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" yWindow="-12" windowWidth="16380" windowHeight="4776" tabRatio="795"/>
  </bookViews>
  <sheets>
    <sheet name="calculation_WN_retail" sheetId="4" r:id="rId1"/>
    <sheet name="Sales by Class (ST) " sheetId="1" r:id="rId2"/>
    <sheet name="NEL,SALES,Unbilled ST" sheetId="2" r:id="rId3"/>
    <sheet name=" NEL,SALES,Unbilled ST Calc" sheetId="3" r:id="rId4"/>
    <sheet name="Sales(ST)" sheetId="5" r:id="rId5"/>
    <sheet name="Summary_Billed_Sales" sheetId="6" r:id="rId6"/>
    <sheet name="Summary_NCP " sheetId="7" r:id="rId7"/>
    <sheet name="Summary_CP" sheetId="8" r:id="rId8"/>
    <sheet name="Summary_NEL" sheetId="9" r:id="rId9"/>
    <sheet name="Summary_Delivered_Sales" sheetId="10" r:id="rId10"/>
    <sheet name="System Monthly Peaks" sheetId="11" r:id="rId11"/>
  </sheets>
  <externalReferences>
    <externalReference r:id="rId12"/>
    <externalReference r:id="rId13"/>
  </externalReference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OptionCustomItemsCount" hidden="1">0</definedName>
    <definedName name="_AtRisk_SimSetting_ReportOptionDataMode" hidden="1">1</definedName>
    <definedName name="_AtRisk_SimSetting_ReportOptionReportMultiSimType" hidden="1">1</definedName>
    <definedName name="_AtRisk_SimSetting_ReportOptionReportPlacement" hidden="1">1</definedName>
    <definedName name="_AtRisk_SimSetting_ReportOptionReportSelection" hidden="1">0</definedName>
    <definedName name="_AtRisk_SimSetting_ReportOptionReportsFileType" hidden="1">1</definedName>
    <definedName name="_AtRisk_SimSetting_ReportOptionSelectiveQR" hidden="1">FALSE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xlnm._FilterDatabase" localSheetId="7" hidden="1">Summary_CP!$A$5:$Q$677</definedName>
    <definedName name="_xlnm._FilterDatabase" localSheetId="6" hidden="1">'Summary_NCP '!$A$5:$N$522</definedName>
    <definedName name="_xlnm._FilterDatabase" localSheetId="10" hidden="1">'System Monthly Peaks'!$A$5:$C$593</definedName>
    <definedName name="aclausetq">[1]SOEF!$L$28</definedName>
    <definedName name="aclausety">[1]SOEF!$P$28</definedName>
    <definedName name="acustgrowtq">[1]SOEF!$L$14</definedName>
    <definedName name="acustgrowty">[1]SOEF!$P$14</definedName>
    <definedName name="adeprtq">[1]SOEF!$L$22</definedName>
    <definedName name="adeprty">[1]SOEF!$P$22</definedName>
    <definedName name="adivtm" localSheetId="10">[1]SOEF!#REF!</definedName>
    <definedName name="adivtm">[1]SOEF!#REF!</definedName>
    <definedName name="adivtq" localSheetId="10">[1]SOEF!#REF!</definedName>
    <definedName name="adivtq">[1]SOEF!#REF!</definedName>
    <definedName name="adivty" localSheetId="10">[1]SOEF!#REF!</definedName>
    <definedName name="adivty">[1]SOEF!#REF!</definedName>
    <definedName name="ainctaxtq">[1]SOEF!$L$33</definedName>
    <definedName name="ainctaxty">[1]SOEF!$P$33</definedName>
    <definedName name="ainttq">[1]SOEF!$L$23</definedName>
    <definedName name="aintty">[1]SOEF!$P$23</definedName>
    <definedName name="ao_mtq">[1]SOEF!$L$21</definedName>
    <definedName name="ao_mty">[1]SOEF!$P$21</definedName>
    <definedName name="aothtaxtq">[1]SOEF!$L$29</definedName>
    <definedName name="aothtaxty">[1]SOEF!$P$29</definedName>
    <definedName name="apricemixtq">[1]SOEF!$L$17</definedName>
    <definedName name="apricemixty">[1]SOEF!$P$17</definedName>
    <definedName name="arevtm" localSheetId="10">[1]SOEF!#REF!</definedName>
    <definedName name="arevtm">[1]SOEF!#REF!</definedName>
    <definedName name="arevtq" localSheetId="10">[1]SOEF!#REF!</definedName>
    <definedName name="arevtq">[1]SOEF!#REF!</definedName>
    <definedName name="arevty" localSheetId="10">[1]SOEF!#REF!</definedName>
    <definedName name="arevty">[1]SOEF!#REF!</definedName>
    <definedName name="atax_adjtq">[1]SOEF!$L$32</definedName>
    <definedName name="atax_adjty">[1]SOEF!$P$32</definedName>
    <definedName name="ausagetq">[1]SOEF!$L$16</definedName>
    <definedName name="ausagety">[1]SOEF!$P$16</definedName>
    <definedName name="base_revenue_eps_ty" localSheetId="10">#REF!</definedName>
    <definedName name="base_revenue_eps_ty">#REF!</definedName>
    <definedName name="base_revenue_tq" localSheetId="10">#REF!</definedName>
    <definedName name="base_revenue_tq">#REF!</definedName>
    <definedName name="base_revenue_ty" localSheetId="10">#REF!</definedName>
    <definedName name="base_revenue_ty">#REF!</definedName>
    <definedName name="bdivtm" localSheetId="10">[1]SOEF!#REF!</definedName>
    <definedName name="bdivtm">[1]SOEF!#REF!</definedName>
    <definedName name="bdivtq" localSheetId="10">[1]SOEF!#REF!</definedName>
    <definedName name="bdivtq">[1]SOEF!#REF!</definedName>
    <definedName name="bdivty" localSheetId="10">[1]SOEF!#REF!</definedName>
    <definedName name="bdivty">[1]SOEF!#REF!</definedName>
    <definedName name="brevtm" localSheetId="10">[1]SOEF!#REF!</definedName>
    <definedName name="brevtm">[1]SOEF!#REF!</definedName>
    <definedName name="brevtq">[1]SOEF!#REF!</definedName>
    <definedName name="brevty">[1]SOEF!#REF!</definedName>
    <definedName name="customer_growth_eps_tq" localSheetId="10">#REF!</definedName>
    <definedName name="customer_growth_eps_tq">#REF!</definedName>
    <definedName name="customer_growth_eps_ty" localSheetId="10">#REF!</definedName>
    <definedName name="customer_growth_eps_ty">#REF!</definedName>
    <definedName name="customer_growth_tq" localSheetId="10">#REF!</definedName>
    <definedName name="customer_growth_tq">#REF!</definedName>
    <definedName name="DEPREC" localSheetId="10">#REF!</definedName>
    <definedName name="DEPREC">#REF!</definedName>
    <definedName name="deprec_eps_ty" localSheetId="10">#REF!</definedName>
    <definedName name="deprec_eps_ty">#REF!</definedName>
    <definedName name="deprec_tq" localSheetId="10">#REF!</definedName>
    <definedName name="deprec_tq">#REF!</definedName>
    <definedName name="deprec_ty" localSheetId="10">#REF!</definedName>
    <definedName name="deprec_ty">#REF!</definedName>
    <definedName name="DRI_Mnemonics" localSheetId="10">#REF!</definedName>
    <definedName name="DRI_Mnemonics">#REF!</definedName>
    <definedName name="esi_eps_tq" localSheetId="10">#REF!</definedName>
    <definedName name="esi_eps_tq">#REF!</definedName>
    <definedName name="esi_eps_ty" localSheetId="10">#REF!</definedName>
    <definedName name="esi_eps_ty">#REF!</definedName>
    <definedName name="esi_tq" localSheetId="10">#REF!</definedName>
    <definedName name="esi_tq">#REF!</definedName>
    <definedName name="esi_ty" localSheetId="10">#REF!</definedName>
    <definedName name="esi_ty">#REF!</definedName>
    <definedName name="esop_eps_ty" localSheetId="10">#REF!</definedName>
    <definedName name="esop_eps_ty">#REF!</definedName>
    <definedName name="esop_ty" localSheetId="10">#REF!</definedName>
    <definedName name="esop_ty">#REF!</definedName>
    <definedName name="grpcons_eps_lq" localSheetId="10">#REF!</definedName>
    <definedName name="grpcons_eps_lq">#REF!</definedName>
    <definedName name="grpcons_eps_ty" localSheetId="10">#REF!</definedName>
    <definedName name="grpcons_eps_ty">#REF!</definedName>
    <definedName name="grpcons_ni_lq" localSheetId="10">#REF!</definedName>
    <definedName name="grpcons_ni_lq">#REF!</definedName>
    <definedName name="grpcons_ni_ly" localSheetId="10">#REF!</definedName>
    <definedName name="grpcons_ni_ly">#REF!</definedName>
    <definedName name="grpcons_ni_ty" localSheetId="10">#REF!</definedName>
    <definedName name="grpcons_ni_ty">#REF!</definedName>
    <definedName name="interest_eps_tq" localSheetId="10">#REF!</definedName>
    <definedName name="interest_eps_tq">#REF!</definedName>
    <definedName name="interest_eps_ty" localSheetId="10">#REF!</definedName>
    <definedName name="interest_eps_ty">#REF!</definedName>
    <definedName name="interest_tq" localSheetId="10">#REF!</definedName>
    <definedName name="interest_tq">#REF!</definedName>
    <definedName name="interest_ty" localSheetId="10">#REF!</definedName>
    <definedName name="interest_ty">#REF!</definedName>
    <definedName name="Name" localSheetId="10">'[2]Weekly NEL Report'!#REF!</definedName>
    <definedName name="Name">'[2]Weekly NEL Report'!#REF!</definedName>
    <definedName name="Pal_Workbook_GUID" hidden="1">"8JHMH9DXSMHNF44G668W66ZD"</definedName>
    <definedName name="_xlnm.Print_Area" localSheetId="3">' NEL,SALES,Unbilled ST Calc'!$A$221:$K$373</definedName>
    <definedName name="_xlnm.Print_Area" localSheetId="0">calculation_WN_retail!$K$692:$O$737</definedName>
    <definedName name="_xlnm.Print_Area" localSheetId="2">'NEL,SALES,Unbilled ST'!$A$99:$J$273</definedName>
    <definedName name="_xlnm.Print_Area" localSheetId="1">'Sales by Class (ST) '!$A$253:$Q$1151</definedName>
    <definedName name="_xlnm.Print_Area" localSheetId="4">'Sales(ST)'!$P$693:$Y$739</definedName>
    <definedName name="_xlnm.Print_Area" localSheetId="7">Summary_CP!$A$524:$G$546</definedName>
    <definedName name="_xlnm.Print_Area" localSheetId="6">'Summary_NCP '!$A$524:$G$546</definedName>
    <definedName name="_xlnm.Print_Area" localSheetId="10">#REF!</definedName>
    <definedName name="_xlnm.Print_Area">#REF!</definedName>
    <definedName name="_xlnm.Print_Titles" localSheetId="3">' NEL,SALES,Unbilled ST Calc'!$A:$A,' NEL,SALES,Unbilled ST Calc'!$4:$7</definedName>
    <definedName name="_xlnm.Print_Titles" localSheetId="0">calculation_WN_retail!$A:$A,calculation_WN_retail!$3:$3</definedName>
    <definedName name="_xlnm.Print_Titles" localSheetId="2">'NEL,SALES,Unbilled ST'!$A:$B,'NEL,SALES,Unbilled ST'!$4:$10</definedName>
    <definedName name="_xlnm.Print_Titles" localSheetId="4">'Sales(ST)'!$P:$Q,'Sales(ST)'!$4:$4</definedName>
    <definedName name="_xlnm.Print_Titles" localSheetId="10">'System Monthly Peaks'!#REF!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localSheetId="10" hidden="1">6</definedName>
    <definedName name="RiskHasSettings" hidden="1">7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SwapState" hidden="1">FALSE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salina_eps_tq" localSheetId="10">#REF!</definedName>
    <definedName name="salina_eps_tq">#REF!</definedName>
    <definedName name="salina_eps_ty" localSheetId="10">#REF!</definedName>
    <definedName name="salina_eps_ty">#REF!</definedName>
    <definedName name="salina_ty" localSheetId="10">#REF!</definedName>
    <definedName name="salina_ty">#REF!</definedName>
    <definedName name="SAPBEXhrIndnt" hidden="1">1</definedName>
    <definedName name="SAPBEXrevision" hidden="1">1</definedName>
    <definedName name="SAPBEXsysID" hidden="1">"GP1"</definedName>
    <definedName name="SAPBEXwbID" hidden="1">"3VOBL88ZUH0TJHQP6RXNFLORZ"</definedName>
    <definedName name="share_dilution_tq" localSheetId="10">#REF!</definedName>
    <definedName name="share_dilution_tq">#REF!</definedName>
    <definedName name="share_dilution_ty" localSheetId="10">#REF!</definedName>
    <definedName name="share_dilution_ty">#REF!</definedName>
    <definedName name="subtotal_non_utility_eps_tq" localSheetId="10">#REF!</definedName>
    <definedName name="subtotal_non_utility_eps_tq">#REF!</definedName>
    <definedName name="subtotal_non_utility_eps_ty" localSheetId="10">#REF!</definedName>
    <definedName name="subtotal_non_utility_eps_ty">#REF!</definedName>
    <definedName name="subtotal_non_utility_ty" localSheetId="10">#REF!</definedName>
    <definedName name="subtotal_non_utility_ty">#REF!</definedName>
  </definedNames>
  <calcPr calcId="145621"/>
</workbook>
</file>

<file path=xl/calcChain.xml><?xml version="1.0" encoding="utf-8"?>
<calcChain xmlns="http://schemas.openxmlformats.org/spreadsheetml/2006/main">
  <c r="BA128" i="7" l="1"/>
  <c r="AZ128" i="7"/>
  <c r="AY128" i="7"/>
  <c r="AX128" i="7"/>
  <c r="AW128" i="7"/>
  <c r="AV128" i="7"/>
  <c r="AU128" i="7"/>
  <c r="AT128" i="7"/>
  <c r="AS128" i="7"/>
  <c r="AR128" i="7"/>
  <c r="AQ128" i="7"/>
  <c r="AP128" i="7"/>
  <c r="AO128" i="7"/>
  <c r="AN128" i="7"/>
  <c r="AM128" i="7"/>
  <c r="AL128" i="7"/>
  <c r="AK128" i="7"/>
  <c r="AJ128" i="7"/>
  <c r="AI128" i="7"/>
  <c r="AH128" i="7"/>
  <c r="AG128" i="7"/>
  <c r="AF128" i="7"/>
  <c r="AE128" i="7"/>
  <c r="AD128" i="7"/>
  <c r="AC128" i="7"/>
  <c r="AB128" i="7"/>
  <c r="AA128" i="7"/>
  <c r="Z128" i="7"/>
  <c r="Y128" i="7"/>
  <c r="X128" i="7"/>
  <c r="W128" i="7"/>
  <c r="V128" i="7"/>
  <c r="U128" i="7"/>
  <c r="T128" i="7"/>
  <c r="S128" i="7"/>
  <c r="R128" i="7"/>
  <c r="BA127" i="7"/>
  <c r="AZ127" i="7"/>
  <c r="AY127" i="7"/>
  <c r="AX127" i="7"/>
  <c r="AW127" i="7"/>
  <c r="AV127" i="7"/>
  <c r="AU127" i="7"/>
  <c r="AT127" i="7"/>
  <c r="AS127" i="7"/>
  <c r="AR127" i="7"/>
  <c r="AQ127" i="7"/>
  <c r="AP127" i="7"/>
  <c r="AO127" i="7"/>
  <c r="AN127" i="7"/>
  <c r="AM127" i="7"/>
  <c r="AL127" i="7"/>
  <c r="AK127" i="7"/>
  <c r="AJ127" i="7"/>
  <c r="AI127" i="7"/>
  <c r="AH127" i="7"/>
  <c r="AG127" i="7"/>
  <c r="AF127" i="7"/>
  <c r="AE127" i="7"/>
  <c r="AD127" i="7"/>
  <c r="AC127" i="7"/>
  <c r="AB127" i="7"/>
  <c r="AA127" i="7"/>
  <c r="Z127" i="7"/>
  <c r="Y127" i="7"/>
  <c r="X127" i="7"/>
  <c r="W127" i="7"/>
  <c r="V127" i="7"/>
  <c r="U127" i="7"/>
  <c r="T127" i="7"/>
  <c r="S127" i="7"/>
  <c r="R127" i="7"/>
  <c r="BA126" i="7"/>
  <c r="AZ126" i="7"/>
  <c r="AY126" i="7"/>
  <c r="AX126" i="7"/>
  <c r="AW126" i="7"/>
  <c r="AV126" i="7"/>
  <c r="AU126" i="7"/>
  <c r="AT126" i="7"/>
  <c r="AS126" i="7"/>
  <c r="AR126" i="7"/>
  <c r="AQ126" i="7"/>
  <c r="AP126" i="7"/>
  <c r="AO126" i="7"/>
  <c r="AN126" i="7"/>
  <c r="AM126" i="7"/>
  <c r="AL126" i="7"/>
  <c r="AK126" i="7"/>
  <c r="AJ126" i="7"/>
  <c r="AI126" i="7"/>
  <c r="AH126" i="7"/>
  <c r="AG126" i="7"/>
  <c r="AF126" i="7"/>
  <c r="AE126" i="7"/>
  <c r="AD126" i="7"/>
  <c r="AC126" i="7"/>
  <c r="AB126" i="7"/>
  <c r="AA126" i="7"/>
  <c r="Z126" i="7"/>
  <c r="Y126" i="7"/>
  <c r="X126" i="7"/>
  <c r="W126" i="7"/>
  <c r="V126" i="7"/>
  <c r="U126" i="7"/>
  <c r="T126" i="7"/>
  <c r="S126" i="7"/>
  <c r="R126" i="7"/>
  <c r="BA125" i="7"/>
  <c r="AZ125" i="7"/>
  <c r="AY125" i="7"/>
  <c r="AX125" i="7"/>
  <c r="AW125" i="7"/>
  <c r="AV125" i="7"/>
  <c r="AU125" i="7"/>
  <c r="AT125" i="7"/>
  <c r="AS125" i="7"/>
  <c r="AR125" i="7"/>
  <c r="AQ125" i="7"/>
  <c r="AP125" i="7"/>
  <c r="AO125" i="7"/>
  <c r="AN125" i="7"/>
  <c r="AM125" i="7"/>
  <c r="AL125" i="7"/>
  <c r="AK125" i="7"/>
  <c r="AJ125" i="7"/>
  <c r="AI125" i="7"/>
  <c r="AH125" i="7"/>
  <c r="AG125" i="7"/>
  <c r="AF125" i="7"/>
  <c r="AE125" i="7"/>
  <c r="AD125" i="7"/>
  <c r="AC125" i="7"/>
  <c r="AB125" i="7"/>
  <c r="AA125" i="7"/>
  <c r="Z125" i="7"/>
  <c r="Y125" i="7"/>
  <c r="X125" i="7"/>
  <c r="W125" i="7"/>
  <c r="V125" i="7"/>
  <c r="U125" i="7"/>
  <c r="T125" i="7"/>
  <c r="S125" i="7"/>
  <c r="R125" i="7"/>
  <c r="BA124" i="7"/>
  <c r="AZ124" i="7"/>
  <c r="AY124" i="7"/>
  <c r="AX124" i="7"/>
  <c r="AW124" i="7"/>
  <c r="AV124" i="7"/>
  <c r="AU124" i="7"/>
  <c r="AT124" i="7"/>
  <c r="AS124" i="7"/>
  <c r="AR124" i="7"/>
  <c r="AQ124" i="7"/>
  <c r="AP124" i="7"/>
  <c r="AO124" i="7"/>
  <c r="AN124" i="7"/>
  <c r="AM124" i="7"/>
  <c r="AL124" i="7"/>
  <c r="AK124" i="7"/>
  <c r="AJ124" i="7"/>
  <c r="AI124" i="7"/>
  <c r="AH124" i="7"/>
  <c r="AG124" i="7"/>
  <c r="AF124" i="7"/>
  <c r="AE124" i="7"/>
  <c r="AD124" i="7"/>
  <c r="AC124" i="7"/>
  <c r="AB124" i="7"/>
  <c r="AA124" i="7"/>
  <c r="Z124" i="7"/>
  <c r="Y124" i="7"/>
  <c r="X124" i="7"/>
  <c r="W124" i="7"/>
  <c r="V124" i="7"/>
  <c r="U124" i="7"/>
  <c r="T124" i="7"/>
  <c r="S124" i="7"/>
  <c r="R124" i="7"/>
  <c r="BA123" i="7"/>
  <c r="AZ123" i="7"/>
  <c r="AY123" i="7"/>
  <c r="AX123" i="7"/>
  <c r="AW123" i="7"/>
  <c r="AV123" i="7"/>
  <c r="AU123" i="7"/>
  <c r="AT123" i="7"/>
  <c r="AS123" i="7"/>
  <c r="AR123" i="7"/>
  <c r="AQ123" i="7"/>
  <c r="AP123" i="7"/>
  <c r="AO123" i="7"/>
  <c r="AN123" i="7"/>
  <c r="AM123" i="7"/>
  <c r="AL123" i="7"/>
  <c r="AK123" i="7"/>
  <c r="AJ123" i="7"/>
  <c r="AI123" i="7"/>
  <c r="AH123" i="7"/>
  <c r="AG123" i="7"/>
  <c r="AF123" i="7"/>
  <c r="AE123" i="7"/>
  <c r="AD123" i="7"/>
  <c r="AC123" i="7"/>
  <c r="AB123" i="7"/>
  <c r="AA123" i="7"/>
  <c r="Z123" i="7"/>
  <c r="Y123" i="7"/>
  <c r="X123" i="7"/>
  <c r="W123" i="7"/>
  <c r="V123" i="7"/>
  <c r="U123" i="7"/>
  <c r="T123" i="7"/>
  <c r="S123" i="7"/>
  <c r="R123" i="7"/>
  <c r="BA122" i="7"/>
  <c r="AZ122" i="7"/>
  <c r="AY122" i="7"/>
  <c r="AX122" i="7"/>
  <c r="AW122" i="7"/>
  <c r="AV122" i="7"/>
  <c r="AU122" i="7"/>
  <c r="AT122" i="7"/>
  <c r="AS122" i="7"/>
  <c r="AR122" i="7"/>
  <c r="AQ122" i="7"/>
  <c r="AP122" i="7"/>
  <c r="AO122" i="7"/>
  <c r="AN122" i="7"/>
  <c r="AM122" i="7"/>
  <c r="AL122" i="7"/>
  <c r="AK122" i="7"/>
  <c r="AJ122" i="7"/>
  <c r="AI122" i="7"/>
  <c r="AH122" i="7"/>
  <c r="AG122" i="7"/>
  <c r="AF122" i="7"/>
  <c r="AE122" i="7"/>
  <c r="AD122" i="7"/>
  <c r="AC122" i="7"/>
  <c r="AB122" i="7"/>
  <c r="AA122" i="7"/>
  <c r="Z122" i="7"/>
  <c r="Y122" i="7"/>
  <c r="X122" i="7"/>
  <c r="W122" i="7"/>
  <c r="V122" i="7"/>
  <c r="U122" i="7"/>
  <c r="T122" i="7"/>
  <c r="S122" i="7"/>
  <c r="R122" i="7"/>
  <c r="BA121" i="7"/>
  <c r="AZ121" i="7"/>
  <c r="AY121" i="7"/>
  <c r="AX121" i="7"/>
  <c r="AW121" i="7"/>
  <c r="AV121" i="7"/>
  <c r="AU121" i="7"/>
  <c r="AT121" i="7"/>
  <c r="AS121" i="7"/>
  <c r="AR121" i="7"/>
  <c r="AQ121" i="7"/>
  <c r="AP121" i="7"/>
  <c r="AO121" i="7"/>
  <c r="AN121" i="7"/>
  <c r="AM121" i="7"/>
  <c r="AL121" i="7"/>
  <c r="AK121" i="7"/>
  <c r="AJ121" i="7"/>
  <c r="AI121" i="7"/>
  <c r="AH121" i="7"/>
  <c r="AG121" i="7"/>
  <c r="AF121" i="7"/>
  <c r="AE121" i="7"/>
  <c r="AD121" i="7"/>
  <c r="AC121" i="7"/>
  <c r="AB121" i="7"/>
  <c r="AA121" i="7"/>
  <c r="Z121" i="7"/>
  <c r="Y121" i="7"/>
  <c r="X121" i="7"/>
  <c r="W121" i="7"/>
  <c r="V121" i="7"/>
  <c r="U121" i="7"/>
  <c r="T121" i="7"/>
  <c r="S121" i="7"/>
  <c r="R121" i="7"/>
  <c r="BA120" i="7"/>
  <c r="AZ120" i="7"/>
  <c r="AY120" i="7"/>
  <c r="AX120" i="7"/>
  <c r="AW120" i="7"/>
  <c r="AV120" i="7"/>
  <c r="AU120" i="7"/>
  <c r="AT120" i="7"/>
  <c r="AS120" i="7"/>
  <c r="AR120" i="7"/>
  <c r="AQ120" i="7"/>
  <c r="AP120" i="7"/>
  <c r="AO120" i="7"/>
  <c r="AN120" i="7"/>
  <c r="AM120" i="7"/>
  <c r="AL120" i="7"/>
  <c r="AK120" i="7"/>
  <c r="AJ120" i="7"/>
  <c r="AI120" i="7"/>
  <c r="AH120" i="7"/>
  <c r="AG120" i="7"/>
  <c r="AF120" i="7"/>
  <c r="AE120" i="7"/>
  <c r="AD120" i="7"/>
  <c r="AC120" i="7"/>
  <c r="AB120" i="7"/>
  <c r="AA120" i="7"/>
  <c r="Z120" i="7"/>
  <c r="Y120" i="7"/>
  <c r="X120" i="7"/>
  <c r="W120" i="7"/>
  <c r="V120" i="7"/>
  <c r="U120" i="7"/>
  <c r="T120" i="7"/>
  <c r="S120" i="7"/>
  <c r="R120" i="7"/>
  <c r="BA119" i="7"/>
  <c r="AZ119" i="7"/>
  <c r="AY119" i="7"/>
  <c r="AX119" i="7"/>
  <c r="AW119" i="7"/>
  <c r="AV119" i="7"/>
  <c r="AU119" i="7"/>
  <c r="AT119" i="7"/>
  <c r="AS119" i="7"/>
  <c r="AR119" i="7"/>
  <c r="AQ119" i="7"/>
  <c r="AP119" i="7"/>
  <c r="AO119" i="7"/>
  <c r="AN119" i="7"/>
  <c r="AM119" i="7"/>
  <c r="AL119" i="7"/>
  <c r="AK119" i="7"/>
  <c r="AJ119" i="7"/>
  <c r="AI119" i="7"/>
  <c r="AH119" i="7"/>
  <c r="AG119" i="7"/>
  <c r="AF119" i="7"/>
  <c r="AE119" i="7"/>
  <c r="AD119" i="7"/>
  <c r="AC119" i="7"/>
  <c r="AB119" i="7"/>
  <c r="AA119" i="7"/>
  <c r="Z119" i="7"/>
  <c r="Y119" i="7"/>
  <c r="X119" i="7"/>
  <c r="W119" i="7"/>
  <c r="V119" i="7"/>
  <c r="U119" i="7"/>
  <c r="T119" i="7"/>
  <c r="S119" i="7"/>
  <c r="R119" i="7"/>
  <c r="BA118" i="7"/>
  <c r="AZ118" i="7"/>
  <c r="AY118" i="7"/>
  <c r="AX118" i="7"/>
  <c r="AW118" i="7"/>
  <c r="AV118" i="7"/>
  <c r="AU118" i="7"/>
  <c r="AT118" i="7"/>
  <c r="AS118" i="7"/>
  <c r="AR118" i="7"/>
  <c r="AQ118" i="7"/>
  <c r="AP118" i="7"/>
  <c r="AO118" i="7"/>
  <c r="AN118" i="7"/>
  <c r="AM118" i="7"/>
  <c r="AL118" i="7"/>
  <c r="AK118" i="7"/>
  <c r="AJ118" i="7"/>
  <c r="AI118" i="7"/>
  <c r="AH118" i="7"/>
  <c r="AG118" i="7"/>
  <c r="AF118" i="7"/>
  <c r="AE118" i="7"/>
  <c r="AD118" i="7"/>
  <c r="AC118" i="7"/>
  <c r="AB118" i="7"/>
  <c r="AA118" i="7"/>
  <c r="Z118" i="7"/>
  <c r="Y118" i="7"/>
  <c r="X118" i="7"/>
  <c r="W118" i="7"/>
  <c r="V118" i="7"/>
  <c r="U118" i="7"/>
  <c r="T118" i="7"/>
  <c r="S118" i="7"/>
  <c r="R118" i="7"/>
  <c r="BA117" i="7"/>
  <c r="AZ117" i="7"/>
  <c r="AY117" i="7"/>
  <c r="AX117" i="7"/>
  <c r="AW117" i="7"/>
  <c r="AV117" i="7"/>
  <c r="AU117" i="7"/>
  <c r="AT117" i="7"/>
  <c r="AS117" i="7"/>
  <c r="AR117" i="7"/>
  <c r="AQ117" i="7"/>
  <c r="AP117" i="7"/>
  <c r="AO117" i="7"/>
  <c r="AN117" i="7"/>
  <c r="AM117" i="7"/>
  <c r="AL117" i="7"/>
  <c r="AK117" i="7"/>
  <c r="AJ117" i="7"/>
  <c r="AI117" i="7"/>
  <c r="AH117" i="7"/>
  <c r="AG117" i="7"/>
  <c r="AF117" i="7"/>
  <c r="AE117" i="7"/>
  <c r="AD117" i="7"/>
  <c r="AC117" i="7"/>
  <c r="AB117" i="7"/>
  <c r="AA117" i="7"/>
  <c r="Z117" i="7"/>
  <c r="Y117" i="7"/>
  <c r="X117" i="7"/>
  <c r="W117" i="7"/>
  <c r="V117" i="7"/>
  <c r="U117" i="7"/>
  <c r="T117" i="7"/>
  <c r="S117" i="7"/>
  <c r="R117" i="7"/>
  <c r="AX115" i="7"/>
  <c r="AU115" i="7"/>
  <c r="AT115" i="7"/>
  <c r="AP115" i="7"/>
  <c r="AM115" i="7"/>
  <c r="AL115" i="7"/>
  <c r="AH115" i="7"/>
  <c r="AE115" i="7"/>
  <c r="AD115" i="7"/>
  <c r="Z115" i="7"/>
  <c r="W115" i="7"/>
  <c r="V115" i="7"/>
  <c r="BA114" i="7"/>
  <c r="BA115" i="7" s="1"/>
  <c r="AZ114" i="7"/>
  <c r="AZ115" i="7" s="1"/>
  <c r="AY114" i="7"/>
  <c r="AY115" i="7" s="1"/>
  <c r="AX114" i="7"/>
  <c r="AW114" i="7"/>
  <c r="AW115" i="7" s="1"/>
  <c r="AV114" i="7"/>
  <c r="AV115" i="7" s="1"/>
  <c r="AU114" i="7"/>
  <c r="AT114" i="7"/>
  <c r="AS114" i="7"/>
  <c r="AS115" i="7" s="1"/>
  <c r="AR114" i="7"/>
  <c r="AR115" i="7" s="1"/>
  <c r="AQ114" i="7"/>
  <c r="AQ115" i="7" s="1"/>
  <c r="AP114" i="7"/>
  <c r="AO114" i="7"/>
  <c r="AO115" i="7" s="1"/>
  <c r="AN114" i="7"/>
  <c r="AN115" i="7" s="1"/>
  <c r="AM114" i="7"/>
  <c r="AL114" i="7"/>
  <c r="AK114" i="7"/>
  <c r="AK115" i="7" s="1"/>
  <c r="AJ114" i="7"/>
  <c r="AJ115" i="7" s="1"/>
  <c r="AI114" i="7"/>
  <c r="AI115" i="7" s="1"/>
  <c r="AH114" i="7"/>
  <c r="AG114" i="7"/>
  <c r="AG115" i="7" s="1"/>
  <c r="AF114" i="7"/>
  <c r="AF115" i="7" s="1"/>
  <c r="AE114" i="7"/>
  <c r="AD114" i="7"/>
  <c r="AC114" i="7"/>
  <c r="AC115" i="7" s="1"/>
  <c r="AB114" i="7"/>
  <c r="AB115" i="7" s="1"/>
  <c r="AA114" i="7"/>
  <c r="AA115" i="7" s="1"/>
  <c r="Z114" i="7"/>
  <c r="Y114" i="7"/>
  <c r="Y115" i="7" s="1"/>
  <c r="X114" i="7"/>
  <c r="X115" i="7" s="1"/>
  <c r="W114" i="7"/>
  <c r="V114" i="7"/>
  <c r="U114" i="7"/>
  <c r="U115" i="7" s="1"/>
  <c r="T114" i="7"/>
  <c r="T115" i="7" s="1"/>
  <c r="S114" i="7"/>
  <c r="S115" i="7" s="1"/>
  <c r="R114" i="7"/>
  <c r="R115" i="7" s="1"/>
  <c r="M139" i="6" l="1"/>
  <c r="L139" i="6"/>
  <c r="K139" i="6"/>
  <c r="J139" i="6"/>
  <c r="I139" i="6"/>
  <c r="H139" i="6"/>
  <c r="G139" i="6"/>
  <c r="F139" i="6"/>
  <c r="E139" i="6"/>
  <c r="D139" i="6"/>
  <c r="C139" i="6"/>
  <c r="M126" i="6"/>
  <c r="L126" i="6"/>
  <c r="K126" i="6"/>
  <c r="J126" i="6"/>
  <c r="I126" i="6"/>
  <c r="H126" i="6"/>
  <c r="G126" i="6"/>
  <c r="F126" i="6"/>
  <c r="E126" i="6"/>
  <c r="D126" i="6"/>
  <c r="C126" i="6"/>
  <c r="M127" i="10"/>
  <c r="L127" i="10"/>
  <c r="K127" i="10"/>
  <c r="J127" i="10"/>
  <c r="I127" i="10"/>
  <c r="H127" i="10"/>
  <c r="G127" i="10"/>
  <c r="F127" i="10"/>
  <c r="E127" i="10"/>
  <c r="D127" i="10"/>
  <c r="C127" i="10"/>
  <c r="M114" i="10"/>
  <c r="L114" i="10"/>
  <c r="K114" i="10"/>
  <c r="J114" i="10"/>
  <c r="I114" i="10"/>
  <c r="H114" i="10"/>
  <c r="G114" i="10"/>
  <c r="F114" i="10"/>
  <c r="E114" i="10"/>
  <c r="D114" i="10"/>
  <c r="C114" i="10"/>
  <c r="D419" i="5" l="1"/>
  <c r="D431" i="5" s="1"/>
  <c r="D443" i="5" s="1"/>
  <c r="D455" i="5" s="1"/>
  <c r="D467" i="5" s="1"/>
  <c r="D479" i="5" s="1"/>
  <c r="D491" i="5" s="1"/>
  <c r="D503" i="5" s="1"/>
  <c r="D515" i="5" s="1"/>
  <c r="D527" i="5" s="1"/>
  <c r="D539" i="5" s="1"/>
  <c r="D551" i="5" s="1"/>
  <c r="D563" i="5" s="1"/>
  <c r="D575" i="5" s="1"/>
  <c r="D587" i="5" s="1"/>
  <c r="D599" i="5" s="1"/>
  <c r="D611" i="5" s="1"/>
  <c r="D623" i="5" s="1"/>
  <c r="D635" i="5" s="1"/>
  <c r="D647" i="5" s="1"/>
  <c r="D659" i="5" s="1"/>
  <c r="D671" i="5" s="1"/>
  <c r="D683" i="5" s="1"/>
  <c r="D415" i="5"/>
  <c r="D427" i="5" s="1"/>
  <c r="D439" i="5" s="1"/>
  <c r="D451" i="5" s="1"/>
  <c r="D463" i="5" s="1"/>
  <c r="D475" i="5" s="1"/>
  <c r="D487" i="5" s="1"/>
  <c r="D499" i="5" s="1"/>
  <c r="D511" i="5" s="1"/>
  <c r="D523" i="5" s="1"/>
  <c r="D535" i="5" s="1"/>
  <c r="D547" i="5" s="1"/>
  <c r="D559" i="5" s="1"/>
  <c r="D571" i="5" s="1"/>
  <c r="D583" i="5" s="1"/>
  <c r="D595" i="5" s="1"/>
  <c r="D607" i="5" s="1"/>
  <c r="D619" i="5" s="1"/>
  <c r="D631" i="5" s="1"/>
  <c r="D643" i="5" s="1"/>
  <c r="D655" i="5" s="1"/>
  <c r="D667" i="5" s="1"/>
  <c r="D679" i="5" s="1"/>
  <c r="D423" i="5"/>
  <c r="D435" i="5" s="1"/>
  <c r="D447" i="5" s="1"/>
  <c r="D459" i="5" s="1"/>
  <c r="D471" i="5" s="1"/>
  <c r="D483" i="5" s="1"/>
  <c r="D495" i="5" s="1"/>
  <c r="D507" i="5" s="1"/>
  <c r="D519" i="5" s="1"/>
  <c r="D531" i="5" s="1"/>
  <c r="D543" i="5" s="1"/>
  <c r="D555" i="5" s="1"/>
  <c r="D567" i="5" s="1"/>
  <c r="D579" i="5" s="1"/>
  <c r="D591" i="5" s="1"/>
  <c r="D603" i="5" s="1"/>
  <c r="D615" i="5" s="1"/>
  <c r="D627" i="5" s="1"/>
  <c r="D639" i="5" s="1"/>
  <c r="D651" i="5" s="1"/>
  <c r="D663" i="5" s="1"/>
  <c r="D675" i="5" s="1"/>
  <c r="D687" i="5" s="1"/>
  <c r="D416" i="5"/>
  <c r="D428" i="5" s="1"/>
  <c r="D440" i="5" s="1"/>
  <c r="D452" i="5" s="1"/>
  <c r="D464" i="5" s="1"/>
  <c r="D476" i="5" s="1"/>
  <c r="D488" i="5" s="1"/>
  <c r="D500" i="5" s="1"/>
  <c r="D512" i="5" s="1"/>
  <c r="D524" i="5" s="1"/>
  <c r="D536" i="5" s="1"/>
  <c r="D548" i="5" s="1"/>
  <c r="D560" i="5" s="1"/>
  <c r="D572" i="5" s="1"/>
  <c r="D584" i="5" s="1"/>
  <c r="D596" i="5" s="1"/>
  <c r="D608" i="5" s="1"/>
  <c r="D620" i="5" s="1"/>
  <c r="D632" i="5" s="1"/>
  <c r="D644" i="5" s="1"/>
  <c r="D656" i="5" s="1"/>
  <c r="D668" i="5" s="1"/>
  <c r="D680" i="5" s="1"/>
  <c r="D420" i="5"/>
  <c r="D432" i="5" s="1"/>
  <c r="D444" i="5" s="1"/>
  <c r="D456" i="5" s="1"/>
  <c r="D468" i="5" s="1"/>
  <c r="D480" i="5" s="1"/>
  <c r="D492" i="5" s="1"/>
  <c r="D504" i="5" s="1"/>
  <c r="D516" i="5" s="1"/>
  <c r="D528" i="5" s="1"/>
  <c r="D540" i="5" s="1"/>
  <c r="D552" i="5" s="1"/>
  <c r="D564" i="5" s="1"/>
  <c r="D576" i="5" s="1"/>
  <c r="D588" i="5" s="1"/>
  <c r="D600" i="5" s="1"/>
  <c r="D612" i="5" s="1"/>
  <c r="D624" i="5" s="1"/>
  <c r="D636" i="5" s="1"/>
  <c r="D648" i="5" s="1"/>
  <c r="D660" i="5" s="1"/>
  <c r="D672" i="5" s="1"/>
  <c r="D684" i="5" s="1"/>
  <c r="D424" i="5"/>
  <c r="D436" i="5" s="1"/>
  <c r="D448" i="5" s="1"/>
  <c r="D460" i="5" s="1"/>
  <c r="D472" i="5" s="1"/>
  <c r="D484" i="5" s="1"/>
  <c r="D496" i="5" s="1"/>
  <c r="D508" i="5" s="1"/>
  <c r="D520" i="5" s="1"/>
  <c r="D532" i="5" s="1"/>
  <c r="D544" i="5" s="1"/>
  <c r="D556" i="5" s="1"/>
  <c r="D568" i="5" s="1"/>
  <c r="D580" i="5" s="1"/>
  <c r="D592" i="5" s="1"/>
  <c r="D604" i="5" s="1"/>
  <c r="D616" i="5" s="1"/>
  <c r="D628" i="5" s="1"/>
  <c r="D640" i="5" s="1"/>
  <c r="D652" i="5" s="1"/>
  <c r="D664" i="5" s="1"/>
  <c r="D676" i="5" s="1"/>
  <c r="D688" i="5" s="1"/>
  <c r="D417" i="5"/>
  <c r="D429" i="5" s="1"/>
  <c r="D441" i="5" s="1"/>
  <c r="D453" i="5" s="1"/>
  <c r="D465" i="5" s="1"/>
  <c r="D477" i="5" s="1"/>
  <c r="D489" i="5" s="1"/>
  <c r="D501" i="5" s="1"/>
  <c r="D513" i="5" s="1"/>
  <c r="D525" i="5" s="1"/>
  <c r="D537" i="5" s="1"/>
  <c r="D549" i="5" s="1"/>
  <c r="D561" i="5" s="1"/>
  <c r="D573" i="5" s="1"/>
  <c r="D585" i="5" s="1"/>
  <c r="D597" i="5" s="1"/>
  <c r="D609" i="5" s="1"/>
  <c r="D621" i="5" s="1"/>
  <c r="D633" i="5" s="1"/>
  <c r="D645" i="5" s="1"/>
  <c r="D657" i="5" s="1"/>
  <c r="D669" i="5" s="1"/>
  <c r="D681" i="5" s="1"/>
  <c r="D421" i="5"/>
  <c r="D433" i="5" s="1"/>
  <c r="D445" i="5" s="1"/>
  <c r="D457" i="5" s="1"/>
  <c r="D469" i="5" s="1"/>
  <c r="D481" i="5" s="1"/>
  <c r="D493" i="5" s="1"/>
  <c r="D505" i="5" s="1"/>
  <c r="D517" i="5" s="1"/>
  <c r="D529" i="5" s="1"/>
  <c r="D541" i="5" s="1"/>
  <c r="D553" i="5" s="1"/>
  <c r="D565" i="5" s="1"/>
  <c r="D577" i="5" s="1"/>
  <c r="D589" i="5" s="1"/>
  <c r="D601" i="5" s="1"/>
  <c r="D613" i="5" s="1"/>
  <c r="D625" i="5" s="1"/>
  <c r="D637" i="5" s="1"/>
  <c r="D649" i="5" s="1"/>
  <c r="D661" i="5" s="1"/>
  <c r="D673" i="5" s="1"/>
  <c r="D685" i="5" s="1"/>
  <c r="D425" i="5"/>
  <c r="D437" i="5" s="1"/>
  <c r="D449" i="5" s="1"/>
  <c r="D461" i="5" s="1"/>
  <c r="D473" i="5" s="1"/>
  <c r="D485" i="5" s="1"/>
  <c r="D497" i="5" s="1"/>
  <c r="D509" i="5" s="1"/>
  <c r="D521" i="5" s="1"/>
  <c r="D533" i="5" s="1"/>
  <c r="D545" i="5" s="1"/>
  <c r="D557" i="5" s="1"/>
  <c r="D569" i="5" s="1"/>
  <c r="D581" i="5" s="1"/>
  <c r="D593" i="5" s="1"/>
  <c r="D605" i="5" s="1"/>
  <c r="D617" i="5" s="1"/>
  <c r="D629" i="5" s="1"/>
  <c r="D641" i="5" s="1"/>
  <c r="D653" i="5" s="1"/>
  <c r="D665" i="5" s="1"/>
  <c r="D677" i="5" s="1"/>
  <c r="D689" i="5" s="1"/>
  <c r="D414" i="5"/>
  <c r="D426" i="5" s="1"/>
  <c r="D438" i="5" s="1"/>
  <c r="D450" i="5" s="1"/>
  <c r="D462" i="5" s="1"/>
  <c r="D474" i="5" s="1"/>
  <c r="D486" i="5" s="1"/>
  <c r="D498" i="5" s="1"/>
  <c r="D510" i="5" s="1"/>
  <c r="D522" i="5" s="1"/>
  <c r="D534" i="5" s="1"/>
  <c r="D546" i="5" s="1"/>
  <c r="D558" i="5" s="1"/>
  <c r="D570" i="5" s="1"/>
  <c r="D582" i="5" s="1"/>
  <c r="D594" i="5" s="1"/>
  <c r="D606" i="5" s="1"/>
  <c r="D618" i="5" s="1"/>
  <c r="D630" i="5" s="1"/>
  <c r="D642" i="5" s="1"/>
  <c r="D654" i="5" s="1"/>
  <c r="D666" i="5" s="1"/>
  <c r="D678" i="5" s="1"/>
  <c r="D418" i="5"/>
  <c r="D430" i="5" s="1"/>
  <c r="D442" i="5" s="1"/>
  <c r="D454" i="5" s="1"/>
  <c r="D466" i="5" s="1"/>
  <c r="D478" i="5" s="1"/>
  <c r="D490" i="5" s="1"/>
  <c r="D502" i="5" s="1"/>
  <c r="D514" i="5" s="1"/>
  <c r="D526" i="5" s="1"/>
  <c r="D538" i="5" s="1"/>
  <c r="D550" i="5" s="1"/>
  <c r="D562" i="5" s="1"/>
  <c r="D574" i="5" s="1"/>
  <c r="D586" i="5" s="1"/>
  <c r="D598" i="5" s="1"/>
  <c r="D610" i="5" s="1"/>
  <c r="D622" i="5" s="1"/>
  <c r="D634" i="5" s="1"/>
  <c r="D646" i="5" s="1"/>
  <c r="D658" i="5" s="1"/>
  <c r="D670" i="5" s="1"/>
  <c r="D682" i="5" s="1"/>
  <c r="D422" i="5"/>
  <c r="D434" i="5" s="1"/>
  <c r="D446" i="5" s="1"/>
  <c r="D458" i="5" s="1"/>
  <c r="D470" i="5" s="1"/>
  <c r="D482" i="5" s="1"/>
  <c r="D494" i="5" s="1"/>
  <c r="D506" i="5" s="1"/>
  <c r="D518" i="5" s="1"/>
  <c r="D530" i="5" s="1"/>
  <c r="D542" i="5" s="1"/>
  <c r="D554" i="5" s="1"/>
  <c r="D566" i="5" s="1"/>
  <c r="D578" i="5" s="1"/>
  <c r="D590" i="5" s="1"/>
  <c r="D602" i="5" s="1"/>
  <c r="D614" i="5" s="1"/>
  <c r="D626" i="5" s="1"/>
  <c r="D638" i="5" s="1"/>
  <c r="D650" i="5" s="1"/>
  <c r="D662" i="5" s="1"/>
  <c r="D674" i="5" s="1"/>
  <c r="D686" i="5" s="1"/>
  <c r="B488" i="11" l="1"/>
  <c r="B500" i="11" s="1"/>
  <c r="B512" i="11" s="1"/>
  <c r="B524" i="11" s="1"/>
  <c r="B536" i="11" s="1"/>
  <c r="B548" i="11" s="1"/>
  <c r="B560" i="11" s="1"/>
  <c r="B572" i="11" s="1"/>
  <c r="B584" i="11" s="1"/>
  <c r="B329" i="11"/>
  <c r="B341" i="11" s="1"/>
  <c r="B353" i="11" s="1"/>
  <c r="B365" i="11" s="1"/>
  <c r="B377" i="11" s="1"/>
  <c r="B389" i="11" s="1"/>
  <c r="B401" i="11" s="1"/>
  <c r="B413" i="11" s="1"/>
  <c r="B425" i="11" s="1"/>
  <c r="B437" i="11" s="1"/>
  <c r="B449" i="11" s="1"/>
  <c r="B461" i="11" s="1"/>
  <c r="B473" i="11" s="1"/>
  <c r="B485" i="11" s="1"/>
  <c r="B497" i="11" s="1"/>
  <c r="B509" i="11" s="1"/>
  <c r="B521" i="11" s="1"/>
  <c r="B533" i="11" s="1"/>
  <c r="B545" i="11" s="1"/>
  <c r="B557" i="11" s="1"/>
  <c r="B569" i="11" s="1"/>
  <c r="B581" i="11" s="1"/>
  <c r="B593" i="11" s="1"/>
  <c r="A329" i="11"/>
  <c r="A341" i="11" s="1"/>
  <c r="A353" i="11" s="1"/>
  <c r="A365" i="11" s="1"/>
  <c r="A377" i="11" s="1"/>
  <c r="A389" i="11" s="1"/>
  <c r="A401" i="11" s="1"/>
  <c r="A413" i="11" s="1"/>
  <c r="A425" i="11" s="1"/>
  <c r="A437" i="11" s="1"/>
  <c r="A449" i="11" s="1"/>
  <c r="B328" i="11"/>
  <c r="B340" i="11" s="1"/>
  <c r="B352" i="11" s="1"/>
  <c r="B364" i="11" s="1"/>
  <c r="B376" i="11" s="1"/>
  <c r="B388" i="11" s="1"/>
  <c r="B400" i="11" s="1"/>
  <c r="B412" i="11" s="1"/>
  <c r="B424" i="11" s="1"/>
  <c r="B436" i="11" s="1"/>
  <c r="B448" i="11" s="1"/>
  <c r="B460" i="11" s="1"/>
  <c r="B472" i="11" s="1"/>
  <c r="B484" i="11" s="1"/>
  <c r="B496" i="11" s="1"/>
  <c r="B508" i="11" s="1"/>
  <c r="B520" i="11" s="1"/>
  <c r="B532" i="11" s="1"/>
  <c r="B544" i="11" s="1"/>
  <c r="B556" i="11" s="1"/>
  <c r="B568" i="11" s="1"/>
  <c r="B580" i="11" s="1"/>
  <c r="B592" i="11" s="1"/>
  <c r="A328" i="11"/>
  <c r="A340" i="11" s="1"/>
  <c r="A352" i="11" s="1"/>
  <c r="A364" i="11" s="1"/>
  <c r="A376" i="11" s="1"/>
  <c r="A388" i="11" s="1"/>
  <c r="A400" i="11" s="1"/>
  <c r="A412" i="11" s="1"/>
  <c r="A424" i="11" s="1"/>
  <c r="A436" i="11" s="1"/>
  <c r="A448" i="11" s="1"/>
  <c r="B327" i="11"/>
  <c r="B339" i="11" s="1"/>
  <c r="B351" i="11" s="1"/>
  <c r="B363" i="11" s="1"/>
  <c r="B375" i="11" s="1"/>
  <c r="B387" i="11" s="1"/>
  <c r="B399" i="11" s="1"/>
  <c r="B411" i="11" s="1"/>
  <c r="B423" i="11" s="1"/>
  <c r="B435" i="11" s="1"/>
  <c r="B447" i="11" s="1"/>
  <c r="B459" i="11" s="1"/>
  <c r="B471" i="11" s="1"/>
  <c r="B483" i="11" s="1"/>
  <c r="B495" i="11" s="1"/>
  <c r="B507" i="11" s="1"/>
  <c r="B519" i="11" s="1"/>
  <c r="B531" i="11" s="1"/>
  <c r="B543" i="11" s="1"/>
  <c r="B555" i="11" s="1"/>
  <c r="B567" i="11" s="1"/>
  <c r="B579" i="11" s="1"/>
  <c r="B591" i="11" s="1"/>
  <c r="A327" i="11"/>
  <c r="A339" i="11" s="1"/>
  <c r="A351" i="11" s="1"/>
  <c r="A363" i="11" s="1"/>
  <c r="A375" i="11" s="1"/>
  <c r="A387" i="11" s="1"/>
  <c r="A399" i="11" s="1"/>
  <c r="A411" i="11" s="1"/>
  <c r="A423" i="11" s="1"/>
  <c r="A435" i="11" s="1"/>
  <c r="A447" i="11" s="1"/>
  <c r="B326" i="11"/>
  <c r="B338" i="11" s="1"/>
  <c r="B350" i="11" s="1"/>
  <c r="B362" i="11" s="1"/>
  <c r="B374" i="11" s="1"/>
  <c r="B386" i="11" s="1"/>
  <c r="B398" i="11" s="1"/>
  <c r="B410" i="11" s="1"/>
  <c r="B422" i="11" s="1"/>
  <c r="B434" i="11" s="1"/>
  <c r="B446" i="11" s="1"/>
  <c r="B458" i="11" s="1"/>
  <c r="B470" i="11" s="1"/>
  <c r="B482" i="11" s="1"/>
  <c r="B494" i="11" s="1"/>
  <c r="B506" i="11" s="1"/>
  <c r="B518" i="11" s="1"/>
  <c r="B530" i="11" s="1"/>
  <c r="B542" i="11" s="1"/>
  <c r="B554" i="11" s="1"/>
  <c r="B566" i="11" s="1"/>
  <c r="B578" i="11" s="1"/>
  <c r="B590" i="11" s="1"/>
  <c r="A326" i="11"/>
  <c r="A338" i="11" s="1"/>
  <c r="A350" i="11" s="1"/>
  <c r="A362" i="11" s="1"/>
  <c r="A374" i="11" s="1"/>
  <c r="A386" i="11" s="1"/>
  <c r="A398" i="11" s="1"/>
  <c r="A410" i="11" s="1"/>
  <c r="A422" i="11" s="1"/>
  <c r="A434" i="11" s="1"/>
  <c r="A446" i="11" s="1"/>
  <c r="B325" i="11"/>
  <c r="B337" i="11" s="1"/>
  <c r="B349" i="11" s="1"/>
  <c r="B361" i="11" s="1"/>
  <c r="B373" i="11" s="1"/>
  <c r="B385" i="11" s="1"/>
  <c r="B397" i="11" s="1"/>
  <c r="B409" i="11" s="1"/>
  <c r="B421" i="11" s="1"/>
  <c r="B433" i="11" s="1"/>
  <c r="B445" i="11" s="1"/>
  <c r="B457" i="11" s="1"/>
  <c r="B469" i="11" s="1"/>
  <c r="B481" i="11" s="1"/>
  <c r="B493" i="11" s="1"/>
  <c r="B505" i="11" s="1"/>
  <c r="B517" i="11" s="1"/>
  <c r="B529" i="11" s="1"/>
  <c r="B541" i="11" s="1"/>
  <c r="B553" i="11" s="1"/>
  <c r="B565" i="11" s="1"/>
  <c r="B577" i="11" s="1"/>
  <c r="B589" i="11" s="1"/>
  <c r="A325" i="11"/>
  <c r="A337" i="11" s="1"/>
  <c r="A349" i="11" s="1"/>
  <c r="A361" i="11" s="1"/>
  <c r="A373" i="11" s="1"/>
  <c r="A385" i="11" s="1"/>
  <c r="A397" i="11" s="1"/>
  <c r="A409" i="11" s="1"/>
  <c r="A421" i="11" s="1"/>
  <c r="A433" i="11" s="1"/>
  <c r="A445" i="11" s="1"/>
  <c r="B324" i="11"/>
  <c r="B336" i="11" s="1"/>
  <c r="B348" i="11" s="1"/>
  <c r="B360" i="11" s="1"/>
  <c r="B372" i="11" s="1"/>
  <c r="B384" i="11" s="1"/>
  <c r="B396" i="11" s="1"/>
  <c r="B408" i="11" s="1"/>
  <c r="B420" i="11" s="1"/>
  <c r="B432" i="11" s="1"/>
  <c r="B444" i="11" s="1"/>
  <c r="B456" i="11" s="1"/>
  <c r="B468" i="11" s="1"/>
  <c r="B480" i="11" s="1"/>
  <c r="B492" i="11" s="1"/>
  <c r="B504" i="11" s="1"/>
  <c r="B516" i="11" s="1"/>
  <c r="B528" i="11" s="1"/>
  <c r="B540" i="11" s="1"/>
  <c r="B552" i="11" s="1"/>
  <c r="B564" i="11" s="1"/>
  <c r="B576" i="11" s="1"/>
  <c r="B588" i="11" s="1"/>
  <c r="A324" i="11"/>
  <c r="A336" i="11" s="1"/>
  <c r="A348" i="11" s="1"/>
  <c r="A360" i="11" s="1"/>
  <c r="A372" i="11" s="1"/>
  <c r="A384" i="11" s="1"/>
  <c r="A396" i="11" s="1"/>
  <c r="A408" i="11" s="1"/>
  <c r="A420" i="11" s="1"/>
  <c r="A432" i="11" s="1"/>
  <c r="A444" i="11" s="1"/>
  <c r="B323" i="11"/>
  <c r="B335" i="11" s="1"/>
  <c r="B347" i="11" s="1"/>
  <c r="B359" i="11" s="1"/>
  <c r="B371" i="11" s="1"/>
  <c r="B383" i="11" s="1"/>
  <c r="B395" i="11" s="1"/>
  <c r="B407" i="11" s="1"/>
  <c r="B419" i="11" s="1"/>
  <c r="B431" i="11" s="1"/>
  <c r="B443" i="11" s="1"/>
  <c r="B455" i="11" s="1"/>
  <c r="B467" i="11" s="1"/>
  <c r="B479" i="11" s="1"/>
  <c r="B491" i="11" s="1"/>
  <c r="B503" i="11" s="1"/>
  <c r="B515" i="11" s="1"/>
  <c r="B527" i="11" s="1"/>
  <c r="B539" i="11" s="1"/>
  <c r="B551" i="11" s="1"/>
  <c r="B563" i="11" s="1"/>
  <c r="B575" i="11" s="1"/>
  <c r="B587" i="11" s="1"/>
  <c r="A323" i="11"/>
  <c r="A335" i="11" s="1"/>
  <c r="A347" i="11" s="1"/>
  <c r="A359" i="11" s="1"/>
  <c r="A371" i="11" s="1"/>
  <c r="A383" i="11" s="1"/>
  <c r="A395" i="11" s="1"/>
  <c r="A407" i="11" s="1"/>
  <c r="A419" i="11" s="1"/>
  <c r="A431" i="11" s="1"/>
  <c r="A443" i="11" s="1"/>
  <c r="B322" i="11"/>
  <c r="B334" i="11" s="1"/>
  <c r="B346" i="11" s="1"/>
  <c r="B358" i="11" s="1"/>
  <c r="B370" i="11" s="1"/>
  <c r="B382" i="11" s="1"/>
  <c r="B394" i="11" s="1"/>
  <c r="B406" i="11" s="1"/>
  <c r="B418" i="11" s="1"/>
  <c r="B430" i="11" s="1"/>
  <c r="B442" i="11" s="1"/>
  <c r="B454" i="11" s="1"/>
  <c r="B466" i="11" s="1"/>
  <c r="B478" i="11" s="1"/>
  <c r="B490" i="11" s="1"/>
  <c r="B502" i="11" s="1"/>
  <c r="B514" i="11" s="1"/>
  <c r="B526" i="11" s="1"/>
  <c r="B538" i="11" s="1"/>
  <c r="B550" i="11" s="1"/>
  <c r="B562" i="11" s="1"/>
  <c r="B574" i="11" s="1"/>
  <c r="B586" i="11" s="1"/>
  <c r="A322" i="11"/>
  <c r="A334" i="11" s="1"/>
  <c r="A346" i="11" s="1"/>
  <c r="A358" i="11" s="1"/>
  <c r="A370" i="11" s="1"/>
  <c r="A382" i="11" s="1"/>
  <c r="A394" i="11" s="1"/>
  <c r="A406" i="11" s="1"/>
  <c r="A418" i="11" s="1"/>
  <c r="A430" i="11" s="1"/>
  <c r="A442" i="11" s="1"/>
  <c r="B321" i="11"/>
  <c r="B333" i="11" s="1"/>
  <c r="B345" i="11" s="1"/>
  <c r="B357" i="11" s="1"/>
  <c r="B369" i="11" s="1"/>
  <c r="B381" i="11" s="1"/>
  <c r="B393" i="11" s="1"/>
  <c r="B405" i="11" s="1"/>
  <c r="B417" i="11" s="1"/>
  <c r="B429" i="11" s="1"/>
  <c r="B441" i="11" s="1"/>
  <c r="B453" i="11" s="1"/>
  <c r="B465" i="11" s="1"/>
  <c r="B477" i="11" s="1"/>
  <c r="B489" i="11" s="1"/>
  <c r="B501" i="11" s="1"/>
  <c r="B513" i="11" s="1"/>
  <c r="B525" i="11" s="1"/>
  <c r="B537" i="11" s="1"/>
  <c r="B549" i="11" s="1"/>
  <c r="B561" i="11" s="1"/>
  <c r="B573" i="11" s="1"/>
  <c r="B585" i="11" s="1"/>
  <c r="A321" i="11"/>
  <c r="A333" i="11" s="1"/>
  <c r="A345" i="11" s="1"/>
  <c r="A357" i="11" s="1"/>
  <c r="A369" i="11" s="1"/>
  <c r="A381" i="11" s="1"/>
  <c r="A393" i="11" s="1"/>
  <c r="A405" i="11" s="1"/>
  <c r="A417" i="11" s="1"/>
  <c r="A429" i="11" s="1"/>
  <c r="A441" i="11" s="1"/>
  <c r="B320" i="11"/>
  <c r="B332" i="11" s="1"/>
  <c r="B344" i="11" s="1"/>
  <c r="B356" i="11" s="1"/>
  <c r="B368" i="11" s="1"/>
  <c r="B380" i="11" s="1"/>
  <c r="B392" i="11" s="1"/>
  <c r="B404" i="11" s="1"/>
  <c r="B416" i="11" s="1"/>
  <c r="B428" i="11" s="1"/>
  <c r="B440" i="11" s="1"/>
  <c r="B452" i="11" s="1"/>
  <c r="B464" i="11" s="1"/>
  <c r="B476" i="11" s="1"/>
  <c r="A320" i="11"/>
  <c r="A332" i="11" s="1"/>
  <c r="A344" i="11" s="1"/>
  <c r="A356" i="11" s="1"/>
  <c r="A368" i="11" s="1"/>
  <c r="A380" i="11" s="1"/>
  <c r="A392" i="11" s="1"/>
  <c r="A404" i="11" s="1"/>
  <c r="A416" i="11" s="1"/>
  <c r="A428" i="11" s="1"/>
  <c r="A440" i="11" s="1"/>
  <c r="B319" i="11"/>
  <c r="B331" i="11" s="1"/>
  <c r="B343" i="11" s="1"/>
  <c r="B355" i="11" s="1"/>
  <c r="B367" i="11" s="1"/>
  <c r="B379" i="11" s="1"/>
  <c r="B391" i="11" s="1"/>
  <c r="B403" i="11" s="1"/>
  <c r="B415" i="11" s="1"/>
  <c r="B427" i="11" s="1"/>
  <c r="B439" i="11" s="1"/>
  <c r="B451" i="11" s="1"/>
  <c r="B463" i="11" s="1"/>
  <c r="B475" i="11" s="1"/>
  <c r="B487" i="11" s="1"/>
  <c r="B499" i="11" s="1"/>
  <c r="B511" i="11" s="1"/>
  <c r="B523" i="11" s="1"/>
  <c r="B535" i="11" s="1"/>
  <c r="B547" i="11" s="1"/>
  <c r="B559" i="11" s="1"/>
  <c r="B571" i="11" s="1"/>
  <c r="B583" i="11" s="1"/>
  <c r="A319" i="11"/>
  <c r="A331" i="11" s="1"/>
  <c r="A343" i="11" s="1"/>
  <c r="A355" i="11" s="1"/>
  <c r="A367" i="11" s="1"/>
  <c r="A379" i="11" s="1"/>
  <c r="A391" i="11" s="1"/>
  <c r="A403" i="11" s="1"/>
  <c r="A415" i="11" s="1"/>
  <c r="A427" i="11" s="1"/>
  <c r="A439" i="11" s="1"/>
  <c r="B318" i="11"/>
  <c r="B330" i="11" s="1"/>
  <c r="B342" i="11" s="1"/>
  <c r="B354" i="11" s="1"/>
  <c r="B366" i="11" s="1"/>
  <c r="B378" i="11" s="1"/>
  <c r="B390" i="11" s="1"/>
  <c r="B402" i="11" s="1"/>
  <c r="B414" i="11" s="1"/>
  <c r="B426" i="11" s="1"/>
  <c r="B438" i="11" s="1"/>
  <c r="B450" i="11" s="1"/>
  <c r="B462" i="11" s="1"/>
  <c r="B474" i="11" s="1"/>
  <c r="B486" i="11" s="1"/>
  <c r="B498" i="11" s="1"/>
  <c r="B510" i="11" s="1"/>
  <c r="B522" i="11" s="1"/>
  <c r="B534" i="11" s="1"/>
  <c r="B546" i="11" s="1"/>
  <c r="B558" i="11" s="1"/>
  <c r="B570" i="11" s="1"/>
  <c r="B582" i="11" s="1"/>
  <c r="A318" i="11"/>
  <c r="A330" i="11" s="1"/>
  <c r="A342" i="11" s="1"/>
  <c r="A354" i="11" s="1"/>
  <c r="A366" i="11" s="1"/>
  <c r="A378" i="11" s="1"/>
  <c r="A390" i="11" s="1"/>
  <c r="A402" i="11" s="1"/>
  <c r="A414" i="11" s="1"/>
  <c r="A426" i="11" s="1"/>
  <c r="A438" i="11" s="1"/>
  <c r="A450" i="11" s="1"/>
  <c r="E12" i="11" l="1"/>
  <c r="A462" i="11"/>
  <c r="A451" i="1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E13" i="11"/>
  <c r="A474" i="11" l="1"/>
  <c r="A463" i="1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86" i="11" l="1"/>
  <c r="A475" i="1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98" i="11" l="1"/>
  <c r="A487" i="1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9" i="11" l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/>
  <c r="A511" i="11" l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/>
  <c r="A534" i="11" l="1"/>
  <c r="A523" i="1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46" i="11" l="1"/>
  <c r="A535" i="1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58" i="11" l="1"/>
  <c r="A547" i="1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70" i="11" l="1"/>
  <c r="A559" i="1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82" i="11" l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71" i="1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M726" i="10" l="1"/>
  <c r="L726" i="10"/>
  <c r="K726" i="10"/>
  <c r="J726" i="10"/>
  <c r="I726" i="10"/>
  <c r="H726" i="10"/>
  <c r="D726" i="10"/>
  <c r="M725" i="10"/>
  <c r="L725" i="10"/>
  <c r="K725" i="10"/>
  <c r="J725" i="10"/>
  <c r="I725" i="10"/>
  <c r="H725" i="10"/>
  <c r="D725" i="10"/>
  <c r="M724" i="10"/>
  <c r="L724" i="10"/>
  <c r="K724" i="10"/>
  <c r="J724" i="10"/>
  <c r="I724" i="10"/>
  <c r="H724" i="10"/>
  <c r="D724" i="10"/>
  <c r="M723" i="10"/>
  <c r="L723" i="10"/>
  <c r="K723" i="10"/>
  <c r="J723" i="10"/>
  <c r="I723" i="10"/>
  <c r="H723" i="10"/>
  <c r="D723" i="10"/>
  <c r="M722" i="10"/>
  <c r="L722" i="10"/>
  <c r="K722" i="10"/>
  <c r="J722" i="10"/>
  <c r="I722" i="10"/>
  <c r="H722" i="10"/>
  <c r="D722" i="10"/>
  <c r="M721" i="10"/>
  <c r="L721" i="10"/>
  <c r="K721" i="10"/>
  <c r="J721" i="10"/>
  <c r="I721" i="10"/>
  <c r="H721" i="10"/>
  <c r="D721" i="10"/>
  <c r="M720" i="10"/>
  <c r="L720" i="10"/>
  <c r="K720" i="10"/>
  <c r="J720" i="10"/>
  <c r="I720" i="10"/>
  <c r="H720" i="10"/>
  <c r="D720" i="10"/>
  <c r="M719" i="10"/>
  <c r="L719" i="10"/>
  <c r="K719" i="10"/>
  <c r="J719" i="10"/>
  <c r="I719" i="10"/>
  <c r="H719" i="10"/>
  <c r="D719" i="10"/>
  <c r="M718" i="10"/>
  <c r="L718" i="10"/>
  <c r="K718" i="10"/>
  <c r="J718" i="10"/>
  <c r="I718" i="10"/>
  <c r="H718" i="10"/>
  <c r="D718" i="10"/>
  <c r="M717" i="10"/>
  <c r="L717" i="10"/>
  <c r="K717" i="10"/>
  <c r="J717" i="10"/>
  <c r="I717" i="10"/>
  <c r="H717" i="10"/>
  <c r="D717" i="10"/>
  <c r="M716" i="10"/>
  <c r="L716" i="10"/>
  <c r="K716" i="10"/>
  <c r="J716" i="10"/>
  <c r="I716" i="10"/>
  <c r="H716" i="10"/>
  <c r="D716" i="10"/>
  <c r="M715" i="10"/>
  <c r="L715" i="10"/>
  <c r="K715" i="10"/>
  <c r="J715" i="10"/>
  <c r="I715" i="10"/>
  <c r="H715" i="10"/>
  <c r="D715" i="10"/>
  <c r="M714" i="10"/>
  <c r="L714" i="10"/>
  <c r="K714" i="10"/>
  <c r="J714" i="10"/>
  <c r="I714" i="10"/>
  <c r="H714" i="10"/>
  <c r="D714" i="10"/>
  <c r="M713" i="10"/>
  <c r="L713" i="10"/>
  <c r="K713" i="10"/>
  <c r="J713" i="10"/>
  <c r="I713" i="10"/>
  <c r="H713" i="10"/>
  <c r="D713" i="10"/>
  <c r="M712" i="10"/>
  <c r="L712" i="10"/>
  <c r="K712" i="10"/>
  <c r="J712" i="10"/>
  <c r="I712" i="10"/>
  <c r="H712" i="10"/>
  <c r="D712" i="10"/>
  <c r="M711" i="10"/>
  <c r="L711" i="10"/>
  <c r="K711" i="10"/>
  <c r="J711" i="10"/>
  <c r="I711" i="10"/>
  <c r="H711" i="10"/>
  <c r="D711" i="10"/>
  <c r="M710" i="10"/>
  <c r="L710" i="10"/>
  <c r="K710" i="10"/>
  <c r="J710" i="10"/>
  <c r="I710" i="10"/>
  <c r="H710" i="10"/>
  <c r="D710" i="10"/>
  <c r="M709" i="10"/>
  <c r="L709" i="10"/>
  <c r="K709" i="10"/>
  <c r="J709" i="10"/>
  <c r="I709" i="10"/>
  <c r="H709" i="10"/>
  <c r="D709" i="10"/>
  <c r="M708" i="10"/>
  <c r="L708" i="10"/>
  <c r="K708" i="10"/>
  <c r="J708" i="10"/>
  <c r="I708" i="10"/>
  <c r="H708" i="10"/>
  <c r="D708" i="10"/>
  <c r="M707" i="10"/>
  <c r="L707" i="10"/>
  <c r="K707" i="10"/>
  <c r="J707" i="10"/>
  <c r="I707" i="10"/>
  <c r="H707" i="10"/>
  <c r="D707" i="10"/>
  <c r="M706" i="10"/>
  <c r="L706" i="10"/>
  <c r="K706" i="10"/>
  <c r="J706" i="10"/>
  <c r="I706" i="10"/>
  <c r="H706" i="10"/>
  <c r="D706" i="10"/>
  <c r="M705" i="10"/>
  <c r="L705" i="10"/>
  <c r="K705" i="10"/>
  <c r="J705" i="10"/>
  <c r="I705" i="10"/>
  <c r="H705" i="10"/>
  <c r="D705" i="10"/>
  <c r="M704" i="10"/>
  <c r="L704" i="10"/>
  <c r="K704" i="10"/>
  <c r="J704" i="10"/>
  <c r="I704" i="10"/>
  <c r="H704" i="10"/>
  <c r="D704" i="10"/>
  <c r="M703" i="10"/>
  <c r="L703" i="10"/>
  <c r="K703" i="10"/>
  <c r="J703" i="10"/>
  <c r="I703" i="10"/>
  <c r="H703" i="10"/>
  <c r="M702" i="10"/>
  <c r="L702" i="10"/>
  <c r="K702" i="10"/>
  <c r="J702" i="10"/>
  <c r="I702" i="10"/>
  <c r="H702" i="10"/>
  <c r="M701" i="10"/>
  <c r="L701" i="10"/>
  <c r="K701" i="10"/>
  <c r="J701" i="10"/>
  <c r="I701" i="10"/>
  <c r="H701" i="10"/>
  <c r="M700" i="10"/>
  <c r="L700" i="10"/>
  <c r="K700" i="10"/>
  <c r="J700" i="10"/>
  <c r="I700" i="10"/>
  <c r="H700" i="10"/>
  <c r="M699" i="10"/>
  <c r="L699" i="10"/>
  <c r="K699" i="10"/>
  <c r="J699" i="10"/>
  <c r="I699" i="10"/>
  <c r="H699" i="10"/>
  <c r="M698" i="10"/>
  <c r="L698" i="10"/>
  <c r="K698" i="10"/>
  <c r="J698" i="10"/>
  <c r="I698" i="10"/>
  <c r="H698" i="10"/>
  <c r="M697" i="10"/>
  <c r="L697" i="10"/>
  <c r="K697" i="10"/>
  <c r="J697" i="10"/>
  <c r="I697" i="10"/>
  <c r="H697" i="10"/>
  <c r="M696" i="10"/>
  <c r="L696" i="10"/>
  <c r="K696" i="10"/>
  <c r="J696" i="10"/>
  <c r="I696" i="10"/>
  <c r="H696" i="10"/>
  <c r="M695" i="10"/>
  <c r="L695" i="10"/>
  <c r="K695" i="10"/>
  <c r="J695" i="10"/>
  <c r="I695" i="10"/>
  <c r="H695" i="10"/>
  <c r="M694" i="10"/>
  <c r="L694" i="10"/>
  <c r="K694" i="10"/>
  <c r="J694" i="10"/>
  <c r="I694" i="10"/>
  <c r="H694" i="10"/>
  <c r="M693" i="10"/>
  <c r="L693" i="10"/>
  <c r="K693" i="10"/>
  <c r="J693" i="10"/>
  <c r="I693" i="10"/>
  <c r="H693" i="10"/>
  <c r="M692" i="10"/>
  <c r="L692" i="10"/>
  <c r="K692" i="10"/>
  <c r="J692" i="10"/>
  <c r="I692" i="10"/>
  <c r="H692" i="10"/>
  <c r="M691" i="10"/>
  <c r="L691" i="10"/>
  <c r="K691" i="10"/>
  <c r="J691" i="10"/>
  <c r="I691" i="10"/>
  <c r="H691" i="10"/>
  <c r="M690" i="10"/>
  <c r="L690" i="10"/>
  <c r="K690" i="10"/>
  <c r="J690" i="10"/>
  <c r="I690" i="10"/>
  <c r="H690" i="10"/>
  <c r="M689" i="10"/>
  <c r="L689" i="10"/>
  <c r="K689" i="10"/>
  <c r="J689" i="10"/>
  <c r="I689" i="10"/>
  <c r="H689" i="10"/>
  <c r="M688" i="10"/>
  <c r="L688" i="10"/>
  <c r="K688" i="10"/>
  <c r="J688" i="10"/>
  <c r="I688" i="10"/>
  <c r="H688" i="10"/>
  <c r="M687" i="10"/>
  <c r="K687" i="10"/>
  <c r="J687" i="10"/>
  <c r="I687" i="10"/>
  <c r="H687" i="10"/>
  <c r="K686" i="10"/>
  <c r="J686" i="10"/>
  <c r="I686" i="10"/>
  <c r="H686" i="10"/>
  <c r="K685" i="10"/>
  <c r="J685" i="10"/>
  <c r="I685" i="10"/>
  <c r="H685" i="10"/>
  <c r="K684" i="10"/>
  <c r="J684" i="10"/>
  <c r="I684" i="10"/>
  <c r="H684" i="10"/>
  <c r="K683" i="10"/>
  <c r="J683" i="10"/>
  <c r="I683" i="10"/>
  <c r="H683" i="10"/>
  <c r="J682" i="10"/>
  <c r="I682" i="10"/>
  <c r="H682" i="10"/>
  <c r="J681" i="10"/>
  <c r="I681" i="10"/>
  <c r="H681" i="10"/>
  <c r="I680" i="10"/>
  <c r="M678" i="10"/>
  <c r="M677" i="10"/>
  <c r="L677" i="10"/>
  <c r="M676" i="10"/>
  <c r="L676" i="10"/>
  <c r="K676" i="10"/>
  <c r="H676" i="10"/>
  <c r="E676" i="10"/>
  <c r="C676" i="10"/>
  <c r="M675" i="10"/>
  <c r="L675" i="10"/>
  <c r="K675" i="10"/>
  <c r="H675" i="10"/>
  <c r="E675" i="10"/>
  <c r="C675" i="10"/>
  <c r="M674" i="10"/>
  <c r="L674" i="10"/>
  <c r="K674" i="10"/>
  <c r="J674" i="10"/>
  <c r="H674" i="10"/>
  <c r="E674" i="10"/>
  <c r="C674" i="10"/>
  <c r="M673" i="10"/>
  <c r="L673" i="10"/>
  <c r="K673" i="10"/>
  <c r="J673" i="10"/>
  <c r="I673" i="10"/>
  <c r="H673" i="10"/>
  <c r="E673" i="10"/>
  <c r="C673" i="10"/>
  <c r="M672" i="10"/>
  <c r="L672" i="10"/>
  <c r="K672" i="10"/>
  <c r="J672" i="10"/>
  <c r="I672" i="10"/>
  <c r="H672" i="10"/>
  <c r="E672" i="10"/>
  <c r="C672" i="10"/>
  <c r="M671" i="10"/>
  <c r="L671" i="10"/>
  <c r="K671" i="10"/>
  <c r="J671" i="10"/>
  <c r="I671" i="10"/>
  <c r="H671" i="10"/>
  <c r="E671" i="10"/>
  <c r="C671" i="10"/>
  <c r="C715" i="10"/>
  <c r="E541" i="10"/>
  <c r="E553" i="10" s="1"/>
  <c r="E565" i="10" s="1"/>
  <c r="E577" i="10" s="1"/>
  <c r="E589" i="10" s="1"/>
  <c r="E601" i="10" s="1"/>
  <c r="E613" i="10" s="1"/>
  <c r="E625" i="10" s="1"/>
  <c r="E637" i="10" s="1"/>
  <c r="E649" i="10" s="1"/>
  <c r="E661" i="10" s="1"/>
  <c r="E539" i="10"/>
  <c r="E551" i="10" s="1"/>
  <c r="E563" i="10" s="1"/>
  <c r="G711" i="10"/>
  <c r="B403" i="10"/>
  <c r="B415" i="10" s="1"/>
  <c r="B427" i="10" s="1"/>
  <c r="B439" i="10" s="1"/>
  <c r="B451" i="10" s="1"/>
  <c r="B463" i="10" s="1"/>
  <c r="B475" i="10" s="1"/>
  <c r="B487" i="10" s="1"/>
  <c r="B499" i="10" s="1"/>
  <c r="B511" i="10" s="1"/>
  <c r="B523" i="10" s="1"/>
  <c r="B535" i="10" s="1"/>
  <c r="B547" i="10" s="1"/>
  <c r="B559" i="10" s="1"/>
  <c r="B571" i="10" s="1"/>
  <c r="B583" i="10" s="1"/>
  <c r="B595" i="10" s="1"/>
  <c r="B607" i="10" s="1"/>
  <c r="B619" i="10" s="1"/>
  <c r="B631" i="10" s="1"/>
  <c r="B643" i="10" s="1"/>
  <c r="B655" i="10" s="1"/>
  <c r="B667" i="10" s="1"/>
  <c r="A403" i="10"/>
  <c r="A415" i="10" s="1"/>
  <c r="A427" i="10" s="1"/>
  <c r="A439" i="10" s="1"/>
  <c r="A451" i="10" s="1"/>
  <c r="A463" i="10" s="1"/>
  <c r="A475" i="10" s="1"/>
  <c r="A487" i="10" s="1"/>
  <c r="A499" i="10" s="1"/>
  <c r="A511" i="10" s="1"/>
  <c r="A523" i="10" s="1"/>
  <c r="A535" i="10" s="1"/>
  <c r="A547" i="10" s="1"/>
  <c r="A559" i="10" s="1"/>
  <c r="A571" i="10" s="1"/>
  <c r="A583" i="10" s="1"/>
  <c r="A595" i="10" s="1"/>
  <c r="A607" i="10" s="1"/>
  <c r="A619" i="10" s="1"/>
  <c r="A631" i="10" s="1"/>
  <c r="A643" i="10" s="1"/>
  <c r="A655" i="10" s="1"/>
  <c r="A667" i="10" s="1"/>
  <c r="B402" i="10"/>
  <c r="B414" i="10" s="1"/>
  <c r="B426" i="10" s="1"/>
  <c r="B438" i="10" s="1"/>
  <c r="B450" i="10" s="1"/>
  <c r="B462" i="10" s="1"/>
  <c r="B474" i="10" s="1"/>
  <c r="B486" i="10" s="1"/>
  <c r="B498" i="10" s="1"/>
  <c r="B510" i="10" s="1"/>
  <c r="B522" i="10" s="1"/>
  <c r="B534" i="10" s="1"/>
  <c r="B546" i="10" s="1"/>
  <c r="B558" i="10" s="1"/>
  <c r="B570" i="10" s="1"/>
  <c r="B582" i="10" s="1"/>
  <c r="B594" i="10" s="1"/>
  <c r="B606" i="10" s="1"/>
  <c r="B618" i="10" s="1"/>
  <c r="B630" i="10" s="1"/>
  <c r="B642" i="10" s="1"/>
  <c r="B654" i="10" s="1"/>
  <c r="B666" i="10" s="1"/>
  <c r="A402" i="10"/>
  <c r="A414" i="10" s="1"/>
  <c r="A426" i="10" s="1"/>
  <c r="A438" i="10" s="1"/>
  <c r="A450" i="10" s="1"/>
  <c r="A462" i="10" s="1"/>
  <c r="A474" i="10" s="1"/>
  <c r="A486" i="10" s="1"/>
  <c r="A498" i="10" s="1"/>
  <c r="A510" i="10" s="1"/>
  <c r="A522" i="10" s="1"/>
  <c r="A534" i="10" s="1"/>
  <c r="A546" i="10" s="1"/>
  <c r="A558" i="10" s="1"/>
  <c r="A570" i="10" s="1"/>
  <c r="A582" i="10" s="1"/>
  <c r="A594" i="10" s="1"/>
  <c r="A606" i="10" s="1"/>
  <c r="A618" i="10" s="1"/>
  <c r="A630" i="10" s="1"/>
  <c r="A642" i="10" s="1"/>
  <c r="A654" i="10" s="1"/>
  <c r="A666" i="10" s="1"/>
  <c r="B401" i="10"/>
  <c r="B413" i="10" s="1"/>
  <c r="B425" i="10" s="1"/>
  <c r="B437" i="10" s="1"/>
  <c r="B449" i="10" s="1"/>
  <c r="B461" i="10" s="1"/>
  <c r="B473" i="10" s="1"/>
  <c r="B485" i="10" s="1"/>
  <c r="B497" i="10" s="1"/>
  <c r="B509" i="10" s="1"/>
  <c r="B521" i="10" s="1"/>
  <c r="B533" i="10" s="1"/>
  <c r="B545" i="10" s="1"/>
  <c r="B557" i="10" s="1"/>
  <c r="B569" i="10" s="1"/>
  <c r="B581" i="10" s="1"/>
  <c r="B593" i="10" s="1"/>
  <c r="B605" i="10" s="1"/>
  <c r="B617" i="10" s="1"/>
  <c r="B629" i="10" s="1"/>
  <c r="B641" i="10" s="1"/>
  <c r="B653" i="10" s="1"/>
  <c r="B665" i="10" s="1"/>
  <c r="A401" i="10"/>
  <c r="A413" i="10" s="1"/>
  <c r="A425" i="10" s="1"/>
  <c r="A437" i="10" s="1"/>
  <c r="A449" i="10" s="1"/>
  <c r="A461" i="10" s="1"/>
  <c r="A473" i="10" s="1"/>
  <c r="A485" i="10" s="1"/>
  <c r="A497" i="10" s="1"/>
  <c r="A509" i="10" s="1"/>
  <c r="A521" i="10" s="1"/>
  <c r="A533" i="10" s="1"/>
  <c r="A545" i="10" s="1"/>
  <c r="A557" i="10" s="1"/>
  <c r="A569" i="10" s="1"/>
  <c r="A581" i="10" s="1"/>
  <c r="A593" i="10" s="1"/>
  <c r="A605" i="10" s="1"/>
  <c r="A617" i="10" s="1"/>
  <c r="A629" i="10" s="1"/>
  <c r="A641" i="10" s="1"/>
  <c r="A653" i="10" s="1"/>
  <c r="A665" i="10" s="1"/>
  <c r="F400" i="10"/>
  <c r="F412" i="10" s="1"/>
  <c r="F424" i="10" s="1"/>
  <c r="F436" i="10" s="1"/>
  <c r="F446" i="9" s="1"/>
  <c r="B400" i="10"/>
  <c r="B412" i="10" s="1"/>
  <c r="B424" i="10" s="1"/>
  <c r="B436" i="10" s="1"/>
  <c r="B448" i="10" s="1"/>
  <c r="B460" i="10" s="1"/>
  <c r="B472" i="10" s="1"/>
  <c r="B484" i="10" s="1"/>
  <c r="B496" i="10" s="1"/>
  <c r="B508" i="10" s="1"/>
  <c r="B520" i="10" s="1"/>
  <c r="B532" i="10" s="1"/>
  <c r="B544" i="10" s="1"/>
  <c r="B556" i="10" s="1"/>
  <c r="B568" i="10" s="1"/>
  <c r="B580" i="10" s="1"/>
  <c r="B592" i="10" s="1"/>
  <c r="B604" i="10" s="1"/>
  <c r="B616" i="10" s="1"/>
  <c r="B628" i="10" s="1"/>
  <c r="B640" i="10" s="1"/>
  <c r="B652" i="10" s="1"/>
  <c r="B664" i="10" s="1"/>
  <c r="A400" i="10"/>
  <c r="A412" i="10" s="1"/>
  <c r="A424" i="10" s="1"/>
  <c r="A436" i="10" s="1"/>
  <c r="A448" i="10" s="1"/>
  <c r="A460" i="10" s="1"/>
  <c r="A472" i="10" s="1"/>
  <c r="A484" i="10" s="1"/>
  <c r="A496" i="10" s="1"/>
  <c r="A508" i="10" s="1"/>
  <c r="A520" i="10" s="1"/>
  <c r="A532" i="10" s="1"/>
  <c r="A544" i="10" s="1"/>
  <c r="A556" i="10" s="1"/>
  <c r="A568" i="10" s="1"/>
  <c r="A580" i="10" s="1"/>
  <c r="A592" i="10" s="1"/>
  <c r="A604" i="10" s="1"/>
  <c r="A616" i="10" s="1"/>
  <c r="A628" i="10" s="1"/>
  <c r="A640" i="10" s="1"/>
  <c r="A652" i="10" s="1"/>
  <c r="A664" i="10" s="1"/>
  <c r="B399" i="10"/>
  <c r="B411" i="10" s="1"/>
  <c r="B423" i="10" s="1"/>
  <c r="B435" i="10" s="1"/>
  <c r="B447" i="10" s="1"/>
  <c r="B459" i="10" s="1"/>
  <c r="B471" i="10" s="1"/>
  <c r="B483" i="10" s="1"/>
  <c r="B495" i="10" s="1"/>
  <c r="B507" i="10" s="1"/>
  <c r="B519" i="10" s="1"/>
  <c r="B531" i="10" s="1"/>
  <c r="B543" i="10" s="1"/>
  <c r="B555" i="10" s="1"/>
  <c r="B567" i="10" s="1"/>
  <c r="B579" i="10" s="1"/>
  <c r="B591" i="10" s="1"/>
  <c r="B603" i="10" s="1"/>
  <c r="B615" i="10" s="1"/>
  <c r="B627" i="10" s="1"/>
  <c r="B639" i="10" s="1"/>
  <c r="B651" i="10" s="1"/>
  <c r="B663" i="10" s="1"/>
  <c r="A399" i="10"/>
  <c r="A411" i="10" s="1"/>
  <c r="A423" i="10" s="1"/>
  <c r="A435" i="10" s="1"/>
  <c r="A447" i="10" s="1"/>
  <c r="A459" i="10" s="1"/>
  <c r="A471" i="10" s="1"/>
  <c r="A483" i="10" s="1"/>
  <c r="A495" i="10" s="1"/>
  <c r="A507" i="10" s="1"/>
  <c r="A519" i="10" s="1"/>
  <c r="A531" i="10" s="1"/>
  <c r="A543" i="10" s="1"/>
  <c r="A555" i="10" s="1"/>
  <c r="A567" i="10" s="1"/>
  <c r="A579" i="10" s="1"/>
  <c r="A591" i="10" s="1"/>
  <c r="A603" i="10" s="1"/>
  <c r="A615" i="10" s="1"/>
  <c r="A627" i="10" s="1"/>
  <c r="A639" i="10" s="1"/>
  <c r="A651" i="10" s="1"/>
  <c r="A663" i="10" s="1"/>
  <c r="B398" i="10"/>
  <c r="B410" i="10" s="1"/>
  <c r="B422" i="10" s="1"/>
  <c r="B434" i="10" s="1"/>
  <c r="B446" i="10" s="1"/>
  <c r="B458" i="10" s="1"/>
  <c r="B470" i="10" s="1"/>
  <c r="B482" i="10" s="1"/>
  <c r="B494" i="10" s="1"/>
  <c r="B506" i="10" s="1"/>
  <c r="B518" i="10" s="1"/>
  <c r="B530" i="10" s="1"/>
  <c r="B542" i="10" s="1"/>
  <c r="B554" i="10" s="1"/>
  <c r="B566" i="10" s="1"/>
  <c r="B578" i="10" s="1"/>
  <c r="B590" i="10" s="1"/>
  <c r="B602" i="10" s="1"/>
  <c r="B614" i="10" s="1"/>
  <c r="B626" i="10" s="1"/>
  <c r="B638" i="10" s="1"/>
  <c r="B650" i="10" s="1"/>
  <c r="B662" i="10" s="1"/>
  <c r="A398" i="10"/>
  <c r="A410" i="10" s="1"/>
  <c r="A422" i="10" s="1"/>
  <c r="A434" i="10" s="1"/>
  <c r="A446" i="10" s="1"/>
  <c r="A458" i="10" s="1"/>
  <c r="A470" i="10" s="1"/>
  <c r="A482" i="10" s="1"/>
  <c r="A494" i="10" s="1"/>
  <c r="A506" i="10" s="1"/>
  <c r="A518" i="10" s="1"/>
  <c r="A530" i="10" s="1"/>
  <c r="A542" i="10" s="1"/>
  <c r="A554" i="10" s="1"/>
  <c r="A566" i="10" s="1"/>
  <c r="A578" i="10" s="1"/>
  <c r="A590" i="10" s="1"/>
  <c r="A602" i="10" s="1"/>
  <c r="A614" i="10" s="1"/>
  <c r="A626" i="10" s="1"/>
  <c r="A638" i="10" s="1"/>
  <c r="A650" i="10" s="1"/>
  <c r="A662" i="10" s="1"/>
  <c r="B397" i="10"/>
  <c r="B409" i="10" s="1"/>
  <c r="B421" i="10" s="1"/>
  <c r="B433" i="10" s="1"/>
  <c r="B445" i="10" s="1"/>
  <c r="B457" i="10" s="1"/>
  <c r="B469" i="10" s="1"/>
  <c r="B481" i="10" s="1"/>
  <c r="B493" i="10" s="1"/>
  <c r="B505" i="10" s="1"/>
  <c r="B517" i="10" s="1"/>
  <c r="B529" i="10" s="1"/>
  <c r="B541" i="10" s="1"/>
  <c r="B553" i="10" s="1"/>
  <c r="B565" i="10" s="1"/>
  <c r="B577" i="10" s="1"/>
  <c r="B589" i="10" s="1"/>
  <c r="B601" i="10" s="1"/>
  <c r="B613" i="10" s="1"/>
  <c r="B625" i="10" s="1"/>
  <c r="B637" i="10" s="1"/>
  <c r="B649" i="10" s="1"/>
  <c r="B661" i="10" s="1"/>
  <c r="A397" i="10"/>
  <c r="A409" i="10" s="1"/>
  <c r="A421" i="10" s="1"/>
  <c r="A433" i="10" s="1"/>
  <c r="A445" i="10" s="1"/>
  <c r="A457" i="10" s="1"/>
  <c r="A469" i="10" s="1"/>
  <c r="A481" i="10" s="1"/>
  <c r="A493" i="10" s="1"/>
  <c r="A505" i="10" s="1"/>
  <c r="A517" i="10" s="1"/>
  <c r="A529" i="10" s="1"/>
  <c r="A541" i="10" s="1"/>
  <c r="A553" i="10" s="1"/>
  <c r="A565" i="10" s="1"/>
  <c r="A577" i="10" s="1"/>
  <c r="A589" i="10" s="1"/>
  <c r="A601" i="10" s="1"/>
  <c r="A613" i="10" s="1"/>
  <c r="A625" i="10" s="1"/>
  <c r="A637" i="10" s="1"/>
  <c r="A649" i="10" s="1"/>
  <c r="A661" i="10" s="1"/>
  <c r="B396" i="10"/>
  <c r="B408" i="10" s="1"/>
  <c r="B420" i="10" s="1"/>
  <c r="B432" i="10" s="1"/>
  <c r="B444" i="10" s="1"/>
  <c r="B456" i="10" s="1"/>
  <c r="B468" i="10" s="1"/>
  <c r="B480" i="10" s="1"/>
  <c r="B492" i="10" s="1"/>
  <c r="B504" i="10" s="1"/>
  <c r="B516" i="10" s="1"/>
  <c r="B528" i="10" s="1"/>
  <c r="B540" i="10" s="1"/>
  <c r="B552" i="10" s="1"/>
  <c r="B564" i="10" s="1"/>
  <c r="B576" i="10" s="1"/>
  <c r="B588" i="10" s="1"/>
  <c r="B600" i="10" s="1"/>
  <c r="B612" i="10" s="1"/>
  <c r="B624" i="10" s="1"/>
  <c r="B636" i="10" s="1"/>
  <c r="B648" i="10" s="1"/>
  <c r="B660" i="10" s="1"/>
  <c r="A396" i="10"/>
  <c r="A408" i="10" s="1"/>
  <c r="A420" i="10" s="1"/>
  <c r="A432" i="10" s="1"/>
  <c r="A444" i="10" s="1"/>
  <c r="A456" i="10" s="1"/>
  <c r="A468" i="10" s="1"/>
  <c r="A480" i="10" s="1"/>
  <c r="A492" i="10" s="1"/>
  <c r="A504" i="10" s="1"/>
  <c r="A516" i="10" s="1"/>
  <c r="A528" i="10" s="1"/>
  <c r="A540" i="10" s="1"/>
  <c r="A552" i="10" s="1"/>
  <c r="A564" i="10" s="1"/>
  <c r="A576" i="10" s="1"/>
  <c r="A588" i="10" s="1"/>
  <c r="A600" i="10" s="1"/>
  <c r="A612" i="10" s="1"/>
  <c r="A624" i="10" s="1"/>
  <c r="A636" i="10" s="1"/>
  <c r="A648" i="10" s="1"/>
  <c r="A660" i="10" s="1"/>
  <c r="B395" i="10"/>
  <c r="B407" i="10" s="1"/>
  <c r="B419" i="10" s="1"/>
  <c r="B431" i="10" s="1"/>
  <c r="B443" i="10" s="1"/>
  <c r="B455" i="10" s="1"/>
  <c r="B467" i="10" s="1"/>
  <c r="B479" i="10" s="1"/>
  <c r="B491" i="10" s="1"/>
  <c r="B503" i="10" s="1"/>
  <c r="B515" i="10" s="1"/>
  <c r="B527" i="10" s="1"/>
  <c r="B539" i="10" s="1"/>
  <c r="B551" i="10" s="1"/>
  <c r="B563" i="10" s="1"/>
  <c r="B575" i="10" s="1"/>
  <c r="B587" i="10" s="1"/>
  <c r="B599" i="10" s="1"/>
  <c r="B611" i="10" s="1"/>
  <c r="B623" i="10" s="1"/>
  <c r="B635" i="10" s="1"/>
  <c r="B647" i="10" s="1"/>
  <c r="B659" i="10" s="1"/>
  <c r="A395" i="10"/>
  <c r="A407" i="10" s="1"/>
  <c r="A419" i="10" s="1"/>
  <c r="A431" i="10" s="1"/>
  <c r="A443" i="10" s="1"/>
  <c r="A455" i="10" s="1"/>
  <c r="A467" i="10" s="1"/>
  <c r="A479" i="10" s="1"/>
  <c r="A491" i="10" s="1"/>
  <c r="A503" i="10" s="1"/>
  <c r="A515" i="10" s="1"/>
  <c r="A527" i="10" s="1"/>
  <c r="A539" i="10" s="1"/>
  <c r="A551" i="10" s="1"/>
  <c r="A563" i="10" s="1"/>
  <c r="A575" i="10" s="1"/>
  <c r="A587" i="10" s="1"/>
  <c r="A599" i="10" s="1"/>
  <c r="A611" i="10" s="1"/>
  <c r="A623" i="10" s="1"/>
  <c r="A635" i="10" s="1"/>
  <c r="A647" i="10" s="1"/>
  <c r="A659" i="10" s="1"/>
  <c r="B394" i="10"/>
  <c r="B406" i="10" s="1"/>
  <c r="B418" i="10" s="1"/>
  <c r="B430" i="10" s="1"/>
  <c r="B442" i="10" s="1"/>
  <c r="B454" i="10" s="1"/>
  <c r="B466" i="10" s="1"/>
  <c r="B478" i="10" s="1"/>
  <c r="B490" i="10" s="1"/>
  <c r="B502" i="10" s="1"/>
  <c r="B514" i="10" s="1"/>
  <c r="B526" i="10" s="1"/>
  <c r="B538" i="10" s="1"/>
  <c r="B550" i="10" s="1"/>
  <c r="B562" i="10" s="1"/>
  <c r="B574" i="10" s="1"/>
  <c r="B586" i="10" s="1"/>
  <c r="B598" i="10" s="1"/>
  <c r="B610" i="10" s="1"/>
  <c r="B622" i="10" s="1"/>
  <c r="B634" i="10" s="1"/>
  <c r="B646" i="10" s="1"/>
  <c r="B658" i="10" s="1"/>
  <c r="A394" i="10"/>
  <c r="A406" i="10" s="1"/>
  <c r="A418" i="10" s="1"/>
  <c r="A430" i="10" s="1"/>
  <c r="A442" i="10" s="1"/>
  <c r="A454" i="10" s="1"/>
  <c r="A466" i="10" s="1"/>
  <c r="A478" i="10" s="1"/>
  <c r="A490" i="10" s="1"/>
  <c r="A502" i="10" s="1"/>
  <c r="A514" i="10" s="1"/>
  <c r="A526" i="10" s="1"/>
  <c r="A538" i="10" s="1"/>
  <c r="A550" i="10" s="1"/>
  <c r="A562" i="10" s="1"/>
  <c r="A574" i="10" s="1"/>
  <c r="A586" i="10" s="1"/>
  <c r="A598" i="10" s="1"/>
  <c r="A610" i="10" s="1"/>
  <c r="A622" i="10" s="1"/>
  <c r="A634" i="10" s="1"/>
  <c r="A646" i="10" s="1"/>
  <c r="A658" i="10" s="1"/>
  <c r="B393" i="10"/>
  <c r="B405" i="10" s="1"/>
  <c r="B417" i="10" s="1"/>
  <c r="B429" i="10" s="1"/>
  <c r="B441" i="10" s="1"/>
  <c r="B453" i="10" s="1"/>
  <c r="B465" i="10" s="1"/>
  <c r="B477" i="10" s="1"/>
  <c r="B489" i="10" s="1"/>
  <c r="B501" i="10" s="1"/>
  <c r="B513" i="10" s="1"/>
  <c r="B525" i="10" s="1"/>
  <c r="B537" i="10" s="1"/>
  <c r="B549" i="10" s="1"/>
  <c r="B561" i="10" s="1"/>
  <c r="B573" i="10" s="1"/>
  <c r="B585" i="10" s="1"/>
  <c r="B597" i="10" s="1"/>
  <c r="B609" i="10" s="1"/>
  <c r="B621" i="10" s="1"/>
  <c r="B633" i="10" s="1"/>
  <c r="B645" i="10" s="1"/>
  <c r="B657" i="10" s="1"/>
  <c r="A393" i="10"/>
  <c r="A405" i="10" s="1"/>
  <c r="A417" i="10" s="1"/>
  <c r="A429" i="10" s="1"/>
  <c r="A441" i="10" s="1"/>
  <c r="A453" i="10" s="1"/>
  <c r="A465" i="10" s="1"/>
  <c r="A477" i="10" s="1"/>
  <c r="A489" i="10" s="1"/>
  <c r="A501" i="10" s="1"/>
  <c r="A513" i="10" s="1"/>
  <c r="A525" i="10" s="1"/>
  <c r="A537" i="10" s="1"/>
  <c r="A549" i="10" s="1"/>
  <c r="A561" i="10" s="1"/>
  <c r="A573" i="10" s="1"/>
  <c r="A585" i="10" s="1"/>
  <c r="A597" i="10" s="1"/>
  <c r="A609" i="10" s="1"/>
  <c r="A621" i="10" s="1"/>
  <c r="A633" i="10" s="1"/>
  <c r="A645" i="10" s="1"/>
  <c r="A657" i="10" s="1"/>
  <c r="B392" i="10"/>
  <c r="B404" i="10" s="1"/>
  <c r="B416" i="10" s="1"/>
  <c r="B428" i="10" s="1"/>
  <c r="B440" i="10" s="1"/>
  <c r="B452" i="10" s="1"/>
  <c r="B464" i="10" s="1"/>
  <c r="B476" i="10" s="1"/>
  <c r="B488" i="10" s="1"/>
  <c r="B500" i="10" s="1"/>
  <c r="B512" i="10" s="1"/>
  <c r="B524" i="10" s="1"/>
  <c r="B536" i="10" s="1"/>
  <c r="B548" i="10" s="1"/>
  <c r="B560" i="10" s="1"/>
  <c r="B572" i="10" s="1"/>
  <c r="B584" i="10" s="1"/>
  <c r="B596" i="10" s="1"/>
  <c r="B608" i="10" s="1"/>
  <c r="B620" i="10" s="1"/>
  <c r="B632" i="10" s="1"/>
  <c r="B644" i="10" s="1"/>
  <c r="B656" i="10" s="1"/>
  <c r="A392" i="10"/>
  <c r="A404" i="10" s="1"/>
  <c r="A416" i="10" s="1"/>
  <c r="A428" i="10" s="1"/>
  <c r="A440" i="10" s="1"/>
  <c r="A452" i="10" s="1"/>
  <c r="A464" i="10" s="1"/>
  <c r="A476" i="10" s="1"/>
  <c r="A488" i="10" s="1"/>
  <c r="A500" i="10" s="1"/>
  <c r="A512" i="10" s="1"/>
  <c r="A524" i="10" s="1"/>
  <c r="A536" i="10" s="1"/>
  <c r="A548" i="10" s="1"/>
  <c r="A560" i="10" s="1"/>
  <c r="A572" i="10" s="1"/>
  <c r="A584" i="10" s="1"/>
  <c r="A596" i="10" s="1"/>
  <c r="A608" i="10" s="1"/>
  <c r="A620" i="10" s="1"/>
  <c r="A632" i="10" s="1"/>
  <c r="A644" i="10" s="1"/>
  <c r="A656" i="10" s="1"/>
  <c r="F403" i="10"/>
  <c r="F402" i="10"/>
  <c r="F401" i="10"/>
  <c r="F413" i="10" s="1"/>
  <c r="F399" i="10"/>
  <c r="F412" i="6" s="1"/>
  <c r="F398" i="10"/>
  <c r="F411" i="6" s="1"/>
  <c r="F397" i="10"/>
  <c r="F410" i="6" s="1"/>
  <c r="F396" i="10"/>
  <c r="F408" i="10" s="1"/>
  <c r="F420" i="10" s="1"/>
  <c r="F395" i="10"/>
  <c r="F408" i="6" s="1"/>
  <c r="F394" i="10"/>
  <c r="F406" i="10" s="1"/>
  <c r="F393" i="10"/>
  <c r="F392" i="10"/>
  <c r="F402" i="9" s="1"/>
  <c r="J680" i="10"/>
  <c r="A89" i="10"/>
  <c r="A101" i="10" s="1"/>
  <c r="A113" i="10" s="1"/>
  <c r="A126" i="10" s="1"/>
  <c r="A139" i="10" s="1"/>
  <c r="A151" i="10" s="1"/>
  <c r="A163" i="10" s="1"/>
  <c r="A175" i="10" s="1"/>
  <c r="A187" i="10" s="1"/>
  <c r="A199" i="10" s="1"/>
  <c r="A211" i="10" s="1"/>
  <c r="A223" i="10" s="1"/>
  <c r="A235" i="10" s="1"/>
  <c r="A88" i="10"/>
  <c r="A100" i="10" s="1"/>
  <c r="A112" i="10" s="1"/>
  <c r="A125" i="10" s="1"/>
  <c r="A138" i="10" s="1"/>
  <c r="A150" i="10" s="1"/>
  <c r="A162" i="10" s="1"/>
  <c r="A174" i="10" s="1"/>
  <c r="A186" i="10" s="1"/>
  <c r="A198" i="10" s="1"/>
  <c r="A210" i="10" s="1"/>
  <c r="A222" i="10" s="1"/>
  <c r="A234" i="10" s="1"/>
  <c r="A87" i="10"/>
  <c r="A99" i="10" s="1"/>
  <c r="A111" i="10" s="1"/>
  <c r="A124" i="10" s="1"/>
  <c r="A137" i="10" s="1"/>
  <c r="A149" i="10" s="1"/>
  <c r="A161" i="10" s="1"/>
  <c r="A173" i="10" s="1"/>
  <c r="A185" i="10" s="1"/>
  <c r="A197" i="10" s="1"/>
  <c r="A209" i="10" s="1"/>
  <c r="A221" i="10" s="1"/>
  <c r="A233" i="10" s="1"/>
  <c r="A86" i="10"/>
  <c r="A98" i="10" s="1"/>
  <c r="A110" i="10" s="1"/>
  <c r="A123" i="10" s="1"/>
  <c r="A136" i="10" s="1"/>
  <c r="A148" i="10" s="1"/>
  <c r="A160" i="10" s="1"/>
  <c r="A172" i="10" s="1"/>
  <c r="A184" i="10" s="1"/>
  <c r="A196" i="10" s="1"/>
  <c r="A208" i="10" s="1"/>
  <c r="A220" i="10" s="1"/>
  <c r="A232" i="10" s="1"/>
  <c r="A85" i="10"/>
  <c r="A97" i="10" s="1"/>
  <c r="A109" i="10" s="1"/>
  <c r="A122" i="10" s="1"/>
  <c r="A135" i="10" s="1"/>
  <c r="A147" i="10" s="1"/>
  <c r="A159" i="10" s="1"/>
  <c r="A171" i="10" s="1"/>
  <c r="A183" i="10" s="1"/>
  <c r="A195" i="10" s="1"/>
  <c r="A207" i="10" s="1"/>
  <c r="A219" i="10" s="1"/>
  <c r="A231" i="10" s="1"/>
  <c r="A84" i="10"/>
  <c r="A96" i="10" s="1"/>
  <c r="A108" i="10" s="1"/>
  <c r="A121" i="10" s="1"/>
  <c r="A134" i="10" s="1"/>
  <c r="A146" i="10" s="1"/>
  <c r="A158" i="10" s="1"/>
  <c r="A170" i="10" s="1"/>
  <c r="A182" i="10" s="1"/>
  <c r="A194" i="10" s="1"/>
  <c r="A206" i="10" s="1"/>
  <c r="A218" i="10" s="1"/>
  <c r="A230" i="10" s="1"/>
  <c r="A83" i="10"/>
  <c r="A95" i="10" s="1"/>
  <c r="A107" i="10" s="1"/>
  <c r="A120" i="10" s="1"/>
  <c r="A133" i="10" s="1"/>
  <c r="A145" i="10" s="1"/>
  <c r="A157" i="10" s="1"/>
  <c r="A169" i="10" s="1"/>
  <c r="A181" i="10" s="1"/>
  <c r="A193" i="10" s="1"/>
  <c r="A205" i="10" s="1"/>
  <c r="A217" i="10" s="1"/>
  <c r="A229" i="10" s="1"/>
  <c r="A82" i="10"/>
  <c r="A94" i="10" s="1"/>
  <c r="A106" i="10" s="1"/>
  <c r="A119" i="10" s="1"/>
  <c r="A132" i="10" s="1"/>
  <c r="A144" i="10" s="1"/>
  <c r="A156" i="10" s="1"/>
  <c r="A168" i="10" s="1"/>
  <c r="A180" i="10" s="1"/>
  <c r="A192" i="10" s="1"/>
  <c r="A204" i="10" s="1"/>
  <c r="A216" i="10" s="1"/>
  <c r="A228" i="10" s="1"/>
  <c r="A81" i="10"/>
  <c r="A93" i="10" s="1"/>
  <c r="A105" i="10" s="1"/>
  <c r="A118" i="10" s="1"/>
  <c r="A131" i="10" s="1"/>
  <c r="A143" i="10" s="1"/>
  <c r="A155" i="10" s="1"/>
  <c r="A167" i="10" s="1"/>
  <c r="A179" i="10" s="1"/>
  <c r="A191" i="10" s="1"/>
  <c r="A203" i="10" s="1"/>
  <c r="A215" i="10" s="1"/>
  <c r="A227" i="10" s="1"/>
  <c r="A80" i="10"/>
  <c r="A92" i="10" s="1"/>
  <c r="A104" i="10" s="1"/>
  <c r="A117" i="10" s="1"/>
  <c r="A130" i="10" s="1"/>
  <c r="A142" i="10" s="1"/>
  <c r="A154" i="10" s="1"/>
  <c r="A166" i="10" s="1"/>
  <c r="A178" i="10" s="1"/>
  <c r="A190" i="10" s="1"/>
  <c r="A202" i="10" s="1"/>
  <c r="A214" i="10" s="1"/>
  <c r="A226" i="10" s="1"/>
  <c r="A79" i="10"/>
  <c r="A91" i="10" s="1"/>
  <c r="A103" i="10" s="1"/>
  <c r="A116" i="10" s="1"/>
  <c r="A129" i="10" s="1"/>
  <c r="A141" i="10" s="1"/>
  <c r="A153" i="10" s="1"/>
  <c r="A165" i="10" s="1"/>
  <c r="A177" i="10" s="1"/>
  <c r="A189" i="10" s="1"/>
  <c r="A201" i="10" s="1"/>
  <c r="A213" i="10" s="1"/>
  <c r="A225" i="10" s="1"/>
  <c r="A78" i="10"/>
  <c r="A90" i="10" s="1"/>
  <c r="A102" i="10" s="1"/>
  <c r="A115" i="10" s="1"/>
  <c r="A128" i="10" s="1"/>
  <c r="A140" i="10" s="1"/>
  <c r="A152" i="10" s="1"/>
  <c r="A164" i="10" s="1"/>
  <c r="A176" i="10" s="1"/>
  <c r="A188" i="10" s="1"/>
  <c r="A200" i="10" s="1"/>
  <c r="A212" i="10" s="1"/>
  <c r="A224" i="10" s="1"/>
  <c r="I674" i="10"/>
  <c r="G671" i="10"/>
  <c r="M722" i="9"/>
  <c r="L722" i="9"/>
  <c r="K722" i="9"/>
  <c r="J722" i="9"/>
  <c r="I722" i="9"/>
  <c r="G722" i="9"/>
  <c r="D722" i="9"/>
  <c r="M721" i="9"/>
  <c r="L721" i="9"/>
  <c r="K721" i="9"/>
  <c r="J721" i="9"/>
  <c r="I721" i="9"/>
  <c r="G721" i="9"/>
  <c r="D721" i="9"/>
  <c r="M720" i="9"/>
  <c r="L720" i="9"/>
  <c r="K720" i="9"/>
  <c r="J720" i="9"/>
  <c r="I720" i="9"/>
  <c r="G720" i="9"/>
  <c r="D720" i="9"/>
  <c r="M719" i="9"/>
  <c r="L719" i="9"/>
  <c r="K719" i="9"/>
  <c r="J719" i="9"/>
  <c r="I719" i="9"/>
  <c r="G719" i="9"/>
  <c r="D719" i="9"/>
  <c r="M718" i="9"/>
  <c r="L718" i="9"/>
  <c r="K718" i="9"/>
  <c r="J718" i="9"/>
  <c r="I718" i="9"/>
  <c r="G718" i="9"/>
  <c r="D718" i="9"/>
  <c r="M717" i="9"/>
  <c r="L717" i="9"/>
  <c r="K717" i="9"/>
  <c r="J717" i="9"/>
  <c r="I717" i="9"/>
  <c r="G717" i="9"/>
  <c r="D717" i="9"/>
  <c r="M716" i="9"/>
  <c r="L716" i="9"/>
  <c r="K716" i="9"/>
  <c r="J716" i="9"/>
  <c r="I716" i="9"/>
  <c r="G716" i="9"/>
  <c r="D716" i="9"/>
  <c r="M715" i="9"/>
  <c r="L715" i="9"/>
  <c r="K715" i="9"/>
  <c r="J715" i="9"/>
  <c r="I715" i="9"/>
  <c r="G715" i="9"/>
  <c r="D715" i="9"/>
  <c r="M714" i="9"/>
  <c r="L714" i="9"/>
  <c r="K714" i="9"/>
  <c r="J714" i="9"/>
  <c r="I714" i="9"/>
  <c r="G714" i="9"/>
  <c r="D714" i="9"/>
  <c r="M713" i="9"/>
  <c r="L713" i="9"/>
  <c r="K713" i="9"/>
  <c r="J713" i="9"/>
  <c r="I713" i="9"/>
  <c r="G713" i="9"/>
  <c r="D713" i="9"/>
  <c r="M712" i="9"/>
  <c r="L712" i="9"/>
  <c r="K712" i="9"/>
  <c r="J712" i="9"/>
  <c r="I712" i="9"/>
  <c r="G712" i="9"/>
  <c r="M711" i="9"/>
  <c r="L711" i="9"/>
  <c r="K711" i="9"/>
  <c r="J711" i="9"/>
  <c r="I711" i="9"/>
  <c r="G711" i="9"/>
  <c r="M710" i="9"/>
  <c r="L710" i="9"/>
  <c r="K710" i="9"/>
  <c r="J710" i="9"/>
  <c r="I710" i="9"/>
  <c r="G710" i="9"/>
  <c r="M709" i="9"/>
  <c r="L709" i="9"/>
  <c r="K709" i="9"/>
  <c r="J709" i="9"/>
  <c r="I709" i="9"/>
  <c r="G709" i="9"/>
  <c r="M708" i="9"/>
  <c r="L708" i="9"/>
  <c r="K708" i="9"/>
  <c r="J708" i="9"/>
  <c r="I708" i="9"/>
  <c r="G708" i="9"/>
  <c r="M707" i="9"/>
  <c r="L707" i="9"/>
  <c r="K707" i="9"/>
  <c r="J707" i="9"/>
  <c r="I707" i="9"/>
  <c r="G707" i="9"/>
  <c r="M706" i="9"/>
  <c r="L706" i="9"/>
  <c r="K706" i="9"/>
  <c r="J706" i="9"/>
  <c r="I706" i="9"/>
  <c r="G706" i="9"/>
  <c r="M705" i="9"/>
  <c r="L705" i="9"/>
  <c r="K705" i="9"/>
  <c r="J705" i="9"/>
  <c r="I705" i="9"/>
  <c r="G705" i="9"/>
  <c r="M704" i="9"/>
  <c r="L704" i="9"/>
  <c r="K704" i="9"/>
  <c r="J704" i="9"/>
  <c r="I704" i="9"/>
  <c r="G704" i="9"/>
  <c r="M703" i="9"/>
  <c r="L703" i="9"/>
  <c r="K703" i="9"/>
  <c r="J703" i="9"/>
  <c r="I703" i="9"/>
  <c r="G703" i="9"/>
  <c r="M702" i="9"/>
  <c r="L702" i="9"/>
  <c r="K702" i="9"/>
  <c r="J702" i="9"/>
  <c r="I702" i="9"/>
  <c r="G702" i="9"/>
  <c r="M701" i="9"/>
  <c r="L701" i="9"/>
  <c r="K701" i="9"/>
  <c r="J701" i="9"/>
  <c r="I701" i="9"/>
  <c r="G701" i="9"/>
  <c r="M700" i="9"/>
  <c r="L700" i="9"/>
  <c r="K700" i="9"/>
  <c r="J700" i="9"/>
  <c r="I700" i="9"/>
  <c r="G700" i="9"/>
  <c r="M699" i="9"/>
  <c r="L699" i="9"/>
  <c r="K699" i="9"/>
  <c r="J699" i="9"/>
  <c r="I699" i="9"/>
  <c r="G699" i="9"/>
  <c r="M698" i="9"/>
  <c r="L698" i="9"/>
  <c r="K698" i="9"/>
  <c r="J698" i="9"/>
  <c r="I698" i="9"/>
  <c r="G698" i="9"/>
  <c r="M697" i="9"/>
  <c r="L697" i="9"/>
  <c r="K697" i="9"/>
  <c r="J697" i="9"/>
  <c r="I697" i="9"/>
  <c r="G697" i="9"/>
  <c r="M696" i="9"/>
  <c r="K696" i="9"/>
  <c r="J696" i="9"/>
  <c r="I696" i="9"/>
  <c r="G696" i="9"/>
  <c r="K695" i="9"/>
  <c r="J695" i="9"/>
  <c r="I695" i="9"/>
  <c r="G695" i="9"/>
  <c r="K694" i="9"/>
  <c r="J694" i="9"/>
  <c r="I694" i="9"/>
  <c r="G694" i="9"/>
  <c r="K693" i="9"/>
  <c r="J693" i="9"/>
  <c r="I693" i="9"/>
  <c r="K692" i="9"/>
  <c r="J692" i="9"/>
  <c r="I692" i="9"/>
  <c r="J691" i="9"/>
  <c r="I691" i="9"/>
  <c r="J690" i="9"/>
  <c r="I690" i="9"/>
  <c r="I689" i="9"/>
  <c r="M687" i="9"/>
  <c r="M686" i="9"/>
  <c r="L686" i="9"/>
  <c r="E686" i="9"/>
  <c r="M685" i="9"/>
  <c r="L685" i="9"/>
  <c r="K685" i="9"/>
  <c r="H685" i="9"/>
  <c r="E685" i="9"/>
  <c r="M684" i="9"/>
  <c r="L684" i="9"/>
  <c r="K684" i="9"/>
  <c r="H684" i="9"/>
  <c r="E684" i="9"/>
  <c r="M683" i="9"/>
  <c r="L683" i="9"/>
  <c r="K683" i="9"/>
  <c r="J683" i="9"/>
  <c r="H683" i="9"/>
  <c r="E683" i="9"/>
  <c r="M682" i="9"/>
  <c r="L682" i="9"/>
  <c r="K682" i="9"/>
  <c r="J682" i="9"/>
  <c r="I682" i="9"/>
  <c r="H682" i="9"/>
  <c r="E682" i="9"/>
  <c r="M681" i="9"/>
  <c r="L681" i="9"/>
  <c r="K681" i="9"/>
  <c r="J681" i="9"/>
  <c r="I681" i="9"/>
  <c r="H681" i="9"/>
  <c r="E681" i="9"/>
  <c r="H680" i="9"/>
  <c r="E680" i="9"/>
  <c r="N541" i="9"/>
  <c r="N539" i="9"/>
  <c r="E546" i="9"/>
  <c r="E558" i="9" s="1"/>
  <c r="E570" i="9" s="1"/>
  <c r="E582" i="9" s="1"/>
  <c r="E594" i="9" s="1"/>
  <c r="E606" i="9" s="1"/>
  <c r="E618" i="9" s="1"/>
  <c r="E630" i="9" s="1"/>
  <c r="E642" i="9" s="1"/>
  <c r="E654" i="9" s="1"/>
  <c r="E666" i="9" s="1"/>
  <c r="B527" i="9"/>
  <c r="B539" i="9" s="1"/>
  <c r="B551" i="9" s="1"/>
  <c r="B563" i="9" s="1"/>
  <c r="B575" i="9" s="1"/>
  <c r="B587" i="9" s="1"/>
  <c r="B599" i="9" s="1"/>
  <c r="B611" i="9" s="1"/>
  <c r="B623" i="9" s="1"/>
  <c r="B635" i="9" s="1"/>
  <c r="B647" i="9" s="1"/>
  <c r="B659" i="9" s="1"/>
  <c r="B671" i="9" s="1"/>
  <c r="N523" i="9"/>
  <c r="B429" i="9"/>
  <c r="B441" i="9" s="1"/>
  <c r="B453" i="9" s="1"/>
  <c r="B465" i="9" s="1"/>
  <c r="B477" i="9" s="1"/>
  <c r="B489" i="9" s="1"/>
  <c r="B501" i="9" s="1"/>
  <c r="B513" i="9" s="1"/>
  <c r="B525" i="9" s="1"/>
  <c r="B537" i="9" s="1"/>
  <c r="B549" i="9" s="1"/>
  <c r="B561" i="9" s="1"/>
  <c r="B573" i="9" s="1"/>
  <c r="B585" i="9" s="1"/>
  <c r="B597" i="9" s="1"/>
  <c r="B609" i="9" s="1"/>
  <c r="B621" i="9" s="1"/>
  <c r="B633" i="9" s="1"/>
  <c r="B645" i="9" s="1"/>
  <c r="B657" i="9" s="1"/>
  <c r="B669" i="9" s="1"/>
  <c r="A416" i="9"/>
  <c r="A428" i="9" s="1"/>
  <c r="A440" i="9" s="1"/>
  <c r="A452" i="9" s="1"/>
  <c r="A464" i="9" s="1"/>
  <c r="A476" i="9" s="1"/>
  <c r="A488" i="9" s="1"/>
  <c r="A500" i="9" s="1"/>
  <c r="A512" i="9" s="1"/>
  <c r="A524" i="9" s="1"/>
  <c r="A536" i="9" s="1"/>
  <c r="A548" i="9" s="1"/>
  <c r="A560" i="9" s="1"/>
  <c r="A572" i="9" s="1"/>
  <c r="A584" i="9" s="1"/>
  <c r="A596" i="9" s="1"/>
  <c r="A608" i="9" s="1"/>
  <c r="A620" i="9" s="1"/>
  <c r="A632" i="9" s="1"/>
  <c r="A644" i="9" s="1"/>
  <c r="A656" i="9" s="1"/>
  <c r="A668" i="9" s="1"/>
  <c r="B413" i="9"/>
  <c r="B425" i="9" s="1"/>
  <c r="B437" i="9" s="1"/>
  <c r="B449" i="9" s="1"/>
  <c r="B461" i="9" s="1"/>
  <c r="B473" i="9" s="1"/>
  <c r="B485" i="9" s="1"/>
  <c r="B497" i="9" s="1"/>
  <c r="B509" i="9" s="1"/>
  <c r="B521" i="9" s="1"/>
  <c r="B533" i="9" s="1"/>
  <c r="B545" i="9" s="1"/>
  <c r="B557" i="9" s="1"/>
  <c r="B569" i="9" s="1"/>
  <c r="B581" i="9" s="1"/>
  <c r="B593" i="9" s="1"/>
  <c r="B605" i="9" s="1"/>
  <c r="B617" i="9" s="1"/>
  <c r="B629" i="9" s="1"/>
  <c r="B641" i="9" s="1"/>
  <c r="B653" i="9" s="1"/>
  <c r="B665" i="9" s="1"/>
  <c r="B677" i="9" s="1"/>
  <c r="A413" i="9"/>
  <c r="A425" i="9" s="1"/>
  <c r="A437" i="9" s="1"/>
  <c r="A449" i="9" s="1"/>
  <c r="A461" i="9" s="1"/>
  <c r="A473" i="9" s="1"/>
  <c r="A485" i="9" s="1"/>
  <c r="A497" i="9" s="1"/>
  <c r="A509" i="9" s="1"/>
  <c r="A521" i="9" s="1"/>
  <c r="A533" i="9" s="1"/>
  <c r="A545" i="9" s="1"/>
  <c r="A557" i="9" s="1"/>
  <c r="A569" i="9" s="1"/>
  <c r="A581" i="9" s="1"/>
  <c r="A593" i="9" s="1"/>
  <c r="A605" i="9" s="1"/>
  <c r="A617" i="9" s="1"/>
  <c r="A629" i="9" s="1"/>
  <c r="A641" i="9" s="1"/>
  <c r="A653" i="9" s="1"/>
  <c r="A665" i="9" s="1"/>
  <c r="A677" i="9" s="1"/>
  <c r="B412" i="9"/>
  <c r="B424" i="9" s="1"/>
  <c r="B436" i="9" s="1"/>
  <c r="B448" i="9" s="1"/>
  <c r="B460" i="9" s="1"/>
  <c r="B472" i="9" s="1"/>
  <c r="B484" i="9" s="1"/>
  <c r="B496" i="9" s="1"/>
  <c r="B508" i="9" s="1"/>
  <c r="B520" i="9" s="1"/>
  <c r="B532" i="9" s="1"/>
  <c r="B544" i="9" s="1"/>
  <c r="B556" i="9" s="1"/>
  <c r="B568" i="9" s="1"/>
  <c r="B580" i="9" s="1"/>
  <c r="B592" i="9" s="1"/>
  <c r="B604" i="9" s="1"/>
  <c r="B616" i="9" s="1"/>
  <c r="B628" i="9" s="1"/>
  <c r="B640" i="9" s="1"/>
  <c r="B652" i="9" s="1"/>
  <c r="B664" i="9" s="1"/>
  <c r="B676" i="9" s="1"/>
  <c r="A412" i="9"/>
  <c r="A424" i="9" s="1"/>
  <c r="A436" i="9" s="1"/>
  <c r="A448" i="9" s="1"/>
  <c r="A460" i="9" s="1"/>
  <c r="A472" i="9" s="1"/>
  <c r="A484" i="9" s="1"/>
  <c r="A496" i="9" s="1"/>
  <c r="A508" i="9" s="1"/>
  <c r="A520" i="9" s="1"/>
  <c r="A532" i="9" s="1"/>
  <c r="A544" i="9" s="1"/>
  <c r="A556" i="9" s="1"/>
  <c r="A568" i="9" s="1"/>
  <c r="A580" i="9" s="1"/>
  <c r="A592" i="9" s="1"/>
  <c r="A604" i="9" s="1"/>
  <c r="A616" i="9" s="1"/>
  <c r="A628" i="9" s="1"/>
  <c r="A640" i="9" s="1"/>
  <c r="A652" i="9" s="1"/>
  <c r="A664" i="9" s="1"/>
  <c r="A676" i="9" s="1"/>
  <c r="B411" i="9"/>
  <c r="B423" i="9" s="1"/>
  <c r="B435" i="9" s="1"/>
  <c r="B447" i="9" s="1"/>
  <c r="B459" i="9" s="1"/>
  <c r="B471" i="9" s="1"/>
  <c r="B483" i="9" s="1"/>
  <c r="B495" i="9" s="1"/>
  <c r="B507" i="9" s="1"/>
  <c r="B519" i="9" s="1"/>
  <c r="B531" i="9" s="1"/>
  <c r="B543" i="9" s="1"/>
  <c r="B555" i="9" s="1"/>
  <c r="B567" i="9" s="1"/>
  <c r="B579" i="9" s="1"/>
  <c r="B591" i="9" s="1"/>
  <c r="B603" i="9" s="1"/>
  <c r="B615" i="9" s="1"/>
  <c r="B627" i="9" s="1"/>
  <c r="B639" i="9" s="1"/>
  <c r="B651" i="9" s="1"/>
  <c r="B663" i="9" s="1"/>
  <c r="B675" i="9" s="1"/>
  <c r="A411" i="9"/>
  <c r="A423" i="9" s="1"/>
  <c r="A435" i="9" s="1"/>
  <c r="A447" i="9" s="1"/>
  <c r="A459" i="9" s="1"/>
  <c r="A471" i="9" s="1"/>
  <c r="A483" i="9" s="1"/>
  <c r="A495" i="9" s="1"/>
  <c r="A507" i="9" s="1"/>
  <c r="A519" i="9" s="1"/>
  <c r="A531" i="9" s="1"/>
  <c r="A543" i="9" s="1"/>
  <c r="A555" i="9" s="1"/>
  <c r="A567" i="9" s="1"/>
  <c r="A579" i="9" s="1"/>
  <c r="A591" i="9" s="1"/>
  <c r="A603" i="9" s="1"/>
  <c r="A615" i="9" s="1"/>
  <c r="A627" i="9" s="1"/>
  <c r="A639" i="9" s="1"/>
  <c r="A651" i="9" s="1"/>
  <c r="A663" i="9" s="1"/>
  <c r="A675" i="9" s="1"/>
  <c r="B410" i="9"/>
  <c r="B422" i="9" s="1"/>
  <c r="B434" i="9" s="1"/>
  <c r="B446" i="9" s="1"/>
  <c r="B458" i="9" s="1"/>
  <c r="B470" i="9" s="1"/>
  <c r="B482" i="9" s="1"/>
  <c r="B494" i="9" s="1"/>
  <c r="B506" i="9" s="1"/>
  <c r="B518" i="9" s="1"/>
  <c r="B530" i="9" s="1"/>
  <c r="B542" i="9" s="1"/>
  <c r="B554" i="9" s="1"/>
  <c r="B566" i="9" s="1"/>
  <c r="B578" i="9" s="1"/>
  <c r="B590" i="9" s="1"/>
  <c r="B602" i="9" s="1"/>
  <c r="B614" i="9" s="1"/>
  <c r="B626" i="9" s="1"/>
  <c r="B638" i="9" s="1"/>
  <c r="B650" i="9" s="1"/>
  <c r="B662" i="9" s="1"/>
  <c r="B674" i="9" s="1"/>
  <c r="A410" i="9"/>
  <c r="A422" i="9" s="1"/>
  <c r="A434" i="9" s="1"/>
  <c r="A446" i="9" s="1"/>
  <c r="A458" i="9" s="1"/>
  <c r="A470" i="9" s="1"/>
  <c r="A482" i="9" s="1"/>
  <c r="A494" i="9" s="1"/>
  <c r="A506" i="9" s="1"/>
  <c r="A518" i="9" s="1"/>
  <c r="A530" i="9" s="1"/>
  <c r="A542" i="9" s="1"/>
  <c r="A554" i="9" s="1"/>
  <c r="A566" i="9" s="1"/>
  <c r="A578" i="9" s="1"/>
  <c r="A590" i="9" s="1"/>
  <c r="A602" i="9" s="1"/>
  <c r="A614" i="9" s="1"/>
  <c r="A626" i="9" s="1"/>
  <c r="A638" i="9" s="1"/>
  <c r="A650" i="9" s="1"/>
  <c r="A662" i="9" s="1"/>
  <c r="A674" i="9" s="1"/>
  <c r="B409" i="9"/>
  <c r="B421" i="9" s="1"/>
  <c r="B433" i="9" s="1"/>
  <c r="B445" i="9" s="1"/>
  <c r="B457" i="9" s="1"/>
  <c r="B469" i="9" s="1"/>
  <c r="B481" i="9" s="1"/>
  <c r="B493" i="9" s="1"/>
  <c r="B505" i="9" s="1"/>
  <c r="B517" i="9" s="1"/>
  <c r="B529" i="9" s="1"/>
  <c r="B541" i="9" s="1"/>
  <c r="B553" i="9" s="1"/>
  <c r="B565" i="9" s="1"/>
  <c r="B577" i="9" s="1"/>
  <c r="B589" i="9" s="1"/>
  <c r="B601" i="9" s="1"/>
  <c r="B613" i="9" s="1"/>
  <c r="B625" i="9" s="1"/>
  <c r="B637" i="9" s="1"/>
  <c r="B649" i="9" s="1"/>
  <c r="B661" i="9" s="1"/>
  <c r="B673" i="9" s="1"/>
  <c r="A409" i="9"/>
  <c r="A421" i="9" s="1"/>
  <c r="A433" i="9" s="1"/>
  <c r="A445" i="9" s="1"/>
  <c r="A457" i="9" s="1"/>
  <c r="A469" i="9" s="1"/>
  <c r="A481" i="9" s="1"/>
  <c r="A493" i="9" s="1"/>
  <c r="A505" i="9" s="1"/>
  <c r="A517" i="9" s="1"/>
  <c r="A529" i="9" s="1"/>
  <c r="A541" i="9" s="1"/>
  <c r="A553" i="9" s="1"/>
  <c r="A565" i="9" s="1"/>
  <c r="A577" i="9" s="1"/>
  <c r="A589" i="9" s="1"/>
  <c r="A601" i="9" s="1"/>
  <c r="A613" i="9" s="1"/>
  <c r="A625" i="9" s="1"/>
  <c r="A637" i="9" s="1"/>
  <c r="A649" i="9" s="1"/>
  <c r="A661" i="9" s="1"/>
  <c r="A673" i="9" s="1"/>
  <c r="B408" i="9"/>
  <c r="B420" i="9" s="1"/>
  <c r="B432" i="9" s="1"/>
  <c r="B444" i="9" s="1"/>
  <c r="B456" i="9" s="1"/>
  <c r="B468" i="9" s="1"/>
  <c r="B480" i="9" s="1"/>
  <c r="B492" i="9" s="1"/>
  <c r="B504" i="9" s="1"/>
  <c r="B516" i="9" s="1"/>
  <c r="B528" i="9" s="1"/>
  <c r="B540" i="9" s="1"/>
  <c r="B552" i="9" s="1"/>
  <c r="B564" i="9" s="1"/>
  <c r="B576" i="9" s="1"/>
  <c r="B588" i="9" s="1"/>
  <c r="B600" i="9" s="1"/>
  <c r="B612" i="9" s="1"/>
  <c r="B624" i="9" s="1"/>
  <c r="B636" i="9" s="1"/>
  <c r="B648" i="9" s="1"/>
  <c r="B660" i="9" s="1"/>
  <c r="B672" i="9" s="1"/>
  <c r="A408" i="9"/>
  <c r="A420" i="9" s="1"/>
  <c r="A432" i="9" s="1"/>
  <c r="A444" i="9" s="1"/>
  <c r="A456" i="9" s="1"/>
  <c r="A468" i="9" s="1"/>
  <c r="A480" i="9" s="1"/>
  <c r="A492" i="9" s="1"/>
  <c r="A504" i="9" s="1"/>
  <c r="A516" i="9" s="1"/>
  <c r="A528" i="9" s="1"/>
  <c r="A540" i="9" s="1"/>
  <c r="A552" i="9" s="1"/>
  <c r="A564" i="9" s="1"/>
  <c r="A576" i="9" s="1"/>
  <c r="A588" i="9" s="1"/>
  <c r="A600" i="9" s="1"/>
  <c r="A612" i="9" s="1"/>
  <c r="A624" i="9" s="1"/>
  <c r="A636" i="9" s="1"/>
  <c r="A648" i="9" s="1"/>
  <c r="A660" i="9" s="1"/>
  <c r="A672" i="9" s="1"/>
  <c r="B407" i="9"/>
  <c r="B419" i="9" s="1"/>
  <c r="B431" i="9" s="1"/>
  <c r="B443" i="9" s="1"/>
  <c r="B455" i="9" s="1"/>
  <c r="B467" i="9" s="1"/>
  <c r="B479" i="9" s="1"/>
  <c r="B491" i="9" s="1"/>
  <c r="B503" i="9" s="1"/>
  <c r="B515" i="9" s="1"/>
  <c r="A407" i="9"/>
  <c r="A419" i="9" s="1"/>
  <c r="A431" i="9" s="1"/>
  <c r="A443" i="9" s="1"/>
  <c r="A455" i="9" s="1"/>
  <c r="A467" i="9" s="1"/>
  <c r="A479" i="9" s="1"/>
  <c r="A491" i="9" s="1"/>
  <c r="A503" i="9" s="1"/>
  <c r="A515" i="9" s="1"/>
  <c r="A527" i="9" s="1"/>
  <c r="A539" i="9" s="1"/>
  <c r="A551" i="9" s="1"/>
  <c r="A563" i="9" s="1"/>
  <c r="A575" i="9" s="1"/>
  <c r="A587" i="9" s="1"/>
  <c r="A599" i="9" s="1"/>
  <c r="A611" i="9" s="1"/>
  <c r="A623" i="9" s="1"/>
  <c r="A635" i="9" s="1"/>
  <c r="A647" i="9" s="1"/>
  <c r="A659" i="9" s="1"/>
  <c r="A671" i="9" s="1"/>
  <c r="B406" i="9"/>
  <c r="B418" i="9" s="1"/>
  <c r="B430" i="9" s="1"/>
  <c r="B442" i="9" s="1"/>
  <c r="B454" i="9" s="1"/>
  <c r="B466" i="9" s="1"/>
  <c r="B478" i="9" s="1"/>
  <c r="B490" i="9" s="1"/>
  <c r="B502" i="9" s="1"/>
  <c r="B514" i="9" s="1"/>
  <c r="B526" i="9" s="1"/>
  <c r="B538" i="9" s="1"/>
  <c r="B550" i="9" s="1"/>
  <c r="B562" i="9" s="1"/>
  <c r="B574" i="9" s="1"/>
  <c r="B586" i="9" s="1"/>
  <c r="B598" i="9" s="1"/>
  <c r="B610" i="9" s="1"/>
  <c r="B622" i="9" s="1"/>
  <c r="B634" i="9" s="1"/>
  <c r="B646" i="9" s="1"/>
  <c r="B658" i="9" s="1"/>
  <c r="B670" i="9" s="1"/>
  <c r="A406" i="9"/>
  <c r="A418" i="9" s="1"/>
  <c r="A430" i="9" s="1"/>
  <c r="A442" i="9" s="1"/>
  <c r="A454" i="9" s="1"/>
  <c r="A466" i="9" s="1"/>
  <c r="A478" i="9" s="1"/>
  <c r="A490" i="9" s="1"/>
  <c r="A502" i="9" s="1"/>
  <c r="A514" i="9" s="1"/>
  <c r="A526" i="9" s="1"/>
  <c r="A538" i="9" s="1"/>
  <c r="A550" i="9" s="1"/>
  <c r="A562" i="9" s="1"/>
  <c r="A574" i="9" s="1"/>
  <c r="A586" i="9" s="1"/>
  <c r="A598" i="9" s="1"/>
  <c r="A610" i="9" s="1"/>
  <c r="A622" i="9" s="1"/>
  <c r="A634" i="9" s="1"/>
  <c r="A646" i="9" s="1"/>
  <c r="A658" i="9" s="1"/>
  <c r="A670" i="9" s="1"/>
  <c r="B405" i="9"/>
  <c r="B417" i="9" s="1"/>
  <c r="A405" i="9"/>
  <c r="A417" i="9" s="1"/>
  <c r="A429" i="9" s="1"/>
  <c r="A441" i="9" s="1"/>
  <c r="A453" i="9" s="1"/>
  <c r="A465" i="9" s="1"/>
  <c r="A477" i="9" s="1"/>
  <c r="A489" i="9" s="1"/>
  <c r="A501" i="9" s="1"/>
  <c r="A513" i="9" s="1"/>
  <c r="A525" i="9" s="1"/>
  <c r="A537" i="9" s="1"/>
  <c r="A549" i="9" s="1"/>
  <c r="A561" i="9" s="1"/>
  <c r="A573" i="9" s="1"/>
  <c r="A585" i="9" s="1"/>
  <c r="A597" i="9" s="1"/>
  <c r="A609" i="9" s="1"/>
  <c r="A621" i="9" s="1"/>
  <c r="A633" i="9" s="1"/>
  <c r="A645" i="9" s="1"/>
  <c r="A657" i="9" s="1"/>
  <c r="A669" i="9" s="1"/>
  <c r="B404" i="9"/>
  <c r="B416" i="9" s="1"/>
  <c r="B428" i="9" s="1"/>
  <c r="B440" i="9" s="1"/>
  <c r="B452" i="9" s="1"/>
  <c r="B464" i="9" s="1"/>
  <c r="B476" i="9" s="1"/>
  <c r="B488" i="9" s="1"/>
  <c r="B500" i="9" s="1"/>
  <c r="B512" i="9" s="1"/>
  <c r="B524" i="9" s="1"/>
  <c r="B536" i="9" s="1"/>
  <c r="B548" i="9" s="1"/>
  <c r="B560" i="9" s="1"/>
  <c r="B572" i="9" s="1"/>
  <c r="B584" i="9" s="1"/>
  <c r="B596" i="9" s="1"/>
  <c r="B608" i="9" s="1"/>
  <c r="B620" i="9" s="1"/>
  <c r="B632" i="9" s="1"/>
  <c r="B644" i="9" s="1"/>
  <c r="B656" i="9" s="1"/>
  <c r="B668" i="9" s="1"/>
  <c r="A404" i="9"/>
  <c r="B403" i="9"/>
  <c r="B415" i="9" s="1"/>
  <c r="B427" i="9" s="1"/>
  <c r="B439" i="9" s="1"/>
  <c r="B451" i="9" s="1"/>
  <c r="B463" i="9" s="1"/>
  <c r="B475" i="9" s="1"/>
  <c r="B487" i="9" s="1"/>
  <c r="B499" i="9" s="1"/>
  <c r="B511" i="9" s="1"/>
  <c r="B523" i="9" s="1"/>
  <c r="B535" i="9" s="1"/>
  <c r="B547" i="9" s="1"/>
  <c r="B559" i="9" s="1"/>
  <c r="B571" i="9" s="1"/>
  <c r="B583" i="9" s="1"/>
  <c r="B595" i="9" s="1"/>
  <c r="B607" i="9" s="1"/>
  <c r="B619" i="9" s="1"/>
  <c r="B631" i="9" s="1"/>
  <c r="B643" i="9" s="1"/>
  <c r="B655" i="9" s="1"/>
  <c r="B667" i="9" s="1"/>
  <c r="A403" i="9"/>
  <c r="A415" i="9" s="1"/>
  <c r="A427" i="9" s="1"/>
  <c r="A439" i="9" s="1"/>
  <c r="A451" i="9" s="1"/>
  <c r="A463" i="9" s="1"/>
  <c r="A475" i="9" s="1"/>
  <c r="A487" i="9" s="1"/>
  <c r="A499" i="9" s="1"/>
  <c r="A511" i="9" s="1"/>
  <c r="A523" i="9" s="1"/>
  <c r="A535" i="9" s="1"/>
  <c r="A547" i="9" s="1"/>
  <c r="A559" i="9" s="1"/>
  <c r="A571" i="9" s="1"/>
  <c r="A583" i="9" s="1"/>
  <c r="A595" i="9" s="1"/>
  <c r="A607" i="9" s="1"/>
  <c r="A619" i="9" s="1"/>
  <c r="A631" i="9" s="1"/>
  <c r="A643" i="9" s="1"/>
  <c r="A655" i="9" s="1"/>
  <c r="A667" i="9" s="1"/>
  <c r="B402" i="9"/>
  <c r="B414" i="9" s="1"/>
  <c r="B426" i="9" s="1"/>
  <c r="B438" i="9" s="1"/>
  <c r="B450" i="9" s="1"/>
  <c r="B462" i="9" s="1"/>
  <c r="B474" i="9" s="1"/>
  <c r="B486" i="9" s="1"/>
  <c r="B498" i="9" s="1"/>
  <c r="B510" i="9" s="1"/>
  <c r="B522" i="9" s="1"/>
  <c r="B534" i="9" s="1"/>
  <c r="B546" i="9" s="1"/>
  <c r="B558" i="9" s="1"/>
  <c r="B570" i="9" s="1"/>
  <c r="B582" i="9" s="1"/>
  <c r="B594" i="9" s="1"/>
  <c r="B606" i="9" s="1"/>
  <c r="B618" i="9" s="1"/>
  <c r="B630" i="9" s="1"/>
  <c r="B642" i="9" s="1"/>
  <c r="B654" i="9" s="1"/>
  <c r="B666" i="9" s="1"/>
  <c r="A402" i="9"/>
  <c r="A414" i="9" s="1"/>
  <c r="A426" i="9" s="1"/>
  <c r="A438" i="9" s="1"/>
  <c r="A450" i="9" s="1"/>
  <c r="A462" i="9" s="1"/>
  <c r="A474" i="9" s="1"/>
  <c r="A486" i="9" s="1"/>
  <c r="A498" i="9" s="1"/>
  <c r="A510" i="9" s="1"/>
  <c r="A522" i="9" s="1"/>
  <c r="A534" i="9" s="1"/>
  <c r="A546" i="9" s="1"/>
  <c r="A558" i="9" s="1"/>
  <c r="A570" i="9" s="1"/>
  <c r="A582" i="9" s="1"/>
  <c r="A594" i="9" s="1"/>
  <c r="A606" i="9" s="1"/>
  <c r="A618" i="9" s="1"/>
  <c r="A630" i="9" s="1"/>
  <c r="A642" i="9" s="1"/>
  <c r="A654" i="9" s="1"/>
  <c r="A666" i="9" s="1"/>
  <c r="E707" i="9"/>
  <c r="M693" i="9"/>
  <c r="F693" i="9"/>
  <c r="E693" i="9"/>
  <c r="A113" i="9"/>
  <c r="A125" i="9" s="1"/>
  <c r="A137" i="9" s="1"/>
  <c r="A149" i="9" s="1"/>
  <c r="A161" i="9" s="1"/>
  <c r="A173" i="9" s="1"/>
  <c r="A185" i="9" s="1"/>
  <c r="A197" i="9" s="1"/>
  <c r="A209" i="9" s="1"/>
  <c r="A221" i="9" s="1"/>
  <c r="A233" i="9" s="1"/>
  <c r="A245" i="9" s="1"/>
  <c r="A101" i="9"/>
  <c r="A100" i="9"/>
  <c r="A112" i="9" s="1"/>
  <c r="A124" i="9" s="1"/>
  <c r="A136" i="9" s="1"/>
  <c r="A148" i="9" s="1"/>
  <c r="A160" i="9" s="1"/>
  <c r="A172" i="9" s="1"/>
  <c r="A184" i="9" s="1"/>
  <c r="A196" i="9" s="1"/>
  <c r="A208" i="9" s="1"/>
  <c r="A220" i="9" s="1"/>
  <c r="A232" i="9" s="1"/>
  <c r="A244" i="9" s="1"/>
  <c r="A99" i="9"/>
  <c r="A111" i="9" s="1"/>
  <c r="A123" i="9" s="1"/>
  <c r="A135" i="9" s="1"/>
  <c r="A147" i="9" s="1"/>
  <c r="A159" i="9" s="1"/>
  <c r="A171" i="9" s="1"/>
  <c r="A183" i="9" s="1"/>
  <c r="A195" i="9" s="1"/>
  <c r="A207" i="9" s="1"/>
  <c r="A219" i="9" s="1"/>
  <c r="A231" i="9" s="1"/>
  <c r="A243" i="9" s="1"/>
  <c r="A98" i="9"/>
  <c r="A110" i="9" s="1"/>
  <c r="A122" i="9" s="1"/>
  <c r="A134" i="9" s="1"/>
  <c r="A146" i="9" s="1"/>
  <c r="A158" i="9" s="1"/>
  <c r="A170" i="9" s="1"/>
  <c r="A182" i="9" s="1"/>
  <c r="A194" i="9" s="1"/>
  <c r="A206" i="9" s="1"/>
  <c r="A218" i="9" s="1"/>
  <c r="A230" i="9" s="1"/>
  <c r="A242" i="9" s="1"/>
  <c r="A97" i="9"/>
  <c r="A109" i="9" s="1"/>
  <c r="A121" i="9" s="1"/>
  <c r="A133" i="9" s="1"/>
  <c r="A145" i="9" s="1"/>
  <c r="A157" i="9" s="1"/>
  <c r="A169" i="9" s="1"/>
  <c r="A181" i="9" s="1"/>
  <c r="A193" i="9" s="1"/>
  <c r="A205" i="9" s="1"/>
  <c r="A217" i="9" s="1"/>
  <c r="A229" i="9" s="1"/>
  <c r="A241" i="9" s="1"/>
  <c r="A96" i="9"/>
  <c r="A108" i="9" s="1"/>
  <c r="A120" i="9" s="1"/>
  <c r="A132" i="9" s="1"/>
  <c r="A144" i="9" s="1"/>
  <c r="A156" i="9" s="1"/>
  <c r="A168" i="9" s="1"/>
  <c r="A180" i="9" s="1"/>
  <c r="A192" i="9" s="1"/>
  <c r="A204" i="9" s="1"/>
  <c r="A216" i="9" s="1"/>
  <c r="A228" i="9" s="1"/>
  <c r="A240" i="9" s="1"/>
  <c r="A95" i="9"/>
  <c r="A107" i="9" s="1"/>
  <c r="A119" i="9" s="1"/>
  <c r="A131" i="9" s="1"/>
  <c r="A143" i="9" s="1"/>
  <c r="A155" i="9" s="1"/>
  <c r="A167" i="9" s="1"/>
  <c r="A179" i="9" s="1"/>
  <c r="A191" i="9" s="1"/>
  <c r="A203" i="9" s="1"/>
  <c r="A215" i="9" s="1"/>
  <c r="A227" i="9" s="1"/>
  <c r="A239" i="9" s="1"/>
  <c r="A94" i="9"/>
  <c r="A106" i="9" s="1"/>
  <c r="A118" i="9" s="1"/>
  <c r="A130" i="9" s="1"/>
  <c r="A142" i="9" s="1"/>
  <c r="A154" i="9" s="1"/>
  <c r="A166" i="9" s="1"/>
  <c r="A178" i="9" s="1"/>
  <c r="A190" i="9" s="1"/>
  <c r="A202" i="9" s="1"/>
  <c r="A214" i="9" s="1"/>
  <c r="A226" i="9" s="1"/>
  <c r="A238" i="9" s="1"/>
  <c r="A93" i="9"/>
  <c r="A105" i="9" s="1"/>
  <c r="A117" i="9" s="1"/>
  <c r="A129" i="9" s="1"/>
  <c r="A141" i="9" s="1"/>
  <c r="A153" i="9" s="1"/>
  <c r="A165" i="9" s="1"/>
  <c r="A177" i="9" s="1"/>
  <c r="A189" i="9" s="1"/>
  <c r="A201" i="9" s="1"/>
  <c r="A213" i="9" s="1"/>
  <c r="A225" i="9" s="1"/>
  <c r="A237" i="9" s="1"/>
  <c r="A92" i="9"/>
  <c r="A104" i="9" s="1"/>
  <c r="A116" i="9" s="1"/>
  <c r="A128" i="9" s="1"/>
  <c r="A140" i="9" s="1"/>
  <c r="A152" i="9" s="1"/>
  <c r="A164" i="9" s="1"/>
  <c r="A176" i="9" s="1"/>
  <c r="A188" i="9" s="1"/>
  <c r="A200" i="9" s="1"/>
  <c r="A212" i="9" s="1"/>
  <c r="A224" i="9" s="1"/>
  <c r="A236" i="9" s="1"/>
  <c r="A91" i="9"/>
  <c r="A103" i="9" s="1"/>
  <c r="A115" i="9" s="1"/>
  <c r="A127" i="9" s="1"/>
  <c r="A139" i="9" s="1"/>
  <c r="A151" i="9" s="1"/>
  <c r="A163" i="9" s="1"/>
  <c r="A175" i="9" s="1"/>
  <c r="A187" i="9" s="1"/>
  <c r="A199" i="9" s="1"/>
  <c r="A211" i="9" s="1"/>
  <c r="A223" i="9" s="1"/>
  <c r="A235" i="9" s="1"/>
  <c r="A90" i="9"/>
  <c r="A102" i="9" s="1"/>
  <c r="A114" i="9" s="1"/>
  <c r="A126" i="9" s="1"/>
  <c r="A138" i="9" s="1"/>
  <c r="A150" i="9" s="1"/>
  <c r="A162" i="9" s="1"/>
  <c r="A174" i="9" s="1"/>
  <c r="A186" i="9" s="1"/>
  <c r="A198" i="9" s="1"/>
  <c r="A210" i="9" s="1"/>
  <c r="A222" i="9" s="1"/>
  <c r="A234" i="9" s="1"/>
  <c r="C686" i="9"/>
  <c r="F681" i="9"/>
  <c r="D681" i="9"/>
  <c r="G680" i="9"/>
  <c r="P260" i="8"/>
  <c r="P256" i="8"/>
  <c r="P252" i="8"/>
  <c r="P248" i="8"/>
  <c r="P244" i="8"/>
  <c r="P240" i="8"/>
  <c r="P236" i="8"/>
  <c r="P232" i="8"/>
  <c r="P228" i="8"/>
  <c r="P224" i="8"/>
  <c r="P220" i="8"/>
  <c r="P216" i="8"/>
  <c r="P214" i="8"/>
  <c r="P213" i="8"/>
  <c r="P212" i="8"/>
  <c r="P106" i="8"/>
  <c r="P104" i="8"/>
  <c r="B99" i="8"/>
  <c r="B111" i="8" s="1"/>
  <c r="B123" i="8" s="1"/>
  <c r="B135" i="8" s="1"/>
  <c r="B147" i="8" s="1"/>
  <c r="B159" i="8" s="1"/>
  <c r="B171" i="8" s="1"/>
  <c r="B183" i="8" s="1"/>
  <c r="B195" i="8" s="1"/>
  <c r="B207" i="8" s="1"/>
  <c r="B219" i="8" s="1"/>
  <c r="B231" i="8" s="1"/>
  <c r="B243" i="8" s="1"/>
  <c r="B255" i="8" s="1"/>
  <c r="B267" i="8" s="1"/>
  <c r="B279" i="8" s="1"/>
  <c r="B291" i="8" s="1"/>
  <c r="B303" i="8" s="1"/>
  <c r="B315" i="8" s="1"/>
  <c r="B327" i="8" s="1"/>
  <c r="B339" i="8" s="1"/>
  <c r="B351" i="8" s="1"/>
  <c r="B363" i="8" s="1"/>
  <c r="B375" i="8" s="1"/>
  <c r="B387" i="8" s="1"/>
  <c r="B399" i="8" s="1"/>
  <c r="B411" i="8" s="1"/>
  <c r="B423" i="8" s="1"/>
  <c r="B435" i="8" s="1"/>
  <c r="B447" i="8" s="1"/>
  <c r="B459" i="8" s="1"/>
  <c r="B471" i="8" s="1"/>
  <c r="B483" i="8" s="1"/>
  <c r="B495" i="8" s="1"/>
  <c r="B507" i="8" s="1"/>
  <c r="B519" i="8" s="1"/>
  <c r="B531" i="8" s="1"/>
  <c r="B543" i="8" s="1"/>
  <c r="B555" i="8" s="1"/>
  <c r="B567" i="8" s="1"/>
  <c r="B579" i="8" s="1"/>
  <c r="B591" i="8" s="1"/>
  <c r="B603" i="8" s="1"/>
  <c r="B615" i="8" s="1"/>
  <c r="B627" i="8" s="1"/>
  <c r="B639" i="8" s="1"/>
  <c r="B651" i="8" s="1"/>
  <c r="B663" i="8" s="1"/>
  <c r="B675" i="8" s="1"/>
  <c r="B92" i="8"/>
  <c r="B104" i="8" s="1"/>
  <c r="B116" i="8" s="1"/>
  <c r="B128" i="8" s="1"/>
  <c r="B140" i="8" s="1"/>
  <c r="B152" i="8" s="1"/>
  <c r="B164" i="8" s="1"/>
  <c r="B176" i="8" s="1"/>
  <c r="B188" i="8" s="1"/>
  <c r="B200" i="8" s="1"/>
  <c r="B212" i="8" s="1"/>
  <c r="B224" i="8" s="1"/>
  <c r="B236" i="8" s="1"/>
  <c r="B248" i="8" s="1"/>
  <c r="B260" i="8" s="1"/>
  <c r="B272" i="8" s="1"/>
  <c r="B284" i="8" s="1"/>
  <c r="B296" i="8" s="1"/>
  <c r="B308" i="8" s="1"/>
  <c r="B320" i="8" s="1"/>
  <c r="B332" i="8" s="1"/>
  <c r="B344" i="8" s="1"/>
  <c r="B356" i="8" s="1"/>
  <c r="B368" i="8" s="1"/>
  <c r="B380" i="8" s="1"/>
  <c r="B392" i="8" s="1"/>
  <c r="B404" i="8" s="1"/>
  <c r="B416" i="8" s="1"/>
  <c r="B428" i="8" s="1"/>
  <c r="B440" i="8" s="1"/>
  <c r="B452" i="8" s="1"/>
  <c r="B464" i="8" s="1"/>
  <c r="B476" i="8" s="1"/>
  <c r="B488" i="8" s="1"/>
  <c r="B500" i="8" s="1"/>
  <c r="B512" i="8" s="1"/>
  <c r="B524" i="8" s="1"/>
  <c r="B536" i="8" s="1"/>
  <c r="B548" i="8" s="1"/>
  <c r="B560" i="8" s="1"/>
  <c r="B572" i="8" s="1"/>
  <c r="B584" i="8" s="1"/>
  <c r="B596" i="8" s="1"/>
  <c r="B608" i="8" s="1"/>
  <c r="B620" i="8" s="1"/>
  <c r="B632" i="8" s="1"/>
  <c r="B644" i="8" s="1"/>
  <c r="B656" i="8" s="1"/>
  <c r="B668" i="8" s="1"/>
  <c r="P91" i="8"/>
  <c r="A90" i="8"/>
  <c r="A102" i="8" s="1"/>
  <c r="A114" i="8" s="1"/>
  <c r="A126" i="8" s="1"/>
  <c r="A138" i="8" s="1"/>
  <c r="A150" i="8" s="1"/>
  <c r="A162" i="8" s="1"/>
  <c r="A174" i="8" s="1"/>
  <c r="A186" i="8" s="1"/>
  <c r="A198" i="8" s="1"/>
  <c r="A210" i="8" s="1"/>
  <c r="A222" i="8" s="1"/>
  <c r="A234" i="8" s="1"/>
  <c r="A246" i="8" s="1"/>
  <c r="A258" i="8" s="1"/>
  <c r="A270" i="8" s="1"/>
  <c r="A282" i="8" s="1"/>
  <c r="A294" i="8" s="1"/>
  <c r="A306" i="8" s="1"/>
  <c r="A318" i="8" s="1"/>
  <c r="A330" i="8" s="1"/>
  <c r="A342" i="8" s="1"/>
  <c r="A354" i="8" s="1"/>
  <c r="A366" i="8" s="1"/>
  <c r="A378" i="8" s="1"/>
  <c r="A390" i="8" s="1"/>
  <c r="A402" i="8" s="1"/>
  <c r="A414" i="8" s="1"/>
  <c r="A426" i="8" s="1"/>
  <c r="A438" i="8" s="1"/>
  <c r="A450" i="8" s="1"/>
  <c r="A462" i="8" s="1"/>
  <c r="A474" i="8" s="1"/>
  <c r="A486" i="8" s="1"/>
  <c r="A498" i="8" s="1"/>
  <c r="A510" i="8" s="1"/>
  <c r="A522" i="8" s="1"/>
  <c r="A534" i="8" s="1"/>
  <c r="A546" i="8" s="1"/>
  <c r="A558" i="8" s="1"/>
  <c r="A570" i="8" s="1"/>
  <c r="A582" i="8" s="1"/>
  <c r="A594" i="8" s="1"/>
  <c r="A606" i="8" s="1"/>
  <c r="A618" i="8" s="1"/>
  <c r="A630" i="8" s="1"/>
  <c r="A642" i="8" s="1"/>
  <c r="A654" i="8" s="1"/>
  <c r="A666" i="8" s="1"/>
  <c r="B89" i="8"/>
  <c r="B101" i="8" s="1"/>
  <c r="B113" i="8" s="1"/>
  <c r="B125" i="8" s="1"/>
  <c r="B137" i="8" s="1"/>
  <c r="B149" i="8" s="1"/>
  <c r="B161" i="8" s="1"/>
  <c r="B173" i="8" s="1"/>
  <c r="B185" i="8" s="1"/>
  <c r="B197" i="8" s="1"/>
  <c r="B209" i="8" s="1"/>
  <c r="B221" i="8" s="1"/>
  <c r="B233" i="8" s="1"/>
  <c r="B245" i="8" s="1"/>
  <c r="B257" i="8" s="1"/>
  <c r="B269" i="8" s="1"/>
  <c r="B281" i="8" s="1"/>
  <c r="B293" i="8" s="1"/>
  <c r="B305" i="8" s="1"/>
  <c r="B317" i="8" s="1"/>
  <c r="B329" i="8" s="1"/>
  <c r="B341" i="8" s="1"/>
  <c r="B353" i="8" s="1"/>
  <c r="B365" i="8" s="1"/>
  <c r="B377" i="8" s="1"/>
  <c r="B389" i="8" s="1"/>
  <c r="B401" i="8" s="1"/>
  <c r="B413" i="8" s="1"/>
  <c r="B425" i="8" s="1"/>
  <c r="B437" i="8" s="1"/>
  <c r="B449" i="8" s="1"/>
  <c r="B461" i="8" s="1"/>
  <c r="B473" i="8" s="1"/>
  <c r="B485" i="8" s="1"/>
  <c r="B497" i="8" s="1"/>
  <c r="B509" i="8" s="1"/>
  <c r="B521" i="8" s="1"/>
  <c r="B533" i="8" s="1"/>
  <c r="B545" i="8" s="1"/>
  <c r="B557" i="8" s="1"/>
  <c r="B569" i="8" s="1"/>
  <c r="B581" i="8" s="1"/>
  <c r="B593" i="8" s="1"/>
  <c r="B605" i="8" s="1"/>
  <c r="B617" i="8" s="1"/>
  <c r="B629" i="8" s="1"/>
  <c r="B641" i="8" s="1"/>
  <c r="B653" i="8" s="1"/>
  <c r="B665" i="8" s="1"/>
  <c r="B677" i="8" s="1"/>
  <c r="A89" i="8"/>
  <c r="A101" i="8" s="1"/>
  <c r="A113" i="8" s="1"/>
  <c r="A125" i="8" s="1"/>
  <c r="A137" i="8" s="1"/>
  <c r="A149" i="8" s="1"/>
  <c r="A161" i="8" s="1"/>
  <c r="A173" i="8" s="1"/>
  <c r="A185" i="8" s="1"/>
  <c r="A197" i="8" s="1"/>
  <c r="A209" i="8" s="1"/>
  <c r="A221" i="8" s="1"/>
  <c r="A233" i="8" s="1"/>
  <c r="A245" i="8" s="1"/>
  <c r="A257" i="8" s="1"/>
  <c r="A269" i="8" s="1"/>
  <c r="A281" i="8" s="1"/>
  <c r="A293" i="8" s="1"/>
  <c r="A305" i="8" s="1"/>
  <c r="A317" i="8" s="1"/>
  <c r="A329" i="8" s="1"/>
  <c r="A341" i="8" s="1"/>
  <c r="A353" i="8" s="1"/>
  <c r="A365" i="8" s="1"/>
  <c r="A377" i="8" s="1"/>
  <c r="A389" i="8" s="1"/>
  <c r="A401" i="8" s="1"/>
  <c r="A413" i="8" s="1"/>
  <c r="A425" i="8" s="1"/>
  <c r="A437" i="8" s="1"/>
  <c r="A449" i="8" s="1"/>
  <c r="A461" i="8" s="1"/>
  <c r="A473" i="8" s="1"/>
  <c r="A485" i="8" s="1"/>
  <c r="A497" i="8" s="1"/>
  <c r="A509" i="8" s="1"/>
  <c r="A521" i="8" s="1"/>
  <c r="A533" i="8" s="1"/>
  <c r="A545" i="8" s="1"/>
  <c r="A557" i="8" s="1"/>
  <c r="A569" i="8" s="1"/>
  <c r="A581" i="8" s="1"/>
  <c r="A593" i="8" s="1"/>
  <c r="A605" i="8" s="1"/>
  <c r="A617" i="8" s="1"/>
  <c r="A629" i="8" s="1"/>
  <c r="A641" i="8" s="1"/>
  <c r="A653" i="8" s="1"/>
  <c r="A665" i="8" s="1"/>
  <c r="A677" i="8" s="1"/>
  <c r="B88" i="8"/>
  <c r="B100" i="8" s="1"/>
  <c r="B112" i="8" s="1"/>
  <c r="B124" i="8" s="1"/>
  <c r="B136" i="8" s="1"/>
  <c r="B148" i="8" s="1"/>
  <c r="B160" i="8" s="1"/>
  <c r="B172" i="8" s="1"/>
  <c r="B184" i="8" s="1"/>
  <c r="B196" i="8" s="1"/>
  <c r="B208" i="8" s="1"/>
  <c r="B220" i="8" s="1"/>
  <c r="B232" i="8" s="1"/>
  <c r="B244" i="8" s="1"/>
  <c r="B256" i="8" s="1"/>
  <c r="B268" i="8" s="1"/>
  <c r="B280" i="8" s="1"/>
  <c r="B292" i="8" s="1"/>
  <c r="B304" i="8" s="1"/>
  <c r="B316" i="8" s="1"/>
  <c r="B328" i="8" s="1"/>
  <c r="B340" i="8" s="1"/>
  <c r="B352" i="8" s="1"/>
  <c r="B364" i="8" s="1"/>
  <c r="B376" i="8" s="1"/>
  <c r="B388" i="8" s="1"/>
  <c r="B400" i="8" s="1"/>
  <c r="B412" i="8" s="1"/>
  <c r="B424" i="8" s="1"/>
  <c r="B436" i="8" s="1"/>
  <c r="B448" i="8" s="1"/>
  <c r="B460" i="8" s="1"/>
  <c r="B472" i="8" s="1"/>
  <c r="B484" i="8" s="1"/>
  <c r="B496" i="8" s="1"/>
  <c r="B508" i="8" s="1"/>
  <c r="B520" i="8" s="1"/>
  <c r="B532" i="8" s="1"/>
  <c r="B544" i="8" s="1"/>
  <c r="B556" i="8" s="1"/>
  <c r="B568" i="8" s="1"/>
  <c r="B580" i="8" s="1"/>
  <c r="B592" i="8" s="1"/>
  <c r="B604" i="8" s="1"/>
  <c r="B616" i="8" s="1"/>
  <c r="B628" i="8" s="1"/>
  <c r="B640" i="8" s="1"/>
  <c r="B652" i="8" s="1"/>
  <c r="B664" i="8" s="1"/>
  <c r="B676" i="8" s="1"/>
  <c r="A88" i="8"/>
  <c r="A100" i="8" s="1"/>
  <c r="A112" i="8" s="1"/>
  <c r="A124" i="8" s="1"/>
  <c r="A136" i="8" s="1"/>
  <c r="A148" i="8" s="1"/>
  <c r="A160" i="8" s="1"/>
  <c r="A172" i="8" s="1"/>
  <c r="A184" i="8" s="1"/>
  <c r="A196" i="8" s="1"/>
  <c r="A208" i="8" s="1"/>
  <c r="A220" i="8" s="1"/>
  <c r="A232" i="8" s="1"/>
  <c r="A244" i="8" s="1"/>
  <c r="A256" i="8" s="1"/>
  <c r="A268" i="8" s="1"/>
  <c r="A280" i="8" s="1"/>
  <c r="A292" i="8" s="1"/>
  <c r="A304" i="8" s="1"/>
  <c r="A316" i="8" s="1"/>
  <c r="A328" i="8" s="1"/>
  <c r="A340" i="8" s="1"/>
  <c r="A352" i="8" s="1"/>
  <c r="A364" i="8" s="1"/>
  <c r="A376" i="8" s="1"/>
  <c r="A388" i="8" s="1"/>
  <c r="A400" i="8" s="1"/>
  <c r="A412" i="8" s="1"/>
  <c r="A424" i="8" s="1"/>
  <c r="A436" i="8" s="1"/>
  <c r="A448" i="8" s="1"/>
  <c r="A460" i="8" s="1"/>
  <c r="A472" i="8" s="1"/>
  <c r="A484" i="8" s="1"/>
  <c r="A496" i="8" s="1"/>
  <c r="A508" i="8" s="1"/>
  <c r="A520" i="8" s="1"/>
  <c r="A532" i="8" s="1"/>
  <c r="A544" i="8" s="1"/>
  <c r="A556" i="8" s="1"/>
  <c r="A568" i="8" s="1"/>
  <c r="A580" i="8" s="1"/>
  <c r="A592" i="8" s="1"/>
  <c r="A604" i="8" s="1"/>
  <c r="A616" i="8" s="1"/>
  <c r="A628" i="8" s="1"/>
  <c r="A640" i="8" s="1"/>
  <c r="A652" i="8" s="1"/>
  <c r="A664" i="8" s="1"/>
  <c r="A676" i="8" s="1"/>
  <c r="P87" i="8"/>
  <c r="B87" i="8"/>
  <c r="A87" i="8"/>
  <c r="A99" i="8" s="1"/>
  <c r="A111" i="8" s="1"/>
  <c r="A123" i="8" s="1"/>
  <c r="A135" i="8" s="1"/>
  <c r="A147" i="8" s="1"/>
  <c r="A159" i="8" s="1"/>
  <c r="A171" i="8" s="1"/>
  <c r="A183" i="8" s="1"/>
  <c r="A195" i="8" s="1"/>
  <c r="A207" i="8" s="1"/>
  <c r="A219" i="8" s="1"/>
  <c r="A231" i="8" s="1"/>
  <c r="A243" i="8" s="1"/>
  <c r="A255" i="8" s="1"/>
  <c r="A267" i="8" s="1"/>
  <c r="A279" i="8" s="1"/>
  <c r="A291" i="8" s="1"/>
  <c r="A303" i="8" s="1"/>
  <c r="A315" i="8" s="1"/>
  <c r="A327" i="8" s="1"/>
  <c r="A339" i="8" s="1"/>
  <c r="A351" i="8" s="1"/>
  <c r="A363" i="8" s="1"/>
  <c r="A375" i="8" s="1"/>
  <c r="A387" i="8" s="1"/>
  <c r="A399" i="8" s="1"/>
  <c r="A411" i="8" s="1"/>
  <c r="A423" i="8" s="1"/>
  <c r="A435" i="8" s="1"/>
  <c r="A447" i="8" s="1"/>
  <c r="A459" i="8" s="1"/>
  <c r="A471" i="8" s="1"/>
  <c r="A483" i="8" s="1"/>
  <c r="A495" i="8" s="1"/>
  <c r="A507" i="8" s="1"/>
  <c r="A519" i="8" s="1"/>
  <c r="A531" i="8" s="1"/>
  <c r="A543" i="8" s="1"/>
  <c r="A555" i="8" s="1"/>
  <c r="A567" i="8" s="1"/>
  <c r="A579" i="8" s="1"/>
  <c r="A591" i="8" s="1"/>
  <c r="A603" i="8" s="1"/>
  <c r="A615" i="8" s="1"/>
  <c r="A627" i="8" s="1"/>
  <c r="A639" i="8" s="1"/>
  <c r="A651" i="8" s="1"/>
  <c r="A663" i="8" s="1"/>
  <c r="A675" i="8" s="1"/>
  <c r="B86" i="8"/>
  <c r="B98" i="8" s="1"/>
  <c r="B110" i="8" s="1"/>
  <c r="B122" i="8" s="1"/>
  <c r="B134" i="8" s="1"/>
  <c r="B146" i="8" s="1"/>
  <c r="B158" i="8" s="1"/>
  <c r="B170" i="8" s="1"/>
  <c r="B182" i="8" s="1"/>
  <c r="B194" i="8" s="1"/>
  <c r="B206" i="8" s="1"/>
  <c r="B218" i="8" s="1"/>
  <c r="B230" i="8" s="1"/>
  <c r="B242" i="8" s="1"/>
  <c r="B254" i="8" s="1"/>
  <c r="B266" i="8" s="1"/>
  <c r="B278" i="8" s="1"/>
  <c r="B290" i="8" s="1"/>
  <c r="B302" i="8" s="1"/>
  <c r="B314" i="8" s="1"/>
  <c r="B326" i="8" s="1"/>
  <c r="B338" i="8" s="1"/>
  <c r="B350" i="8" s="1"/>
  <c r="B362" i="8" s="1"/>
  <c r="B374" i="8" s="1"/>
  <c r="B386" i="8" s="1"/>
  <c r="B398" i="8" s="1"/>
  <c r="B410" i="8" s="1"/>
  <c r="B422" i="8" s="1"/>
  <c r="B434" i="8" s="1"/>
  <c r="B446" i="8" s="1"/>
  <c r="B458" i="8" s="1"/>
  <c r="B470" i="8" s="1"/>
  <c r="B482" i="8" s="1"/>
  <c r="B494" i="8" s="1"/>
  <c r="B506" i="8" s="1"/>
  <c r="B518" i="8" s="1"/>
  <c r="B530" i="8" s="1"/>
  <c r="B542" i="8" s="1"/>
  <c r="B554" i="8" s="1"/>
  <c r="B566" i="8" s="1"/>
  <c r="B578" i="8" s="1"/>
  <c r="B590" i="8" s="1"/>
  <c r="B602" i="8" s="1"/>
  <c r="B614" i="8" s="1"/>
  <c r="B626" i="8" s="1"/>
  <c r="B638" i="8" s="1"/>
  <c r="B650" i="8" s="1"/>
  <c r="B662" i="8" s="1"/>
  <c r="B674" i="8" s="1"/>
  <c r="A86" i="8"/>
  <c r="A98" i="8" s="1"/>
  <c r="A110" i="8" s="1"/>
  <c r="A122" i="8" s="1"/>
  <c r="A134" i="8" s="1"/>
  <c r="A146" i="8" s="1"/>
  <c r="A158" i="8" s="1"/>
  <c r="A170" i="8" s="1"/>
  <c r="A182" i="8" s="1"/>
  <c r="A194" i="8" s="1"/>
  <c r="A206" i="8" s="1"/>
  <c r="A218" i="8" s="1"/>
  <c r="A230" i="8" s="1"/>
  <c r="A242" i="8" s="1"/>
  <c r="A254" i="8" s="1"/>
  <c r="A266" i="8" s="1"/>
  <c r="A278" i="8" s="1"/>
  <c r="A290" i="8" s="1"/>
  <c r="A302" i="8" s="1"/>
  <c r="A314" i="8" s="1"/>
  <c r="A326" i="8" s="1"/>
  <c r="A338" i="8" s="1"/>
  <c r="A350" i="8" s="1"/>
  <c r="A362" i="8" s="1"/>
  <c r="A374" i="8" s="1"/>
  <c r="A386" i="8" s="1"/>
  <c r="A398" i="8" s="1"/>
  <c r="A410" i="8" s="1"/>
  <c r="A422" i="8" s="1"/>
  <c r="A434" i="8" s="1"/>
  <c r="A446" i="8" s="1"/>
  <c r="A458" i="8" s="1"/>
  <c r="A470" i="8" s="1"/>
  <c r="A482" i="8" s="1"/>
  <c r="A494" i="8" s="1"/>
  <c r="A506" i="8" s="1"/>
  <c r="A518" i="8" s="1"/>
  <c r="A530" i="8" s="1"/>
  <c r="A542" i="8" s="1"/>
  <c r="A554" i="8" s="1"/>
  <c r="A566" i="8" s="1"/>
  <c r="A578" i="8" s="1"/>
  <c r="A590" i="8" s="1"/>
  <c r="A602" i="8" s="1"/>
  <c r="A614" i="8" s="1"/>
  <c r="A626" i="8" s="1"/>
  <c r="A638" i="8" s="1"/>
  <c r="A650" i="8" s="1"/>
  <c r="A662" i="8" s="1"/>
  <c r="A674" i="8" s="1"/>
  <c r="P85" i="8"/>
  <c r="B85" i="8"/>
  <c r="B97" i="8" s="1"/>
  <c r="B109" i="8" s="1"/>
  <c r="B121" i="8" s="1"/>
  <c r="B133" i="8" s="1"/>
  <c r="B145" i="8" s="1"/>
  <c r="B157" i="8" s="1"/>
  <c r="B169" i="8" s="1"/>
  <c r="B181" i="8" s="1"/>
  <c r="B193" i="8" s="1"/>
  <c r="B205" i="8" s="1"/>
  <c r="B217" i="8" s="1"/>
  <c r="B229" i="8" s="1"/>
  <c r="B241" i="8" s="1"/>
  <c r="B253" i="8" s="1"/>
  <c r="B265" i="8" s="1"/>
  <c r="B277" i="8" s="1"/>
  <c r="B289" i="8" s="1"/>
  <c r="B301" i="8" s="1"/>
  <c r="B313" i="8" s="1"/>
  <c r="B325" i="8" s="1"/>
  <c r="B337" i="8" s="1"/>
  <c r="B349" i="8" s="1"/>
  <c r="B361" i="8" s="1"/>
  <c r="B373" i="8" s="1"/>
  <c r="B385" i="8" s="1"/>
  <c r="B397" i="8" s="1"/>
  <c r="B409" i="8" s="1"/>
  <c r="B421" i="8" s="1"/>
  <c r="B433" i="8" s="1"/>
  <c r="B445" i="8" s="1"/>
  <c r="B457" i="8" s="1"/>
  <c r="B469" i="8" s="1"/>
  <c r="B481" i="8" s="1"/>
  <c r="B493" i="8" s="1"/>
  <c r="B505" i="8" s="1"/>
  <c r="B517" i="8" s="1"/>
  <c r="B529" i="8" s="1"/>
  <c r="B541" i="8" s="1"/>
  <c r="B553" i="8" s="1"/>
  <c r="B565" i="8" s="1"/>
  <c r="B577" i="8" s="1"/>
  <c r="B589" i="8" s="1"/>
  <c r="B601" i="8" s="1"/>
  <c r="B613" i="8" s="1"/>
  <c r="B625" i="8" s="1"/>
  <c r="B637" i="8" s="1"/>
  <c r="B649" i="8" s="1"/>
  <c r="B661" i="8" s="1"/>
  <c r="B673" i="8" s="1"/>
  <c r="A85" i="8"/>
  <c r="A97" i="8" s="1"/>
  <c r="A109" i="8" s="1"/>
  <c r="A121" i="8" s="1"/>
  <c r="A133" i="8" s="1"/>
  <c r="A145" i="8" s="1"/>
  <c r="A157" i="8" s="1"/>
  <c r="A169" i="8" s="1"/>
  <c r="A181" i="8" s="1"/>
  <c r="A193" i="8" s="1"/>
  <c r="A205" i="8" s="1"/>
  <c r="A217" i="8" s="1"/>
  <c r="A229" i="8" s="1"/>
  <c r="A241" i="8" s="1"/>
  <c r="A253" i="8" s="1"/>
  <c r="A265" i="8" s="1"/>
  <c r="A277" i="8" s="1"/>
  <c r="A289" i="8" s="1"/>
  <c r="A301" i="8" s="1"/>
  <c r="A313" i="8" s="1"/>
  <c r="A325" i="8" s="1"/>
  <c r="A337" i="8" s="1"/>
  <c r="A349" i="8" s="1"/>
  <c r="A361" i="8" s="1"/>
  <c r="A373" i="8" s="1"/>
  <c r="A385" i="8" s="1"/>
  <c r="A397" i="8" s="1"/>
  <c r="A409" i="8" s="1"/>
  <c r="A421" i="8" s="1"/>
  <c r="A433" i="8" s="1"/>
  <c r="A445" i="8" s="1"/>
  <c r="A457" i="8" s="1"/>
  <c r="A469" i="8" s="1"/>
  <c r="A481" i="8" s="1"/>
  <c r="A493" i="8" s="1"/>
  <c r="A505" i="8" s="1"/>
  <c r="A517" i="8" s="1"/>
  <c r="A529" i="8" s="1"/>
  <c r="A541" i="8" s="1"/>
  <c r="A553" i="8" s="1"/>
  <c r="A565" i="8" s="1"/>
  <c r="A577" i="8" s="1"/>
  <c r="A589" i="8" s="1"/>
  <c r="A601" i="8" s="1"/>
  <c r="A613" i="8" s="1"/>
  <c r="A625" i="8" s="1"/>
  <c r="A637" i="8" s="1"/>
  <c r="A649" i="8" s="1"/>
  <c r="A661" i="8" s="1"/>
  <c r="A673" i="8" s="1"/>
  <c r="B84" i="8"/>
  <c r="B96" i="8" s="1"/>
  <c r="B108" i="8" s="1"/>
  <c r="B120" i="8" s="1"/>
  <c r="B132" i="8" s="1"/>
  <c r="B144" i="8" s="1"/>
  <c r="B156" i="8" s="1"/>
  <c r="B168" i="8" s="1"/>
  <c r="B180" i="8" s="1"/>
  <c r="B192" i="8" s="1"/>
  <c r="B204" i="8" s="1"/>
  <c r="B216" i="8" s="1"/>
  <c r="B228" i="8" s="1"/>
  <c r="B240" i="8" s="1"/>
  <c r="B252" i="8" s="1"/>
  <c r="B264" i="8" s="1"/>
  <c r="B276" i="8" s="1"/>
  <c r="B288" i="8" s="1"/>
  <c r="B300" i="8" s="1"/>
  <c r="B312" i="8" s="1"/>
  <c r="B324" i="8" s="1"/>
  <c r="B336" i="8" s="1"/>
  <c r="B348" i="8" s="1"/>
  <c r="B360" i="8" s="1"/>
  <c r="B372" i="8" s="1"/>
  <c r="B384" i="8" s="1"/>
  <c r="B396" i="8" s="1"/>
  <c r="B408" i="8" s="1"/>
  <c r="B420" i="8" s="1"/>
  <c r="B432" i="8" s="1"/>
  <c r="B444" i="8" s="1"/>
  <c r="B456" i="8" s="1"/>
  <c r="B468" i="8" s="1"/>
  <c r="B480" i="8" s="1"/>
  <c r="B492" i="8" s="1"/>
  <c r="B504" i="8" s="1"/>
  <c r="B516" i="8" s="1"/>
  <c r="B528" i="8" s="1"/>
  <c r="B540" i="8" s="1"/>
  <c r="B552" i="8" s="1"/>
  <c r="B564" i="8" s="1"/>
  <c r="B576" i="8" s="1"/>
  <c r="B588" i="8" s="1"/>
  <c r="B600" i="8" s="1"/>
  <c r="B612" i="8" s="1"/>
  <c r="B624" i="8" s="1"/>
  <c r="B636" i="8" s="1"/>
  <c r="B648" i="8" s="1"/>
  <c r="B660" i="8" s="1"/>
  <c r="B672" i="8" s="1"/>
  <c r="A84" i="8"/>
  <c r="A96" i="8" s="1"/>
  <c r="A108" i="8" s="1"/>
  <c r="A120" i="8" s="1"/>
  <c r="A132" i="8" s="1"/>
  <c r="A144" i="8" s="1"/>
  <c r="A156" i="8" s="1"/>
  <c r="A168" i="8" s="1"/>
  <c r="A180" i="8" s="1"/>
  <c r="A192" i="8" s="1"/>
  <c r="A204" i="8" s="1"/>
  <c r="A216" i="8" s="1"/>
  <c r="A228" i="8" s="1"/>
  <c r="A240" i="8" s="1"/>
  <c r="A252" i="8" s="1"/>
  <c r="A264" i="8" s="1"/>
  <c r="A276" i="8" s="1"/>
  <c r="A288" i="8" s="1"/>
  <c r="A300" i="8" s="1"/>
  <c r="A312" i="8" s="1"/>
  <c r="A324" i="8" s="1"/>
  <c r="A336" i="8" s="1"/>
  <c r="A348" i="8" s="1"/>
  <c r="A360" i="8" s="1"/>
  <c r="A372" i="8" s="1"/>
  <c r="A384" i="8" s="1"/>
  <c r="A396" i="8" s="1"/>
  <c r="A408" i="8" s="1"/>
  <c r="A420" i="8" s="1"/>
  <c r="A432" i="8" s="1"/>
  <c r="A444" i="8" s="1"/>
  <c r="A456" i="8" s="1"/>
  <c r="A468" i="8" s="1"/>
  <c r="A480" i="8" s="1"/>
  <c r="A492" i="8" s="1"/>
  <c r="A504" i="8" s="1"/>
  <c r="A516" i="8" s="1"/>
  <c r="A528" i="8" s="1"/>
  <c r="A540" i="8" s="1"/>
  <c r="A552" i="8" s="1"/>
  <c r="A564" i="8" s="1"/>
  <c r="A576" i="8" s="1"/>
  <c r="A588" i="8" s="1"/>
  <c r="A600" i="8" s="1"/>
  <c r="A612" i="8" s="1"/>
  <c r="A624" i="8" s="1"/>
  <c r="A636" i="8" s="1"/>
  <c r="A648" i="8" s="1"/>
  <c r="A660" i="8" s="1"/>
  <c r="A672" i="8" s="1"/>
  <c r="B83" i="8"/>
  <c r="B95" i="8" s="1"/>
  <c r="B107" i="8" s="1"/>
  <c r="B119" i="8" s="1"/>
  <c r="B131" i="8" s="1"/>
  <c r="B143" i="8" s="1"/>
  <c r="B155" i="8" s="1"/>
  <c r="B167" i="8" s="1"/>
  <c r="B179" i="8" s="1"/>
  <c r="B191" i="8" s="1"/>
  <c r="B203" i="8" s="1"/>
  <c r="B215" i="8" s="1"/>
  <c r="B227" i="8" s="1"/>
  <c r="B239" i="8" s="1"/>
  <c r="B251" i="8" s="1"/>
  <c r="B263" i="8" s="1"/>
  <c r="B275" i="8" s="1"/>
  <c r="B287" i="8" s="1"/>
  <c r="B299" i="8" s="1"/>
  <c r="B311" i="8" s="1"/>
  <c r="B323" i="8" s="1"/>
  <c r="B335" i="8" s="1"/>
  <c r="B347" i="8" s="1"/>
  <c r="B359" i="8" s="1"/>
  <c r="B371" i="8" s="1"/>
  <c r="B383" i="8" s="1"/>
  <c r="B395" i="8" s="1"/>
  <c r="B407" i="8" s="1"/>
  <c r="B419" i="8" s="1"/>
  <c r="B431" i="8" s="1"/>
  <c r="B443" i="8" s="1"/>
  <c r="B455" i="8" s="1"/>
  <c r="B467" i="8" s="1"/>
  <c r="B479" i="8" s="1"/>
  <c r="B491" i="8" s="1"/>
  <c r="B503" i="8" s="1"/>
  <c r="B515" i="8" s="1"/>
  <c r="B527" i="8" s="1"/>
  <c r="B539" i="8" s="1"/>
  <c r="B551" i="8" s="1"/>
  <c r="B563" i="8" s="1"/>
  <c r="B575" i="8" s="1"/>
  <c r="B587" i="8" s="1"/>
  <c r="B599" i="8" s="1"/>
  <c r="B611" i="8" s="1"/>
  <c r="B623" i="8" s="1"/>
  <c r="B635" i="8" s="1"/>
  <c r="B647" i="8" s="1"/>
  <c r="B659" i="8" s="1"/>
  <c r="B671" i="8" s="1"/>
  <c r="A83" i="8"/>
  <c r="A95" i="8" s="1"/>
  <c r="A107" i="8" s="1"/>
  <c r="A119" i="8" s="1"/>
  <c r="A131" i="8" s="1"/>
  <c r="A143" i="8" s="1"/>
  <c r="A155" i="8" s="1"/>
  <c r="A167" i="8" s="1"/>
  <c r="A179" i="8" s="1"/>
  <c r="A191" i="8" s="1"/>
  <c r="A203" i="8" s="1"/>
  <c r="A215" i="8" s="1"/>
  <c r="A227" i="8" s="1"/>
  <c r="A239" i="8" s="1"/>
  <c r="A251" i="8" s="1"/>
  <c r="A263" i="8" s="1"/>
  <c r="A275" i="8" s="1"/>
  <c r="A287" i="8" s="1"/>
  <c r="A299" i="8" s="1"/>
  <c r="A311" i="8" s="1"/>
  <c r="A323" i="8" s="1"/>
  <c r="A335" i="8" s="1"/>
  <c r="A347" i="8" s="1"/>
  <c r="A359" i="8" s="1"/>
  <c r="A371" i="8" s="1"/>
  <c r="A383" i="8" s="1"/>
  <c r="A395" i="8" s="1"/>
  <c r="A407" i="8" s="1"/>
  <c r="A419" i="8" s="1"/>
  <c r="A431" i="8" s="1"/>
  <c r="A443" i="8" s="1"/>
  <c r="A455" i="8" s="1"/>
  <c r="A467" i="8" s="1"/>
  <c r="A479" i="8" s="1"/>
  <c r="A491" i="8" s="1"/>
  <c r="A503" i="8" s="1"/>
  <c r="A515" i="8" s="1"/>
  <c r="A527" i="8" s="1"/>
  <c r="A539" i="8" s="1"/>
  <c r="A551" i="8" s="1"/>
  <c r="A563" i="8" s="1"/>
  <c r="A575" i="8" s="1"/>
  <c r="A587" i="8" s="1"/>
  <c r="A599" i="8" s="1"/>
  <c r="A611" i="8" s="1"/>
  <c r="A623" i="8" s="1"/>
  <c r="A635" i="8" s="1"/>
  <c r="A647" i="8" s="1"/>
  <c r="A659" i="8" s="1"/>
  <c r="A671" i="8" s="1"/>
  <c r="B82" i="8"/>
  <c r="B94" i="8" s="1"/>
  <c r="B106" i="8" s="1"/>
  <c r="B118" i="8" s="1"/>
  <c r="B130" i="8" s="1"/>
  <c r="B142" i="8" s="1"/>
  <c r="B154" i="8" s="1"/>
  <c r="B166" i="8" s="1"/>
  <c r="B178" i="8" s="1"/>
  <c r="B190" i="8" s="1"/>
  <c r="B202" i="8" s="1"/>
  <c r="B214" i="8" s="1"/>
  <c r="B226" i="8" s="1"/>
  <c r="B238" i="8" s="1"/>
  <c r="B250" i="8" s="1"/>
  <c r="B262" i="8" s="1"/>
  <c r="B274" i="8" s="1"/>
  <c r="B286" i="8" s="1"/>
  <c r="B298" i="8" s="1"/>
  <c r="B310" i="8" s="1"/>
  <c r="B322" i="8" s="1"/>
  <c r="B334" i="8" s="1"/>
  <c r="B346" i="8" s="1"/>
  <c r="B358" i="8" s="1"/>
  <c r="B370" i="8" s="1"/>
  <c r="B382" i="8" s="1"/>
  <c r="B394" i="8" s="1"/>
  <c r="B406" i="8" s="1"/>
  <c r="B418" i="8" s="1"/>
  <c r="B430" i="8" s="1"/>
  <c r="B442" i="8" s="1"/>
  <c r="B454" i="8" s="1"/>
  <c r="B466" i="8" s="1"/>
  <c r="B478" i="8" s="1"/>
  <c r="B490" i="8" s="1"/>
  <c r="B502" i="8" s="1"/>
  <c r="B514" i="8" s="1"/>
  <c r="B526" i="8" s="1"/>
  <c r="B538" i="8" s="1"/>
  <c r="B550" i="8" s="1"/>
  <c r="B562" i="8" s="1"/>
  <c r="B574" i="8" s="1"/>
  <c r="B586" i="8" s="1"/>
  <c r="B598" i="8" s="1"/>
  <c r="B610" i="8" s="1"/>
  <c r="B622" i="8" s="1"/>
  <c r="B634" i="8" s="1"/>
  <c r="B646" i="8" s="1"/>
  <c r="B658" i="8" s="1"/>
  <c r="B670" i="8" s="1"/>
  <c r="A82" i="8"/>
  <c r="A94" i="8" s="1"/>
  <c r="A106" i="8" s="1"/>
  <c r="A118" i="8" s="1"/>
  <c r="A130" i="8" s="1"/>
  <c r="A142" i="8" s="1"/>
  <c r="A154" i="8" s="1"/>
  <c r="A166" i="8" s="1"/>
  <c r="A178" i="8" s="1"/>
  <c r="A190" i="8" s="1"/>
  <c r="A202" i="8" s="1"/>
  <c r="A214" i="8" s="1"/>
  <c r="A226" i="8" s="1"/>
  <c r="A238" i="8" s="1"/>
  <c r="A250" i="8" s="1"/>
  <c r="A262" i="8" s="1"/>
  <c r="A274" i="8" s="1"/>
  <c r="A286" i="8" s="1"/>
  <c r="A298" i="8" s="1"/>
  <c r="A310" i="8" s="1"/>
  <c r="A322" i="8" s="1"/>
  <c r="A334" i="8" s="1"/>
  <c r="A346" i="8" s="1"/>
  <c r="A358" i="8" s="1"/>
  <c r="A370" i="8" s="1"/>
  <c r="A382" i="8" s="1"/>
  <c r="A394" i="8" s="1"/>
  <c r="A406" i="8" s="1"/>
  <c r="A418" i="8" s="1"/>
  <c r="A430" i="8" s="1"/>
  <c r="A442" i="8" s="1"/>
  <c r="A454" i="8" s="1"/>
  <c r="A466" i="8" s="1"/>
  <c r="A478" i="8" s="1"/>
  <c r="A490" i="8" s="1"/>
  <c r="A502" i="8" s="1"/>
  <c r="A514" i="8" s="1"/>
  <c r="A526" i="8" s="1"/>
  <c r="A538" i="8" s="1"/>
  <c r="A550" i="8" s="1"/>
  <c r="A562" i="8" s="1"/>
  <c r="A574" i="8" s="1"/>
  <c r="A586" i="8" s="1"/>
  <c r="A598" i="8" s="1"/>
  <c r="A610" i="8" s="1"/>
  <c r="A622" i="8" s="1"/>
  <c r="A634" i="8" s="1"/>
  <c r="A646" i="8" s="1"/>
  <c r="A658" i="8" s="1"/>
  <c r="A670" i="8" s="1"/>
  <c r="P81" i="8"/>
  <c r="B81" i="8"/>
  <c r="B93" i="8" s="1"/>
  <c r="B105" i="8" s="1"/>
  <c r="B117" i="8" s="1"/>
  <c r="B129" i="8" s="1"/>
  <c r="B141" i="8" s="1"/>
  <c r="B153" i="8" s="1"/>
  <c r="B165" i="8" s="1"/>
  <c r="B177" i="8" s="1"/>
  <c r="B189" i="8" s="1"/>
  <c r="B201" i="8" s="1"/>
  <c r="B213" i="8" s="1"/>
  <c r="B225" i="8" s="1"/>
  <c r="B237" i="8" s="1"/>
  <c r="B249" i="8" s="1"/>
  <c r="B261" i="8" s="1"/>
  <c r="B273" i="8" s="1"/>
  <c r="B285" i="8" s="1"/>
  <c r="B297" i="8" s="1"/>
  <c r="B309" i="8" s="1"/>
  <c r="B321" i="8" s="1"/>
  <c r="B333" i="8" s="1"/>
  <c r="B345" i="8" s="1"/>
  <c r="B357" i="8" s="1"/>
  <c r="B369" i="8" s="1"/>
  <c r="B381" i="8" s="1"/>
  <c r="B393" i="8" s="1"/>
  <c r="B405" i="8" s="1"/>
  <c r="B417" i="8" s="1"/>
  <c r="B429" i="8" s="1"/>
  <c r="B441" i="8" s="1"/>
  <c r="B453" i="8" s="1"/>
  <c r="B465" i="8" s="1"/>
  <c r="B477" i="8" s="1"/>
  <c r="B489" i="8" s="1"/>
  <c r="B501" i="8" s="1"/>
  <c r="B513" i="8" s="1"/>
  <c r="B525" i="8" s="1"/>
  <c r="B537" i="8" s="1"/>
  <c r="B549" i="8" s="1"/>
  <c r="B561" i="8" s="1"/>
  <c r="B573" i="8" s="1"/>
  <c r="B585" i="8" s="1"/>
  <c r="B597" i="8" s="1"/>
  <c r="B609" i="8" s="1"/>
  <c r="B621" i="8" s="1"/>
  <c r="B633" i="8" s="1"/>
  <c r="B645" i="8" s="1"/>
  <c r="B657" i="8" s="1"/>
  <c r="B669" i="8" s="1"/>
  <c r="A81" i="8"/>
  <c r="A93" i="8" s="1"/>
  <c r="A105" i="8" s="1"/>
  <c r="A117" i="8" s="1"/>
  <c r="A129" i="8" s="1"/>
  <c r="A141" i="8" s="1"/>
  <c r="A153" i="8" s="1"/>
  <c r="A165" i="8" s="1"/>
  <c r="A177" i="8" s="1"/>
  <c r="A189" i="8" s="1"/>
  <c r="A201" i="8" s="1"/>
  <c r="A213" i="8" s="1"/>
  <c r="A225" i="8" s="1"/>
  <c r="A237" i="8" s="1"/>
  <c r="A249" i="8" s="1"/>
  <c r="A261" i="8" s="1"/>
  <c r="A273" i="8" s="1"/>
  <c r="A285" i="8" s="1"/>
  <c r="A297" i="8" s="1"/>
  <c r="A309" i="8" s="1"/>
  <c r="A321" i="8" s="1"/>
  <c r="A333" i="8" s="1"/>
  <c r="A345" i="8" s="1"/>
  <c r="A357" i="8" s="1"/>
  <c r="A369" i="8" s="1"/>
  <c r="A381" i="8" s="1"/>
  <c r="A393" i="8" s="1"/>
  <c r="A405" i="8" s="1"/>
  <c r="A417" i="8" s="1"/>
  <c r="A429" i="8" s="1"/>
  <c r="A441" i="8" s="1"/>
  <c r="A453" i="8" s="1"/>
  <c r="A465" i="8" s="1"/>
  <c r="A477" i="8" s="1"/>
  <c r="A489" i="8" s="1"/>
  <c r="A501" i="8" s="1"/>
  <c r="A513" i="8" s="1"/>
  <c r="A525" i="8" s="1"/>
  <c r="A537" i="8" s="1"/>
  <c r="A549" i="8" s="1"/>
  <c r="A561" i="8" s="1"/>
  <c r="A573" i="8" s="1"/>
  <c r="A585" i="8" s="1"/>
  <c r="A597" i="8" s="1"/>
  <c r="A609" i="8" s="1"/>
  <c r="A621" i="8" s="1"/>
  <c r="A633" i="8" s="1"/>
  <c r="A645" i="8" s="1"/>
  <c r="A657" i="8" s="1"/>
  <c r="A669" i="8" s="1"/>
  <c r="B80" i="8"/>
  <c r="A80" i="8"/>
  <c r="A92" i="8" s="1"/>
  <c r="A104" i="8" s="1"/>
  <c r="A116" i="8" s="1"/>
  <c r="A128" i="8" s="1"/>
  <c r="A140" i="8" s="1"/>
  <c r="A152" i="8" s="1"/>
  <c r="A164" i="8" s="1"/>
  <c r="A176" i="8" s="1"/>
  <c r="A188" i="8" s="1"/>
  <c r="A200" i="8" s="1"/>
  <c r="A212" i="8" s="1"/>
  <c r="A224" i="8" s="1"/>
  <c r="A236" i="8" s="1"/>
  <c r="A248" i="8" s="1"/>
  <c r="A260" i="8" s="1"/>
  <c r="A272" i="8" s="1"/>
  <c r="A284" i="8" s="1"/>
  <c r="A296" i="8" s="1"/>
  <c r="A308" i="8" s="1"/>
  <c r="A320" i="8" s="1"/>
  <c r="A332" i="8" s="1"/>
  <c r="A344" i="8" s="1"/>
  <c r="A356" i="8" s="1"/>
  <c r="A368" i="8" s="1"/>
  <c r="A380" i="8" s="1"/>
  <c r="A392" i="8" s="1"/>
  <c r="A404" i="8" s="1"/>
  <c r="A416" i="8" s="1"/>
  <c r="A428" i="8" s="1"/>
  <c r="A440" i="8" s="1"/>
  <c r="A452" i="8" s="1"/>
  <c r="A464" i="8" s="1"/>
  <c r="A476" i="8" s="1"/>
  <c r="A488" i="8" s="1"/>
  <c r="A500" i="8" s="1"/>
  <c r="A512" i="8" s="1"/>
  <c r="A524" i="8" s="1"/>
  <c r="A536" i="8" s="1"/>
  <c r="A548" i="8" s="1"/>
  <c r="A560" i="8" s="1"/>
  <c r="A572" i="8" s="1"/>
  <c r="A584" i="8" s="1"/>
  <c r="A596" i="8" s="1"/>
  <c r="A608" i="8" s="1"/>
  <c r="A620" i="8" s="1"/>
  <c r="A632" i="8" s="1"/>
  <c r="A644" i="8" s="1"/>
  <c r="A656" i="8" s="1"/>
  <c r="A668" i="8" s="1"/>
  <c r="B79" i="8"/>
  <c r="B91" i="8" s="1"/>
  <c r="B103" i="8" s="1"/>
  <c r="B115" i="8" s="1"/>
  <c r="B127" i="8" s="1"/>
  <c r="B139" i="8" s="1"/>
  <c r="B151" i="8" s="1"/>
  <c r="B163" i="8" s="1"/>
  <c r="B175" i="8" s="1"/>
  <c r="B187" i="8" s="1"/>
  <c r="B199" i="8" s="1"/>
  <c r="B211" i="8" s="1"/>
  <c r="B223" i="8" s="1"/>
  <c r="B235" i="8" s="1"/>
  <c r="B247" i="8" s="1"/>
  <c r="B259" i="8" s="1"/>
  <c r="B271" i="8" s="1"/>
  <c r="B283" i="8" s="1"/>
  <c r="B295" i="8" s="1"/>
  <c r="B307" i="8" s="1"/>
  <c r="B319" i="8" s="1"/>
  <c r="B331" i="8" s="1"/>
  <c r="B343" i="8" s="1"/>
  <c r="B355" i="8" s="1"/>
  <c r="B367" i="8" s="1"/>
  <c r="B379" i="8" s="1"/>
  <c r="B391" i="8" s="1"/>
  <c r="B403" i="8" s="1"/>
  <c r="B415" i="8" s="1"/>
  <c r="B427" i="8" s="1"/>
  <c r="B439" i="8" s="1"/>
  <c r="B451" i="8" s="1"/>
  <c r="B463" i="8" s="1"/>
  <c r="B475" i="8" s="1"/>
  <c r="B487" i="8" s="1"/>
  <c r="B499" i="8" s="1"/>
  <c r="B511" i="8" s="1"/>
  <c r="B523" i="8" s="1"/>
  <c r="B535" i="8" s="1"/>
  <c r="B547" i="8" s="1"/>
  <c r="B559" i="8" s="1"/>
  <c r="B571" i="8" s="1"/>
  <c r="B583" i="8" s="1"/>
  <c r="B595" i="8" s="1"/>
  <c r="B607" i="8" s="1"/>
  <c r="B619" i="8" s="1"/>
  <c r="B631" i="8" s="1"/>
  <c r="B643" i="8" s="1"/>
  <c r="B655" i="8" s="1"/>
  <c r="B667" i="8" s="1"/>
  <c r="A79" i="8"/>
  <c r="A91" i="8" s="1"/>
  <c r="A103" i="8" s="1"/>
  <c r="A115" i="8" s="1"/>
  <c r="A127" i="8" s="1"/>
  <c r="A139" i="8" s="1"/>
  <c r="A151" i="8" s="1"/>
  <c r="A163" i="8" s="1"/>
  <c r="A175" i="8" s="1"/>
  <c r="A187" i="8" s="1"/>
  <c r="A199" i="8" s="1"/>
  <c r="A211" i="8" s="1"/>
  <c r="A223" i="8" s="1"/>
  <c r="A235" i="8" s="1"/>
  <c r="A247" i="8" s="1"/>
  <c r="A259" i="8" s="1"/>
  <c r="A271" i="8" s="1"/>
  <c r="A283" i="8" s="1"/>
  <c r="A295" i="8" s="1"/>
  <c r="A307" i="8" s="1"/>
  <c r="A319" i="8" s="1"/>
  <c r="A331" i="8" s="1"/>
  <c r="A343" i="8" s="1"/>
  <c r="A355" i="8" s="1"/>
  <c r="A367" i="8" s="1"/>
  <c r="A379" i="8" s="1"/>
  <c r="A391" i="8" s="1"/>
  <c r="A403" i="8" s="1"/>
  <c r="A415" i="8" s="1"/>
  <c r="A427" i="8" s="1"/>
  <c r="A439" i="8" s="1"/>
  <c r="A451" i="8" s="1"/>
  <c r="A463" i="8" s="1"/>
  <c r="A475" i="8" s="1"/>
  <c r="A487" i="8" s="1"/>
  <c r="A499" i="8" s="1"/>
  <c r="A511" i="8" s="1"/>
  <c r="A523" i="8" s="1"/>
  <c r="A535" i="8" s="1"/>
  <c r="A547" i="8" s="1"/>
  <c r="A559" i="8" s="1"/>
  <c r="A571" i="8" s="1"/>
  <c r="A583" i="8" s="1"/>
  <c r="A595" i="8" s="1"/>
  <c r="A607" i="8" s="1"/>
  <c r="A619" i="8" s="1"/>
  <c r="A631" i="8" s="1"/>
  <c r="A643" i="8" s="1"/>
  <c r="A655" i="8" s="1"/>
  <c r="A667" i="8" s="1"/>
  <c r="B78" i="8"/>
  <c r="B90" i="8" s="1"/>
  <c r="B102" i="8" s="1"/>
  <c r="B114" i="8" s="1"/>
  <c r="B126" i="8" s="1"/>
  <c r="B138" i="8" s="1"/>
  <c r="B150" i="8" s="1"/>
  <c r="B162" i="8" s="1"/>
  <c r="B174" i="8" s="1"/>
  <c r="B186" i="8" s="1"/>
  <c r="B198" i="8" s="1"/>
  <c r="B210" i="8" s="1"/>
  <c r="B222" i="8" s="1"/>
  <c r="B234" i="8" s="1"/>
  <c r="B246" i="8" s="1"/>
  <c r="B258" i="8" s="1"/>
  <c r="B270" i="8" s="1"/>
  <c r="B282" i="8" s="1"/>
  <c r="B294" i="8" s="1"/>
  <c r="B306" i="8" s="1"/>
  <c r="B318" i="8" s="1"/>
  <c r="B330" i="8" s="1"/>
  <c r="B342" i="8" s="1"/>
  <c r="B354" i="8" s="1"/>
  <c r="B366" i="8" s="1"/>
  <c r="B378" i="8" s="1"/>
  <c r="B390" i="8" s="1"/>
  <c r="B402" i="8" s="1"/>
  <c r="B414" i="8" s="1"/>
  <c r="B426" i="8" s="1"/>
  <c r="B438" i="8" s="1"/>
  <c r="B450" i="8" s="1"/>
  <c r="B462" i="8" s="1"/>
  <c r="B474" i="8" s="1"/>
  <c r="B486" i="8" s="1"/>
  <c r="B498" i="8" s="1"/>
  <c r="B510" i="8" s="1"/>
  <c r="B522" i="8" s="1"/>
  <c r="B534" i="8" s="1"/>
  <c r="B546" i="8" s="1"/>
  <c r="B558" i="8" s="1"/>
  <c r="B570" i="8" s="1"/>
  <c r="B582" i="8" s="1"/>
  <c r="B594" i="8" s="1"/>
  <c r="B606" i="8" s="1"/>
  <c r="B618" i="8" s="1"/>
  <c r="B630" i="8" s="1"/>
  <c r="B642" i="8" s="1"/>
  <c r="B654" i="8" s="1"/>
  <c r="B666" i="8" s="1"/>
  <c r="A78" i="8"/>
  <c r="P71" i="8"/>
  <c r="P49" i="8"/>
  <c r="P32" i="8"/>
  <c r="P29" i="8"/>
  <c r="N29" i="8"/>
  <c r="P28" i="8"/>
  <c r="P27" i="8"/>
  <c r="P26" i="8"/>
  <c r="P25" i="8"/>
  <c r="N25" i="8"/>
  <c r="P24" i="8"/>
  <c r="P23" i="8"/>
  <c r="P22" i="8"/>
  <c r="P21" i="8"/>
  <c r="N21" i="8"/>
  <c r="P20" i="8"/>
  <c r="P19" i="8"/>
  <c r="P18" i="8"/>
  <c r="P17" i="8"/>
  <c r="N17" i="8"/>
  <c r="P16" i="8"/>
  <c r="N16" i="8"/>
  <c r="P15" i="8"/>
  <c r="N15" i="8"/>
  <c r="P14" i="8"/>
  <c r="N14" i="8"/>
  <c r="P13" i="8"/>
  <c r="N13" i="8"/>
  <c r="P12" i="8"/>
  <c r="N12" i="8"/>
  <c r="P11" i="8"/>
  <c r="N11" i="8"/>
  <c r="P10" i="8"/>
  <c r="N10" i="8"/>
  <c r="P9" i="8"/>
  <c r="N9" i="8"/>
  <c r="P8" i="8"/>
  <c r="N8" i="8"/>
  <c r="P7" i="8"/>
  <c r="N7" i="8"/>
  <c r="P6" i="8"/>
  <c r="N6" i="8"/>
  <c r="O545" i="7"/>
  <c r="O544" i="7"/>
  <c r="O543" i="7"/>
  <c r="O542" i="7"/>
  <c r="O541" i="7"/>
  <c r="O540" i="7"/>
  <c r="O539" i="7"/>
  <c r="O538" i="7"/>
  <c r="O537" i="7"/>
  <c r="O536" i="7"/>
  <c r="O535" i="7"/>
  <c r="O534" i="7"/>
  <c r="O533" i="7"/>
  <c r="O532" i="7"/>
  <c r="O531" i="7"/>
  <c r="O530" i="7"/>
  <c r="O529" i="7"/>
  <c r="O528" i="7"/>
  <c r="O527" i="7"/>
  <c r="O526" i="7"/>
  <c r="O525" i="7"/>
  <c r="O524" i="7"/>
  <c r="O523" i="7"/>
  <c r="O522" i="7"/>
  <c r="O521" i="7"/>
  <c r="O520" i="7"/>
  <c r="O519" i="7"/>
  <c r="O518" i="7"/>
  <c r="O517" i="7"/>
  <c r="O516" i="7"/>
  <c r="O515" i="7"/>
  <c r="O514" i="7"/>
  <c r="O513" i="7"/>
  <c r="O512" i="7"/>
  <c r="O511" i="7"/>
  <c r="O510" i="7"/>
  <c r="O509" i="7"/>
  <c r="O508" i="7"/>
  <c r="O507" i="7"/>
  <c r="O506" i="7"/>
  <c r="O505" i="7"/>
  <c r="O504" i="7"/>
  <c r="O503" i="7"/>
  <c r="O502" i="7"/>
  <c r="O501" i="7"/>
  <c r="O500" i="7"/>
  <c r="O499" i="7"/>
  <c r="O498" i="7"/>
  <c r="O497" i="7"/>
  <c r="O496" i="7"/>
  <c r="O495" i="7"/>
  <c r="O494" i="7"/>
  <c r="O493" i="7"/>
  <c r="O492" i="7"/>
  <c r="O491" i="7"/>
  <c r="O490" i="7"/>
  <c r="O489" i="7"/>
  <c r="O488" i="7"/>
  <c r="O487" i="7"/>
  <c r="O486" i="7"/>
  <c r="O485" i="7"/>
  <c r="O484" i="7"/>
  <c r="O483" i="7"/>
  <c r="O482" i="7"/>
  <c r="O481" i="7"/>
  <c r="O480" i="7"/>
  <c r="O479" i="7"/>
  <c r="O478" i="7"/>
  <c r="O477" i="7"/>
  <c r="O476" i="7"/>
  <c r="O475" i="7"/>
  <c r="O474" i="7"/>
  <c r="O473" i="7"/>
  <c r="O472" i="7"/>
  <c r="O471" i="7"/>
  <c r="O470" i="7"/>
  <c r="O469" i="7"/>
  <c r="O468" i="7"/>
  <c r="O467" i="7"/>
  <c r="O466" i="7"/>
  <c r="O465" i="7"/>
  <c r="O464" i="7"/>
  <c r="O463" i="7"/>
  <c r="O462" i="7"/>
  <c r="O461" i="7"/>
  <c r="O460" i="7"/>
  <c r="O459" i="7"/>
  <c r="O458" i="7"/>
  <c r="O457" i="7"/>
  <c r="O456" i="7"/>
  <c r="O455" i="7"/>
  <c r="O454" i="7"/>
  <c r="O453" i="7"/>
  <c r="O452" i="7"/>
  <c r="O451" i="7"/>
  <c r="O450" i="7"/>
  <c r="O449" i="7"/>
  <c r="O448" i="7"/>
  <c r="O447" i="7"/>
  <c r="O446" i="7"/>
  <c r="O445" i="7"/>
  <c r="O444" i="7"/>
  <c r="O443" i="7"/>
  <c r="O442" i="7"/>
  <c r="O441" i="7"/>
  <c r="O440" i="7"/>
  <c r="O439" i="7"/>
  <c r="O438" i="7"/>
  <c r="O437" i="7"/>
  <c r="O436" i="7"/>
  <c r="O435" i="7"/>
  <c r="O434" i="7"/>
  <c r="O433" i="7"/>
  <c r="O432" i="7"/>
  <c r="O431" i="7"/>
  <c r="O430" i="7"/>
  <c r="O429" i="7"/>
  <c r="O428" i="7"/>
  <c r="O427" i="7"/>
  <c r="O426" i="7"/>
  <c r="O425" i="7"/>
  <c r="O424" i="7"/>
  <c r="O423" i="7"/>
  <c r="O422" i="7"/>
  <c r="O421" i="7"/>
  <c r="O420" i="7"/>
  <c r="O419" i="7"/>
  <c r="O418" i="7"/>
  <c r="O417" i="7"/>
  <c r="O416" i="7"/>
  <c r="O415" i="7"/>
  <c r="O414" i="7"/>
  <c r="O413" i="7"/>
  <c r="O412" i="7"/>
  <c r="O411" i="7"/>
  <c r="O410" i="7"/>
  <c r="O409" i="7"/>
  <c r="O408" i="7"/>
  <c r="O407" i="7"/>
  <c r="O406" i="7"/>
  <c r="O405" i="7"/>
  <c r="O404" i="7"/>
  <c r="O403" i="7"/>
  <c r="O402" i="7"/>
  <c r="O401" i="7"/>
  <c r="O400" i="7"/>
  <c r="O399" i="7"/>
  <c r="O398" i="7"/>
  <c r="O397" i="7"/>
  <c r="O396" i="7"/>
  <c r="O395" i="7"/>
  <c r="O394" i="7"/>
  <c r="O393" i="7"/>
  <c r="O392" i="7"/>
  <c r="O391" i="7"/>
  <c r="O390" i="7"/>
  <c r="O389" i="7"/>
  <c r="O388" i="7"/>
  <c r="O387" i="7"/>
  <c r="O386" i="7"/>
  <c r="O385" i="7"/>
  <c r="O384" i="7"/>
  <c r="O383" i="7"/>
  <c r="O382" i="7"/>
  <c r="O381" i="7"/>
  <c r="O380" i="7"/>
  <c r="O379" i="7"/>
  <c r="O378" i="7"/>
  <c r="O377" i="7"/>
  <c r="O376" i="7"/>
  <c r="O375" i="7"/>
  <c r="O374" i="7"/>
  <c r="O373" i="7"/>
  <c r="O372" i="7"/>
  <c r="O371" i="7"/>
  <c r="O370" i="7"/>
  <c r="O369" i="7"/>
  <c r="O368" i="7"/>
  <c r="O367" i="7"/>
  <c r="O366" i="7"/>
  <c r="O365" i="7"/>
  <c r="O364" i="7"/>
  <c r="O363" i="7"/>
  <c r="O362" i="7"/>
  <c r="O361" i="7"/>
  <c r="O360" i="7"/>
  <c r="O359" i="7"/>
  <c r="O358" i="7"/>
  <c r="O357" i="7"/>
  <c r="O356" i="7"/>
  <c r="O355" i="7"/>
  <c r="O354" i="7"/>
  <c r="O353" i="7"/>
  <c r="O352" i="7"/>
  <c r="O351" i="7"/>
  <c r="O350" i="7"/>
  <c r="O349" i="7"/>
  <c r="O348" i="7"/>
  <c r="O347" i="7"/>
  <c r="O346" i="7"/>
  <c r="O345" i="7"/>
  <c r="O344" i="7"/>
  <c r="O343" i="7"/>
  <c r="O342" i="7"/>
  <c r="O341" i="7"/>
  <c r="O340" i="7"/>
  <c r="O339" i="7"/>
  <c r="O338" i="7"/>
  <c r="O337" i="7"/>
  <c r="O336" i="7"/>
  <c r="O335" i="7"/>
  <c r="O334" i="7"/>
  <c r="O333" i="7"/>
  <c r="O332" i="7"/>
  <c r="O331" i="7"/>
  <c r="O330" i="7"/>
  <c r="O329" i="7"/>
  <c r="O328" i="7"/>
  <c r="O327" i="7"/>
  <c r="O326" i="7"/>
  <c r="O325" i="7"/>
  <c r="O324" i="7"/>
  <c r="O323" i="7"/>
  <c r="O322" i="7"/>
  <c r="O321" i="7"/>
  <c r="O320" i="7"/>
  <c r="O319" i="7"/>
  <c r="O318" i="7"/>
  <c r="O317" i="7"/>
  <c r="O316" i="7"/>
  <c r="O315" i="7"/>
  <c r="O314" i="7"/>
  <c r="O313" i="7"/>
  <c r="O312" i="7"/>
  <c r="O311" i="7"/>
  <c r="O310" i="7"/>
  <c r="O309" i="7"/>
  <c r="O308" i="7"/>
  <c r="O307" i="7"/>
  <c r="O306" i="7"/>
  <c r="O305" i="7"/>
  <c r="O304" i="7"/>
  <c r="O303" i="7"/>
  <c r="O302" i="7"/>
  <c r="O301" i="7"/>
  <c r="O300" i="7"/>
  <c r="O299" i="7"/>
  <c r="O298" i="7"/>
  <c r="O297" i="7"/>
  <c r="O296" i="7"/>
  <c r="O295" i="7"/>
  <c r="O294" i="7"/>
  <c r="O293" i="7"/>
  <c r="O292" i="7"/>
  <c r="O291" i="7"/>
  <c r="O290" i="7"/>
  <c r="O289" i="7"/>
  <c r="O288" i="7"/>
  <c r="O287" i="7"/>
  <c r="O286" i="7"/>
  <c r="O285" i="7"/>
  <c r="O284" i="7"/>
  <c r="O283" i="7"/>
  <c r="O282" i="7"/>
  <c r="O281" i="7"/>
  <c r="O280" i="7"/>
  <c r="O279" i="7"/>
  <c r="O278" i="7"/>
  <c r="O277" i="7"/>
  <c r="P277" i="7"/>
  <c r="O276" i="7"/>
  <c r="P276" i="7"/>
  <c r="O275" i="7"/>
  <c r="P275" i="7"/>
  <c r="O274" i="7"/>
  <c r="P274" i="7"/>
  <c r="O273" i="7"/>
  <c r="P273" i="7"/>
  <c r="O272" i="7"/>
  <c r="P272" i="7"/>
  <c r="O271" i="7"/>
  <c r="P271" i="7"/>
  <c r="O270" i="7"/>
  <c r="P270" i="7"/>
  <c r="O269" i="7"/>
  <c r="P269" i="7"/>
  <c r="O268" i="7"/>
  <c r="P268" i="7"/>
  <c r="O267" i="7"/>
  <c r="P267" i="7"/>
  <c r="O266" i="7"/>
  <c r="P266" i="7"/>
  <c r="O265" i="7"/>
  <c r="P265" i="7"/>
  <c r="O264" i="7"/>
  <c r="P264" i="7"/>
  <c r="O263" i="7"/>
  <c r="P263" i="7"/>
  <c r="O262" i="7"/>
  <c r="P262" i="7"/>
  <c r="O261" i="7"/>
  <c r="P261" i="7"/>
  <c r="O260" i="7"/>
  <c r="P260" i="7"/>
  <c r="O259" i="7"/>
  <c r="P259" i="7"/>
  <c r="O258" i="7"/>
  <c r="P258" i="7"/>
  <c r="O257" i="7"/>
  <c r="P257" i="7"/>
  <c r="O256" i="7"/>
  <c r="P256" i="7"/>
  <c r="O255" i="7"/>
  <c r="P255" i="7"/>
  <c r="O254" i="7"/>
  <c r="P254" i="7"/>
  <c r="O253" i="7"/>
  <c r="P253" i="7"/>
  <c r="O252" i="7"/>
  <c r="P252" i="7"/>
  <c r="O251" i="7"/>
  <c r="P251" i="7"/>
  <c r="O250" i="7"/>
  <c r="P250" i="7"/>
  <c r="O249" i="7"/>
  <c r="P249" i="7"/>
  <c r="O248" i="7"/>
  <c r="P248" i="7"/>
  <c r="O247" i="7"/>
  <c r="P247" i="7"/>
  <c r="O246" i="7"/>
  <c r="P246" i="7"/>
  <c r="O245" i="7"/>
  <c r="P245" i="7"/>
  <c r="O244" i="7"/>
  <c r="P244" i="7"/>
  <c r="O243" i="7"/>
  <c r="P243" i="7"/>
  <c r="O242" i="7"/>
  <c r="P242" i="7"/>
  <c r="O241" i="7"/>
  <c r="P241" i="7"/>
  <c r="O240" i="7"/>
  <c r="P240" i="7"/>
  <c r="O239" i="7"/>
  <c r="P239" i="7"/>
  <c r="O238" i="7"/>
  <c r="P238" i="7"/>
  <c r="O237" i="7"/>
  <c r="P237" i="7"/>
  <c r="O236" i="7"/>
  <c r="P236" i="7"/>
  <c r="O235" i="7"/>
  <c r="P235" i="7"/>
  <c r="O234" i="7"/>
  <c r="P234" i="7"/>
  <c r="O233" i="7"/>
  <c r="P233" i="7"/>
  <c r="O232" i="7"/>
  <c r="P232" i="7"/>
  <c r="O231" i="7"/>
  <c r="P231" i="7"/>
  <c r="O230" i="7"/>
  <c r="P230" i="7"/>
  <c r="O229" i="7"/>
  <c r="P229" i="7"/>
  <c r="O228" i="7"/>
  <c r="P228" i="7"/>
  <c r="O227" i="7"/>
  <c r="P227" i="7"/>
  <c r="O226" i="7"/>
  <c r="P226" i="7"/>
  <c r="O225" i="7"/>
  <c r="P225" i="7"/>
  <c r="O224" i="7"/>
  <c r="P224" i="7"/>
  <c r="O223" i="7"/>
  <c r="P223" i="7"/>
  <c r="O222" i="7"/>
  <c r="P222" i="7"/>
  <c r="O221" i="7"/>
  <c r="P221" i="7"/>
  <c r="O220" i="7"/>
  <c r="P220" i="7"/>
  <c r="O219" i="7"/>
  <c r="P219" i="7"/>
  <c r="O218" i="7"/>
  <c r="P218" i="7"/>
  <c r="O217" i="7"/>
  <c r="P217" i="7"/>
  <c r="O216" i="7"/>
  <c r="P216" i="7"/>
  <c r="O215" i="7"/>
  <c r="P215" i="7"/>
  <c r="O214" i="7"/>
  <c r="P214" i="7"/>
  <c r="O213" i="7"/>
  <c r="P213" i="7"/>
  <c r="O212" i="7"/>
  <c r="P212" i="7"/>
  <c r="O211" i="7"/>
  <c r="P211" i="7"/>
  <c r="O210" i="7"/>
  <c r="P210" i="7"/>
  <c r="O209" i="7"/>
  <c r="O208" i="7"/>
  <c r="P208" i="7"/>
  <c r="O207" i="7"/>
  <c r="O206" i="7"/>
  <c r="P206" i="7"/>
  <c r="O205" i="7"/>
  <c r="O204" i="7"/>
  <c r="P204" i="7"/>
  <c r="O203" i="7"/>
  <c r="O202" i="7"/>
  <c r="P202" i="7"/>
  <c r="O201" i="7"/>
  <c r="O200" i="7"/>
  <c r="P200" i="7"/>
  <c r="O199" i="7"/>
  <c r="O198" i="7"/>
  <c r="P198" i="7"/>
  <c r="O197" i="7"/>
  <c r="P197" i="7"/>
  <c r="O196" i="7"/>
  <c r="P196" i="7"/>
  <c r="O195" i="7"/>
  <c r="P195" i="7"/>
  <c r="O194" i="7"/>
  <c r="O193" i="7"/>
  <c r="O192" i="7"/>
  <c r="O191" i="7"/>
  <c r="O190" i="7"/>
  <c r="P190" i="7"/>
  <c r="O189" i="7"/>
  <c r="P189" i="7"/>
  <c r="O188" i="7"/>
  <c r="O187" i="7"/>
  <c r="O186" i="7"/>
  <c r="O185" i="7"/>
  <c r="O184" i="7"/>
  <c r="P184" i="7"/>
  <c r="O183" i="7"/>
  <c r="P183" i="7"/>
  <c r="O182" i="7"/>
  <c r="P182" i="7"/>
  <c r="O181" i="7"/>
  <c r="P181" i="7"/>
  <c r="O180" i="7"/>
  <c r="P180" i="7"/>
  <c r="O179" i="7"/>
  <c r="P179" i="7"/>
  <c r="O178" i="7"/>
  <c r="O177" i="7"/>
  <c r="O176" i="7"/>
  <c r="O175" i="7"/>
  <c r="O174" i="7"/>
  <c r="P174" i="7"/>
  <c r="O173" i="7"/>
  <c r="P173" i="7"/>
  <c r="O172" i="7"/>
  <c r="O171" i="7"/>
  <c r="O170" i="7"/>
  <c r="O169" i="7"/>
  <c r="O168" i="7"/>
  <c r="P168" i="7"/>
  <c r="O167" i="7"/>
  <c r="P167" i="7"/>
  <c r="O166" i="7"/>
  <c r="P166" i="7"/>
  <c r="O165" i="7"/>
  <c r="P165" i="7"/>
  <c r="O164" i="7"/>
  <c r="P164" i="7"/>
  <c r="O163" i="7"/>
  <c r="P163" i="7"/>
  <c r="O162" i="7"/>
  <c r="O161" i="7"/>
  <c r="O160" i="7"/>
  <c r="O159" i="7"/>
  <c r="O158" i="7"/>
  <c r="P158" i="7"/>
  <c r="O157" i="7"/>
  <c r="P157" i="7"/>
  <c r="O156" i="7"/>
  <c r="O155" i="7"/>
  <c r="O154" i="7"/>
  <c r="O153" i="7"/>
  <c r="O152" i="7"/>
  <c r="P152" i="7"/>
  <c r="A152" i="7"/>
  <c r="A164" i="7" s="1"/>
  <c r="A176" i="7" s="1"/>
  <c r="A188" i="7" s="1"/>
  <c r="A200" i="7" s="1"/>
  <c r="A212" i="7" s="1"/>
  <c r="A224" i="7" s="1"/>
  <c r="A236" i="7" s="1"/>
  <c r="A248" i="7" s="1"/>
  <c r="A260" i="7" s="1"/>
  <c r="A272" i="7" s="1"/>
  <c r="A284" i="7" s="1"/>
  <c r="A296" i="7" s="1"/>
  <c r="A308" i="7" s="1"/>
  <c r="A320" i="7" s="1"/>
  <c r="A332" i="7" s="1"/>
  <c r="A344" i="7" s="1"/>
  <c r="A356" i="7" s="1"/>
  <c r="A368" i="7" s="1"/>
  <c r="A380" i="7" s="1"/>
  <c r="A392" i="7" s="1"/>
  <c r="A404" i="7" s="1"/>
  <c r="A416" i="7" s="1"/>
  <c r="A428" i="7" s="1"/>
  <c r="A440" i="7" s="1"/>
  <c r="A452" i="7" s="1"/>
  <c r="A464" i="7" s="1"/>
  <c r="A476" i="7" s="1"/>
  <c r="A488" i="7" s="1"/>
  <c r="A500" i="7" s="1"/>
  <c r="A512" i="7" s="1"/>
  <c r="A524" i="7" s="1"/>
  <c r="A536" i="7" s="1"/>
  <c r="A548" i="7" s="1"/>
  <c r="A560" i="7" s="1"/>
  <c r="A572" i="7" s="1"/>
  <c r="A584" i="7" s="1"/>
  <c r="A596" i="7" s="1"/>
  <c r="A608" i="7" s="1"/>
  <c r="A620" i="7" s="1"/>
  <c r="A632" i="7" s="1"/>
  <c r="A644" i="7" s="1"/>
  <c r="A656" i="7" s="1"/>
  <c r="A668" i="7" s="1"/>
  <c r="O151" i="7"/>
  <c r="O150" i="7"/>
  <c r="O149" i="7"/>
  <c r="O148" i="7"/>
  <c r="O147" i="7"/>
  <c r="P147" i="7"/>
  <c r="O146" i="7"/>
  <c r="O145" i="7"/>
  <c r="O144" i="7"/>
  <c r="O143" i="7"/>
  <c r="P143" i="7"/>
  <c r="O142" i="7"/>
  <c r="O141" i="7"/>
  <c r="O140" i="7"/>
  <c r="P140" i="7"/>
  <c r="O139" i="7"/>
  <c r="O138" i="7"/>
  <c r="O137" i="7"/>
  <c r="O136" i="7"/>
  <c r="P136" i="7"/>
  <c r="O135" i="7"/>
  <c r="O134" i="7"/>
  <c r="O133" i="7"/>
  <c r="P133" i="7"/>
  <c r="O132" i="7"/>
  <c r="O131" i="7"/>
  <c r="O130" i="7"/>
  <c r="O129" i="7"/>
  <c r="P129" i="7"/>
  <c r="O128" i="7"/>
  <c r="O127" i="7"/>
  <c r="O126" i="7"/>
  <c r="P126" i="7"/>
  <c r="O125" i="7"/>
  <c r="P125" i="7"/>
  <c r="O124" i="7"/>
  <c r="P124" i="7"/>
  <c r="O123" i="7"/>
  <c r="P123" i="7"/>
  <c r="O122" i="7"/>
  <c r="O121" i="7"/>
  <c r="O120" i="7"/>
  <c r="O119" i="7"/>
  <c r="O118" i="7"/>
  <c r="O117" i="7"/>
  <c r="P117" i="7"/>
  <c r="O116" i="7"/>
  <c r="O115" i="7"/>
  <c r="P115" i="7"/>
  <c r="O114" i="7"/>
  <c r="O111" i="7"/>
  <c r="P111" i="7"/>
  <c r="O110" i="7"/>
  <c r="O109" i="7"/>
  <c r="O107" i="7"/>
  <c r="P107" i="7"/>
  <c r="P106" i="7"/>
  <c r="P105" i="7"/>
  <c r="O104" i="7"/>
  <c r="P104" i="7"/>
  <c r="O101" i="7"/>
  <c r="O97" i="7"/>
  <c r="O95" i="7"/>
  <c r="P95" i="7"/>
  <c r="A95" i="7"/>
  <c r="A107" i="7" s="1"/>
  <c r="A119" i="7" s="1"/>
  <c r="A131" i="7" s="1"/>
  <c r="A143" i="7" s="1"/>
  <c r="A155" i="7" s="1"/>
  <c r="A167" i="7" s="1"/>
  <c r="A179" i="7" s="1"/>
  <c r="A191" i="7" s="1"/>
  <c r="A203" i="7" s="1"/>
  <c r="A215" i="7" s="1"/>
  <c r="A227" i="7" s="1"/>
  <c r="A239" i="7" s="1"/>
  <c r="A251" i="7" s="1"/>
  <c r="A263" i="7" s="1"/>
  <c r="A275" i="7" s="1"/>
  <c r="A287" i="7" s="1"/>
  <c r="A299" i="7" s="1"/>
  <c r="A311" i="7" s="1"/>
  <c r="A323" i="7" s="1"/>
  <c r="A335" i="7" s="1"/>
  <c r="A347" i="7" s="1"/>
  <c r="A359" i="7" s="1"/>
  <c r="A371" i="7" s="1"/>
  <c r="A383" i="7" s="1"/>
  <c r="A395" i="7" s="1"/>
  <c r="A407" i="7" s="1"/>
  <c r="A419" i="7" s="1"/>
  <c r="A431" i="7" s="1"/>
  <c r="A443" i="7" s="1"/>
  <c r="A455" i="7" s="1"/>
  <c r="A467" i="7" s="1"/>
  <c r="A479" i="7" s="1"/>
  <c r="A491" i="7" s="1"/>
  <c r="A503" i="7" s="1"/>
  <c r="A515" i="7" s="1"/>
  <c r="A527" i="7" s="1"/>
  <c r="A539" i="7" s="1"/>
  <c r="A551" i="7" s="1"/>
  <c r="A563" i="7" s="1"/>
  <c r="A575" i="7" s="1"/>
  <c r="A587" i="7" s="1"/>
  <c r="A599" i="7" s="1"/>
  <c r="A611" i="7" s="1"/>
  <c r="A623" i="7" s="1"/>
  <c r="A635" i="7" s="1"/>
  <c r="A647" i="7" s="1"/>
  <c r="A659" i="7" s="1"/>
  <c r="A671" i="7" s="1"/>
  <c r="O94" i="7"/>
  <c r="P93" i="7"/>
  <c r="O92" i="7"/>
  <c r="B92" i="7"/>
  <c r="B104" i="7" s="1"/>
  <c r="B116" i="7" s="1"/>
  <c r="B128" i="7" s="1"/>
  <c r="B140" i="7" s="1"/>
  <c r="B152" i="7" s="1"/>
  <c r="B164" i="7" s="1"/>
  <c r="B176" i="7" s="1"/>
  <c r="B188" i="7" s="1"/>
  <c r="B200" i="7" s="1"/>
  <c r="B212" i="7" s="1"/>
  <c r="B224" i="7" s="1"/>
  <c r="B236" i="7" s="1"/>
  <c r="B248" i="7" s="1"/>
  <c r="B260" i="7" s="1"/>
  <c r="B272" i="7" s="1"/>
  <c r="B284" i="7" s="1"/>
  <c r="B296" i="7" s="1"/>
  <c r="B308" i="7" s="1"/>
  <c r="B320" i="7" s="1"/>
  <c r="B332" i="7" s="1"/>
  <c r="B344" i="7" s="1"/>
  <c r="B356" i="7" s="1"/>
  <c r="B368" i="7" s="1"/>
  <c r="B380" i="7" s="1"/>
  <c r="B392" i="7" s="1"/>
  <c r="B404" i="7" s="1"/>
  <c r="B416" i="7" s="1"/>
  <c r="B428" i="7" s="1"/>
  <c r="B440" i="7" s="1"/>
  <c r="B452" i="7" s="1"/>
  <c r="B464" i="7" s="1"/>
  <c r="B476" i="7" s="1"/>
  <c r="B488" i="7" s="1"/>
  <c r="B500" i="7" s="1"/>
  <c r="B512" i="7" s="1"/>
  <c r="B524" i="7" s="1"/>
  <c r="B536" i="7" s="1"/>
  <c r="B548" i="7" s="1"/>
  <c r="B560" i="7" s="1"/>
  <c r="B572" i="7" s="1"/>
  <c r="B584" i="7" s="1"/>
  <c r="B596" i="7" s="1"/>
  <c r="B608" i="7" s="1"/>
  <c r="B620" i="7" s="1"/>
  <c r="B632" i="7" s="1"/>
  <c r="B644" i="7" s="1"/>
  <c r="B656" i="7" s="1"/>
  <c r="B668" i="7" s="1"/>
  <c r="O91" i="7"/>
  <c r="P89" i="7"/>
  <c r="B89" i="7"/>
  <c r="B101" i="7" s="1"/>
  <c r="B113" i="7" s="1"/>
  <c r="B125" i="7" s="1"/>
  <c r="B137" i="7" s="1"/>
  <c r="B149" i="7" s="1"/>
  <c r="B161" i="7" s="1"/>
  <c r="B173" i="7" s="1"/>
  <c r="B185" i="7" s="1"/>
  <c r="B197" i="7" s="1"/>
  <c r="B209" i="7" s="1"/>
  <c r="B221" i="7" s="1"/>
  <c r="B233" i="7" s="1"/>
  <c r="B245" i="7" s="1"/>
  <c r="B257" i="7" s="1"/>
  <c r="B269" i="7" s="1"/>
  <c r="B281" i="7" s="1"/>
  <c r="B293" i="7" s="1"/>
  <c r="B305" i="7" s="1"/>
  <c r="B317" i="7" s="1"/>
  <c r="B329" i="7" s="1"/>
  <c r="B341" i="7" s="1"/>
  <c r="B353" i="7" s="1"/>
  <c r="B365" i="7" s="1"/>
  <c r="B377" i="7" s="1"/>
  <c r="B389" i="7" s="1"/>
  <c r="B401" i="7" s="1"/>
  <c r="B413" i="7" s="1"/>
  <c r="B425" i="7" s="1"/>
  <c r="B437" i="7" s="1"/>
  <c r="B449" i="7" s="1"/>
  <c r="B461" i="7" s="1"/>
  <c r="B473" i="7" s="1"/>
  <c r="B485" i="7" s="1"/>
  <c r="B497" i="7" s="1"/>
  <c r="B509" i="7" s="1"/>
  <c r="B521" i="7" s="1"/>
  <c r="B533" i="7" s="1"/>
  <c r="B545" i="7" s="1"/>
  <c r="B557" i="7" s="1"/>
  <c r="B569" i="7" s="1"/>
  <c r="B581" i="7" s="1"/>
  <c r="B593" i="7" s="1"/>
  <c r="B605" i="7" s="1"/>
  <c r="B617" i="7" s="1"/>
  <c r="B629" i="7" s="1"/>
  <c r="B641" i="7" s="1"/>
  <c r="B653" i="7" s="1"/>
  <c r="B665" i="7" s="1"/>
  <c r="B677" i="7" s="1"/>
  <c r="A89" i="7"/>
  <c r="A101" i="7" s="1"/>
  <c r="A113" i="7" s="1"/>
  <c r="A125" i="7" s="1"/>
  <c r="A137" i="7" s="1"/>
  <c r="A149" i="7" s="1"/>
  <c r="A161" i="7" s="1"/>
  <c r="A173" i="7" s="1"/>
  <c r="A185" i="7" s="1"/>
  <c r="A197" i="7" s="1"/>
  <c r="A209" i="7" s="1"/>
  <c r="A221" i="7" s="1"/>
  <c r="A233" i="7" s="1"/>
  <c r="A245" i="7" s="1"/>
  <c r="A257" i="7" s="1"/>
  <c r="A269" i="7" s="1"/>
  <c r="A281" i="7" s="1"/>
  <c r="A293" i="7" s="1"/>
  <c r="A305" i="7" s="1"/>
  <c r="A317" i="7" s="1"/>
  <c r="A329" i="7" s="1"/>
  <c r="A341" i="7" s="1"/>
  <c r="A353" i="7" s="1"/>
  <c r="A365" i="7" s="1"/>
  <c r="A377" i="7" s="1"/>
  <c r="A389" i="7" s="1"/>
  <c r="A401" i="7" s="1"/>
  <c r="A413" i="7" s="1"/>
  <c r="A425" i="7" s="1"/>
  <c r="A437" i="7" s="1"/>
  <c r="A449" i="7" s="1"/>
  <c r="A461" i="7" s="1"/>
  <c r="A473" i="7" s="1"/>
  <c r="A485" i="7" s="1"/>
  <c r="A497" i="7" s="1"/>
  <c r="A509" i="7" s="1"/>
  <c r="A521" i="7" s="1"/>
  <c r="A533" i="7" s="1"/>
  <c r="A545" i="7" s="1"/>
  <c r="A557" i="7" s="1"/>
  <c r="A569" i="7" s="1"/>
  <c r="A581" i="7" s="1"/>
  <c r="A593" i="7" s="1"/>
  <c r="A605" i="7" s="1"/>
  <c r="A617" i="7" s="1"/>
  <c r="A629" i="7" s="1"/>
  <c r="A641" i="7" s="1"/>
  <c r="A653" i="7" s="1"/>
  <c r="A665" i="7" s="1"/>
  <c r="A677" i="7" s="1"/>
  <c r="O88" i="7"/>
  <c r="B88" i="7"/>
  <c r="B100" i="7" s="1"/>
  <c r="B112" i="7" s="1"/>
  <c r="B124" i="7" s="1"/>
  <c r="B136" i="7" s="1"/>
  <c r="B148" i="7" s="1"/>
  <c r="B160" i="7" s="1"/>
  <c r="B172" i="7" s="1"/>
  <c r="B184" i="7" s="1"/>
  <c r="B196" i="7" s="1"/>
  <c r="B208" i="7" s="1"/>
  <c r="B220" i="7" s="1"/>
  <c r="B232" i="7" s="1"/>
  <c r="B244" i="7" s="1"/>
  <c r="B256" i="7" s="1"/>
  <c r="B268" i="7" s="1"/>
  <c r="B280" i="7" s="1"/>
  <c r="B292" i="7" s="1"/>
  <c r="B304" i="7" s="1"/>
  <c r="B316" i="7" s="1"/>
  <c r="B328" i="7" s="1"/>
  <c r="B340" i="7" s="1"/>
  <c r="B352" i="7" s="1"/>
  <c r="B364" i="7" s="1"/>
  <c r="B376" i="7" s="1"/>
  <c r="B388" i="7" s="1"/>
  <c r="B400" i="7" s="1"/>
  <c r="B412" i="7" s="1"/>
  <c r="B424" i="7" s="1"/>
  <c r="B436" i="7" s="1"/>
  <c r="B448" i="7" s="1"/>
  <c r="B460" i="7" s="1"/>
  <c r="B472" i="7" s="1"/>
  <c r="B484" i="7" s="1"/>
  <c r="B496" i="7" s="1"/>
  <c r="B508" i="7" s="1"/>
  <c r="B520" i="7" s="1"/>
  <c r="B532" i="7" s="1"/>
  <c r="B544" i="7" s="1"/>
  <c r="B556" i="7" s="1"/>
  <c r="B568" i="7" s="1"/>
  <c r="B580" i="7" s="1"/>
  <c r="B592" i="7" s="1"/>
  <c r="B604" i="7" s="1"/>
  <c r="B616" i="7" s="1"/>
  <c r="B628" i="7" s="1"/>
  <c r="B640" i="7" s="1"/>
  <c r="B652" i="7" s="1"/>
  <c r="B664" i="7" s="1"/>
  <c r="B676" i="7" s="1"/>
  <c r="A88" i="7"/>
  <c r="A100" i="7" s="1"/>
  <c r="A112" i="7" s="1"/>
  <c r="A124" i="7" s="1"/>
  <c r="A136" i="7" s="1"/>
  <c r="A148" i="7" s="1"/>
  <c r="A160" i="7" s="1"/>
  <c r="A172" i="7" s="1"/>
  <c r="A184" i="7" s="1"/>
  <c r="A196" i="7" s="1"/>
  <c r="A208" i="7" s="1"/>
  <c r="A220" i="7" s="1"/>
  <c r="A232" i="7" s="1"/>
  <c r="A244" i="7" s="1"/>
  <c r="A256" i="7" s="1"/>
  <c r="A268" i="7" s="1"/>
  <c r="A280" i="7" s="1"/>
  <c r="A292" i="7" s="1"/>
  <c r="A304" i="7" s="1"/>
  <c r="A316" i="7" s="1"/>
  <c r="A328" i="7" s="1"/>
  <c r="A340" i="7" s="1"/>
  <c r="A352" i="7" s="1"/>
  <c r="A364" i="7" s="1"/>
  <c r="A376" i="7" s="1"/>
  <c r="A388" i="7" s="1"/>
  <c r="A400" i="7" s="1"/>
  <c r="A412" i="7" s="1"/>
  <c r="A424" i="7" s="1"/>
  <c r="A436" i="7" s="1"/>
  <c r="A448" i="7" s="1"/>
  <c r="A460" i="7" s="1"/>
  <c r="A472" i="7" s="1"/>
  <c r="A484" i="7" s="1"/>
  <c r="A496" i="7" s="1"/>
  <c r="A508" i="7" s="1"/>
  <c r="A520" i="7" s="1"/>
  <c r="A532" i="7" s="1"/>
  <c r="A544" i="7" s="1"/>
  <c r="A556" i="7" s="1"/>
  <c r="A568" i="7" s="1"/>
  <c r="A580" i="7" s="1"/>
  <c r="A592" i="7" s="1"/>
  <c r="A604" i="7" s="1"/>
  <c r="A616" i="7" s="1"/>
  <c r="A628" i="7" s="1"/>
  <c r="A640" i="7" s="1"/>
  <c r="A652" i="7" s="1"/>
  <c r="A664" i="7" s="1"/>
  <c r="A676" i="7" s="1"/>
  <c r="B87" i="7"/>
  <c r="B99" i="7" s="1"/>
  <c r="B111" i="7" s="1"/>
  <c r="B123" i="7" s="1"/>
  <c r="B135" i="7" s="1"/>
  <c r="B147" i="7" s="1"/>
  <c r="B159" i="7" s="1"/>
  <c r="B171" i="7" s="1"/>
  <c r="B183" i="7" s="1"/>
  <c r="B195" i="7" s="1"/>
  <c r="B207" i="7" s="1"/>
  <c r="B219" i="7" s="1"/>
  <c r="B231" i="7" s="1"/>
  <c r="B243" i="7" s="1"/>
  <c r="B255" i="7" s="1"/>
  <c r="B267" i="7" s="1"/>
  <c r="B279" i="7" s="1"/>
  <c r="B291" i="7" s="1"/>
  <c r="B303" i="7" s="1"/>
  <c r="B315" i="7" s="1"/>
  <c r="B327" i="7" s="1"/>
  <c r="B339" i="7" s="1"/>
  <c r="B351" i="7" s="1"/>
  <c r="B363" i="7" s="1"/>
  <c r="B375" i="7" s="1"/>
  <c r="B387" i="7" s="1"/>
  <c r="B399" i="7" s="1"/>
  <c r="B411" i="7" s="1"/>
  <c r="B423" i="7" s="1"/>
  <c r="B435" i="7" s="1"/>
  <c r="B447" i="7" s="1"/>
  <c r="B459" i="7" s="1"/>
  <c r="B471" i="7" s="1"/>
  <c r="B483" i="7" s="1"/>
  <c r="B495" i="7" s="1"/>
  <c r="B507" i="7" s="1"/>
  <c r="B519" i="7" s="1"/>
  <c r="B531" i="7" s="1"/>
  <c r="B543" i="7" s="1"/>
  <c r="B555" i="7" s="1"/>
  <c r="B567" i="7" s="1"/>
  <c r="B579" i="7" s="1"/>
  <c r="B591" i="7" s="1"/>
  <c r="B603" i="7" s="1"/>
  <c r="B615" i="7" s="1"/>
  <c r="B627" i="7" s="1"/>
  <c r="B639" i="7" s="1"/>
  <c r="B651" i="7" s="1"/>
  <c r="B663" i="7" s="1"/>
  <c r="B675" i="7" s="1"/>
  <c r="A87" i="7"/>
  <c r="A99" i="7" s="1"/>
  <c r="A111" i="7" s="1"/>
  <c r="A123" i="7" s="1"/>
  <c r="A135" i="7" s="1"/>
  <c r="A147" i="7" s="1"/>
  <c r="A159" i="7" s="1"/>
  <c r="A171" i="7" s="1"/>
  <c r="A183" i="7" s="1"/>
  <c r="A195" i="7" s="1"/>
  <c r="A207" i="7" s="1"/>
  <c r="A219" i="7" s="1"/>
  <c r="A231" i="7" s="1"/>
  <c r="A243" i="7" s="1"/>
  <c r="A255" i="7" s="1"/>
  <c r="A267" i="7" s="1"/>
  <c r="A279" i="7" s="1"/>
  <c r="A291" i="7" s="1"/>
  <c r="A303" i="7" s="1"/>
  <c r="A315" i="7" s="1"/>
  <c r="A327" i="7" s="1"/>
  <c r="A339" i="7" s="1"/>
  <c r="A351" i="7" s="1"/>
  <c r="A363" i="7" s="1"/>
  <c r="A375" i="7" s="1"/>
  <c r="A387" i="7" s="1"/>
  <c r="A399" i="7" s="1"/>
  <c r="A411" i="7" s="1"/>
  <c r="A423" i="7" s="1"/>
  <c r="A435" i="7" s="1"/>
  <c r="A447" i="7" s="1"/>
  <c r="A459" i="7" s="1"/>
  <c r="A471" i="7" s="1"/>
  <c r="A483" i="7" s="1"/>
  <c r="A495" i="7" s="1"/>
  <c r="A507" i="7" s="1"/>
  <c r="A519" i="7" s="1"/>
  <c r="A531" i="7" s="1"/>
  <c r="A543" i="7" s="1"/>
  <c r="A555" i="7" s="1"/>
  <c r="A567" i="7" s="1"/>
  <c r="A579" i="7" s="1"/>
  <c r="A591" i="7" s="1"/>
  <c r="A603" i="7" s="1"/>
  <c r="A615" i="7" s="1"/>
  <c r="A627" i="7" s="1"/>
  <c r="A639" i="7" s="1"/>
  <c r="A651" i="7" s="1"/>
  <c r="A663" i="7" s="1"/>
  <c r="A675" i="7" s="1"/>
  <c r="B86" i="7"/>
  <c r="B98" i="7" s="1"/>
  <c r="B110" i="7" s="1"/>
  <c r="B122" i="7" s="1"/>
  <c r="B134" i="7" s="1"/>
  <c r="B146" i="7" s="1"/>
  <c r="B158" i="7" s="1"/>
  <c r="B170" i="7" s="1"/>
  <c r="B182" i="7" s="1"/>
  <c r="B194" i="7" s="1"/>
  <c r="B206" i="7" s="1"/>
  <c r="B218" i="7" s="1"/>
  <c r="B230" i="7" s="1"/>
  <c r="B242" i="7" s="1"/>
  <c r="B254" i="7" s="1"/>
  <c r="B266" i="7" s="1"/>
  <c r="B278" i="7" s="1"/>
  <c r="B290" i="7" s="1"/>
  <c r="B302" i="7" s="1"/>
  <c r="B314" i="7" s="1"/>
  <c r="B326" i="7" s="1"/>
  <c r="B338" i="7" s="1"/>
  <c r="B350" i="7" s="1"/>
  <c r="B362" i="7" s="1"/>
  <c r="B374" i="7" s="1"/>
  <c r="B386" i="7" s="1"/>
  <c r="B398" i="7" s="1"/>
  <c r="B410" i="7" s="1"/>
  <c r="B422" i="7" s="1"/>
  <c r="B434" i="7" s="1"/>
  <c r="B446" i="7" s="1"/>
  <c r="B458" i="7" s="1"/>
  <c r="B470" i="7" s="1"/>
  <c r="B482" i="7" s="1"/>
  <c r="B494" i="7" s="1"/>
  <c r="B506" i="7" s="1"/>
  <c r="B518" i="7" s="1"/>
  <c r="B530" i="7" s="1"/>
  <c r="B542" i="7" s="1"/>
  <c r="B554" i="7" s="1"/>
  <c r="B566" i="7" s="1"/>
  <c r="B578" i="7" s="1"/>
  <c r="B590" i="7" s="1"/>
  <c r="B602" i="7" s="1"/>
  <c r="B614" i="7" s="1"/>
  <c r="B626" i="7" s="1"/>
  <c r="B638" i="7" s="1"/>
  <c r="B650" i="7" s="1"/>
  <c r="B662" i="7" s="1"/>
  <c r="B674" i="7" s="1"/>
  <c r="A86" i="7"/>
  <c r="A98" i="7" s="1"/>
  <c r="A110" i="7" s="1"/>
  <c r="A122" i="7" s="1"/>
  <c r="A134" i="7" s="1"/>
  <c r="A146" i="7" s="1"/>
  <c r="A158" i="7" s="1"/>
  <c r="A170" i="7" s="1"/>
  <c r="A182" i="7" s="1"/>
  <c r="A194" i="7" s="1"/>
  <c r="A206" i="7" s="1"/>
  <c r="A218" i="7" s="1"/>
  <c r="A230" i="7" s="1"/>
  <c r="A242" i="7" s="1"/>
  <c r="A254" i="7" s="1"/>
  <c r="A266" i="7" s="1"/>
  <c r="A278" i="7" s="1"/>
  <c r="A290" i="7" s="1"/>
  <c r="A302" i="7" s="1"/>
  <c r="A314" i="7" s="1"/>
  <c r="A326" i="7" s="1"/>
  <c r="A338" i="7" s="1"/>
  <c r="A350" i="7" s="1"/>
  <c r="A362" i="7" s="1"/>
  <c r="A374" i="7" s="1"/>
  <c r="A386" i="7" s="1"/>
  <c r="A398" i="7" s="1"/>
  <c r="A410" i="7" s="1"/>
  <c r="A422" i="7" s="1"/>
  <c r="A434" i="7" s="1"/>
  <c r="A446" i="7" s="1"/>
  <c r="A458" i="7" s="1"/>
  <c r="A470" i="7" s="1"/>
  <c r="A482" i="7" s="1"/>
  <c r="A494" i="7" s="1"/>
  <c r="A506" i="7" s="1"/>
  <c r="A518" i="7" s="1"/>
  <c r="A530" i="7" s="1"/>
  <c r="A542" i="7" s="1"/>
  <c r="A554" i="7" s="1"/>
  <c r="A566" i="7" s="1"/>
  <c r="A578" i="7" s="1"/>
  <c r="A590" i="7" s="1"/>
  <c r="A602" i="7" s="1"/>
  <c r="A614" i="7" s="1"/>
  <c r="A626" i="7" s="1"/>
  <c r="A638" i="7" s="1"/>
  <c r="A650" i="7" s="1"/>
  <c r="A662" i="7" s="1"/>
  <c r="A674" i="7" s="1"/>
  <c r="P85" i="7"/>
  <c r="B85" i="7"/>
  <c r="B97" i="7" s="1"/>
  <c r="B109" i="7" s="1"/>
  <c r="B121" i="7" s="1"/>
  <c r="B133" i="7" s="1"/>
  <c r="B145" i="7" s="1"/>
  <c r="B157" i="7" s="1"/>
  <c r="B169" i="7" s="1"/>
  <c r="B181" i="7" s="1"/>
  <c r="B193" i="7" s="1"/>
  <c r="B205" i="7" s="1"/>
  <c r="B217" i="7" s="1"/>
  <c r="B229" i="7" s="1"/>
  <c r="B241" i="7" s="1"/>
  <c r="B253" i="7" s="1"/>
  <c r="B265" i="7" s="1"/>
  <c r="B277" i="7" s="1"/>
  <c r="B289" i="7" s="1"/>
  <c r="B301" i="7" s="1"/>
  <c r="B313" i="7" s="1"/>
  <c r="B325" i="7" s="1"/>
  <c r="B337" i="7" s="1"/>
  <c r="B349" i="7" s="1"/>
  <c r="B361" i="7" s="1"/>
  <c r="B373" i="7" s="1"/>
  <c r="B385" i="7" s="1"/>
  <c r="B397" i="7" s="1"/>
  <c r="B409" i="7" s="1"/>
  <c r="B421" i="7" s="1"/>
  <c r="B433" i="7" s="1"/>
  <c r="B445" i="7" s="1"/>
  <c r="B457" i="7" s="1"/>
  <c r="B469" i="7" s="1"/>
  <c r="B481" i="7" s="1"/>
  <c r="B493" i="7" s="1"/>
  <c r="B505" i="7" s="1"/>
  <c r="B517" i="7" s="1"/>
  <c r="B529" i="7" s="1"/>
  <c r="B541" i="7" s="1"/>
  <c r="B553" i="7" s="1"/>
  <c r="B565" i="7" s="1"/>
  <c r="B577" i="7" s="1"/>
  <c r="B589" i="7" s="1"/>
  <c r="B601" i="7" s="1"/>
  <c r="B613" i="7" s="1"/>
  <c r="B625" i="7" s="1"/>
  <c r="B637" i="7" s="1"/>
  <c r="B649" i="7" s="1"/>
  <c r="B661" i="7" s="1"/>
  <c r="B673" i="7" s="1"/>
  <c r="A85" i="7"/>
  <c r="A97" i="7" s="1"/>
  <c r="A109" i="7" s="1"/>
  <c r="A121" i="7" s="1"/>
  <c r="A133" i="7" s="1"/>
  <c r="A145" i="7" s="1"/>
  <c r="A157" i="7" s="1"/>
  <c r="A169" i="7" s="1"/>
  <c r="A181" i="7" s="1"/>
  <c r="A193" i="7" s="1"/>
  <c r="A205" i="7" s="1"/>
  <c r="A217" i="7" s="1"/>
  <c r="A229" i="7" s="1"/>
  <c r="A241" i="7" s="1"/>
  <c r="A253" i="7" s="1"/>
  <c r="A265" i="7" s="1"/>
  <c r="A277" i="7" s="1"/>
  <c r="A289" i="7" s="1"/>
  <c r="A301" i="7" s="1"/>
  <c r="A313" i="7" s="1"/>
  <c r="A325" i="7" s="1"/>
  <c r="A337" i="7" s="1"/>
  <c r="A349" i="7" s="1"/>
  <c r="A361" i="7" s="1"/>
  <c r="A373" i="7" s="1"/>
  <c r="A385" i="7" s="1"/>
  <c r="A397" i="7" s="1"/>
  <c r="A409" i="7" s="1"/>
  <c r="A421" i="7" s="1"/>
  <c r="A433" i="7" s="1"/>
  <c r="A445" i="7" s="1"/>
  <c r="A457" i="7" s="1"/>
  <c r="A469" i="7" s="1"/>
  <c r="A481" i="7" s="1"/>
  <c r="A493" i="7" s="1"/>
  <c r="A505" i="7" s="1"/>
  <c r="A517" i="7" s="1"/>
  <c r="A529" i="7" s="1"/>
  <c r="A541" i="7" s="1"/>
  <c r="A553" i="7" s="1"/>
  <c r="A565" i="7" s="1"/>
  <c r="A577" i="7" s="1"/>
  <c r="A589" i="7" s="1"/>
  <c r="A601" i="7" s="1"/>
  <c r="A613" i="7" s="1"/>
  <c r="A625" i="7" s="1"/>
  <c r="A637" i="7" s="1"/>
  <c r="A649" i="7" s="1"/>
  <c r="A661" i="7" s="1"/>
  <c r="A673" i="7" s="1"/>
  <c r="B84" i="7"/>
  <c r="B96" i="7" s="1"/>
  <c r="B108" i="7" s="1"/>
  <c r="B120" i="7" s="1"/>
  <c r="B132" i="7" s="1"/>
  <c r="B144" i="7" s="1"/>
  <c r="B156" i="7" s="1"/>
  <c r="B168" i="7" s="1"/>
  <c r="B180" i="7" s="1"/>
  <c r="B192" i="7" s="1"/>
  <c r="B204" i="7" s="1"/>
  <c r="B216" i="7" s="1"/>
  <c r="B228" i="7" s="1"/>
  <c r="B240" i="7" s="1"/>
  <c r="B252" i="7" s="1"/>
  <c r="B264" i="7" s="1"/>
  <c r="B276" i="7" s="1"/>
  <c r="B288" i="7" s="1"/>
  <c r="B300" i="7" s="1"/>
  <c r="B312" i="7" s="1"/>
  <c r="B324" i="7" s="1"/>
  <c r="B336" i="7" s="1"/>
  <c r="B348" i="7" s="1"/>
  <c r="B360" i="7" s="1"/>
  <c r="B372" i="7" s="1"/>
  <c r="B384" i="7" s="1"/>
  <c r="B396" i="7" s="1"/>
  <c r="B408" i="7" s="1"/>
  <c r="B420" i="7" s="1"/>
  <c r="B432" i="7" s="1"/>
  <c r="B444" i="7" s="1"/>
  <c r="B456" i="7" s="1"/>
  <c r="B468" i="7" s="1"/>
  <c r="B480" i="7" s="1"/>
  <c r="B492" i="7" s="1"/>
  <c r="B504" i="7" s="1"/>
  <c r="B516" i="7" s="1"/>
  <c r="B528" i="7" s="1"/>
  <c r="B540" i="7" s="1"/>
  <c r="B552" i="7" s="1"/>
  <c r="B564" i="7" s="1"/>
  <c r="B576" i="7" s="1"/>
  <c r="B588" i="7" s="1"/>
  <c r="B600" i="7" s="1"/>
  <c r="B612" i="7" s="1"/>
  <c r="B624" i="7" s="1"/>
  <c r="B636" i="7" s="1"/>
  <c r="B648" i="7" s="1"/>
  <c r="B660" i="7" s="1"/>
  <c r="B672" i="7" s="1"/>
  <c r="A84" i="7"/>
  <c r="A96" i="7" s="1"/>
  <c r="A108" i="7" s="1"/>
  <c r="A120" i="7" s="1"/>
  <c r="A132" i="7" s="1"/>
  <c r="A144" i="7" s="1"/>
  <c r="A156" i="7" s="1"/>
  <c r="A168" i="7" s="1"/>
  <c r="A180" i="7" s="1"/>
  <c r="A192" i="7" s="1"/>
  <c r="A204" i="7" s="1"/>
  <c r="A216" i="7" s="1"/>
  <c r="A228" i="7" s="1"/>
  <c r="A240" i="7" s="1"/>
  <c r="A252" i="7" s="1"/>
  <c r="A264" i="7" s="1"/>
  <c r="A276" i="7" s="1"/>
  <c r="A288" i="7" s="1"/>
  <c r="A300" i="7" s="1"/>
  <c r="A312" i="7" s="1"/>
  <c r="A324" i="7" s="1"/>
  <c r="A336" i="7" s="1"/>
  <c r="A348" i="7" s="1"/>
  <c r="A360" i="7" s="1"/>
  <c r="A372" i="7" s="1"/>
  <c r="A384" i="7" s="1"/>
  <c r="A396" i="7" s="1"/>
  <c r="A408" i="7" s="1"/>
  <c r="A420" i="7" s="1"/>
  <c r="A432" i="7" s="1"/>
  <c r="A444" i="7" s="1"/>
  <c r="A456" i="7" s="1"/>
  <c r="A468" i="7" s="1"/>
  <c r="A480" i="7" s="1"/>
  <c r="A492" i="7" s="1"/>
  <c r="A504" i="7" s="1"/>
  <c r="A516" i="7" s="1"/>
  <c r="A528" i="7" s="1"/>
  <c r="A540" i="7" s="1"/>
  <c r="A552" i="7" s="1"/>
  <c r="A564" i="7" s="1"/>
  <c r="A576" i="7" s="1"/>
  <c r="A588" i="7" s="1"/>
  <c r="A600" i="7" s="1"/>
  <c r="A612" i="7" s="1"/>
  <c r="A624" i="7" s="1"/>
  <c r="A636" i="7" s="1"/>
  <c r="A648" i="7" s="1"/>
  <c r="A660" i="7" s="1"/>
  <c r="A672" i="7" s="1"/>
  <c r="O83" i="7"/>
  <c r="P83" i="7"/>
  <c r="B83" i="7"/>
  <c r="B95" i="7" s="1"/>
  <c r="B107" i="7" s="1"/>
  <c r="B119" i="7" s="1"/>
  <c r="B131" i="7" s="1"/>
  <c r="B143" i="7" s="1"/>
  <c r="B155" i="7" s="1"/>
  <c r="B167" i="7" s="1"/>
  <c r="B179" i="7" s="1"/>
  <c r="B191" i="7" s="1"/>
  <c r="B203" i="7" s="1"/>
  <c r="B215" i="7" s="1"/>
  <c r="B227" i="7" s="1"/>
  <c r="B239" i="7" s="1"/>
  <c r="B251" i="7" s="1"/>
  <c r="B263" i="7" s="1"/>
  <c r="B275" i="7" s="1"/>
  <c r="B287" i="7" s="1"/>
  <c r="B299" i="7" s="1"/>
  <c r="B311" i="7" s="1"/>
  <c r="B323" i="7" s="1"/>
  <c r="B335" i="7" s="1"/>
  <c r="B347" i="7" s="1"/>
  <c r="B359" i="7" s="1"/>
  <c r="B371" i="7" s="1"/>
  <c r="B383" i="7" s="1"/>
  <c r="B395" i="7" s="1"/>
  <c r="B407" i="7" s="1"/>
  <c r="B419" i="7" s="1"/>
  <c r="B431" i="7" s="1"/>
  <c r="B443" i="7" s="1"/>
  <c r="B455" i="7" s="1"/>
  <c r="B467" i="7" s="1"/>
  <c r="B479" i="7" s="1"/>
  <c r="B491" i="7" s="1"/>
  <c r="B503" i="7" s="1"/>
  <c r="B515" i="7" s="1"/>
  <c r="B527" i="7" s="1"/>
  <c r="B539" i="7" s="1"/>
  <c r="B551" i="7" s="1"/>
  <c r="B563" i="7" s="1"/>
  <c r="B575" i="7" s="1"/>
  <c r="B587" i="7" s="1"/>
  <c r="B599" i="7" s="1"/>
  <c r="B611" i="7" s="1"/>
  <c r="B623" i="7" s="1"/>
  <c r="B635" i="7" s="1"/>
  <c r="B647" i="7" s="1"/>
  <c r="B659" i="7" s="1"/>
  <c r="B671" i="7" s="1"/>
  <c r="A83" i="7"/>
  <c r="P82" i="7"/>
  <c r="N82" i="7"/>
  <c r="B82" i="7"/>
  <c r="B94" i="7" s="1"/>
  <c r="B106" i="7" s="1"/>
  <c r="B118" i="7" s="1"/>
  <c r="B130" i="7" s="1"/>
  <c r="B142" i="7" s="1"/>
  <c r="B154" i="7" s="1"/>
  <c r="B166" i="7" s="1"/>
  <c r="B178" i="7" s="1"/>
  <c r="B190" i="7" s="1"/>
  <c r="B202" i="7" s="1"/>
  <c r="B214" i="7" s="1"/>
  <c r="B226" i="7" s="1"/>
  <c r="B238" i="7" s="1"/>
  <c r="B250" i="7" s="1"/>
  <c r="B262" i="7" s="1"/>
  <c r="B274" i="7" s="1"/>
  <c r="B286" i="7" s="1"/>
  <c r="B298" i="7" s="1"/>
  <c r="B310" i="7" s="1"/>
  <c r="B322" i="7" s="1"/>
  <c r="B334" i="7" s="1"/>
  <c r="B346" i="7" s="1"/>
  <c r="B358" i="7" s="1"/>
  <c r="B370" i="7" s="1"/>
  <c r="B382" i="7" s="1"/>
  <c r="B394" i="7" s="1"/>
  <c r="B406" i="7" s="1"/>
  <c r="B418" i="7" s="1"/>
  <c r="B430" i="7" s="1"/>
  <c r="B442" i="7" s="1"/>
  <c r="B454" i="7" s="1"/>
  <c r="B466" i="7" s="1"/>
  <c r="B478" i="7" s="1"/>
  <c r="B490" i="7" s="1"/>
  <c r="B502" i="7" s="1"/>
  <c r="B514" i="7" s="1"/>
  <c r="B526" i="7" s="1"/>
  <c r="B538" i="7" s="1"/>
  <c r="B550" i="7" s="1"/>
  <c r="B562" i="7" s="1"/>
  <c r="B574" i="7" s="1"/>
  <c r="B586" i="7" s="1"/>
  <c r="B598" i="7" s="1"/>
  <c r="B610" i="7" s="1"/>
  <c r="B622" i="7" s="1"/>
  <c r="B634" i="7" s="1"/>
  <c r="B646" i="7" s="1"/>
  <c r="B658" i="7" s="1"/>
  <c r="B670" i="7" s="1"/>
  <c r="A82" i="7"/>
  <c r="A94" i="7" s="1"/>
  <c r="A106" i="7" s="1"/>
  <c r="A118" i="7" s="1"/>
  <c r="A130" i="7" s="1"/>
  <c r="A142" i="7" s="1"/>
  <c r="A154" i="7" s="1"/>
  <c r="A166" i="7" s="1"/>
  <c r="A178" i="7" s="1"/>
  <c r="A190" i="7" s="1"/>
  <c r="A202" i="7" s="1"/>
  <c r="A214" i="7" s="1"/>
  <c r="A226" i="7" s="1"/>
  <c r="A238" i="7" s="1"/>
  <c r="A250" i="7" s="1"/>
  <c r="A262" i="7" s="1"/>
  <c r="A274" i="7" s="1"/>
  <c r="A286" i="7" s="1"/>
  <c r="A298" i="7" s="1"/>
  <c r="A310" i="7" s="1"/>
  <c r="A322" i="7" s="1"/>
  <c r="A334" i="7" s="1"/>
  <c r="A346" i="7" s="1"/>
  <c r="A358" i="7" s="1"/>
  <c r="A370" i="7" s="1"/>
  <c r="A382" i="7" s="1"/>
  <c r="A394" i="7" s="1"/>
  <c r="A406" i="7" s="1"/>
  <c r="A418" i="7" s="1"/>
  <c r="A430" i="7" s="1"/>
  <c r="A442" i="7" s="1"/>
  <c r="A454" i="7" s="1"/>
  <c r="A466" i="7" s="1"/>
  <c r="A478" i="7" s="1"/>
  <c r="A490" i="7" s="1"/>
  <c r="A502" i="7" s="1"/>
  <c r="A514" i="7" s="1"/>
  <c r="A526" i="7" s="1"/>
  <c r="A538" i="7" s="1"/>
  <c r="A550" i="7" s="1"/>
  <c r="A562" i="7" s="1"/>
  <c r="A574" i="7" s="1"/>
  <c r="A586" i="7" s="1"/>
  <c r="A598" i="7" s="1"/>
  <c r="A610" i="7" s="1"/>
  <c r="A622" i="7" s="1"/>
  <c r="A634" i="7" s="1"/>
  <c r="A646" i="7" s="1"/>
  <c r="A658" i="7" s="1"/>
  <c r="A670" i="7" s="1"/>
  <c r="P81" i="7"/>
  <c r="B81" i="7"/>
  <c r="B93" i="7" s="1"/>
  <c r="B105" i="7" s="1"/>
  <c r="B117" i="7" s="1"/>
  <c r="B129" i="7" s="1"/>
  <c r="B141" i="7" s="1"/>
  <c r="B153" i="7" s="1"/>
  <c r="B165" i="7" s="1"/>
  <c r="B177" i="7" s="1"/>
  <c r="B189" i="7" s="1"/>
  <c r="B201" i="7" s="1"/>
  <c r="B213" i="7" s="1"/>
  <c r="B225" i="7" s="1"/>
  <c r="B237" i="7" s="1"/>
  <c r="B249" i="7" s="1"/>
  <c r="B261" i="7" s="1"/>
  <c r="B273" i="7" s="1"/>
  <c r="B285" i="7" s="1"/>
  <c r="B297" i="7" s="1"/>
  <c r="B309" i="7" s="1"/>
  <c r="B321" i="7" s="1"/>
  <c r="B333" i="7" s="1"/>
  <c r="B345" i="7" s="1"/>
  <c r="B357" i="7" s="1"/>
  <c r="B369" i="7" s="1"/>
  <c r="B381" i="7" s="1"/>
  <c r="B393" i="7" s="1"/>
  <c r="B405" i="7" s="1"/>
  <c r="B417" i="7" s="1"/>
  <c r="B429" i="7" s="1"/>
  <c r="B441" i="7" s="1"/>
  <c r="B453" i="7" s="1"/>
  <c r="B465" i="7" s="1"/>
  <c r="B477" i="7" s="1"/>
  <c r="B489" i="7" s="1"/>
  <c r="B501" i="7" s="1"/>
  <c r="B513" i="7" s="1"/>
  <c r="B525" i="7" s="1"/>
  <c r="B537" i="7" s="1"/>
  <c r="B549" i="7" s="1"/>
  <c r="B561" i="7" s="1"/>
  <c r="B573" i="7" s="1"/>
  <c r="B585" i="7" s="1"/>
  <c r="B597" i="7" s="1"/>
  <c r="B609" i="7" s="1"/>
  <c r="B621" i="7" s="1"/>
  <c r="B633" i="7" s="1"/>
  <c r="B645" i="7" s="1"/>
  <c r="B657" i="7" s="1"/>
  <c r="B669" i="7" s="1"/>
  <c r="A81" i="7"/>
  <c r="A93" i="7" s="1"/>
  <c r="A105" i="7" s="1"/>
  <c r="A117" i="7" s="1"/>
  <c r="A129" i="7" s="1"/>
  <c r="A141" i="7" s="1"/>
  <c r="A153" i="7" s="1"/>
  <c r="A165" i="7" s="1"/>
  <c r="A177" i="7" s="1"/>
  <c r="A189" i="7" s="1"/>
  <c r="A201" i="7" s="1"/>
  <c r="A213" i="7" s="1"/>
  <c r="A225" i="7" s="1"/>
  <c r="A237" i="7" s="1"/>
  <c r="A249" i="7" s="1"/>
  <c r="A261" i="7" s="1"/>
  <c r="A273" i="7" s="1"/>
  <c r="A285" i="7" s="1"/>
  <c r="A297" i="7" s="1"/>
  <c r="A309" i="7" s="1"/>
  <c r="A321" i="7" s="1"/>
  <c r="A333" i="7" s="1"/>
  <c r="A345" i="7" s="1"/>
  <c r="A357" i="7" s="1"/>
  <c r="A369" i="7" s="1"/>
  <c r="A381" i="7" s="1"/>
  <c r="A393" i="7" s="1"/>
  <c r="A405" i="7" s="1"/>
  <c r="A417" i="7" s="1"/>
  <c r="A429" i="7" s="1"/>
  <c r="A441" i="7" s="1"/>
  <c r="A453" i="7" s="1"/>
  <c r="A465" i="7" s="1"/>
  <c r="A477" i="7" s="1"/>
  <c r="A489" i="7" s="1"/>
  <c r="A501" i="7" s="1"/>
  <c r="A513" i="7" s="1"/>
  <c r="A525" i="7" s="1"/>
  <c r="A537" i="7" s="1"/>
  <c r="A549" i="7" s="1"/>
  <c r="A561" i="7" s="1"/>
  <c r="A573" i="7" s="1"/>
  <c r="A585" i="7" s="1"/>
  <c r="A597" i="7" s="1"/>
  <c r="A609" i="7" s="1"/>
  <c r="A621" i="7" s="1"/>
  <c r="A633" i="7" s="1"/>
  <c r="A645" i="7" s="1"/>
  <c r="A657" i="7" s="1"/>
  <c r="A669" i="7" s="1"/>
  <c r="B80" i="7"/>
  <c r="A80" i="7"/>
  <c r="A92" i="7" s="1"/>
  <c r="A104" i="7" s="1"/>
  <c r="A116" i="7" s="1"/>
  <c r="A128" i="7" s="1"/>
  <c r="A140" i="7" s="1"/>
  <c r="B79" i="7"/>
  <c r="B91" i="7" s="1"/>
  <c r="B103" i="7" s="1"/>
  <c r="B115" i="7" s="1"/>
  <c r="B127" i="7" s="1"/>
  <c r="B139" i="7" s="1"/>
  <c r="B151" i="7" s="1"/>
  <c r="B163" i="7" s="1"/>
  <c r="B175" i="7" s="1"/>
  <c r="B187" i="7" s="1"/>
  <c r="B199" i="7" s="1"/>
  <c r="B211" i="7" s="1"/>
  <c r="B223" i="7" s="1"/>
  <c r="B235" i="7" s="1"/>
  <c r="B247" i="7" s="1"/>
  <c r="B259" i="7" s="1"/>
  <c r="B271" i="7" s="1"/>
  <c r="B283" i="7" s="1"/>
  <c r="B295" i="7" s="1"/>
  <c r="B307" i="7" s="1"/>
  <c r="B319" i="7" s="1"/>
  <c r="B331" i="7" s="1"/>
  <c r="B343" i="7" s="1"/>
  <c r="B355" i="7" s="1"/>
  <c r="B367" i="7" s="1"/>
  <c r="B379" i="7" s="1"/>
  <c r="B391" i="7" s="1"/>
  <c r="B403" i="7" s="1"/>
  <c r="B415" i="7" s="1"/>
  <c r="B427" i="7" s="1"/>
  <c r="B439" i="7" s="1"/>
  <c r="B451" i="7" s="1"/>
  <c r="B463" i="7" s="1"/>
  <c r="B475" i="7" s="1"/>
  <c r="B487" i="7" s="1"/>
  <c r="B499" i="7" s="1"/>
  <c r="B511" i="7" s="1"/>
  <c r="B523" i="7" s="1"/>
  <c r="B535" i="7" s="1"/>
  <c r="B547" i="7" s="1"/>
  <c r="B559" i="7" s="1"/>
  <c r="B571" i="7" s="1"/>
  <c r="B583" i="7" s="1"/>
  <c r="B595" i="7" s="1"/>
  <c r="B607" i="7" s="1"/>
  <c r="B619" i="7" s="1"/>
  <c r="B631" i="7" s="1"/>
  <c r="B643" i="7" s="1"/>
  <c r="B655" i="7" s="1"/>
  <c r="B667" i="7" s="1"/>
  <c r="A79" i="7"/>
  <c r="A91" i="7" s="1"/>
  <c r="A103" i="7" s="1"/>
  <c r="A115" i="7" s="1"/>
  <c r="A127" i="7" s="1"/>
  <c r="A139" i="7" s="1"/>
  <c r="A151" i="7" s="1"/>
  <c r="A163" i="7" s="1"/>
  <c r="A175" i="7" s="1"/>
  <c r="A187" i="7" s="1"/>
  <c r="A199" i="7" s="1"/>
  <c r="A211" i="7" s="1"/>
  <c r="A223" i="7" s="1"/>
  <c r="A235" i="7" s="1"/>
  <c r="A247" i="7" s="1"/>
  <c r="A259" i="7" s="1"/>
  <c r="A271" i="7" s="1"/>
  <c r="A283" i="7" s="1"/>
  <c r="A295" i="7" s="1"/>
  <c r="A307" i="7" s="1"/>
  <c r="A319" i="7" s="1"/>
  <c r="A331" i="7" s="1"/>
  <c r="A343" i="7" s="1"/>
  <c r="A355" i="7" s="1"/>
  <c r="A367" i="7" s="1"/>
  <c r="A379" i="7" s="1"/>
  <c r="A391" i="7" s="1"/>
  <c r="A403" i="7" s="1"/>
  <c r="A415" i="7" s="1"/>
  <c r="A427" i="7" s="1"/>
  <c r="A439" i="7" s="1"/>
  <c r="A451" i="7" s="1"/>
  <c r="A463" i="7" s="1"/>
  <c r="A475" i="7" s="1"/>
  <c r="A487" i="7" s="1"/>
  <c r="A499" i="7" s="1"/>
  <c r="A511" i="7" s="1"/>
  <c r="A523" i="7" s="1"/>
  <c r="A535" i="7" s="1"/>
  <c r="A547" i="7" s="1"/>
  <c r="A559" i="7" s="1"/>
  <c r="A571" i="7" s="1"/>
  <c r="A583" i="7" s="1"/>
  <c r="A595" i="7" s="1"/>
  <c r="A607" i="7" s="1"/>
  <c r="A619" i="7" s="1"/>
  <c r="A631" i="7" s="1"/>
  <c r="A643" i="7" s="1"/>
  <c r="A655" i="7" s="1"/>
  <c r="A667" i="7" s="1"/>
  <c r="P78" i="7"/>
  <c r="N78" i="7"/>
  <c r="B78" i="7"/>
  <c r="B90" i="7" s="1"/>
  <c r="B102" i="7" s="1"/>
  <c r="B114" i="7" s="1"/>
  <c r="B126" i="7" s="1"/>
  <c r="B138" i="7" s="1"/>
  <c r="B150" i="7" s="1"/>
  <c r="B162" i="7" s="1"/>
  <c r="B174" i="7" s="1"/>
  <c r="B186" i="7" s="1"/>
  <c r="B198" i="7" s="1"/>
  <c r="B210" i="7" s="1"/>
  <c r="B222" i="7" s="1"/>
  <c r="B234" i="7" s="1"/>
  <c r="B246" i="7" s="1"/>
  <c r="B258" i="7" s="1"/>
  <c r="B270" i="7" s="1"/>
  <c r="B282" i="7" s="1"/>
  <c r="B294" i="7" s="1"/>
  <c r="B306" i="7" s="1"/>
  <c r="B318" i="7" s="1"/>
  <c r="B330" i="7" s="1"/>
  <c r="B342" i="7" s="1"/>
  <c r="B354" i="7" s="1"/>
  <c r="B366" i="7" s="1"/>
  <c r="B378" i="7" s="1"/>
  <c r="B390" i="7" s="1"/>
  <c r="B402" i="7" s="1"/>
  <c r="B414" i="7" s="1"/>
  <c r="B426" i="7" s="1"/>
  <c r="B438" i="7" s="1"/>
  <c r="B450" i="7" s="1"/>
  <c r="B462" i="7" s="1"/>
  <c r="B474" i="7" s="1"/>
  <c r="B486" i="7" s="1"/>
  <c r="B498" i="7" s="1"/>
  <c r="B510" i="7" s="1"/>
  <c r="B522" i="7" s="1"/>
  <c r="B534" i="7" s="1"/>
  <c r="B546" i="7" s="1"/>
  <c r="B558" i="7" s="1"/>
  <c r="B570" i="7" s="1"/>
  <c r="B582" i="7" s="1"/>
  <c r="B594" i="7" s="1"/>
  <c r="B606" i="7" s="1"/>
  <c r="B618" i="7" s="1"/>
  <c r="B630" i="7" s="1"/>
  <c r="B642" i="7" s="1"/>
  <c r="B654" i="7" s="1"/>
  <c r="B666" i="7" s="1"/>
  <c r="A78" i="7"/>
  <c r="A90" i="7" s="1"/>
  <c r="A102" i="7" s="1"/>
  <c r="A114" i="7" s="1"/>
  <c r="A126" i="7" s="1"/>
  <c r="A138" i="7" s="1"/>
  <c r="A150" i="7" s="1"/>
  <c r="A162" i="7" s="1"/>
  <c r="A174" i="7" s="1"/>
  <c r="A186" i="7" s="1"/>
  <c r="A198" i="7" s="1"/>
  <c r="A210" i="7" s="1"/>
  <c r="A222" i="7" s="1"/>
  <c r="A234" i="7" s="1"/>
  <c r="A246" i="7" s="1"/>
  <c r="A258" i="7" s="1"/>
  <c r="A270" i="7" s="1"/>
  <c r="A282" i="7" s="1"/>
  <c r="A294" i="7" s="1"/>
  <c r="A306" i="7" s="1"/>
  <c r="A318" i="7" s="1"/>
  <c r="A330" i="7" s="1"/>
  <c r="A342" i="7" s="1"/>
  <c r="A354" i="7" s="1"/>
  <c r="A366" i="7" s="1"/>
  <c r="A378" i="7" s="1"/>
  <c r="A390" i="7" s="1"/>
  <c r="A402" i="7" s="1"/>
  <c r="A414" i="7" s="1"/>
  <c r="A426" i="7" s="1"/>
  <c r="A438" i="7" s="1"/>
  <c r="A450" i="7" s="1"/>
  <c r="A462" i="7" s="1"/>
  <c r="A474" i="7" s="1"/>
  <c r="A486" i="7" s="1"/>
  <c r="A498" i="7" s="1"/>
  <c r="A510" i="7" s="1"/>
  <c r="A522" i="7" s="1"/>
  <c r="A534" i="7" s="1"/>
  <c r="A546" i="7" s="1"/>
  <c r="A558" i="7" s="1"/>
  <c r="A570" i="7" s="1"/>
  <c r="A582" i="7" s="1"/>
  <c r="A594" i="7" s="1"/>
  <c r="A606" i="7" s="1"/>
  <c r="A618" i="7" s="1"/>
  <c r="A630" i="7" s="1"/>
  <c r="A642" i="7" s="1"/>
  <c r="A654" i="7" s="1"/>
  <c r="A666" i="7" s="1"/>
  <c r="P77" i="7"/>
  <c r="O75" i="7"/>
  <c r="P75" i="7"/>
  <c r="O73" i="7"/>
  <c r="O72" i="7"/>
  <c r="O64" i="7"/>
  <c r="O63" i="7"/>
  <c r="O60" i="7"/>
  <c r="O59" i="7"/>
  <c r="P59" i="7"/>
  <c r="N58" i="7"/>
  <c r="P53" i="7"/>
  <c r="O51" i="7"/>
  <c r="P39" i="7"/>
  <c r="P29" i="7"/>
  <c r="P28" i="7"/>
  <c r="P27" i="7"/>
  <c r="P26" i="7"/>
  <c r="P25" i="7"/>
  <c r="P24" i="7"/>
  <c r="P23" i="7"/>
  <c r="P22" i="7"/>
  <c r="P21" i="7"/>
  <c r="P20" i="7"/>
  <c r="N20" i="7"/>
  <c r="P19" i="7"/>
  <c r="P18" i="7"/>
  <c r="P17" i="7"/>
  <c r="P16" i="7"/>
  <c r="P15" i="7"/>
  <c r="N15" i="7"/>
  <c r="P14" i="7"/>
  <c r="P13" i="7"/>
  <c r="P12" i="7"/>
  <c r="P11" i="7"/>
  <c r="N11" i="7"/>
  <c r="P10" i="7"/>
  <c r="P9" i="7"/>
  <c r="P8" i="7"/>
  <c r="P7" i="7"/>
  <c r="N7" i="7"/>
  <c r="P6" i="7"/>
  <c r="M593" i="6"/>
  <c r="L593" i="6"/>
  <c r="K593" i="6"/>
  <c r="J593" i="6"/>
  <c r="I593" i="6"/>
  <c r="H593" i="6"/>
  <c r="G593" i="6"/>
  <c r="M592" i="6"/>
  <c r="L592" i="6"/>
  <c r="K592" i="6"/>
  <c r="J592" i="6"/>
  <c r="I592" i="6"/>
  <c r="H592" i="6"/>
  <c r="G592" i="6"/>
  <c r="M591" i="6"/>
  <c r="L591" i="6"/>
  <c r="K591" i="6"/>
  <c r="J591" i="6"/>
  <c r="I591" i="6"/>
  <c r="H591" i="6"/>
  <c r="G591" i="6"/>
  <c r="M590" i="6"/>
  <c r="L590" i="6"/>
  <c r="K590" i="6"/>
  <c r="J590" i="6"/>
  <c r="I590" i="6"/>
  <c r="H590" i="6"/>
  <c r="G590" i="6"/>
  <c r="M589" i="6"/>
  <c r="L589" i="6"/>
  <c r="K589" i="6"/>
  <c r="J589" i="6"/>
  <c r="I589" i="6"/>
  <c r="H589" i="6"/>
  <c r="G589" i="6"/>
  <c r="M588" i="6"/>
  <c r="L588" i="6"/>
  <c r="K588" i="6"/>
  <c r="J588" i="6"/>
  <c r="I588" i="6"/>
  <c r="H588" i="6"/>
  <c r="G588" i="6"/>
  <c r="M587" i="6"/>
  <c r="L587" i="6"/>
  <c r="K587" i="6"/>
  <c r="J587" i="6"/>
  <c r="I587" i="6"/>
  <c r="H587" i="6"/>
  <c r="G587" i="6"/>
  <c r="M586" i="6"/>
  <c r="L586" i="6"/>
  <c r="K586" i="6"/>
  <c r="J586" i="6"/>
  <c r="I586" i="6"/>
  <c r="H586" i="6"/>
  <c r="G586" i="6"/>
  <c r="M585" i="6"/>
  <c r="L585" i="6"/>
  <c r="K585" i="6"/>
  <c r="J585" i="6"/>
  <c r="I585" i="6"/>
  <c r="H585" i="6"/>
  <c r="G585" i="6"/>
  <c r="M584" i="6"/>
  <c r="L584" i="6"/>
  <c r="K584" i="6"/>
  <c r="J584" i="6"/>
  <c r="I584" i="6"/>
  <c r="H584" i="6"/>
  <c r="G584" i="6"/>
  <c r="M583" i="6"/>
  <c r="L583" i="6"/>
  <c r="K583" i="6"/>
  <c r="J583" i="6"/>
  <c r="I583" i="6"/>
  <c r="H583" i="6"/>
  <c r="G583" i="6"/>
  <c r="M582" i="6"/>
  <c r="L582" i="6"/>
  <c r="K582" i="6"/>
  <c r="J582" i="6"/>
  <c r="I582" i="6"/>
  <c r="H582" i="6"/>
  <c r="G582" i="6"/>
  <c r="M581" i="6"/>
  <c r="L581" i="6"/>
  <c r="K581" i="6"/>
  <c r="J581" i="6"/>
  <c r="I581" i="6"/>
  <c r="H581" i="6"/>
  <c r="G581" i="6"/>
  <c r="M580" i="6"/>
  <c r="L580" i="6"/>
  <c r="K580" i="6"/>
  <c r="J580" i="6"/>
  <c r="I580" i="6"/>
  <c r="H580" i="6"/>
  <c r="G580" i="6"/>
  <c r="M579" i="6"/>
  <c r="L579" i="6"/>
  <c r="K579" i="6"/>
  <c r="J579" i="6"/>
  <c r="I579" i="6"/>
  <c r="H579" i="6"/>
  <c r="G579" i="6"/>
  <c r="M578" i="6"/>
  <c r="L578" i="6"/>
  <c r="K578" i="6"/>
  <c r="J578" i="6"/>
  <c r="I578" i="6"/>
  <c r="H578" i="6"/>
  <c r="G578" i="6"/>
  <c r="M577" i="6"/>
  <c r="L577" i="6"/>
  <c r="K577" i="6"/>
  <c r="J577" i="6"/>
  <c r="I577" i="6"/>
  <c r="H577" i="6"/>
  <c r="G577" i="6"/>
  <c r="M576" i="6"/>
  <c r="L576" i="6"/>
  <c r="K576" i="6"/>
  <c r="J576" i="6"/>
  <c r="I576" i="6"/>
  <c r="H576" i="6"/>
  <c r="G576" i="6"/>
  <c r="M575" i="6"/>
  <c r="L575" i="6"/>
  <c r="K575" i="6"/>
  <c r="J575" i="6"/>
  <c r="I575" i="6"/>
  <c r="H575" i="6"/>
  <c r="G575" i="6"/>
  <c r="M574" i="6"/>
  <c r="L574" i="6"/>
  <c r="K574" i="6"/>
  <c r="J574" i="6"/>
  <c r="I574" i="6"/>
  <c r="H574" i="6"/>
  <c r="G574" i="6"/>
  <c r="M573" i="6"/>
  <c r="L573" i="6"/>
  <c r="K573" i="6"/>
  <c r="J573" i="6"/>
  <c r="I573" i="6"/>
  <c r="H573" i="6"/>
  <c r="G573" i="6"/>
  <c r="M572" i="6"/>
  <c r="L572" i="6"/>
  <c r="K572" i="6"/>
  <c r="J572" i="6"/>
  <c r="I572" i="6"/>
  <c r="H572" i="6"/>
  <c r="G572" i="6"/>
  <c r="E572" i="6"/>
  <c r="M571" i="6"/>
  <c r="L571" i="6"/>
  <c r="K571" i="6"/>
  <c r="J571" i="6"/>
  <c r="I571" i="6"/>
  <c r="H571" i="6"/>
  <c r="G571" i="6"/>
  <c r="M570" i="6"/>
  <c r="L570" i="6"/>
  <c r="K570" i="6"/>
  <c r="J570" i="6"/>
  <c r="I570" i="6"/>
  <c r="H570" i="6"/>
  <c r="G570" i="6"/>
  <c r="M569" i="6"/>
  <c r="L569" i="6"/>
  <c r="K569" i="6"/>
  <c r="J569" i="6"/>
  <c r="I569" i="6"/>
  <c r="H569" i="6"/>
  <c r="G569" i="6"/>
  <c r="M568" i="6"/>
  <c r="L568" i="6"/>
  <c r="K568" i="6"/>
  <c r="J568" i="6"/>
  <c r="I568" i="6"/>
  <c r="H568" i="6"/>
  <c r="G568" i="6"/>
  <c r="M567" i="6"/>
  <c r="K567" i="6"/>
  <c r="J567" i="6"/>
  <c r="I567" i="6"/>
  <c r="H567" i="6"/>
  <c r="G567" i="6"/>
  <c r="K566" i="6"/>
  <c r="J566" i="6"/>
  <c r="I566" i="6"/>
  <c r="H566" i="6"/>
  <c r="G566" i="6"/>
  <c r="K565" i="6"/>
  <c r="J565" i="6"/>
  <c r="I565" i="6"/>
  <c r="H565" i="6"/>
  <c r="G565" i="6"/>
  <c r="K564" i="6"/>
  <c r="J564" i="6"/>
  <c r="I564" i="6"/>
  <c r="H564" i="6"/>
  <c r="J563" i="6"/>
  <c r="I563" i="6"/>
  <c r="H563" i="6"/>
  <c r="J562" i="6"/>
  <c r="I562" i="6"/>
  <c r="H562" i="6"/>
  <c r="J561" i="6"/>
  <c r="I561" i="6"/>
  <c r="M558" i="6"/>
  <c r="M557" i="6"/>
  <c r="L557" i="6"/>
  <c r="M556" i="6"/>
  <c r="L556" i="6"/>
  <c r="K556" i="6"/>
  <c r="H556" i="6"/>
  <c r="M555" i="6"/>
  <c r="L555" i="6"/>
  <c r="K555" i="6"/>
  <c r="H555" i="6"/>
  <c r="M554" i="6"/>
  <c r="L554" i="6"/>
  <c r="K554" i="6"/>
  <c r="J554" i="6"/>
  <c r="H554" i="6"/>
  <c r="M553" i="6"/>
  <c r="L553" i="6"/>
  <c r="K553" i="6"/>
  <c r="J553" i="6"/>
  <c r="I553" i="6"/>
  <c r="H553" i="6"/>
  <c r="M552" i="6"/>
  <c r="L552" i="6"/>
  <c r="K552" i="6"/>
  <c r="J552" i="6"/>
  <c r="I552" i="6"/>
  <c r="H552" i="6"/>
  <c r="E552" i="6"/>
  <c r="H551" i="6"/>
  <c r="G551" i="6"/>
  <c r="E551" i="6"/>
  <c r="N539" i="6"/>
  <c r="N538" i="6"/>
  <c r="B538" i="6"/>
  <c r="B458" i="6"/>
  <c r="B470" i="6" s="1"/>
  <c r="B482" i="6" s="1"/>
  <c r="B494" i="6" s="1"/>
  <c r="B506" i="6" s="1"/>
  <c r="B518" i="6" s="1"/>
  <c r="B530" i="6" s="1"/>
  <c r="B542" i="6" s="1"/>
  <c r="F416" i="6"/>
  <c r="D415" i="6"/>
  <c r="D427" i="6" s="1"/>
  <c r="D439" i="6" s="1"/>
  <c r="D451" i="6" s="1"/>
  <c r="D463" i="6" s="1"/>
  <c r="D475" i="6" s="1"/>
  <c r="D487" i="6" s="1"/>
  <c r="D414" i="6"/>
  <c r="D426" i="6" s="1"/>
  <c r="D438" i="6" s="1"/>
  <c r="D450" i="6" s="1"/>
  <c r="D462" i="6" s="1"/>
  <c r="D474" i="6" s="1"/>
  <c r="D486" i="6" s="1"/>
  <c r="D498" i="6" s="1"/>
  <c r="D510" i="6" s="1"/>
  <c r="D522" i="6" s="1"/>
  <c r="D413" i="6"/>
  <c r="D425" i="6" s="1"/>
  <c r="D437" i="6" s="1"/>
  <c r="D449" i="6" s="1"/>
  <c r="D461" i="6" s="1"/>
  <c r="D473" i="6" s="1"/>
  <c r="D485" i="6" s="1"/>
  <c r="D497" i="6" s="1"/>
  <c r="D509" i="6" s="1"/>
  <c r="D521" i="6" s="1"/>
  <c r="D412" i="6"/>
  <c r="D424" i="6" s="1"/>
  <c r="D436" i="6" s="1"/>
  <c r="D448" i="6" s="1"/>
  <c r="D460" i="6" s="1"/>
  <c r="D472" i="6" s="1"/>
  <c r="D484" i="6" s="1"/>
  <c r="D496" i="6" s="1"/>
  <c r="D411" i="6"/>
  <c r="D423" i="6" s="1"/>
  <c r="D435" i="6" s="1"/>
  <c r="D447" i="6" s="1"/>
  <c r="D459" i="6" s="1"/>
  <c r="D471" i="6" s="1"/>
  <c r="D483" i="6" s="1"/>
  <c r="D495" i="6" s="1"/>
  <c r="D410" i="6"/>
  <c r="D422" i="6" s="1"/>
  <c r="D434" i="6" s="1"/>
  <c r="D446" i="6" s="1"/>
  <c r="D458" i="6" s="1"/>
  <c r="D470" i="6" s="1"/>
  <c r="D482" i="6" s="1"/>
  <c r="D494" i="6" s="1"/>
  <c r="D506" i="6" s="1"/>
  <c r="D518" i="6" s="1"/>
  <c r="D409" i="6"/>
  <c r="D421" i="6" s="1"/>
  <c r="D433" i="6" s="1"/>
  <c r="D445" i="6" s="1"/>
  <c r="D457" i="6" s="1"/>
  <c r="D469" i="6" s="1"/>
  <c r="D481" i="6" s="1"/>
  <c r="D493" i="6" s="1"/>
  <c r="D505" i="6" s="1"/>
  <c r="D517" i="6" s="1"/>
  <c r="D408" i="6"/>
  <c r="D420" i="6" s="1"/>
  <c r="D432" i="6" s="1"/>
  <c r="D444" i="6" s="1"/>
  <c r="D456" i="6" s="1"/>
  <c r="D468" i="6" s="1"/>
  <c r="D480" i="6" s="1"/>
  <c r="D407" i="6"/>
  <c r="D419" i="6" s="1"/>
  <c r="D431" i="6" s="1"/>
  <c r="D443" i="6" s="1"/>
  <c r="D455" i="6" s="1"/>
  <c r="D467" i="6" s="1"/>
  <c r="D479" i="6" s="1"/>
  <c r="D406" i="6"/>
  <c r="D418" i="6" s="1"/>
  <c r="D430" i="6" s="1"/>
  <c r="D442" i="6" s="1"/>
  <c r="D454" i="6" s="1"/>
  <c r="D466" i="6" s="1"/>
  <c r="D478" i="6" s="1"/>
  <c r="D490" i="6" s="1"/>
  <c r="D502" i="6" s="1"/>
  <c r="D514" i="6" s="1"/>
  <c r="D405" i="6"/>
  <c r="D417" i="6" s="1"/>
  <c r="C583" i="6"/>
  <c r="C581" i="6"/>
  <c r="C579" i="6"/>
  <c r="E578" i="6"/>
  <c r="F577" i="6"/>
  <c r="C577" i="6"/>
  <c r="E576" i="6"/>
  <c r="C575" i="6"/>
  <c r="C573" i="6"/>
  <c r="B259" i="6"/>
  <c r="B271" i="6" s="1"/>
  <c r="B283" i="6" s="1"/>
  <c r="B295" i="6" s="1"/>
  <c r="B307" i="6" s="1"/>
  <c r="B319" i="6" s="1"/>
  <c r="B331" i="6" s="1"/>
  <c r="B343" i="6" s="1"/>
  <c r="B355" i="6" s="1"/>
  <c r="B367" i="6" s="1"/>
  <c r="B379" i="6" s="1"/>
  <c r="B391" i="6" s="1"/>
  <c r="B403" i="6" s="1"/>
  <c r="B415" i="6" s="1"/>
  <c r="B427" i="6" s="1"/>
  <c r="B439" i="6" s="1"/>
  <c r="B451" i="6" s="1"/>
  <c r="B463" i="6" s="1"/>
  <c r="B475" i="6" s="1"/>
  <c r="B487" i="6" s="1"/>
  <c r="B499" i="6" s="1"/>
  <c r="B511" i="6" s="1"/>
  <c r="B523" i="6" s="1"/>
  <c r="B535" i="6" s="1"/>
  <c r="B547" i="6" s="1"/>
  <c r="B258" i="6"/>
  <c r="B270" i="6" s="1"/>
  <c r="B282" i="6" s="1"/>
  <c r="B294" i="6" s="1"/>
  <c r="B306" i="6" s="1"/>
  <c r="B318" i="6" s="1"/>
  <c r="B330" i="6" s="1"/>
  <c r="B342" i="6" s="1"/>
  <c r="B354" i="6" s="1"/>
  <c r="B366" i="6" s="1"/>
  <c r="B378" i="6" s="1"/>
  <c r="B390" i="6" s="1"/>
  <c r="B402" i="6" s="1"/>
  <c r="B414" i="6" s="1"/>
  <c r="B426" i="6" s="1"/>
  <c r="B438" i="6" s="1"/>
  <c r="B450" i="6" s="1"/>
  <c r="B462" i="6" s="1"/>
  <c r="B474" i="6" s="1"/>
  <c r="B486" i="6" s="1"/>
  <c r="B498" i="6" s="1"/>
  <c r="B510" i="6" s="1"/>
  <c r="B522" i="6" s="1"/>
  <c r="B534" i="6" s="1"/>
  <c r="B546" i="6" s="1"/>
  <c r="B257" i="6"/>
  <c r="B269" i="6" s="1"/>
  <c r="B281" i="6" s="1"/>
  <c r="B293" i="6" s="1"/>
  <c r="B305" i="6" s="1"/>
  <c r="B317" i="6" s="1"/>
  <c r="B329" i="6" s="1"/>
  <c r="B341" i="6" s="1"/>
  <c r="B353" i="6" s="1"/>
  <c r="B365" i="6" s="1"/>
  <c r="B377" i="6" s="1"/>
  <c r="B389" i="6" s="1"/>
  <c r="B401" i="6" s="1"/>
  <c r="B413" i="6" s="1"/>
  <c r="B425" i="6" s="1"/>
  <c r="B437" i="6" s="1"/>
  <c r="B449" i="6" s="1"/>
  <c r="B461" i="6" s="1"/>
  <c r="B473" i="6" s="1"/>
  <c r="B485" i="6" s="1"/>
  <c r="B497" i="6" s="1"/>
  <c r="B509" i="6" s="1"/>
  <c r="B521" i="6" s="1"/>
  <c r="B533" i="6" s="1"/>
  <c r="B545" i="6" s="1"/>
  <c r="B256" i="6"/>
  <c r="B268" i="6" s="1"/>
  <c r="B280" i="6" s="1"/>
  <c r="B292" i="6" s="1"/>
  <c r="B304" i="6" s="1"/>
  <c r="B316" i="6" s="1"/>
  <c r="B328" i="6" s="1"/>
  <c r="B340" i="6" s="1"/>
  <c r="B352" i="6" s="1"/>
  <c r="B364" i="6" s="1"/>
  <c r="B376" i="6" s="1"/>
  <c r="B388" i="6" s="1"/>
  <c r="B400" i="6" s="1"/>
  <c r="B412" i="6" s="1"/>
  <c r="B424" i="6" s="1"/>
  <c r="B436" i="6" s="1"/>
  <c r="B448" i="6" s="1"/>
  <c r="B460" i="6" s="1"/>
  <c r="B472" i="6" s="1"/>
  <c r="B484" i="6" s="1"/>
  <c r="B496" i="6" s="1"/>
  <c r="B508" i="6" s="1"/>
  <c r="B520" i="6" s="1"/>
  <c r="B532" i="6" s="1"/>
  <c r="B544" i="6" s="1"/>
  <c r="B255" i="6"/>
  <c r="B267" i="6" s="1"/>
  <c r="B279" i="6" s="1"/>
  <c r="B291" i="6" s="1"/>
  <c r="B303" i="6" s="1"/>
  <c r="B315" i="6" s="1"/>
  <c r="B327" i="6" s="1"/>
  <c r="B339" i="6" s="1"/>
  <c r="B351" i="6" s="1"/>
  <c r="B363" i="6" s="1"/>
  <c r="B375" i="6" s="1"/>
  <c r="B387" i="6" s="1"/>
  <c r="B399" i="6" s="1"/>
  <c r="B411" i="6" s="1"/>
  <c r="B423" i="6" s="1"/>
  <c r="B435" i="6" s="1"/>
  <c r="B447" i="6" s="1"/>
  <c r="B459" i="6" s="1"/>
  <c r="B471" i="6" s="1"/>
  <c r="B483" i="6" s="1"/>
  <c r="B495" i="6" s="1"/>
  <c r="B507" i="6" s="1"/>
  <c r="B519" i="6" s="1"/>
  <c r="B531" i="6" s="1"/>
  <c r="B543" i="6" s="1"/>
  <c r="B254" i="6"/>
  <c r="B266" i="6" s="1"/>
  <c r="B278" i="6" s="1"/>
  <c r="B290" i="6" s="1"/>
  <c r="B302" i="6" s="1"/>
  <c r="B314" i="6" s="1"/>
  <c r="B326" i="6" s="1"/>
  <c r="B338" i="6" s="1"/>
  <c r="B350" i="6" s="1"/>
  <c r="B362" i="6" s="1"/>
  <c r="B374" i="6" s="1"/>
  <c r="B386" i="6" s="1"/>
  <c r="B398" i="6" s="1"/>
  <c r="B410" i="6" s="1"/>
  <c r="B422" i="6" s="1"/>
  <c r="B434" i="6" s="1"/>
  <c r="B446" i="6" s="1"/>
  <c r="B253" i="6"/>
  <c r="B265" i="6" s="1"/>
  <c r="B277" i="6" s="1"/>
  <c r="B289" i="6" s="1"/>
  <c r="B301" i="6" s="1"/>
  <c r="B313" i="6" s="1"/>
  <c r="B325" i="6" s="1"/>
  <c r="B337" i="6" s="1"/>
  <c r="B349" i="6" s="1"/>
  <c r="B361" i="6" s="1"/>
  <c r="B373" i="6" s="1"/>
  <c r="B385" i="6" s="1"/>
  <c r="B397" i="6" s="1"/>
  <c r="B409" i="6" s="1"/>
  <c r="B421" i="6" s="1"/>
  <c r="B433" i="6" s="1"/>
  <c r="B445" i="6" s="1"/>
  <c r="B457" i="6" s="1"/>
  <c r="B469" i="6" s="1"/>
  <c r="B481" i="6" s="1"/>
  <c r="B493" i="6" s="1"/>
  <c r="B505" i="6" s="1"/>
  <c r="B517" i="6" s="1"/>
  <c r="B529" i="6" s="1"/>
  <c r="B541" i="6" s="1"/>
  <c r="B252" i="6"/>
  <c r="B264" i="6" s="1"/>
  <c r="B276" i="6" s="1"/>
  <c r="B288" i="6" s="1"/>
  <c r="B300" i="6" s="1"/>
  <c r="B312" i="6" s="1"/>
  <c r="B324" i="6" s="1"/>
  <c r="B336" i="6" s="1"/>
  <c r="B348" i="6" s="1"/>
  <c r="B360" i="6" s="1"/>
  <c r="B372" i="6" s="1"/>
  <c r="B384" i="6" s="1"/>
  <c r="B396" i="6" s="1"/>
  <c r="B408" i="6" s="1"/>
  <c r="B420" i="6" s="1"/>
  <c r="B432" i="6" s="1"/>
  <c r="B444" i="6" s="1"/>
  <c r="B456" i="6" s="1"/>
  <c r="B468" i="6" s="1"/>
  <c r="B480" i="6" s="1"/>
  <c r="B492" i="6" s="1"/>
  <c r="B504" i="6" s="1"/>
  <c r="B516" i="6" s="1"/>
  <c r="B528" i="6" s="1"/>
  <c r="B540" i="6" s="1"/>
  <c r="B251" i="6"/>
  <c r="B263" i="6" s="1"/>
  <c r="B275" i="6" s="1"/>
  <c r="B287" i="6" s="1"/>
  <c r="B299" i="6" s="1"/>
  <c r="B311" i="6" s="1"/>
  <c r="B323" i="6" s="1"/>
  <c r="B335" i="6" s="1"/>
  <c r="B347" i="6" s="1"/>
  <c r="B359" i="6" s="1"/>
  <c r="B371" i="6" s="1"/>
  <c r="B383" i="6" s="1"/>
  <c r="B395" i="6" s="1"/>
  <c r="B407" i="6" s="1"/>
  <c r="B419" i="6" s="1"/>
  <c r="B431" i="6" s="1"/>
  <c r="B443" i="6" s="1"/>
  <c r="B455" i="6" s="1"/>
  <c r="B467" i="6" s="1"/>
  <c r="B479" i="6" s="1"/>
  <c r="B491" i="6" s="1"/>
  <c r="B503" i="6" s="1"/>
  <c r="B515" i="6" s="1"/>
  <c r="B527" i="6" s="1"/>
  <c r="B539" i="6" s="1"/>
  <c r="B250" i="6"/>
  <c r="B262" i="6" s="1"/>
  <c r="B274" i="6" s="1"/>
  <c r="B286" i="6" s="1"/>
  <c r="B298" i="6" s="1"/>
  <c r="B310" i="6" s="1"/>
  <c r="B322" i="6" s="1"/>
  <c r="B334" i="6" s="1"/>
  <c r="B346" i="6" s="1"/>
  <c r="B358" i="6" s="1"/>
  <c r="B370" i="6" s="1"/>
  <c r="B382" i="6" s="1"/>
  <c r="B394" i="6" s="1"/>
  <c r="B406" i="6" s="1"/>
  <c r="B418" i="6" s="1"/>
  <c r="B430" i="6" s="1"/>
  <c r="B442" i="6" s="1"/>
  <c r="B454" i="6" s="1"/>
  <c r="B466" i="6" s="1"/>
  <c r="B478" i="6" s="1"/>
  <c r="B490" i="6" s="1"/>
  <c r="B502" i="6" s="1"/>
  <c r="B514" i="6" s="1"/>
  <c r="B526" i="6" s="1"/>
  <c r="B249" i="6"/>
  <c r="B261" i="6" s="1"/>
  <c r="B273" i="6" s="1"/>
  <c r="B285" i="6" s="1"/>
  <c r="B297" i="6" s="1"/>
  <c r="B309" i="6" s="1"/>
  <c r="B321" i="6" s="1"/>
  <c r="B333" i="6" s="1"/>
  <c r="B345" i="6" s="1"/>
  <c r="B357" i="6" s="1"/>
  <c r="B369" i="6" s="1"/>
  <c r="B381" i="6" s="1"/>
  <c r="B393" i="6" s="1"/>
  <c r="B405" i="6" s="1"/>
  <c r="B417" i="6" s="1"/>
  <c r="B429" i="6" s="1"/>
  <c r="B441" i="6" s="1"/>
  <c r="B453" i="6" s="1"/>
  <c r="B465" i="6" s="1"/>
  <c r="B477" i="6" s="1"/>
  <c r="B489" i="6" s="1"/>
  <c r="B501" i="6" s="1"/>
  <c r="B513" i="6" s="1"/>
  <c r="B525" i="6" s="1"/>
  <c r="B537" i="6" s="1"/>
  <c r="B248" i="6"/>
  <c r="B260" i="6" s="1"/>
  <c r="B272" i="6" s="1"/>
  <c r="B284" i="6" s="1"/>
  <c r="B296" i="6" s="1"/>
  <c r="B308" i="6" s="1"/>
  <c r="B320" i="6" s="1"/>
  <c r="B332" i="6" s="1"/>
  <c r="B344" i="6" s="1"/>
  <c r="B356" i="6" s="1"/>
  <c r="B368" i="6" s="1"/>
  <c r="B380" i="6" s="1"/>
  <c r="B392" i="6" s="1"/>
  <c r="B404" i="6" s="1"/>
  <c r="B416" i="6" s="1"/>
  <c r="B428" i="6" s="1"/>
  <c r="B440" i="6" s="1"/>
  <c r="B452" i="6" s="1"/>
  <c r="B464" i="6" s="1"/>
  <c r="B476" i="6" s="1"/>
  <c r="B488" i="6" s="1"/>
  <c r="B500" i="6" s="1"/>
  <c r="B512" i="6" s="1"/>
  <c r="B524" i="6" s="1"/>
  <c r="B536" i="6" s="1"/>
  <c r="C570" i="6"/>
  <c r="C569" i="6"/>
  <c r="C568" i="6"/>
  <c r="L566" i="6"/>
  <c r="L565" i="6"/>
  <c r="K563" i="6"/>
  <c r="K562" i="6"/>
  <c r="D562" i="6"/>
  <c r="G561" i="6"/>
  <c r="K561" i="6"/>
  <c r="H561" i="6"/>
  <c r="I560" i="6"/>
  <c r="A101" i="6"/>
  <c r="A113" i="6" s="1"/>
  <c r="A125" i="6" s="1"/>
  <c r="A138" i="6" s="1"/>
  <c r="A151" i="6" s="1"/>
  <c r="A163" i="6" s="1"/>
  <c r="A175" i="6" s="1"/>
  <c r="A187" i="6" s="1"/>
  <c r="A199" i="6" s="1"/>
  <c r="A211" i="6" s="1"/>
  <c r="A223" i="6" s="1"/>
  <c r="A235" i="6" s="1"/>
  <c r="A247" i="6" s="1"/>
  <c r="A259" i="6" s="1"/>
  <c r="A271" i="6" s="1"/>
  <c r="A283" i="6" s="1"/>
  <c r="A295" i="6" s="1"/>
  <c r="A307" i="6" s="1"/>
  <c r="A319" i="6" s="1"/>
  <c r="A331" i="6" s="1"/>
  <c r="A343" i="6" s="1"/>
  <c r="A355" i="6" s="1"/>
  <c r="A367" i="6" s="1"/>
  <c r="A379" i="6" s="1"/>
  <c r="A391" i="6" s="1"/>
  <c r="A403" i="6" s="1"/>
  <c r="A415" i="6" s="1"/>
  <c r="A427" i="6" s="1"/>
  <c r="A439" i="6" s="1"/>
  <c r="A451" i="6" s="1"/>
  <c r="A463" i="6" s="1"/>
  <c r="A475" i="6" s="1"/>
  <c r="A487" i="6" s="1"/>
  <c r="A499" i="6" s="1"/>
  <c r="A511" i="6" s="1"/>
  <c r="A523" i="6" s="1"/>
  <c r="A535" i="6" s="1"/>
  <c r="A547" i="6" s="1"/>
  <c r="A100" i="6"/>
  <c r="A112" i="6" s="1"/>
  <c r="A124" i="6" s="1"/>
  <c r="A137" i="6" s="1"/>
  <c r="A150" i="6" s="1"/>
  <c r="A162" i="6" s="1"/>
  <c r="A174" i="6" s="1"/>
  <c r="A186" i="6" s="1"/>
  <c r="A198" i="6" s="1"/>
  <c r="A210" i="6" s="1"/>
  <c r="A222" i="6" s="1"/>
  <c r="A234" i="6" s="1"/>
  <c r="A246" i="6" s="1"/>
  <c r="A258" i="6" s="1"/>
  <c r="A270" i="6" s="1"/>
  <c r="A282" i="6" s="1"/>
  <c r="A294" i="6" s="1"/>
  <c r="A306" i="6" s="1"/>
  <c r="A318" i="6" s="1"/>
  <c r="A330" i="6" s="1"/>
  <c r="A342" i="6" s="1"/>
  <c r="A354" i="6" s="1"/>
  <c r="A366" i="6" s="1"/>
  <c r="A378" i="6" s="1"/>
  <c r="A390" i="6" s="1"/>
  <c r="A402" i="6" s="1"/>
  <c r="A414" i="6" s="1"/>
  <c r="A426" i="6" s="1"/>
  <c r="A438" i="6" s="1"/>
  <c r="A450" i="6" s="1"/>
  <c r="A462" i="6" s="1"/>
  <c r="A474" i="6" s="1"/>
  <c r="A486" i="6" s="1"/>
  <c r="A498" i="6" s="1"/>
  <c r="A510" i="6" s="1"/>
  <c r="A522" i="6" s="1"/>
  <c r="A534" i="6" s="1"/>
  <c r="A546" i="6" s="1"/>
  <c r="A99" i="6"/>
  <c r="A111" i="6" s="1"/>
  <c r="A123" i="6" s="1"/>
  <c r="A136" i="6" s="1"/>
  <c r="A149" i="6" s="1"/>
  <c r="A161" i="6" s="1"/>
  <c r="A173" i="6" s="1"/>
  <c r="A185" i="6" s="1"/>
  <c r="A197" i="6" s="1"/>
  <c r="A209" i="6" s="1"/>
  <c r="A221" i="6" s="1"/>
  <c r="A233" i="6" s="1"/>
  <c r="A245" i="6" s="1"/>
  <c r="A257" i="6" s="1"/>
  <c r="A269" i="6" s="1"/>
  <c r="A281" i="6" s="1"/>
  <c r="A293" i="6" s="1"/>
  <c r="A305" i="6" s="1"/>
  <c r="A317" i="6" s="1"/>
  <c r="A329" i="6" s="1"/>
  <c r="A341" i="6" s="1"/>
  <c r="A353" i="6" s="1"/>
  <c r="A365" i="6" s="1"/>
  <c r="A377" i="6" s="1"/>
  <c r="A389" i="6" s="1"/>
  <c r="A401" i="6" s="1"/>
  <c r="A413" i="6" s="1"/>
  <c r="A425" i="6" s="1"/>
  <c r="A437" i="6" s="1"/>
  <c r="A449" i="6" s="1"/>
  <c r="A461" i="6" s="1"/>
  <c r="A473" i="6" s="1"/>
  <c r="A485" i="6" s="1"/>
  <c r="A497" i="6" s="1"/>
  <c r="A509" i="6" s="1"/>
  <c r="A521" i="6" s="1"/>
  <c r="A533" i="6" s="1"/>
  <c r="A545" i="6" s="1"/>
  <c r="A98" i="6"/>
  <c r="A110" i="6" s="1"/>
  <c r="A122" i="6" s="1"/>
  <c r="A135" i="6" s="1"/>
  <c r="A148" i="6" s="1"/>
  <c r="A160" i="6" s="1"/>
  <c r="A172" i="6" s="1"/>
  <c r="A184" i="6" s="1"/>
  <c r="A196" i="6" s="1"/>
  <c r="A208" i="6" s="1"/>
  <c r="A220" i="6" s="1"/>
  <c r="A232" i="6" s="1"/>
  <c r="A244" i="6" s="1"/>
  <c r="A256" i="6" s="1"/>
  <c r="A268" i="6" s="1"/>
  <c r="A280" i="6" s="1"/>
  <c r="A292" i="6" s="1"/>
  <c r="A304" i="6" s="1"/>
  <c r="A316" i="6" s="1"/>
  <c r="A328" i="6" s="1"/>
  <c r="A340" i="6" s="1"/>
  <c r="A352" i="6" s="1"/>
  <c r="A364" i="6" s="1"/>
  <c r="A376" i="6" s="1"/>
  <c r="A388" i="6" s="1"/>
  <c r="A400" i="6" s="1"/>
  <c r="A412" i="6" s="1"/>
  <c r="A424" i="6" s="1"/>
  <c r="A436" i="6" s="1"/>
  <c r="A448" i="6" s="1"/>
  <c r="A460" i="6" s="1"/>
  <c r="A472" i="6" s="1"/>
  <c r="A484" i="6" s="1"/>
  <c r="A496" i="6" s="1"/>
  <c r="A508" i="6" s="1"/>
  <c r="A520" i="6" s="1"/>
  <c r="A532" i="6" s="1"/>
  <c r="A544" i="6" s="1"/>
  <c r="A97" i="6"/>
  <c r="A109" i="6" s="1"/>
  <c r="A121" i="6" s="1"/>
  <c r="A134" i="6" s="1"/>
  <c r="A147" i="6" s="1"/>
  <c r="A159" i="6" s="1"/>
  <c r="A171" i="6" s="1"/>
  <c r="A183" i="6" s="1"/>
  <c r="A195" i="6" s="1"/>
  <c r="A207" i="6" s="1"/>
  <c r="A219" i="6" s="1"/>
  <c r="A231" i="6" s="1"/>
  <c r="A243" i="6" s="1"/>
  <c r="A255" i="6" s="1"/>
  <c r="A267" i="6" s="1"/>
  <c r="A279" i="6" s="1"/>
  <c r="A291" i="6" s="1"/>
  <c r="A303" i="6" s="1"/>
  <c r="A315" i="6" s="1"/>
  <c r="A327" i="6" s="1"/>
  <c r="A339" i="6" s="1"/>
  <c r="A351" i="6" s="1"/>
  <c r="A363" i="6" s="1"/>
  <c r="A375" i="6" s="1"/>
  <c r="A387" i="6" s="1"/>
  <c r="A399" i="6" s="1"/>
  <c r="A411" i="6" s="1"/>
  <c r="A423" i="6" s="1"/>
  <c r="A435" i="6" s="1"/>
  <c r="A447" i="6" s="1"/>
  <c r="A459" i="6" s="1"/>
  <c r="A471" i="6" s="1"/>
  <c r="A483" i="6" s="1"/>
  <c r="A495" i="6" s="1"/>
  <c r="A507" i="6" s="1"/>
  <c r="A519" i="6" s="1"/>
  <c r="A531" i="6" s="1"/>
  <c r="A543" i="6" s="1"/>
  <c r="A96" i="6"/>
  <c r="A108" i="6" s="1"/>
  <c r="A120" i="6" s="1"/>
  <c r="A133" i="6" s="1"/>
  <c r="A146" i="6" s="1"/>
  <c r="A158" i="6" s="1"/>
  <c r="A170" i="6" s="1"/>
  <c r="A182" i="6" s="1"/>
  <c r="A194" i="6" s="1"/>
  <c r="A206" i="6" s="1"/>
  <c r="A218" i="6" s="1"/>
  <c r="A230" i="6" s="1"/>
  <c r="A242" i="6" s="1"/>
  <c r="A254" i="6" s="1"/>
  <c r="A266" i="6" s="1"/>
  <c r="A278" i="6" s="1"/>
  <c r="A290" i="6" s="1"/>
  <c r="A302" i="6" s="1"/>
  <c r="A314" i="6" s="1"/>
  <c r="A326" i="6" s="1"/>
  <c r="A338" i="6" s="1"/>
  <c r="A350" i="6" s="1"/>
  <c r="A362" i="6" s="1"/>
  <c r="A374" i="6" s="1"/>
  <c r="A386" i="6" s="1"/>
  <c r="A398" i="6" s="1"/>
  <c r="A410" i="6" s="1"/>
  <c r="A422" i="6" s="1"/>
  <c r="A434" i="6" s="1"/>
  <c r="A446" i="6" s="1"/>
  <c r="A458" i="6" s="1"/>
  <c r="A470" i="6" s="1"/>
  <c r="A482" i="6" s="1"/>
  <c r="A494" i="6" s="1"/>
  <c r="A506" i="6" s="1"/>
  <c r="A518" i="6" s="1"/>
  <c r="A530" i="6" s="1"/>
  <c r="A542" i="6" s="1"/>
  <c r="A95" i="6"/>
  <c r="A107" i="6" s="1"/>
  <c r="A119" i="6" s="1"/>
  <c r="A132" i="6" s="1"/>
  <c r="A145" i="6" s="1"/>
  <c r="A157" i="6" s="1"/>
  <c r="A169" i="6" s="1"/>
  <c r="A181" i="6" s="1"/>
  <c r="A193" i="6" s="1"/>
  <c r="A205" i="6" s="1"/>
  <c r="A217" i="6" s="1"/>
  <c r="A229" i="6" s="1"/>
  <c r="A241" i="6" s="1"/>
  <c r="A253" i="6" s="1"/>
  <c r="A265" i="6" s="1"/>
  <c r="A277" i="6" s="1"/>
  <c r="A289" i="6" s="1"/>
  <c r="A301" i="6" s="1"/>
  <c r="A313" i="6" s="1"/>
  <c r="A325" i="6" s="1"/>
  <c r="A337" i="6" s="1"/>
  <c r="A349" i="6" s="1"/>
  <c r="A361" i="6" s="1"/>
  <c r="A373" i="6" s="1"/>
  <c r="A385" i="6" s="1"/>
  <c r="A397" i="6" s="1"/>
  <c r="A409" i="6" s="1"/>
  <c r="A421" i="6" s="1"/>
  <c r="A433" i="6" s="1"/>
  <c r="A445" i="6" s="1"/>
  <c r="A457" i="6" s="1"/>
  <c r="A469" i="6" s="1"/>
  <c r="A481" i="6" s="1"/>
  <c r="A493" i="6" s="1"/>
  <c r="A505" i="6" s="1"/>
  <c r="A517" i="6" s="1"/>
  <c r="A529" i="6" s="1"/>
  <c r="A541" i="6" s="1"/>
  <c r="A94" i="6"/>
  <c r="A106" i="6" s="1"/>
  <c r="A118" i="6" s="1"/>
  <c r="A131" i="6" s="1"/>
  <c r="A144" i="6" s="1"/>
  <c r="A156" i="6" s="1"/>
  <c r="A168" i="6" s="1"/>
  <c r="A180" i="6" s="1"/>
  <c r="A192" i="6" s="1"/>
  <c r="A204" i="6" s="1"/>
  <c r="A216" i="6" s="1"/>
  <c r="A228" i="6" s="1"/>
  <c r="A240" i="6" s="1"/>
  <c r="A252" i="6" s="1"/>
  <c r="A264" i="6" s="1"/>
  <c r="A276" i="6" s="1"/>
  <c r="A288" i="6" s="1"/>
  <c r="A300" i="6" s="1"/>
  <c r="A312" i="6" s="1"/>
  <c r="A324" i="6" s="1"/>
  <c r="A336" i="6" s="1"/>
  <c r="A348" i="6" s="1"/>
  <c r="A360" i="6" s="1"/>
  <c r="A372" i="6" s="1"/>
  <c r="A384" i="6" s="1"/>
  <c r="A396" i="6" s="1"/>
  <c r="A408" i="6" s="1"/>
  <c r="A420" i="6" s="1"/>
  <c r="A432" i="6" s="1"/>
  <c r="A444" i="6" s="1"/>
  <c r="A456" i="6" s="1"/>
  <c r="A468" i="6" s="1"/>
  <c r="A480" i="6" s="1"/>
  <c r="A492" i="6" s="1"/>
  <c r="A504" i="6" s="1"/>
  <c r="A516" i="6" s="1"/>
  <c r="A528" i="6" s="1"/>
  <c r="A540" i="6" s="1"/>
  <c r="A93" i="6"/>
  <c r="A105" i="6" s="1"/>
  <c r="A117" i="6" s="1"/>
  <c r="A130" i="6" s="1"/>
  <c r="A143" i="6" s="1"/>
  <c r="A155" i="6" s="1"/>
  <c r="A167" i="6" s="1"/>
  <c r="A179" i="6" s="1"/>
  <c r="A191" i="6" s="1"/>
  <c r="A203" i="6" s="1"/>
  <c r="A215" i="6" s="1"/>
  <c r="A227" i="6" s="1"/>
  <c r="A239" i="6" s="1"/>
  <c r="A251" i="6" s="1"/>
  <c r="A263" i="6" s="1"/>
  <c r="A275" i="6" s="1"/>
  <c r="A287" i="6" s="1"/>
  <c r="A299" i="6" s="1"/>
  <c r="A311" i="6" s="1"/>
  <c r="A323" i="6" s="1"/>
  <c r="A335" i="6" s="1"/>
  <c r="A347" i="6" s="1"/>
  <c r="A359" i="6" s="1"/>
  <c r="A371" i="6" s="1"/>
  <c r="A383" i="6" s="1"/>
  <c r="A395" i="6" s="1"/>
  <c r="A407" i="6" s="1"/>
  <c r="A419" i="6" s="1"/>
  <c r="A431" i="6" s="1"/>
  <c r="A443" i="6" s="1"/>
  <c r="A455" i="6" s="1"/>
  <c r="A467" i="6" s="1"/>
  <c r="A479" i="6" s="1"/>
  <c r="A491" i="6" s="1"/>
  <c r="A503" i="6" s="1"/>
  <c r="A515" i="6" s="1"/>
  <c r="A527" i="6" s="1"/>
  <c r="A539" i="6" s="1"/>
  <c r="A92" i="6"/>
  <c r="A104" i="6" s="1"/>
  <c r="A116" i="6" s="1"/>
  <c r="A129" i="6" s="1"/>
  <c r="A142" i="6" s="1"/>
  <c r="A154" i="6" s="1"/>
  <c r="A166" i="6" s="1"/>
  <c r="A178" i="6" s="1"/>
  <c r="A190" i="6" s="1"/>
  <c r="A202" i="6" s="1"/>
  <c r="A214" i="6" s="1"/>
  <c r="A226" i="6" s="1"/>
  <c r="A238" i="6" s="1"/>
  <c r="A250" i="6" s="1"/>
  <c r="A262" i="6" s="1"/>
  <c r="A274" i="6" s="1"/>
  <c r="A286" i="6" s="1"/>
  <c r="A298" i="6" s="1"/>
  <c r="A310" i="6" s="1"/>
  <c r="A322" i="6" s="1"/>
  <c r="A334" i="6" s="1"/>
  <c r="A346" i="6" s="1"/>
  <c r="A358" i="6" s="1"/>
  <c r="A370" i="6" s="1"/>
  <c r="A382" i="6" s="1"/>
  <c r="A394" i="6" s="1"/>
  <c r="A406" i="6" s="1"/>
  <c r="A418" i="6" s="1"/>
  <c r="A430" i="6" s="1"/>
  <c r="A442" i="6" s="1"/>
  <c r="A454" i="6" s="1"/>
  <c r="A466" i="6" s="1"/>
  <c r="A478" i="6" s="1"/>
  <c r="A490" i="6" s="1"/>
  <c r="A502" i="6" s="1"/>
  <c r="A514" i="6" s="1"/>
  <c r="A526" i="6" s="1"/>
  <c r="A538" i="6" s="1"/>
  <c r="A91" i="6"/>
  <c r="A103" i="6" s="1"/>
  <c r="A115" i="6" s="1"/>
  <c r="A128" i="6" s="1"/>
  <c r="A141" i="6" s="1"/>
  <c r="A153" i="6" s="1"/>
  <c r="A165" i="6" s="1"/>
  <c r="A177" i="6" s="1"/>
  <c r="A189" i="6" s="1"/>
  <c r="A201" i="6" s="1"/>
  <c r="A213" i="6" s="1"/>
  <c r="A225" i="6" s="1"/>
  <c r="A237" i="6" s="1"/>
  <c r="A249" i="6" s="1"/>
  <c r="A261" i="6" s="1"/>
  <c r="A273" i="6" s="1"/>
  <c r="A285" i="6" s="1"/>
  <c r="A297" i="6" s="1"/>
  <c r="A309" i="6" s="1"/>
  <c r="A321" i="6" s="1"/>
  <c r="A333" i="6" s="1"/>
  <c r="A345" i="6" s="1"/>
  <c r="A357" i="6" s="1"/>
  <c r="A369" i="6" s="1"/>
  <c r="A381" i="6" s="1"/>
  <c r="A393" i="6" s="1"/>
  <c r="A405" i="6" s="1"/>
  <c r="A417" i="6" s="1"/>
  <c r="A429" i="6" s="1"/>
  <c r="A441" i="6" s="1"/>
  <c r="A453" i="6" s="1"/>
  <c r="A465" i="6" s="1"/>
  <c r="A477" i="6" s="1"/>
  <c r="A489" i="6" s="1"/>
  <c r="A501" i="6" s="1"/>
  <c r="A513" i="6" s="1"/>
  <c r="A525" i="6" s="1"/>
  <c r="A537" i="6" s="1"/>
  <c r="A90" i="6"/>
  <c r="A102" i="6" s="1"/>
  <c r="A114" i="6" s="1"/>
  <c r="A127" i="6" s="1"/>
  <c r="A140" i="6" s="1"/>
  <c r="A152" i="6" s="1"/>
  <c r="A164" i="6" s="1"/>
  <c r="A176" i="6" s="1"/>
  <c r="A188" i="6" s="1"/>
  <c r="A200" i="6" s="1"/>
  <c r="A212" i="6" s="1"/>
  <c r="A224" i="6" s="1"/>
  <c r="A236" i="6" s="1"/>
  <c r="A248" i="6" s="1"/>
  <c r="A260" i="6" s="1"/>
  <c r="A272" i="6" s="1"/>
  <c r="A284" i="6" s="1"/>
  <c r="A296" i="6" s="1"/>
  <c r="A308" i="6" s="1"/>
  <c r="A320" i="6" s="1"/>
  <c r="A332" i="6" s="1"/>
  <c r="A344" i="6" s="1"/>
  <c r="A356" i="6" s="1"/>
  <c r="A368" i="6" s="1"/>
  <c r="A380" i="6" s="1"/>
  <c r="A392" i="6" s="1"/>
  <c r="A404" i="6" s="1"/>
  <c r="A416" i="6" s="1"/>
  <c r="A428" i="6" s="1"/>
  <c r="A440" i="6" s="1"/>
  <c r="A452" i="6" s="1"/>
  <c r="A464" i="6" s="1"/>
  <c r="A476" i="6" s="1"/>
  <c r="A488" i="6" s="1"/>
  <c r="A500" i="6" s="1"/>
  <c r="A512" i="6" s="1"/>
  <c r="A524" i="6" s="1"/>
  <c r="A536" i="6" s="1"/>
  <c r="D552" i="6"/>
  <c r="C552" i="6"/>
  <c r="N12" i="6"/>
  <c r="P12" i="6" s="1"/>
  <c r="N9" i="6"/>
  <c r="P9" i="6" s="1"/>
  <c r="F449" i="6" l="1"/>
  <c r="N449" i="6" s="1"/>
  <c r="F425" i="10"/>
  <c r="F435" i="9" s="1"/>
  <c r="N435" i="9" s="1"/>
  <c r="F426" i="6"/>
  <c r="C586" i="6"/>
  <c r="O52" i="7"/>
  <c r="O62" i="7"/>
  <c r="O70" i="7"/>
  <c r="N94" i="7"/>
  <c r="N72" i="8"/>
  <c r="N77" i="8"/>
  <c r="C722" i="9"/>
  <c r="F405" i="10"/>
  <c r="N405" i="10" s="1"/>
  <c r="F406" i="6"/>
  <c r="N406" i="6" s="1"/>
  <c r="F414" i="6"/>
  <c r="N414" i="6" s="1"/>
  <c r="O78" i="7"/>
  <c r="N109" i="7"/>
  <c r="N113" i="7"/>
  <c r="N73" i="8"/>
  <c r="N76" i="8"/>
  <c r="N14" i="6"/>
  <c r="P14" i="6" s="1"/>
  <c r="N537" i="6"/>
  <c r="N546" i="6"/>
  <c r="P34" i="7"/>
  <c r="P45" i="7"/>
  <c r="P47" i="7"/>
  <c r="P49" i="7"/>
  <c r="P74" i="7"/>
  <c r="P92" i="7"/>
  <c r="P94" i="7"/>
  <c r="P102" i="7"/>
  <c r="P103" i="7"/>
  <c r="P110" i="7"/>
  <c r="P114" i="7"/>
  <c r="P116" i="7"/>
  <c r="P118" i="7"/>
  <c r="P127" i="7"/>
  <c r="P130" i="7"/>
  <c r="P134" i="7"/>
  <c r="P137" i="7"/>
  <c r="P144" i="7"/>
  <c r="P148" i="7"/>
  <c r="P150" i="7"/>
  <c r="N43" i="8"/>
  <c r="P65" i="8"/>
  <c r="P67" i="8"/>
  <c r="P69" i="8"/>
  <c r="E556" i="9"/>
  <c r="E568" i="9" s="1"/>
  <c r="E580" i="9" s="1"/>
  <c r="E592" i="9" s="1"/>
  <c r="E604" i="9" s="1"/>
  <c r="E616" i="9" s="1"/>
  <c r="E628" i="9" s="1"/>
  <c r="E640" i="9" s="1"/>
  <c r="E652" i="9" s="1"/>
  <c r="E664" i="9" s="1"/>
  <c r="E676" i="9" s="1"/>
  <c r="E544" i="10"/>
  <c r="E556" i="10" s="1"/>
  <c r="E568" i="10" s="1"/>
  <c r="E580" i="10" s="1"/>
  <c r="E592" i="10" s="1"/>
  <c r="E604" i="10" s="1"/>
  <c r="E616" i="10" s="1"/>
  <c r="E628" i="10" s="1"/>
  <c r="E640" i="10" s="1"/>
  <c r="E652" i="10" s="1"/>
  <c r="F554" i="6"/>
  <c r="N51" i="6"/>
  <c r="N58" i="6"/>
  <c r="J555" i="6"/>
  <c r="N61" i="6"/>
  <c r="N65" i="6"/>
  <c r="D556" i="6"/>
  <c r="I556" i="6"/>
  <c r="N69" i="6"/>
  <c r="N73" i="6"/>
  <c r="N77" i="6"/>
  <c r="D557" i="6"/>
  <c r="H557" i="6"/>
  <c r="C557" i="6"/>
  <c r="K557" i="6"/>
  <c r="N82" i="6"/>
  <c r="N83" i="6"/>
  <c r="N86" i="6"/>
  <c r="N107" i="6"/>
  <c r="J560" i="6"/>
  <c r="N117" i="6"/>
  <c r="N128" i="6"/>
  <c r="N130" i="6"/>
  <c r="N131" i="6"/>
  <c r="N132" i="6"/>
  <c r="N134" i="6"/>
  <c r="N135" i="6"/>
  <c r="N136" i="6"/>
  <c r="N138" i="6"/>
  <c r="N141" i="6"/>
  <c r="N143" i="6"/>
  <c r="N144" i="6"/>
  <c r="N145" i="6"/>
  <c r="N147" i="6"/>
  <c r="N148" i="6"/>
  <c r="N149" i="6"/>
  <c r="N151" i="6"/>
  <c r="N152" i="6"/>
  <c r="F565" i="6"/>
  <c r="F566" i="6"/>
  <c r="N203" i="6"/>
  <c r="N207" i="6"/>
  <c r="N211" i="6"/>
  <c r="N408" i="6"/>
  <c r="N526" i="6"/>
  <c r="N530" i="6"/>
  <c r="N532" i="6"/>
  <c r="N534" i="6"/>
  <c r="P31" i="7"/>
  <c r="P35" i="7"/>
  <c r="P42" i="7"/>
  <c r="P46" i="7"/>
  <c r="P61" i="7"/>
  <c r="P88" i="7"/>
  <c r="P90" i="7"/>
  <c r="P91" i="7"/>
  <c r="N19" i="8"/>
  <c r="N23" i="8"/>
  <c r="N27" i="8"/>
  <c r="P31" i="8"/>
  <c r="N32" i="8"/>
  <c r="P35" i="8"/>
  <c r="P37" i="8"/>
  <c r="P45" i="8"/>
  <c r="P215" i="8"/>
  <c r="P219" i="8"/>
  <c r="P223" i="8"/>
  <c r="P227" i="8"/>
  <c r="P231" i="8"/>
  <c r="P235" i="8"/>
  <c r="P239" i="8"/>
  <c r="P243" i="8"/>
  <c r="P247" i="8"/>
  <c r="P251" i="8"/>
  <c r="P255" i="8"/>
  <c r="P259" i="8"/>
  <c r="P263" i="8"/>
  <c r="N531" i="9"/>
  <c r="E552" i="9"/>
  <c r="E564" i="9" s="1"/>
  <c r="E576" i="9" s="1"/>
  <c r="E588" i="9" s="1"/>
  <c r="E600" i="9" s="1"/>
  <c r="E612" i="9" s="1"/>
  <c r="E624" i="9" s="1"/>
  <c r="E636" i="9" s="1"/>
  <c r="E648" i="9" s="1"/>
  <c r="E660" i="9" s="1"/>
  <c r="E672" i="9" s="1"/>
  <c r="F418" i="10"/>
  <c r="F431" i="6" s="1"/>
  <c r="N431" i="6" s="1"/>
  <c r="F419" i="6"/>
  <c r="N419" i="6" s="1"/>
  <c r="O74" i="7"/>
  <c r="E549" i="9"/>
  <c r="E561" i="9" s="1"/>
  <c r="N547" i="6"/>
  <c r="N10" i="7"/>
  <c r="N47" i="7"/>
  <c r="N86" i="7"/>
  <c r="O102" i="7"/>
  <c r="N116" i="7"/>
  <c r="N120" i="7"/>
  <c r="N132" i="7"/>
  <c r="N142" i="7"/>
  <c r="N150" i="7"/>
  <c r="E697" i="9"/>
  <c r="N248" i="6"/>
  <c r="N252" i="6"/>
  <c r="C587" i="6"/>
  <c r="N9" i="7"/>
  <c r="N13" i="7"/>
  <c r="N17" i="7"/>
  <c r="N28" i="7"/>
  <c r="N37" i="7"/>
  <c r="P43" i="7"/>
  <c r="P50" i="7"/>
  <c r="P52" i="7"/>
  <c r="P54" i="7"/>
  <c r="P64" i="7"/>
  <c r="P65" i="7"/>
  <c r="N67" i="7"/>
  <c r="O68" i="7"/>
  <c r="P69" i="7"/>
  <c r="P73" i="7"/>
  <c r="O77" i="7"/>
  <c r="O81" i="7"/>
  <c r="O85" i="7"/>
  <c r="O93" i="7"/>
  <c r="P99" i="7"/>
  <c r="O99" i="7"/>
  <c r="O113" i="7"/>
  <c r="P154" i="7"/>
  <c r="N156" i="7"/>
  <c r="P156" i="7"/>
  <c r="N160" i="7"/>
  <c r="P160" i="7"/>
  <c r="P162" i="7"/>
  <c r="P170" i="7"/>
  <c r="N172" i="7"/>
  <c r="P172" i="7"/>
  <c r="N176" i="7"/>
  <c r="P176" i="7"/>
  <c r="P178" i="7"/>
  <c r="P186" i="7"/>
  <c r="N188" i="7"/>
  <c r="P188" i="7"/>
  <c r="N192" i="7"/>
  <c r="P192" i="7"/>
  <c r="P194" i="7"/>
  <c r="N672" i="7"/>
  <c r="P52" i="8"/>
  <c r="P54" i="8"/>
  <c r="P56" i="8"/>
  <c r="P58" i="8"/>
  <c r="P60" i="8"/>
  <c r="O76" i="7"/>
  <c r="P99" i="8"/>
  <c r="P103" i="8"/>
  <c r="P105" i="8"/>
  <c r="N106" i="8"/>
  <c r="D22" i="11" s="1"/>
  <c r="N107" i="8"/>
  <c r="D23" i="11" s="1"/>
  <c r="P108" i="8"/>
  <c r="P110" i="8"/>
  <c r="N113" i="8"/>
  <c r="D29" i="11" s="1"/>
  <c r="P120" i="8"/>
  <c r="P123" i="8"/>
  <c r="N124" i="8"/>
  <c r="D40" i="11" s="1"/>
  <c r="P126" i="8"/>
  <c r="P127" i="8"/>
  <c r="N150" i="8"/>
  <c r="P151" i="8"/>
  <c r="P153" i="8"/>
  <c r="N154" i="8"/>
  <c r="P155" i="8"/>
  <c r="P157" i="8"/>
  <c r="N158" i="8"/>
  <c r="D74" i="11" s="1"/>
  <c r="P159" i="8"/>
  <c r="P161" i="8"/>
  <c r="N162" i="8"/>
  <c r="D78" i="11" s="1"/>
  <c r="P163" i="8"/>
  <c r="P165" i="8"/>
  <c r="N166" i="8"/>
  <c r="P167" i="8"/>
  <c r="P169" i="8"/>
  <c r="N170" i="8"/>
  <c r="D86" i="11" s="1"/>
  <c r="P171" i="8"/>
  <c r="P173" i="8"/>
  <c r="N174" i="8"/>
  <c r="D90" i="11" s="1"/>
  <c r="P175" i="8"/>
  <c r="P177" i="8"/>
  <c r="N178" i="8"/>
  <c r="D94" i="11" s="1"/>
  <c r="P179" i="8"/>
  <c r="P181" i="8"/>
  <c r="N182" i="8"/>
  <c r="P183" i="8"/>
  <c r="P185" i="8"/>
  <c r="N186" i="8"/>
  <c r="D102" i="11" s="1"/>
  <c r="P187" i="8"/>
  <c r="P189" i="8"/>
  <c r="N190" i="8"/>
  <c r="D106" i="11" s="1"/>
  <c r="P191" i="8"/>
  <c r="P193" i="8"/>
  <c r="N194" i="8"/>
  <c r="D110" i="11" s="1"/>
  <c r="P195" i="8"/>
  <c r="P197" i="8"/>
  <c r="N535" i="6"/>
  <c r="N6" i="7"/>
  <c r="N14" i="7"/>
  <c r="N50" i="7"/>
  <c r="N52" i="7"/>
  <c r="O100" i="7"/>
  <c r="N146" i="7"/>
  <c r="M691" i="9"/>
  <c r="I554" i="6"/>
  <c r="M560" i="6"/>
  <c r="N410" i="6"/>
  <c r="N529" i="6"/>
  <c r="N533" i="6"/>
  <c r="N545" i="6"/>
  <c r="N8" i="7"/>
  <c r="N12" i="7"/>
  <c r="N16" i="7"/>
  <c r="N21" i="7"/>
  <c r="P37" i="7"/>
  <c r="O53" i="7"/>
  <c r="O55" i="7"/>
  <c r="O61" i="7"/>
  <c r="P63" i="7"/>
  <c r="P72" i="7"/>
  <c r="O84" i="7"/>
  <c r="O89" i="7"/>
  <c r="P96" i="7"/>
  <c r="O96" i="7"/>
  <c r="N97" i="7"/>
  <c r="O98" i="7"/>
  <c r="O106" i="7"/>
  <c r="P108" i="7"/>
  <c r="P112" i="7"/>
  <c r="O112" i="7"/>
  <c r="P151" i="7"/>
  <c r="P199" i="7"/>
  <c r="N201" i="7"/>
  <c r="P201" i="7"/>
  <c r="P203" i="7"/>
  <c r="N205" i="7"/>
  <c r="P205" i="7"/>
  <c r="P207" i="7"/>
  <c r="N209" i="7"/>
  <c r="P209" i="7"/>
  <c r="N210" i="7"/>
  <c r="N212" i="7"/>
  <c r="N214" i="7"/>
  <c r="N216" i="7"/>
  <c r="N218" i="7"/>
  <c r="N220" i="7"/>
  <c r="N222" i="7"/>
  <c r="N224" i="7"/>
  <c r="N226" i="7"/>
  <c r="N228" i="7"/>
  <c r="N230" i="7"/>
  <c r="N232" i="7"/>
  <c r="N234" i="7"/>
  <c r="N236" i="7"/>
  <c r="N238" i="7"/>
  <c r="N240" i="7"/>
  <c r="N242" i="7"/>
  <c r="N244" i="7"/>
  <c r="N246" i="7"/>
  <c r="N248" i="7"/>
  <c r="N250" i="7"/>
  <c r="N252" i="7"/>
  <c r="N254" i="7"/>
  <c r="N256" i="7"/>
  <c r="N258" i="7"/>
  <c r="N260" i="7"/>
  <c r="N262" i="7"/>
  <c r="N264" i="7"/>
  <c r="N266" i="7"/>
  <c r="N268" i="7"/>
  <c r="N270" i="7"/>
  <c r="N272" i="7"/>
  <c r="N274" i="7"/>
  <c r="N276" i="7"/>
  <c r="N278" i="7"/>
  <c r="N282" i="7"/>
  <c r="N286" i="7"/>
  <c r="N290" i="7"/>
  <c r="N294" i="7"/>
  <c r="N298" i="7"/>
  <c r="N302" i="7"/>
  <c r="N306" i="7"/>
  <c r="N310" i="7"/>
  <c r="N314" i="7"/>
  <c r="N318" i="7"/>
  <c r="N322" i="7"/>
  <c r="N326" i="7"/>
  <c r="N330" i="7"/>
  <c r="N334" i="7"/>
  <c r="N338" i="7"/>
  <c r="N342" i="7"/>
  <c r="N346" i="7"/>
  <c r="N350" i="7"/>
  <c r="N354" i="7"/>
  <c r="N358" i="7"/>
  <c r="N362" i="7"/>
  <c r="N366" i="7"/>
  <c r="N370" i="7"/>
  <c r="N374" i="7"/>
  <c r="N378" i="7"/>
  <c r="N382" i="7"/>
  <c r="N386" i="7"/>
  <c r="N390" i="7"/>
  <c r="N394" i="7"/>
  <c r="N398" i="7"/>
  <c r="N402" i="7"/>
  <c r="N406" i="7"/>
  <c r="N410" i="7"/>
  <c r="N414" i="7"/>
  <c r="N418" i="7"/>
  <c r="N422" i="7"/>
  <c r="N426" i="7"/>
  <c r="N430" i="7"/>
  <c r="N434" i="7"/>
  <c r="N438" i="7"/>
  <c r="N442" i="7"/>
  <c r="N446" i="7"/>
  <c r="N450" i="7"/>
  <c r="N454" i="7"/>
  <c r="N458" i="7"/>
  <c r="N462" i="7"/>
  <c r="N466" i="7"/>
  <c r="N470" i="7"/>
  <c r="N474" i="7"/>
  <c r="N478" i="7"/>
  <c r="N482" i="7"/>
  <c r="N486" i="7"/>
  <c r="N490" i="7"/>
  <c r="N494" i="7"/>
  <c r="N498" i="7"/>
  <c r="N502" i="7"/>
  <c r="N506" i="7"/>
  <c r="N510" i="7"/>
  <c r="N514" i="7"/>
  <c r="N518" i="7"/>
  <c r="N522" i="7"/>
  <c r="N526" i="7"/>
  <c r="N530" i="7"/>
  <c r="N534" i="7"/>
  <c r="N538" i="7"/>
  <c r="N542" i="7"/>
  <c r="P200" i="8"/>
  <c r="P204" i="8"/>
  <c r="N205" i="8"/>
  <c r="D121" i="11" s="1"/>
  <c r="P205" i="8"/>
  <c r="N206" i="8"/>
  <c r="D122" i="11" s="1"/>
  <c r="P207" i="8"/>
  <c r="P208" i="8"/>
  <c r="N209" i="8"/>
  <c r="P265" i="8"/>
  <c r="P269" i="8"/>
  <c r="P273" i="8"/>
  <c r="P277" i="8"/>
  <c r="N405" i="8"/>
  <c r="D321" i="11" s="1"/>
  <c r="N413" i="8"/>
  <c r="D329" i="11" s="1"/>
  <c r="N416" i="8"/>
  <c r="D332" i="11" s="1"/>
  <c r="N424" i="8"/>
  <c r="D340" i="11" s="1"/>
  <c r="N432" i="8"/>
  <c r="D348" i="11" s="1"/>
  <c r="N440" i="8"/>
  <c r="D356" i="11" s="1"/>
  <c r="N448" i="8"/>
  <c r="D364" i="11" s="1"/>
  <c r="N457" i="8"/>
  <c r="D373" i="11" s="1"/>
  <c r="N461" i="8"/>
  <c r="D377" i="11" s="1"/>
  <c r="N465" i="8"/>
  <c r="D381" i="11" s="1"/>
  <c r="N469" i="8"/>
  <c r="D385" i="11" s="1"/>
  <c r="N473" i="8"/>
  <c r="D389" i="11" s="1"/>
  <c r="N477" i="8"/>
  <c r="D393" i="11" s="1"/>
  <c r="N481" i="8"/>
  <c r="D397" i="11" s="1"/>
  <c r="N485" i="8"/>
  <c r="D401" i="11" s="1"/>
  <c r="N489" i="8"/>
  <c r="D405" i="11" s="1"/>
  <c r="N492" i="8"/>
  <c r="D408" i="11" s="1"/>
  <c r="N13" i="9"/>
  <c r="N17" i="9"/>
  <c r="N20" i="9"/>
  <c r="N24" i="9"/>
  <c r="N25" i="9"/>
  <c r="N27" i="9"/>
  <c r="N29" i="9"/>
  <c r="N30" i="9"/>
  <c r="N35" i="9"/>
  <c r="N36" i="9"/>
  <c r="N37" i="9"/>
  <c r="N40" i="9"/>
  <c r="N41" i="9"/>
  <c r="N45" i="9"/>
  <c r="N46" i="9"/>
  <c r="N47" i="9"/>
  <c r="N48" i="9"/>
  <c r="N49" i="9"/>
  <c r="I683" i="9"/>
  <c r="E687" i="9"/>
  <c r="N101" i="9"/>
  <c r="N102" i="9"/>
  <c r="G688" i="9"/>
  <c r="H688" i="9"/>
  <c r="N109" i="9"/>
  <c r="N110" i="9"/>
  <c r="N111" i="9"/>
  <c r="N112" i="9"/>
  <c r="N118" i="9"/>
  <c r="N121" i="9"/>
  <c r="E690" i="9"/>
  <c r="K690" i="9"/>
  <c r="N127" i="9"/>
  <c r="N130" i="9"/>
  <c r="N134" i="9"/>
  <c r="N141" i="9"/>
  <c r="N145" i="9"/>
  <c r="E694" i="9"/>
  <c r="M694" i="9"/>
  <c r="N176" i="9"/>
  <c r="N185" i="9"/>
  <c r="N186" i="9"/>
  <c r="N189" i="9"/>
  <c r="N190" i="9"/>
  <c r="N195" i="9"/>
  <c r="F696" i="9"/>
  <c r="N199" i="9"/>
  <c r="N203" i="9"/>
  <c r="N207" i="9"/>
  <c r="E699" i="9"/>
  <c r="N248" i="9"/>
  <c r="N249" i="9"/>
  <c r="N256" i="9"/>
  <c r="N526" i="9"/>
  <c r="E554" i="9"/>
  <c r="E566" i="9" s="1"/>
  <c r="E578" i="9" s="1"/>
  <c r="E590" i="9" s="1"/>
  <c r="E602" i="9" s="1"/>
  <c r="E614" i="9" s="1"/>
  <c r="E626" i="9" s="1"/>
  <c r="E638" i="9" s="1"/>
  <c r="E650" i="9" s="1"/>
  <c r="E662" i="9" s="1"/>
  <c r="E674" i="9" s="1"/>
  <c r="N674" i="9" s="1"/>
  <c r="F699" i="10"/>
  <c r="F432" i="10"/>
  <c r="N432" i="10" s="1"/>
  <c r="F430" i="9"/>
  <c r="N430" i="9" s="1"/>
  <c r="N35" i="8"/>
  <c r="P41" i="8"/>
  <c r="P48" i="8"/>
  <c r="O54" i="7"/>
  <c r="O58" i="7"/>
  <c r="N60" i="8"/>
  <c r="N61" i="8"/>
  <c r="P63" i="8"/>
  <c r="P82" i="8"/>
  <c r="P86" i="8"/>
  <c r="N89" i="8"/>
  <c r="P90" i="8"/>
  <c r="P95" i="8"/>
  <c r="P114" i="8"/>
  <c r="N115" i="8"/>
  <c r="P115" i="8"/>
  <c r="P124" i="8"/>
  <c r="P128" i="8"/>
  <c r="P129" i="8"/>
  <c r="P130" i="8"/>
  <c r="P131" i="8"/>
  <c r="P262" i="8"/>
  <c r="P266" i="8"/>
  <c r="P270" i="8"/>
  <c r="P274" i="8"/>
  <c r="J689" i="9"/>
  <c r="C696" i="9"/>
  <c r="H696" i="9"/>
  <c r="E721" i="9"/>
  <c r="N524" i="9"/>
  <c r="N525" i="9"/>
  <c r="E550" i="9"/>
  <c r="E562" i="9" s="1"/>
  <c r="E574" i="9" s="1"/>
  <c r="E586" i="9" s="1"/>
  <c r="E598" i="9" s="1"/>
  <c r="E610" i="9" s="1"/>
  <c r="E622" i="9" s="1"/>
  <c r="E634" i="9" s="1"/>
  <c r="E646" i="9" s="1"/>
  <c r="E658" i="9" s="1"/>
  <c r="E670" i="9" s="1"/>
  <c r="N670" i="9" s="1"/>
  <c r="N542" i="9"/>
  <c r="N543" i="9"/>
  <c r="M683" i="10"/>
  <c r="C719" i="10"/>
  <c r="N257" i="9"/>
  <c r="N264" i="9"/>
  <c r="N265" i="9"/>
  <c r="N272" i="9"/>
  <c r="N273" i="9"/>
  <c r="N280" i="9"/>
  <c r="N281" i="9"/>
  <c r="N288" i="9"/>
  <c r="N289" i="9"/>
  <c r="N296" i="9"/>
  <c r="N297" i="9"/>
  <c r="N304" i="9"/>
  <c r="N305" i="9"/>
  <c r="N312" i="9"/>
  <c r="N313" i="9"/>
  <c r="N320" i="9"/>
  <c r="N321" i="9"/>
  <c r="N328" i="9"/>
  <c r="N329" i="9"/>
  <c r="N336" i="9"/>
  <c r="N337" i="9"/>
  <c r="N344" i="9"/>
  <c r="N345" i="9"/>
  <c r="N352" i="9"/>
  <c r="N353" i="9"/>
  <c r="N360" i="9"/>
  <c r="N361" i="9"/>
  <c r="N368" i="9"/>
  <c r="N369" i="9"/>
  <c r="N376" i="9"/>
  <c r="N377" i="9"/>
  <c r="N384" i="9"/>
  <c r="N385" i="9"/>
  <c r="N392" i="9"/>
  <c r="N393" i="9"/>
  <c r="N400" i="9"/>
  <c r="N401" i="9"/>
  <c r="C716" i="9"/>
  <c r="N533" i="9"/>
  <c r="N41" i="10"/>
  <c r="N43" i="10"/>
  <c r="N44" i="10"/>
  <c r="N49" i="10"/>
  <c r="N57" i="10"/>
  <c r="N65" i="10"/>
  <c r="N69" i="10"/>
  <c r="N72" i="10"/>
  <c r="N73" i="10"/>
  <c r="N76" i="10"/>
  <c r="N77" i="10"/>
  <c r="E678" i="10"/>
  <c r="I678" i="10"/>
  <c r="N80" i="10"/>
  <c r="N84" i="10"/>
  <c r="N88" i="10"/>
  <c r="N91" i="10"/>
  <c r="M679" i="10"/>
  <c r="N99" i="10"/>
  <c r="N106" i="10"/>
  <c r="N113" i="10"/>
  <c r="G683" i="10"/>
  <c r="N145" i="10"/>
  <c r="N150" i="10"/>
  <c r="N153" i="10"/>
  <c r="N157" i="10"/>
  <c r="N162" i="10"/>
  <c r="N163" i="10"/>
  <c r="N170" i="10"/>
  <c r="N171" i="10"/>
  <c r="N200" i="10"/>
  <c r="N204" i="10"/>
  <c r="N208" i="10"/>
  <c r="N216" i="10"/>
  <c r="N220" i="10"/>
  <c r="N393" i="10"/>
  <c r="N396" i="10"/>
  <c r="E540" i="10"/>
  <c r="E552" i="10" s="1"/>
  <c r="E564" i="10" s="1"/>
  <c r="E576" i="10" s="1"/>
  <c r="E588" i="10" s="1"/>
  <c r="E600" i="10" s="1"/>
  <c r="E612" i="10" s="1"/>
  <c r="E624" i="10" s="1"/>
  <c r="E636" i="10" s="1"/>
  <c r="E648" i="10" s="1"/>
  <c r="E660" i="10" s="1"/>
  <c r="N11" i="6"/>
  <c r="P11" i="6" s="1"/>
  <c r="N16" i="6"/>
  <c r="P16" i="6" s="1"/>
  <c r="E590" i="6"/>
  <c r="E592" i="6"/>
  <c r="O550" i="6"/>
  <c r="N550" i="6"/>
  <c r="N22" i="7"/>
  <c r="N23" i="7"/>
  <c r="N24" i="7"/>
  <c r="N25" i="7"/>
  <c r="P38" i="7"/>
  <c r="N39" i="7"/>
  <c r="P41" i="7"/>
  <c r="N42" i="7"/>
  <c r="N68" i="7"/>
  <c r="P84" i="7"/>
  <c r="N87" i="7"/>
  <c r="P87" i="7"/>
  <c r="N88" i="7"/>
  <c r="N90" i="7"/>
  <c r="P97" i="7"/>
  <c r="N102" i="7"/>
  <c r="N110" i="7"/>
  <c r="P121" i="7"/>
  <c r="P122" i="7"/>
  <c r="N124" i="7"/>
  <c r="N130" i="7"/>
  <c r="P132" i="7"/>
  <c r="N134" i="7"/>
  <c r="P139" i="7"/>
  <c r="P142" i="7"/>
  <c r="N144" i="7"/>
  <c r="P146" i="7"/>
  <c r="N148" i="7"/>
  <c r="N152" i="7"/>
  <c r="P159" i="7"/>
  <c r="N168" i="7"/>
  <c r="P175" i="7"/>
  <c r="N184" i="7"/>
  <c r="P191" i="7"/>
  <c r="N673" i="7"/>
  <c r="N676" i="7"/>
  <c r="P33" i="8"/>
  <c r="P44" i="8"/>
  <c r="N45" i="8"/>
  <c r="P47" i="8"/>
  <c r="N48" i="8"/>
  <c r="P64" i="8"/>
  <c r="N66" i="8"/>
  <c r="P66" i="8"/>
  <c r="P68" i="8"/>
  <c r="N70" i="8"/>
  <c r="P70" i="8"/>
  <c r="P73" i="8"/>
  <c r="N75" i="8"/>
  <c r="P75" i="8"/>
  <c r="P77" i="8"/>
  <c r="P79" i="8"/>
  <c r="N199" i="8"/>
  <c r="P199" i="8"/>
  <c r="P211" i="8"/>
  <c r="N212" i="8"/>
  <c r="N215" i="8"/>
  <c r="P218" i="8"/>
  <c r="N219" i="8"/>
  <c r="P222" i="8"/>
  <c r="N223" i="8"/>
  <c r="P226" i="8"/>
  <c r="N227" i="8"/>
  <c r="P230" i="8"/>
  <c r="N231" i="8"/>
  <c r="P234" i="8"/>
  <c r="N235" i="8"/>
  <c r="P238" i="8"/>
  <c r="N239" i="8"/>
  <c r="P242" i="8"/>
  <c r="N243" i="8"/>
  <c r="P246" i="8"/>
  <c r="N247" i="8"/>
  <c r="P250" i="8"/>
  <c r="N251" i="8"/>
  <c r="P254" i="8"/>
  <c r="N255" i="8"/>
  <c r="P258" i="8"/>
  <c r="N259" i="8"/>
  <c r="N260" i="8"/>
  <c r="F408" i="9"/>
  <c r="N408" i="9" s="1"/>
  <c r="F410" i="10"/>
  <c r="N410" i="10" s="1"/>
  <c r="F414" i="10"/>
  <c r="F412" i="9"/>
  <c r="N412" i="9" s="1"/>
  <c r="F415" i="6"/>
  <c r="N415" i="6" s="1"/>
  <c r="G555" i="6"/>
  <c r="E560" i="6"/>
  <c r="G563" i="6"/>
  <c r="F569" i="6"/>
  <c r="E588" i="6"/>
  <c r="N531" i="6"/>
  <c r="D70" i="11"/>
  <c r="N201" i="8"/>
  <c r="P201" i="8"/>
  <c r="N202" i="8"/>
  <c r="P202" i="8"/>
  <c r="N264" i="8"/>
  <c r="P267" i="8"/>
  <c r="N268" i="8"/>
  <c r="P271" i="8"/>
  <c r="N272" i="8"/>
  <c r="P275" i="8"/>
  <c r="N276" i="8"/>
  <c r="N280" i="8"/>
  <c r="N284" i="8"/>
  <c r="D200" i="11" s="1"/>
  <c r="N287" i="8"/>
  <c r="D203" i="11" s="1"/>
  <c r="N291" i="8"/>
  <c r="D207" i="11" s="1"/>
  <c r="N295" i="8"/>
  <c r="D211" i="11" s="1"/>
  <c r="N299" i="8"/>
  <c r="D215" i="11" s="1"/>
  <c r="N303" i="8"/>
  <c r="D219" i="11" s="1"/>
  <c r="N307" i="8"/>
  <c r="D223" i="11" s="1"/>
  <c r="N311" i="8"/>
  <c r="D227" i="11" s="1"/>
  <c r="N315" i="8"/>
  <c r="D231" i="11" s="1"/>
  <c r="N319" i="8"/>
  <c r="D235" i="11" s="1"/>
  <c r="N323" i="8"/>
  <c r="D239" i="11" s="1"/>
  <c r="N327" i="8"/>
  <c r="D243" i="11" s="1"/>
  <c r="N331" i="8"/>
  <c r="D247" i="11" s="1"/>
  <c r="N335" i="8"/>
  <c r="D251" i="11" s="1"/>
  <c r="N339" i="8"/>
  <c r="D255" i="11" s="1"/>
  <c r="N343" i="8"/>
  <c r="D259" i="11" s="1"/>
  <c r="N347" i="8"/>
  <c r="D263" i="11" s="1"/>
  <c r="N351" i="8"/>
  <c r="D267" i="11" s="1"/>
  <c r="N355" i="8"/>
  <c r="D271" i="11" s="1"/>
  <c r="N359" i="8"/>
  <c r="D275" i="11" s="1"/>
  <c r="N363" i="8"/>
  <c r="D279" i="11" s="1"/>
  <c r="N367" i="8"/>
  <c r="D283" i="11" s="1"/>
  <c r="N371" i="8"/>
  <c r="D287" i="11" s="1"/>
  <c r="N375" i="8"/>
  <c r="D291" i="11" s="1"/>
  <c r="N379" i="8"/>
  <c r="D295" i="11" s="1"/>
  <c r="N383" i="8"/>
  <c r="D299" i="11" s="1"/>
  <c r="N387" i="8"/>
  <c r="D303" i="11" s="1"/>
  <c r="N391" i="8"/>
  <c r="D307" i="11" s="1"/>
  <c r="N395" i="8"/>
  <c r="D311" i="11" s="1"/>
  <c r="N399" i="8"/>
  <c r="D315" i="11" s="1"/>
  <c r="N422" i="8"/>
  <c r="D338" i="11" s="1"/>
  <c r="N430" i="8"/>
  <c r="D346" i="11" s="1"/>
  <c r="N438" i="8"/>
  <c r="D354" i="11" s="1"/>
  <c r="N446" i="8"/>
  <c r="D362" i="11" s="1"/>
  <c r="N454" i="8"/>
  <c r="D370" i="11" s="1"/>
  <c r="N497" i="8"/>
  <c r="D413" i="11" s="1"/>
  <c r="N501" i="8"/>
  <c r="D417" i="11" s="1"/>
  <c r="N505" i="8"/>
  <c r="D421" i="11" s="1"/>
  <c r="N509" i="8"/>
  <c r="D425" i="11" s="1"/>
  <c r="N513" i="8"/>
  <c r="D429" i="11" s="1"/>
  <c r="N517" i="8"/>
  <c r="D433" i="11" s="1"/>
  <c r="N521" i="8"/>
  <c r="D437" i="11" s="1"/>
  <c r="N525" i="8"/>
  <c r="D441" i="11" s="1"/>
  <c r="N529" i="8"/>
  <c r="D445" i="11" s="1"/>
  <c r="N533" i="8"/>
  <c r="D449" i="11" s="1"/>
  <c r="N537" i="8"/>
  <c r="D453" i="11" s="1"/>
  <c r="N541" i="8"/>
  <c r="D457" i="11" s="1"/>
  <c r="N545" i="8"/>
  <c r="D461" i="11" s="1"/>
  <c r="N549" i="8"/>
  <c r="D465" i="11" s="1"/>
  <c r="N553" i="8"/>
  <c r="D469" i="11" s="1"/>
  <c r="N557" i="8"/>
  <c r="D473" i="11" s="1"/>
  <c r="N561" i="8"/>
  <c r="D477" i="11" s="1"/>
  <c r="N565" i="8"/>
  <c r="D481" i="11" s="1"/>
  <c r="N569" i="8"/>
  <c r="D485" i="11" s="1"/>
  <c r="N573" i="8"/>
  <c r="D489" i="11" s="1"/>
  <c r="N577" i="8"/>
  <c r="D493" i="11" s="1"/>
  <c r="N581" i="8"/>
  <c r="D497" i="11" s="1"/>
  <c r="N585" i="8"/>
  <c r="D501" i="11" s="1"/>
  <c r="N589" i="8"/>
  <c r="D505" i="11" s="1"/>
  <c r="N593" i="8"/>
  <c r="D509" i="11" s="1"/>
  <c r="N597" i="8"/>
  <c r="D513" i="11" s="1"/>
  <c r="N601" i="8"/>
  <c r="D517" i="11" s="1"/>
  <c r="N605" i="8"/>
  <c r="D521" i="11" s="1"/>
  <c r="N609" i="8"/>
  <c r="D525" i="11" s="1"/>
  <c r="N613" i="8"/>
  <c r="D529" i="11" s="1"/>
  <c r="N617" i="8"/>
  <c r="D533" i="11" s="1"/>
  <c r="N621" i="8"/>
  <c r="D537" i="11" s="1"/>
  <c r="N625" i="8"/>
  <c r="D541" i="11" s="1"/>
  <c r="N629" i="8"/>
  <c r="D545" i="11" s="1"/>
  <c r="N633" i="8"/>
  <c r="D549" i="11" s="1"/>
  <c r="N637" i="8"/>
  <c r="D553" i="11" s="1"/>
  <c r="N641" i="8"/>
  <c r="D557" i="11" s="1"/>
  <c r="N645" i="8"/>
  <c r="D561" i="11" s="1"/>
  <c r="G684" i="9"/>
  <c r="N95" i="9"/>
  <c r="N99" i="9"/>
  <c r="N105" i="9"/>
  <c r="N115" i="9"/>
  <c r="N125" i="9"/>
  <c r="C690" i="9"/>
  <c r="G690" i="9"/>
  <c r="E691" i="9"/>
  <c r="N143" i="9"/>
  <c r="N147" i="9"/>
  <c r="D692" i="9"/>
  <c r="N159" i="9"/>
  <c r="N161" i="9"/>
  <c r="N163" i="9"/>
  <c r="N165" i="9"/>
  <c r="N166" i="9"/>
  <c r="N167" i="9"/>
  <c r="N169" i="9"/>
  <c r="N170" i="9"/>
  <c r="N171" i="9"/>
  <c r="N173" i="9"/>
  <c r="N174" i="9"/>
  <c r="D694" i="9"/>
  <c r="N179" i="9"/>
  <c r="E695" i="9"/>
  <c r="M695" i="9"/>
  <c r="N188" i="9"/>
  <c r="N192" i="9"/>
  <c r="N200" i="9"/>
  <c r="N208" i="9"/>
  <c r="F405" i="9"/>
  <c r="N405" i="9" s="1"/>
  <c r="F407" i="10"/>
  <c r="N407" i="10" s="1"/>
  <c r="D31" i="11"/>
  <c r="P206" i="8"/>
  <c r="N8" i="6"/>
  <c r="P8" i="6" s="1"/>
  <c r="N17" i="6"/>
  <c r="P17" i="6" s="1"/>
  <c r="N52" i="6"/>
  <c r="N53" i="6"/>
  <c r="N56" i="6"/>
  <c r="F556" i="6"/>
  <c r="N80" i="6"/>
  <c r="N81" i="6"/>
  <c r="N84" i="6"/>
  <c r="N88" i="6"/>
  <c r="N89" i="6"/>
  <c r="E558" i="6"/>
  <c r="I558" i="6"/>
  <c r="N92" i="6"/>
  <c r="N96" i="6"/>
  <c r="N100" i="6"/>
  <c r="J559" i="6"/>
  <c r="F559" i="6"/>
  <c r="N111" i="6"/>
  <c r="N116" i="6"/>
  <c r="N120" i="6"/>
  <c r="N124" i="6"/>
  <c r="F567" i="6"/>
  <c r="N256" i="6"/>
  <c r="D574" i="6"/>
  <c r="D576" i="6"/>
  <c r="D582" i="6"/>
  <c r="E584" i="6"/>
  <c r="N542" i="6"/>
  <c r="N29" i="7"/>
  <c r="P30" i="7"/>
  <c r="N31" i="7"/>
  <c r="P33" i="7"/>
  <c r="N34" i="7"/>
  <c r="N45" i="7"/>
  <c r="P51" i="7"/>
  <c r="P56" i="7"/>
  <c r="N57" i="7"/>
  <c r="P57" i="7"/>
  <c r="P58" i="7"/>
  <c r="N62" i="7"/>
  <c r="P67" i="7"/>
  <c r="N69" i="7"/>
  <c r="P71" i="7"/>
  <c r="N72" i="7"/>
  <c r="N74" i="7"/>
  <c r="N79" i="7"/>
  <c r="P79" i="7"/>
  <c r="N80" i="7"/>
  <c r="P98" i="7"/>
  <c r="N100" i="7"/>
  <c r="P100" i="7"/>
  <c r="P109" i="7"/>
  <c r="P113" i="7"/>
  <c r="P155" i="7"/>
  <c r="N164" i="7"/>
  <c r="P171" i="7"/>
  <c r="N180" i="7"/>
  <c r="P187" i="7"/>
  <c r="N196" i="7"/>
  <c r="N281" i="7"/>
  <c r="N283" i="7"/>
  <c r="N289" i="7"/>
  <c r="N291" i="7"/>
  <c r="N297" i="7"/>
  <c r="N299" i="7"/>
  <c r="N305" i="7"/>
  <c r="N307" i="7"/>
  <c r="N313" i="7"/>
  <c r="N315" i="7"/>
  <c r="N321" i="7"/>
  <c r="N323" i="7"/>
  <c r="N329" i="7"/>
  <c r="N331" i="7"/>
  <c r="N337" i="7"/>
  <c r="N339" i="7"/>
  <c r="N345" i="7"/>
  <c r="N347" i="7"/>
  <c r="N353" i="7"/>
  <c r="N355" i="7"/>
  <c r="N361" i="7"/>
  <c r="N363" i="7"/>
  <c r="N369" i="7"/>
  <c r="N371" i="7"/>
  <c r="N377" i="7"/>
  <c r="N379" i="7"/>
  <c r="N385" i="7"/>
  <c r="N387" i="7"/>
  <c r="N393" i="7"/>
  <c r="N395" i="7"/>
  <c r="N401" i="7"/>
  <c r="N403" i="7"/>
  <c r="N409" i="7"/>
  <c r="N411" i="7"/>
  <c r="N417" i="7"/>
  <c r="N419" i="7"/>
  <c r="N425" i="7"/>
  <c r="N427" i="7"/>
  <c r="N433" i="7"/>
  <c r="N435" i="7"/>
  <c r="N441" i="7"/>
  <c r="N443" i="7"/>
  <c r="N449" i="7"/>
  <c r="N451" i="7"/>
  <c r="N457" i="7"/>
  <c r="N459" i="7"/>
  <c r="N465" i="7"/>
  <c r="N467" i="7"/>
  <c r="N473" i="7"/>
  <c r="N475" i="7"/>
  <c r="N481" i="7"/>
  <c r="N483" i="7"/>
  <c r="N489" i="7"/>
  <c r="N491" i="7"/>
  <c r="N497" i="7"/>
  <c r="N499" i="7"/>
  <c r="N505" i="7"/>
  <c r="N507" i="7"/>
  <c r="N513" i="7"/>
  <c r="N515" i="7"/>
  <c r="N521" i="7"/>
  <c r="N523" i="7"/>
  <c r="N529" i="7"/>
  <c r="N531" i="7"/>
  <c r="N537" i="7"/>
  <c r="N539" i="7"/>
  <c r="N545" i="7"/>
  <c r="P36" i="8"/>
  <c r="N37" i="8"/>
  <c r="P39" i="8"/>
  <c r="N40" i="8"/>
  <c r="N59" i="8"/>
  <c r="P59" i="8"/>
  <c r="P61" i="8"/>
  <c r="N63" i="8"/>
  <c r="P80" i="8"/>
  <c r="P84" i="8"/>
  <c r="N87" i="8"/>
  <c r="N88" i="8"/>
  <c r="P89" i="8"/>
  <c r="N96" i="8"/>
  <c r="P96" i="8"/>
  <c r="N101" i="8"/>
  <c r="D17" i="11" s="1"/>
  <c r="P101" i="8"/>
  <c r="P102" i="8"/>
  <c r="N105" i="8"/>
  <c r="P111" i="8"/>
  <c r="P113" i="8"/>
  <c r="N117" i="8"/>
  <c r="P117" i="8"/>
  <c r="P118" i="8"/>
  <c r="N119" i="8"/>
  <c r="P121" i="8"/>
  <c r="P132" i="8"/>
  <c r="P133" i="8"/>
  <c r="P134" i="8"/>
  <c r="P135" i="8"/>
  <c r="P136" i="8"/>
  <c r="P137" i="8"/>
  <c r="P138" i="8"/>
  <c r="P139" i="8"/>
  <c r="N153" i="8"/>
  <c r="N157" i="8"/>
  <c r="N161" i="8"/>
  <c r="N165" i="8"/>
  <c r="N169" i="8"/>
  <c r="N173" i="8"/>
  <c r="N177" i="8"/>
  <c r="N181" i="8"/>
  <c r="N185" i="8"/>
  <c r="N189" i="8"/>
  <c r="N193" i="8"/>
  <c r="N197" i="8"/>
  <c r="P209" i="8"/>
  <c r="P210" i="8"/>
  <c r="P261" i="8"/>
  <c r="C682" i="9"/>
  <c r="K688" i="9"/>
  <c r="N214" i="9"/>
  <c r="N218" i="9"/>
  <c r="N226" i="9"/>
  <c r="N230" i="9"/>
  <c r="N238" i="9"/>
  <c r="N242" i="9"/>
  <c r="H700" i="9"/>
  <c r="N250" i="9"/>
  <c r="N251" i="9"/>
  <c r="N266" i="9"/>
  <c r="N267" i="9"/>
  <c r="N283" i="9"/>
  <c r="H704" i="9"/>
  <c r="N298" i="9"/>
  <c r="N299" i="9"/>
  <c r="N314" i="9"/>
  <c r="N315" i="9"/>
  <c r="N331" i="9"/>
  <c r="H708" i="9"/>
  <c r="N346" i="9"/>
  <c r="N347" i="9"/>
  <c r="N362" i="9"/>
  <c r="N363" i="9"/>
  <c r="N379" i="9"/>
  <c r="H712" i="9"/>
  <c r="N394" i="9"/>
  <c r="N395" i="9"/>
  <c r="C720" i="9"/>
  <c r="N529" i="9"/>
  <c r="N535" i="9"/>
  <c r="E551" i="9"/>
  <c r="E563" i="9" s="1"/>
  <c r="N545" i="9"/>
  <c r="N9" i="10"/>
  <c r="N13" i="10"/>
  <c r="N17" i="10"/>
  <c r="N21" i="10"/>
  <c r="N25" i="10"/>
  <c r="N29" i="10"/>
  <c r="N33" i="10"/>
  <c r="N37" i="10"/>
  <c r="N47" i="10"/>
  <c r="N51" i="10"/>
  <c r="N59" i="10"/>
  <c r="N63" i="10"/>
  <c r="N67" i="10"/>
  <c r="N74" i="10"/>
  <c r="N95" i="10"/>
  <c r="N108" i="10"/>
  <c r="N111" i="10"/>
  <c r="N119" i="10"/>
  <c r="N120" i="10"/>
  <c r="N123" i="10"/>
  <c r="N124" i="10"/>
  <c r="N125" i="10"/>
  <c r="N129" i="10"/>
  <c r="N146" i="10"/>
  <c r="N147" i="10"/>
  <c r="N156" i="10"/>
  <c r="N161" i="10"/>
  <c r="N166" i="10"/>
  <c r="N169" i="10"/>
  <c r="F687" i="10"/>
  <c r="N203" i="10"/>
  <c r="N206" i="10"/>
  <c r="N211" i="10"/>
  <c r="N215" i="10"/>
  <c r="N219" i="10"/>
  <c r="N222" i="10"/>
  <c r="N225" i="10"/>
  <c r="N229" i="10"/>
  <c r="N233" i="10"/>
  <c r="E693" i="10"/>
  <c r="E697" i="10"/>
  <c r="E701" i="10"/>
  <c r="F448" i="10"/>
  <c r="N448" i="10" s="1"/>
  <c r="E537" i="10"/>
  <c r="E549" i="10" s="1"/>
  <c r="E561" i="10" s="1"/>
  <c r="E573" i="10" s="1"/>
  <c r="E585" i="10" s="1"/>
  <c r="E597" i="10" s="1"/>
  <c r="E609" i="10" s="1"/>
  <c r="E621" i="10" s="1"/>
  <c r="E633" i="10" s="1"/>
  <c r="E645" i="10" s="1"/>
  <c r="E657" i="10" s="1"/>
  <c r="D551" i="6"/>
  <c r="N10" i="6"/>
  <c r="P10" i="6" s="1"/>
  <c r="N15" i="6"/>
  <c r="P15" i="6" s="1"/>
  <c r="N31" i="6"/>
  <c r="N35" i="6"/>
  <c r="N36" i="6"/>
  <c r="N39" i="6"/>
  <c r="N44" i="6"/>
  <c r="N47" i="6"/>
  <c r="F555" i="6"/>
  <c r="N55" i="6"/>
  <c r="C556" i="6"/>
  <c r="G556" i="6"/>
  <c r="F557" i="6"/>
  <c r="F558" i="6"/>
  <c r="J558" i="6"/>
  <c r="N91" i="6"/>
  <c r="N95" i="6"/>
  <c r="N99" i="6"/>
  <c r="N102" i="6"/>
  <c r="G559" i="6"/>
  <c r="K559" i="6"/>
  <c r="N108" i="6"/>
  <c r="N110" i="6"/>
  <c r="N121" i="6"/>
  <c r="N125" i="6"/>
  <c r="M562" i="6"/>
  <c r="N153" i="6"/>
  <c r="N157" i="6"/>
  <c r="N161" i="6"/>
  <c r="N165" i="6"/>
  <c r="N169" i="6"/>
  <c r="N173" i="6"/>
  <c r="E565" i="6"/>
  <c r="E566" i="6"/>
  <c r="N201" i="6"/>
  <c r="N205" i="6"/>
  <c r="N209" i="6"/>
  <c r="C571" i="6"/>
  <c r="N253" i="6"/>
  <c r="N257" i="6"/>
  <c r="E580" i="6"/>
  <c r="F404" i="6"/>
  <c r="F405" i="6"/>
  <c r="N405" i="6" s="1"/>
  <c r="F409" i="6"/>
  <c r="N409" i="6" s="1"/>
  <c r="F418" i="6"/>
  <c r="N418" i="6" s="1"/>
  <c r="F433" i="6"/>
  <c r="N433" i="6" s="1"/>
  <c r="E593" i="6"/>
  <c r="N524" i="6"/>
  <c r="N527" i="6"/>
  <c r="N540" i="6"/>
  <c r="N543" i="6"/>
  <c r="N35" i="7"/>
  <c r="N38" i="7"/>
  <c r="N41" i="7"/>
  <c r="P55" i="7"/>
  <c r="O57" i="7"/>
  <c r="N59" i="7"/>
  <c r="N60" i="7"/>
  <c r="N61" i="7"/>
  <c r="O65" i="7"/>
  <c r="P66" i="7"/>
  <c r="N70" i="7"/>
  <c r="P80" i="7"/>
  <c r="O80" i="7"/>
  <c r="P86" i="7"/>
  <c r="O86" i="7"/>
  <c r="N101" i="7"/>
  <c r="P101" i="7"/>
  <c r="O105" i="7"/>
  <c r="O108" i="7"/>
  <c r="N117" i="7"/>
  <c r="N118" i="7"/>
  <c r="N128" i="7"/>
  <c r="N131" i="7"/>
  <c r="N138" i="7"/>
  <c r="N154" i="7"/>
  <c r="N162" i="7"/>
  <c r="N170" i="7"/>
  <c r="N178" i="7"/>
  <c r="N186" i="7"/>
  <c r="N194" i="7"/>
  <c r="N200" i="7"/>
  <c r="N204" i="7"/>
  <c r="N208" i="7"/>
  <c r="N279" i="7"/>
  <c r="N287" i="7"/>
  <c r="N295" i="7"/>
  <c r="N303" i="7"/>
  <c r="N311" i="7"/>
  <c r="N319" i="7"/>
  <c r="N327" i="7"/>
  <c r="N335" i="7"/>
  <c r="N343" i="7"/>
  <c r="N351" i="7"/>
  <c r="N359" i="7"/>
  <c r="N367" i="7"/>
  <c r="N375" i="7"/>
  <c r="N383" i="7"/>
  <c r="N391" i="7"/>
  <c r="N399" i="7"/>
  <c r="N407" i="7"/>
  <c r="N415" i="7"/>
  <c r="N423" i="7"/>
  <c r="N431" i="7"/>
  <c r="N439" i="7"/>
  <c r="N447" i="7"/>
  <c r="N455" i="7"/>
  <c r="N463" i="7"/>
  <c r="N471" i="7"/>
  <c r="N479" i="7"/>
  <c r="N487" i="7"/>
  <c r="N495" i="7"/>
  <c r="N503" i="7"/>
  <c r="N511" i="7"/>
  <c r="N519" i="7"/>
  <c r="N527" i="7"/>
  <c r="N535" i="7"/>
  <c r="N543" i="7"/>
  <c r="N20" i="8"/>
  <c r="N24" i="8"/>
  <c r="N28" i="8"/>
  <c r="N31" i="8"/>
  <c r="P40" i="8"/>
  <c r="N41" i="8"/>
  <c r="P43" i="8"/>
  <c r="N44" i="8"/>
  <c r="N47" i="8"/>
  <c r="P51" i="8"/>
  <c r="P53" i="8"/>
  <c r="P55" i="8"/>
  <c r="P57" i="8"/>
  <c r="N64" i="8"/>
  <c r="N65" i="8"/>
  <c r="O66" i="7"/>
  <c r="N68" i="8"/>
  <c r="N69" i="8"/>
  <c r="P72" i="8"/>
  <c r="N74" i="8"/>
  <c r="P74" i="8"/>
  <c r="P76" i="8"/>
  <c r="P78" i="8"/>
  <c r="N81" i="8"/>
  <c r="P83" i="8"/>
  <c r="N85" i="8"/>
  <c r="P88" i="8"/>
  <c r="P92" i="8"/>
  <c r="P93" i="8"/>
  <c r="N94" i="8"/>
  <c r="D10" i="11" s="1"/>
  <c r="E10" i="11" s="1"/>
  <c r="N97" i="8"/>
  <c r="P97" i="8"/>
  <c r="N98" i="8"/>
  <c r="D14" i="11" s="1"/>
  <c r="P98" i="8"/>
  <c r="N100" i="8"/>
  <c r="D16" i="11" s="1"/>
  <c r="P100" i="8"/>
  <c r="P107" i="8"/>
  <c r="P109" i="8"/>
  <c r="N110" i="8"/>
  <c r="N111" i="8"/>
  <c r="P112" i="8"/>
  <c r="P119" i="8"/>
  <c r="N120" i="8"/>
  <c r="P122" i="8"/>
  <c r="N123" i="8"/>
  <c r="P125" i="8"/>
  <c r="P140" i="8"/>
  <c r="P141" i="8"/>
  <c r="P142" i="8"/>
  <c r="P143" i="8"/>
  <c r="P144" i="8"/>
  <c r="P145" i="8"/>
  <c r="P146" i="8"/>
  <c r="P147" i="8"/>
  <c r="P148" i="8"/>
  <c r="P149" i="8"/>
  <c r="P150" i="8"/>
  <c r="N151" i="8"/>
  <c r="P152" i="8"/>
  <c r="P154" i="8"/>
  <c r="N155" i="8"/>
  <c r="P156" i="8"/>
  <c r="P158" i="8"/>
  <c r="N159" i="8"/>
  <c r="P160" i="8"/>
  <c r="P162" i="8"/>
  <c r="N163" i="8"/>
  <c r="P164" i="8"/>
  <c r="P166" i="8"/>
  <c r="N167" i="8"/>
  <c r="P168" i="8"/>
  <c r="P170" i="8"/>
  <c r="N171" i="8"/>
  <c r="P172" i="8"/>
  <c r="P174" i="8"/>
  <c r="N175" i="8"/>
  <c r="P176" i="8"/>
  <c r="P178" i="8"/>
  <c r="N179" i="8"/>
  <c r="P180" i="8"/>
  <c r="P182" i="8"/>
  <c r="N183" i="8"/>
  <c r="P184" i="8"/>
  <c r="P186" i="8"/>
  <c r="N187" i="8"/>
  <c r="P188" i="8"/>
  <c r="P190" i="8"/>
  <c r="N191" i="8"/>
  <c r="P192" i="8"/>
  <c r="P194" i="8"/>
  <c r="N195" i="8"/>
  <c r="P196" i="8"/>
  <c r="N198" i="8"/>
  <c r="P198" i="8"/>
  <c r="N203" i="8"/>
  <c r="P203" i="8"/>
  <c r="N211" i="8"/>
  <c r="P217" i="8"/>
  <c r="P221" i="8"/>
  <c r="P225" i="8"/>
  <c r="P229" i="8"/>
  <c r="P233" i="8"/>
  <c r="P237" i="8"/>
  <c r="P241" i="8"/>
  <c r="P245" i="8"/>
  <c r="P249" i="8"/>
  <c r="P253" i="8"/>
  <c r="P257" i="8"/>
  <c r="P264" i="8"/>
  <c r="P268" i="8"/>
  <c r="P272" i="8"/>
  <c r="P276" i="8"/>
  <c r="N288" i="8"/>
  <c r="D204" i="11" s="1"/>
  <c r="N292" i="8"/>
  <c r="D208" i="11" s="1"/>
  <c r="N296" i="8"/>
  <c r="D212" i="11" s="1"/>
  <c r="N300" i="8"/>
  <c r="D216" i="11" s="1"/>
  <c r="N304" i="8"/>
  <c r="D220" i="11" s="1"/>
  <c r="N308" i="8"/>
  <c r="D224" i="11" s="1"/>
  <c r="N312" i="8"/>
  <c r="D228" i="11" s="1"/>
  <c r="N316" i="8"/>
  <c r="D232" i="11" s="1"/>
  <c r="N320" i="8"/>
  <c r="D236" i="11" s="1"/>
  <c r="N324" i="8"/>
  <c r="D240" i="11" s="1"/>
  <c r="N328" i="8"/>
  <c r="D244" i="11" s="1"/>
  <c r="N332" i="8"/>
  <c r="D248" i="11" s="1"/>
  <c r="N336" i="8"/>
  <c r="D252" i="11" s="1"/>
  <c r="N340" i="8"/>
  <c r="D256" i="11" s="1"/>
  <c r="N344" i="8"/>
  <c r="D260" i="11" s="1"/>
  <c r="N348" i="8"/>
  <c r="D264" i="11" s="1"/>
  <c r="N352" i="8"/>
  <c r="D268" i="11" s="1"/>
  <c r="N356" i="8"/>
  <c r="D272" i="11" s="1"/>
  <c r="N360" i="8"/>
  <c r="D276" i="11" s="1"/>
  <c r="N364" i="8"/>
  <c r="D280" i="11" s="1"/>
  <c r="N368" i="8"/>
  <c r="D284" i="11" s="1"/>
  <c r="N372" i="8"/>
  <c r="D288" i="11" s="1"/>
  <c r="N376" i="8"/>
  <c r="D292" i="11" s="1"/>
  <c r="N380" i="8"/>
  <c r="D296" i="11" s="1"/>
  <c r="N384" i="8"/>
  <c r="D300" i="11" s="1"/>
  <c r="N388" i="8"/>
  <c r="D304" i="11" s="1"/>
  <c r="N392" i="8"/>
  <c r="D308" i="11" s="1"/>
  <c r="N396" i="8"/>
  <c r="D312" i="11" s="1"/>
  <c r="N400" i="8"/>
  <c r="D316" i="11" s="1"/>
  <c r="N408" i="8"/>
  <c r="D324" i="11" s="1"/>
  <c r="N456" i="8"/>
  <c r="D372" i="11" s="1"/>
  <c r="N460" i="8"/>
  <c r="D376" i="11" s="1"/>
  <c r="N464" i="8"/>
  <c r="D380" i="11" s="1"/>
  <c r="N468" i="8"/>
  <c r="D384" i="11" s="1"/>
  <c r="N472" i="8"/>
  <c r="D388" i="11" s="1"/>
  <c r="N476" i="8"/>
  <c r="D392" i="11" s="1"/>
  <c r="N480" i="8"/>
  <c r="D396" i="11" s="1"/>
  <c r="N484" i="8"/>
  <c r="D400" i="11" s="1"/>
  <c r="N488" i="8"/>
  <c r="D404" i="11" s="1"/>
  <c r="N650" i="8"/>
  <c r="D566" i="11" s="1"/>
  <c r="N654" i="8"/>
  <c r="D570" i="11" s="1"/>
  <c r="N658" i="8"/>
  <c r="D574" i="11" s="1"/>
  <c r="N662" i="8"/>
  <c r="D578" i="11" s="1"/>
  <c r="N666" i="8"/>
  <c r="D582" i="11" s="1"/>
  <c r="N670" i="8"/>
  <c r="D586" i="11" s="1"/>
  <c r="N674" i="8"/>
  <c r="D590" i="11" s="1"/>
  <c r="C680" i="9"/>
  <c r="G683" i="9"/>
  <c r="I684" i="9"/>
  <c r="N57" i="9"/>
  <c r="N58" i="9"/>
  <c r="N61" i="9"/>
  <c r="N62" i="9"/>
  <c r="N65" i="9"/>
  <c r="N70" i="9"/>
  <c r="N73" i="9"/>
  <c r="N74" i="9"/>
  <c r="N77" i="9"/>
  <c r="N81" i="9"/>
  <c r="N82" i="9"/>
  <c r="N83" i="9"/>
  <c r="N84" i="9"/>
  <c r="N85" i="9"/>
  <c r="N86" i="9"/>
  <c r="N89" i="9"/>
  <c r="N98" i="9"/>
  <c r="N104" i="9"/>
  <c r="N113" i="9"/>
  <c r="N117" i="9"/>
  <c r="N123" i="9"/>
  <c r="D690" i="9"/>
  <c r="N129" i="9"/>
  <c r="N133" i="9"/>
  <c r="N137" i="9"/>
  <c r="N177" i="9"/>
  <c r="N178" i="9"/>
  <c r="N181" i="9"/>
  <c r="N182" i="9"/>
  <c r="N187" i="9"/>
  <c r="N196" i="9"/>
  <c r="N202" i="9"/>
  <c r="N204" i="9"/>
  <c r="N206" i="9"/>
  <c r="N211" i="9"/>
  <c r="N215" i="9"/>
  <c r="N219" i="9"/>
  <c r="E698" i="9"/>
  <c r="N223" i="9"/>
  <c r="H698" i="9"/>
  <c r="N227" i="9"/>
  <c r="N231" i="9"/>
  <c r="N235" i="9"/>
  <c r="N239" i="9"/>
  <c r="N243" i="9"/>
  <c r="N247" i="9"/>
  <c r="N255" i="9"/>
  <c r="E701" i="9"/>
  <c r="N259" i="9"/>
  <c r="N263" i="9"/>
  <c r="N271" i="9"/>
  <c r="N275" i="9"/>
  <c r="N279" i="9"/>
  <c r="N287" i="9"/>
  <c r="N291" i="9"/>
  <c r="N295" i="9"/>
  <c r="N303" i="9"/>
  <c r="E705" i="9"/>
  <c r="N307" i="9"/>
  <c r="N311" i="9"/>
  <c r="N319" i="9"/>
  <c r="N323" i="9"/>
  <c r="N327" i="9"/>
  <c r="N335" i="9"/>
  <c r="N339" i="9"/>
  <c r="N343" i="9"/>
  <c r="N351" i="9"/>
  <c r="E709" i="9"/>
  <c r="N355" i="9"/>
  <c r="N359" i="9"/>
  <c r="N367" i="9"/>
  <c r="N371" i="9"/>
  <c r="N375" i="9"/>
  <c r="N383" i="9"/>
  <c r="N387" i="9"/>
  <c r="N391" i="9"/>
  <c r="N399" i="9"/>
  <c r="C713" i="9"/>
  <c r="F403" i="9"/>
  <c r="N403" i="9" s="1"/>
  <c r="F410" i="9"/>
  <c r="N410" i="9" s="1"/>
  <c r="E714" i="9"/>
  <c r="F434" i="9"/>
  <c r="N434" i="9" s="1"/>
  <c r="C721" i="9"/>
  <c r="N527" i="9"/>
  <c r="N532" i="9"/>
  <c r="N534" i="9"/>
  <c r="N52" i="10"/>
  <c r="N53" i="10"/>
  <c r="N60" i="10"/>
  <c r="N61" i="10"/>
  <c r="H677" i="10"/>
  <c r="N70" i="10"/>
  <c r="N71" i="10"/>
  <c r="N92" i="10"/>
  <c r="N100" i="10"/>
  <c r="N132" i="10"/>
  <c r="N133" i="10"/>
  <c r="N134" i="10"/>
  <c r="N137" i="10"/>
  <c r="N138" i="10"/>
  <c r="N141" i="10"/>
  <c r="N149" i="10"/>
  <c r="N154" i="10"/>
  <c r="N155" i="10"/>
  <c r="N160" i="10"/>
  <c r="N164" i="10"/>
  <c r="N172" i="10"/>
  <c r="N174" i="10"/>
  <c r="G686" i="10"/>
  <c r="N178" i="10"/>
  <c r="N182" i="10"/>
  <c r="N186" i="10"/>
  <c r="N227" i="10"/>
  <c r="N231" i="10"/>
  <c r="N235" i="10"/>
  <c r="N238" i="10"/>
  <c r="N239" i="10"/>
  <c r="N242" i="10"/>
  <c r="N243" i="10"/>
  <c r="N246" i="10"/>
  <c r="N247" i="10"/>
  <c r="N250" i="10"/>
  <c r="N251" i="10"/>
  <c r="N254" i="10"/>
  <c r="N255" i="10"/>
  <c r="N259" i="10"/>
  <c r="N262" i="10"/>
  <c r="N263" i="10"/>
  <c r="N266" i="10"/>
  <c r="N267" i="10"/>
  <c r="N270" i="10"/>
  <c r="N271" i="10"/>
  <c r="N274" i="10"/>
  <c r="N275" i="10"/>
  <c r="N278" i="10"/>
  <c r="N279" i="10"/>
  <c r="N282" i="10"/>
  <c r="N283" i="10"/>
  <c r="N286" i="10"/>
  <c r="N287" i="10"/>
  <c r="N290" i="10"/>
  <c r="N294" i="10"/>
  <c r="N295" i="10"/>
  <c r="N298" i="10"/>
  <c r="N299" i="10"/>
  <c r="N302" i="10"/>
  <c r="N303" i="10"/>
  <c r="N306" i="10"/>
  <c r="N307" i="10"/>
  <c r="N310" i="10"/>
  <c r="N311" i="10"/>
  <c r="N314" i="10"/>
  <c r="N315" i="10"/>
  <c r="N318" i="10"/>
  <c r="N319" i="10"/>
  <c r="N323" i="10"/>
  <c r="N326" i="10"/>
  <c r="N327" i="10"/>
  <c r="N330" i="10"/>
  <c r="N331" i="10"/>
  <c r="N334" i="10"/>
  <c r="N335" i="10"/>
  <c r="N338" i="10"/>
  <c r="N339" i="10"/>
  <c r="N342" i="10"/>
  <c r="N343" i="10"/>
  <c r="N346" i="10"/>
  <c r="N347" i="10"/>
  <c r="N350" i="10"/>
  <c r="N351" i="10"/>
  <c r="N354" i="10"/>
  <c r="N358" i="10"/>
  <c r="N359" i="10"/>
  <c r="N362" i="10"/>
  <c r="N363" i="10"/>
  <c r="N366" i="10"/>
  <c r="N367" i="10"/>
  <c r="N370" i="10"/>
  <c r="N371" i="10"/>
  <c r="N374" i="10"/>
  <c r="N375" i="10"/>
  <c r="N378" i="10"/>
  <c r="N379" i="10"/>
  <c r="N382" i="10"/>
  <c r="N383" i="10"/>
  <c r="N387" i="10"/>
  <c r="N390" i="10"/>
  <c r="N391" i="10"/>
  <c r="N402" i="10"/>
  <c r="G705" i="10"/>
  <c r="N413" i="10"/>
  <c r="G706" i="10"/>
  <c r="N418" i="10"/>
  <c r="G707" i="10"/>
  <c r="G713" i="10"/>
  <c r="G714" i="10"/>
  <c r="H720" i="9"/>
  <c r="C718" i="9"/>
  <c r="N400" i="10"/>
  <c r="N406" i="10"/>
  <c r="N412" i="10"/>
  <c r="G715" i="10"/>
  <c r="N7" i="6"/>
  <c r="P7" i="6" s="1"/>
  <c r="N13" i="6"/>
  <c r="P13" i="6" s="1"/>
  <c r="N20" i="6"/>
  <c r="P20" i="6" s="1"/>
  <c r="N21" i="6"/>
  <c r="P21" i="6" s="1"/>
  <c r="N22" i="6"/>
  <c r="P22" i="6" s="1"/>
  <c r="N24" i="6"/>
  <c r="P24" i="6" s="1"/>
  <c r="N25" i="6"/>
  <c r="P25" i="6" s="1"/>
  <c r="N26" i="6"/>
  <c r="P26" i="6" s="1"/>
  <c r="N29" i="6"/>
  <c r="G553" i="6"/>
  <c r="N33" i="6"/>
  <c r="N37" i="6"/>
  <c r="N38" i="6"/>
  <c r="N41" i="6"/>
  <c r="N45" i="6"/>
  <c r="N46" i="6"/>
  <c r="N49" i="6"/>
  <c r="N60" i="6"/>
  <c r="N64" i="6"/>
  <c r="N68" i="6"/>
  <c r="N72" i="6"/>
  <c r="N76" i="6"/>
  <c r="N104" i="6"/>
  <c r="N106" i="6"/>
  <c r="N112" i="6"/>
  <c r="D563" i="6"/>
  <c r="N154" i="6"/>
  <c r="N156" i="6"/>
  <c r="N158" i="6"/>
  <c r="N160" i="6"/>
  <c r="N162" i="6"/>
  <c r="G564" i="6"/>
  <c r="N166" i="6"/>
  <c r="N168" i="6"/>
  <c r="N170" i="6"/>
  <c r="N172" i="6"/>
  <c r="N174" i="6"/>
  <c r="N176" i="6"/>
  <c r="N178" i="6"/>
  <c r="N180" i="6"/>
  <c r="N182" i="6"/>
  <c r="N184" i="6"/>
  <c r="N186" i="6"/>
  <c r="N190" i="6"/>
  <c r="N192" i="6"/>
  <c r="N194" i="6"/>
  <c r="N196" i="6"/>
  <c r="N198" i="6"/>
  <c r="N200" i="6"/>
  <c r="N204" i="6"/>
  <c r="N208" i="6"/>
  <c r="N214" i="6"/>
  <c r="N216" i="6"/>
  <c r="N218" i="6"/>
  <c r="N220" i="6"/>
  <c r="N222" i="6"/>
  <c r="N226" i="6"/>
  <c r="N228" i="6"/>
  <c r="N230" i="6"/>
  <c r="N232" i="6"/>
  <c r="N234" i="6"/>
  <c r="N238" i="6"/>
  <c r="N240" i="6"/>
  <c r="N242" i="6"/>
  <c r="N244" i="6"/>
  <c r="N246" i="6"/>
  <c r="N261" i="6"/>
  <c r="N262" i="6"/>
  <c r="N264" i="6"/>
  <c r="N265" i="6"/>
  <c r="N268" i="6"/>
  <c r="N269" i="6"/>
  <c r="N270" i="6"/>
  <c r="N273" i="6"/>
  <c r="N276" i="6"/>
  <c r="N277" i="6"/>
  <c r="N278" i="6"/>
  <c r="N280" i="6"/>
  <c r="N281" i="6"/>
  <c r="N285" i="6"/>
  <c r="N286" i="6"/>
  <c r="N288" i="6"/>
  <c r="N289" i="6"/>
  <c r="N292" i="6"/>
  <c r="N293" i="6"/>
  <c r="N294" i="6"/>
  <c r="N297" i="6"/>
  <c r="N300" i="6"/>
  <c r="N301" i="6"/>
  <c r="N302" i="6"/>
  <c r="N304" i="6"/>
  <c r="N305" i="6"/>
  <c r="N309" i="6"/>
  <c r="N310" i="6"/>
  <c r="N312" i="6"/>
  <c r="N313" i="6"/>
  <c r="N316" i="6"/>
  <c r="N317" i="6"/>
  <c r="N318" i="6"/>
  <c r="N321" i="6"/>
  <c r="N324" i="6"/>
  <c r="N325" i="6"/>
  <c r="N326" i="6"/>
  <c r="N328" i="6"/>
  <c r="N329" i="6"/>
  <c r="N333" i="6"/>
  <c r="N334" i="6"/>
  <c r="N336" i="6"/>
  <c r="N337" i="6"/>
  <c r="N340" i="6"/>
  <c r="N341" i="6"/>
  <c r="N342" i="6"/>
  <c r="N345" i="6"/>
  <c r="N348" i="6"/>
  <c r="N349" i="6"/>
  <c r="N350" i="6"/>
  <c r="N352" i="6"/>
  <c r="N353" i="6"/>
  <c r="N357" i="6"/>
  <c r="N358" i="6"/>
  <c r="N360" i="6"/>
  <c r="N361" i="6"/>
  <c r="N364" i="6"/>
  <c r="N365" i="6"/>
  <c r="N366" i="6"/>
  <c r="N369" i="6"/>
  <c r="N372" i="6"/>
  <c r="N373" i="6"/>
  <c r="N374" i="6"/>
  <c r="N376" i="6"/>
  <c r="N377" i="6"/>
  <c r="N381" i="6"/>
  <c r="N382" i="6"/>
  <c r="N384" i="6"/>
  <c r="N385" i="6"/>
  <c r="N388" i="6"/>
  <c r="N389" i="6"/>
  <c r="N390" i="6"/>
  <c r="N393" i="6"/>
  <c r="N396" i="6"/>
  <c r="N397" i="6"/>
  <c r="N398" i="6"/>
  <c r="N400" i="6"/>
  <c r="N401" i="6"/>
  <c r="C584" i="6"/>
  <c r="F407" i="6"/>
  <c r="N407" i="6" s="1"/>
  <c r="F413" i="6"/>
  <c r="N413" i="6" s="1"/>
  <c r="F421" i="6"/>
  <c r="N421" i="6" s="1"/>
  <c r="F425" i="6"/>
  <c r="N425" i="6" s="1"/>
  <c r="F437" i="6"/>
  <c r="N437" i="6" s="1"/>
  <c r="E591" i="6"/>
  <c r="N525" i="6"/>
  <c r="N541" i="6"/>
  <c r="N30" i="7"/>
  <c r="N33" i="7"/>
  <c r="N43" i="7"/>
  <c r="N46" i="7"/>
  <c r="N49" i="7"/>
  <c r="N64" i="7"/>
  <c r="N66" i="7"/>
  <c r="O67" i="7"/>
  <c r="O69" i="7"/>
  <c r="O71" i="7"/>
  <c r="N75" i="7"/>
  <c r="N76" i="7"/>
  <c r="N77" i="7"/>
  <c r="O82" i="7"/>
  <c r="N85" i="7"/>
  <c r="O103" i="7"/>
  <c r="N105" i="7"/>
  <c r="N106" i="7"/>
  <c r="P119" i="7"/>
  <c r="P120" i="7"/>
  <c r="N122" i="7"/>
  <c r="N126" i="7"/>
  <c r="P128" i="7"/>
  <c r="P131" i="7"/>
  <c r="P135" i="7"/>
  <c r="N136" i="7"/>
  <c r="P138" i="7"/>
  <c r="N140" i="7"/>
  <c r="P141" i="7"/>
  <c r="N143" i="7"/>
  <c r="P145" i="7"/>
  <c r="P149" i="7"/>
  <c r="P153" i="7"/>
  <c r="N158" i="7"/>
  <c r="P161" i="7"/>
  <c r="N166" i="7"/>
  <c r="P169" i="7"/>
  <c r="N174" i="7"/>
  <c r="P177" i="7"/>
  <c r="N182" i="7"/>
  <c r="P185" i="7"/>
  <c r="N190" i="7"/>
  <c r="P193" i="7"/>
  <c r="N280" i="7"/>
  <c r="N288" i="7"/>
  <c r="N296" i="7"/>
  <c r="N304" i="7"/>
  <c r="N312" i="7"/>
  <c r="N320" i="7"/>
  <c r="N328" i="7"/>
  <c r="N336" i="7"/>
  <c r="N344" i="7"/>
  <c r="N352" i="7"/>
  <c r="N360" i="7"/>
  <c r="N368" i="7"/>
  <c r="N376" i="7"/>
  <c r="N384" i="7"/>
  <c r="N400" i="7"/>
  <c r="N408" i="7"/>
  <c r="N416" i="7"/>
  <c r="N424" i="7"/>
  <c r="N432" i="7"/>
  <c r="N440" i="7"/>
  <c r="N448" i="7"/>
  <c r="N456" i="7"/>
  <c r="N464" i="7"/>
  <c r="N472" i="7"/>
  <c r="N480" i="7"/>
  <c r="N488" i="7"/>
  <c r="N496" i="7"/>
  <c r="N504" i="7"/>
  <c r="N512" i="7"/>
  <c r="N520" i="7"/>
  <c r="N528" i="7"/>
  <c r="N536" i="7"/>
  <c r="N544" i="7"/>
  <c r="N548" i="7"/>
  <c r="N550" i="7"/>
  <c r="N552" i="7"/>
  <c r="N553" i="7"/>
  <c r="N556" i="7"/>
  <c r="N557" i="7"/>
  <c r="N558" i="7"/>
  <c r="N560" i="7"/>
  <c r="N561" i="7"/>
  <c r="N564" i="7"/>
  <c r="N565" i="7"/>
  <c r="N566" i="7"/>
  <c r="N568" i="7"/>
  <c r="N569" i="7"/>
  <c r="N572" i="7"/>
  <c r="N574" i="7"/>
  <c r="N576" i="7"/>
  <c r="N577" i="7"/>
  <c r="N580" i="7"/>
  <c r="N582" i="7"/>
  <c r="N584" i="7"/>
  <c r="N585" i="7"/>
  <c r="N588" i="7"/>
  <c r="N589" i="7"/>
  <c r="N590" i="7"/>
  <c r="N592" i="7"/>
  <c r="N593" i="7"/>
  <c r="N596" i="7"/>
  <c r="N597" i="7"/>
  <c r="N598" i="7"/>
  <c r="N600" i="7"/>
  <c r="N601" i="7"/>
  <c r="N604" i="7"/>
  <c r="N606" i="7"/>
  <c r="N608" i="7"/>
  <c r="N609" i="7"/>
  <c r="N612" i="7"/>
  <c r="N614" i="7"/>
  <c r="N616" i="7"/>
  <c r="N617" i="7"/>
  <c r="N620" i="7"/>
  <c r="N621" i="7"/>
  <c r="N622" i="7"/>
  <c r="N624" i="7"/>
  <c r="N625" i="7"/>
  <c r="N628" i="7"/>
  <c r="N629" i="7"/>
  <c r="N630" i="7"/>
  <c r="N632" i="7"/>
  <c r="N633" i="7"/>
  <c r="N636" i="7"/>
  <c r="N638" i="7"/>
  <c r="N640" i="7"/>
  <c r="N641" i="7"/>
  <c r="N644" i="7"/>
  <c r="N646" i="7"/>
  <c r="N648" i="7"/>
  <c r="N649" i="7"/>
  <c r="N652" i="7"/>
  <c r="N653" i="7"/>
  <c r="N654" i="7"/>
  <c r="N656" i="7"/>
  <c r="N657" i="7"/>
  <c r="N660" i="7"/>
  <c r="N661" i="7"/>
  <c r="N662" i="7"/>
  <c r="N664" i="7"/>
  <c r="N665" i="7"/>
  <c r="N668" i="7"/>
  <c r="N670" i="7"/>
  <c r="N18" i="8"/>
  <c r="N22" i="8"/>
  <c r="N26" i="8"/>
  <c r="N33" i="8"/>
  <c r="N36" i="8"/>
  <c r="N39" i="8"/>
  <c r="N49" i="8"/>
  <c r="N52" i="8"/>
  <c r="N54" i="8"/>
  <c r="N56" i="8"/>
  <c r="N58" i="8"/>
  <c r="N62" i="8"/>
  <c r="P62" i="8"/>
  <c r="N67" i="8"/>
  <c r="N71" i="8"/>
  <c r="N79" i="8"/>
  <c r="N80" i="8"/>
  <c r="N84" i="8"/>
  <c r="N99" i="8"/>
  <c r="D15" i="11" s="1"/>
  <c r="N102" i="8"/>
  <c r="N103" i="8"/>
  <c r="N109" i="8"/>
  <c r="N116" i="8"/>
  <c r="P116" i="8"/>
  <c r="N207" i="8"/>
  <c r="N216" i="8"/>
  <c r="N220" i="8"/>
  <c r="N224" i="8"/>
  <c r="N228" i="8"/>
  <c r="N232" i="8"/>
  <c r="N236" i="8"/>
  <c r="N240" i="8"/>
  <c r="N244" i="8"/>
  <c r="N248" i="8"/>
  <c r="N252" i="8"/>
  <c r="N256" i="8"/>
  <c r="N263" i="8"/>
  <c r="N267" i="8"/>
  <c r="N271" i="8"/>
  <c r="N275" i="8"/>
  <c r="N279" i="8"/>
  <c r="N283" i="8"/>
  <c r="D199" i="11" s="1"/>
  <c r="N406" i="8"/>
  <c r="D322" i="11" s="1"/>
  <c r="N414" i="8"/>
  <c r="D330" i="11" s="1"/>
  <c r="N421" i="8"/>
  <c r="D337" i="11" s="1"/>
  <c r="N429" i="8"/>
  <c r="D345" i="11" s="1"/>
  <c r="N437" i="8"/>
  <c r="D353" i="11" s="1"/>
  <c r="N445" i="8"/>
  <c r="D361" i="11" s="1"/>
  <c r="N453" i="8"/>
  <c r="D369" i="11" s="1"/>
  <c r="N493" i="8"/>
  <c r="D409" i="11" s="1"/>
  <c r="N496" i="8"/>
  <c r="D412" i="11" s="1"/>
  <c r="N500" i="8"/>
  <c r="D416" i="11" s="1"/>
  <c r="N504" i="8"/>
  <c r="D420" i="11" s="1"/>
  <c r="N508" i="8"/>
  <c r="D424" i="11" s="1"/>
  <c r="N512" i="8"/>
  <c r="D428" i="11" s="1"/>
  <c r="N516" i="8"/>
  <c r="D432" i="11" s="1"/>
  <c r="N520" i="8"/>
  <c r="D436" i="11" s="1"/>
  <c r="N524" i="8"/>
  <c r="D440" i="11" s="1"/>
  <c r="N528" i="8"/>
  <c r="D444" i="11" s="1"/>
  <c r="N532" i="8"/>
  <c r="D448" i="11" s="1"/>
  <c r="N536" i="8"/>
  <c r="D452" i="11" s="1"/>
  <c r="N540" i="8"/>
  <c r="D456" i="11" s="1"/>
  <c r="N544" i="8"/>
  <c r="D460" i="11" s="1"/>
  <c r="N548" i="8"/>
  <c r="D464" i="11" s="1"/>
  <c r="N552" i="8"/>
  <c r="D468" i="11" s="1"/>
  <c r="N556" i="8"/>
  <c r="D472" i="11" s="1"/>
  <c r="N560" i="8"/>
  <c r="D476" i="11" s="1"/>
  <c r="N564" i="8"/>
  <c r="D480" i="11" s="1"/>
  <c r="N568" i="8"/>
  <c r="D484" i="11" s="1"/>
  <c r="N572" i="8"/>
  <c r="D488" i="11" s="1"/>
  <c r="N576" i="8"/>
  <c r="D492" i="11" s="1"/>
  <c r="N580" i="8"/>
  <c r="D496" i="11" s="1"/>
  <c r="N584" i="8"/>
  <c r="D500" i="11" s="1"/>
  <c r="N588" i="8"/>
  <c r="D504" i="11" s="1"/>
  <c r="N592" i="8"/>
  <c r="D508" i="11" s="1"/>
  <c r="N596" i="8"/>
  <c r="D512" i="11" s="1"/>
  <c r="N600" i="8"/>
  <c r="D516" i="11" s="1"/>
  <c r="N604" i="8"/>
  <c r="D520" i="11" s="1"/>
  <c r="N608" i="8"/>
  <c r="D524" i="11" s="1"/>
  <c r="N612" i="8"/>
  <c r="D528" i="11" s="1"/>
  <c r="N616" i="8"/>
  <c r="D532" i="11" s="1"/>
  <c r="N620" i="8"/>
  <c r="D536" i="11" s="1"/>
  <c r="N624" i="8"/>
  <c r="D540" i="11" s="1"/>
  <c r="N628" i="8"/>
  <c r="D544" i="11" s="1"/>
  <c r="N632" i="8"/>
  <c r="D548" i="11" s="1"/>
  <c r="N636" i="8"/>
  <c r="D552" i="11" s="1"/>
  <c r="N640" i="8"/>
  <c r="D556" i="11" s="1"/>
  <c r="N644" i="8"/>
  <c r="D560" i="11" s="1"/>
  <c r="N648" i="8"/>
  <c r="D564" i="11" s="1"/>
  <c r="N652" i="8"/>
  <c r="D568" i="11" s="1"/>
  <c r="N656" i="8"/>
  <c r="D572" i="11" s="1"/>
  <c r="N660" i="8"/>
  <c r="D576" i="11" s="1"/>
  <c r="N664" i="8"/>
  <c r="D580" i="11" s="1"/>
  <c r="N668" i="8"/>
  <c r="D584" i="11" s="1"/>
  <c r="N672" i="8"/>
  <c r="D588" i="11" s="1"/>
  <c r="N676" i="8"/>
  <c r="D592" i="11" s="1"/>
  <c r="F680" i="9"/>
  <c r="N8" i="9"/>
  <c r="N12" i="9"/>
  <c r="N16" i="9"/>
  <c r="N51" i="9"/>
  <c r="N56" i="9"/>
  <c r="N59" i="9"/>
  <c r="N60" i="9"/>
  <c r="N64" i="9"/>
  <c r="N67" i="9"/>
  <c r="F685" i="9"/>
  <c r="N72" i="9"/>
  <c r="N75" i="9"/>
  <c r="N76" i="9"/>
  <c r="N92" i="9"/>
  <c r="I687" i="9"/>
  <c r="N96" i="9"/>
  <c r="N100" i="9"/>
  <c r="N108" i="9"/>
  <c r="E689" i="9"/>
  <c r="N116" i="9"/>
  <c r="N119" i="9"/>
  <c r="N122" i="9"/>
  <c r="N131" i="9"/>
  <c r="N135" i="9"/>
  <c r="K691" i="9"/>
  <c r="N139" i="9"/>
  <c r="N142" i="9"/>
  <c r="N146" i="9"/>
  <c r="N149" i="9"/>
  <c r="N151" i="9"/>
  <c r="G692" i="9"/>
  <c r="N153" i="9"/>
  <c r="N154" i="9"/>
  <c r="N155" i="9"/>
  <c r="N157" i="9"/>
  <c r="N158" i="9"/>
  <c r="N180" i="9"/>
  <c r="N184" i="9"/>
  <c r="N193" i="9"/>
  <c r="N194" i="9"/>
  <c r="N197" i="9"/>
  <c r="N201" i="9"/>
  <c r="N205" i="9"/>
  <c r="N209" i="9"/>
  <c r="N213" i="9"/>
  <c r="N217" i="9"/>
  <c r="N221" i="9"/>
  <c r="C698" i="9"/>
  <c r="N225" i="9"/>
  <c r="N229" i="9"/>
  <c r="N233" i="9"/>
  <c r="N237" i="9"/>
  <c r="N241" i="9"/>
  <c r="N245" i="9"/>
  <c r="N253" i="9"/>
  <c r="N261" i="9"/>
  <c r="N269" i="9"/>
  <c r="N277" i="9"/>
  <c r="N285" i="9"/>
  <c r="N293" i="9"/>
  <c r="N301" i="9"/>
  <c r="N309" i="9"/>
  <c r="N317" i="9"/>
  <c r="N325" i="9"/>
  <c r="N333" i="9"/>
  <c r="N341" i="9"/>
  <c r="N349" i="9"/>
  <c r="N357" i="9"/>
  <c r="N365" i="9"/>
  <c r="N373" i="9"/>
  <c r="N381" i="9"/>
  <c r="N389" i="9"/>
  <c r="N397" i="9"/>
  <c r="F404" i="9"/>
  <c r="N404" i="9" s="1"/>
  <c r="F406" i="9"/>
  <c r="N406" i="9" s="1"/>
  <c r="F411" i="9"/>
  <c r="N411" i="9" s="1"/>
  <c r="F416" i="9"/>
  <c r="N416" i="9" s="1"/>
  <c r="F418" i="9"/>
  <c r="N418" i="9" s="1"/>
  <c r="F422" i="9"/>
  <c r="N422" i="9" s="1"/>
  <c r="F423" i="9"/>
  <c r="N423" i="9" s="1"/>
  <c r="E716" i="9"/>
  <c r="N446" i="9"/>
  <c r="C719" i="9"/>
  <c r="E548" i="9"/>
  <c r="E560" i="9" s="1"/>
  <c r="E572" i="9" s="1"/>
  <c r="E584" i="9" s="1"/>
  <c r="E596" i="9" s="1"/>
  <c r="E608" i="9" s="1"/>
  <c r="E620" i="9" s="1"/>
  <c r="E632" i="9" s="1"/>
  <c r="E644" i="9" s="1"/>
  <c r="E656" i="9" s="1"/>
  <c r="E668" i="9" s="1"/>
  <c r="N668" i="9" s="1"/>
  <c r="E547" i="9"/>
  <c r="E559" i="9" s="1"/>
  <c r="E571" i="9" s="1"/>
  <c r="E583" i="9" s="1"/>
  <c r="E595" i="9" s="1"/>
  <c r="E607" i="9" s="1"/>
  <c r="E619" i="9" s="1"/>
  <c r="E631" i="9" s="1"/>
  <c r="E643" i="9" s="1"/>
  <c r="E655" i="9" s="1"/>
  <c r="E667" i="9" s="1"/>
  <c r="N667" i="9" s="1"/>
  <c r="N537" i="9"/>
  <c r="N540" i="9"/>
  <c r="E553" i="9"/>
  <c r="E565" i="9" s="1"/>
  <c r="E577" i="9" s="1"/>
  <c r="E589" i="9" s="1"/>
  <c r="E601" i="9" s="1"/>
  <c r="E613" i="9" s="1"/>
  <c r="E625" i="9" s="1"/>
  <c r="E637" i="9" s="1"/>
  <c r="E649" i="9" s="1"/>
  <c r="E661" i="9" s="1"/>
  <c r="E673" i="9" s="1"/>
  <c r="N673" i="9" s="1"/>
  <c r="E555" i="9"/>
  <c r="E567" i="9" s="1"/>
  <c r="E579" i="9" s="1"/>
  <c r="E591" i="9" s="1"/>
  <c r="E603" i="9" s="1"/>
  <c r="E615" i="9" s="1"/>
  <c r="E627" i="9" s="1"/>
  <c r="E639" i="9" s="1"/>
  <c r="E651" i="9" s="1"/>
  <c r="E663" i="9" s="1"/>
  <c r="E675" i="9" s="1"/>
  <c r="N675" i="9" s="1"/>
  <c r="E557" i="9"/>
  <c r="N557" i="9" s="1"/>
  <c r="N679" i="9"/>
  <c r="D672" i="10"/>
  <c r="N10" i="10"/>
  <c r="N14" i="10"/>
  <c r="D673" i="10"/>
  <c r="N22" i="10"/>
  <c r="N26" i="10"/>
  <c r="N30" i="10"/>
  <c r="N34" i="10"/>
  <c r="N38" i="10"/>
  <c r="N55" i="10"/>
  <c r="N68" i="10"/>
  <c r="F678" i="10"/>
  <c r="J678" i="10"/>
  <c r="G679" i="10"/>
  <c r="K679" i="10"/>
  <c r="N96" i="10"/>
  <c r="N107" i="10"/>
  <c r="N110" i="10"/>
  <c r="N116" i="10"/>
  <c r="N117" i="10"/>
  <c r="N148" i="10"/>
  <c r="N165" i="10"/>
  <c r="N173" i="10"/>
  <c r="N177" i="10"/>
  <c r="N181" i="10"/>
  <c r="N185" i="10"/>
  <c r="E687" i="10"/>
  <c r="N201" i="10"/>
  <c r="N205" i="10"/>
  <c r="N209" i="10"/>
  <c r="N213" i="10"/>
  <c r="N217" i="10"/>
  <c r="N221" i="10"/>
  <c r="N228" i="10"/>
  <c r="N232" i="10"/>
  <c r="N237" i="10"/>
  <c r="N240" i="10"/>
  <c r="N245" i="10"/>
  <c r="N252" i="10"/>
  <c r="N253" i="10"/>
  <c r="N256" i="10"/>
  <c r="N261" i="10"/>
  <c r="N264" i="10"/>
  <c r="N268" i="10"/>
  <c r="N269" i="10"/>
  <c r="D694" i="10"/>
  <c r="N277" i="10"/>
  <c r="N280" i="10"/>
  <c r="N285" i="10"/>
  <c r="N288" i="10"/>
  <c r="N293" i="10"/>
  <c r="N300" i="10"/>
  <c r="N301" i="10"/>
  <c r="N304" i="10"/>
  <c r="N309" i="10"/>
  <c r="N312" i="10"/>
  <c r="N316" i="10"/>
  <c r="N317" i="10"/>
  <c r="D698" i="10"/>
  <c r="N325" i="10"/>
  <c r="N328" i="10"/>
  <c r="N333" i="10"/>
  <c r="N336" i="10"/>
  <c r="N341" i="10"/>
  <c r="N348" i="10"/>
  <c r="N349" i="10"/>
  <c r="N352" i="10"/>
  <c r="N357" i="10"/>
  <c r="N360" i="10"/>
  <c r="N364" i="10"/>
  <c r="N365" i="10"/>
  <c r="D702" i="10"/>
  <c r="N373" i="10"/>
  <c r="N376" i="10"/>
  <c r="N381" i="10"/>
  <c r="N384" i="10"/>
  <c r="N389" i="10"/>
  <c r="N420" i="10"/>
  <c r="N424" i="10"/>
  <c r="N436" i="10"/>
  <c r="G712" i="10"/>
  <c r="E543" i="10"/>
  <c r="E555" i="10" s="1"/>
  <c r="E567" i="10" s="1"/>
  <c r="E579" i="10" s="1"/>
  <c r="E591" i="10" s="1"/>
  <c r="E547" i="10"/>
  <c r="E559" i="10" s="1"/>
  <c r="E571" i="10" s="1"/>
  <c r="E583" i="10" s="1"/>
  <c r="E595" i="10" s="1"/>
  <c r="D492" i="6"/>
  <c r="D504" i="6" s="1"/>
  <c r="D429" i="6"/>
  <c r="D441" i="6" s="1"/>
  <c r="C551" i="6"/>
  <c r="N6" i="6"/>
  <c r="P6" i="6" s="1"/>
  <c r="N18" i="6"/>
  <c r="N249" i="6"/>
  <c r="N320" i="6"/>
  <c r="N344" i="6"/>
  <c r="N392" i="6"/>
  <c r="D507" i="6"/>
  <c r="D519" i="6" s="1"/>
  <c r="C592" i="6"/>
  <c r="N392" i="7"/>
  <c r="F409" i="9"/>
  <c r="N409" i="9" s="1"/>
  <c r="F411" i="10"/>
  <c r="N411" i="10" s="1"/>
  <c r="N34" i="6"/>
  <c r="G554" i="6"/>
  <c r="N50" i="6"/>
  <c r="E556" i="6"/>
  <c r="I557" i="6"/>
  <c r="C560" i="6"/>
  <c r="N114" i="6"/>
  <c r="G560" i="6"/>
  <c r="K560" i="6"/>
  <c r="N115" i="6"/>
  <c r="N119" i="6"/>
  <c r="N123" i="6"/>
  <c r="E561" i="6"/>
  <c r="C564" i="6"/>
  <c r="N164" i="6"/>
  <c r="C566" i="6"/>
  <c r="N188" i="6"/>
  <c r="L567" i="6"/>
  <c r="N212" i="6"/>
  <c r="N219" i="6"/>
  <c r="N223" i="6"/>
  <c r="N224" i="6"/>
  <c r="N227" i="6"/>
  <c r="N247" i="6"/>
  <c r="N251" i="6"/>
  <c r="F572" i="6"/>
  <c r="N267" i="6"/>
  <c r="N275" i="6"/>
  <c r="N283" i="6"/>
  <c r="N307" i="6"/>
  <c r="N331" i="6"/>
  <c r="N339" i="6"/>
  <c r="N355" i="6"/>
  <c r="N371" i="6"/>
  <c r="N379" i="6"/>
  <c r="N387" i="6"/>
  <c r="N395" i="6"/>
  <c r="N403" i="6"/>
  <c r="N412" i="6"/>
  <c r="C559" i="6"/>
  <c r="N95" i="8"/>
  <c r="D11" i="11" s="1"/>
  <c r="E11" i="11" s="1"/>
  <c r="N31" i="9"/>
  <c r="N19" i="6"/>
  <c r="P19" i="6" s="1"/>
  <c r="N23" i="6"/>
  <c r="P23" i="6" s="1"/>
  <c r="N27" i="6"/>
  <c r="N28" i="6"/>
  <c r="F553" i="6"/>
  <c r="N32" i="6"/>
  <c r="N40" i="6"/>
  <c r="N48" i="6"/>
  <c r="C555" i="6"/>
  <c r="N54" i="6"/>
  <c r="N57" i="6"/>
  <c r="N59" i="6"/>
  <c r="N63" i="6"/>
  <c r="N67" i="6"/>
  <c r="N71" i="6"/>
  <c r="N75" i="6"/>
  <c r="J557" i="6"/>
  <c r="N85" i="6"/>
  <c r="C558" i="6"/>
  <c r="N90" i="6"/>
  <c r="G558" i="6"/>
  <c r="K558" i="6"/>
  <c r="N94" i="6"/>
  <c r="N98" i="6"/>
  <c r="D559" i="6"/>
  <c r="H559" i="6"/>
  <c r="L559" i="6"/>
  <c r="N105" i="6"/>
  <c r="N109" i="6"/>
  <c r="N113" i="6"/>
  <c r="D560" i="6"/>
  <c r="H560" i="6"/>
  <c r="L560" i="6"/>
  <c r="N118" i="6"/>
  <c r="F561" i="6"/>
  <c r="L561" i="6"/>
  <c r="N129" i="6"/>
  <c r="N133" i="6"/>
  <c r="N137" i="6"/>
  <c r="E562" i="6"/>
  <c r="L562" i="6"/>
  <c r="N142" i="6"/>
  <c r="N146" i="6"/>
  <c r="N150" i="6"/>
  <c r="E563" i="6"/>
  <c r="L563" i="6"/>
  <c r="N155" i="6"/>
  <c r="N159" i="6"/>
  <c r="N163" i="6"/>
  <c r="D564" i="6"/>
  <c r="L564" i="6"/>
  <c r="N167" i="6"/>
  <c r="N171" i="6"/>
  <c r="N175" i="6"/>
  <c r="D565" i="6"/>
  <c r="M565" i="6"/>
  <c r="D566" i="6"/>
  <c r="M566" i="6"/>
  <c r="D567" i="6"/>
  <c r="D568" i="6"/>
  <c r="D569" i="6"/>
  <c r="D570" i="6"/>
  <c r="C572" i="6"/>
  <c r="N260" i="6"/>
  <c r="C574" i="6"/>
  <c r="N284" i="6"/>
  <c r="C576" i="6"/>
  <c r="N308" i="6"/>
  <c r="C578" i="6"/>
  <c r="N332" i="6"/>
  <c r="C580" i="6"/>
  <c r="N356" i="6"/>
  <c r="C582" i="6"/>
  <c r="N380" i="6"/>
  <c r="D491" i="6"/>
  <c r="D503" i="6" s="1"/>
  <c r="D499" i="6"/>
  <c r="D511" i="6" s="1"/>
  <c r="N411" i="6"/>
  <c r="C585" i="6"/>
  <c r="N426" i="6"/>
  <c r="C591" i="6"/>
  <c r="C593" i="6"/>
  <c r="E564" i="6"/>
  <c r="N98" i="7"/>
  <c r="N139" i="7"/>
  <c r="N147" i="7"/>
  <c r="N549" i="7"/>
  <c r="N581" i="7"/>
  <c r="N613" i="7"/>
  <c r="N645" i="7"/>
  <c r="N677" i="7"/>
  <c r="N78" i="6"/>
  <c r="N103" i="6"/>
  <c r="N272" i="6"/>
  <c r="N296" i="6"/>
  <c r="N368" i="6"/>
  <c r="C590" i="6"/>
  <c r="N90" i="8"/>
  <c r="D6" i="11" s="1"/>
  <c r="E6" i="11" s="1"/>
  <c r="C554" i="6"/>
  <c r="N42" i="6"/>
  <c r="J556" i="6"/>
  <c r="E557" i="6"/>
  <c r="N79" i="6"/>
  <c r="N87" i="6"/>
  <c r="C567" i="6"/>
  <c r="N215" i="6"/>
  <c r="N231" i="6"/>
  <c r="N235" i="6"/>
  <c r="N236" i="6"/>
  <c r="N239" i="6"/>
  <c r="N243" i="6"/>
  <c r="F571" i="6"/>
  <c r="N255" i="6"/>
  <c r="N259" i="6"/>
  <c r="F574" i="6"/>
  <c r="N291" i="6"/>
  <c r="N299" i="6"/>
  <c r="F576" i="6"/>
  <c r="N315" i="6"/>
  <c r="N323" i="6"/>
  <c r="F578" i="6"/>
  <c r="N347" i="6"/>
  <c r="F580" i="6"/>
  <c r="N363" i="6"/>
  <c r="F582" i="6"/>
  <c r="D508" i="6"/>
  <c r="D520" i="6" s="1"/>
  <c r="E586" i="6"/>
  <c r="C589" i="6"/>
  <c r="C553" i="6"/>
  <c r="N30" i="6"/>
  <c r="E554" i="6"/>
  <c r="D554" i="6"/>
  <c r="N43" i="6"/>
  <c r="D555" i="6"/>
  <c r="I555" i="6"/>
  <c r="N62" i="6"/>
  <c r="N70" i="6"/>
  <c r="N74" i="6"/>
  <c r="G557" i="6"/>
  <c r="D558" i="6"/>
  <c r="H558" i="6"/>
  <c r="L558" i="6"/>
  <c r="N93" i="6"/>
  <c r="N97" i="6"/>
  <c r="N101" i="6"/>
  <c r="N122" i="6"/>
  <c r="N127" i="6"/>
  <c r="F563" i="6"/>
  <c r="M564" i="6"/>
  <c r="N177" i="6"/>
  <c r="N179" i="6"/>
  <c r="N181" i="6"/>
  <c r="N183" i="6"/>
  <c r="N185" i="6"/>
  <c r="N187" i="6"/>
  <c r="N189" i="6"/>
  <c r="N191" i="6"/>
  <c r="N193" i="6"/>
  <c r="N195" i="6"/>
  <c r="N197" i="6"/>
  <c r="N199" i="6"/>
  <c r="N202" i="6"/>
  <c r="N206" i="6"/>
  <c r="N210" i="6"/>
  <c r="E568" i="6"/>
  <c r="N213" i="6"/>
  <c r="N217" i="6"/>
  <c r="N221" i="6"/>
  <c r="N225" i="6"/>
  <c r="N229" i="6"/>
  <c r="N233" i="6"/>
  <c r="E570" i="6"/>
  <c r="N237" i="6"/>
  <c r="N241" i="6"/>
  <c r="N245" i="6"/>
  <c r="N250" i="6"/>
  <c r="N254" i="6"/>
  <c r="N258" i="6"/>
  <c r="D572" i="6"/>
  <c r="N263" i="6"/>
  <c r="N266" i="6"/>
  <c r="N271" i="6"/>
  <c r="F573" i="6"/>
  <c r="N274" i="6"/>
  <c r="N279" i="6"/>
  <c r="N282" i="6"/>
  <c r="E574" i="6"/>
  <c r="N287" i="6"/>
  <c r="N290" i="6"/>
  <c r="N295" i="6"/>
  <c r="F575" i="6"/>
  <c r="N298" i="6"/>
  <c r="N303" i="6"/>
  <c r="N306" i="6"/>
  <c r="N311" i="6"/>
  <c r="N314" i="6"/>
  <c r="N319" i="6"/>
  <c r="N322" i="6"/>
  <c r="N327" i="6"/>
  <c r="N330" i="6"/>
  <c r="D578" i="6"/>
  <c r="N335" i="6"/>
  <c r="N338" i="6"/>
  <c r="N343" i="6"/>
  <c r="F579" i="6"/>
  <c r="N346" i="6"/>
  <c r="N351" i="6"/>
  <c r="N354" i="6"/>
  <c r="D580" i="6"/>
  <c r="N359" i="6"/>
  <c r="N362" i="6"/>
  <c r="N367" i="6"/>
  <c r="F581" i="6"/>
  <c r="N370" i="6"/>
  <c r="N375" i="6"/>
  <c r="N378" i="6"/>
  <c r="E582" i="6"/>
  <c r="N383" i="6"/>
  <c r="N386" i="6"/>
  <c r="N391" i="6"/>
  <c r="F583" i="6"/>
  <c r="N394" i="6"/>
  <c r="N399" i="6"/>
  <c r="N402" i="6"/>
  <c r="C588" i="6"/>
  <c r="C565" i="6"/>
  <c r="N84" i="7"/>
  <c r="N127" i="7"/>
  <c r="N135" i="7"/>
  <c r="N573" i="7"/>
  <c r="N605" i="7"/>
  <c r="N637" i="7"/>
  <c r="N669" i="7"/>
  <c r="N83" i="8"/>
  <c r="N114" i="8"/>
  <c r="N200" i="8"/>
  <c r="N204" i="8"/>
  <c r="N208" i="8"/>
  <c r="N68" i="9"/>
  <c r="N32" i="7"/>
  <c r="N40" i="7"/>
  <c r="N44" i="7"/>
  <c r="N51" i="7"/>
  <c r="N54" i="7"/>
  <c r="N81" i="7"/>
  <c r="N96" i="7"/>
  <c r="N99" i="7"/>
  <c r="N119" i="7"/>
  <c r="N123" i="7"/>
  <c r="N199" i="7"/>
  <c r="N203" i="7"/>
  <c r="N207" i="7"/>
  <c r="N217" i="7"/>
  <c r="N219" i="7"/>
  <c r="N221" i="7"/>
  <c r="N223" i="7"/>
  <c r="N225" i="7"/>
  <c r="N229" i="7"/>
  <c r="N231" i="7"/>
  <c r="N237" i="7"/>
  <c r="N245" i="7"/>
  <c r="N251" i="7"/>
  <c r="N253" i="7"/>
  <c r="N257" i="7"/>
  <c r="N263" i="7"/>
  <c r="N267" i="7"/>
  <c r="N269" i="7"/>
  <c r="N271" i="7"/>
  <c r="N547" i="7"/>
  <c r="N555" i="7"/>
  <c r="N563" i="7"/>
  <c r="N595" i="7"/>
  <c r="N611" i="7"/>
  <c r="N635" i="7"/>
  <c r="N643" i="7"/>
  <c r="N651" i="7"/>
  <c r="N30" i="8"/>
  <c r="N42" i="8"/>
  <c r="N92" i="8"/>
  <c r="D8" i="11" s="1"/>
  <c r="E8" i="11" s="1"/>
  <c r="N126" i="8"/>
  <c r="N130" i="8"/>
  <c r="N134" i="8"/>
  <c r="N140" i="8"/>
  <c r="N144" i="8"/>
  <c r="N146" i="8"/>
  <c r="N148" i="8"/>
  <c r="N320" i="10"/>
  <c r="F551" i="6"/>
  <c r="F552" i="6"/>
  <c r="D553" i="6"/>
  <c r="E555" i="6"/>
  <c r="N66" i="6"/>
  <c r="E559" i="6"/>
  <c r="I559" i="6"/>
  <c r="M559" i="6"/>
  <c r="M561" i="6"/>
  <c r="F562" i="6"/>
  <c r="M563" i="6"/>
  <c r="E567" i="6"/>
  <c r="E569" i="6"/>
  <c r="D571" i="6"/>
  <c r="D573" i="6"/>
  <c r="D575" i="6"/>
  <c r="D577" i="6"/>
  <c r="D579" i="6"/>
  <c r="D581" i="6"/>
  <c r="D583" i="6"/>
  <c r="D404" i="6"/>
  <c r="N528" i="6"/>
  <c r="N536" i="6"/>
  <c r="N544" i="6"/>
  <c r="C561" i="6"/>
  <c r="C563" i="6"/>
  <c r="N18" i="7"/>
  <c r="N19" i="7"/>
  <c r="N26" i="7"/>
  <c r="N27" i="7"/>
  <c r="N53" i="7"/>
  <c r="O56" i="7"/>
  <c r="P60" i="7"/>
  <c r="N63" i="7"/>
  <c r="P68" i="7"/>
  <c r="N71" i="7"/>
  <c r="P76" i="7"/>
  <c r="O79" i="7"/>
  <c r="N83" i="7"/>
  <c r="O87" i="7"/>
  <c r="O90" i="7"/>
  <c r="N92" i="7"/>
  <c r="N93" i="7"/>
  <c r="N95" i="7"/>
  <c r="N103" i="7"/>
  <c r="N107" i="7"/>
  <c r="N111" i="7"/>
  <c r="N129" i="7"/>
  <c r="N133" i="7"/>
  <c r="N137" i="7"/>
  <c r="N141" i="7"/>
  <c r="N145" i="7"/>
  <c r="N149" i="7"/>
  <c r="N284" i="7"/>
  <c r="N292" i="7"/>
  <c r="N300" i="7"/>
  <c r="N308" i="7"/>
  <c r="N316" i="7"/>
  <c r="N324" i="7"/>
  <c r="N332" i="7"/>
  <c r="N340" i="7"/>
  <c r="N348" i="7"/>
  <c r="N356" i="7"/>
  <c r="N364" i="7"/>
  <c r="N372" i="7"/>
  <c r="N380" i="7"/>
  <c r="N388" i="7"/>
  <c r="N396" i="7"/>
  <c r="N404" i="7"/>
  <c r="N412" i="7"/>
  <c r="N420" i="7"/>
  <c r="N428" i="7"/>
  <c r="N436" i="7"/>
  <c r="N444" i="7"/>
  <c r="N452" i="7"/>
  <c r="N460" i="7"/>
  <c r="N468" i="7"/>
  <c r="N476" i="7"/>
  <c r="N484" i="7"/>
  <c r="N492" i="7"/>
  <c r="N500" i="7"/>
  <c r="N508" i="7"/>
  <c r="N516" i="7"/>
  <c r="N524" i="7"/>
  <c r="N532" i="7"/>
  <c r="N540" i="7"/>
  <c r="N51" i="8"/>
  <c r="N53" i="8"/>
  <c r="N55" i="8"/>
  <c r="N57" i="8"/>
  <c r="P94" i="8"/>
  <c r="N118" i="8"/>
  <c r="N121" i="8"/>
  <c r="N122" i="8"/>
  <c r="N125" i="8"/>
  <c r="N210" i="8"/>
  <c r="N213" i="8"/>
  <c r="N214" i="8"/>
  <c r="N217" i="8"/>
  <c r="N218" i="8"/>
  <c r="N221" i="8"/>
  <c r="N222" i="8"/>
  <c r="N225" i="8"/>
  <c r="N226" i="8"/>
  <c r="N229" i="8"/>
  <c r="N230" i="8"/>
  <c r="N233" i="8"/>
  <c r="N234" i="8"/>
  <c r="N237" i="8"/>
  <c r="N238" i="8"/>
  <c r="N241" i="8"/>
  <c r="N242" i="8"/>
  <c r="N245" i="8"/>
  <c r="N246" i="8"/>
  <c r="N249" i="8"/>
  <c r="N250" i="8"/>
  <c r="N253" i="8"/>
  <c r="N254" i="8"/>
  <c r="N257" i="8"/>
  <c r="N258" i="8"/>
  <c r="N261" i="8"/>
  <c r="N262" i="8"/>
  <c r="N265" i="8"/>
  <c r="N266" i="8"/>
  <c r="N269" i="8"/>
  <c r="N270" i="8"/>
  <c r="N273" i="8"/>
  <c r="N274" i="8"/>
  <c r="N277" i="8"/>
  <c r="N278" i="8"/>
  <c r="N282" i="8"/>
  <c r="D198" i="11" s="1"/>
  <c r="N286" i="8"/>
  <c r="D202" i="11" s="1"/>
  <c r="N290" i="8"/>
  <c r="D206" i="11" s="1"/>
  <c r="N294" i="8"/>
  <c r="D210" i="11" s="1"/>
  <c r="N298" i="8"/>
  <c r="D214" i="11" s="1"/>
  <c r="N302" i="8"/>
  <c r="D218" i="11" s="1"/>
  <c r="N306" i="8"/>
  <c r="D222" i="11" s="1"/>
  <c r="N310" i="8"/>
  <c r="D226" i="11" s="1"/>
  <c r="N314" i="8"/>
  <c r="D230" i="11" s="1"/>
  <c r="N318" i="8"/>
  <c r="D234" i="11" s="1"/>
  <c r="N322" i="8"/>
  <c r="D238" i="11" s="1"/>
  <c r="N326" i="8"/>
  <c r="D242" i="11" s="1"/>
  <c r="N330" i="8"/>
  <c r="D246" i="11" s="1"/>
  <c r="N334" i="8"/>
  <c r="D250" i="11" s="1"/>
  <c r="N338" i="8"/>
  <c r="D254" i="11" s="1"/>
  <c r="N342" i="8"/>
  <c r="D258" i="11" s="1"/>
  <c r="N346" i="8"/>
  <c r="D262" i="11" s="1"/>
  <c r="N350" i="8"/>
  <c r="D266" i="11" s="1"/>
  <c r="N354" i="8"/>
  <c r="D270" i="11" s="1"/>
  <c r="N358" i="8"/>
  <c r="D274" i="11" s="1"/>
  <c r="N362" i="8"/>
  <c r="D278" i="11" s="1"/>
  <c r="N366" i="8"/>
  <c r="D282" i="11" s="1"/>
  <c r="N370" i="8"/>
  <c r="D286" i="11" s="1"/>
  <c r="N374" i="8"/>
  <c r="D290" i="11" s="1"/>
  <c r="N378" i="8"/>
  <c r="D294" i="11" s="1"/>
  <c r="N382" i="8"/>
  <c r="D298" i="11" s="1"/>
  <c r="N386" i="8"/>
  <c r="D302" i="11" s="1"/>
  <c r="N390" i="8"/>
  <c r="D306" i="11" s="1"/>
  <c r="N394" i="8"/>
  <c r="D310" i="11" s="1"/>
  <c r="N398" i="8"/>
  <c r="D314" i="11" s="1"/>
  <c r="N402" i="8"/>
  <c r="D318" i="11" s="1"/>
  <c r="N410" i="8"/>
  <c r="D326" i="11" s="1"/>
  <c r="N418" i="8"/>
  <c r="D334" i="11" s="1"/>
  <c r="N426" i="8"/>
  <c r="D342" i="11" s="1"/>
  <c r="N434" i="8"/>
  <c r="D350" i="11" s="1"/>
  <c r="N442" i="8"/>
  <c r="D358" i="11" s="1"/>
  <c r="N450" i="8"/>
  <c r="D366" i="11" s="1"/>
  <c r="N53" i="9"/>
  <c r="C684" i="9"/>
  <c r="N54" i="9"/>
  <c r="F409" i="10"/>
  <c r="F407" i="9"/>
  <c r="N397" i="10"/>
  <c r="N36" i="7"/>
  <c r="N48" i="7"/>
  <c r="N89" i="7"/>
  <c r="N115" i="7"/>
  <c r="N121" i="7"/>
  <c r="N125" i="7"/>
  <c r="N211" i="7"/>
  <c r="N213" i="7"/>
  <c r="N215" i="7"/>
  <c r="N227" i="7"/>
  <c r="N233" i="7"/>
  <c r="N235" i="7"/>
  <c r="N239" i="7"/>
  <c r="N241" i="7"/>
  <c r="N243" i="7"/>
  <c r="N247" i="7"/>
  <c r="N249" i="7"/>
  <c r="N255" i="7"/>
  <c r="N259" i="7"/>
  <c r="N261" i="7"/>
  <c r="N265" i="7"/>
  <c r="N273" i="7"/>
  <c r="N275" i="7"/>
  <c r="N277" i="7"/>
  <c r="N571" i="7"/>
  <c r="N579" i="7"/>
  <c r="N587" i="7"/>
  <c r="N603" i="7"/>
  <c r="N619" i="7"/>
  <c r="N627" i="7"/>
  <c r="N659" i="7"/>
  <c r="N667" i="7"/>
  <c r="N675" i="7"/>
  <c r="N34" i="8"/>
  <c r="N38" i="8"/>
  <c r="N46" i="8"/>
  <c r="N50" i="8"/>
  <c r="N128" i="8"/>
  <c r="N132" i="8"/>
  <c r="N136" i="8"/>
  <c r="N138" i="8"/>
  <c r="N142" i="8"/>
  <c r="G552" i="6"/>
  <c r="E553" i="6"/>
  <c r="F560" i="6"/>
  <c r="D561" i="6"/>
  <c r="C562" i="6"/>
  <c r="G562" i="6"/>
  <c r="N140" i="6"/>
  <c r="F564" i="6"/>
  <c r="F568" i="6"/>
  <c r="F570" i="6"/>
  <c r="E571" i="6"/>
  <c r="E573" i="6"/>
  <c r="E575" i="6"/>
  <c r="E577" i="6"/>
  <c r="E579" i="6"/>
  <c r="E581" i="6"/>
  <c r="E583" i="6"/>
  <c r="E585" i="6"/>
  <c r="E587" i="6"/>
  <c r="E589" i="6"/>
  <c r="P32" i="7"/>
  <c r="P36" i="7"/>
  <c r="P40" i="7"/>
  <c r="P44" i="7"/>
  <c r="P48" i="7"/>
  <c r="N55" i="7"/>
  <c r="N56" i="7"/>
  <c r="P62" i="7"/>
  <c r="N65" i="7"/>
  <c r="P70" i="7"/>
  <c r="N73" i="7"/>
  <c r="N91" i="7"/>
  <c r="N104" i="7"/>
  <c r="N108" i="7"/>
  <c r="N112" i="7"/>
  <c r="N114" i="7"/>
  <c r="N151" i="7"/>
  <c r="N153" i="7"/>
  <c r="N155" i="7"/>
  <c r="N157" i="7"/>
  <c r="N159" i="7"/>
  <c r="N161" i="7"/>
  <c r="N163" i="7"/>
  <c r="N165" i="7"/>
  <c r="N167" i="7"/>
  <c r="N169" i="7"/>
  <c r="N171" i="7"/>
  <c r="N173" i="7"/>
  <c r="N175" i="7"/>
  <c r="N177" i="7"/>
  <c r="N179" i="7"/>
  <c r="N181" i="7"/>
  <c r="N183" i="7"/>
  <c r="N185" i="7"/>
  <c r="N187" i="7"/>
  <c r="N189" i="7"/>
  <c r="N191" i="7"/>
  <c r="N193" i="7"/>
  <c r="N195" i="7"/>
  <c r="N197" i="7"/>
  <c r="N198" i="7"/>
  <c r="N202" i="7"/>
  <c r="N206" i="7"/>
  <c r="N285" i="7"/>
  <c r="N293" i="7"/>
  <c r="N301" i="7"/>
  <c r="N309" i="7"/>
  <c r="N317" i="7"/>
  <c r="N325" i="7"/>
  <c r="N333" i="7"/>
  <c r="N341" i="7"/>
  <c r="N349" i="7"/>
  <c r="N357" i="7"/>
  <c r="N365" i="7"/>
  <c r="N373" i="7"/>
  <c r="N381" i="7"/>
  <c r="N389" i="7"/>
  <c r="N397" i="7"/>
  <c r="N405" i="7"/>
  <c r="N413" i="7"/>
  <c r="N421" i="7"/>
  <c r="N429" i="7"/>
  <c r="N437" i="7"/>
  <c r="N445" i="7"/>
  <c r="N453" i="7"/>
  <c r="N461" i="7"/>
  <c r="N469" i="7"/>
  <c r="N477" i="7"/>
  <c r="N485" i="7"/>
  <c r="N493" i="7"/>
  <c r="N501" i="7"/>
  <c r="N509" i="7"/>
  <c r="N517" i="7"/>
  <c r="N525" i="7"/>
  <c r="N533" i="7"/>
  <c r="N541" i="7"/>
  <c r="N546" i="7"/>
  <c r="N551" i="7"/>
  <c r="N554" i="7"/>
  <c r="N559" i="7"/>
  <c r="N562" i="7"/>
  <c r="N567" i="7"/>
  <c r="N570" i="7"/>
  <c r="N575" i="7"/>
  <c r="N578" i="7"/>
  <c r="N583" i="7"/>
  <c r="N586" i="7"/>
  <c r="N591" i="7"/>
  <c r="N594" i="7"/>
  <c r="N599" i="7"/>
  <c r="N602" i="7"/>
  <c r="N607" i="7"/>
  <c r="N610" i="7"/>
  <c r="N615" i="7"/>
  <c r="N618" i="7"/>
  <c r="N623" i="7"/>
  <c r="N626" i="7"/>
  <c r="N631" i="7"/>
  <c r="N634" i="7"/>
  <c r="N639" i="7"/>
  <c r="N642" i="7"/>
  <c r="N647" i="7"/>
  <c r="N650" i="7"/>
  <c r="N655" i="7"/>
  <c r="N658" i="7"/>
  <c r="N663" i="7"/>
  <c r="N666" i="7"/>
  <c r="N671" i="7"/>
  <c r="N674" i="7"/>
  <c r="P30" i="8"/>
  <c r="P34" i="8"/>
  <c r="P38" i="8"/>
  <c r="P42" i="8"/>
  <c r="P46" i="8"/>
  <c r="P50" i="8"/>
  <c r="N78" i="8"/>
  <c r="N82" i="8"/>
  <c r="N86" i="8"/>
  <c r="N91" i="8"/>
  <c r="D7" i="11" s="1"/>
  <c r="E7" i="11" s="1"/>
  <c r="N93" i="8"/>
  <c r="D9" i="11" s="1"/>
  <c r="E9" i="11" s="1"/>
  <c r="N104" i="8"/>
  <c r="N108" i="8"/>
  <c r="N112" i="8"/>
  <c r="N127" i="8"/>
  <c r="N129" i="8"/>
  <c r="N131" i="8"/>
  <c r="N133" i="8"/>
  <c r="N135" i="8"/>
  <c r="N137" i="8"/>
  <c r="N139" i="8"/>
  <c r="N141" i="8"/>
  <c r="N143" i="8"/>
  <c r="N145" i="8"/>
  <c r="N147" i="8"/>
  <c r="N149" i="8"/>
  <c r="N152" i="8"/>
  <c r="N156" i="8"/>
  <c r="N160" i="8"/>
  <c r="N164" i="8"/>
  <c r="N168" i="8"/>
  <c r="N172" i="8"/>
  <c r="N176" i="8"/>
  <c r="N180" i="8"/>
  <c r="N184" i="8"/>
  <c r="N188" i="8"/>
  <c r="N192" i="8"/>
  <c r="N196" i="8"/>
  <c r="N281" i="8"/>
  <c r="N285" i="8"/>
  <c r="D201" i="11" s="1"/>
  <c r="N289" i="8"/>
  <c r="D205" i="11" s="1"/>
  <c r="N293" i="8"/>
  <c r="D209" i="11" s="1"/>
  <c r="N297" i="8"/>
  <c r="D213" i="11" s="1"/>
  <c r="N301" i="8"/>
  <c r="D217" i="11" s="1"/>
  <c r="N305" i="8"/>
  <c r="D221" i="11" s="1"/>
  <c r="N309" i="8"/>
  <c r="D225" i="11" s="1"/>
  <c r="N313" i="8"/>
  <c r="D229" i="11" s="1"/>
  <c r="N317" i="8"/>
  <c r="D233" i="11" s="1"/>
  <c r="N321" i="8"/>
  <c r="D237" i="11" s="1"/>
  <c r="N325" i="8"/>
  <c r="D241" i="11" s="1"/>
  <c r="N329" i="8"/>
  <c r="D245" i="11" s="1"/>
  <c r="N333" i="8"/>
  <c r="D249" i="11" s="1"/>
  <c r="N337" i="8"/>
  <c r="D253" i="11" s="1"/>
  <c r="N341" i="8"/>
  <c r="D257" i="11" s="1"/>
  <c r="N345" i="8"/>
  <c r="D261" i="11" s="1"/>
  <c r="N349" i="8"/>
  <c r="D265" i="11" s="1"/>
  <c r="N353" i="8"/>
  <c r="D269" i="11" s="1"/>
  <c r="N357" i="8"/>
  <c r="D273" i="11" s="1"/>
  <c r="N361" i="8"/>
  <c r="D277" i="11" s="1"/>
  <c r="N365" i="8"/>
  <c r="D281" i="11" s="1"/>
  <c r="N369" i="8"/>
  <c r="D285" i="11" s="1"/>
  <c r="N373" i="8"/>
  <c r="D289" i="11" s="1"/>
  <c r="N377" i="8"/>
  <c r="D293" i="11" s="1"/>
  <c r="N381" i="8"/>
  <c r="D297" i="11" s="1"/>
  <c r="N385" i="8"/>
  <c r="D301" i="11" s="1"/>
  <c r="N389" i="8"/>
  <c r="D305" i="11" s="1"/>
  <c r="N393" i="8"/>
  <c r="D309" i="11" s="1"/>
  <c r="N397" i="8"/>
  <c r="D313" i="11" s="1"/>
  <c r="N401" i="8"/>
  <c r="D317" i="11" s="1"/>
  <c r="N404" i="8"/>
  <c r="D320" i="11" s="1"/>
  <c r="N409" i="8"/>
  <c r="D325" i="11" s="1"/>
  <c r="N412" i="8"/>
  <c r="D328" i="11" s="1"/>
  <c r="N417" i="8"/>
  <c r="D333" i="11" s="1"/>
  <c r="N420" i="8"/>
  <c r="D336" i="11" s="1"/>
  <c r="N425" i="8"/>
  <c r="D341" i="11" s="1"/>
  <c r="N428" i="8"/>
  <c r="D344" i="11" s="1"/>
  <c r="N433" i="8"/>
  <c r="D349" i="11" s="1"/>
  <c r="N436" i="8"/>
  <c r="D352" i="11" s="1"/>
  <c r="N441" i="8"/>
  <c r="D357" i="11" s="1"/>
  <c r="N444" i="8"/>
  <c r="D360" i="11" s="1"/>
  <c r="N449" i="8"/>
  <c r="D365" i="11" s="1"/>
  <c r="N452" i="8"/>
  <c r="D368" i="11" s="1"/>
  <c r="N19" i="9"/>
  <c r="N69" i="9"/>
  <c r="F695" i="9"/>
  <c r="L696" i="9"/>
  <c r="N402" i="9"/>
  <c r="E664" i="10"/>
  <c r="N403" i="8"/>
  <c r="D319" i="11" s="1"/>
  <c r="N407" i="8"/>
  <c r="D323" i="11" s="1"/>
  <c r="N411" i="8"/>
  <c r="D327" i="11" s="1"/>
  <c r="N415" i="8"/>
  <c r="D331" i="11" s="1"/>
  <c r="N419" i="8"/>
  <c r="D335" i="11" s="1"/>
  <c r="N423" i="8"/>
  <c r="D339" i="11" s="1"/>
  <c r="N427" i="8"/>
  <c r="D343" i="11" s="1"/>
  <c r="N431" i="8"/>
  <c r="D347" i="11" s="1"/>
  <c r="N435" i="8"/>
  <c r="D351" i="11" s="1"/>
  <c r="N439" i="8"/>
  <c r="D355" i="11" s="1"/>
  <c r="N443" i="8"/>
  <c r="D359" i="11" s="1"/>
  <c r="N447" i="8"/>
  <c r="D363" i="11" s="1"/>
  <c r="N451" i="8"/>
  <c r="D367" i="11" s="1"/>
  <c r="N28" i="9"/>
  <c r="G682" i="9"/>
  <c r="N50" i="9"/>
  <c r="F687" i="9"/>
  <c r="H694" i="9"/>
  <c r="F697" i="9"/>
  <c r="F702" i="9"/>
  <c r="E703" i="9"/>
  <c r="C704" i="9"/>
  <c r="F710" i="9"/>
  <c r="C712" i="9"/>
  <c r="H722" i="9"/>
  <c r="N551" i="9"/>
  <c r="N258" i="10"/>
  <c r="N386" i="10"/>
  <c r="D680" i="9"/>
  <c r="N9" i="9"/>
  <c r="N39" i="9"/>
  <c r="F683" i="9"/>
  <c r="N93" i="9"/>
  <c r="F689" i="9"/>
  <c r="F691" i="9"/>
  <c r="C692" i="9"/>
  <c r="F699" i="9"/>
  <c r="C700" i="9"/>
  <c r="F706" i="9"/>
  <c r="C708" i="9"/>
  <c r="E711" i="9"/>
  <c r="E720" i="9"/>
  <c r="N40" i="10"/>
  <c r="I675" i="10"/>
  <c r="N130" i="10"/>
  <c r="N322" i="10"/>
  <c r="N455" i="8"/>
  <c r="D371" i="11" s="1"/>
  <c r="N459" i="8"/>
  <c r="D375" i="11" s="1"/>
  <c r="N463" i="8"/>
  <c r="D379" i="11" s="1"/>
  <c r="N467" i="8"/>
  <c r="D383" i="11" s="1"/>
  <c r="N471" i="8"/>
  <c r="D387" i="11" s="1"/>
  <c r="N475" i="8"/>
  <c r="D391" i="11" s="1"/>
  <c r="N479" i="8"/>
  <c r="D395" i="11" s="1"/>
  <c r="N483" i="8"/>
  <c r="D399" i="11" s="1"/>
  <c r="N487" i="8"/>
  <c r="D403" i="11" s="1"/>
  <c r="N491" i="8"/>
  <c r="D407" i="11" s="1"/>
  <c r="N495" i="8"/>
  <c r="D411" i="11" s="1"/>
  <c r="N499" i="8"/>
  <c r="D415" i="11" s="1"/>
  <c r="N503" i="8"/>
  <c r="D419" i="11" s="1"/>
  <c r="N507" i="8"/>
  <c r="D423" i="11" s="1"/>
  <c r="N511" i="8"/>
  <c r="D427" i="11" s="1"/>
  <c r="N515" i="8"/>
  <c r="D431" i="11" s="1"/>
  <c r="N519" i="8"/>
  <c r="D435" i="11" s="1"/>
  <c r="N523" i="8"/>
  <c r="D439" i="11" s="1"/>
  <c r="N527" i="8"/>
  <c r="D443" i="11" s="1"/>
  <c r="N531" i="8"/>
  <c r="D447" i="11" s="1"/>
  <c r="N535" i="8"/>
  <c r="D451" i="11" s="1"/>
  <c r="N539" i="8"/>
  <c r="D455" i="11" s="1"/>
  <c r="N543" i="8"/>
  <c r="D459" i="11" s="1"/>
  <c r="N547" i="8"/>
  <c r="D463" i="11" s="1"/>
  <c r="N551" i="8"/>
  <c r="D467" i="11" s="1"/>
  <c r="N555" i="8"/>
  <c r="D471" i="11" s="1"/>
  <c r="N559" i="8"/>
  <c r="D475" i="11" s="1"/>
  <c r="N563" i="8"/>
  <c r="D479" i="11" s="1"/>
  <c r="N567" i="8"/>
  <c r="D483" i="11" s="1"/>
  <c r="N571" i="8"/>
  <c r="D487" i="11" s="1"/>
  <c r="N575" i="8"/>
  <c r="D491" i="11" s="1"/>
  <c r="N579" i="8"/>
  <c r="D495" i="11" s="1"/>
  <c r="N583" i="8"/>
  <c r="D499" i="11" s="1"/>
  <c r="N587" i="8"/>
  <c r="D503" i="11" s="1"/>
  <c r="N591" i="8"/>
  <c r="D507" i="11" s="1"/>
  <c r="N595" i="8"/>
  <c r="D511" i="11" s="1"/>
  <c r="N599" i="8"/>
  <c r="D515" i="11" s="1"/>
  <c r="N603" i="8"/>
  <c r="D519" i="11" s="1"/>
  <c r="N607" i="8"/>
  <c r="D523" i="11" s="1"/>
  <c r="N611" i="8"/>
  <c r="D527" i="11" s="1"/>
  <c r="N615" i="8"/>
  <c r="D531" i="11" s="1"/>
  <c r="N619" i="8"/>
  <c r="D535" i="11" s="1"/>
  <c r="N623" i="8"/>
  <c r="D539" i="11" s="1"/>
  <c r="N627" i="8"/>
  <c r="D543" i="11" s="1"/>
  <c r="N631" i="8"/>
  <c r="D547" i="11" s="1"/>
  <c r="N635" i="8"/>
  <c r="D551" i="11" s="1"/>
  <c r="N639" i="8"/>
  <c r="D555" i="11" s="1"/>
  <c r="N643" i="8"/>
  <c r="D559" i="11" s="1"/>
  <c r="N647" i="8"/>
  <c r="D563" i="11" s="1"/>
  <c r="N649" i="8"/>
  <c r="D565" i="11" s="1"/>
  <c r="N651" i="8"/>
  <c r="D567" i="11" s="1"/>
  <c r="N653" i="8"/>
  <c r="D569" i="11" s="1"/>
  <c r="N655" i="8"/>
  <c r="D571" i="11" s="1"/>
  <c r="N657" i="8"/>
  <c r="D573" i="11" s="1"/>
  <c r="N659" i="8"/>
  <c r="D575" i="11" s="1"/>
  <c r="N661" i="8"/>
  <c r="D577" i="11" s="1"/>
  <c r="N663" i="8"/>
  <c r="D579" i="11" s="1"/>
  <c r="N665" i="8"/>
  <c r="D581" i="11" s="1"/>
  <c r="N667" i="8"/>
  <c r="D583" i="11" s="1"/>
  <c r="N669" i="8"/>
  <c r="D585" i="11" s="1"/>
  <c r="N671" i="8"/>
  <c r="D587" i="11" s="1"/>
  <c r="N673" i="8"/>
  <c r="D589" i="11" s="1"/>
  <c r="N675" i="8"/>
  <c r="D591" i="11" s="1"/>
  <c r="N677" i="8"/>
  <c r="D593" i="11" s="1"/>
  <c r="N7" i="9"/>
  <c r="N11" i="9"/>
  <c r="N15" i="9"/>
  <c r="N21" i="9"/>
  <c r="N23" i="9"/>
  <c r="N32" i="9"/>
  <c r="N33" i="9"/>
  <c r="N34" i="9"/>
  <c r="N43" i="9"/>
  <c r="N44" i="9"/>
  <c r="J685" i="9"/>
  <c r="G686" i="9"/>
  <c r="K686" i="9"/>
  <c r="D688" i="9"/>
  <c r="L688" i="9"/>
  <c r="M689" i="9"/>
  <c r="C702" i="9"/>
  <c r="C706" i="9"/>
  <c r="C710" i="9"/>
  <c r="H714" i="9"/>
  <c r="E717" i="9"/>
  <c r="H718" i="9"/>
  <c r="E719" i="9"/>
  <c r="N121" i="10"/>
  <c r="N291" i="10"/>
  <c r="N355" i="10"/>
  <c r="N458" i="8"/>
  <c r="D374" i="11" s="1"/>
  <c r="N462" i="8"/>
  <c r="D378" i="11" s="1"/>
  <c r="N466" i="8"/>
  <c r="D382" i="11" s="1"/>
  <c r="N470" i="8"/>
  <c r="D386" i="11" s="1"/>
  <c r="N474" i="8"/>
  <c r="D390" i="11" s="1"/>
  <c r="N478" i="8"/>
  <c r="D394" i="11" s="1"/>
  <c r="N482" i="8"/>
  <c r="D398" i="11" s="1"/>
  <c r="N486" i="8"/>
  <c r="D402" i="11" s="1"/>
  <c r="N490" i="8"/>
  <c r="D406" i="11" s="1"/>
  <c r="N494" i="8"/>
  <c r="D410" i="11" s="1"/>
  <c r="N498" i="8"/>
  <c r="D414" i="11" s="1"/>
  <c r="N502" i="8"/>
  <c r="D418" i="11" s="1"/>
  <c r="N506" i="8"/>
  <c r="D422" i="11" s="1"/>
  <c r="N510" i="8"/>
  <c r="D426" i="11" s="1"/>
  <c r="N514" i="8"/>
  <c r="D430" i="11" s="1"/>
  <c r="N518" i="8"/>
  <c r="D434" i="11" s="1"/>
  <c r="N522" i="8"/>
  <c r="D438" i="11" s="1"/>
  <c r="N526" i="8"/>
  <c r="D442" i="11" s="1"/>
  <c r="N530" i="8"/>
  <c r="D446" i="11" s="1"/>
  <c r="N534" i="8"/>
  <c r="D450" i="11" s="1"/>
  <c r="N538" i="8"/>
  <c r="D454" i="11" s="1"/>
  <c r="N542" i="8"/>
  <c r="D458" i="11" s="1"/>
  <c r="N546" i="8"/>
  <c r="D462" i="11" s="1"/>
  <c r="N550" i="8"/>
  <c r="D466" i="11" s="1"/>
  <c r="N554" i="8"/>
  <c r="D470" i="11" s="1"/>
  <c r="N558" i="8"/>
  <c r="D474" i="11" s="1"/>
  <c r="N562" i="8"/>
  <c r="D478" i="11" s="1"/>
  <c r="N566" i="8"/>
  <c r="D482" i="11" s="1"/>
  <c r="N570" i="8"/>
  <c r="D486" i="11" s="1"/>
  <c r="N574" i="8"/>
  <c r="D490" i="11" s="1"/>
  <c r="N578" i="8"/>
  <c r="D494" i="11" s="1"/>
  <c r="N582" i="8"/>
  <c r="D498" i="11" s="1"/>
  <c r="N586" i="8"/>
  <c r="D502" i="11" s="1"/>
  <c r="N590" i="8"/>
  <c r="D506" i="11" s="1"/>
  <c r="N594" i="8"/>
  <c r="D510" i="11" s="1"/>
  <c r="N598" i="8"/>
  <c r="D514" i="11" s="1"/>
  <c r="N602" i="8"/>
  <c r="D518" i="11" s="1"/>
  <c r="N606" i="8"/>
  <c r="D522" i="11" s="1"/>
  <c r="N610" i="8"/>
  <c r="D526" i="11" s="1"/>
  <c r="N614" i="8"/>
  <c r="D530" i="11" s="1"/>
  <c r="N618" i="8"/>
  <c r="D534" i="11" s="1"/>
  <c r="N622" i="8"/>
  <c r="D538" i="11" s="1"/>
  <c r="N626" i="8"/>
  <c r="D542" i="11" s="1"/>
  <c r="N630" i="8"/>
  <c r="D546" i="11" s="1"/>
  <c r="N634" i="8"/>
  <c r="D550" i="11" s="1"/>
  <c r="N638" i="8"/>
  <c r="D554" i="11" s="1"/>
  <c r="N642" i="8"/>
  <c r="D558" i="11" s="1"/>
  <c r="N646" i="8"/>
  <c r="D562" i="11" s="1"/>
  <c r="N10" i="9"/>
  <c r="N14" i="9"/>
  <c r="N55" i="9"/>
  <c r="H686" i="9"/>
  <c r="N78" i="9"/>
  <c r="N106" i="9"/>
  <c r="L690" i="9"/>
  <c r="N175" i="9"/>
  <c r="C694" i="9"/>
  <c r="N183" i="9"/>
  <c r="N191" i="9"/>
  <c r="F700" i="9"/>
  <c r="H702" i="9"/>
  <c r="N274" i="9"/>
  <c r="N290" i="9"/>
  <c r="F704" i="9"/>
  <c r="H706" i="9"/>
  <c r="N322" i="9"/>
  <c r="N338" i="9"/>
  <c r="F708" i="9"/>
  <c r="H710" i="9"/>
  <c r="N370" i="9"/>
  <c r="N386" i="9"/>
  <c r="F712" i="9"/>
  <c r="E718" i="9"/>
  <c r="E722" i="9"/>
  <c r="N549" i="9"/>
  <c r="C683" i="10"/>
  <c r="N140" i="10"/>
  <c r="N398" i="10"/>
  <c r="F415" i="10"/>
  <c r="N415" i="10" s="1"/>
  <c r="F413" i="9"/>
  <c r="N413" i="9" s="1"/>
  <c r="C706" i="10"/>
  <c r="C712" i="10"/>
  <c r="E575" i="10"/>
  <c r="N6" i="9"/>
  <c r="N26" i="9"/>
  <c r="D682" i="9"/>
  <c r="N52" i="9"/>
  <c r="D684" i="9"/>
  <c r="G685" i="9"/>
  <c r="D686" i="9"/>
  <c r="N79" i="9"/>
  <c r="N80" i="9"/>
  <c r="N87" i="9"/>
  <c r="N88" i="9"/>
  <c r="J687" i="9"/>
  <c r="N91" i="9"/>
  <c r="E688" i="9"/>
  <c r="I688" i="9"/>
  <c r="M688" i="9"/>
  <c r="D689" i="9"/>
  <c r="H689" i="9"/>
  <c r="N120" i="9"/>
  <c r="N124" i="9"/>
  <c r="H690" i="9"/>
  <c r="N126" i="9"/>
  <c r="N128" i="9"/>
  <c r="N132" i="9"/>
  <c r="N136" i="9"/>
  <c r="D691" i="9"/>
  <c r="H691" i="9"/>
  <c r="N138" i="9"/>
  <c r="N140" i="9"/>
  <c r="N144" i="9"/>
  <c r="N148" i="9"/>
  <c r="H692" i="9"/>
  <c r="D693" i="9"/>
  <c r="H693" i="9"/>
  <c r="L694" i="9"/>
  <c r="D695" i="9"/>
  <c r="L695" i="9"/>
  <c r="D696" i="9"/>
  <c r="D697" i="9"/>
  <c r="N210" i="9"/>
  <c r="N212" i="9"/>
  <c r="N216" i="9"/>
  <c r="N220" i="9"/>
  <c r="D698" i="9"/>
  <c r="O698" i="9" s="1"/>
  <c r="N222" i="9"/>
  <c r="N224" i="9"/>
  <c r="N228" i="9"/>
  <c r="N232" i="9"/>
  <c r="D699" i="9"/>
  <c r="N234" i="9"/>
  <c r="N236" i="9"/>
  <c r="N240" i="9"/>
  <c r="N244" i="9"/>
  <c r="D700" i="9"/>
  <c r="N254" i="9"/>
  <c r="F701" i="9"/>
  <c r="N262" i="9"/>
  <c r="D702" i="9"/>
  <c r="N278" i="9"/>
  <c r="F703" i="9"/>
  <c r="N286" i="9"/>
  <c r="D704" i="9"/>
  <c r="N302" i="9"/>
  <c r="F705" i="9"/>
  <c r="N310" i="9"/>
  <c r="D706" i="9"/>
  <c r="N326" i="9"/>
  <c r="F707" i="9"/>
  <c r="N334" i="9"/>
  <c r="D708" i="9"/>
  <c r="N350" i="9"/>
  <c r="F709" i="9"/>
  <c r="N358" i="9"/>
  <c r="D710" i="9"/>
  <c r="N374" i="9"/>
  <c r="F711" i="9"/>
  <c r="N382" i="9"/>
  <c r="D712" i="9"/>
  <c r="N398" i="9"/>
  <c r="E713" i="9"/>
  <c r="C715" i="9"/>
  <c r="H716" i="9"/>
  <c r="C717" i="9"/>
  <c r="N528" i="9"/>
  <c r="N536" i="9"/>
  <c r="N544" i="9"/>
  <c r="N553" i="9"/>
  <c r="N601" i="9"/>
  <c r="N649" i="9"/>
  <c r="F672" i="10"/>
  <c r="F673" i="10"/>
  <c r="F674" i="10"/>
  <c r="N45" i="10"/>
  <c r="G676" i="10"/>
  <c r="D678" i="10"/>
  <c r="H678" i="10"/>
  <c r="L678" i="10"/>
  <c r="N81" i="10"/>
  <c r="N85" i="10"/>
  <c r="N89" i="10"/>
  <c r="N109" i="10"/>
  <c r="N207" i="10"/>
  <c r="N223" i="10"/>
  <c r="O680" i="9"/>
  <c r="G681" i="9"/>
  <c r="N22" i="9"/>
  <c r="F682" i="9"/>
  <c r="N38" i="9"/>
  <c r="D683" i="9"/>
  <c r="N63" i="9"/>
  <c r="C685" i="9"/>
  <c r="N66" i="9"/>
  <c r="I685" i="9"/>
  <c r="N71" i="9"/>
  <c r="G687" i="9"/>
  <c r="K687" i="9"/>
  <c r="N94" i="9"/>
  <c r="N97" i="9"/>
  <c r="N103" i="9"/>
  <c r="N107" i="9"/>
  <c r="N114" i="9"/>
  <c r="E692" i="9"/>
  <c r="L692" i="9"/>
  <c r="N152" i="9"/>
  <c r="N156" i="9"/>
  <c r="N160" i="9"/>
  <c r="L693" i="9"/>
  <c r="N164" i="9"/>
  <c r="N168" i="9"/>
  <c r="N172" i="9"/>
  <c r="E696" i="9"/>
  <c r="N198" i="9"/>
  <c r="E700" i="9"/>
  <c r="N252" i="9"/>
  <c r="N260" i="9"/>
  <c r="N268" i="9"/>
  <c r="E702" i="9"/>
  <c r="N276" i="9"/>
  <c r="N284" i="9"/>
  <c r="N292" i="9"/>
  <c r="E704" i="9"/>
  <c r="N300" i="9"/>
  <c r="N308" i="9"/>
  <c r="N316" i="9"/>
  <c r="E706" i="9"/>
  <c r="N324" i="9"/>
  <c r="N332" i="9"/>
  <c r="N340" i="9"/>
  <c r="E708" i="9"/>
  <c r="N348" i="9"/>
  <c r="N356" i="9"/>
  <c r="N364" i="9"/>
  <c r="E710" i="9"/>
  <c r="N372" i="9"/>
  <c r="N380" i="9"/>
  <c r="N388" i="9"/>
  <c r="E712" i="9"/>
  <c r="N396" i="9"/>
  <c r="C714" i="9"/>
  <c r="E715" i="9"/>
  <c r="N522" i="9"/>
  <c r="N530" i="9"/>
  <c r="N538" i="9"/>
  <c r="N546" i="9"/>
  <c r="N548" i="9"/>
  <c r="N552" i="9"/>
  <c r="N558" i="9"/>
  <c r="N564" i="9"/>
  <c r="N570" i="9"/>
  <c r="N576" i="9"/>
  <c r="N580" i="9"/>
  <c r="N582" i="9"/>
  <c r="N592" i="9"/>
  <c r="N594" i="9"/>
  <c r="N596" i="9"/>
  <c r="N602" i="9"/>
  <c r="N606" i="9"/>
  <c r="N614" i="9"/>
  <c r="N618" i="9"/>
  <c r="N628" i="9"/>
  <c r="N630" i="9"/>
  <c r="N636" i="9"/>
  <c r="N640" i="9"/>
  <c r="N642" i="9"/>
  <c r="N644" i="9"/>
  <c r="N648" i="9"/>
  <c r="N654" i="9"/>
  <c r="N660" i="9"/>
  <c r="N666" i="9"/>
  <c r="N672" i="9"/>
  <c r="N676" i="9"/>
  <c r="O679" i="9"/>
  <c r="C688" i="9"/>
  <c r="N46" i="10"/>
  <c r="N62" i="10"/>
  <c r="N66" i="10"/>
  <c r="N103" i="10"/>
  <c r="N105" i="10"/>
  <c r="N112" i="10"/>
  <c r="N139" i="10"/>
  <c r="F683" i="10"/>
  <c r="N144" i="10"/>
  <c r="N189" i="10"/>
  <c r="N191" i="10"/>
  <c r="N193" i="10"/>
  <c r="N195" i="10"/>
  <c r="N197" i="10"/>
  <c r="N199" i="10"/>
  <c r="N214" i="10"/>
  <c r="N230" i="10"/>
  <c r="N272" i="10"/>
  <c r="N368" i="10"/>
  <c r="C681" i="9"/>
  <c r="N18" i="9"/>
  <c r="C683" i="9"/>
  <c r="N42" i="9"/>
  <c r="J684" i="9"/>
  <c r="D685" i="9"/>
  <c r="I686" i="9"/>
  <c r="C687" i="9"/>
  <c r="H687" i="9"/>
  <c r="L687" i="9"/>
  <c r="F688" i="9"/>
  <c r="J688" i="9"/>
  <c r="K689" i="9"/>
  <c r="F690" i="9"/>
  <c r="L691" i="9"/>
  <c r="F692" i="9"/>
  <c r="M692" i="9"/>
  <c r="F694" i="9"/>
  <c r="F698" i="9"/>
  <c r="C701" i="9"/>
  <c r="H701" i="9"/>
  <c r="C703" i="9"/>
  <c r="H703" i="9"/>
  <c r="C705" i="9"/>
  <c r="H705" i="9"/>
  <c r="C707" i="9"/>
  <c r="H707" i="9"/>
  <c r="C709" i="9"/>
  <c r="H709" i="9"/>
  <c r="C711" i="9"/>
  <c r="H711" i="9"/>
  <c r="G672" i="10"/>
  <c r="N8" i="10"/>
  <c r="N12" i="10"/>
  <c r="N16" i="10"/>
  <c r="G673" i="10"/>
  <c r="N20" i="10"/>
  <c r="N24" i="10"/>
  <c r="N28" i="10"/>
  <c r="G674" i="10"/>
  <c r="N32" i="10"/>
  <c r="N36" i="10"/>
  <c r="N50" i="10"/>
  <c r="I676" i="10"/>
  <c r="N58" i="10"/>
  <c r="N75" i="10"/>
  <c r="N79" i="10"/>
  <c r="N83" i="10"/>
  <c r="N87" i="10"/>
  <c r="C679" i="10"/>
  <c r="N90" i="10"/>
  <c r="N94" i="10"/>
  <c r="N98" i="10"/>
  <c r="C680" i="10"/>
  <c r="N102" i="10"/>
  <c r="G680" i="10"/>
  <c r="L680" i="10"/>
  <c r="N104" i="10"/>
  <c r="C681" i="10"/>
  <c r="G681" i="10"/>
  <c r="N115" i="10"/>
  <c r="N118" i="10"/>
  <c r="N122" i="10"/>
  <c r="N126" i="10"/>
  <c r="C682" i="10"/>
  <c r="G682" i="10"/>
  <c r="N128" i="10"/>
  <c r="N131" i="10"/>
  <c r="N136" i="10"/>
  <c r="N152" i="10"/>
  <c r="F685" i="10"/>
  <c r="N168" i="10"/>
  <c r="N202" i="10"/>
  <c r="N210" i="10"/>
  <c r="N218" i="10"/>
  <c r="N226" i="10"/>
  <c r="N234" i="10"/>
  <c r="E691" i="10"/>
  <c r="E695" i="10"/>
  <c r="E699" i="10"/>
  <c r="E703" i="10"/>
  <c r="N395" i="10"/>
  <c r="C705" i="10"/>
  <c r="N408" i="10"/>
  <c r="E706" i="10"/>
  <c r="C707" i="10"/>
  <c r="C716" i="10"/>
  <c r="C725" i="10"/>
  <c r="F684" i="9"/>
  <c r="F686" i="9"/>
  <c r="J686" i="9"/>
  <c r="D687" i="9"/>
  <c r="N90" i="9"/>
  <c r="N687" i="9" s="1"/>
  <c r="C689" i="9"/>
  <c r="G689" i="9"/>
  <c r="L689" i="9"/>
  <c r="M690" i="9"/>
  <c r="C691" i="9"/>
  <c r="G691" i="9"/>
  <c r="N150" i="9"/>
  <c r="C693" i="9"/>
  <c r="G693" i="9"/>
  <c r="N162" i="9"/>
  <c r="C695" i="9"/>
  <c r="H695" i="9"/>
  <c r="C697" i="9"/>
  <c r="H697" i="9"/>
  <c r="C699" i="9"/>
  <c r="H699" i="9"/>
  <c r="N246" i="9"/>
  <c r="D701" i="9"/>
  <c r="N258" i="9"/>
  <c r="N270" i="9"/>
  <c r="N702" i="9" s="1"/>
  <c r="D703" i="9"/>
  <c r="N282" i="9"/>
  <c r="N294" i="9"/>
  <c r="D705" i="9"/>
  <c r="N306" i="9"/>
  <c r="N318" i="9"/>
  <c r="D707" i="9"/>
  <c r="N330" i="9"/>
  <c r="N342" i="9"/>
  <c r="D709" i="9"/>
  <c r="N354" i="9"/>
  <c r="N366" i="9"/>
  <c r="N710" i="9" s="1"/>
  <c r="D711" i="9"/>
  <c r="N378" i="9"/>
  <c r="N390" i="9"/>
  <c r="H713" i="9"/>
  <c r="H715" i="9"/>
  <c r="H717" i="9"/>
  <c r="H719" i="9"/>
  <c r="H721" i="9"/>
  <c r="N7" i="10"/>
  <c r="N11" i="10"/>
  <c r="N15" i="10"/>
  <c r="N19" i="10"/>
  <c r="N23" i="10"/>
  <c r="N27" i="10"/>
  <c r="N31" i="10"/>
  <c r="N35" i="10"/>
  <c r="N39" i="10"/>
  <c r="G675" i="10"/>
  <c r="N48" i="10"/>
  <c r="N56" i="10"/>
  <c r="N64" i="10"/>
  <c r="G677" i="10"/>
  <c r="K677" i="10"/>
  <c r="C678" i="10"/>
  <c r="N78" i="10"/>
  <c r="G678" i="10"/>
  <c r="K678" i="10"/>
  <c r="N82" i="10"/>
  <c r="N86" i="10"/>
  <c r="D679" i="10"/>
  <c r="H679" i="10"/>
  <c r="L679" i="10"/>
  <c r="N93" i="10"/>
  <c r="N97" i="10"/>
  <c r="N101" i="10"/>
  <c r="D680" i="10"/>
  <c r="H680" i="10"/>
  <c r="M680" i="10"/>
  <c r="D681" i="10"/>
  <c r="K681" i="10"/>
  <c r="D682" i="10"/>
  <c r="K682" i="10"/>
  <c r="N142" i="10"/>
  <c r="D684" i="10"/>
  <c r="L684" i="10"/>
  <c r="N158" i="10"/>
  <c r="C685" i="10"/>
  <c r="G685" i="10"/>
  <c r="F691" i="10"/>
  <c r="N244" i="10"/>
  <c r="D692" i="10"/>
  <c r="N248" i="10"/>
  <c r="N276" i="10"/>
  <c r="N292" i="10"/>
  <c r="D696" i="10"/>
  <c r="N296" i="10"/>
  <c r="N324" i="10"/>
  <c r="N340" i="10"/>
  <c r="D700" i="10"/>
  <c r="N344" i="10"/>
  <c r="N372" i="10"/>
  <c r="N388" i="10"/>
  <c r="G704" i="10"/>
  <c r="N401" i="10"/>
  <c r="G708" i="10"/>
  <c r="D671" i="10"/>
  <c r="N6" i="10"/>
  <c r="N18" i="10"/>
  <c r="D675" i="10"/>
  <c r="N42" i="10"/>
  <c r="J675" i="10"/>
  <c r="D676" i="10"/>
  <c r="J676" i="10"/>
  <c r="D677" i="10"/>
  <c r="I677" i="10"/>
  <c r="E679" i="10"/>
  <c r="I679" i="10"/>
  <c r="E680" i="10"/>
  <c r="E681" i="10"/>
  <c r="L681" i="10"/>
  <c r="E682" i="10"/>
  <c r="L682" i="10"/>
  <c r="N135" i="10"/>
  <c r="D683" i="10"/>
  <c r="L683" i="10"/>
  <c r="F684" i="10"/>
  <c r="D685" i="10"/>
  <c r="L685" i="10"/>
  <c r="C686" i="10"/>
  <c r="N176" i="10"/>
  <c r="N180" i="10"/>
  <c r="N184" i="10"/>
  <c r="C687" i="10"/>
  <c r="N188" i="10"/>
  <c r="G687" i="10"/>
  <c r="N190" i="10"/>
  <c r="N192" i="10"/>
  <c r="N194" i="10"/>
  <c r="N196" i="10"/>
  <c r="N198" i="10"/>
  <c r="C688" i="10"/>
  <c r="G688" i="10"/>
  <c r="C689" i="10"/>
  <c r="G689" i="10"/>
  <c r="C690" i="10"/>
  <c r="G690" i="10"/>
  <c r="N241" i="10"/>
  <c r="E692" i="10"/>
  <c r="N249" i="10"/>
  <c r="N257" i="10"/>
  <c r="N265" i="10"/>
  <c r="E694" i="10"/>
  <c r="N273" i="10"/>
  <c r="N281" i="10"/>
  <c r="N289" i="10"/>
  <c r="E696" i="10"/>
  <c r="N297" i="10"/>
  <c r="N305" i="10"/>
  <c r="N313" i="10"/>
  <c r="E698" i="10"/>
  <c r="N321" i="10"/>
  <c r="N329" i="10"/>
  <c r="N337" i="10"/>
  <c r="E700" i="10"/>
  <c r="N345" i="10"/>
  <c r="N353" i="10"/>
  <c r="N361" i="10"/>
  <c r="E702" i="10"/>
  <c r="N369" i="10"/>
  <c r="N377" i="10"/>
  <c r="N385" i="10"/>
  <c r="C704" i="10"/>
  <c r="N392" i="10"/>
  <c r="N399" i="10"/>
  <c r="G710" i="10"/>
  <c r="C714" i="10"/>
  <c r="D688" i="10"/>
  <c r="F671" i="10"/>
  <c r="D674" i="10"/>
  <c r="F675" i="10"/>
  <c r="F676" i="10"/>
  <c r="N54" i="10"/>
  <c r="F677" i="10"/>
  <c r="J677" i="10"/>
  <c r="E677" i="10"/>
  <c r="C677" i="10"/>
  <c r="F679" i="10"/>
  <c r="J679" i="10"/>
  <c r="F680" i="10"/>
  <c r="K680" i="10"/>
  <c r="F681" i="10"/>
  <c r="M681" i="10"/>
  <c r="F682" i="10"/>
  <c r="M682" i="10"/>
  <c r="N143" i="10"/>
  <c r="N151" i="10"/>
  <c r="C684" i="10"/>
  <c r="G684" i="10"/>
  <c r="N159" i="10"/>
  <c r="N167" i="10"/>
  <c r="N175" i="10"/>
  <c r="D686" i="10"/>
  <c r="L686" i="10"/>
  <c r="N179" i="10"/>
  <c r="N183" i="10"/>
  <c r="N187" i="10"/>
  <c r="D687" i="10"/>
  <c r="L687" i="10"/>
  <c r="D689" i="10"/>
  <c r="N212" i="10"/>
  <c r="D690" i="10"/>
  <c r="N224" i="10"/>
  <c r="D691" i="10"/>
  <c r="N236" i="10"/>
  <c r="D693" i="10"/>
  <c r="N260" i="10"/>
  <c r="D695" i="10"/>
  <c r="N284" i="10"/>
  <c r="D697" i="10"/>
  <c r="N308" i="10"/>
  <c r="D699" i="10"/>
  <c r="N332" i="10"/>
  <c r="D701" i="10"/>
  <c r="N356" i="10"/>
  <c r="D703" i="10"/>
  <c r="N380" i="10"/>
  <c r="N394" i="10"/>
  <c r="N403" i="10"/>
  <c r="G709" i="10"/>
  <c r="C713" i="10"/>
  <c r="E683" i="10"/>
  <c r="E684" i="10"/>
  <c r="M684" i="10"/>
  <c r="E685" i="10"/>
  <c r="M685" i="10"/>
  <c r="E686" i="10"/>
  <c r="M686" i="10"/>
  <c r="E688" i="10"/>
  <c r="E689" i="10"/>
  <c r="E690" i="10"/>
  <c r="F692" i="10"/>
  <c r="F693" i="10"/>
  <c r="F694" i="10"/>
  <c r="F695" i="10"/>
  <c r="F696" i="10"/>
  <c r="F697" i="10"/>
  <c r="F698" i="10"/>
  <c r="F700" i="10"/>
  <c r="F701" i="10"/>
  <c r="F702" i="10"/>
  <c r="F703" i="10"/>
  <c r="E704" i="10"/>
  <c r="E705" i="10"/>
  <c r="E707" i="10"/>
  <c r="C708" i="10"/>
  <c r="C709" i="10"/>
  <c r="C710" i="10"/>
  <c r="C711" i="10"/>
  <c r="E545" i="10"/>
  <c r="E557" i="10" s="1"/>
  <c r="E569" i="10" s="1"/>
  <c r="E581" i="10" s="1"/>
  <c r="E593" i="10" s="1"/>
  <c r="E605" i="10" s="1"/>
  <c r="E617" i="10" s="1"/>
  <c r="E629" i="10" s="1"/>
  <c r="E641" i="10" s="1"/>
  <c r="E653" i="10" s="1"/>
  <c r="E665" i="10" s="1"/>
  <c r="F686" i="10"/>
  <c r="F688" i="10"/>
  <c r="F689" i="10"/>
  <c r="F690" i="10"/>
  <c r="C691" i="10"/>
  <c r="G691" i="10"/>
  <c r="C692" i="10"/>
  <c r="G692" i="10"/>
  <c r="C693" i="10"/>
  <c r="G693" i="10"/>
  <c r="C694" i="10"/>
  <c r="G694" i="10"/>
  <c r="C695" i="10"/>
  <c r="G695" i="10"/>
  <c r="C696" i="10"/>
  <c r="G696" i="10"/>
  <c r="C697" i="10"/>
  <c r="G697" i="10"/>
  <c r="C698" i="10"/>
  <c r="G698" i="10"/>
  <c r="C699" i="10"/>
  <c r="G699" i="10"/>
  <c r="C700" i="10"/>
  <c r="G700" i="10"/>
  <c r="C701" i="10"/>
  <c r="G701" i="10"/>
  <c r="C702" i="10"/>
  <c r="G702" i="10"/>
  <c r="C703" i="10"/>
  <c r="G703" i="10"/>
  <c r="F704" i="10"/>
  <c r="F404" i="10"/>
  <c r="E538" i="10"/>
  <c r="E542" i="10"/>
  <c r="E554" i="10" s="1"/>
  <c r="E546" i="10"/>
  <c r="E558" i="10" s="1"/>
  <c r="G717" i="10"/>
  <c r="C720" i="10"/>
  <c r="E708" i="10"/>
  <c r="E709" i="10"/>
  <c r="E710" i="10"/>
  <c r="E711" i="10"/>
  <c r="E712" i="10"/>
  <c r="E713" i="10"/>
  <c r="E714" i="10"/>
  <c r="E715" i="10"/>
  <c r="E536" i="10"/>
  <c r="C717" i="10"/>
  <c r="C721" i="10"/>
  <c r="G725" i="10"/>
  <c r="C718" i="10"/>
  <c r="C722" i="10"/>
  <c r="G716" i="10"/>
  <c r="G718" i="10"/>
  <c r="G719" i="10"/>
  <c r="G720" i="10"/>
  <c r="G721" i="10"/>
  <c r="G722" i="10"/>
  <c r="G723" i="10"/>
  <c r="C723" i="10"/>
  <c r="C724" i="10"/>
  <c r="C726" i="10"/>
  <c r="G724" i="10"/>
  <c r="G726" i="10"/>
  <c r="O671" i="10"/>
  <c r="N114" i="10" l="1"/>
  <c r="N622" i="9"/>
  <c r="N586" i="9"/>
  <c r="O579" i="6"/>
  <c r="O571" i="6"/>
  <c r="O138" i="6"/>
  <c r="N139" i="6"/>
  <c r="O125" i="6"/>
  <c r="N126" i="6"/>
  <c r="N127" i="10"/>
  <c r="O113" i="10"/>
  <c r="O126" i="10"/>
  <c r="N425" i="10"/>
  <c r="O673" i="10"/>
  <c r="F417" i="10"/>
  <c r="F415" i="9"/>
  <c r="N415" i="9" s="1"/>
  <c r="N658" i="9"/>
  <c r="N646" i="9"/>
  <c r="N638" i="9"/>
  <c r="N624" i="9"/>
  <c r="N616" i="9"/>
  <c r="N604" i="9"/>
  <c r="N572" i="9"/>
  <c r="N562" i="9"/>
  <c r="N550" i="9"/>
  <c r="N589" i="9"/>
  <c r="O583" i="6"/>
  <c r="O573" i="6"/>
  <c r="O572" i="6"/>
  <c r="D82" i="11"/>
  <c r="N697" i="9"/>
  <c r="N691" i="9"/>
  <c r="N567" i="6"/>
  <c r="O554" i="6"/>
  <c r="N664" i="9"/>
  <c r="N652" i="9"/>
  <c r="N620" i="9"/>
  <c r="N612" i="9"/>
  <c r="N600" i="9"/>
  <c r="N588" i="9"/>
  <c r="N578" i="9"/>
  <c r="N568" i="9"/>
  <c r="N556" i="9"/>
  <c r="N637" i="9"/>
  <c r="O682" i="9"/>
  <c r="P682" i="9" s="1"/>
  <c r="O569" i="6"/>
  <c r="O556" i="6"/>
  <c r="D98" i="11"/>
  <c r="D66" i="11"/>
  <c r="F437" i="10"/>
  <c r="F438" i="6"/>
  <c r="N438" i="6" s="1"/>
  <c r="O552" i="6"/>
  <c r="N675" i="10"/>
  <c r="N662" i="9"/>
  <c r="N626" i="9"/>
  <c r="N610" i="9"/>
  <c r="N574" i="9"/>
  <c r="N566" i="9"/>
  <c r="O672" i="10"/>
  <c r="N619" i="9"/>
  <c r="N571" i="9"/>
  <c r="N694" i="9"/>
  <c r="E569" i="9"/>
  <c r="E581" i="9" s="1"/>
  <c r="D125" i="11"/>
  <c r="N563" i="6"/>
  <c r="O698" i="10"/>
  <c r="O694" i="10"/>
  <c r="O676" i="10"/>
  <c r="N650" i="9"/>
  <c r="N634" i="9"/>
  <c r="N598" i="9"/>
  <c r="N590" i="9"/>
  <c r="N554" i="9"/>
  <c r="N651" i="9"/>
  <c r="N603" i="9"/>
  <c r="N555" i="9"/>
  <c r="O561" i="6"/>
  <c r="F444" i="10"/>
  <c r="F442" i="9"/>
  <c r="N442" i="9" s="1"/>
  <c r="F445" i="6"/>
  <c r="N445" i="6" s="1"/>
  <c r="F430" i="10"/>
  <c r="F428" i="9"/>
  <c r="N428" i="9" s="1"/>
  <c r="D108" i="11"/>
  <c r="D76" i="11"/>
  <c r="D55" i="11"/>
  <c r="D24" i="11"/>
  <c r="D52" i="11"/>
  <c r="O684" i="9"/>
  <c r="D193" i="11"/>
  <c r="D177" i="11"/>
  <c r="D161" i="11"/>
  <c r="D145" i="11"/>
  <c r="D37" i="11"/>
  <c r="D62" i="11"/>
  <c r="D120" i="11"/>
  <c r="D164" i="11"/>
  <c r="D132" i="11"/>
  <c r="D114" i="11"/>
  <c r="D71" i="11"/>
  <c r="D39" i="11"/>
  <c r="D113" i="11"/>
  <c r="D81" i="11"/>
  <c r="N685" i="10"/>
  <c r="N696" i="9"/>
  <c r="N615" i="9"/>
  <c r="N567" i="9"/>
  <c r="O686" i="9"/>
  <c r="D88" i="11"/>
  <c r="D61" i="11"/>
  <c r="D45" i="11"/>
  <c r="O562" i="6"/>
  <c r="D48" i="11"/>
  <c r="D182" i="11"/>
  <c r="D166" i="11"/>
  <c r="D150" i="11"/>
  <c r="D134" i="11"/>
  <c r="D126" i="11"/>
  <c r="D42" i="11"/>
  <c r="N578" i="6"/>
  <c r="O570" i="6"/>
  <c r="N555" i="6"/>
  <c r="D195" i="11"/>
  <c r="D144" i="11"/>
  <c r="D19" i="11"/>
  <c r="D27" i="11"/>
  <c r="D77" i="11"/>
  <c r="D35" i="11"/>
  <c r="D188" i="11"/>
  <c r="D180" i="11"/>
  <c r="D117" i="11"/>
  <c r="F426" i="10"/>
  <c r="F424" i="9"/>
  <c r="N424" i="9" s="1"/>
  <c r="F427" i="6"/>
  <c r="N427" i="6" s="1"/>
  <c r="D175" i="11"/>
  <c r="D167" i="11"/>
  <c r="D159" i="11"/>
  <c r="D151" i="11"/>
  <c r="D143" i="11"/>
  <c r="D135" i="11"/>
  <c r="O674" i="10"/>
  <c r="O687" i="10"/>
  <c r="O675" i="10"/>
  <c r="N682" i="10"/>
  <c r="N680" i="10"/>
  <c r="O683" i="9"/>
  <c r="N688" i="9"/>
  <c r="N661" i="9"/>
  <c r="N643" i="9"/>
  <c r="N627" i="9"/>
  <c r="N613" i="9"/>
  <c r="N595" i="9"/>
  <c r="N579" i="9"/>
  <c r="N565" i="9"/>
  <c r="N547" i="9"/>
  <c r="O696" i="9"/>
  <c r="O706" i="9"/>
  <c r="D197" i="11"/>
  <c r="D100" i="11"/>
  <c r="D84" i="11"/>
  <c r="D68" i="11"/>
  <c r="D59" i="11"/>
  <c r="D51" i="11"/>
  <c r="D43" i="11"/>
  <c r="D58" i="11"/>
  <c r="D44" i="11"/>
  <c r="D189" i="11"/>
  <c r="D181" i="11"/>
  <c r="D173" i="11"/>
  <c r="D165" i="11"/>
  <c r="D157" i="11"/>
  <c r="D149" i="11"/>
  <c r="D141" i="11"/>
  <c r="D133" i="11"/>
  <c r="D41" i="11"/>
  <c r="O575" i="6"/>
  <c r="D56" i="11"/>
  <c r="D30" i="11"/>
  <c r="N565" i="6"/>
  <c r="N559" i="6"/>
  <c r="O555" i="6"/>
  <c r="D191" i="11"/>
  <c r="D172" i="11"/>
  <c r="D156" i="11"/>
  <c r="D140" i="11"/>
  <c r="D18" i="11"/>
  <c r="N414" i="10"/>
  <c r="D119" i="11"/>
  <c r="D111" i="11"/>
  <c r="D95" i="11"/>
  <c r="D79" i="11"/>
  <c r="D36" i="11"/>
  <c r="D26" i="11"/>
  <c r="D105" i="11"/>
  <c r="D89" i="11"/>
  <c r="D73" i="11"/>
  <c r="D196" i="11"/>
  <c r="F422" i="10"/>
  <c r="F420" i="9"/>
  <c r="N420" i="9" s="1"/>
  <c r="F423" i="6"/>
  <c r="N423" i="6" s="1"/>
  <c r="N688" i="10"/>
  <c r="D92" i="11"/>
  <c r="D63" i="11"/>
  <c r="D47" i="11"/>
  <c r="D185" i="11"/>
  <c r="D169" i="11"/>
  <c r="D153" i="11"/>
  <c r="D137" i="11"/>
  <c r="D129" i="11"/>
  <c r="D46" i="11"/>
  <c r="D183" i="11"/>
  <c r="D148" i="11"/>
  <c r="D25" i="11"/>
  <c r="D127" i="11"/>
  <c r="D103" i="11"/>
  <c r="D87" i="11"/>
  <c r="F584" i="6"/>
  <c r="D97" i="11"/>
  <c r="D33" i="11"/>
  <c r="F419" i="10"/>
  <c r="F417" i="9"/>
  <c r="N417" i="9" s="1"/>
  <c r="F420" i="6"/>
  <c r="N420" i="6" s="1"/>
  <c r="D176" i="11"/>
  <c r="D128" i="11"/>
  <c r="N685" i="9"/>
  <c r="N663" i="9"/>
  <c r="N631" i="9"/>
  <c r="N583" i="9"/>
  <c r="N695" i="9"/>
  <c r="O710" i="9"/>
  <c r="P710" i="9" s="1"/>
  <c r="D104" i="11"/>
  <c r="D72" i="11"/>
  <c r="D53" i="11"/>
  <c r="D20" i="11"/>
  <c r="F713" i="9"/>
  <c r="O713" i="9" s="1"/>
  <c r="D190" i="11"/>
  <c r="D174" i="11"/>
  <c r="D158" i="11"/>
  <c r="D142" i="11"/>
  <c r="D34" i="11"/>
  <c r="O577" i="6"/>
  <c r="D60" i="11"/>
  <c r="D116" i="11"/>
  <c r="O568" i="6"/>
  <c r="N582" i="6"/>
  <c r="N579" i="6"/>
  <c r="P579" i="6" s="1"/>
  <c r="D179" i="11"/>
  <c r="D160" i="11"/>
  <c r="D123" i="11"/>
  <c r="D107" i="11"/>
  <c r="D91" i="11"/>
  <c r="D75" i="11"/>
  <c r="F461" i="6"/>
  <c r="N461" i="6" s="1"/>
  <c r="F460" i="10"/>
  <c r="F458" i="9"/>
  <c r="N458" i="9" s="1"/>
  <c r="D109" i="11"/>
  <c r="D93" i="11"/>
  <c r="O702" i="10"/>
  <c r="N703" i="10"/>
  <c r="N699" i="10"/>
  <c r="N695" i="10"/>
  <c r="N691" i="10"/>
  <c r="N689" i="10"/>
  <c r="O677" i="10"/>
  <c r="N676" i="10"/>
  <c r="O685" i="10"/>
  <c r="N674" i="10"/>
  <c r="N671" i="10"/>
  <c r="N708" i="9"/>
  <c r="N705" i="9"/>
  <c r="N700" i="9"/>
  <c r="O697" i="9"/>
  <c r="O691" i="9"/>
  <c r="O689" i="9"/>
  <c r="O690" i="9"/>
  <c r="N656" i="9"/>
  <c r="N632" i="9"/>
  <c r="N608" i="9"/>
  <c r="N584" i="9"/>
  <c r="N560" i="9"/>
  <c r="N655" i="9"/>
  <c r="N639" i="9"/>
  <c r="N625" i="9"/>
  <c r="N607" i="9"/>
  <c r="N591" i="9"/>
  <c r="N577" i="9"/>
  <c r="N559" i="9"/>
  <c r="D112" i="11"/>
  <c r="D96" i="11"/>
  <c r="D80" i="11"/>
  <c r="D65" i="11"/>
  <c r="D57" i="11"/>
  <c r="D49" i="11"/>
  <c r="D28" i="11"/>
  <c r="D54" i="11"/>
  <c r="D194" i="11"/>
  <c r="D186" i="11"/>
  <c r="D178" i="11"/>
  <c r="D170" i="11"/>
  <c r="D162" i="11"/>
  <c r="D154" i="11"/>
  <c r="D146" i="11"/>
  <c r="D138" i="11"/>
  <c r="D130" i="11"/>
  <c r="D38" i="11"/>
  <c r="O581" i="6"/>
  <c r="D64" i="11"/>
  <c r="D50" i="11"/>
  <c r="D124" i="11"/>
  <c r="O565" i="6"/>
  <c r="P565" i="6" s="1"/>
  <c r="O567" i="6"/>
  <c r="N682" i="9"/>
  <c r="O557" i="6"/>
  <c r="N571" i="6"/>
  <c r="P571" i="6" s="1"/>
  <c r="D187" i="11"/>
  <c r="D168" i="11"/>
  <c r="D152" i="11"/>
  <c r="D136" i="11"/>
  <c r="D32" i="11"/>
  <c r="D99" i="11"/>
  <c r="D83" i="11"/>
  <c r="D67" i="11"/>
  <c r="D101" i="11"/>
  <c r="D85" i="11"/>
  <c r="D69" i="11"/>
  <c r="D21" i="11"/>
  <c r="D192" i="11"/>
  <c r="D184" i="11"/>
  <c r="D118" i="11"/>
  <c r="D171" i="11"/>
  <c r="D163" i="11"/>
  <c r="D155" i="11"/>
  <c r="D147" i="11"/>
  <c r="D139" i="11"/>
  <c r="D131" i="11"/>
  <c r="D115" i="11"/>
  <c r="E566" i="10"/>
  <c r="N686" i="10"/>
  <c r="O700" i="9"/>
  <c r="P700" i="9" s="1"/>
  <c r="N574" i="6"/>
  <c r="N566" i="6"/>
  <c r="O701" i="10"/>
  <c r="N704" i="10"/>
  <c r="O688" i="10"/>
  <c r="O686" i="10"/>
  <c r="O693" i="9"/>
  <c r="N684" i="10"/>
  <c r="O680" i="10"/>
  <c r="O711" i="9"/>
  <c r="O703" i="9"/>
  <c r="N681" i="9"/>
  <c r="O688" i="9"/>
  <c r="P688" i="9" s="1"/>
  <c r="E607" i="10"/>
  <c r="N581" i="6"/>
  <c r="D523" i="6"/>
  <c r="O582" i="6"/>
  <c r="O578" i="6"/>
  <c r="O574" i="6"/>
  <c r="O566" i="6"/>
  <c r="F421" i="9"/>
  <c r="N421" i="9" s="1"/>
  <c r="F423" i="10"/>
  <c r="F424" i="6"/>
  <c r="N424" i="6" s="1"/>
  <c r="N577" i="6"/>
  <c r="N552" i="6"/>
  <c r="P552" i="6" s="1"/>
  <c r="P18" i="6"/>
  <c r="D516" i="6"/>
  <c r="E716" i="10"/>
  <c r="E548" i="10"/>
  <c r="F705" i="10"/>
  <c r="O705" i="10" s="1"/>
  <c r="F416" i="10"/>
  <c r="F414" i="9"/>
  <c r="F417" i="6"/>
  <c r="N701" i="10"/>
  <c r="N697" i="10"/>
  <c r="N693" i="10"/>
  <c r="N690" i="10"/>
  <c r="O704" i="10"/>
  <c r="N673" i="10"/>
  <c r="N700" i="10"/>
  <c r="N696" i="10"/>
  <c r="N692" i="10"/>
  <c r="N678" i="10"/>
  <c r="N712" i="9"/>
  <c r="N709" i="9"/>
  <c r="N704" i="9"/>
  <c r="N701" i="9"/>
  <c r="O699" i="9"/>
  <c r="O695" i="9"/>
  <c r="P695" i="9" s="1"/>
  <c r="N692" i="9"/>
  <c r="O682" i="10"/>
  <c r="N681" i="10"/>
  <c r="O681" i="9"/>
  <c r="N702" i="10"/>
  <c r="N677" i="10"/>
  <c r="N407" i="9"/>
  <c r="N713" i="9" s="1"/>
  <c r="N699" i="9"/>
  <c r="N690" i="9"/>
  <c r="E587" i="10"/>
  <c r="F425" i="9"/>
  <c r="N425" i="9" s="1"/>
  <c r="F427" i="10"/>
  <c r="F428" i="6"/>
  <c r="O702" i="9"/>
  <c r="P702" i="9" s="1"/>
  <c r="O708" i="9"/>
  <c r="N562" i="6"/>
  <c r="P562" i="6" s="1"/>
  <c r="D416" i="6"/>
  <c r="D584" i="6"/>
  <c r="N404" i="6"/>
  <c r="N584" i="6" s="1"/>
  <c r="N556" i="6"/>
  <c r="P556" i="6" s="1"/>
  <c r="N561" i="6"/>
  <c r="N570" i="6"/>
  <c r="P570" i="6" s="1"/>
  <c r="N575" i="6"/>
  <c r="N557" i="6"/>
  <c r="N580" i="6"/>
  <c r="N576" i="6"/>
  <c r="N572" i="6"/>
  <c r="N558" i="6"/>
  <c r="O559" i="6"/>
  <c r="N568" i="6"/>
  <c r="N564" i="6"/>
  <c r="N560" i="6"/>
  <c r="N583" i="6"/>
  <c r="P583" i="6" s="1"/>
  <c r="N687" i="10"/>
  <c r="O681" i="10"/>
  <c r="N679" i="10"/>
  <c r="N683" i="10"/>
  <c r="E575" i="9"/>
  <c r="N563" i="9"/>
  <c r="O553" i="6"/>
  <c r="E550" i="10"/>
  <c r="O703" i="10"/>
  <c r="O699" i="10"/>
  <c r="O697" i="10"/>
  <c r="O695" i="10"/>
  <c r="P695" i="10" s="1"/>
  <c r="O693" i="10"/>
  <c r="O691" i="10"/>
  <c r="O684" i="10"/>
  <c r="O690" i="10"/>
  <c r="N707" i="9"/>
  <c r="O679" i="10"/>
  <c r="O707" i="9"/>
  <c r="O685" i="9"/>
  <c r="P685" i="9" s="1"/>
  <c r="O683" i="10"/>
  <c r="O704" i="9"/>
  <c r="F421" i="10"/>
  <c r="F419" i="9"/>
  <c r="N419" i="9" s="1"/>
  <c r="F422" i="6"/>
  <c r="N422" i="6" s="1"/>
  <c r="N698" i="10"/>
  <c r="P698" i="10" s="1"/>
  <c r="E570" i="10"/>
  <c r="O700" i="10"/>
  <c r="O696" i="10"/>
  <c r="O692" i="10"/>
  <c r="O689" i="10"/>
  <c r="N672" i="10"/>
  <c r="O678" i="10"/>
  <c r="N711" i="9"/>
  <c r="N706" i="9"/>
  <c r="N703" i="9"/>
  <c r="N693" i="9"/>
  <c r="N404" i="10"/>
  <c r="O709" i="9"/>
  <c r="O705" i="9"/>
  <c r="O701" i="9"/>
  <c r="O687" i="9"/>
  <c r="P687" i="9" s="1"/>
  <c r="N683" i="9"/>
  <c r="N694" i="10"/>
  <c r="P694" i="10" s="1"/>
  <c r="N689" i="9"/>
  <c r="P689" i="9" s="1"/>
  <c r="E603" i="10"/>
  <c r="N698" i="9"/>
  <c r="P698" i="9" s="1"/>
  <c r="N680" i="9"/>
  <c r="P680" i="9" s="1"/>
  <c r="E573" i="9"/>
  <c r="N561" i="9"/>
  <c r="O694" i="9"/>
  <c r="N686" i="9"/>
  <c r="P686" i="9" s="1"/>
  <c r="N409" i="10"/>
  <c r="O692" i="9"/>
  <c r="O712" i="9"/>
  <c r="N684" i="9"/>
  <c r="P684" i="9" s="1"/>
  <c r="O563" i="6"/>
  <c r="P563" i="6" s="1"/>
  <c r="N553" i="6"/>
  <c r="N554" i="6"/>
  <c r="P554" i="6" s="1"/>
  <c r="N573" i="6"/>
  <c r="D515" i="6"/>
  <c r="O580" i="6"/>
  <c r="O576" i="6"/>
  <c r="O558" i="6"/>
  <c r="N569" i="6"/>
  <c r="P569" i="6" s="1"/>
  <c r="O564" i="6"/>
  <c r="O560" i="6"/>
  <c r="O551" i="6"/>
  <c r="N551" i="6"/>
  <c r="D453" i="6"/>
  <c r="P561" i="6" l="1"/>
  <c r="P706" i="9"/>
  <c r="P705" i="9"/>
  <c r="P572" i="6"/>
  <c r="P567" i="6"/>
  <c r="P555" i="6"/>
  <c r="P674" i="10"/>
  <c r="P673" i="10"/>
  <c r="O584" i="6"/>
  <c r="P584" i="6" s="1"/>
  <c r="P685" i="10"/>
  <c r="P675" i="10"/>
  <c r="P573" i="6"/>
  <c r="P694" i="9"/>
  <c r="P679" i="10"/>
  <c r="P691" i="10"/>
  <c r="P681" i="10"/>
  <c r="P691" i="9"/>
  <c r="F449" i="10"/>
  <c r="F450" i="6"/>
  <c r="N450" i="6" s="1"/>
  <c r="F447" i="9"/>
  <c r="N447" i="9" s="1"/>
  <c r="N437" i="10"/>
  <c r="N569" i="9"/>
  <c r="P692" i="9"/>
  <c r="P692" i="10"/>
  <c r="P702" i="10"/>
  <c r="P697" i="9"/>
  <c r="P687" i="10"/>
  <c r="P676" i="10"/>
  <c r="F429" i="10"/>
  <c r="F430" i="6"/>
  <c r="N430" i="6" s="1"/>
  <c r="F427" i="9"/>
  <c r="N427" i="9" s="1"/>
  <c r="N417" i="10"/>
  <c r="P672" i="10"/>
  <c r="P700" i="10"/>
  <c r="P693" i="10"/>
  <c r="P578" i="6"/>
  <c r="F457" i="6"/>
  <c r="N457" i="6" s="1"/>
  <c r="F454" i="9"/>
  <c r="N454" i="9" s="1"/>
  <c r="N444" i="10"/>
  <c r="F456" i="10"/>
  <c r="P699" i="10"/>
  <c r="P581" i="6"/>
  <c r="P713" i="9"/>
  <c r="P560" i="6"/>
  <c r="P568" i="6"/>
  <c r="P575" i="6"/>
  <c r="P677" i="10"/>
  <c r="P680" i="10"/>
  <c r="F442" i="10"/>
  <c r="F443" i="6"/>
  <c r="N443" i="6" s="1"/>
  <c r="F440" i="9"/>
  <c r="N440" i="9" s="1"/>
  <c r="N430" i="10"/>
  <c r="F473" i="6"/>
  <c r="N473" i="6" s="1"/>
  <c r="N460" i="10"/>
  <c r="F472" i="10"/>
  <c r="F470" i="9"/>
  <c r="N470" i="9" s="1"/>
  <c r="P696" i="9"/>
  <c r="P580" i="6"/>
  <c r="P712" i="9"/>
  <c r="P701" i="9"/>
  <c r="P678" i="10"/>
  <c r="P683" i="10"/>
  <c r="P684" i="10"/>
  <c r="P557" i="6"/>
  <c r="P704" i="10"/>
  <c r="P703" i="9"/>
  <c r="F434" i="10"/>
  <c r="F432" i="9"/>
  <c r="N432" i="9" s="1"/>
  <c r="F435" i="6"/>
  <c r="N435" i="6" s="1"/>
  <c r="N422" i="10"/>
  <c r="F438" i="10"/>
  <c r="F436" i="9"/>
  <c r="N436" i="9" s="1"/>
  <c r="F439" i="6"/>
  <c r="N439" i="6" s="1"/>
  <c r="N426" i="10"/>
  <c r="P558" i="6"/>
  <c r="P683" i="9"/>
  <c r="P709" i="9"/>
  <c r="P689" i="10"/>
  <c r="P690" i="10"/>
  <c r="P703" i="10"/>
  <c r="P559" i="6"/>
  <c r="P708" i="9"/>
  <c r="P690" i="9"/>
  <c r="P682" i="10"/>
  <c r="P577" i="6"/>
  <c r="P566" i="6"/>
  <c r="P582" i="6"/>
  <c r="P688" i="10"/>
  <c r="F432" i="6"/>
  <c r="N432" i="6" s="1"/>
  <c r="F431" i="10"/>
  <c r="F429" i="9"/>
  <c r="N429" i="9" s="1"/>
  <c r="N419" i="10"/>
  <c r="E585" i="9"/>
  <c r="N573" i="9"/>
  <c r="P553" i="6"/>
  <c r="N417" i="6"/>
  <c r="F585" i="6"/>
  <c r="P693" i="9"/>
  <c r="E615" i="10"/>
  <c r="F433" i="10"/>
  <c r="F431" i="9"/>
  <c r="N431" i="9" s="1"/>
  <c r="F434" i="6"/>
  <c r="N434" i="6" s="1"/>
  <c r="N421" i="10"/>
  <c r="P697" i="10"/>
  <c r="E562" i="10"/>
  <c r="E593" i="9"/>
  <c r="N581" i="9"/>
  <c r="F714" i="9"/>
  <c r="O714" i="9" s="1"/>
  <c r="N414" i="9"/>
  <c r="N714" i="9" s="1"/>
  <c r="P711" i="9"/>
  <c r="P686" i="10"/>
  <c r="P701" i="10"/>
  <c r="E578" i="10"/>
  <c r="D465" i="6"/>
  <c r="P564" i="6"/>
  <c r="P576" i="6"/>
  <c r="N705" i="10"/>
  <c r="P705" i="10" s="1"/>
  <c r="P696" i="10"/>
  <c r="P681" i="9"/>
  <c r="P699" i="9"/>
  <c r="F706" i="10"/>
  <c r="O706" i="10" s="1"/>
  <c r="F428" i="10"/>
  <c r="F426" i="9"/>
  <c r="F429" i="6"/>
  <c r="N429" i="6" s="1"/>
  <c r="N416" i="10"/>
  <c r="E619" i="10"/>
  <c r="E587" i="9"/>
  <c r="N575" i="9"/>
  <c r="D585" i="6"/>
  <c r="D428" i="6"/>
  <c r="N416" i="6"/>
  <c r="F439" i="10"/>
  <c r="F437" i="9"/>
  <c r="N437" i="9" s="1"/>
  <c r="F440" i="6"/>
  <c r="N427" i="10"/>
  <c r="E717" i="10"/>
  <c r="E560" i="10"/>
  <c r="E582" i="10"/>
  <c r="P704" i="9"/>
  <c r="P707" i="9"/>
  <c r="E599" i="10"/>
  <c r="F433" i="9"/>
  <c r="N433" i="9" s="1"/>
  <c r="F435" i="10"/>
  <c r="F436" i="6"/>
  <c r="N436" i="6" s="1"/>
  <c r="N423" i="10"/>
  <c r="P574" i="6"/>
  <c r="O585" i="6" l="1"/>
  <c r="F461" i="10"/>
  <c r="F459" i="9"/>
  <c r="N459" i="9" s="1"/>
  <c r="F462" i="6"/>
  <c r="N462" i="6" s="1"/>
  <c r="N449" i="10"/>
  <c r="F441" i="10"/>
  <c r="F442" i="6"/>
  <c r="N442" i="6" s="1"/>
  <c r="N429" i="10"/>
  <c r="F439" i="9"/>
  <c r="N439" i="9" s="1"/>
  <c r="N585" i="6"/>
  <c r="F454" i="10"/>
  <c r="F452" i="9"/>
  <c r="N452" i="9" s="1"/>
  <c r="F455" i="6"/>
  <c r="N455" i="6" s="1"/>
  <c r="N442" i="10"/>
  <c r="N456" i="10"/>
  <c r="F468" i="10"/>
  <c r="F466" i="9"/>
  <c r="N466" i="9" s="1"/>
  <c r="F469" i="6"/>
  <c r="N469" i="6" s="1"/>
  <c r="P714" i="9"/>
  <c r="F443" i="10"/>
  <c r="F441" i="9"/>
  <c r="N441" i="9" s="1"/>
  <c r="F444" i="6"/>
  <c r="N444" i="6" s="1"/>
  <c r="N431" i="10"/>
  <c r="F450" i="10"/>
  <c r="F448" i="9"/>
  <c r="N448" i="9" s="1"/>
  <c r="F451" i="6"/>
  <c r="N451" i="6" s="1"/>
  <c r="N438" i="10"/>
  <c r="N472" i="10"/>
  <c r="F484" i="10"/>
  <c r="F482" i="9"/>
  <c r="N482" i="9" s="1"/>
  <c r="F485" i="6"/>
  <c r="N485" i="6" s="1"/>
  <c r="F446" i="10"/>
  <c r="F444" i="9"/>
  <c r="N444" i="9" s="1"/>
  <c r="F447" i="6"/>
  <c r="N447" i="6" s="1"/>
  <c r="N434" i="10"/>
  <c r="E611" i="10"/>
  <c r="F451" i="10"/>
  <c r="F449" i="9"/>
  <c r="N449" i="9" s="1"/>
  <c r="F452" i="6"/>
  <c r="N439" i="10"/>
  <c r="N706" i="10"/>
  <c r="P706" i="10" s="1"/>
  <c r="D477" i="6"/>
  <c r="E574" i="10"/>
  <c r="F447" i="10"/>
  <c r="F445" i="9"/>
  <c r="N445" i="9" s="1"/>
  <c r="F448" i="6"/>
  <c r="N448" i="6" s="1"/>
  <c r="N435" i="10"/>
  <c r="F586" i="6"/>
  <c r="E594" i="10"/>
  <c r="E599" i="9"/>
  <c r="N587" i="9"/>
  <c r="F445" i="10"/>
  <c r="F443" i="9"/>
  <c r="N443" i="9" s="1"/>
  <c r="F446" i="6"/>
  <c r="N446" i="6" s="1"/>
  <c r="N433" i="10"/>
  <c r="E597" i="9"/>
  <c r="N585" i="9"/>
  <c r="D586" i="6"/>
  <c r="D440" i="6"/>
  <c r="N428" i="6"/>
  <c r="N586" i="6" s="1"/>
  <c r="F715" i="9"/>
  <c r="O715" i="9" s="1"/>
  <c r="N426" i="9"/>
  <c r="N715" i="9" s="1"/>
  <c r="E590" i="10"/>
  <c r="E605" i="9"/>
  <c r="N593" i="9"/>
  <c r="E718" i="10"/>
  <c r="E572" i="10"/>
  <c r="E631" i="10"/>
  <c r="F707" i="10"/>
  <c r="O707" i="10" s="1"/>
  <c r="F440" i="10"/>
  <c r="F438" i="9"/>
  <c r="F441" i="6"/>
  <c r="N441" i="6" s="1"/>
  <c r="N428" i="10"/>
  <c r="E627" i="10"/>
  <c r="P585" i="6" l="1"/>
  <c r="F453" i="10"/>
  <c r="F451" i="9"/>
  <c r="N451" i="9" s="1"/>
  <c r="F454" i="6"/>
  <c r="N454" i="6" s="1"/>
  <c r="N441" i="10"/>
  <c r="F473" i="10"/>
  <c r="F471" i="9"/>
  <c r="N471" i="9" s="1"/>
  <c r="N461" i="10"/>
  <c r="F474" i="6"/>
  <c r="N474" i="6" s="1"/>
  <c r="F480" i="10"/>
  <c r="N468" i="10"/>
  <c r="F478" i="9"/>
  <c r="N478" i="9" s="1"/>
  <c r="F481" i="6"/>
  <c r="N481" i="6" s="1"/>
  <c r="F466" i="10"/>
  <c r="F464" i="9"/>
  <c r="N464" i="9" s="1"/>
  <c r="F467" i="6"/>
  <c r="N467" i="6" s="1"/>
  <c r="N454" i="10"/>
  <c r="N707" i="10"/>
  <c r="P707" i="10" s="1"/>
  <c r="P715" i="9"/>
  <c r="F458" i="10"/>
  <c r="F456" i="9"/>
  <c r="N456" i="9" s="1"/>
  <c r="F459" i="6"/>
  <c r="N459" i="6" s="1"/>
  <c r="N446" i="10"/>
  <c r="F462" i="10"/>
  <c r="F463" i="6"/>
  <c r="N463" i="6" s="1"/>
  <c r="F460" i="9"/>
  <c r="N460" i="9" s="1"/>
  <c r="N450" i="10"/>
  <c r="F456" i="6"/>
  <c r="N456" i="6" s="1"/>
  <c r="N443" i="10"/>
  <c r="F455" i="10"/>
  <c r="F453" i="9"/>
  <c r="N453" i="9" s="1"/>
  <c r="O586" i="6"/>
  <c r="P586" i="6" s="1"/>
  <c r="F497" i="6"/>
  <c r="N497" i="6" s="1"/>
  <c r="N484" i="10"/>
  <c r="F496" i="10"/>
  <c r="F494" i="9"/>
  <c r="N494" i="9" s="1"/>
  <c r="F587" i="6"/>
  <c r="E611" i="9"/>
  <c r="N599" i="9"/>
  <c r="E586" i="10"/>
  <c r="F463" i="10"/>
  <c r="F461" i="9"/>
  <c r="N461" i="9" s="1"/>
  <c r="F464" i="6"/>
  <c r="N451" i="10"/>
  <c r="F716" i="9"/>
  <c r="O716" i="9" s="1"/>
  <c r="N438" i="9"/>
  <c r="N716" i="9" s="1"/>
  <c r="E643" i="10"/>
  <c r="E602" i="10"/>
  <c r="D587" i="6"/>
  <c r="D452" i="6"/>
  <c r="N440" i="6"/>
  <c r="N587" i="6" s="1"/>
  <c r="E609" i="9"/>
  <c r="N597" i="9"/>
  <c r="F457" i="10"/>
  <c r="F455" i="9"/>
  <c r="N455" i="9" s="1"/>
  <c r="F458" i="6"/>
  <c r="N458" i="6" s="1"/>
  <c r="N445" i="10"/>
  <c r="E606" i="10"/>
  <c r="E719" i="10"/>
  <c r="E584" i="10"/>
  <c r="E617" i="9"/>
  <c r="N605" i="9"/>
  <c r="E639" i="10"/>
  <c r="F708" i="10"/>
  <c r="O708" i="10" s="1"/>
  <c r="F452" i="10"/>
  <c r="F450" i="9"/>
  <c r="F453" i="6"/>
  <c r="N453" i="6" s="1"/>
  <c r="N440" i="10"/>
  <c r="F459" i="10"/>
  <c r="F457" i="9"/>
  <c r="N457" i="9" s="1"/>
  <c r="F460" i="6"/>
  <c r="N460" i="6" s="1"/>
  <c r="N447" i="10"/>
  <c r="D489" i="6"/>
  <c r="E623" i="10"/>
  <c r="F485" i="10" l="1"/>
  <c r="F486" i="6"/>
  <c r="N486" i="6" s="1"/>
  <c r="F483" i="9"/>
  <c r="N483" i="9" s="1"/>
  <c r="N473" i="10"/>
  <c r="F465" i="10"/>
  <c r="F463" i="9"/>
  <c r="N463" i="9" s="1"/>
  <c r="N453" i="10"/>
  <c r="F466" i="6"/>
  <c r="N466" i="6" s="1"/>
  <c r="O587" i="6"/>
  <c r="P587" i="6" s="1"/>
  <c r="F478" i="10"/>
  <c r="F479" i="6"/>
  <c r="N479" i="6" s="1"/>
  <c r="F476" i="9"/>
  <c r="N476" i="9" s="1"/>
  <c r="N466" i="10"/>
  <c r="N480" i="10"/>
  <c r="F492" i="10"/>
  <c r="F490" i="9"/>
  <c r="N490" i="9" s="1"/>
  <c r="F493" i="6"/>
  <c r="N493" i="6" s="1"/>
  <c r="F474" i="10"/>
  <c r="F472" i="9"/>
  <c r="N472" i="9" s="1"/>
  <c r="F475" i="6"/>
  <c r="N475" i="6" s="1"/>
  <c r="N462" i="10"/>
  <c r="F470" i="10"/>
  <c r="F471" i="6"/>
  <c r="N471" i="6" s="1"/>
  <c r="N458" i="10"/>
  <c r="F468" i="9"/>
  <c r="N468" i="9" s="1"/>
  <c r="F588" i="6"/>
  <c r="F508" i="10"/>
  <c r="F506" i="9"/>
  <c r="N506" i="9" s="1"/>
  <c r="N496" i="10"/>
  <c r="F509" i="6"/>
  <c r="N509" i="6" s="1"/>
  <c r="F467" i="10"/>
  <c r="F468" i="6"/>
  <c r="N468" i="6" s="1"/>
  <c r="N455" i="10"/>
  <c r="F465" i="9"/>
  <c r="N465" i="9" s="1"/>
  <c r="E635" i="10"/>
  <c r="N708" i="10"/>
  <c r="P708" i="10" s="1"/>
  <c r="E629" i="9"/>
  <c r="N617" i="9"/>
  <c r="E614" i="10"/>
  <c r="P716" i="9"/>
  <c r="F475" i="10"/>
  <c r="F473" i="9"/>
  <c r="N473" i="9" s="1"/>
  <c r="F476" i="6"/>
  <c r="N463" i="10"/>
  <c r="E618" i="10"/>
  <c r="F469" i="10"/>
  <c r="F467" i="9"/>
  <c r="N467" i="9" s="1"/>
  <c r="F470" i="6"/>
  <c r="N470" i="6" s="1"/>
  <c r="N457" i="10"/>
  <c r="D588" i="6"/>
  <c r="D464" i="6"/>
  <c r="N452" i="6"/>
  <c r="N588" i="6" s="1"/>
  <c r="E623" i="9"/>
  <c r="N611" i="9"/>
  <c r="D501" i="6"/>
  <c r="F471" i="10"/>
  <c r="F469" i="9"/>
  <c r="N469" i="9" s="1"/>
  <c r="F472" i="6"/>
  <c r="N472" i="6" s="1"/>
  <c r="N459" i="10"/>
  <c r="F717" i="9"/>
  <c r="O717" i="9" s="1"/>
  <c r="N450" i="9"/>
  <c r="N717" i="9" s="1"/>
  <c r="E651" i="10"/>
  <c r="E720" i="10"/>
  <c r="E596" i="10"/>
  <c r="E655" i="10"/>
  <c r="E598" i="10"/>
  <c r="F709" i="10"/>
  <c r="O709" i="10" s="1"/>
  <c r="F462" i="9"/>
  <c r="F464" i="10"/>
  <c r="F465" i="6"/>
  <c r="N465" i="6" s="1"/>
  <c r="N452" i="10"/>
  <c r="E621" i="9"/>
  <c r="N609" i="9"/>
  <c r="F477" i="10" l="1"/>
  <c r="F475" i="9"/>
  <c r="N475" i="9" s="1"/>
  <c r="F478" i="6"/>
  <c r="N478" i="6" s="1"/>
  <c r="N465" i="10"/>
  <c r="F497" i="10"/>
  <c r="F495" i="9"/>
  <c r="N495" i="9" s="1"/>
  <c r="N485" i="10"/>
  <c r="F498" i="6"/>
  <c r="N498" i="6" s="1"/>
  <c r="F502" i="9"/>
  <c r="N502" i="9" s="1"/>
  <c r="N492" i="10"/>
  <c r="F505" i="6"/>
  <c r="N505" i="6" s="1"/>
  <c r="F504" i="10"/>
  <c r="F490" i="10"/>
  <c r="F491" i="6"/>
  <c r="N491" i="6" s="1"/>
  <c r="N478" i="10"/>
  <c r="F488" i="9"/>
  <c r="N488" i="9" s="1"/>
  <c r="F482" i="10"/>
  <c r="F483" i="6"/>
  <c r="N483" i="6" s="1"/>
  <c r="F480" i="9"/>
  <c r="N480" i="9" s="1"/>
  <c r="N470" i="10"/>
  <c r="F486" i="10"/>
  <c r="F484" i="9"/>
  <c r="N484" i="9" s="1"/>
  <c r="F487" i="6"/>
  <c r="N487" i="6" s="1"/>
  <c r="N474" i="10"/>
  <c r="P717" i="9"/>
  <c r="O588" i="6"/>
  <c r="P588" i="6" s="1"/>
  <c r="F477" i="9"/>
  <c r="N477" i="9" s="1"/>
  <c r="F479" i="10"/>
  <c r="F480" i="6"/>
  <c r="N480" i="6" s="1"/>
  <c r="N467" i="10"/>
  <c r="F518" i="9"/>
  <c r="N518" i="9" s="1"/>
  <c r="F521" i="6"/>
  <c r="N521" i="6" s="1"/>
  <c r="N508" i="10"/>
  <c r="F520" i="10"/>
  <c r="E633" i="9"/>
  <c r="N621" i="9"/>
  <c r="E610" i="10"/>
  <c r="F718" i="9"/>
  <c r="O718" i="9" s="1"/>
  <c r="N462" i="9"/>
  <c r="N718" i="9" s="1"/>
  <c r="D589" i="6"/>
  <c r="D476" i="6"/>
  <c r="N464" i="6"/>
  <c r="N589" i="6" s="1"/>
  <c r="N709" i="10"/>
  <c r="P709" i="10" s="1"/>
  <c r="E721" i="10"/>
  <c r="E608" i="10"/>
  <c r="F481" i="10"/>
  <c r="F479" i="9"/>
  <c r="N479" i="9" s="1"/>
  <c r="F482" i="6"/>
  <c r="N482" i="6" s="1"/>
  <c r="N469" i="10"/>
  <c r="E630" i="10"/>
  <c r="F487" i="10"/>
  <c r="F485" i="9"/>
  <c r="N485" i="9" s="1"/>
  <c r="F488" i="6"/>
  <c r="N475" i="10"/>
  <c r="F710" i="10"/>
  <c r="O710" i="10" s="1"/>
  <c r="F476" i="10"/>
  <c r="F474" i="9"/>
  <c r="F477" i="6"/>
  <c r="N477" i="6" s="1"/>
  <c r="N464" i="10"/>
  <c r="F589" i="6"/>
  <c r="E663" i="10"/>
  <c r="D513" i="6"/>
  <c r="E626" i="10"/>
  <c r="E667" i="10"/>
  <c r="F483" i="10"/>
  <c r="F481" i="9"/>
  <c r="N481" i="9" s="1"/>
  <c r="F484" i="6"/>
  <c r="N484" i="6" s="1"/>
  <c r="N471" i="10"/>
  <c r="E635" i="9"/>
  <c r="N623" i="9"/>
  <c r="E641" i="9"/>
  <c r="N629" i="9"/>
  <c r="E647" i="10"/>
  <c r="F509" i="10" l="1"/>
  <c r="F510" i="6"/>
  <c r="N510" i="6" s="1"/>
  <c r="N497" i="10"/>
  <c r="F507" i="9"/>
  <c r="N507" i="9" s="1"/>
  <c r="F489" i="10"/>
  <c r="F490" i="6"/>
  <c r="N490" i="6" s="1"/>
  <c r="F487" i="9"/>
  <c r="N487" i="9" s="1"/>
  <c r="N477" i="10"/>
  <c r="F516" i="10"/>
  <c r="F514" i="9"/>
  <c r="N514" i="9" s="1"/>
  <c r="F517" i="6"/>
  <c r="N517" i="6" s="1"/>
  <c r="N504" i="10"/>
  <c r="F502" i="10"/>
  <c r="F500" i="9"/>
  <c r="N500" i="9" s="1"/>
  <c r="F503" i="6"/>
  <c r="N503" i="6" s="1"/>
  <c r="N490" i="10"/>
  <c r="F491" i="10"/>
  <c r="F489" i="9"/>
  <c r="N489" i="9" s="1"/>
  <c r="F492" i="6"/>
  <c r="N492" i="6" s="1"/>
  <c r="N479" i="10"/>
  <c r="F532" i="10"/>
  <c r="N520" i="10"/>
  <c r="F498" i="10"/>
  <c r="F496" i="9"/>
  <c r="N496" i="9" s="1"/>
  <c r="F499" i="6"/>
  <c r="N499" i="6" s="1"/>
  <c r="N486" i="10"/>
  <c r="F494" i="10"/>
  <c r="F492" i="9"/>
  <c r="N492" i="9" s="1"/>
  <c r="F495" i="6"/>
  <c r="N495" i="6" s="1"/>
  <c r="N482" i="10"/>
  <c r="E653" i="9"/>
  <c r="N641" i="9"/>
  <c r="E722" i="10"/>
  <c r="E620" i="10"/>
  <c r="F719" i="9"/>
  <c r="O719" i="9" s="1"/>
  <c r="N474" i="9"/>
  <c r="N719" i="9" s="1"/>
  <c r="E642" i="10"/>
  <c r="F493" i="10"/>
  <c r="F491" i="9"/>
  <c r="N491" i="9" s="1"/>
  <c r="N481" i="10"/>
  <c r="F494" i="6"/>
  <c r="N494" i="6" s="1"/>
  <c r="E622" i="10"/>
  <c r="E659" i="10"/>
  <c r="E647" i="9"/>
  <c r="N635" i="9"/>
  <c r="F495" i="10"/>
  <c r="F493" i="9"/>
  <c r="N493" i="9" s="1"/>
  <c r="F496" i="6"/>
  <c r="N496" i="6" s="1"/>
  <c r="N483" i="10"/>
  <c r="F488" i="10"/>
  <c r="F711" i="10"/>
  <c r="O711" i="10" s="1"/>
  <c r="F486" i="9"/>
  <c r="F489" i="6"/>
  <c r="N489" i="6" s="1"/>
  <c r="N476" i="10"/>
  <c r="P718" i="9"/>
  <c r="O589" i="6"/>
  <c r="P589" i="6" s="1"/>
  <c r="E638" i="10"/>
  <c r="N710" i="10"/>
  <c r="P710" i="10" s="1"/>
  <c r="F499" i="10"/>
  <c r="F497" i="9"/>
  <c r="N497" i="9" s="1"/>
  <c r="F500" i="6"/>
  <c r="N487" i="10"/>
  <c r="D488" i="6"/>
  <c r="D590" i="6"/>
  <c r="N476" i="6"/>
  <c r="N590" i="6" s="1"/>
  <c r="F590" i="6"/>
  <c r="E645" i="9"/>
  <c r="N633" i="9"/>
  <c r="F501" i="10" l="1"/>
  <c r="F499" i="9"/>
  <c r="N499" i="9" s="1"/>
  <c r="F502" i="6"/>
  <c r="N502" i="6" s="1"/>
  <c r="N489" i="10"/>
  <c r="F521" i="10"/>
  <c r="F519" i="9"/>
  <c r="N519" i="9" s="1"/>
  <c r="F522" i="6"/>
  <c r="N522" i="6" s="1"/>
  <c r="N509" i="10"/>
  <c r="F514" i="10"/>
  <c r="F512" i="9"/>
  <c r="N512" i="9" s="1"/>
  <c r="N502" i="10"/>
  <c r="F515" i="6"/>
  <c r="N515" i="6" s="1"/>
  <c r="N516" i="10"/>
  <c r="F528" i="10"/>
  <c r="F544" i="10"/>
  <c r="N532" i="10"/>
  <c r="N491" i="10"/>
  <c r="F501" i="9"/>
  <c r="N501" i="9" s="1"/>
  <c r="F504" i="6"/>
  <c r="N504" i="6" s="1"/>
  <c r="F503" i="10"/>
  <c r="F506" i="10"/>
  <c r="F504" i="9"/>
  <c r="N504" i="9" s="1"/>
  <c r="F507" i="6"/>
  <c r="N507" i="6" s="1"/>
  <c r="N494" i="10"/>
  <c r="F510" i="10"/>
  <c r="F511" i="6"/>
  <c r="N511" i="6" s="1"/>
  <c r="F508" i="9"/>
  <c r="N508" i="9" s="1"/>
  <c r="N498" i="10"/>
  <c r="E657" i="9"/>
  <c r="N645" i="9"/>
  <c r="D591" i="6"/>
  <c r="D500" i="6"/>
  <c r="N488" i="6"/>
  <c r="N591" i="6" s="1"/>
  <c r="F720" i="9"/>
  <c r="O720" i="9" s="1"/>
  <c r="N486" i="9"/>
  <c r="N720" i="9" s="1"/>
  <c r="F507" i="10"/>
  <c r="F505" i="9"/>
  <c r="N505" i="9" s="1"/>
  <c r="F508" i="6"/>
  <c r="N508" i="6" s="1"/>
  <c r="N495" i="10"/>
  <c r="E723" i="10"/>
  <c r="E632" i="10"/>
  <c r="F505" i="10"/>
  <c r="F503" i="9"/>
  <c r="N503" i="9" s="1"/>
  <c r="N493" i="10"/>
  <c r="F506" i="6"/>
  <c r="N506" i="6" s="1"/>
  <c r="F591" i="6"/>
  <c r="N711" i="10"/>
  <c r="P711" i="10" s="1"/>
  <c r="F712" i="10"/>
  <c r="O712" i="10" s="1"/>
  <c r="F500" i="10"/>
  <c r="F498" i="9"/>
  <c r="F501" i="6"/>
  <c r="N501" i="6" s="1"/>
  <c r="N488" i="10"/>
  <c r="E659" i="9"/>
  <c r="N647" i="9"/>
  <c r="E634" i="10"/>
  <c r="F511" i="10"/>
  <c r="F509" i="9"/>
  <c r="N509" i="9" s="1"/>
  <c r="F512" i="6"/>
  <c r="N499" i="10"/>
  <c r="E650" i="10"/>
  <c r="P719" i="9"/>
  <c r="O590" i="6"/>
  <c r="P590" i="6" s="1"/>
  <c r="E654" i="10"/>
  <c r="E665" i="9"/>
  <c r="N653" i="9"/>
  <c r="F533" i="10" l="1"/>
  <c r="N521" i="10"/>
  <c r="F513" i="10"/>
  <c r="F514" i="6"/>
  <c r="N514" i="6" s="1"/>
  <c r="F511" i="9"/>
  <c r="N511" i="9" s="1"/>
  <c r="N501" i="10"/>
  <c r="F540" i="10"/>
  <c r="N528" i="10"/>
  <c r="O591" i="6"/>
  <c r="P591" i="6" s="1"/>
  <c r="F526" i="10"/>
  <c r="N514" i="10"/>
  <c r="F522" i="10"/>
  <c r="F520" i="9"/>
  <c r="N520" i="9" s="1"/>
  <c r="F523" i="6"/>
  <c r="N523" i="6" s="1"/>
  <c r="N510" i="10"/>
  <c r="F518" i="10"/>
  <c r="F516" i="9"/>
  <c r="N516" i="9" s="1"/>
  <c r="F519" i="6"/>
  <c r="N519" i="6" s="1"/>
  <c r="N506" i="10"/>
  <c r="F515" i="10"/>
  <c r="F513" i="9"/>
  <c r="N513" i="9" s="1"/>
  <c r="F516" i="6"/>
  <c r="N516" i="6" s="1"/>
  <c r="N503" i="10"/>
  <c r="F556" i="10"/>
  <c r="N544" i="10"/>
  <c r="E666" i="10"/>
  <c r="E671" i="9"/>
  <c r="N671" i="9" s="1"/>
  <c r="N659" i="9"/>
  <c r="F713" i="10"/>
  <c r="O713" i="10" s="1"/>
  <c r="F512" i="10"/>
  <c r="F510" i="9"/>
  <c r="F513" i="6"/>
  <c r="N513" i="6" s="1"/>
  <c r="N500" i="10"/>
  <c r="F592" i="6"/>
  <c r="D512" i="6"/>
  <c r="D592" i="6"/>
  <c r="N500" i="6"/>
  <c r="N592" i="6" s="1"/>
  <c r="E677" i="9"/>
  <c r="N677" i="9" s="1"/>
  <c r="N665" i="9"/>
  <c r="E646" i="10"/>
  <c r="E724" i="10"/>
  <c r="E644" i="10"/>
  <c r="F519" i="10"/>
  <c r="F517" i="9"/>
  <c r="N517" i="9" s="1"/>
  <c r="F520" i="6"/>
  <c r="N520" i="6" s="1"/>
  <c r="N507" i="10"/>
  <c r="P720" i="9"/>
  <c r="E662" i="10"/>
  <c r="F523" i="10"/>
  <c r="F521" i="9"/>
  <c r="N521" i="9" s="1"/>
  <c r="N511" i="10"/>
  <c r="N712" i="10"/>
  <c r="P712" i="10" s="1"/>
  <c r="F721" i="9"/>
  <c r="O721" i="9" s="1"/>
  <c r="N498" i="9"/>
  <c r="N721" i="9" s="1"/>
  <c r="F517" i="10"/>
  <c r="F515" i="9"/>
  <c r="N515" i="9" s="1"/>
  <c r="F518" i="6"/>
  <c r="N518" i="6" s="1"/>
  <c r="N505" i="10"/>
  <c r="E669" i="9"/>
  <c r="N669" i="9" s="1"/>
  <c r="N657" i="9"/>
  <c r="F545" i="10" l="1"/>
  <c r="N533" i="10"/>
  <c r="F525" i="10"/>
  <c r="N513" i="10"/>
  <c r="F538" i="10"/>
  <c r="N526" i="10"/>
  <c r="O592" i="6"/>
  <c r="P592" i="6" s="1"/>
  <c r="N540" i="10"/>
  <c r="F552" i="10"/>
  <c r="F568" i="10"/>
  <c r="N556" i="10"/>
  <c r="F527" i="10"/>
  <c r="N515" i="10"/>
  <c r="F530" i="10"/>
  <c r="N518" i="10"/>
  <c r="F534" i="10"/>
  <c r="N522" i="10"/>
  <c r="F531" i="10"/>
  <c r="N519" i="10"/>
  <c r="N713" i="10"/>
  <c r="P713" i="10" s="1"/>
  <c r="F535" i="10"/>
  <c r="N523" i="10"/>
  <c r="E658" i="10"/>
  <c r="E725" i="10"/>
  <c r="E656" i="10"/>
  <c r="F593" i="6"/>
  <c r="D593" i="6"/>
  <c r="N512" i="6"/>
  <c r="N593" i="6" s="1"/>
  <c r="F722" i="9"/>
  <c r="O722" i="9" s="1"/>
  <c r="N510" i="9"/>
  <c r="N722" i="9" s="1"/>
  <c r="F529" i="10"/>
  <c r="N517" i="10"/>
  <c r="P721" i="9"/>
  <c r="F714" i="10"/>
  <c r="O714" i="10" s="1"/>
  <c r="F524" i="10"/>
  <c r="N512" i="10"/>
  <c r="F557" i="10" l="1"/>
  <c r="N545" i="10"/>
  <c r="F537" i="10"/>
  <c r="N525" i="10"/>
  <c r="N552" i="10"/>
  <c r="F564" i="10"/>
  <c r="F550" i="10"/>
  <c r="N538" i="10"/>
  <c r="F546" i="10"/>
  <c r="N534" i="10"/>
  <c r="F539" i="10"/>
  <c r="N527" i="10"/>
  <c r="F542" i="10"/>
  <c r="N530" i="10"/>
  <c r="N568" i="10"/>
  <c r="F580" i="10"/>
  <c r="O593" i="6"/>
  <c r="P593" i="6" s="1"/>
  <c r="E726" i="10"/>
  <c r="N714" i="10"/>
  <c r="P714" i="10" s="1"/>
  <c r="P722" i="9"/>
  <c r="F541" i="10"/>
  <c r="N529" i="10"/>
  <c r="F547" i="10"/>
  <c r="N535" i="10"/>
  <c r="F715" i="10"/>
  <c r="O715" i="10" s="1"/>
  <c r="F536" i="10"/>
  <c r="N524" i="10"/>
  <c r="F543" i="10"/>
  <c r="N531" i="10"/>
  <c r="F549" i="10" l="1"/>
  <c r="N537" i="10"/>
  <c r="F569" i="10"/>
  <c r="N557" i="10"/>
  <c r="F562" i="10"/>
  <c r="N550" i="10"/>
  <c r="F576" i="10"/>
  <c r="N564" i="10"/>
  <c r="F592" i="10"/>
  <c r="N580" i="10"/>
  <c r="F551" i="10"/>
  <c r="N539" i="10"/>
  <c r="F554" i="10"/>
  <c r="N542" i="10"/>
  <c r="F558" i="10"/>
  <c r="N546" i="10"/>
  <c r="F555" i="10"/>
  <c r="N543" i="10"/>
  <c r="F553" i="10"/>
  <c r="N541" i="10"/>
  <c r="F716" i="10"/>
  <c r="O716" i="10" s="1"/>
  <c r="F548" i="10"/>
  <c r="N536" i="10"/>
  <c r="N715" i="10"/>
  <c r="P715" i="10" s="1"/>
  <c r="F559" i="10"/>
  <c r="N547" i="10"/>
  <c r="F581" i="10" l="1"/>
  <c r="N569" i="10"/>
  <c r="F561" i="10"/>
  <c r="N549" i="10"/>
  <c r="N576" i="10"/>
  <c r="F588" i="10"/>
  <c r="F574" i="10"/>
  <c r="N562" i="10"/>
  <c r="F570" i="10"/>
  <c r="N558" i="10"/>
  <c r="N551" i="10"/>
  <c r="F563" i="10"/>
  <c r="F566" i="10"/>
  <c r="N554" i="10"/>
  <c r="F604" i="10"/>
  <c r="N592" i="10"/>
  <c r="F717" i="10"/>
  <c r="O717" i="10" s="1"/>
  <c r="F560" i="10"/>
  <c r="N548" i="10"/>
  <c r="F565" i="10"/>
  <c r="N553" i="10"/>
  <c r="F571" i="10"/>
  <c r="N559" i="10"/>
  <c r="N716" i="10"/>
  <c r="P716" i="10" s="1"/>
  <c r="F567" i="10"/>
  <c r="N555" i="10"/>
  <c r="F593" i="10" l="1"/>
  <c r="N581" i="10"/>
  <c r="F573" i="10"/>
  <c r="N561" i="10"/>
  <c r="F586" i="10"/>
  <c r="N574" i="10"/>
  <c r="F600" i="10"/>
  <c r="N588" i="10"/>
  <c r="N563" i="10"/>
  <c r="F575" i="10"/>
  <c r="N604" i="10"/>
  <c r="F616" i="10"/>
  <c r="F578" i="10"/>
  <c r="N566" i="10"/>
  <c r="F582" i="10"/>
  <c r="N570" i="10"/>
  <c r="F577" i="10"/>
  <c r="N565" i="10"/>
  <c r="N717" i="10"/>
  <c r="P717" i="10" s="1"/>
  <c r="F579" i="10"/>
  <c r="N567" i="10"/>
  <c r="F583" i="10"/>
  <c r="N571" i="10"/>
  <c r="F718" i="10"/>
  <c r="O718" i="10" s="1"/>
  <c r="F572" i="10"/>
  <c r="N560" i="10"/>
  <c r="F605" i="10" l="1"/>
  <c r="N593" i="10"/>
  <c r="F585" i="10"/>
  <c r="N573" i="10"/>
  <c r="F612" i="10"/>
  <c r="N600" i="10"/>
  <c r="F598" i="10"/>
  <c r="N586" i="10"/>
  <c r="F628" i="10"/>
  <c r="N616" i="10"/>
  <c r="F594" i="10"/>
  <c r="N582" i="10"/>
  <c r="F587" i="10"/>
  <c r="N575" i="10"/>
  <c r="F590" i="10"/>
  <c r="N578" i="10"/>
  <c r="F719" i="10"/>
  <c r="O719" i="10" s="1"/>
  <c r="F584" i="10"/>
  <c r="N572" i="10"/>
  <c r="F589" i="10"/>
  <c r="N577" i="10"/>
  <c r="F591" i="10"/>
  <c r="N579" i="10"/>
  <c r="N718" i="10"/>
  <c r="P718" i="10" s="1"/>
  <c r="F595" i="10"/>
  <c r="N583" i="10"/>
  <c r="F617" i="10" l="1"/>
  <c r="N605" i="10"/>
  <c r="F597" i="10"/>
  <c r="N585" i="10"/>
  <c r="F610" i="10"/>
  <c r="N598" i="10"/>
  <c r="N612" i="10"/>
  <c r="F624" i="10"/>
  <c r="F602" i="10"/>
  <c r="N590" i="10"/>
  <c r="F606" i="10"/>
  <c r="N594" i="10"/>
  <c r="F599" i="10"/>
  <c r="N587" i="10"/>
  <c r="F640" i="10"/>
  <c r="N628" i="10"/>
  <c r="F601" i="10"/>
  <c r="N589" i="10"/>
  <c r="F603" i="10"/>
  <c r="N591" i="10"/>
  <c r="N719" i="10"/>
  <c r="P719" i="10" s="1"/>
  <c r="F607" i="10"/>
  <c r="N595" i="10"/>
  <c r="F720" i="10"/>
  <c r="O720" i="10" s="1"/>
  <c r="F596" i="10"/>
  <c r="N584" i="10"/>
  <c r="N720" i="10" l="1"/>
  <c r="P720" i="10" s="1"/>
  <c r="F609" i="10"/>
  <c r="N597" i="10"/>
  <c r="F629" i="10"/>
  <c r="N617" i="10"/>
  <c r="F636" i="10"/>
  <c r="N624" i="10"/>
  <c r="F622" i="10"/>
  <c r="N610" i="10"/>
  <c r="N640" i="10"/>
  <c r="F652" i="10"/>
  <c r="F618" i="10"/>
  <c r="N606" i="10"/>
  <c r="F611" i="10"/>
  <c r="N599" i="10"/>
  <c r="F614" i="10"/>
  <c r="N602" i="10"/>
  <c r="F615" i="10"/>
  <c r="N603" i="10"/>
  <c r="F619" i="10"/>
  <c r="N607" i="10"/>
  <c r="F721" i="10"/>
  <c r="O721" i="10" s="1"/>
  <c r="F608" i="10"/>
  <c r="N596" i="10"/>
  <c r="F613" i="10"/>
  <c r="N601" i="10"/>
  <c r="F641" i="10" l="1"/>
  <c r="N629" i="10"/>
  <c r="F621" i="10"/>
  <c r="N609" i="10"/>
  <c r="F634" i="10"/>
  <c r="N622" i="10"/>
  <c r="F648" i="10"/>
  <c r="N636" i="10"/>
  <c r="F626" i="10"/>
  <c r="N614" i="10"/>
  <c r="F630" i="10"/>
  <c r="N618" i="10"/>
  <c r="F664" i="10"/>
  <c r="N664" i="10" s="1"/>
  <c r="N652" i="10"/>
  <c r="N611" i="10"/>
  <c r="F623" i="10"/>
  <c r="F625" i="10"/>
  <c r="N613" i="10"/>
  <c r="F627" i="10"/>
  <c r="N615" i="10"/>
  <c r="N721" i="10"/>
  <c r="P721" i="10" s="1"/>
  <c r="F631" i="10"/>
  <c r="N619" i="10"/>
  <c r="F722" i="10"/>
  <c r="O722" i="10" s="1"/>
  <c r="F620" i="10"/>
  <c r="N608" i="10"/>
  <c r="F633" i="10" l="1"/>
  <c r="N621" i="10"/>
  <c r="F653" i="10"/>
  <c r="N641" i="10"/>
  <c r="F660" i="10"/>
  <c r="N660" i="10" s="1"/>
  <c r="N648" i="10"/>
  <c r="F646" i="10"/>
  <c r="N634" i="10"/>
  <c r="F635" i="10"/>
  <c r="N623" i="10"/>
  <c r="F642" i="10"/>
  <c r="N630" i="10"/>
  <c r="F638" i="10"/>
  <c r="N626" i="10"/>
  <c r="N722" i="10"/>
  <c r="P722" i="10" s="1"/>
  <c r="F643" i="10"/>
  <c r="N631" i="10"/>
  <c r="F723" i="10"/>
  <c r="O723" i="10" s="1"/>
  <c r="F632" i="10"/>
  <c r="N620" i="10"/>
  <c r="F637" i="10"/>
  <c r="N625" i="10"/>
  <c r="F639" i="10"/>
  <c r="N627" i="10"/>
  <c r="F665" i="10" l="1"/>
  <c r="N665" i="10" s="1"/>
  <c r="N653" i="10"/>
  <c r="F645" i="10"/>
  <c r="N633" i="10"/>
  <c r="F658" i="10"/>
  <c r="N658" i="10" s="1"/>
  <c r="N646" i="10"/>
  <c r="F654" i="10"/>
  <c r="N642" i="10"/>
  <c r="F650" i="10"/>
  <c r="N638" i="10"/>
  <c r="N635" i="10"/>
  <c r="F647" i="10"/>
  <c r="N723" i="10"/>
  <c r="P723" i="10" s="1"/>
  <c r="F655" i="10"/>
  <c r="N643" i="10"/>
  <c r="F651" i="10"/>
  <c r="N639" i="10"/>
  <c r="F724" i="10"/>
  <c r="O724" i="10" s="1"/>
  <c r="F644" i="10"/>
  <c r="N632" i="10"/>
  <c r="F649" i="10"/>
  <c r="N637" i="10"/>
  <c r="F657" i="10" l="1"/>
  <c r="N657" i="10" s="1"/>
  <c r="N645" i="10"/>
  <c r="F662" i="10"/>
  <c r="N662" i="10" s="1"/>
  <c r="N650" i="10"/>
  <c r="F659" i="10"/>
  <c r="N659" i="10" s="1"/>
  <c r="N647" i="10"/>
  <c r="F666" i="10"/>
  <c r="N666" i="10" s="1"/>
  <c r="N654" i="10"/>
  <c r="F725" i="10"/>
  <c r="O725" i="10" s="1"/>
  <c r="F656" i="10"/>
  <c r="N644" i="10"/>
  <c r="F667" i="10"/>
  <c r="N667" i="10" s="1"/>
  <c r="N655" i="10"/>
  <c r="F661" i="10"/>
  <c r="N661" i="10" s="1"/>
  <c r="N649" i="10"/>
  <c r="N724" i="10"/>
  <c r="P724" i="10" s="1"/>
  <c r="F663" i="10"/>
  <c r="N663" i="10" s="1"/>
  <c r="N651" i="10"/>
  <c r="N725" i="10" l="1"/>
  <c r="P725" i="10" s="1"/>
  <c r="F726" i="10"/>
  <c r="O726" i="10" s="1"/>
  <c r="N656" i="10"/>
  <c r="N726" i="10" s="1"/>
  <c r="P726" i="10" l="1"/>
  <c r="I908" i="5" l="1"/>
  <c r="H908" i="5"/>
  <c r="G908" i="5"/>
  <c r="F908" i="5"/>
  <c r="E908" i="5"/>
  <c r="D908" i="5"/>
  <c r="C908" i="5"/>
  <c r="I907" i="5"/>
  <c r="H907" i="5"/>
  <c r="G907" i="5"/>
  <c r="F907" i="5"/>
  <c r="E907" i="5"/>
  <c r="D907" i="5"/>
  <c r="C907" i="5"/>
  <c r="Q906" i="5"/>
  <c r="P906" i="5"/>
  <c r="I906" i="5"/>
  <c r="H906" i="5"/>
  <c r="G906" i="5"/>
  <c r="F906" i="5"/>
  <c r="E906" i="5"/>
  <c r="D906" i="5"/>
  <c r="C906" i="5"/>
  <c r="Q905" i="5"/>
  <c r="P905" i="5"/>
  <c r="I905" i="5"/>
  <c r="H905" i="5"/>
  <c r="G905" i="5"/>
  <c r="F905" i="5"/>
  <c r="E905" i="5"/>
  <c r="D905" i="5"/>
  <c r="C905" i="5"/>
  <c r="Q904" i="5"/>
  <c r="P904" i="5"/>
  <c r="I904" i="5"/>
  <c r="H904" i="5"/>
  <c r="G904" i="5"/>
  <c r="F904" i="5"/>
  <c r="E904" i="5"/>
  <c r="D904" i="5"/>
  <c r="C904" i="5"/>
  <c r="Q903" i="5"/>
  <c r="P903" i="5"/>
  <c r="I903" i="5"/>
  <c r="H903" i="5"/>
  <c r="G903" i="5"/>
  <c r="F903" i="5"/>
  <c r="E903" i="5"/>
  <c r="D903" i="5"/>
  <c r="C903" i="5"/>
  <c r="Q902" i="5"/>
  <c r="P902" i="5"/>
  <c r="I902" i="5"/>
  <c r="H902" i="5"/>
  <c r="G902" i="5"/>
  <c r="F902" i="5"/>
  <c r="E902" i="5"/>
  <c r="D902" i="5"/>
  <c r="C902" i="5"/>
  <c r="Q901" i="5"/>
  <c r="P901" i="5"/>
  <c r="I901" i="5"/>
  <c r="H901" i="5"/>
  <c r="G901" i="5"/>
  <c r="F901" i="5"/>
  <c r="E901" i="5"/>
  <c r="D901" i="5"/>
  <c r="C901" i="5"/>
  <c r="Q900" i="5"/>
  <c r="P900" i="5"/>
  <c r="I900" i="5"/>
  <c r="H900" i="5"/>
  <c r="G900" i="5"/>
  <c r="F900" i="5"/>
  <c r="E900" i="5"/>
  <c r="D900" i="5"/>
  <c r="C900" i="5"/>
  <c r="Q899" i="5"/>
  <c r="P899" i="5"/>
  <c r="I899" i="5"/>
  <c r="H899" i="5"/>
  <c r="G899" i="5"/>
  <c r="F899" i="5"/>
  <c r="E899" i="5"/>
  <c r="D899" i="5"/>
  <c r="C899" i="5"/>
  <c r="Q898" i="5"/>
  <c r="P898" i="5"/>
  <c r="I898" i="5"/>
  <c r="H898" i="5"/>
  <c r="G898" i="5"/>
  <c r="F898" i="5"/>
  <c r="E898" i="5"/>
  <c r="D898" i="5"/>
  <c r="C898" i="5"/>
  <c r="Q897" i="5"/>
  <c r="P897" i="5"/>
  <c r="I897" i="5"/>
  <c r="H897" i="5"/>
  <c r="G897" i="5"/>
  <c r="F897" i="5"/>
  <c r="E897" i="5"/>
  <c r="D897" i="5"/>
  <c r="C897" i="5"/>
  <c r="Q896" i="5"/>
  <c r="P896" i="5"/>
  <c r="I896" i="5"/>
  <c r="H896" i="5"/>
  <c r="G896" i="5"/>
  <c r="F896" i="5"/>
  <c r="E896" i="5"/>
  <c r="D896" i="5"/>
  <c r="C896" i="5"/>
  <c r="Q895" i="5"/>
  <c r="P895" i="5"/>
  <c r="I895" i="5"/>
  <c r="H895" i="5"/>
  <c r="G895" i="5"/>
  <c r="F895" i="5"/>
  <c r="E895" i="5"/>
  <c r="D895" i="5"/>
  <c r="C895" i="5"/>
  <c r="Q894" i="5"/>
  <c r="P894" i="5"/>
  <c r="I894" i="5"/>
  <c r="H894" i="5"/>
  <c r="G894" i="5"/>
  <c r="F894" i="5"/>
  <c r="E894" i="5"/>
  <c r="D894" i="5"/>
  <c r="C894" i="5"/>
  <c r="Q893" i="5"/>
  <c r="P893" i="5"/>
  <c r="I893" i="5"/>
  <c r="H893" i="5"/>
  <c r="G893" i="5"/>
  <c r="F893" i="5"/>
  <c r="E893" i="5"/>
  <c r="D893" i="5"/>
  <c r="C893" i="5"/>
  <c r="Q892" i="5"/>
  <c r="P892" i="5"/>
  <c r="I892" i="5"/>
  <c r="H892" i="5"/>
  <c r="G892" i="5"/>
  <c r="F892" i="5"/>
  <c r="E892" i="5"/>
  <c r="D892" i="5"/>
  <c r="C892" i="5"/>
  <c r="Q891" i="5"/>
  <c r="P891" i="5"/>
  <c r="I891" i="5"/>
  <c r="H891" i="5"/>
  <c r="G891" i="5"/>
  <c r="F891" i="5"/>
  <c r="E891" i="5"/>
  <c r="D891" i="5"/>
  <c r="C891" i="5"/>
  <c r="Q890" i="5"/>
  <c r="P890" i="5"/>
  <c r="I890" i="5"/>
  <c r="H890" i="5"/>
  <c r="G890" i="5"/>
  <c r="F890" i="5"/>
  <c r="E890" i="5"/>
  <c r="D890" i="5"/>
  <c r="C890" i="5"/>
  <c r="Q889" i="5"/>
  <c r="P889" i="5"/>
  <c r="I889" i="5"/>
  <c r="H889" i="5"/>
  <c r="G889" i="5"/>
  <c r="F889" i="5"/>
  <c r="E889" i="5"/>
  <c r="D889" i="5"/>
  <c r="C889" i="5"/>
  <c r="Q888" i="5"/>
  <c r="P888" i="5"/>
  <c r="I888" i="5"/>
  <c r="H888" i="5"/>
  <c r="G888" i="5"/>
  <c r="F888" i="5"/>
  <c r="E888" i="5"/>
  <c r="D888" i="5"/>
  <c r="C888" i="5"/>
  <c r="Q887" i="5"/>
  <c r="P887" i="5"/>
  <c r="I887" i="5"/>
  <c r="H887" i="5"/>
  <c r="G887" i="5"/>
  <c r="F887" i="5"/>
  <c r="E887" i="5"/>
  <c r="D887" i="5"/>
  <c r="C887" i="5"/>
  <c r="Q886" i="5"/>
  <c r="P886" i="5"/>
  <c r="I886" i="5"/>
  <c r="H886" i="5"/>
  <c r="G886" i="5"/>
  <c r="F886" i="5"/>
  <c r="E886" i="5"/>
  <c r="D886" i="5"/>
  <c r="C886" i="5"/>
  <c r="Q885" i="5"/>
  <c r="P885" i="5"/>
  <c r="I885" i="5"/>
  <c r="H885" i="5"/>
  <c r="G885" i="5"/>
  <c r="F885" i="5"/>
  <c r="E885" i="5"/>
  <c r="D885" i="5"/>
  <c r="C885" i="5"/>
  <c r="Q884" i="5"/>
  <c r="P884" i="5"/>
  <c r="I884" i="5"/>
  <c r="H884" i="5"/>
  <c r="G884" i="5"/>
  <c r="F884" i="5"/>
  <c r="E884" i="5"/>
  <c r="D884" i="5"/>
  <c r="C884" i="5"/>
  <c r="Q883" i="5"/>
  <c r="P883" i="5"/>
  <c r="I883" i="5"/>
  <c r="H883" i="5"/>
  <c r="G883" i="5"/>
  <c r="F883" i="5"/>
  <c r="E883" i="5"/>
  <c r="D883" i="5"/>
  <c r="C883" i="5"/>
  <c r="Q882" i="5"/>
  <c r="P882" i="5"/>
  <c r="I882" i="5"/>
  <c r="H882" i="5"/>
  <c r="G882" i="5"/>
  <c r="F882" i="5"/>
  <c r="E882" i="5"/>
  <c r="D882" i="5"/>
  <c r="C882" i="5"/>
  <c r="Q881" i="5"/>
  <c r="P881" i="5"/>
  <c r="I881" i="5"/>
  <c r="H881" i="5"/>
  <c r="G881" i="5"/>
  <c r="F881" i="5"/>
  <c r="E881" i="5"/>
  <c r="D881" i="5"/>
  <c r="C881" i="5"/>
  <c r="Q880" i="5"/>
  <c r="P880" i="5"/>
  <c r="I880" i="5"/>
  <c r="H880" i="5"/>
  <c r="G880" i="5"/>
  <c r="F880" i="5"/>
  <c r="E880" i="5"/>
  <c r="D880" i="5"/>
  <c r="C880" i="5"/>
  <c r="Q879" i="5"/>
  <c r="P879" i="5"/>
  <c r="I879" i="5"/>
  <c r="H879" i="5"/>
  <c r="G879" i="5"/>
  <c r="F879" i="5"/>
  <c r="E879" i="5"/>
  <c r="D879" i="5"/>
  <c r="C879" i="5"/>
  <c r="Q878" i="5"/>
  <c r="P878" i="5"/>
  <c r="I878" i="5"/>
  <c r="H878" i="5"/>
  <c r="G878" i="5"/>
  <c r="F878" i="5"/>
  <c r="E878" i="5"/>
  <c r="D878" i="5"/>
  <c r="C878" i="5"/>
  <c r="Q877" i="5"/>
  <c r="P877" i="5"/>
  <c r="I877" i="5"/>
  <c r="H877" i="5"/>
  <c r="G877" i="5"/>
  <c r="F877" i="5"/>
  <c r="E877" i="5"/>
  <c r="D877" i="5"/>
  <c r="C877" i="5"/>
  <c r="Q876" i="5"/>
  <c r="P876" i="5"/>
  <c r="I876" i="5"/>
  <c r="H876" i="5"/>
  <c r="G876" i="5"/>
  <c r="F876" i="5"/>
  <c r="E876" i="5"/>
  <c r="D876" i="5"/>
  <c r="C876" i="5"/>
  <c r="Q875" i="5"/>
  <c r="P875" i="5"/>
  <c r="I875" i="5"/>
  <c r="H875" i="5"/>
  <c r="G875" i="5"/>
  <c r="F875" i="5"/>
  <c r="E875" i="5"/>
  <c r="D875" i="5"/>
  <c r="C875" i="5"/>
  <c r="Q874" i="5"/>
  <c r="P874" i="5"/>
  <c r="I874" i="5"/>
  <c r="H874" i="5"/>
  <c r="G874" i="5"/>
  <c r="F874" i="5"/>
  <c r="E874" i="5"/>
  <c r="D874" i="5"/>
  <c r="C874" i="5"/>
  <c r="Q873" i="5"/>
  <c r="P873" i="5"/>
  <c r="I873" i="5"/>
  <c r="H873" i="5"/>
  <c r="G873" i="5"/>
  <c r="F873" i="5"/>
  <c r="E873" i="5"/>
  <c r="D873" i="5"/>
  <c r="C873" i="5"/>
  <c r="Q872" i="5"/>
  <c r="P872" i="5"/>
  <c r="I872" i="5"/>
  <c r="H872" i="5"/>
  <c r="G872" i="5"/>
  <c r="F872" i="5"/>
  <c r="E872" i="5"/>
  <c r="D872" i="5"/>
  <c r="C872" i="5"/>
  <c r="Q871" i="5"/>
  <c r="P871" i="5"/>
  <c r="I871" i="5"/>
  <c r="H871" i="5"/>
  <c r="G871" i="5"/>
  <c r="F871" i="5"/>
  <c r="E871" i="5"/>
  <c r="D871" i="5"/>
  <c r="C871" i="5"/>
  <c r="Q870" i="5"/>
  <c r="P870" i="5"/>
  <c r="I870" i="5"/>
  <c r="H870" i="5"/>
  <c r="G870" i="5"/>
  <c r="F870" i="5"/>
  <c r="E870" i="5"/>
  <c r="D870" i="5"/>
  <c r="C870" i="5"/>
  <c r="Q869" i="5"/>
  <c r="P869" i="5"/>
  <c r="I869" i="5"/>
  <c r="H869" i="5"/>
  <c r="G869" i="5"/>
  <c r="F869" i="5"/>
  <c r="E869" i="5"/>
  <c r="D869" i="5"/>
  <c r="C869" i="5"/>
  <c r="Q868" i="5"/>
  <c r="P868" i="5"/>
  <c r="I868" i="5"/>
  <c r="H868" i="5"/>
  <c r="G868" i="5"/>
  <c r="F868" i="5"/>
  <c r="E868" i="5"/>
  <c r="D868" i="5"/>
  <c r="C868" i="5"/>
  <c r="Q867" i="5"/>
  <c r="P867" i="5"/>
  <c r="I867" i="5"/>
  <c r="H867" i="5"/>
  <c r="G867" i="5"/>
  <c r="F867" i="5"/>
  <c r="E867" i="5"/>
  <c r="D867" i="5"/>
  <c r="C867" i="5"/>
  <c r="Q866" i="5"/>
  <c r="P866" i="5"/>
  <c r="I866" i="5"/>
  <c r="H866" i="5"/>
  <c r="G866" i="5"/>
  <c r="F866" i="5"/>
  <c r="E866" i="5"/>
  <c r="D866" i="5"/>
  <c r="C866" i="5"/>
  <c r="Q865" i="5"/>
  <c r="P865" i="5"/>
  <c r="I865" i="5"/>
  <c r="H865" i="5"/>
  <c r="G865" i="5"/>
  <c r="F865" i="5"/>
  <c r="E865" i="5"/>
  <c r="D865" i="5"/>
  <c r="C865" i="5"/>
  <c r="Q864" i="5"/>
  <c r="P864" i="5"/>
  <c r="N864" i="5"/>
  <c r="I864" i="5"/>
  <c r="H864" i="5"/>
  <c r="G864" i="5"/>
  <c r="F864" i="5"/>
  <c r="E864" i="5"/>
  <c r="D864" i="5"/>
  <c r="C864" i="5"/>
  <c r="Q863" i="5"/>
  <c r="P863" i="5"/>
  <c r="I863" i="5"/>
  <c r="H863" i="5"/>
  <c r="G863" i="5"/>
  <c r="F863" i="5"/>
  <c r="E863" i="5"/>
  <c r="D863" i="5"/>
  <c r="C863" i="5"/>
  <c r="Q862" i="5"/>
  <c r="P862" i="5"/>
  <c r="I862" i="5"/>
  <c r="H862" i="5"/>
  <c r="G862" i="5"/>
  <c r="F862" i="5"/>
  <c r="E862" i="5"/>
  <c r="D862" i="5"/>
  <c r="C862" i="5"/>
  <c r="Q861" i="5"/>
  <c r="P861" i="5"/>
  <c r="I861" i="5"/>
  <c r="H861" i="5"/>
  <c r="G861" i="5"/>
  <c r="F861" i="5"/>
  <c r="E861" i="5"/>
  <c r="D861" i="5"/>
  <c r="C861" i="5"/>
  <c r="Q860" i="5"/>
  <c r="P860" i="5"/>
  <c r="I860" i="5"/>
  <c r="H860" i="5"/>
  <c r="G860" i="5"/>
  <c r="F860" i="5"/>
  <c r="E860" i="5"/>
  <c r="D860" i="5"/>
  <c r="C860" i="5"/>
  <c r="Q859" i="5"/>
  <c r="P859" i="5"/>
  <c r="I859" i="5"/>
  <c r="H859" i="5"/>
  <c r="G859" i="5"/>
  <c r="F859" i="5"/>
  <c r="E859" i="5"/>
  <c r="D859" i="5"/>
  <c r="C859" i="5"/>
  <c r="I858" i="5"/>
  <c r="H858" i="5"/>
  <c r="G858" i="5"/>
  <c r="F858" i="5"/>
  <c r="E858" i="5"/>
  <c r="D858" i="5"/>
  <c r="C858" i="5"/>
  <c r="I857" i="5"/>
  <c r="H857" i="5"/>
  <c r="G857" i="5"/>
  <c r="F857" i="5"/>
  <c r="E857" i="5"/>
  <c r="D857" i="5"/>
  <c r="C857" i="5"/>
  <c r="I856" i="5"/>
  <c r="H856" i="5"/>
  <c r="G856" i="5"/>
  <c r="F856" i="5"/>
  <c r="E856" i="5"/>
  <c r="D856" i="5"/>
  <c r="C856" i="5"/>
  <c r="I855" i="5"/>
  <c r="H855" i="5"/>
  <c r="G855" i="5"/>
  <c r="F855" i="5"/>
  <c r="E855" i="5"/>
  <c r="D855" i="5"/>
  <c r="C855" i="5"/>
  <c r="I854" i="5"/>
  <c r="H854" i="5"/>
  <c r="G854" i="5"/>
  <c r="F854" i="5"/>
  <c r="E854" i="5"/>
  <c r="D854" i="5"/>
  <c r="C854" i="5"/>
  <c r="I853" i="5"/>
  <c r="H853" i="5"/>
  <c r="G853" i="5"/>
  <c r="F853" i="5"/>
  <c r="E853" i="5"/>
  <c r="D853" i="5"/>
  <c r="C853" i="5"/>
  <c r="I852" i="5"/>
  <c r="H852" i="5"/>
  <c r="G852" i="5"/>
  <c r="F852" i="5"/>
  <c r="E852" i="5"/>
  <c r="D852" i="5"/>
  <c r="C852" i="5"/>
  <c r="I851" i="5"/>
  <c r="H851" i="5"/>
  <c r="G851" i="5"/>
  <c r="F851" i="5"/>
  <c r="E851" i="5"/>
  <c r="D851" i="5"/>
  <c r="C851" i="5"/>
  <c r="I850" i="5"/>
  <c r="H850" i="5"/>
  <c r="G850" i="5"/>
  <c r="F850" i="5"/>
  <c r="E850" i="5"/>
  <c r="D850" i="5"/>
  <c r="C850" i="5"/>
  <c r="I849" i="5"/>
  <c r="H849" i="5"/>
  <c r="G849" i="5"/>
  <c r="F849" i="5"/>
  <c r="E849" i="5"/>
  <c r="D849" i="5"/>
  <c r="C849" i="5"/>
  <c r="I848" i="5"/>
  <c r="H848" i="5"/>
  <c r="G848" i="5"/>
  <c r="F848" i="5"/>
  <c r="E848" i="5"/>
  <c r="D848" i="5"/>
  <c r="C848" i="5"/>
  <c r="I847" i="5"/>
  <c r="H847" i="5"/>
  <c r="G847" i="5"/>
  <c r="F847" i="5"/>
  <c r="E847" i="5"/>
  <c r="D847" i="5"/>
  <c r="C847" i="5"/>
  <c r="I846" i="5"/>
  <c r="H846" i="5"/>
  <c r="G846" i="5"/>
  <c r="F846" i="5"/>
  <c r="E846" i="5"/>
  <c r="D846" i="5"/>
  <c r="C846" i="5"/>
  <c r="I845" i="5"/>
  <c r="H845" i="5"/>
  <c r="G845" i="5"/>
  <c r="F845" i="5"/>
  <c r="E845" i="5"/>
  <c r="D845" i="5"/>
  <c r="C845" i="5"/>
  <c r="I844" i="5"/>
  <c r="H844" i="5"/>
  <c r="G844" i="5"/>
  <c r="F844" i="5"/>
  <c r="E844" i="5"/>
  <c r="D844" i="5"/>
  <c r="C844" i="5"/>
  <c r="I843" i="5"/>
  <c r="H843" i="5"/>
  <c r="G843" i="5"/>
  <c r="F843" i="5"/>
  <c r="E843" i="5"/>
  <c r="D843" i="5"/>
  <c r="C843" i="5"/>
  <c r="I842" i="5"/>
  <c r="H842" i="5"/>
  <c r="G842" i="5"/>
  <c r="F842" i="5"/>
  <c r="E842" i="5"/>
  <c r="D842" i="5"/>
  <c r="C842" i="5"/>
  <c r="I841" i="5"/>
  <c r="H841" i="5"/>
  <c r="G841" i="5"/>
  <c r="F841" i="5"/>
  <c r="E841" i="5"/>
  <c r="D841" i="5"/>
  <c r="C841" i="5"/>
  <c r="I840" i="5"/>
  <c r="H840" i="5"/>
  <c r="G840" i="5"/>
  <c r="F840" i="5"/>
  <c r="E840" i="5"/>
  <c r="D840" i="5"/>
  <c r="C840" i="5"/>
  <c r="I839" i="5"/>
  <c r="H839" i="5"/>
  <c r="G839" i="5"/>
  <c r="F839" i="5"/>
  <c r="E839" i="5"/>
  <c r="D839" i="5"/>
  <c r="C839" i="5"/>
  <c r="I838" i="5"/>
  <c r="H838" i="5"/>
  <c r="G838" i="5"/>
  <c r="F838" i="5"/>
  <c r="E838" i="5"/>
  <c r="D838" i="5"/>
  <c r="C838" i="5"/>
  <c r="I837" i="5"/>
  <c r="H837" i="5"/>
  <c r="G837" i="5"/>
  <c r="F837" i="5"/>
  <c r="E837" i="5"/>
  <c r="D837" i="5"/>
  <c r="C837" i="5"/>
  <c r="P828" i="5"/>
  <c r="P829" i="5" s="1"/>
  <c r="P830" i="5" s="1"/>
  <c r="P831" i="5" s="1"/>
  <c r="P832" i="5" s="1"/>
  <c r="P819" i="5"/>
  <c r="P820" i="5" s="1"/>
  <c r="P817" i="5"/>
  <c r="P818" i="5" s="1"/>
  <c r="P816" i="5"/>
  <c r="P758" i="5"/>
  <c r="P759" i="5" s="1"/>
  <c r="P760" i="5" s="1"/>
  <c r="P761" i="5" s="1"/>
  <c r="P762" i="5" s="1"/>
  <c r="P763" i="5" s="1"/>
  <c r="P764" i="5" s="1"/>
  <c r="P765" i="5" s="1"/>
  <c r="P766" i="5" s="1"/>
  <c r="P767" i="5" s="1"/>
  <c r="P768" i="5" s="1"/>
  <c r="P769" i="5" s="1"/>
  <c r="P770" i="5" s="1"/>
  <c r="P771" i="5" s="1"/>
  <c r="P772" i="5" s="1"/>
  <c r="P773" i="5" s="1"/>
  <c r="P774" i="5" s="1"/>
  <c r="P775" i="5" s="1"/>
  <c r="P776" i="5" s="1"/>
  <c r="P777" i="5" s="1"/>
  <c r="P778" i="5" s="1"/>
  <c r="P779" i="5" s="1"/>
  <c r="P780" i="5" s="1"/>
  <c r="P781" i="5" s="1"/>
  <c r="P782" i="5" s="1"/>
  <c r="P783" i="5" s="1"/>
  <c r="P784" i="5" s="1"/>
  <c r="P785" i="5" s="1"/>
  <c r="P786" i="5" s="1"/>
  <c r="P787" i="5" s="1"/>
  <c r="P788" i="5" s="1"/>
  <c r="P789" i="5" s="1"/>
  <c r="P790" i="5" s="1"/>
  <c r="P791" i="5" s="1"/>
  <c r="P792" i="5" s="1"/>
  <c r="P793" i="5" s="1"/>
  <c r="P794" i="5" s="1"/>
  <c r="P795" i="5" s="1"/>
  <c r="P796" i="5" s="1"/>
  <c r="P797" i="5" s="1"/>
  <c r="P798" i="5" s="1"/>
  <c r="P799" i="5" s="1"/>
  <c r="P800" i="5" s="1"/>
  <c r="P801" i="5" s="1"/>
  <c r="P802" i="5" s="1"/>
  <c r="P803" i="5" s="1"/>
  <c r="P804" i="5" s="1"/>
  <c r="P805" i="5" s="1"/>
  <c r="P806" i="5" s="1"/>
  <c r="P757" i="5"/>
  <c r="A757" i="5"/>
  <c r="A758" i="5" s="1"/>
  <c r="A759" i="5" s="1"/>
  <c r="A760" i="5" s="1"/>
  <c r="A761" i="5" s="1"/>
  <c r="A762" i="5" s="1"/>
  <c r="A763" i="5" s="1"/>
  <c r="A764" i="5" s="1"/>
  <c r="A765" i="5" s="1"/>
  <c r="A766" i="5" s="1"/>
  <c r="A767" i="5" s="1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96" i="5" s="1"/>
  <c r="A797" i="5" s="1"/>
  <c r="A798" i="5" s="1"/>
  <c r="A799" i="5" s="1"/>
  <c r="A800" i="5" s="1"/>
  <c r="A801" i="5" s="1"/>
  <c r="A802" i="5" s="1"/>
  <c r="A803" i="5" s="1"/>
  <c r="A804" i="5" s="1"/>
  <c r="A805" i="5" s="1"/>
  <c r="A806" i="5" s="1"/>
  <c r="D726" i="5"/>
  <c r="D725" i="5"/>
  <c r="D724" i="5"/>
  <c r="D723" i="5"/>
  <c r="D722" i="5"/>
  <c r="D721" i="5"/>
  <c r="D720" i="5"/>
  <c r="D719" i="5"/>
  <c r="D718" i="5"/>
  <c r="D717" i="5"/>
  <c r="D716" i="5"/>
  <c r="D715" i="5"/>
  <c r="D714" i="5"/>
  <c r="D713" i="5"/>
  <c r="D712" i="5"/>
  <c r="D711" i="5"/>
  <c r="D710" i="5"/>
  <c r="D709" i="5"/>
  <c r="D708" i="5"/>
  <c r="D707" i="5"/>
  <c r="D706" i="5"/>
  <c r="D705" i="5"/>
  <c r="D704" i="5"/>
  <c r="D703" i="5"/>
  <c r="D702" i="5"/>
  <c r="D701" i="5"/>
  <c r="P700" i="5"/>
  <c r="P701" i="5" s="1"/>
  <c r="P702" i="5" s="1"/>
  <c r="P703" i="5" s="1"/>
  <c r="P704" i="5" s="1"/>
  <c r="P705" i="5" s="1"/>
  <c r="P706" i="5" s="1"/>
  <c r="P707" i="5" s="1"/>
  <c r="P708" i="5" s="1"/>
  <c r="P709" i="5" s="1"/>
  <c r="P710" i="5" s="1"/>
  <c r="P711" i="5" s="1"/>
  <c r="P712" i="5" s="1"/>
  <c r="P713" i="5" s="1"/>
  <c r="P714" i="5" s="1"/>
  <c r="P715" i="5" s="1"/>
  <c r="P716" i="5" s="1"/>
  <c r="P717" i="5" s="1"/>
  <c r="P718" i="5" s="1"/>
  <c r="P719" i="5" s="1"/>
  <c r="P720" i="5" s="1"/>
  <c r="P721" i="5" s="1"/>
  <c r="P722" i="5" s="1"/>
  <c r="P723" i="5" s="1"/>
  <c r="P724" i="5" s="1"/>
  <c r="P725" i="5" s="1"/>
  <c r="P726" i="5" s="1"/>
  <c r="P727" i="5" s="1"/>
  <c r="P728" i="5" s="1"/>
  <c r="P729" i="5" s="1"/>
  <c r="P730" i="5" s="1"/>
  <c r="P731" i="5" s="1"/>
  <c r="P732" i="5" s="1"/>
  <c r="P733" i="5" s="1"/>
  <c r="P734" i="5" s="1"/>
  <c r="P735" i="5" s="1"/>
  <c r="P736" i="5" s="1"/>
  <c r="P737" i="5" s="1"/>
  <c r="P738" i="5" s="1"/>
  <c r="P739" i="5" s="1"/>
  <c r="P740" i="5" s="1"/>
  <c r="P741" i="5" s="1"/>
  <c r="P742" i="5" s="1"/>
  <c r="P743" i="5" s="1"/>
  <c r="P744" i="5" s="1"/>
  <c r="P745" i="5" s="1"/>
  <c r="P746" i="5" s="1"/>
  <c r="P747" i="5" s="1"/>
  <c r="P748" i="5" s="1"/>
  <c r="P749" i="5" s="1"/>
  <c r="I700" i="5"/>
  <c r="H700" i="5"/>
  <c r="G700" i="5"/>
  <c r="F700" i="5"/>
  <c r="E700" i="5"/>
  <c r="D700" i="5"/>
  <c r="C700" i="5"/>
  <c r="A700" i="5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I699" i="5"/>
  <c r="I756" i="5" s="1"/>
  <c r="H699" i="5"/>
  <c r="G699" i="5"/>
  <c r="F699" i="5"/>
  <c r="E699" i="5"/>
  <c r="E756" i="5" s="1"/>
  <c r="D699" i="5"/>
  <c r="C699" i="5"/>
  <c r="C756" i="5" s="1"/>
  <c r="I698" i="5"/>
  <c r="H698" i="5"/>
  <c r="H755" i="5" s="1"/>
  <c r="G698" i="5"/>
  <c r="F698" i="5"/>
  <c r="E698" i="5"/>
  <c r="D698" i="5"/>
  <c r="D755" i="5" s="1"/>
  <c r="C698" i="5"/>
  <c r="I697" i="5"/>
  <c r="H697" i="5"/>
  <c r="G697" i="5"/>
  <c r="G754" i="5" s="1"/>
  <c r="F697" i="5"/>
  <c r="E697" i="5"/>
  <c r="D697" i="5"/>
  <c r="C697" i="5"/>
  <c r="C754" i="5" s="1"/>
  <c r="I696" i="5"/>
  <c r="H696" i="5"/>
  <c r="G696" i="5"/>
  <c r="F696" i="5"/>
  <c r="F753" i="5" s="1"/>
  <c r="E696" i="5"/>
  <c r="D696" i="5"/>
  <c r="C696" i="5"/>
  <c r="I695" i="5"/>
  <c r="I752" i="5" s="1"/>
  <c r="H695" i="5"/>
  <c r="G695" i="5"/>
  <c r="G752" i="5" s="1"/>
  <c r="F695" i="5"/>
  <c r="E695" i="5"/>
  <c r="E752" i="5" s="1"/>
  <c r="D695" i="5"/>
  <c r="C695" i="5"/>
  <c r="I694" i="5"/>
  <c r="H694" i="5"/>
  <c r="H751" i="5" s="1"/>
  <c r="G694" i="5"/>
  <c r="F694" i="5"/>
  <c r="E694" i="5"/>
  <c r="D694" i="5"/>
  <c r="D751" i="5" s="1"/>
  <c r="C694" i="5"/>
  <c r="I693" i="5"/>
  <c r="H693" i="5"/>
  <c r="G693" i="5"/>
  <c r="F693" i="5"/>
  <c r="E693" i="5"/>
  <c r="D693" i="5"/>
  <c r="C693" i="5"/>
  <c r="I564" i="5"/>
  <c r="I569" i="5"/>
  <c r="I568" i="5"/>
  <c r="I580" i="5" s="1"/>
  <c r="X555" i="5"/>
  <c r="I567" i="5"/>
  <c r="X552" i="5"/>
  <c r="X549" i="5"/>
  <c r="I561" i="5"/>
  <c r="X548" i="5"/>
  <c r="I560" i="5"/>
  <c r="I572" i="5" s="1"/>
  <c r="X545" i="5"/>
  <c r="X544" i="5"/>
  <c r="X543" i="5"/>
  <c r="X542" i="5"/>
  <c r="X541" i="5"/>
  <c r="X540" i="5"/>
  <c r="X539" i="5"/>
  <c r="X538" i="5"/>
  <c r="X537" i="5"/>
  <c r="X536" i="5"/>
  <c r="X535" i="5"/>
  <c r="X533" i="5"/>
  <c r="X532" i="5"/>
  <c r="X531" i="5"/>
  <c r="X530" i="5"/>
  <c r="X529" i="5"/>
  <c r="X528" i="5"/>
  <c r="X527" i="5"/>
  <c r="X526" i="5"/>
  <c r="X525" i="5"/>
  <c r="X524" i="5"/>
  <c r="X523" i="5"/>
  <c r="X521" i="5"/>
  <c r="X520" i="5"/>
  <c r="X519" i="5"/>
  <c r="X518" i="5"/>
  <c r="X517" i="5"/>
  <c r="X516" i="5"/>
  <c r="X515" i="5"/>
  <c r="X514" i="5"/>
  <c r="X513" i="5"/>
  <c r="X512" i="5"/>
  <c r="X511" i="5"/>
  <c r="X509" i="5"/>
  <c r="X508" i="5"/>
  <c r="X507" i="5"/>
  <c r="X506" i="5"/>
  <c r="X505" i="5"/>
  <c r="X504" i="5"/>
  <c r="X503" i="5"/>
  <c r="X502" i="5"/>
  <c r="X501" i="5"/>
  <c r="X500" i="5"/>
  <c r="X499" i="5"/>
  <c r="X497" i="5"/>
  <c r="X496" i="5"/>
  <c r="X495" i="5"/>
  <c r="X494" i="5"/>
  <c r="X493" i="5"/>
  <c r="X492" i="5"/>
  <c r="X491" i="5"/>
  <c r="X490" i="5"/>
  <c r="X489" i="5"/>
  <c r="X488" i="5"/>
  <c r="X487" i="5"/>
  <c r="X486" i="5"/>
  <c r="X485" i="5"/>
  <c r="X484" i="5"/>
  <c r="X483" i="5"/>
  <c r="X482" i="5"/>
  <c r="X481" i="5"/>
  <c r="X480" i="5"/>
  <c r="X479" i="5"/>
  <c r="X478" i="5"/>
  <c r="X477" i="5"/>
  <c r="X476" i="5"/>
  <c r="X475" i="5"/>
  <c r="X473" i="5"/>
  <c r="X472" i="5"/>
  <c r="X471" i="5"/>
  <c r="X470" i="5"/>
  <c r="X469" i="5"/>
  <c r="X468" i="5"/>
  <c r="X467" i="5"/>
  <c r="X466" i="5"/>
  <c r="X465" i="5"/>
  <c r="X464" i="5"/>
  <c r="X463" i="5"/>
  <c r="X462" i="5"/>
  <c r="X461" i="5"/>
  <c r="X460" i="5"/>
  <c r="X459" i="5"/>
  <c r="X458" i="5"/>
  <c r="X457" i="5"/>
  <c r="X456" i="5"/>
  <c r="X455" i="5"/>
  <c r="X454" i="5"/>
  <c r="X453" i="5"/>
  <c r="X452" i="5"/>
  <c r="X451" i="5"/>
  <c r="X450" i="5"/>
  <c r="X449" i="5"/>
  <c r="X448" i="5"/>
  <c r="X447" i="5"/>
  <c r="X446" i="5"/>
  <c r="X445" i="5"/>
  <c r="X444" i="5"/>
  <c r="X443" i="5"/>
  <c r="X442" i="5"/>
  <c r="X441" i="5"/>
  <c r="X440" i="5"/>
  <c r="X439" i="5"/>
  <c r="X438" i="5"/>
  <c r="X437" i="5"/>
  <c r="X436" i="5"/>
  <c r="X435" i="5"/>
  <c r="X434" i="5"/>
  <c r="X433" i="5"/>
  <c r="X432" i="5"/>
  <c r="X431" i="5"/>
  <c r="X430" i="5"/>
  <c r="X429" i="5"/>
  <c r="X428" i="5"/>
  <c r="X427" i="5"/>
  <c r="X426" i="5"/>
  <c r="X425" i="5"/>
  <c r="B425" i="5"/>
  <c r="B437" i="5" s="1"/>
  <c r="A425" i="5"/>
  <c r="P425" i="5" s="1"/>
  <c r="X424" i="5"/>
  <c r="G424" i="5"/>
  <c r="G436" i="5" s="1"/>
  <c r="V436" i="5" s="1"/>
  <c r="B424" i="5"/>
  <c r="B436" i="5" s="1"/>
  <c r="A424" i="5"/>
  <c r="X423" i="5"/>
  <c r="B423" i="5"/>
  <c r="B435" i="5" s="1"/>
  <c r="A423" i="5"/>
  <c r="A435" i="5" s="1"/>
  <c r="X422" i="5"/>
  <c r="P422" i="5"/>
  <c r="B422" i="5"/>
  <c r="Q422" i="5" s="1"/>
  <c r="A422" i="5"/>
  <c r="A434" i="5" s="1"/>
  <c r="A446" i="5" s="1"/>
  <c r="P446" i="5" s="1"/>
  <c r="X421" i="5"/>
  <c r="B421" i="5"/>
  <c r="Q421" i="5" s="1"/>
  <c r="A421" i="5"/>
  <c r="P421" i="5" s="1"/>
  <c r="X420" i="5"/>
  <c r="B420" i="5"/>
  <c r="B432" i="5" s="1"/>
  <c r="A420" i="5"/>
  <c r="X419" i="5"/>
  <c r="B419" i="5"/>
  <c r="B431" i="5" s="1"/>
  <c r="A419" i="5"/>
  <c r="A431" i="5" s="1"/>
  <c r="X418" i="5"/>
  <c r="G418" i="5"/>
  <c r="B418" i="5"/>
  <c r="Q418" i="5" s="1"/>
  <c r="A418" i="5"/>
  <c r="A430" i="5" s="1"/>
  <c r="A442" i="5" s="1"/>
  <c r="A454" i="5" s="1"/>
  <c r="A466" i="5" s="1"/>
  <c r="X417" i="5"/>
  <c r="B417" i="5"/>
  <c r="B429" i="5" s="1"/>
  <c r="A417" i="5"/>
  <c r="P417" i="5" s="1"/>
  <c r="X416" i="5"/>
  <c r="E416" i="5"/>
  <c r="B416" i="5"/>
  <c r="B428" i="5" s="1"/>
  <c r="A416" i="5"/>
  <c r="X415" i="5"/>
  <c r="B415" i="5"/>
  <c r="B427" i="5" s="1"/>
  <c r="A415" i="5"/>
  <c r="A427" i="5" s="1"/>
  <c r="X414" i="5"/>
  <c r="E414" i="5"/>
  <c r="T414" i="5" s="1"/>
  <c r="B414" i="5"/>
  <c r="Q414" i="5" s="1"/>
  <c r="A414" i="5"/>
  <c r="A426" i="5" s="1"/>
  <c r="A438" i="5" s="1"/>
  <c r="A450" i="5" s="1"/>
  <c r="A462" i="5" s="1"/>
  <c r="A474" i="5" s="1"/>
  <c r="X413" i="5"/>
  <c r="Q413" i="5"/>
  <c r="P413" i="5"/>
  <c r="W413" i="5"/>
  <c r="G425" i="5"/>
  <c r="F425" i="5"/>
  <c r="T413" i="5"/>
  <c r="Q412" i="5"/>
  <c r="P412" i="5"/>
  <c r="X412" i="5"/>
  <c r="V412" i="5"/>
  <c r="F424" i="5"/>
  <c r="Q411" i="5"/>
  <c r="P411" i="5"/>
  <c r="X411" i="5"/>
  <c r="G423" i="5"/>
  <c r="F423" i="5"/>
  <c r="E423" i="5"/>
  <c r="V410" i="5"/>
  <c r="Q410" i="5"/>
  <c r="P410" i="5"/>
  <c r="X410" i="5"/>
  <c r="W410" i="5"/>
  <c r="G422" i="5"/>
  <c r="V422" i="5" s="1"/>
  <c r="F422" i="5"/>
  <c r="T410" i="5"/>
  <c r="V409" i="5"/>
  <c r="Q409" i="5"/>
  <c r="P409" i="5"/>
  <c r="X409" i="5"/>
  <c r="H421" i="5"/>
  <c r="H433" i="5" s="1"/>
  <c r="F421" i="5"/>
  <c r="T409" i="5"/>
  <c r="Q408" i="5"/>
  <c r="P408" i="5"/>
  <c r="X408" i="5"/>
  <c r="G420" i="5"/>
  <c r="F420" i="5"/>
  <c r="T408" i="5"/>
  <c r="C420" i="5"/>
  <c r="Q407" i="5"/>
  <c r="P407" i="5"/>
  <c r="X407" i="5"/>
  <c r="W407" i="5"/>
  <c r="F419" i="5"/>
  <c r="E419" i="5"/>
  <c r="Q406" i="5"/>
  <c r="P406" i="5"/>
  <c r="X406" i="5"/>
  <c r="W406" i="5"/>
  <c r="V406" i="5"/>
  <c r="F418" i="5"/>
  <c r="Q405" i="5"/>
  <c r="P405" i="5"/>
  <c r="X405" i="5"/>
  <c r="F417" i="5"/>
  <c r="T405" i="5"/>
  <c r="Q404" i="5"/>
  <c r="P404" i="5"/>
  <c r="X404" i="5"/>
  <c r="V404" i="5"/>
  <c r="F416" i="5"/>
  <c r="T404" i="5"/>
  <c r="C416" i="5"/>
  <c r="Q403" i="5"/>
  <c r="P403" i="5"/>
  <c r="X403" i="5"/>
  <c r="F415" i="5"/>
  <c r="E415" i="5"/>
  <c r="Q402" i="5"/>
  <c r="P402" i="5"/>
  <c r="W402" i="5"/>
  <c r="G414" i="5"/>
  <c r="G426" i="5" s="1"/>
  <c r="W401" i="5"/>
  <c r="Q401" i="5"/>
  <c r="P401" i="5"/>
  <c r="X401" i="5"/>
  <c r="V401" i="5"/>
  <c r="T401" i="5"/>
  <c r="Q400" i="5"/>
  <c r="P400" i="5"/>
  <c r="X400" i="5"/>
  <c r="W400" i="5"/>
  <c r="V400" i="5"/>
  <c r="U400" i="5"/>
  <c r="T400" i="5"/>
  <c r="W399" i="5"/>
  <c r="Q399" i="5"/>
  <c r="P399" i="5"/>
  <c r="X399" i="5"/>
  <c r="V399" i="5"/>
  <c r="U399" i="5"/>
  <c r="T399" i="5"/>
  <c r="W398" i="5"/>
  <c r="Q398" i="5"/>
  <c r="P398" i="5"/>
  <c r="X398" i="5"/>
  <c r="V398" i="5"/>
  <c r="U398" i="5"/>
  <c r="T398" i="5"/>
  <c r="Q397" i="5"/>
  <c r="P397" i="5"/>
  <c r="X397" i="5"/>
  <c r="W397" i="5"/>
  <c r="V397" i="5"/>
  <c r="U397" i="5"/>
  <c r="T397" i="5"/>
  <c r="Q396" i="5"/>
  <c r="P396" i="5"/>
  <c r="X396" i="5"/>
  <c r="W396" i="5"/>
  <c r="V396" i="5"/>
  <c r="U396" i="5"/>
  <c r="T396" i="5"/>
  <c r="Q395" i="5"/>
  <c r="P395" i="5"/>
  <c r="X395" i="5"/>
  <c r="W395" i="5"/>
  <c r="V395" i="5"/>
  <c r="U395" i="5"/>
  <c r="T395" i="5"/>
  <c r="W394" i="5"/>
  <c r="Q394" i="5"/>
  <c r="P394" i="5"/>
  <c r="X394" i="5"/>
  <c r="V394" i="5"/>
  <c r="U394" i="5"/>
  <c r="T394" i="5"/>
  <c r="W393" i="5"/>
  <c r="Q393" i="5"/>
  <c r="P393" i="5"/>
  <c r="X393" i="5"/>
  <c r="V393" i="5"/>
  <c r="U393" i="5"/>
  <c r="T393" i="5"/>
  <c r="Q392" i="5"/>
  <c r="P392" i="5"/>
  <c r="X392" i="5"/>
  <c r="W392" i="5"/>
  <c r="V392" i="5"/>
  <c r="U392" i="5"/>
  <c r="T392" i="5"/>
  <c r="W391" i="5"/>
  <c r="Q391" i="5"/>
  <c r="P391" i="5"/>
  <c r="X391" i="5"/>
  <c r="V391" i="5"/>
  <c r="U391" i="5"/>
  <c r="T391" i="5"/>
  <c r="V390" i="5"/>
  <c r="Q390" i="5"/>
  <c r="P390" i="5"/>
  <c r="W390" i="5"/>
  <c r="G725" i="5"/>
  <c r="J390" i="5"/>
  <c r="Q389" i="5"/>
  <c r="P389" i="5"/>
  <c r="X389" i="5"/>
  <c r="W389" i="5"/>
  <c r="V389" i="5"/>
  <c r="U389" i="5"/>
  <c r="T389" i="5"/>
  <c r="Q388" i="5"/>
  <c r="P388" i="5"/>
  <c r="X388" i="5"/>
  <c r="W388" i="5"/>
  <c r="V388" i="5"/>
  <c r="U388" i="5"/>
  <c r="T388" i="5"/>
  <c r="W387" i="5"/>
  <c r="Q387" i="5"/>
  <c r="P387" i="5"/>
  <c r="X387" i="5"/>
  <c r="V387" i="5"/>
  <c r="U387" i="5"/>
  <c r="T387" i="5"/>
  <c r="V386" i="5"/>
  <c r="Q386" i="5"/>
  <c r="P386" i="5"/>
  <c r="X386" i="5"/>
  <c r="W386" i="5"/>
  <c r="U386" i="5"/>
  <c r="T386" i="5"/>
  <c r="V385" i="5"/>
  <c r="Q385" i="5"/>
  <c r="P385" i="5"/>
  <c r="X385" i="5"/>
  <c r="W385" i="5"/>
  <c r="U385" i="5"/>
  <c r="T385" i="5"/>
  <c r="Q384" i="5"/>
  <c r="P384" i="5"/>
  <c r="X384" i="5"/>
  <c r="W384" i="5"/>
  <c r="V384" i="5"/>
  <c r="U384" i="5"/>
  <c r="T384" i="5"/>
  <c r="W383" i="5"/>
  <c r="Q383" i="5"/>
  <c r="P383" i="5"/>
  <c r="X383" i="5"/>
  <c r="V383" i="5"/>
  <c r="U383" i="5"/>
  <c r="T383" i="5"/>
  <c r="V382" i="5"/>
  <c r="Q382" i="5"/>
  <c r="P382" i="5"/>
  <c r="X382" i="5"/>
  <c r="W382" i="5"/>
  <c r="U382" i="5"/>
  <c r="T382" i="5"/>
  <c r="J382" i="5"/>
  <c r="V381" i="5"/>
  <c r="Q381" i="5"/>
  <c r="P381" i="5"/>
  <c r="X381" i="5"/>
  <c r="W381" i="5"/>
  <c r="T381" i="5"/>
  <c r="Q380" i="5"/>
  <c r="P380" i="5"/>
  <c r="X380" i="5"/>
  <c r="W380" i="5"/>
  <c r="V380" i="5"/>
  <c r="U380" i="5"/>
  <c r="T380" i="5"/>
  <c r="W379" i="5"/>
  <c r="Q379" i="5"/>
  <c r="P379" i="5"/>
  <c r="X379" i="5"/>
  <c r="V379" i="5"/>
  <c r="U379" i="5"/>
  <c r="T379" i="5"/>
  <c r="V378" i="5"/>
  <c r="Q378" i="5"/>
  <c r="P378" i="5"/>
  <c r="W378" i="5"/>
  <c r="V377" i="5"/>
  <c r="Q377" i="5"/>
  <c r="P377" i="5"/>
  <c r="X377" i="5"/>
  <c r="W377" i="5"/>
  <c r="J377" i="5"/>
  <c r="T377" i="5"/>
  <c r="V376" i="5"/>
  <c r="Q376" i="5"/>
  <c r="P376" i="5"/>
  <c r="X376" i="5"/>
  <c r="W376" i="5"/>
  <c r="U376" i="5"/>
  <c r="T376" i="5"/>
  <c r="Q375" i="5"/>
  <c r="P375" i="5"/>
  <c r="X375" i="5"/>
  <c r="W375" i="5"/>
  <c r="V375" i="5"/>
  <c r="U375" i="5"/>
  <c r="T375" i="5"/>
  <c r="Q374" i="5"/>
  <c r="P374" i="5"/>
  <c r="X374" i="5"/>
  <c r="W374" i="5"/>
  <c r="V374" i="5"/>
  <c r="U374" i="5"/>
  <c r="T374" i="5"/>
  <c r="Q373" i="5"/>
  <c r="P373" i="5"/>
  <c r="X373" i="5"/>
  <c r="W373" i="5"/>
  <c r="V373" i="5"/>
  <c r="U373" i="5"/>
  <c r="T373" i="5"/>
  <c r="Q372" i="5"/>
  <c r="P372" i="5"/>
  <c r="X372" i="5"/>
  <c r="W372" i="5"/>
  <c r="V372" i="5"/>
  <c r="T372" i="5"/>
  <c r="Q371" i="5"/>
  <c r="P371" i="5"/>
  <c r="X371" i="5"/>
  <c r="W371" i="5"/>
  <c r="V371" i="5"/>
  <c r="U371" i="5"/>
  <c r="T371" i="5"/>
  <c r="Q370" i="5"/>
  <c r="P370" i="5"/>
  <c r="X370" i="5"/>
  <c r="W370" i="5"/>
  <c r="V370" i="5"/>
  <c r="U370" i="5"/>
  <c r="T370" i="5"/>
  <c r="Q369" i="5"/>
  <c r="P369" i="5"/>
  <c r="X369" i="5"/>
  <c r="W369" i="5"/>
  <c r="V369" i="5"/>
  <c r="T369" i="5"/>
  <c r="Q368" i="5"/>
  <c r="P368" i="5"/>
  <c r="X368" i="5"/>
  <c r="W368" i="5"/>
  <c r="V368" i="5"/>
  <c r="T368" i="5"/>
  <c r="Q367" i="5"/>
  <c r="P367" i="5"/>
  <c r="X367" i="5"/>
  <c r="W367" i="5"/>
  <c r="V367" i="5"/>
  <c r="U367" i="5"/>
  <c r="T367" i="5"/>
  <c r="Q366" i="5"/>
  <c r="P366" i="5"/>
  <c r="I723" i="5"/>
  <c r="W366" i="5"/>
  <c r="G723" i="5"/>
  <c r="U366" i="5"/>
  <c r="E723" i="5"/>
  <c r="Q365" i="5"/>
  <c r="P365" i="5"/>
  <c r="X365" i="5"/>
  <c r="W365" i="5"/>
  <c r="V365" i="5"/>
  <c r="U365" i="5"/>
  <c r="T365" i="5"/>
  <c r="Q364" i="5"/>
  <c r="P364" i="5"/>
  <c r="X364" i="5"/>
  <c r="W364" i="5"/>
  <c r="V364" i="5"/>
  <c r="T364" i="5"/>
  <c r="Q363" i="5"/>
  <c r="P363" i="5"/>
  <c r="X363" i="5"/>
  <c r="W363" i="5"/>
  <c r="V363" i="5"/>
  <c r="U363" i="5"/>
  <c r="T363" i="5"/>
  <c r="Q362" i="5"/>
  <c r="P362" i="5"/>
  <c r="X362" i="5"/>
  <c r="W362" i="5"/>
  <c r="V362" i="5"/>
  <c r="U362" i="5"/>
  <c r="T362" i="5"/>
  <c r="Q361" i="5"/>
  <c r="P361" i="5"/>
  <c r="X361" i="5"/>
  <c r="W361" i="5"/>
  <c r="V361" i="5"/>
  <c r="T361" i="5"/>
  <c r="Q360" i="5"/>
  <c r="P360" i="5"/>
  <c r="X360" i="5"/>
  <c r="W360" i="5"/>
  <c r="V360" i="5"/>
  <c r="T360" i="5"/>
  <c r="Q359" i="5"/>
  <c r="P359" i="5"/>
  <c r="X359" i="5"/>
  <c r="W359" i="5"/>
  <c r="V359" i="5"/>
  <c r="U359" i="5"/>
  <c r="T359" i="5"/>
  <c r="Q358" i="5"/>
  <c r="P358" i="5"/>
  <c r="X358" i="5"/>
  <c r="W358" i="5"/>
  <c r="V358" i="5"/>
  <c r="U358" i="5"/>
  <c r="T358" i="5"/>
  <c r="V357" i="5"/>
  <c r="Q357" i="5"/>
  <c r="P357" i="5"/>
  <c r="X357" i="5"/>
  <c r="W357" i="5"/>
  <c r="U357" i="5"/>
  <c r="T357" i="5"/>
  <c r="Q356" i="5"/>
  <c r="P356" i="5"/>
  <c r="X356" i="5"/>
  <c r="W356" i="5"/>
  <c r="V356" i="5"/>
  <c r="T356" i="5"/>
  <c r="Q355" i="5"/>
  <c r="P355" i="5"/>
  <c r="X355" i="5"/>
  <c r="W355" i="5"/>
  <c r="V355" i="5"/>
  <c r="U355" i="5"/>
  <c r="T355" i="5"/>
  <c r="Q354" i="5"/>
  <c r="P354" i="5"/>
  <c r="I722" i="5"/>
  <c r="W354" i="5"/>
  <c r="U354" i="5"/>
  <c r="E722" i="5"/>
  <c r="W353" i="5"/>
  <c r="Q353" i="5"/>
  <c r="P353" i="5"/>
  <c r="X353" i="5"/>
  <c r="V353" i="5"/>
  <c r="U353" i="5"/>
  <c r="T353" i="5"/>
  <c r="W352" i="5"/>
  <c r="Q352" i="5"/>
  <c r="P352" i="5"/>
  <c r="X352" i="5"/>
  <c r="V352" i="5"/>
  <c r="T352" i="5"/>
  <c r="W351" i="5"/>
  <c r="Q351" i="5"/>
  <c r="P351" i="5"/>
  <c r="X351" i="5"/>
  <c r="V351" i="5"/>
  <c r="T351" i="5"/>
  <c r="Q350" i="5"/>
  <c r="P350" i="5"/>
  <c r="X350" i="5"/>
  <c r="W350" i="5"/>
  <c r="V350" i="5"/>
  <c r="U350" i="5"/>
  <c r="T350" i="5"/>
  <c r="Q349" i="5"/>
  <c r="P349" i="5"/>
  <c r="X349" i="5"/>
  <c r="W349" i="5"/>
  <c r="V349" i="5"/>
  <c r="U349" i="5"/>
  <c r="T349" i="5"/>
  <c r="W348" i="5"/>
  <c r="Q348" i="5"/>
  <c r="P348" i="5"/>
  <c r="X348" i="5"/>
  <c r="V348" i="5"/>
  <c r="T348" i="5"/>
  <c r="Q347" i="5"/>
  <c r="P347" i="5"/>
  <c r="X347" i="5"/>
  <c r="W347" i="5"/>
  <c r="V347" i="5"/>
  <c r="U347" i="5"/>
  <c r="T347" i="5"/>
  <c r="Q346" i="5"/>
  <c r="P346" i="5"/>
  <c r="X346" i="5"/>
  <c r="W346" i="5"/>
  <c r="V346" i="5"/>
  <c r="U346" i="5"/>
  <c r="T346" i="5"/>
  <c r="W345" i="5"/>
  <c r="Q345" i="5"/>
  <c r="P345" i="5"/>
  <c r="X345" i="5"/>
  <c r="V345" i="5"/>
  <c r="T345" i="5"/>
  <c r="W344" i="5"/>
  <c r="Q344" i="5"/>
  <c r="P344" i="5"/>
  <c r="X344" i="5"/>
  <c r="V344" i="5"/>
  <c r="T344" i="5"/>
  <c r="W343" i="5"/>
  <c r="Q343" i="5"/>
  <c r="P343" i="5"/>
  <c r="X343" i="5"/>
  <c r="V343" i="5"/>
  <c r="U343" i="5"/>
  <c r="T343" i="5"/>
  <c r="Q342" i="5"/>
  <c r="P342" i="5"/>
  <c r="I721" i="5"/>
  <c r="W342" i="5"/>
  <c r="G721" i="5"/>
  <c r="U342" i="5"/>
  <c r="E721" i="5"/>
  <c r="Q341" i="5"/>
  <c r="P341" i="5"/>
  <c r="X341" i="5"/>
  <c r="W341" i="5"/>
  <c r="V341" i="5"/>
  <c r="U341" i="5"/>
  <c r="T341" i="5"/>
  <c r="W340" i="5"/>
  <c r="Q340" i="5"/>
  <c r="P340" i="5"/>
  <c r="X340" i="5"/>
  <c r="V340" i="5"/>
  <c r="T340" i="5"/>
  <c r="Q339" i="5"/>
  <c r="P339" i="5"/>
  <c r="X339" i="5"/>
  <c r="W339" i="5"/>
  <c r="V339" i="5"/>
  <c r="U339" i="5"/>
  <c r="T339" i="5"/>
  <c r="Q338" i="5"/>
  <c r="P338" i="5"/>
  <c r="X338" i="5"/>
  <c r="W338" i="5"/>
  <c r="V338" i="5"/>
  <c r="U338" i="5"/>
  <c r="T338" i="5"/>
  <c r="W337" i="5"/>
  <c r="Q337" i="5"/>
  <c r="P337" i="5"/>
  <c r="X337" i="5"/>
  <c r="V337" i="5"/>
  <c r="T337" i="5"/>
  <c r="W336" i="5"/>
  <c r="Q336" i="5"/>
  <c r="P336" i="5"/>
  <c r="X336" i="5"/>
  <c r="V336" i="5"/>
  <c r="T336" i="5"/>
  <c r="W335" i="5"/>
  <c r="Q335" i="5"/>
  <c r="P335" i="5"/>
  <c r="X335" i="5"/>
  <c r="V335" i="5"/>
  <c r="U335" i="5"/>
  <c r="T335" i="5"/>
  <c r="Q334" i="5"/>
  <c r="P334" i="5"/>
  <c r="X334" i="5"/>
  <c r="W334" i="5"/>
  <c r="V334" i="5"/>
  <c r="U334" i="5"/>
  <c r="T334" i="5"/>
  <c r="Q333" i="5"/>
  <c r="P333" i="5"/>
  <c r="X333" i="5"/>
  <c r="W333" i="5"/>
  <c r="V333" i="5"/>
  <c r="U333" i="5"/>
  <c r="T333" i="5"/>
  <c r="W332" i="5"/>
  <c r="Q332" i="5"/>
  <c r="P332" i="5"/>
  <c r="X332" i="5"/>
  <c r="V332" i="5"/>
  <c r="U332" i="5"/>
  <c r="Q331" i="5"/>
  <c r="P331" i="5"/>
  <c r="X331" i="5"/>
  <c r="W331" i="5"/>
  <c r="V331" i="5"/>
  <c r="U331" i="5"/>
  <c r="K331" i="5"/>
  <c r="V330" i="5"/>
  <c r="Q330" i="5"/>
  <c r="P330" i="5"/>
  <c r="V329" i="5"/>
  <c r="Q329" i="5"/>
  <c r="P329" i="5"/>
  <c r="X329" i="5"/>
  <c r="W329" i="5"/>
  <c r="U329" i="5"/>
  <c r="T329" i="5"/>
  <c r="V328" i="5"/>
  <c r="Q328" i="5"/>
  <c r="P328" i="5"/>
  <c r="X328" i="5"/>
  <c r="W328" i="5"/>
  <c r="U328" i="5"/>
  <c r="T328" i="5"/>
  <c r="V327" i="5"/>
  <c r="Q327" i="5"/>
  <c r="P327" i="5"/>
  <c r="X327" i="5"/>
  <c r="W327" i="5"/>
  <c r="U327" i="5"/>
  <c r="T327" i="5"/>
  <c r="V326" i="5"/>
  <c r="Q326" i="5"/>
  <c r="P326" i="5"/>
  <c r="X326" i="5"/>
  <c r="W326" i="5"/>
  <c r="U326" i="5"/>
  <c r="T326" i="5"/>
  <c r="V325" i="5"/>
  <c r="Q325" i="5"/>
  <c r="P325" i="5"/>
  <c r="X325" i="5"/>
  <c r="W325" i="5"/>
  <c r="U325" i="5"/>
  <c r="T325" i="5"/>
  <c r="V324" i="5"/>
  <c r="Q324" i="5"/>
  <c r="P324" i="5"/>
  <c r="X324" i="5"/>
  <c r="W324" i="5"/>
  <c r="U324" i="5"/>
  <c r="T324" i="5"/>
  <c r="V323" i="5"/>
  <c r="Q323" i="5"/>
  <c r="P323" i="5"/>
  <c r="X323" i="5"/>
  <c r="W323" i="5"/>
  <c r="U323" i="5"/>
  <c r="T323" i="5"/>
  <c r="V322" i="5"/>
  <c r="Q322" i="5"/>
  <c r="P322" i="5"/>
  <c r="X322" i="5"/>
  <c r="W322" i="5"/>
  <c r="U322" i="5"/>
  <c r="T322" i="5"/>
  <c r="V321" i="5"/>
  <c r="Q321" i="5"/>
  <c r="P321" i="5"/>
  <c r="X321" i="5"/>
  <c r="W321" i="5"/>
  <c r="U321" i="5"/>
  <c r="T321" i="5"/>
  <c r="V320" i="5"/>
  <c r="Q320" i="5"/>
  <c r="P320" i="5"/>
  <c r="X320" i="5"/>
  <c r="W320" i="5"/>
  <c r="U320" i="5"/>
  <c r="T320" i="5"/>
  <c r="V319" i="5"/>
  <c r="Q319" i="5"/>
  <c r="P319" i="5"/>
  <c r="X319" i="5"/>
  <c r="W319" i="5"/>
  <c r="U319" i="5"/>
  <c r="T319" i="5"/>
  <c r="Q318" i="5"/>
  <c r="P318" i="5"/>
  <c r="Q317" i="5"/>
  <c r="P317" i="5"/>
  <c r="X317" i="5"/>
  <c r="W317" i="5"/>
  <c r="V317" i="5"/>
  <c r="U317" i="5"/>
  <c r="T317" i="5"/>
  <c r="K317" i="5"/>
  <c r="AD317" i="5" s="1"/>
  <c r="Q316" i="5"/>
  <c r="P316" i="5"/>
  <c r="X316" i="5"/>
  <c r="W316" i="5"/>
  <c r="V316" i="5"/>
  <c r="U316" i="5"/>
  <c r="T316" i="5"/>
  <c r="K316" i="5"/>
  <c r="AD316" i="5" s="1"/>
  <c r="Q315" i="5"/>
  <c r="P315" i="5"/>
  <c r="X315" i="5"/>
  <c r="W315" i="5"/>
  <c r="V315" i="5"/>
  <c r="U315" i="5"/>
  <c r="T315" i="5"/>
  <c r="K315" i="5"/>
  <c r="AD315" i="5" s="1"/>
  <c r="Q314" i="5"/>
  <c r="P314" i="5"/>
  <c r="X314" i="5"/>
  <c r="W314" i="5"/>
  <c r="V314" i="5"/>
  <c r="U314" i="5"/>
  <c r="T314" i="5"/>
  <c r="K314" i="5"/>
  <c r="AD314" i="5" s="1"/>
  <c r="Q313" i="5"/>
  <c r="P313" i="5"/>
  <c r="X313" i="5"/>
  <c r="W313" i="5"/>
  <c r="V313" i="5"/>
  <c r="U313" i="5"/>
  <c r="T313" i="5"/>
  <c r="K313" i="5"/>
  <c r="AD313" i="5" s="1"/>
  <c r="Q312" i="5"/>
  <c r="P312" i="5"/>
  <c r="X312" i="5"/>
  <c r="W312" i="5"/>
  <c r="V312" i="5"/>
  <c r="U312" i="5"/>
  <c r="T312" i="5"/>
  <c r="K312" i="5"/>
  <c r="AD312" i="5" s="1"/>
  <c r="Q311" i="5"/>
  <c r="P311" i="5"/>
  <c r="X311" i="5"/>
  <c r="W311" i="5"/>
  <c r="V311" i="5"/>
  <c r="U311" i="5"/>
  <c r="T311" i="5"/>
  <c r="K311" i="5"/>
  <c r="AD311" i="5" s="1"/>
  <c r="Q310" i="5"/>
  <c r="P310" i="5"/>
  <c r="X310" i="5"/>
  <c r="W310" i="5"/>
  <c r="V310" i="5"/>
  <c r="U310" i="5"/>
  <c r="T310" i="5"/>
  <c r="K310" i="5"/>
  <c r="AD310" i="5" s="1"/>
  <c r="Q309" i="5"/>
  <c r="P309" i="5"/>
  <c r="X309" i="5"/>
  <c r="W309" i="5"/>
  <c r="V309" i="5"/>
  <c r="U309" i="5"/>
  <c r="T309" i="5"/>
  <c r="K309" i="5"/>
  <c r="AD309" i="5" s="1"/>
  <c r="Q308" i="5"/>
  <c r="P308" i="5"/>
  <c r="X308" i="5"/>
  <c r="W308" i="5"/>
  <c r="V308" i="5"/>
  <c r="U308" i="5"/>
  <c r="T308" i="5"/>
  <c r="K308" i="5"/>
  <c r="AD308" i="5" s="1"/>
  <c r="Q307" i="5"/>
  <c r="P307" i="5"/>
  <c r="X307" i="5"/>
  <c r="W307" i="5"/>
  <c r="V307" i="5"/>
  <c r="U307" i="5"/>
  <c r="T307" i="5"/>
  <c r="K307" i="5"/>
  <c r="AD307" i="5" s="1"/>
  <c r="V306" i="5"/>
  <c r="Q306" i="5"/>
  <c r="P306" i="5"/>
  <c r="H718" i="5"/>
  <c r="G718" i="5"/>
  <c r="F718" i="5"/>
  <c r="V305" i="5"/>
  <c r="Q305" i="5"/>
  <c r="P305" i="5"/>
  <c r="X305" i="5"/>
  <c r="W305" i="5"/>
  <c r="U305" i="5"/>
  <c r="T305" i="5"/>
  <c r="K305" i="5"/>
  <c r="AD305" i="5" s="1"/>
  <c r="V304" i="5"/>
  <c r="Q304" i="5"/>
  <c r="P304" i="5"/>
  <c r="X304" i="5"/>
  <c r="W304" i="5"/>
  <c r="U304" i="5"/>
  <c r="T304" i="5"/>
  <c r="K304" i="5"/>
  <c r="AD304" i="5" s="1"/>
  <c r="V303" i="5"/>
  <c r="Q303" i="5"/>
  <c r="P303" i="5"/>
  <c r="X303" i="5"/>
  <c r="W303" i="5"/>
  <c r="U303" i="5"/>
  <c r="T303" i="5"/>
  <c r="K303" i="5"/>
  <c r="AD303" i="5" s="1"/>
  <c r="V302" i="5"/>
  <c r="Q302" i="5"/>
  <c r="P302" i="5"/>
  <c r="X302" i="5"/>
  <c r="W302" i="5"/>
  <c r="U302" i="5"/>
  <c r="T302" i="5"/>
  <c r="K302" i="5"/>
  <c r="AD302" i="5" s="1"/>
  <c r="V301" i="5"/>
  <c r="Q301" i="5"/>
  <c r="P301" i="5"/>
  <c r="X301" i="5"/>
  <c r="W301" i="5"/>
  <c r="U301" i="5"/>
  <c r="T301" i="5"/>
  <c r="K301" i="5"/>
  <c r="AD301" i="5" s="1"/>
  <c r="V300" i="5"/>
  <c r="Q300" i="5"/>
  <c r="P300" i="5"/>
  <c r="X300" i="5"/>
  <c r="W300" i="5"/>
  <c r="U300" i="5"/>
  <c r="T300" i="5"/>
  <c r="K300" i="5"/>
  <c r="AD300" i="5" s="1"/>
  <c r="V299" i="5"/>
  <c r="Q299" i="5"/>
  <c r="P299" i="5"/>
  <c r="X299" i="5"/>
  <c r="W299" i="5"/>
  <c r="U299" i="5"/>
  <c r="T299" i="5"/>
  <c r="K299" i="5"/>
  <c r="AD299" i="5" s="1"/>
  <c r="V298" i="5"/>
  <c r="Q298" i="5"/>
  <c r="P298" i="5"/>
  <c r="X298" i="5"/>
  <c r="W298" i="5"/>
  <c r="U298" i="5"/>
  <c r="T298" i="5"/>
  <c r="K298" i="5"/>
  <c r="AD298" i="5" s="1"/>
  <c r="V297" i="5"/>
  <c r="Q297" i="5"/>
  <c r="P297" i="5"/>
  <c r="X297" i="5"/>
  <c r="W297" i="5"/>
  <c r="U297" i="5"/>
  <c r="T297" i="5"/>
  <c r="K297" i="5"/>
  <c r="AD297" i="5" s="1"/>
  <c r="V296" i="5"/>
  <c r="Q296" i="5"/>
  <c r="P296" i="5"/>
  <c r="X296" i="5"/>
  <c r="W296" i="5"/>
  <c r="U296" i="5"/>
  <c r="T296" i="5"/>
  <c r="K296" i="5"/>
  <c r="AD296" i="5" s="1"/>
  <c r="V295" i="5"/>
  <c r="Q295" i="5"/>
  <c r="P295" i="5"/>
  <c r="X295" i="5"/>
  <c r="W295" i="5"/>
  <c r="U295" i="5"/>
  <c r="T295" i="5"/>
  <c r="K295" i="5"/>
  <c r="AD295" i="5" s="1"/>
  <c r="Q294" i="5"/>
  <c r="P294" i="5"/>
  <c r="G717" i="5"/>
  <c r="Q293" i="5"/>
  <c r="P293" i="5"/>
  <c r="X293" i="5"/>
  <c r="W293" i="5"/>
  <c r="V293" i="5"/>
  <c r="U293" i="5"/>
  <c r="T293" i="5"/>
  <c r="K293" i="5"/>
  <c r="AD293" i="5" s="1"/>
  <c r="Q292" i="5"/>
  <c r="P292" i="5"/>
  <c r="X292" i="5"/>
  <c r="W292" i="5"/>
  <c r="V292" i="5"/>
  <c r="U292" i="5"/>
  <c r="T292" i="5"/>
  <c r="K292" i="5"/>
  <c r="AD292" i="5" s="1"/>
  <c r="Q291" i="5"/>
  <c r="P291" i="5"/>
  <c r="X291" i="5"/>
  <c r="W291" i="5"/>
  <c r="V291" i="5"/>
  <c r="U291" i="5"/>
  <c r="T291" i="5"/>
  <c r="K291" i="5"/>
  <c r="AD291" i="5" s="1"/>
  <c r="Q290" i="5"/>
  <c r="P290" i="5"/>
  <c r="X290" i="5"/>
  <c r="W290" i="5"/>
  <c r="V290" i="5"/>
  <c r="U290" i="5"/>
  <c r="T290" i="5"/>
  <c r="K290" i="5"/>
  <c r="AD290" i="5" s="1"/>
  <c r="Q289" i="5"/>
  <c r="P289" i="5"/>
  <c r="X289" i="5"/>
  <c r="W289" i="5"/>
  <c r="V289" i="5"/>
  <c r="U289" i="5"/>
  <c r="T289" i="5"/>
  <c r="K289" i="5"/>
  <c r="AD289" i="5" s="1"/>
  <c r="Q288" i="5"/>
  <c r="P288" i="5"/>
  <c r="X288" i="5"/>
  <c r="W288" i="5"/>
  <c r="V288" i="5"/>
  <c r="U288" i="5"/>
  <c r="T288" i="5"/>
  <c r="K288" i="5"/>
  <c r="AD288" i="5" s="1"/>
  <c r="Q287" i="5"/>
  <c r="P287" i="5"/>
  <c r="X287" i="5"/>
  <c r="W287" i="5"/>
  <c r="V287" i="5"/>
  <c r="U287" i="5"/>
  <c r="T287" i="5"/>
  <c r="K287" i="5"/>
  <c r="AD287" i="5" s="1"/>
  <c r="Q286" i="5"/>
  <c r="P286" i="5"/>
  <c r="X286" i="5"/>
  <c r="W286" i="5"/>
  <c r="V286" i="5"/>
  <c r="U286" i="5"/>
  <c r="T286" i="5"/>
  <c r="K286" i="5"/>
  <c r="AD286" i="5" s="1"/>
  <c r="Q285" i="5"/>
  <c r="P285" i="5"/>
  <c r="X285" i="5"/>
  <c r="W285" i="5"/>
  <c r="V285" i="5"/>
  <c r="U285" i="5"/>
  <c r="T285" i="5"/>
  <c r="K285" i="5"/>
  <c r="AD285" i="5" s="1"/>
  <c r="Q284" i="5"/>
  <c r="P284" i="5"/>
  <c r="X284" i="5"/>
  <c r="W284" i="5"/>
  <c r="V284" i="5"/>
  <c r="U284" i="5"/>
  <c r="T284" i="5"/>
  <c r="K284" i="5"/>
  <c r="AD284" i="5" s="1"/>
  <c r="Q283" i="5"/>
  <c r="P283" i="5"/>
  <c r="X283" i="5"/>
  <c r="W283" i="5"/>
  <c r="V283" i="5"/>
  <c r="U283" i="5"/>
  <c r="T283" i="5"/>
  <c r="U282" i="5"/>
  <c r="Q282" i="5"/>
  <c r="P282" i="5"/>
  <c r="X282" i="5"/>
  <c r="V282" i="5"/>
  <c r="K282" i="5"/>
  <c r="U281" i="5"/>
  <c r="Q281" i="5"/>
  <c r="P281" i="5"/>
  <c r="X281" i="5"/>
  <c r="W281" i="5"/>
  <c r="V281" i="5"/>
  <c r="T281" i="5"/>
  <c r="K281" i="5"/>
  <c r="AD281" i="5" s="1"/>
  <c r="X280" i="5"/>
  <c r="Q280" i="5"/>
  <c r="P280" i="5"/>
  <c r="K280" i="5"/>
  <c r="AD280" i="5" s="1"/>
  <c r="W280" i="5"/>
  <c r="V280" i="5"/>
  <c r="U280" i="5"/>
  <c r="T280" i="5"/>
  <c r="U279" i="5"/>
  <c r="Q279" i="5"/>
  <c r="P279" i="5"/>
  <c r="K279" i="5"/>
  <c r="AD279" i="5" s="1"/>
  <c r="X279" i="5"/>
  <c r="W279" i="5"/>
  <c r="V279" i="5"/>
  <c r="T279" i="5"/>
  <c r="X278" i="5"/>
  <c r="Q278" i="5"/>
  <c r="P278" i="5"/>
  <c r="W278" i="5"/>
  <c r="V278" i="5"/>
  <c r="U278" i="5"/>
  <c r="T278" i="5"/>
  <c r="K278" i="5"/>
  <c r="AD278" i="5" s="1"/>
  <c r="Q277" i="5"/>
  <c r="P277" i="5"/>
  <c r="X277" i="5"/>
  <c r="W277" i="5"/>
  <c r="V277" i="5"/>
  <c r="U277" i="5"/>
  <c r="T277" i="5"/>
  <c r="K277" i="5"/>
  <c r="AD277" i="5" s="1"/>
  <c r="U276" i="5"/>
  <c r="Q276" i="5"/>
  <c r="P276" i="5"/>
  <c r="X276" i="5"/>
  <c r="W276" i="5"/>
  <c r="V276" i="5"/>
  <c r="T276" i="5"/>
  <c r="K276" i="5"/>
  <c r="AD276" i="5" s="1"/>
  <c r="X275" i="5"/>
  <c r="Q275" i="5"/>
  <c r="P275" i="5"/>
  <c r="K275" i="5"/>
  <c r="AD275" i="5" s="1"/>
  <c r="W275" i="5"/>
  <c r="V275" i="5"/>
  <c r="U275" i="5"/>
  <c r="T275" i="5"/>
  <c r="U274" i="5"/>
  <c r="Q274" i="5"/>
  <c r="P274" i="5"/>
  <c r="K274" i="5"/>
  <c r="AD274" i="5" s="1"/>
  <c r="X274" i="5"/>
  <c r="W274" i="5"/>
  <c r="V274" i="5"/>
  <c r="T274" i="5"/>
  <c r="U273" i="5"/>
  <c r="Q273" i="5"/>
  <c r="P273" i="5"/>
  <c r="K273" i="5"/>
  <c r="AD273" i="5" s="1"/>
  <c r="X273" i="5"/>
  <c r="W273" i="5"/>
  <c r="V273" i="5"/>
  <c r="T273" i="5"/>
  <c r="X272" i="5"/>
  <c r="Q272" i="5"/>
  <c r="P272" i="5"/>
  <c r="W272" i="5"/>
  <c r="V272" i="5"/>
  <c r="U272" i="5"/>
  <c r="T272" i="5"/>
  <c r="U271" i="5"/>
  <c r="Q271" i="5"/>
  <c r="P271" i="5"/>
  <c r="X271" i="5"/>
  <c r="W271" i="5"/>
  <c r="V271" i="5"/>
  <c r="T271" i="5"/>
  <c r="K271" i="5"/>
  <c r="AD271" i="5" s="1"/>
  <c r="X270" i="5"/>
  <c r="Q270" i="5"/>
  <c r="P270" i="5"/>
  <c r="K270" i="5"/>
  <c r="Q269" i="5"/>
  <c r="P269" i="5"/>
  <c r="K269" i="5"/>
  <c r="AD269" i="5" s="1"/>
  <c r="X269" i="5"/>
  <c r="W269" i="5"/>
  <c r="V269" i="5"/>
  <c r="U269" i="5"/>
  <c r="T269" i="5"/>
  <c r="U268" i="5"/>
  <c r="Q268" i="5"/>
  <c r="P268" i="5"/>
  <c r="K268" i="5"/>
  <c r="AD268" i="5" s="1"/>
  <c r="X268" i="5"/>
  <c r="W268" i="5"/>
  <c r="V268" i="5"/>
  <c r="T268" i="5"/>
  <c r="X267" i="5"/>
  <c r="Q267" i="5"/>
  <c r="P267" i="5"/>
  <c r="W267" i="5"/>
  <c r="V267" i="5"/>
  <c r="U267" i="5"/>
  <c r="T267" i="5"/>
  <c r="U266" i="5"/>
  <c r="Q266" i="5"/>
  <c r="P266" i="5"/>
  <c r="X266" i="5"/>
  <c r="W266" i="5"/>
  <c r="V266" i="5"/>
  <c r="T266" i="5"/>
  <c r="K266" i="5"/>
  <c r="AD266" i="5" s="1"/>
  <c r="U265" i="5"/>
  <c r="Q265" i="5"/>
  <c r="P265" i="5"/>
  <c r="X265" i="5"/>
  <c r="W265" i="5"/>
  <c r="V265" i="5"/>
  <c r="T265" i="5"/>
  <c r="K265" i="5"/>
  <c r="AD265" i="5" s="1"/>
  <c r="X264" i="5"/>
  <c r="Q264" i="5"/>
  <c r="P264" i="5"/>
  <c r="K264" i="5"/>
  <c r="AD264" i="5" s="1"/>
  <c r="W264" i="5"/>
  <c r="V264" i="5"/>
  <c r="U264" i="5"/>
  <c r="T264" i="5"/>
  <c r="U263" i="5"/>
  <c r="Q263" i="5"/>
  <c r="P263" i="5"/>
  <c r="K263" i="5"/>
  <c r="AD263" i="5" s="1"/>
  <c r="X263" i="5"/>
  <c r="W263" i="5"/>
  <c r="V263" i="5"/>
  <c r="T263" i="5"/>
  <c r="X262" i="5"/>
  <c r="Q262" i="5"/>
  <c r="P262" i="5"/>
  <c r="W262" i="5"/>
  <c r="V262" i="5"/>
  <c r="U262" i="5"/>
  <c r="T262" i="5"/>
  <c r="K262" i="5"/>
  <c r="AD262" i="5" s="1"/>
  <c r="Q261" i="5"/>
  <c r="P261" i="5"/>
  <c r="X261" i="5"/>
  <c r="W261" i="5"/>
  <c r="V261" i="5"/>
  <c r="U261" i="5"/>
  <c r="T261" i="5"/>
  <c r="K261" i="5"/>
  <c r="AD261" i="5" s="1"/>
  <c r="U260" i="5"/>
  <c r="Q260" i="5"/>
  <c r="P260" i="5"/>
  <c r="X260" i="5"/>
  <c r="W260" i="5"/>
  <c r="V260" i="5"/>
  <c r="T260" i="5"/>
  <c r="K260" i="5"/>
  <c r="AD260" i="5" s="1"/>
  <c r="X259" i="5"/>
  <c r="Q259" i="5"/>
  <c r="P259" i="5"/>
  <c r="K259" i="5"/>
  <c r="AD259" i="5" s="1"/>
  <c r="W259" i="5"/>
  <c r="V259" i="5"/>
  <c r="U259" i="5"/>
  <c r="T259" i="5"/>
  <c r="U258" i="5"/>
  <c r="Q258" i="5"/>
  <c r="P258" i="5"/>
  <c r="K258" i="5"/>
  <c r="X258" i="5"/>
  <c r="V258" i="5"/>
  <c r="U257" i="5"/>
  <c r="Q257" i="5"/>
  <c r="P257" i="5"/>
  <c r="K257" i="5"/>
  <c r="AD257" i="5" s="1"/>
  <c r="X257" i="5"/>
  <c r="W257" i="5"/>
  <c r="V257" i="5"/>
  <c r="T257" i="5"/>
  <c r="X256" i="5"/>
  <c r="Q256" i="5"/>
  <c r="P256" i="5"/>
  <c r="W256" i="5"/>
  <c r="V256" i="5"/>
  <c r="U256" i="5"/>
  <c r="T256" i="5"/>
  <c r="U255" i="5"/>
  <c r="Q255" i="5"/>
  <c r="P255" i="5"/>
  <c r="X255" i="5"/>
  <c r="W255" i="5"/>
  <c r="V255" i="5"/>
  <c r="T255" i="5"/>
  <c r="K255" i="5"/>
  <c r="AD255" i="5" s="1"/>
  <c r="Q254" i="5"/>
  <c r="P254" i="5"/>
  <c r="K254" i="5"/>
  <c r="AD254" i="5" s="1"/>
  <c r="X254" i="5"/>
  <c r="W254" i="5"/>
  <c r="V254" i="5"/>
  <c r="U254" i="5"/>
  <c r="T254" i="5"/>
  <c r="Q253" i="5"/>
  <c r="P253" i="5"/>
  <c r="K253" i="5"/>
  <c r="AD253" i="5" s="1"/>
  <c r="X253" i="5"/>
  <c r="W253" i="5"/>
  <c r="V253" i="5"/>
  <c r="U253" i="5"/>
  <c r="T253" i="5"/>
  <c r="U252" i="5"/>
  <c r="Q252" i="5"/>
  <c r="P252" i="5"/>
  <c r="K252" i="5"/>
  <c r="AD252" i="5" s="1"/>
  <c r="X252" i="5"/>
  <c r="W252" i="5"/>
  <c r="V252" i="5"/>
  <c r="T252" i="5"/>
  <c r="X251" i="5"/>
  <c r="Q251" i="5"/>
  <c r="P251" i="5"/>
  <c r="W251" i="5"/>
  <c r="V251" i="5"/>
  <c r="U251" i="5"/>
  <c r="T251" i="5"/>
  <c r="U250" i="5"/>
  <c r="Q250" i="5"/>
  <c r="P250" i="5"/>
  <c r="X250" i="5"/>
  <c r="W250" i="5"/>
  <c r="V250" i="5"/>
  <c r="T250" i="5"/>
  <c r="K250" i="5"/>
  <c r="AD250" i="5" s="1"/>
  <c r="U249" i="5"/>
  <c r="Q249" i="5"/>
  <c r="P249" i="5"/>
  <c r="X249" i="5"/>
  <c r="W249" i="5"/>
  <c r="V249" i="5"/>
  <c r="T249" i="5"/>
  <c r="K249" i="5"/>
  <c r="AD249" i="5" s="1"/>
  <c r="Q248" i="5"/>
  <c r="P248" i="5"/>
  <c r="K248" i="5"/>
  <c r="AD248" i="5" s="1"/>
  <c r="X248" i="5"/>
  <c r="W248" i="5"/>
  <c r="V248" i="5"/>
  <c r="U248" i="5"/>
  <c r="T248" i="5"/>
  <c r="U247" i="5"/>
  <c r="Q247" i="5"/>
  <c r="P247" i="5"/>
  <c r="K247" i="5"/>
  <c r="AD247" i="5" s="1"/>
  <c r="X247" i="5"/>
  <c r="W247" i="5"/>
  <c r="V247" i="5"/>
  <c r="T247" i="5"/>
  <c r="X246" i="5"/>
  <c r="Q246" i="5"/>
  <c r="P246" i="5"/>
  <c r="H713" i="5"/>
  <c r="V246" i="5"/>
  <c r="Q245" i="5"/>
  <c r="P245" i="5"/>
  <c r="X245" i="5"/>
  <c r="W245" i="5"/>
  <c r="V245" i="5"/>
  <c r="U245" i="5"/>
  <c r="T245" i="5"/>
  <c r="K245" i="5"/>
  <c r="AD245" i="5" s="1"/>
  <c r="U244" i="5"/>
  <c r="Q244" i="5"/>
  <c r="P244" i="5"/>
  <c r="X244" i="5"/>
  <c r="W244" i="5"/>
  <c r="V244" i="5"/>
  <c r="T244" i="5"/>
  <c r="K244" i="5"/>
  <c r="AD244" i="5" s="1"/>
  <c r="Q243" i="5"/>
  <c r="P243" i="5"/>
  <c r="K243" i="5"/>
  <c r="AD243" i="5" s="1"/>
  <c r="X243" i="5"/>
  <c r="W243" i="5"/>
  <c r="V243" i="5"/>
  <c r="U243" i="5"/>
  <c r="T243" i="5"/>
  <c r="U242" i="5"/>
  <c r="Q242" i="5"/>
  <c r="P242" i="5"/>
  <c r="K242" i="5"/>
  <c r="AD242" i="5" s="1"/>
  <c r="X242" i="5"/>
  <c r="W242" i="5"/>
  <c r="V242" i="5"/>
  <c r="T242" i="5"/>
  <c r="U241" i="5"/>
  <c r="Q241" i="5"/>
  <c r="P241" i="5"/>
  <c r="K241" i="5"/>
  <c r="AD241" i="5" s="1"/>
  <c r="X241" i="5"/>
  <c r="W241" i="5"/>
  <c r="V241" i="5"/>
  <c r="T241" i="5"/>
  <c r="X240" i="5"/>
  <c r="Q240" i="5"/>
  <c r="P240" i="5"/>
  <c r="W240" i="5"/>
  <c r="V240" i="5"/>
  <c r="U240" i="5"/>
  <c r="T240" i="5"/>
  <c r="U239" i="5"/>
  <c r="Q239" i="5"/>
  <c r="P239" i="5"/>
  <c r="X239" i="5"/>
  <c r="W239" i="5"/>
  <c r="V239" i="5"/>
  <c r="T239" i="5"/>
  <c r="K239" i="5"/>
  <c r="AD239" i="5" s="1"/>
  <c r="Q238" i="5"/>
  <c r="P238" i="5"/>
  <c r="K238" i="5"/>
  <c r="AD238" i="5" s="1"/>
  <c r="X238" i="5"/>
  <c r="W238" i="5"/>
  <c r="V238" i="5"/>
  <c r="U238" i="5"/>
  <c r="T238" i="5"/>
  <c r="Q237" i="5"/>
  <c r="P237" i="5"/>
  <c r="K237" i="5"/>
  <c r="AD237" i="5" s="1"/>
  <c r="X237" i="5"/>
  <c r="W237" i="5"/>
  <c r="V237" i="5"/>
  <c r="U237" i="5"/>
  <c r="T237" i="5"/>
  <c r="U236" i="5"/>
  <c r="Q236" i="5"/>
  <c r="P236" i="5"/>
  <c r="K236" i="5"/>
  <c r="AD236" i="5" s="1"/>
  <c r="X236" i="5"/>
  <c r="W236" i="5"/>
  <c r="V236" i="5"/>
  <c r="T236" i="5"/>
  <c r="X235" i="5"/>
  <c r="Q235" i="5"/>
  <c r="P235" i="5"/>
  <c r="W235" i="5"/>
  <c r="V235" i="5"/>
  <c r="U235" i="5"/>
  <c r="T235" i="5"/>
  <c r="U234" i="5"/>
  <c r="Q234" i="5"/>
  <c r="P234" i="5"/>
  <c r="X234" i="5"/>
  <c r="K234" i="5"/>
  <c r="U233" i="5"/>
  <c r="Q233" i="5"/>
  <c r="P233" i="5"/>
  <c r="X233" i="5"/>
  <c r="W233" i="5"/>
  <c r="V233" i="5"/>
  <c r="T233" i="5"/>
  <c r="K233" i="5"/>
  <c r="AD233" i="5" s="1"/>
  <c r="Q232" i="5"/>
  <c r="P232" i="5"/>
  <c r="K232" i="5"/>
  <c r="AD232" i="5" s="1"/>
  <c r="X232" i="5"/>
  <c r="W232" i="5"/>
  <c r="V232" i="5"/>
  <c r="U232" i="5"/>
  <c r="T232" i="5"/>
  <c r="U231" i="5"/>
  <c r="Q231" i="5"/>
  <c r="P231" i="5"/>
  <c r="K231" i="5"/>
  <c r="AD231" i="5" s="1"/>
  <c r="X231" i="5"/>
  <c r="W231" i="5"/>
  <c r="V231" i="5"/>
  <c r="T231" i="5"/>
  <c r="X230" i="5"/>
  <c r="Q230" i="5"/>
  <c r="P230" i="5"/>
  <c r="W230" i="5"/>
  <c r="V230" i="5"/>
  <c r="U230" i="5"/>
  <c r="T230" i="5"/>
  <c r="K230" i="5"/>
  <c r="AD230" i="5" s="1"/>
  <c r="Q229" i="5"/>
  <c r="P229" i="5"/>
  <c r="X229" i="5"/>
  <c r="W229" i="5"/>
  <c r="V229" i="5"/>
  <c r="U229" i="5"/>
  <c r="T229" i="5"/>
  <c r="K229" i="5"/>
  <c r="AD229" i="5" s="1"/>
  <c r="U228" i="5"/>
  <c r="Q228" i="5"/>
  <c r="P228" i="5"/>
  <c r="X228" i="5"/>
  <c r="W228" i="5"/>
  <c r="V228" i="5"/>
  <c r="T228" i="5"/>
  <c r="K228" i="5"/>
  <c r="AD228" i="5" s="1"/>
  <c r="Q227" i="5"/>
  <c r="P227" i="5"/>
  <c r="K227" i="5"/>
  <c r="AD227" i="5" s="1"/>
  <c r="X227" i="5"/>
  <c r="W227" i="5"/>
  <c r="V227" i="5"/>
  <c r="U227" i="5"/>
  <c r="T227" i="5"/>
  <c r="U226" i="5"/>
  <c r="Q226" i="5"/>
  <c r="P226" i="5"/>
  <c r="K226" i="5"/>
  <c r="AD226" i="5" s="1"/>
  <c r="X226" i="5"/>
  <c r="W226" i="5"/>
  <c r="V226" i="5"/>
  <c r="T226" i="5"/>
  <c r="U225" i="5"/>
  <c r="Q225" i="5"/>
  <c r="P225" i="5"/>
  <c r="K225" i="5"/>
  <c r="AD225" i="5" s="1"/>
  <c r="X225" i="5"/>
  <c r="W225" i="5"/>
  <c r="V225" i="5"/>
  <c r="T225" i="5"/>
  <c r="X224" i="5"/>
  <c r="Q224" i="5"/>
  <c r="P224" i="5"/>
  <c r="W224" i="5"/>
  <c r="V224" i="5"/>
  <c r="U224" i="5"/>
  <c r="T224" i="5"/>
  <c r="U223" i="5"/>
  <c r="Q223" i="5"/>
  <c r="P223" i="5"/>
  <c r="X223" i="5"/>
  <c r="W223" i="5"/>
  <c r="V223" i="5"/>
  <c r="T223" i="5"/>
  <c r="K223" i="5"/>
  <c r="AD223" i="5" s="1"/>
  <c r="Q222" i="5"/>
  <c r="P222" i="5"/>
  <c r="K222" i="5"/>
  <c r="X222" i="5"/>
  <c r="Q221" i="5"/>
  <c r="P221" i="5"/>
  <c r="K221" i="5"/>
  <c r="AD221" i="5" s="1"/>
  <c r="X221" i="5"/>
  <c r="W221" i="5"/>
  <c r="V221" i="5"/>
  <c r="U221" i="5"/>
  <c r="T221" i="5"/>
  <c r="U220" i="5"/>
  <c r="Q220" i="5"/>
  <c r="P220" i="5"/>
  <c r="K220" i="5"/>
  <c r="AD220" i="5" s="1"/>
  <c r="X220" i="5"/>
  <c r="W220" i="5"/>
  <c r="V220" i="5"/>
  <c r="T220" i="5"/>
  <c r="X219" i="5"/>
  <c r="Q219" i="5"/>
  <c r="P219" i="5"/>
  <c r="W219" i="5"/>
  <c r="V219" i="5"/>
  <c r="U219" i="5"/>
  <c r="T219" i="5"/>
  <c r="X218" i="5"/>
  <c r="U218" i="5"/>
  <c r="Q218" i="5"/>
  <c r="P218" i="5"/>
  <c r="W218" i="5"/>
  <c r="V218" i="5"/>
  <c r="T218" i="5"/>
  <c r="K218" i="5"/>
  <c r="AD218" i="5" s="1"/>
  <c r="U217" i="5"/>
  <c r="Q217" i="5"/>
  <c r="P217" i="5"/>
  <c r="X217" i="5"/>
  <c r="W217" i="5"/>
  <c r="V217" i="5"/>
  <c r="T217" i="5"/>
  <c r="K217" i="5"/>
  <c r="AD217" i="5" s="1"/>
  <c r="X216" i="5"/>
  <c r="Q216" i="5"/>
  <c r="P216" i="5"/>
  <c r="K216" i="5"/>
  <c r="AD216" i="5" s="1"/>
  <c r="W216" i="5"/>
  <c r="V216" i="5"/>
  <c r="U216" i="5"/>
  <c r="T216" i="5"/>
  <c r="U215" i="5"/>
  <c r="Q215" i="5"/>
  <c r="P215" i="5"/>
  <c r="K215" i="5"/>
  <c r="AD215" i="5" s="1"/>
  <c r="X215" i="5"/>
  <c r="W215" i="5"/>
  <c r="V215" i="5"/>
  <c r="T215" i="5"/>
  <c r="X214" i="5"/>
  <c r="Q214" i="5"/>
  <c r="P214" i="5"/>
  <c r="W214" i="5"/>
  <c r="V214" i="5"/>
  <c r="U214" i="5"/>
  <c r="T214" i="5"/>
  <c r="K214" i="5"/>
  <c r="AD214" i="5" s="1"/>
  <c r="Q213" i="5"/>
  <c r="P213" i="5"/>
  <c r="X213" i="5"/>
  <c r="W213" i="5"/>
  <c r="V213" i="5"/>
  <c r="U213" i="5"/>
  <c r="T213" i="5"/>
  <c r="K213" i="5"/>
  <c r="AD213" i="5" s="1"/>
  <c r="X212" i="5"/>
  <c r="U212" i="5"/>
  <c r="Q212" i="5"/>
  <c r="P212" i="5"/>
  <c r="W212" i="5"/>
  <c r="V212" i="5"/>
  <c r="T212" i="5"/>
  <c r="X211" i="5"/>
  <c r="Q211" i="5"/>
  <c r="P211" i="5"/>
  <c r="W211" i="5"/>
  <c r="V211" i="5"/>
  <c r="U211" i="5"/>
  <c r="T211" i="5"/>
  <c r="Q210" i="5"/>
  <c r="P210" i="5"/>
  <c r="K210" i="5"/>
  <c r="X210" i="5"/>
  <c r="F710" i="5"/>
  <c r="Q209" i="5"/>
  <c r="P209" i="5"/>
  <c r="K209" i="5"/>
  <c r="AD209" i="5" s="1"/>
  <c r="X209" i="5"/>
  <c r="W209" i="5"/>
  <c r="V209" i="5"/>
  <c r="U209" i="5"/>
  <c r="T209" i="5"/>
  <c r="X208" i="5"/>
  <c r="U208" i="5"/>
  <c r="Q208" i="5"/>
  <c r="P208" i="5"/>
  <c r="W208" i="5"/>
  <c r="V208" i="5"/>
  <c r="T208" i="5"/>
  <c r="K208" i="5"/>
  <c r="AD208" i="5" s="1"/>
  <c r="U207" i="5"/>
  <c r="Q207" i="5"/>
  <c r="P207" i="5"/>
  <c r="X207" i="5"/>
  <c r="W207" i="5"/>
  <c r="V207" i="5"/>
  <c r="T207" i="5"/>
  <c r="Q206" i="5"/>
  <c r="P206" i="5"/>
  <c r="X206" i="5"/>
  <c r="W206" i="5"/>
  <c r="V206" i="5"/>
  <c r="U206" i="5"/>
  <c r="T206" i="5"/>
  <c r="K206" i="5"/>
  <c r="AD206" i="5" s="1"/>
  <c r="Q205" i="5"/>
  <c r="P205" i="5"/>
  <c r="X205" i="5"/>
  <c r="W205" i="5"/>
  <c r="V205" i="5"/>
  <c r="U205" i="5"/>
  <c r="T205" i="5"/>
  <c r="K205" i="5"/>
  <c r="AD205" i="5" s="1"/>
  <c r="Q204" i="5"/>
  <c r="P204" i="5"/>
  <c r="K204" i="5"/>
  <c r="AD204" i="5" s="1"/>
  <c r="X204" i="5"/>
  <c r="W204" i="5"/>
  <c r="V204" i="5"/>
  <c r="U204" i="5"/>
  <c r="T204" i="5"/>
  <c r="X203" i="5"/>
  <c r="U203" i="5"/>
  <c r="Q203" i="5"/>
  <c r="P203" i="5"/>
  <c r="W203" i="5"/>
  <c r="V203" i="5"/>
  <c r="T203" i="5"/>
  <c r="K203" i="5"/>
  <c r="AD203" i="5" s="1"/>
  <c r="U202" i="5"/>
  <c r="Q202" i="5"/>
  <c r="P202" i="5"/>
  <c r="X202" i="5"/>
  <c r="W202" i="5"/>
  <c r="V202" i="5"/>
  <c r="T202" i="5"/>
  <c r="K202" i="5"/>
  <c r="AD202" i="5" s="1"/>
  <c r="U201" i="5"/>
  <c r="Q201" i="5"/>
  <c r="P201" i="5"/>
  <c r="X201" i="5"/>
  <c r="W201" i="5"/>
  <c r="V201" i="5"/>
  <c r="T201" i="5"/>
  <c r="K201" i="5"/>
  <c r="AD201" i="5" s="1"/>
  <c r="X200" i="5"/>
  <c r="Q200" i="5"/>
  <c r="P200" i="5"/>
  <c r="W200" i="5"/>
  <c r="V200" i="5"/>
  <c r="U200" i="5"/>
  <c r="T200" i="5"/>
  <c r="Q199" i="5"/>
  <c r="P199" i="5"/>
  <c r="K199" i="5"/>
  <c r="AD199" i="5" s="1"/>
  <c r="X199" i="5"/>
  <c r="W199" i="5"/>
  <c r="V199" i="5"/>
  <c r="U199" i="5"/>
  <c r="T199" i="5"/>
  <c r="X198" i="5"/>
  <c r="U198" i="5"/>
  <c r="Q198" i="5"/>
  <c r="P198" i="5"/>
  <c r="K198" i="5"/>
  <c r="U197" i="5"/>
  <c r="Q197" i="5"/>
  <c r="P197" i="5"/>
  <c r="X197" i="5"/>
  <c r="W197" i="5"/>
  <c r="V197" i="5"/>
  <c r="T197" i="5"/>
  <c r="K197" i="5"/>
  <c r="AD197" i="5" s="1"/>
  <c r="U196" i="5"/>
  <c r="Q196" i="5"/>
  <c r="P196" i="5"/>
  <c r="X196" i="5"/>
  <c r="W196" i="5"/>
  <c r="V196" i="5"/>
  <c r="T196" i="5"/>
  <c r="Q195" i="5"/>
  <c r="P195" i="5"/>
  <c r="X195" i="5"/>
  <c r="W195" i="5"/>
  <c r="V195" i="5"/>
  <c r="U195" i="5"/>
  <c r="T195" i="5"/>
  <c r="K195" i="5"/>
  <c r="AD195" i="5" s="1"/>
  <c r="U194" i="5"/>
  <c r="Q194" i="5"/>
  <c r="P194" i="5"/>
  <c r="K194" i="5"/>
  <c r="AD194" i="5" s="1"/>
  <c r="X194" i="5"/>
  <c r="W194" i="5"/>
  <c r="V194" i="5"/>
  <c r="T194" i="5"/>
  <c r="U193" i="5"/>
  <c r="Q193" i="5"/>
  <c r="P193" i="5"/>
  <c r="K193" i="5"/>
  <c r="AD193" i="5" s="1"/>
  <c r="X193" i="5"/>
  <c r="W193" i="5"/>
  <c r="V193" i="5"/>
  <c r="T193" i="5"/>
  <c r="X192" i="5"/>
  <c r="Q192" i="5"/>
  <c r="P192" i="5"/>
  <c r="K192" i="5"/>
  <c r="AD192" i="5" s="1"/>
  <c r="W192" i="5"/>
  <c r="V192" i="5"/>
  <c r="U192" i="5"/>
  <c r="T192" i="5"/>
  <c r="U191" i="5"/>
  <c r="Q191" i="5"/>
  <c r="P191" i="5"/>
  <c r="X191" i="5"/>
  <c r="W191" i="5"/>
  <c r="V191" i="5"/>
  <c r="T191" i="5"/>
  <c r="Q190" i="5"/>
  <c r="P190" i="5"/>
  <c r="K190" i="5"/>
  <c r="AD190" i="5" s="1"/>
  <c r="X190" i="5"/>
  <c r="W190" i="5"/>
  <c r="V190" i="5"/>
  <c r="U190" i="5"/>
  <c r="T190" i="5"/>
  <c r="Q189" i="5"/>
  <c r="P189" i="5"/>
  <c r="X189" i="5"/>
  <c r="W189" i="5"/>
  <c r="V189" i="5"/>
  <c r="U189" i="5"/>
  <c r="T189" i="5"/>
  <c r="K189" i="5"/>
  <c r="AD189" i="5" s="1"/>
  <c r="U188" i="5"/>
  <c r="Q188" i="5"/>
  <c r="P188" i="5"/>
  <c r="K188" i="5"/>
  <c r="AD188" i="5" s="1"/>
  <c r="X188" i="5"/>
  <c r="W188" i="5"/>
  <c r="V188" i="5"/>
  <c r="T188" i="5"/>
  <c r="X187" i="5"/>
  <c r="Q187" i="5"/>
  <c r="P187" i="5"/>
  <c r="K187" i="5"/>
  <c r="AD187" i="5" s="1"/>
  <c r="W187" i="5"/>
  <c r="V187" i="5"/>
  <c r="U187" i="5"/>
  <c r="T187" i="5"/>
  <c r="U186" i="5"/>
  <c r="Q186" i="5"/>
  <c r="P186" i="5"/>
  <c r="X186" i="5"/>
  <c r="H708" i="5"/>
  <c r="U185" i="5"/>
  <c r="Q185" i="5"/>
  <c r="P185" i="5"/>
  <c r="X185" i="5"/>
  <c r="W185" i="5"/>
  <c r="V185" i="5"/>
  <c r="T185" i="5"/>
  <c r="K185" i="5"/>
  <c r="AD185" i="5" s="1"/>
  <c r="Q184" i="5"/>
  <c r="P184" i="5"/>
  <c r="X184" i="5"/>
  <c r="W184" i="5"/>
  <c r="V184" i="5"/>
  <c r="U184" i="5"/>
  <c r="T184" i="5"/>
  <c r="K184" i="5"/>
  <c r="AD184" i="5" s="1"/>
  <c r="U183" i="5"/>
  <c r="Q183" i="5"/>
  <c r="P183" i="5"/>
  <c r="K183" i="5"/>
  <c r="AD183" i="5" s="1"/>
  <c r="X183" i="5"/>
  <c r="W183" i="5"/>
  <c r="V183" i="5"/>
  <c r="T183" i="5"/>
  <c r="X182" i="5"/>
  <c r="Q182" i="5"/>
  <c r="P182" i="5"/>
  <c r="K182" i="5"/>
  <c r="AD182" i="5" s="1"/>
  <c r="W182" i="5"/>
  <c r="V182" i="5"/>
  <c r="U182" i="5"/>
  <c r="T182" i="5"/>
  <c r="Q181" i="5"/>
  <c r="P181" i="5"/>
  <c r="K181" i="5"/>
  <c r="AD181" i="5" s="1"/>
  <c r="X181" i="5"/>
  <c r="W181" i="5"/>
  <c r="V181" i="5"/>
  <c r="U181" i="5"/>
  <c r="T181" i="5"/>
  <c r="U180" i="5"/>
  <c r="Q180" i="5"/>
  <c r="P180" i="5"/>
  <c r="K180" i="5"/>
  <c r="AD180" i="5" s="1"/>
  <c r="X180" i="5"/>
  <c r="W180" i="5"/>
  <c r="V180" i="5"/>
  <c r="T180" i="5"/>
  <c r="X179" i="5"/>
  <c r="Q179" i="5"/>
  <c r="P179" i="5"/>
  <c r="W179" i="5"/>
  <c r="V179" i="5"/>
  <c r="U179" i="5"/>
  <c r="T179" i="5"/>
  <c r="U178" i="5"/>
  <c r="Q178" i="5"/>
  <c r="P178" i="5"/>
  <c r="X178" i="5"/>
  <c r="W178" i="5"/>
  <c r="V178" i="5"/>
  <c r="T178" i="5"/>
  <c r="K178" i="5"/>
  <c r="AD178" i="5" s="1"/>
  <c r="U177" i="5"/>
  <c r="Q177" i="5"/>
  <c r="P177" i="5"/>
  <c r="X177" i="5"/>
  <c r="W177" i="5"/>
  <c r="V177" i="5"/>
  <c r="T177" i="5"/>
  <c r="K177" i="5"/>
  <c r="AD177" i="5" s="1"/>
  <c r="X176" i="5"/>
  <c r="Q176" i="5"/>
  <c r="P176" i="5"/>
  <c r="K176" i="5"/>
  <c r="AD176" i="5" s="1"/>
  <c r="W176" i="5"/>
  <c r="V176" i="5"/>
  <c r="U176" i="5"/>
  <c r="T176" i="5"/>
  <c r="U175" i="5"/>
  <c r="Q175" i="5"/>
  <c r="P175" i="5"/>
  <c r="K175" i="5"/>
  <c r="AD175" i="5" s="1"/>
  <c r="X175" i="5"/>
  <c r="W175" i="5"/>
  <c r="V175" i="5"/>
  <c r="T175" i="5"/>
  <c r="X174" i="5"/>
  <c r="Q174" i="5"/>
  <c r="P174" i="5"/>
  <c r="V174" i="5"/>
  <c r="Q173" i="5"/>
  <c r="P173" i="5"/>
  <c r="X173" i="5"/>
  <c r="W173" i="5"/>
  <c r="V173" i="5"/>
  <c r="U173" i="5"/>
  <c r="T173" i="5"/>
  <c r="K173" i="5"/>
  <c r="AD173" i="5" s="1"/>
  <c r="U172" i="5"/>
  <c r="Q172" i="5"/>
  <c r="P172" i="5"/>
  <c r="X172" i="5"/>
  <c r="W172" i="5"/>
  <c r="V172" i="5"/>
  <c r="T172" i="5"/>
  <c r="K172" i="5"/>
  <c r="AD172" i="5" s="1"/>
  <c r="X171" i="5"/>
  <c r="Q171" i="5"/>
  <c r="P171" i="5"/>
  <c r="K171" i="5"/>
  <c r="AD171" i="5" s="1"/>
  <c r="W171" i="5"/>
  <c r="V171" i="5"/>
  <c r="U171" i="5"/>
  <c r="T171" i="5"/>
  <c r="U170" i="5"/>
  <c r="Q170" i="5"/>
  <c r="P170" i="5"/>
  <c r="K170" i="5"/>
  <c r="AD170" i="5" s="1"/>
  <c r="X170" i="5"/>
  <c r="W170" i="5"/>
  <c r="V170" i="5"/>
  <c r="T170" i="5"/>
  <c r="U169" i="5"/>
  <c r="Q169" i="5"/>
  <c r="P169" i="5"/>
  <c r="K169" i="5"/>
  <c r="AD169" i="5" s="1"/>
  <c r="X169" i="5"/>
  <c r="W169" i="5"/>
  <c r="V169" i="5"/>
  <c r="T169" i="5"/>
  <c r="X168" i="5"/>
  <c r="Q168" i="5"/>
  <c r="P168" i="5"/>
  <c r="W168" i="5"/>
  <c r="V168" i="5"/>
  <c r="U168" i="5"/>
  <c r="T168" i="5"/>
  <c r="U167" i="5"/>
  <c r="Q167" i="5"/>
  <c r="P167" i="5"/>
  <c r="X167" i="5"/>
  <c r="W167" i="5"/>
  <c r="V167" i="5"/>
  <c r="T167" i="5"/>
  <c r="K167" i="5"/>
  <c r="AD167" i="5" s="1"/>
  <c r="X166" i="5"/>
  <c r="Q166" i="5"/>
  <c r="P166" i="5"/>
  <c r="K166" i="5"/>
  <c r="AD166" i="5" s="1"/>
  <c r="W166" i="5"/>
  <c r="V166" i="5"/>
  <c r="U166" i="5"/>
  <c r="T166" i="5"/>
  <c r="Q165" i="5"/>
  <c r="P165" i="5"/>
  <c r="K165" i="5"/>
  <c r="AD165" i="5" s="1"/>
  <c r="X165" i="5"/>
  <c r="W165" i="5"/>
  <c r="V165" i="5"/>
  <c r="U165" i="5"/>
  <c r="T165" i="5"/>
  <c r="U164" i="5"/>
  <c r="Q164" i="5"/>
  <c r="P164" i="5"/>
  <c r="K164" i="5"/>
  <c r="AD164" i="5" s="1"/>
  <c r="X164" i="5"/>
  <c r="W164" i="5"/>
  <c r="V164" i="5"/>
  <c r="T164" i="5"/>
  <c r="X163" i="5"/>
  <c r="Q163" i="5"/>
  <c r="P163" i="5"/>
  <c r="W163" i="5"/>
  <c r="V163" i="5"/>
  <c r="U163" i="5"/>
  <c r="T163" i="5"/>
  <c r="U162" i="5"/>
  <c r="Q162" i="5"/>
  <c r="P162" i="5"/>
  <c r="X162" i="5"/>
  <c r="K162" i="5"/>
  <c r="U161" i="5"/>
  <c r="Q161" i="5"/>
  <c r="P161" i="5"/>
  <c r="X161" i="5"/>
  <c r="W161" i="5"/>
  <c r="V161" i="5"/>
  <c r="T161" i="5"/>
  <c r="K161" i="5"/>
  <c r="AD161" i="5" s="1"/>
  <c r="Q160" i="5"/>
  <c r="P160" i="5"/>
  <c r="K160" i="5"/>
  <c r="AD160" i="5" s="1"/>
  <c r="X160" i="5"/>
  <c r="W160" i="5"/>
  <c r="V160" i="5"/>
  <c r="U160" i="5"/>
  <c r="T160" i="5"/>
  <c r="U159" i="5"/>
  <c r="Q159" i="5"/>
  <c r="P159" i="5"/>
  <c r="K159" i="5"/>
  <c r="AD159" i="5" s="1"/>
  <c r="X159" i="5"/>
  <c r="W159" i="5"/>
  <c r="V159" i="5"/>
  <c r="T159" i="5"/>
  <c r="X158" i="5"/>
  <c r="Q158" i="5"/>
  <c r="P158" i="5"/>
  <c r="W158" i="5"/>
  <c r="V158" i="5"/>
  <c r="U158" i="5"/>
  <c r="T158" i="5"/>
  <c r="K158" i="5"/>
  <c r="AD158" i="5" s="1"/>
  <c r="Q157" i="5"/>
  <c r="P157" i="5"/>
  <c r="X157" i="5"/>
  <c r="W157" i="5"/>
  <c r="V157" i="5"/>
  <c r="U157" i="5"/>
  <c r="T157" i="5"/>
  <c r="K157" i="5"/>
  <c r="AD157" i="5" s="1"/>
  <c r="U156" i="5"/>
  <c r="Q156" i="5"/>
  <c r="P156" i="5"/>
  <c r="X156" i="5"/>
  <c r="W156" i="5"/>
  <c r="V156" i="5"/>
  <c r="T156" i="5"/>
  <c r="K156" i="5"/>
  <c r="AD156" i="5" s="1"/>
  <c r="Q155" i="5"/>
  <c r="P155" i="5"/>
  <c r="K155" i="5"/>
  <c r="AD155" i="5" s="1"/>
  <c r="X155" i="5"/>
  <c r="W155" i="5"/>
  <c r="V155" i="5"/>
  <c r="U155" i="5"/>
  <c r="T155" i="5"/>
  <c r="U154" i="5"/>
  <c r="Q154" i="5"/>
  <c r="P154" i="5"/>
  <c r="K154" i="5"/>
  <c r="AD154" i="5" s="1"/>
  <c r="X154" i="5"/>
  <c r="W154" i="5"/>
  <c r="V154" i="5"/>
  <c r="T154" i="5"/>
  <c r="U153" i="5"/>
  <c r="Q153" i="5"/>
  <c r="P153" i="5"/>
  <c r="K153" i="5"/>
  <c r="AD153" i="5" s="1"/>
  <c r="X153" i="5"/>
  <c r="W153" i="5"/>
  <c r="V153" i="5"/>
  <c r="T153" i="5"/>
  <c r="X152" i="5"/>
  <c r="Q152" i="5"/>
  <c r="P152" i="5"/>
  <c r="W152" i="5"/>
  <c r="V152" i="5"/>
  <c r="U152" i="5"/>
  <c r="T152" i="5"/>
  <c r="U151" i="5"/>
  <c r="Q151" i="5"/>
  <c r="P151" i="5"/>
  <c r="X151" i="5"/>
  <c r="W151" i="5"/>
  <c r="V151" i="5"/>
  <c r="T151" i="5"/>
  <c r="K151" i="5"/>
  <c r="AD151" i="5" s="1"/>
  <c r="Q150" i="5"/>
  <c r="P150" i="5"/>
  <c r="K150" i="5"/>
  <c r="X150" i="5"/>
  <c r="Q149" i="5"/>
  <c r="P149" i="5"/>
  <c r="K149" i="5"/>
  <c r="AD149" i="5" s="1"/>
  <c r="X149" i="5"/>
  <c r="W149" i="5"/>
  <c r="V149" i="5"/>
  <c r="U149" i="5"/>
  <c r="T149" i="5"/>
  <c r="U148" i="5"/>
  <c r="Q148" i="5"/>
  <c r="P148" i="5"/>
  <c r="K148" i="5"/>
  <c r="AD148" i="5" s="1"/>
  <c r="X148" i="5"/>
  <c r="W148" i="5"/>
  <c r="V148" i="5"/>
  <c r="T148" i="5"/>
  <c r="X147" i="5"/>
  <c r="Q147" i="5"/>
  <c r="P147" i="5"/>
  <c r="W147" i="5"/>
  <c r="V147" i="5"/>
  <c r="U147" i="5"/>
  <c r="T147" i="5"/>
  <c r="U146" i="5"/>
  <c r="Q146" i="5"/>
  <c r="P146" i="5"/>
  <c r="X146" i="5"/>
  <c r="W146" i="5"/>
  <c r="V146" i="5"/>
  <c r="T146" i="5"/>
  <c r="K146" i="5"/>
  <c r="AD146" i="5" s="1"/>
  <c r="U145" i="5"/>
  <c r="Q145" i="5"/>
  <c r="P145" i="5"/>
  <c r="X145" i="5"/>
  <c r="W145" i="5"/>
  <c r="V145" i="5"/>
  <c r="T145" i="5"/>
  <c r="K145" i="5"/>
  <c r="AD145" i="5" s="1"/>
  <c r="Q144" i="5"/>
  <c r="P144" i="5"/>
  <c r="K144" i="5"/>
  <c r="AD144" i="5" s="1"/>
  <c r="X144" i="5"/>
  <c r="W144" i="5"/>
  <c r="V144" i="5"/>
  <c r="U144" i="5"/>
  <c r="T144" i="5"/>
  <c r="U143" i="5"/>
  <c r="Q143" i="5"/>
  <c r="P143" i="5"/>
  <c r="K143" i="5"/>
  <c r="AD143" i="5" s="1"/>
  <c r="X143" i="5"/>
  <c r="W143" i="5"/>
  <c r="V143" i="5"/>
  <c r="T143" i="5"/>
  <c r="X142" i="5"/>
  <c r="Q142" i="5"/>
  <c r="P142" i="5"/>
  <c r="W142" i="5"/>
  <c r="V142" i="5"/>
  <c r="U142" i="5"/>
  <c r="T142" i="5"/>
  <c r="K142" i="5"/>
  <c r="AD142" i="5" s="1"/>
  <c r="U141" i="5"/>
  <c r="Q141" i="5"/>
  <c r="P141" i="5"/>
  <c r="X141" i="5"/>
  <c r="W141" i="5"/>
  <c r="V141" i="5"/>
  <c r="T141" i="5"/>
  <c r="K141" i="5"/>
  <c r="AD141" i="5" s="1"/>
  <c r="Q140" i="5"/>
  <c r="P140" i="5"/>
  <c r="K140" i="5"/>
  <c r="AD140" i="5" s="1"/>
  <c r="X140" i="5"/>
  <c r="W140" i="5"/>
  <c r="V140" i="5"/>
  <c r="U140" i="5"/>
  <c r="T140" i="5"/>
  <c r="U139" i="5"/>
  <c r="Q139" i="5"/>
  <c r="P139" i="5"/>
  <c r="K139" i="5"/>
  <c r="AD139" i="5" s="1"/>
  <c r="X139" i="5"/>
  <c r="W139" i="5"/>
  <c r="V139" i="5"/>
  <c r="T139" i="5"/>
  <c r="X138" i="5"/>
  <c r="Q138" i="5"/>
  <c r="P138" i="5"/>
  <c r="H704" i="5"/>
  <c r="V138" i="5"/>
  <c r="U137" i="5"/>
  <c r="Q137" i="5"/>
  <c r="P137" i="5"/>
  <c r="X137" i="5"/>
  <c r="W137" i="5"/>
  <c r="V137" i="5"/>
  <c r="T137" i="5"/>
  <c r="K137" i="5"/>
  <c r="AD137" i="5" s="1"/>
  <c r="U136" i="5"/>
  <c r="Q136" i="5"/>
  <c r="P136" i="5"/>
  <c r="X136" i="5"/>
  <c r="W136" i="5"/>
  <c r="V136" i="5"/>
  <c r="T136" i="5"/>
  <c r="K136" i="5"/>
  <c r="AD136" i="5" s="1"/>
  <c r="Q135" i="5"/>
  <c r="P135" i="5"/>
  <c r="K135" i="5"/>
  <c r="AD135" i="5" s="1"/>
  <c r="X135" i="5"/>
  <c r="W135" i="5"/>
  <c r="V135" i="5"/>
  <c r="U135" i="5"/>
  <c r="T135" i="5"/>
  <c r="U134" i="5"/>
  <c r="Q134" i="5"/>
  <c r="P134" i="5"/>
  <c r="K134" i="5"/>
  <c r="AD134" i="5" s="1"/>
  <c r="X134" i="5"/>
  <c r="W134" i="5"/>
  <c r="V134" i="5"/>
  <c r="T134" i="5"/>
  <c r="X133" i="5"/>
  <c r="Q133" i="5"/>
  <c r="P133" i="5"/>
  <c r="W133" i="5"/>
  <c r="V133" i="5"/>
  <c r="U133" i="5"/>
  <c r="K133" i="5"/>
  <c r="AC133" i="5" s="1"/>
  <c r="U132" i="5"/>
  <c r="Q132" i="5"/>
  <c r="P132" i="5"/>
  <c r="X132" i="5"/>
  <c r="W132" i="5"/>
  <c r="V132" i="5"/>
  <c r="T132" i="5"/>
  <c r="K132" i="5"/>
  <c r="AD132" i="5" s="1"/>
  <c r="Q131" i="5"/>
  <c r="P131" i="5"/>
  <c r="K131" i="5"/>
  <c r="AC131" i="5" s="1"/>
  <c r="X131" i="5"/>
  <c r="W131" i="5"/>
  <c r="V131" i="5"/>
  <c r="U131" i="5"/>
  <c r="Q130" i="5"/>
  <c r="P130" i="5"/>
  <c r="K130" i="5"/>
  <c r="AD130" i="5" s="1"/>
  <c r="X130" i="5"/>
  <c r="W130" i="5"/>
  <c r="V130" i="5"/>
  <c r="U130" i="5"/>
  <c r="T130" i="5"/>
  <c r="Q129" i="5"/>
  <c r="P129" i="5"/>
  <c r="K129" i="5"/>
  <c r="AC129" i="5" s="1"/>
  <c r="X129" i="5"/>
  <c r="W129" i="5"/>
  <c r="V129" i="5"/>
  <c r="U129" i="5"/>
  <c r="U128" i="5"/>
  <c r="Q128" i="5"/>
  <c r="P128" i="5"/>
  <c r="K128" i="5"/>
  <c r="AD128" i="5" s="1"/>
  <c r="X128" i="5"/>
  <c r="W128" i="5"/>
  <c r="V128" i="5"/>
  <c r="T128" i="5"/>
  <c r="Q127" i="5"/>
  <c r="P127" i="5"/>
  <c r="X127" i="5"/>
  <c r="W127" i="5"/>
  <c r="V127" i="5"/>
  <c r="U127" i="5"/>
  <c r="K127" i="5"/>
  <c r="AC127" i="5" s="1"/>
  <c r="Q126" i="5"/>
  <c r="P126" i="5"/>
  <c r="X126" i="5"/>
  <c r="U126" i="5"/>
  <c r="Q125" i="5"/>
  <c r="P125" i="5"/>
  <c r="X125" i="5"/>
  <c r="W125" i="5"/>
  <c r="V125" i="5"/>
  <c r="U125" i="5"/>
  <c r="K125" i="5"/>
  <c r="AC125" i="5" s="1"/>
  <c r="U124" i="5"/>
  <c r="Q124" i="5"/>
  <c r="P124" i="5"/>
  <c r="X124" i="5"/>
  <c r="W124" i="5"/>
  <c r="V124" i="5"/>
  <c r="T124" i="5"/>
  <c r="K124" i="5"/>
  <c r="AD124" i="5" s="1"/>
  <c r="Q123" i="5"/>
  <c r="P123" i="5"/>
  <c r="K123" i="5"/>
  <c r="AC123" i="5" s="1"/>
  <c r="X123" i="5"/>
  <c r="W123" i="5"/>
  <c r="V123" i="5"/>
  <c r="U123" i="5"/>
  <c r="Q122" i="5"/>
  <c r="P122" i="5"/>
  <c r="K122" i="5"/>
  <c r="AD122" i="5" s="1"/>
  <c r="X122" i="5"/>
  <c r="W122" i="5"/>
  <c r="V122" i="5"/>
  <c r="U122" i="5"/>
  <c r="T122" i="5"/>
  <c r="Q121" i="5"/>
  <c r="P121" i="5"/>
  <c r="K121" i="5"/>
  <c r="AC121" i="5" s="1"/>
  <c r="X121" i="5"/>
  <c r="W121" i="5"/>
  <c r="V121" i="5"/>
  <c r="U121" i="5"/>
  <c r="U120" i="5"/>
  <c r="Q120" i="5"/>
  <c r="P120" i="5"/>
  <c r="K120" i="5"/>
  <c r="AD120" i="5" s="1"/>
  <c r="X120" i="5"/>
  <c r="W120" i="5"/>
  <c r="V120" i="5"/>
  <c r="T120" i="5"/>
  <c r="Q119" i="5"/>
  <c r="P119" i="5"/>
  <c r="X119" i="5"/>
  <c r="W119" i="5"/>
  <c r="V119" i="5"/>
  <c r="U119" i="5"/>
  <c r="K119" i="5"/>
  <c r="AC119" i="5" s="1"/>
  <c r="U118" i="5"/>
  <c r="Q118" i="5"/>
  <c r="P118" i="5"/>
  <c r="X118" i="5"/>
  <c r="W118" i="5"/>
  <c r="V118" i="5"/>
  <c r="T118" i="5"/>
  <c r="K118" i="5"/>
  <c r="AD118" i="5" s="1"/>
  <c r="Q117" i="5"/>
  <c r="P117" i="5"/>
  <c r="X117" i="5"/>
  <c r="W117" i="5"/>
  <c r="V117" i="5"/>
  <c r="U117" i="5"/>
  <c r="K117" i="5"/>
  <c r="AC117" i="5" s="1"/>
  <c r="U116" i="5"/>
  <c r="Q116" i="5"/>
  <c r="P116" i="5"/>
  <c r="X116" i="5"/>
  <c r="W116" i="5"/>
  <c r="V116" i="5"/>
  <c r="T116" i="5"/>
  <c r="K116" i="5"/>
  <c r="AD116" i="5" s="1"/>
  <c r="Q115" i="5"/>
  <c r="P115" i="5"/>
  <c r="K115" i="5"/>
  <c r="AC115" i="5" s="1"/>
  <c r="X115" i="5"/>
  <c r="W115" i="5"/>
  <c r="V115" i="5"/>
  <c r="U115" i="5"/>
  <c r="Q114" i="5"/>
  <c r="P114" i="5"/>
  <c r="K114" i="5"/>
  <c r="U114" i="5"/>
  <c r="Q113" i="5"/>
  <c r="P113" i="5"/>
  <c r="K113" i="5"/>
  <c r="AC113" i="5" s="1"/>
  <c r="X113" i="5"/>
  <c r="W113" i="5"/>
  <c r="V113" i="5"/>
  <c r="U113" i="5"/>
  <c r="U112" i="5"/>
  <c r="Q112" i="5"/>
  <c r="P112" i="5"/>
  <c r="K112" i="5"/>
  <c r="AD112" i="5" s="1"/>
  <c r="X112" i="5"/>
  <c r="W112" i="5"/>
  <c r="V112" i="5"/>
  <c r="T112" i="5"/>
  <c r="Q111" i="5"/>
  <c r="P111" i="5"/>
  <c r="X111" i="5"/>
  <c r="W111" i="5"/>
  <c r="V111" i="5"/>
  <c r="U111" i="5"/>
  <c r="K111" i="5"/>
  <c r="AC111" i="5" s="1"/>
  <c r="U110" i="5"/>
  <c r="Q110" i="5"/>
  <c r="P110" i="5"/>
  <c r="X110" i="5"/>
  <c r="W110" i="5"/>
  <c r="V110" i="5"/>
  <c r="T110" i="5"/>
  <c r="K110" i="5"/>
  <c r="AD110" i="5" s="1"/>
  <c r="Q109" i="5"/>
  <c r="P109" i="5"/>
  <c r="I701" i="5"/>
  <c r="I758" i="5" s="1"/>
  <c r="W109" i="5"/>
  <c r="K109" i="5"/>
  <c r="AC109" i="5" s="1"/>
  <c r="X108" i="5"/>
  <c r="W108" i="5"/>
  <c r="V108" i="5"/>
  <c r="U108" i="5"/>
  <c r="T108" i="5"/>
  <c r="Q108" i="5"/>
  <c r="P108" i="5"/>
  <c r="K108" i="5"/>
  <c r="AC108" i="5" s="1"/>
  <c r="J108" i="5"/>
  <c r="M108" i="5" s="1"/>
  <c r="X107" i="5"/>
  <c r="W107" i="5"/>
  <c r="V107" i="5"/>
  <c r="U107" i="5"/>
  <c r="T107" i="5"/>
  <c r="Q107" i="5"/>
  <c r="P107" i="5"/>
  <c r="M107" i="5"/>
  <c r="K107" i="5"/>
  <c r="AC107" i="5" s="1"/>
  <c r="J107" i="5"/>
  <c r="X106" i="5"/>
  <c r="W106" i="5"/>
  <c r="V106" i="5"/>
  <c r="U106" i="5"/>
  <c r="T106" i="5"/>
  <c r="Q106" i="5"/>
  <c r="P106" i="5"/>
  <c r="K106" i="5"/>
  <c r="J106" i="5"/>
  <c r="M106" i="5" s="1"/>
  <c r="X105" i="5"/>
  <c r="W105" i="5"/>
  <c r="V105" i="5"/>
  <c r="U105" i="5"/>
  <c r="T105" i="5"/>
  <c r="Q105" i="5"/>
  <c r="P105" i="5"/>
  <c r="K105" i="5"/>
  <c r="AC105" i="5" s="1"/>
  <c r="J105" i="5"/>
  <c r="M105" i="5" s="1"/>
  <c r="X104" i="5"/>
  <c r="W104" i="5"/>
  <c r="V104" i="5"/>
  <c r="U104" i="5"/>
  <c r="T104" i="5"/>
  <c r="Q104" i="5"/>
  <c r="P104" i="5"/>
  <c r="M104" i="5"/>
  <c r="K104" i="5"/>
  <c r="AC104" i="5" s="1"/>
  <c r="J104" i="5"/>
  <c r="X103" i="5"/>
  <c r="W103" i="5"/>
  <c r="V103" i="5"/>
  <c r="U103" i="5"/>
  <c r="T103" i="5"/>
  <c r="Q103" i="5"/>
  <c r="P103" i="5"/>
  <c r="K103" i="5"/>
  <c r="AC103" i="5" s="1"/>
  <c r="J103" i="5"/>
  <c r="M103" i="5" s="1"/>
  <c r="AD102" i="5"/>
  <c r="X102" i="5"/>
  <c r="W102" i="5"/>
  <c r="V102" i="5"/>
  <c r="U102" i="5"/>
  <c r="T102" i="5"/>
  <c r="Q102" i="5"/>
  <c r="P102" i="5"/>
  <c r="K102" i="5"/>
  <c r="J102" i="5"/>
  <c r="M102" i="5" s="1"/>
  <c r="AD101" i="5"/>
  <c r="X101" i="5"/>
  <c r="W101" i="5"/>
  <c r="V101" i="5"/>
  <c r="U101" i="5"/>
  <c r="T101" i="5"/>
  <c r="K101" i="5"/>
  <c r="AC101" i="5" s="1"/>
  <c r="J101" i="5"/>
  <c r="M101" i="5" s="1"/>
  <c r="X100" i="5"/>
  <c r="W100" i="5"/>
  <c r="V100" i="5"/>
  <c r="U100" i="5"/>
  <c r="T100" i="5"/>
  <c r="K100" i="5"/>
  <c r="AC100" i="5" s="1"/>
  <c r="J100" i="5"/>
  <c r="M100" i="5" s="1"/>
  <c r="X99" i="5"/>
  <c r="W99" i="5"/>
  <c r="V99" i="5"/>
  <c r="U99" i="5"/>
  <c r="T99" i="5"/>
  <c r="K99" i="5"/>
  <c r="AC99" i="5" s="1"/>
  <c r="J99" i="5"/>
  <c r="M99" i="5" s="1"/>
  <c r="X98" i="5"/>
  <c r="W98" i="5"/>
  <c r="V98" i="5"/>
  <c r="U98" i="5"/>
  <c r="T98" i="5"/>
  <c r="M98" i="5"/>
  <c r="K98" i="5"/>
  <c r="J98" i="5"/>
  <c r="X97" i="5"/>
  <c r="W97" i="5"/>
  <c r="V97" i="5"/>
  <c r="U97" i="5"/>
  <c r="T97" i="5"/>
  <c r="M97" i="5"/>
  <c r="K97" i="5"/>
  <c r="AC97" i="5" s="1"/>
  <c r="J97" i="5"/>
  <c r="X96" i="5"/>
  <c r="W96" i="5"/>
  <c r="V96" i="5"/>
  <c r="U96" i="5"/>
  <c r="T96" i="5"/>
  <c r="M96" i="5"/>
  <c r="K96" i="5"/>
  <c r="AC96" i="5" s="1"/>
  <c r="J96" i="5"/>
  <c r="X95" i="5"/>
  <c r="W95" i="5"/>
  <c r="V95" i="5"/>
  <c r="U95" i="5"/>
  <c r="T95" i="5"/>
  <c r="M95" i="5"/>
  <c r="K95" i="5"/>
  <c r="AC95" i="5" s="1"/>
  <c r="J95" i="5"/>
  <c r="AD94" i="5"/>
  <c r="X94" i="5"/>
  <c r="W94" i="5"/>
  <c r="V94" i="5"/>
  <c r="U94" i="5"/>
  <c r="T94" i="5"/>
  <c r="K94" i="5"/>
  <c r="AC94" i="5" s="1"/>
  <c r="J94" i="5"/>
  <c r="M94" i="5" s="1"/>
  <c r="S94" i="5" s="1"/>
  <c r="AD93" i="5"/>
  <c r="X93" i="5"/>
  <c r="W93" i="5"/>
  <c r="V93" i="5"/>
  <c r="U93" i="5"/>
  <c r="T93" i="5"/>
  <c r="K93" i="5"/>
  <c r="AC93" i="5" s="1"/>
  <c r="J93" i="5"/>
  <c r="M93" i="5" s="1"/>
  <c r="X92" i="5"/>
  <c r="W92" i="5"/>
  <c r="V92" i="5"/>
  <c r="U92" i="5"/>
  <c r="T92" i="5"/>
  <c r="K92" i="5"/>
  <c r="AC92" i="5" s="1"/>
  <c r="J92" i="5"/>
  <c r="M92" i="5" s="1"/>
  <c r="X91" i="5"/>
  <c r="W91" i="5"/>
  <c r="V91" i="5"/>
  <c r="U91" i="5"/>
  <c r="T91" i="5"/>
  <c r="K91" i="5"/>
  <c r="AC91" i="5" s="1"/>
  <c r="J91" i="5"/>
  <c r="M91" i="5" s="1"/>
  <c r="X90" i="5"/>
  <c r="W90" i="5"/>
  <c r="V90" i="5"/>
  <c r="U90" i="5"/>
  <c r="T90" i="5"/>
  <c r="K90" i="5"/>
  <c r="AD90" i="5" s="1"/>
  <c r="J90" i="5"/>
  <c r="X89" i="5"/>
  <c r="W89" i="5"/>
  <c r="V89" i="5"/>
  <c r="U89" i="5"/>
  <c r="T89" i="5"/>
  <c r="O89" i="5"/>
  <c r="K89" i="5"/>
  <c r="AD89" i="5" s="1"/>
  <c r="J89" i="5"/>
  <c r="X88" i="5"/>
  <c r="W88" i="5"/>
  <c r="V88" i="5"/>
  <c r="U88" i="5"/>
  <c r="U917" i="5" s="1"/>
  <c r="T88" i="5"/>
  <c r="O88" i="5"/>
  <c r="M88" i="5"/>
  <c r="K88" i="5"/>
  <c r="J88" i="5"/>
  <c r="X87" i="5"/>
  <c r="W87" i="5"/>
  <c r="V87" i="5"/>
  <c r="U87" i="5"/>
  <c r="T87" i="5"/>
  <c r="O87" i="5"/>
  <c r="L906" i="5"/>
  <c r="K87" i="5"/>
  <c r="AD87" i="5" s="1"/>
  <c r="J87" i="5"/>
  <c r="X86" i="5"/>
  <c r="W86" i="5"/>
  <c r="V86" i="5"/>
  <c r="U86" i="5"/>
  <c r="T86" i="5"/>
  <c r="O86" i="5"/>
  <c r="M86" i="5"/>
  <c r="K86" i="5"/>
  <c r="J86" i="5"/>
  <c r="X85" i="5"/>
  <c r="X914" i="5" s="1"/>
  <c r="W85" i="5"/>
  <c r="V85" i="5"/>
  <c r="U85" i="5"/>
  <c r="T85" i="5"/>
  <c r="T914" i="5" s="1"/>
  <c r="O85" i="5"/>
  <c r="L904" i="5"/>
  <c r="K85" i="5"/>
  <c r="AD85" i="5" s="1"/>
  <c r="J85" i="5"/>
  <c r="X84" i="5"/>
  <c r="W84" i="5"/>
  <c r="V84" i="5"/>
  <c r="U84" i="5"/>
  <c r="U913" i="5" s="1"/>
  <c r="T84" i="5"/>
  <c r="O84" i="5"/>
  <c r="M84" i="5"/>
  <c r="K84" i="5"/>
  <c r="J84" i="5"/>
  <c r="X83" i="5"/>
  <c r="W83" i="5"/>
  <c r="V83" i="5"/>
  <c r="U83" i="5"/>
  <c r="T83" i="5"/>
  <c r="O83" i="5"/>
  <c r="N902" i="5"/>
  <c r="K83" i="5"/>
  <c r="AD83" i="5" s="1"/>
  <c r="J83" i="5"/>
  <c r="X82" i="5"/>
  <c r="W82" i="5"/>
  <c r="V82" i="5"/>
  <c r="U82" i="5"/>
  <c r="U911" i="5" s="1"/>
  <c r="T82" i="5"/>
  <c r="O82" i="5"/>
  <c r="M82" i="5"/>
  <c r="K82" i="5"/>
  <c r="AC82" i="5" s="1"/>
  <c r="J82" i="5"/>
  <c r="X81" i="5"/>
  <c r="W81" i="5"/>
  <c r="V81" i="5"/>
  <c r="U81" i="5"/>
  <c r="T81" i="5"/>
  <c r="O81" i="5"/>
  <c r="N900" i="5"/>
  <c r="L900" i="5"/>
  <c r="K81" i="5"/>
  <c r="AD81" i="5" s="1"/>
  <c r="J81" i="5"/>
  <c r="X80" i="5"/>
  <c r="W80" i="5"/>
  <c r="V80" i="5"/>
  <c r="U80" i="5"/>
  <c r="U909" i="5" s="1"/>
  <c r="T80" i="5"/>
  <c r="O80" i="5"/>
  <c r="M80" i="5"/>
  <c r="K80" i="5"/>
  <c r="J80" i="5"/>
  <c r="X79" i="5"/>
  <c r="W79" i="5"/>
  <c r="V79" i="5"/>
  <c r="U79" i="5"/>
  <c r="T79" i="5"/>
  <c r="O79" i="5"/>
  <c r="K79" i="5"/>
  <c r="AC79" i="5" s="1"/>
  <c r="J79" i="5"/>
  <c r="X78" i="5"/>
  <c r="W78" i="5"/>
  <c r="V78" i="5"/>
  <c r="U78" i="5"/>
  <c r="T78" i="5"/>
  <c r="O78" i="5"/>
  <c r="K78" i="5"/>
  <c r="J78" i="5"/>
  <c r="M78" i="5" s="1"/>
  <c r="AD77" i="5"/>
  <c r="X77" i="5"/>
  <c r="W77" i="5"/>
  <c r="V77" i="5"/>
  <c r="U77" i="5"/>
  <c r="T77" i="5"/>
  <c r="Q77" i="5"/>
  <c r="P77" i="5"/>
  <c r="M77" i="5"/>
  <c r="K77" i="5"/>
  <c r="J77" i="5"/>
  <c r="X76" i="5"/>
  <c r="W76" i="5"/>
  <c r="V76" i="5"/>
  <c r="U76" i="5"/>
  <c r="T76" i="5"/>
  <c r="Q76" i="5"/>
  <c r="P76" i="5"/>
  <c r="K76" i="5"/>
  <c r="J76" i="5"/>
  <c r="M76" i="5" s="1"/>
  <c r="X75" i="5"/>
  <c r="W75" i="5"/>
  <c r="V75" i="5"/>
  <c r="U75" i="5"/>
  <c r="T75" i="5"/>
  <c r="Q75" i="5"/>
  <c r="P75" i="5"/>
  <c r="M75" i="5"/>
  <c r="K75" i="5"/>
  <c r="AD75" i="5" s="1"/>
  <c r="J75" i="5"/>
  <c r="X74" i="5"/>
  <c r="W74" i="5"/>
  <c r="V74" i="5"/>
  <c r="U74" i="5"/>
  <c r="T74" i="5"/>
  <c r="Q74" i="5"/>
  <c r="P74" i="5"/>
  <c r="M74" i="5"/>
  <c r="K74" i="5"/>
  <c r="AD74" i="5" s="1"/>
  <c r="J74" i="5"/>
  <c r="X73" i="5"/>
  <c r="W73" i="5"/>
  <c r="V73" i="5"/>
  <c r="U73" i="5"/>
  <c r="T73" i="5"/>
  <c r="Q73" i="5"/>
  <c r="P73" i="5"/>
  <c r="K73" i="5"/>
  <c r="AD73" i="5" s="1"/>
  <c r="J73" i="5"/>
  <c r="M73" i="5" s="1"/>
  <c r="X72" i="5"/>
  <c r="W72" i="5"/>
  <c r="V72" i="5"/>
  <c r="U72" i="5"/>
  <c r="T72" i="5"/>
  <c r="Q72" i="5"/>
  <c r="P72" i="5"/>
  <c r="M72" i="5"/>
  <c r="K72" i="5"/>
  <c r="J72" i="5"/>
  <c r="X71" i="5"/>
  <c r="W71" i="5"/>
  <c r="V71" i="5"/>
  <c r="U71" i="5"/>
  <c r="T71" i="5"/>
  <c r="Q71" i="5"/>
  <c r="P71" i="5"/>
  <c r="K71" i="5"/>
  <c r="J71" i="5"/>
  <c r="M71" i="5" s="1"/>
  <c r="AD70" i="5"/>
  <c r="X70" i="5"/>
  <c r="W70" i="5"/>
  <c r="V70" i="5"/>
  <c r="U70" i="5"/>
  <c r="T70" i="5"/>
  <c r="Q70" i="5"/>
  <c r="P70" i="5"/>
  <c r="K70" i="5"/>
  <c r="J70" i="5"/>
  <c r="M70" i="5" s="1"/>
  <c r="S70" i="5" s="1"/>
  <c r="AD69" i="5"/>
  <c r="X69" i="5"/>
  <c r="W69" i="5"/>
  <c r="V69" i="5"/>
  <c r="U69" i="5"/>
  <c r="T69" i="5"/>
  <c r="Q69" i="5"/>
  <c r="P69" i="5"/>
  <c r="M69" i="5"/>
  <c r="K69" i="5"/>
  <c r="J69" i="5"/>
  <c r="X68" i="5"/>
  <c r="W68" i="5"/>
  <c r="V68" i="5"/>
  <c r="U68" i="5"/>
  <c r="T68" i="5"/>
  <c r="Q68" i="5"/>
  <c r="P68" i="5"/>
  <c r="K68" i="5"/>
  <c r="J68" i="5"/>
  <c r="M68" i="5" s="1"/>
  <c r="X67" i="5"/>
  <c r="W67" i="5"/>
  <c r="V67" i="5"/>
  <c r="U67" i="5"/>
  <c r="T67" i="5"/>
  <c r="Q67" i="5"/>
  <c r="P67" i="5"/>
  <c r="M67" i="5"/>
  <c r="K67" i="5"/>
  <c r="AD67" i="5" s="1"/>
  <c r="J67" i="5"/>
  <c r="X66" i="5"/>
  <c r="W66" i="5"/>
  <c r="V66" i="5"/>
  <c r="U66" i="5"/>
  <c r="T66" i="5"/>
  <c r="Q66" i="5"/>
  <c r="P66" i="5"/>
  <c r="K66" i="5"/>
  <c r="AD66" i="5" s="1"/>
  <c r="J66" i="5"/>
  <c r="M66" i="5" s="1"/>
  <c r="X65" i="5"/>
  <c r="W65" i="5"/>
  <c r="V65" i="5"/>
  <c r="U65" i="5"/>
  <c r="T65" i="5"/>
  <c r="Q65" i="5"/>
  <c r="P65" i="5"/>
  <c r="K65" i="5"/>
  <c r="AD65" i="5" s="1"/>
  <c r="J65" i="5"/>
  <c r="M65" i="5" s="1"/>
  <c r="X64" i="5"/>
  <c r="W64" i="5"/>
  <c r="V64" i="5"/>
  <c r="U64" i="5"/>
  <c r="T64" i="5"/>
  <c r="Q64" i="5"/>
  <c r="P64" i="5"/>
  <c r="M64" i="5"/>
  <c r="K64" i="5"/>
  <c r="J64" i="5"/>
  <c r="X63" i="5"/>
  <c r="W63" i="5"/>
  <c r="V63" i="5"/>
  <c r="U63" i="5"/>
  <c r="T63" i="5"/>
  <c r="Q63" i="5"/>
  <c r="P63" i="5"/>
  <c r="K63" i="5"/>
  <c r="J63" i="5"/>
  <c r="M63" i="5" s="1"/>
  <c r="AD62" i="5"/>
  <c r="X62" i="5"/>
  <c r="W62" i="5"/>
  <c r="V62" i="5"/>
  <c r="U62" i="5"/>
  <c r="T62" i="5"/>
  <c r="Q62" i="5"/>
  <c r="P62" i="5"/>
  <c r="K62" i="5"/>
  <c r="J62" i="5"/>
  <c r="M62" i="5" s="1"/>
  <c r="S62" i="5" s="1"/>
  <c r="AD61" i="5"/>
  <c r="X61" i="5"/>
  <c r="W61" i="5"/>
  <c r="V61" i="5"/>
  <c r="U61" i="5"/>
  <c r="T61" i="5"/>
  <c r="Q61" i="5"/>
  <c r="P61" i="5"/>
  <c r="M61" i="5"/>
  <c r="K61" i="5"/>
  <c r="J61" i="5"/>
  <c r="X60" i="5"/>
  <c r="W60" i="5"/>
  <c r="V60" i="5"/>
  <c r="U60" i="5"/>
  <c r="T60" i="5"/>
  <c r="Q60" i="5"/>
  <c r="P60" i="5"/>
  <c r="K60" i="5"/>
  <c r="J60" i="5"/>
  <c r="M60" i="5" s="1"/>
  <c r="X59" i="5"/>
  <c r="W59" i="5"/>
  <c r="V59" i="5"/>
  <c r="U59" i="5"/>
  <c r="T59" i="5"/>
  <c r="Q59" i="5"/>
  <c r="P59" i="5"/>
  <c r="M59" i="5"/>
  <c r="K59" i="5"/>
  <c r="J59" i="5"/>
  <c r="X58" i="5"/>
  <c r="W58" i="5"/>
  <c r="V58" i="5"/>
  <c r="U58" i="5"/>
  <c r="T58" i="5"/>
  <c r="Q58" i="5"/>
  <c r="P58" i="5"/>
  <c r="K58" i="5"/>
  <c r="AD58" i="5" s="1"/>
  <c r="J58" i="5"/>
  <c r="M58" i="5" s="1"/>
  <c r="S58" i="5" s="1"/>
  <c r="X57" i="5"/>
  <c r="W57" i="5"/>
  <c r="V57" i="5"/>
  <c r="U57" i="5"/>
  <c r="T57" i="5"/>
  <c r="Q57" i="5"/>
  <c r="P57" i="5"/>
  <c r="K57" i="5"/>
  <c r="AD57" i="5" s="1"/>
  <c r="J57" i="5"/>
  <c r="M57" i="5" s="1"/>
  <c r="X56" i="5"/>
  <c r="W56" i="5"/>
  <c r="V56" i="5"/>
  <c r="U56" i="5"/>
  <c r="T56" i="5"/>
  <c r="Q56" i="5"/>
  <c r="P56" i="5"/>
  <c r="M56" i="5"/>
  <c r="K56" i="5"/>
  <c r="AD56" i="5" s="1"/>
  <c r="J56" i="5"/>
  <c r="X55" i="5"/>
  <c r="W55" i="5"/>
  <c r="V55" i="5"/>
  <c r="U55" i="5"/>
  <c r="T55" i="5"/>
  <c r="Q55" i="5"/>
  <c r="P55" i="5"/>
  <c r="K55" i="5"/>
  <c r="AD55" i="5" s="1"/>
  <c r="J55" i="5"/>
  <c r="M55" i="5" s="1"/>
  <c r="AD54" i="5"/>
  <c r="X54" i="5"/>
  <c r="W54" i="5"/>
  <c r="V54" i="5"/>
  <c r="U54" i="5"/>
  <c r="T54" i="5"/>
  <c r="Q54" i="5"/>
  <c r="P54" i="5"/>
  <c r="M54" i="5"/>
  <c r="K54" i="5"/>
  <c r="J54" i="5"/>
  <c r="AD53" i="5"/>
  <c r="X53" i="5"/>
  <c r="W53" i="5"/>
  <c r="V53" i="5"/>
  <c r="U53" i="5"/>
  <c r="T53" i="5"/>
  <c r="Q53" i="5"/>
  <c r="P53" i="5"/>
  <c r="M53" i="5"/>
  <c r="K53" i="5"/>
  <c r="J53" i="5"/>
  <c r="X52" i="5"/>
  <c r="W52" i="5"/>
  <c r="V52" i="5"/>
  <c r="U52" i="5"/>
  <c r="T52" i="5"/>
  <c r="Q52" i="5"/>
  <c r="P52" i="5"/>
  <c r="K52" i="5"/>
  <c r="J52" i="5"/>
  <c r="M52" i="5" s="1"/>
  <c r="X51" i="5"/>
  <c r="W51" i="5"/>
  <c r="V51" i="5"/>
  <c r="U51" i="5"/>
  <c r="T51" i="5"/>
  <c r="Q51" i="5"/>
  <c r="P51" i="5"/>
  <c r="M51" i="5"/>
  <c r="K51" i="5"/>
  <c r="AD51" i="5" s="1"/>
  <c r="J51" i="5"/>
  <c r="X50" i="5"/>
  <c r="W50" i="5"/>
  <c r="V50" i="5"/>
  <c r="U50" i="5"/>
  <c r="T50" i="5"/>
  <c r="Q50" i="5"/>
  <c r="P50" i="5"/>
  <c r="K50" i="5"/>
  <c r="AD50" i="5" s="1"/>
  <c r="J50" i="5"/>
  <c r="M50" i="5" s="1"/>
  <c r="X49" i="5"/>
  <c r="W49" i="5"/>
  <c r="V49" i="5"/>
  <c r="U49" i="5"/>
  <c r="T49" i="5"/>
  <c r="Q49" i="5"/>
  <c r="P49" i="5"/>
  <c r="K49" i="5"/>
  <c r="AD49" i="5" s="1"/>
  <c r="J49" i="5"/>
  <c r="M49" i="5" s="1"/>
  <c r="X48" i="5"/>
  <c r="W48" i="5"/>
  <c r="V48" i="5"/>
  <c r="U48" i="5"/>
  <c r="T48" i="5"/>
  <c r="Q48" i="5"/>
  <c r="P48" i="5"/>
  <c r="M48" i="5"/>
  <c r="K48" i="5"/>
  <c r="AD48" i="5" s="1"/>
  <c r="J48" i="5"/>
  <c r="X47" i="5"/>
  <c r="W47" i="5"/>
  <c r="V47" i="5"/>
  <c r="U47" i="5"/>
  <c r="T47" i="5"/>
  <c r="Q47" i="5"/>
  <c r="P47" i="5"/>
  <c r="K47" i="5"/>
  <c r="J47" i="5"/>
  <c r="M47" i="5" s="1"/>
  <c r="AD46" i="5"/>
  <c r="X46" i="5"/>
  <c r="W46" i="5"/>
  <c r="V46" i="5"/>
  <c r="U46" i="5"/>
  <c r="T46" i="5"/>
  <c r="Q46" i="5"/>
  <c r="P46" i="5"/>
  <c r="M46" i="5"/>
  <c r="S46" i="5" s="1"/>
  <c r="K46" i="5"/>
  <c r="J46" i="5"/>
  <c r="AD45" i="5"/>
  <c r="X45" i="5"/>
  <c r="W45" i="5"/>
  <c r="V45" i="5"/>
  <c r="U45" i="5"/>
  <c r="T45" i="5"/>
  <c r="Q45" i="5"/>
  <c r="P45" i="5"/>
  <c r="M45" i="5"/>
  <c r="K45" i="5"/>
  <c r="J45" i="5"/>
  <c r="X44" i="5"/>
  <c r="W44" i="5"/>
  <c r="V44" i="5"/>
  <c r="U44" i="5"/>
  <c r="T44" i="5"/>
  <c r="Q44" i="5"/>
  <c r="P44" i="5"/>
  <c r="K44" i="5"/>
  <c r="J44" i="5"/>
  <c r="M44" i="5" s="1"/>
  <c r="X43" i="5"/>
  <c r="W43" i="5"/>
  <c r="V43" i="5"/>
  <c r="U43" i="5"/>
  <c r="T43" i="5"/>
  <c r="Q43" i="5"/>
  <c r="P43" i="5"/>
  <c r="M43" i="5"/>
  <c r="K43" i="5"/>
  <c r="J43" i="5"/>
  <c r="X42" i="5"/>
  <c r="W42" i="5"/>
  <c r="V42" i="5"/>
  <c r="U42" i="5"/>
  <c r="T42" i="5"/>
  <c r="Q42" i="5"/>
  <c r="P42" i="5"/>
  <c r="K42" i="5"/>
  <c r="AD42" i="5" s="1"/>
  <c r="J42" i="5"/>
  <c r="M42" i="5" s="1"/>
  <c r="X41" i="5"/>
  <c r="W41" i="5"/>
  <c r="V41" i="5"/>
  <c r="U41" i="5"/>
  <c r="T41" i="5"/>
  <c r="Q41" i="5"/>
  <c r="P41" i="5"/>
  <c r="K41" i="5"/>
  <c r="AD41" i="5" s="1"/>
  <c r="J41" i="5"/>
  <c r="M41" i="5" s="1"/>
  <c r="X40" i="5"/>
  <c r="W40" i="5"/>
  <c r="V40" i="5"/>
  <c r="U40" i="5"/>
  <c r="T40" i="5"/>
  <c r="Q40" i="5"/>
  <c r="P40" i="5"/>
  <c r="M40" i="5"/>
  <c r="K40" i="5"/>
  <c r="J40" i="5"/>
  <c r="X39" i="5"/>
  <c r="W39" i="5"/>
  <c r="V39" i="5"/>
  <c r="U39" i="5"/>
  <c r="T39" i="5"/>
  <c r="Q39" i="5"/>
  <c r="P39" i="5"/>
  <c r="K39" i="5"/>
  <c r="AD39" i="5" s="1"/>
  <c r="J39" i="5"/>
  <c r="M39" i="5" s="1"/>
  <c r="AD38" i="5"/>
  <c r="X38" i="5"/>
  <c r="W38" i="5"/>
  <c r="V38" i="5"/>
  <c r="U38" i="5"/>
  <c r="T38" i="5"/>
  <c r="Q38" i="5"/>
  <c r="P38" i="5"/>
  <c r="M38" i="5"/>
  <c r="S38" i="5" s="1"/>
  <c r="K38" i="5"/>
  <c r="J38" i="5"/>
  <c r="AD37" i="5"/>
  <c r="X37" i="5"/>
  <c r="W37" i="5"/>
  <c r="V37" i="5"/>
  <c r="U37" i="5"/>
  <c r="T37" i="5"/>
  <c r="Q37" i="5"/>
  <c r="P37" i="5"/>
  <c r="M37" i="5"/>
  <c r="K37" i="5"/>
  <c r="J37" i="5"/>
  <c r="X36" i="5"/>
  <c r="W36" i="5"/>
  <c r="V36" i="5"/>
  <c r="U36" i="5"/>
  <c r="T36" i="5"/>
  <c r="Q36" i="5"/>
  <c r="P36" i="5"/>
  <c r="K36" i="5"/>
  <c r="AD36" i="5" s="1"/>
  <c r="J36" i="5"/>
  <c r="M36" i="5" s="1"/>
  <c r="X35" i="5"/>
  <c r="W35" i="5"/>
  <c r="V35" i="5"/>
  <c r="U35" i="5"/>
  <c r="T35" i="5"/>
  <c r="Q35" i="5"/>
  <c r="P35" i="5"/>
  <c r="M35" i="5"/>
  <c r="K35" i="5"/>
  <c r="AD35" i="5" s="1"/>
  <c r="J35" i="5"/>
  <c r="X34" i="5"/>
  <c r="W34" i="5"/>
  <c r="V34" i="5"/>
  <c r="U34" i="5"/>
  <c r="T34" i="5"/>
  <c r="Q34" i="5"/>
  <c r="P34" i="5"/>
  <c r="K34" i="5"/>
  <c r="AD34" i="5" s="1"/>
  <c r="J34" i="5"/>
  <c r="M34" i="5" s="1"/>
  <c r="X33" i="5"/>
  <c r="W33" i="5"/>
  <c r="V33" i="5"/>
  <c r="U33" i="5"/>
  <c r="T33" i="5"/>
  <c r="Q33" i="5"/>
  <c r="P33" i="5"/>
  <c r="K33" i="5"/>
  <c r="AD33" i="5" s="1"/>
  <c r="J33" i="5"/>
  <c r="M33" i="5" s="1"/>
  <c r="X32" i="5"/>
  <c r="W32" i="5"/>
  <c r="V32" i="5"/>
  <c r="U32" i="5"/>
  <c r="T32" i="5"/>
  <c r="Q32" i="5"/>
  <c r="P32" i="5"/>
  <c r="M32" i="5"/>
  <c r="K32" i="5"/>
  <c r="AD32" i="5" s="1"/>
  <c r="J32" i="5"/>
  <c r="X31" i="5"/>
  <c r="W31" i="5"/>
  <c r="V31" i="5"/>
  <c r="U31" i="5"/>
  <c r="T31" i="5"/>
  <c r="Q31" i="5"/>
  <c r="P31" i="5"/>
  <c r="K31" i="5"/>
  <c r="J31" i="5"/>
  <c r="M31" i="5" s="1"/>
  <c r="AD30" i="5"/>
  <c r="X30" i="5"/>
  <c r="W30" i="5"/>
  <c r="V30" i="5"/>
  <c r="U30" i="5"/>
  <c r="T30" i="5"/>
  <c r="Q30" i="5"/>
  <c r="P30" i="5"/>
  <c r="M30" i="5"/>
  <c r="K30" i="5"/>
  <c r="J30" i="5"/>
  <c r="AD29" i="5"/>
  <c r="X29" i="5"/>
  <c r="W29" i="5"/>
  <c r="V29" i="5"/>
  <c r="V858" i="5" s="1"/>
  <c r="U29" i="5"/>
  <c r="T29" i="5"/>
  <c r="K29" i="5"/>
  <c r="J29" i="5"/>
  <c r="M29" i="5" s="1"/>
  <c r="X28" i="5"/>
  <c r="X857" i="5" s="1"/>
  <c r="W28" i="5"/>
  <c r="V28" i="5"/>
  <c r="U28" i="5"/>
  <c r="T28" i="5"/>
  <c r="T857" i="5" s="1"/>
  <c r="K28" i="5"/>
  <c r="J28" i="5"/>
  <c r="M28" i="5" s="1"/>
  <c r="X27" i="5"/>
  <c r="W27" i="5"/>
  <c r="V27" i="5"/>
  <c r="U27" i="5"/>
  <c r="T27" i="5"/>
  <c r="S27" i="5"/>
  <c r="R27" i="5"/>
  <c r="M27" i="5"/>
  <c r="K27" i="5"/>
  <c r="J27" i="5"/>
  <c r="X26" i="5"/>
  <c r="W26" i="5"/>
  <c r="V26" i="5"/>
  <c r="U26" i="5"/>
  <c r="T26" i="5"/>
  <c r="S26" i="5"/>
  <c r="R26" i="5"/>
  <c r="K26" i="5"/>
  <c r="AD26" i="5" s="1"/>
  <c r="J26" i="5"/>
  <c r="M26" i="5" s="1"/>
  <c r="X25" i="5"/>
  <c r="W25" i="5"/>
  <c r="V25" i="5"/>
  <c r="U25" i="5"/>
  <c r="T25" i="5"/>
  <c r="S25" i="5"/>
  <c r="R25" i="5"/>
  <c r="M25" i="5"/>
  <c r="K25" i="5"/>
  <c r="J25" i="5"/>
  <c r="X24" i="5"/>
  <c r="W24" i="5"/>
  <c r="V24" i="5"/>
  <c r="U24" i="5"/>
  <c r="T24" i="5"/>
  <c r="S24" i="5"/>
  <c r="R24" i="5"/>
  <c r="K24" i="5"/>
  <c r="J24" i="5"/>
  <c r="M24" i="5" s="1"/>
  <c r="X23" i="5"/>
  <c r="W23" i="5"/>
  <c r="V23" i="5"/>
  <c r="U23" i="5"/>
  <c r="T23" i="5"/>
  <c r="S23" i="5"/>
  <c r="R23" i="5"/>
  <c r="M23" i="5"/>
  <c r="K23" i="5"/>
  <c r="J23" i="5"/>
  <c r="X22" i="5"/>
  <c r="W22" i="5"/>
  <c r="V22" i="5"/>
  <c r="U22" i="5"/>
  <c r="T22" i="5"/>
  <c r="S22" i="5"/>
  <c r="R22" i="5"/>
  <c r="K22" i="5"/>
  <c r="AD22" i="5" s="1"/>
  <c r="J22" i="5"/>
  <c r="M22" i="5" s="1"/>
  <c r="X21" i="5"/>
  <c r="W21" i="5"/>
  <c r="V21" i="5"/>
  <c r="U21" i="5"/>
  <c r="T21" i="5"/>
  <c r="S21" i="5"/>
  <c r="R21" i="5"/>
  <c r="M21" i="5"/>
  <c r="K21" i="5"/>
  <c r="J21" i="5"/>
  <c r="AD20" i="5"/>
  <c r="X20" i="5"/>
  <c r="W20" i="5"/>
  <c r="V20" i="5"/>
  <c r="U20" i="5"/>
  <c r="T20" i="5"/>
  <c r="S20" i="5"/>
  <c r="R20" i="5"/>
  <c r="M20" i="5"/>
  <c r="K20" i="5"/>
  <c r="J20" i="5"/>
  <c r="X19" i="5"/>
  <c r="X848" i="5" s="1"/>
  <c r="W19" i="5"/>
  <c r="V19" i="5"/>
  <c r="U19" i="5"/>
  <c r="T19" i="5"/>
  <c r="T848" i="5" s="1"/>
  <c r="S19" i="5"/>
  <c r="R19" i="5"/>
  <c r="K19" i="5"/>
  <c r="J19" i="5"/>
  <c r="M19" i="5" s="1"/>
  <c r="AD18" i="5"/>
  <c r="X18" i="5"/>
  <c r="W18" i="5"/>
  <c r="V18" i="5"/>
  <c r="U18" i="5"/>
  <c r="T18" i="5"/>
  <c r="S18" i="5"/>
  <c r="R18" i="5"/>
  <c r="M18" i="5"/>
  <c r="K18" i="5"/>
  <c r="J18" i="5"/>
  <c r="X17" i="5"/>
  <c r="W17" i="5"/>
  <c r="V17" i="5"/>
  <c r="U17" i="5"/>
  <c r="T17" i="5"/>
  <c r="S17" i="5"/>
  <c r="R17" i="5"/>
  <c r="K17" i="5"/>
  <c r="AC17" i="5" s="1"/>
  <c r="J17" i="5"/>
  <c r="M17" i="5" s="1"/>
  <c r="X16" i="5"/>
  <c r="W16" i="5"/>
  <c r="V16" i="5"/>
  <c r="U16" i="5"/>
  <c r="T16" i="5"/>
  <c r="S16" i="5"/>
  <c r="R16" i="5"/>
  <c r="Y16" i="5" s="1"/>
  <c r="M16" i="5"/>
  <c r="K16" i="5"/>
  <c r="AC16" i="5" s="1"/>
  <c r="J16" i="5"/>
  <c r="X15" i="5"/>
  <c r="W15" i="5"/>
  <c r="V15" i="5"/>
  <c r="U15" i="5"/>
  <c r="T15" i="5"/>
  <c r="S15" i="5"/>
  <c r="R15" i="5"/>
  <c r="K15" i="5"/>
  <c r="AC15" i="5" s="1"/>
  <c r="J15" i="5"/>
  <c r="M15" i="5" s="1"/>
  <c r="X14" i="5"/>
  <c r="W14" i="5"/>
  <c r="V14" i="5"/>
  <c r="U14" i="5"/>
  <c r="T14" i="5"/>
  <c r="S14" i="5"/>
  <c r="R14" i="5"/>
  <c r="Y14" i="5" s="1"/>
  <c r="M14" i="5"/>
  <c r="K14" i="5"/>
  <c r="AC14" i="5" s="1"/>
  <c r="J14" i="5"/>
  <c r="X13" i="5"/>
  <c r="W13" i="5"/>
  <c r="V13" i="5"/>
  <c r="U13" i="5"/>
  <c r="T13" i="5"/>
  <c r="S13" i="5"/>
  <c r="R13" i="5"/>
  <c r="K13" i="5"/>
  <c r="AC13" i="5" s="1"/>
  <c r="J13" i="5"/>
  <c r="M13" i="5" s="1"/>
  <c r="X12" i="5"/>
  <c r="W12" i="5"/>
  <c r="V12" i="5"/>
  <c r="U12" i="5"/>
  <c r="T12" i="5"/>
  <c r="S12" i="5"/>
  <c r="R12" i="5"/>
  <c r="K12" i="5"/>
  <c r="AC12" i="5" s="1"/>
  <c r="J12" i="5"/>
  <c r="M12" i="5" s="1"/>
  <c r="X11" i="5"/>
  <c r="W11" i="5"/>
  <c r="V11" i="5"/>
  <c r="U11" i="5"/>
  <c r="T11" i="5"/>
  <c r="S11" i="5"/>
  <c r="R11" i="5"/>
  <c r="M11" i="5"/>
  <c r="K11" i="5"/>
  <c r="AC11" i="5" s="1"/>
  <c r="J11" i="5"/>
  <c r="X10" i="5"/>
  <c r="W10" i="5"/>
  <c r="V10" i="5"/>
  <c r="U10" i="5"/>
  <c r="T10" i="5"/>
  <c r="S10" i="5"/>
  <c r="R10" i="5"/>
  <c r="K10" i="5"/>
  <c r="J10" i="5"/>
  <c r="M10" i="5" s="1"/>
  <c r="X9" i="5"/>
  <c r="W9" i="5"/>
  <c r="V9" i="5"/>
  <c r="U9" i="5"/>
  <c r="T9" i="5"/>
  <c r="S9" i="5"/>
  <c r="R9" i="5"/>
  <c r="M9" i="5"/>
  <c r="K9" i="5"/>
  <c r="AC9" i="5" s="1"/>
  <c r="J9" i="5"/>
  <c r="X8" i="5"/>
  <c r="W8" i="5"/>
  <c r="V8" i="5"/>
  <c r="U8" i="5"/>
  <c r="T8" i="5"/>
  <c r="S8" i="5"/>
  <c r="R8" i="5"/>
  <c r="K8" i="5"/>
  <c r="AC8" i="5" s="1"/>
  <c r="J8" i="5"/>
  <c r="M8" i="5" s="1"/>
  <c r="X7" i="5"/>
  <c r="W7" i="5"/>
  <c r="V7" i="5"/>
  <c r="U7" i="5"/>
  <c r="T7" i="5"/>
  <c r="S7" i="5"/>
  <c r="R7" i="5"/>
  <c r="M7" i="5"/>
  <c r="K7" i="5"/>
  <c r="AC7" i="5" s="1"/>
  <c r="J7" i="5"/>
  <c r="X6" i="5"/>
  <c r="W6" i="5"/>
  <c r="V6" i="5"/>
  <c r="U6" i="5"/>
  <c r="T6" i="5"/>
  <c r="S6" i="5"/>
  <c r="R6" i="5"/>
  <c r="K6" i="5"/>
  <c r="AD6" i="5" s="1"/>
  <c r="J6" i="5"/>
  <c r="P737" i="4"/>
  <c r="E737" i="4"/>
  <c r="P736" i="4"/>
  <c r="E736" i="4"/>
  <c r="P735" i="4"/>
  <c r="E735" i="4"/>
  <c r="P734" i="4"/>
  <c r="E734" i="4"/>
  <c r="P733" i="4"/>
  <c r="E733" i="4"/>
  <c r="P732" i="4"/>
  <c r="E732" i="4"/>
  <c r="P731" i="4"/>
  <c r="E731" i="4"/>
  <c r="P730" i="4"/>
  <c r="E730" i="4"/>
  <c r="P729" i="4"/>
  <c r="E729" i="4"/>
  <c r="P728" i="4"/>
  <c r="E728" i="4"/>
  <c r="P727" i="4"/>
  <c r="E727" i="4"/>
  <c r="P726" i="4"/>
  <c r="E726" i="4"/>
  <c r="P725" i="4"/>
  <c r="E725" i="4"/>
  <c r="P724" i="4"/>
  <c r="P723" i="4"/>
  <c r="P722" i="4"/>
  <c r="P721" i="4"/>
  <c r="P720" i="4"/>
  <c r="P719" i="4"/>
  <c r="P718" i="4"/>
  <c r="P717" i="4"/>
  <c r="P716" i="4"/>
  <c r="P715" i="4"/>
  <c r="P714" i="4"/>
  <c r="P713" i="4"/>
  <c r="P712" i="4"/>
  <c r="P711" i="4"/>
  <c r="P710" i="4"/>
  <c r="P709" i="4"/>
  <c r="P708" i="4"/>
  <c r="P707" i="4"/>
  <c r="P706" i="4"/>
  <c r="P705" i="4"/>
  <c r="P704" i="4"/>
  <c r="P703" i="4"/>
  <c r="P702" i="4"/>
  <c r="P701" i="4"/>
  <c r="P700" i="4"/>
  <c r="P699" i="4"/>
  <c r="P698" i="4"/>
  <c r="O698" i="4"/>
  <c r="K698" i="4"/>
  <c r="C698" i="4"/>
  <c r="P697" i="4"/>
  <c r="K697" i="4"/>
  <c r="C697" i="4"/>
  <c r="P696" i="4"/>
  <c r="K696" i="4"/>
  <c r="C696" i="4"/>
  <c r="P695" i="4"/>
  <c r="K695" i="4"/>
  <c r="C695" i="4"/>
  <c r="P694" i="4"/>
  <c r="K694" i="4"/>
  <c r="L694" i="4" s="1"/>
  <c r="C694" i="4"/>
  <c r="K693" i="4"/>
  <c r="C693" i="4"/>
  <c r="K692" i="4"/>
  <c r="C692" i="4"/>
  <c r="K691" i="4"/>
  <c r="A143" i="4"/>
  <c r="A155" i="4" s="1"/>
  <c r="A167" i="4" s="1"/>
  <c r="A179" i="4" s="1"/>
  <c r="A191" i="4" s="1"/>
  <c r="A203" i="4" s="1"/>
  <c r="A215" i="4" s="1"/>
  <c r="A227" i="4" s="1"/>
  <c r="A239" i="4" s="1"/>
  <c r="A251" i="4" s="1"/>
  <c r="A263" i="4" s="1"/>
  <c r="A275" i="4" s="1"/>
  <c r="A287" i="4" s="1"/>
  <c r="A299" i="4" s="1"/>
  <c r="A311" i="4" s="1"/>
  <c r="A323" i="4" s="1"/>
  <c r="A335" i="4" s="1"/>
  <c r="A347" i="4" s="1"/>
  <c r="A359" i="4" s="1"/>
  <c r="A371" i="4" s="1"/>
  <c r="A383" i="4" s="1"/>
  <c r="A395" i="4" s="1"/>
  <c r="A407" i="4" s="1"/>
  <c r="A419" i="4" s="1"/>
  <c r="A431" i="4" s="1"/>
  <c r="A443" i="4" s="1"/>
  <c r="A455" i="4" s="1"/>
  <c r="A467" i="4" s="1"/>
  <c r="A479" i="4" s="1"/>
  <c r="A491" i="4" s="1"/>
  <c r="A503" i="4" s="1"/>
  <c r="A515" i="4" s="1"/>
  <c r="A527" i="4" s="1"/>
  <c r="A539" i="4" s="1"/>
  <c r="A551" i="4" s="1"/>
  <c r="A563" i="4" s="1"/>
  <c r="A135" i="4"/>
  <c r="A147" i="4" s="1"/>
  <c r="A159" i="4" s="1"/>
  <c r="A171" i="4" s="1"/>
  <c r="A183" i="4" s="1"/>
  <c r="A195" i="4" s="1"/>
  <c r="A207" i="4" s="1"/>
  <c r="A219" i="4" s="1"/>
  <c r="A231" i="4" s="1"/>
  <c r="A243" i="4" s="1"/>
  <c r="A255" i="4" s="1"/>
  <c r="A267" i="4" s="1"/>
  <c r="A279" i="4" s="1"/>
  <c r="A291" i="4" s="1"/>
  <c r="A303" i="4" s="1"/>
  <c r="A315" i="4" s="1"/>
  <c r="A327" i="4" s="1"/>
  <c r="A339" i="4" s="1"/>
  <c r="A351" i="4" s="1"/>
  <c r="A363" i="4" s="1"/>
  <c r="A375" i="4" s="1"/>
  <c r="A387" i="4" s="1"/>
  <c r="A399" i="4" s="1"/>
  <c r="A411" i="4" s="1"/>
  <c r="A423" i="4" s="1"/>
  <c r="A435" i="4" s="1"/>
  <c r="A447" i="4" s="1"/>
  <c r="A459" i="4" s="1"/>
  <c r="A471" i="4" s="1"/>
  <c r="A483" i="4" s="1"/>
  <c r="A495" i="4" s="1"/>
  <c r="A507" i="4" s="1"/>
  <c r="A519" i="4" s="1"/>
  <c r="A531" i="4" s="1"/>
  <c r="A543" i="4" s="1"/>
  <c r="A555" i="4" s="1"/>
  <c r="A567" i="4" s="1"/>
  <c r="A134" i="4"/>
  <c r="A146" i="4" s="1"/>
  <c r="A158" i="4" s="1"/>
  <c r="A170" i="4" s="1"/>
  <c r="A182" i="4" s="1"/>
  <c r="A194" i="4" s="1"/>
  <c r="A206" i="4" s="1"/>
  <c r="A218" i="4" s="1"/>
  <c r="A230" i="4" s="1"/>
  <c r="A242" i="4" s="1"/>
  <c r="A254" i="4" s="1"/>
  <c r="A266" i="4" s="1"/>
  <c r="A278" i="4" s="1"/>
  <c r="A290" i="4" s="1"/>
  <c r="A302" i="4" s="1"/>
  <c r="A314" i="4" s="1"/>
  <c r="A326" i="4" s="1"/>
  <c r="A338" i="4" s="1"/>
  <c r="A350" i="4" s="1"/>
  <c r="A362" i="4" s="1"/>
  <c r="A374" i="4" s="1"/>
  <c r="A386" i="4" s="1"/>
  <c r="A398" i="4" s="1"/>
  <c r="A410" i="4" s="1"/>
  <c r="A422" i="4" s="1"/>
  <c r="A434" i="4" s="1"/>
  <c r="A446" i="4" s="1"/>
  <c r="A458" i="4" s="1"/>
  <c r="A470" i="4" s="1"/>
  <c r="A482" i="4" s="1"/>
  <c r="A494" i="4" s="1"/>
  <c r="A506" i="4" s="1"/>
  <c r="A518" i="4" s="1"/>
  <c r="A530" i="4" s="1"/>
  <c r="A542" i="4" s="1"/>
  <c r="A554" i="4" s="1"/>
  <c r="A566" i="4" s="1"/>
  <c r="A133" i="4"/>
  <c r="A145" i="4" s="1"/>
  <c r="A157" i="4" s="1"/>
  <c r="A169" i="4" s="1"/>
  <c r="A181" i="4" s="1"/>
  <c r="A193" i="4" s="1"/>
  <c r="A205" i="4" s="1"/>
  <c r="A217" i="4" s="1"/>
  <c r="A229" i="4" s="1"/>
  <c r="A241" i="4" s="1"/>
  <c r="A253" i="4" s="1"/>
  <c r="A265" i="4" s="1"/>
  <c r="A277" i="4" s="1"/>
  <c r="A289" i="4" s="1"/>
  <c r="A301" i="4" s="1"/>
  <c r="A313" i="4" s="1"/>
  <c r="A325" i="4" s="1"/>
  <c r="A337" i="4" s="1"/>
  <c r="A349" i="4" s="1"/>
  <c r="A361" i="4" s="1"/>
  <c r="A373" i="4" s="1"/>
  <c r="A385" i="4" s="1"/>
  <c r="A397" i="4" s="1"/>
  <c r="A409" i="4" s="1"/>
  <c r="A421" i="4" s="1"/>
  <c r="A433" i="4" s="1"/>
  <c r="A445" i="4" s="1"/>
  <c r="A457" i="4" s="1"/>
  <c r="A469" i="4" s="1"/>
  <c r="A481" i="4" s="1"/>
  <c r="A493" i="4" s="1"/>
  <c r="A505" i="4" s="1"/>
  <c r="A517" i="4" s="1"/>
  <c r="A529" i="4" s="1"/>
  <c r="A541" i="4" s="1"/>
  <c r="A553" i="4" s="1"/>
  <c r="A565" i="4" s="1"/>
  <c r="A132" i="4"/>
  <c r="A144" i="4" s="1"/>
  <c r="A156" i="4" s="1"/>
  <c r="A168" i="4" s="1"/>
  <c r="A180" i="4" s="1"/>
  <c r="A192" i="4" s="1"/>
  <c r="A204" i="4" s="1"/>
  <c r="A216" i="4" s="1"/>
  <c r="A228" i="4" s="1"/>
  <c r="A240" i="4" s="1"/>
  <c r="A252" i="4" s="1"/>
  <c r="A264" i="4" s="1"/>
  <c r="A276" i="4" s="1"/>
  <c r="A288" i="4" s="1"/>
  <c r="A300" i="4" s="1"/>
  <c r="A312" i="4" s="1"/>
  <c r="A324" i="4" s="1"/>
  <c r="A336" i="4" s="1"/>
  <c r="A348" i="4" s="1"/>
  <c r="A360" i="4" s="1"/>
  <c r="A372" i="4" s="1"/>
  <c r="A384" i="4" s="1"/>
  <c r="A396" i="4" s="1"/>
  <c r="A408" i="4" s="1"/>
  <c r="A420" i="4" s="1"/>
  <c r="A432" i="4" s="1"/>
  <c r="A444" i="4" s="1"/>
  <c r="A456" i="4" s="1"/>
  <c r="A468" i="4" s="1"/>
  <c r="A480" i="4" s="1"/>
  <c r="A492" i="4" s="1"/>
  <c r="A504" i="4" s="1"/>
  <c r="A516" i="4" s="1"/>
  <c r="A528" i="4" s="1"/>
  <c r="A540" i="4" s="1"/>
  <c r="A552" i="4" s="1"/>
  <c r="A564" i="4" s="1"/>
  <c r="A131" i="4"/>
  <c r="A130" i="4"/>
  <c r="A142" i="4" s="1"/>
  <c r="A154" i="4" s="1"/>
  <c r="A166" i="4" s="1"/>
  <c r="A178" i="4" s="1"/>
  <c r="A190" i="4" s="1"/>
  <c r="A202" i="4" s="1"/>
  <c r="A214" i="4" s="1"/>
  <c r="A226" i="4" s="1"/>
  <c r="A238" i="4" s="1"/>
  <c r="A250" i="4" s="1"/>
  <c r="A262" i="4" s="1"/>
  <c r="A274" i="4" s="1"/>
  <c r="A286" i="4" s="1"/>
  <c r="A298" i="4" s="1"/>
  <c r="A310" i="4" s="1"/>
  <c r="A322" i="4" s="1"/>
  <c r="A334" i="4" s="1"/>
  <c r="A346" i="4" s="1"/>
  <c r="A358" i="4" s="1"/>
  <c r="A370" i="4" s="1"/>
  <c r="A382" i="4" s="1"/>
  <c r="A394" i="4" s="1"/>
  <c r="A406" i="4" s="1"/>
  <c r="A418" i="4" s="1"/>
  <c r="A430" i="4" s="1"/>
  <c r="A442" i="4" s="1"/>
  <c r="A454" i="4" s="1"/>
  <c r="A466" i="4" s="1"/>
  <c r="A478" i="4" s="1"/>
  <c r="A490" i="4" s="1"/>
  <c r="A502" i="4" s="1"/>
  <c r="A514" i="4" s="1"/>
  <c r="A526" i="4" s="1"/>
  <c r="A538" i="4" s="1"/>
  <c r="A550" i="4" s="1"/>
  <c r="A562" i="4" s="1"/>
  <c r="A129" i="4"/>
  <c r="A141" i="4" s="1"/>
  <c r="A153" i="4" s="1"/>
  <c r="A165" i="4" s="1"/>
  <c r="A177" i="4" s="1"/>
  <c r="A189" i="4" s="1"/>
  <c r="A201" i="4" s="1"/>
  <c r="A213" i="4" s="1"/>
  <c r="A225" i="4" s="1"/>
  <c r="A237" i="4" s="1"/>
  <c r="A249" i="4" s="1"/>
  <c r="A261" i="4" s="1"/>
  <c r="A273" i="4" s="1"/>
  <c r="A285" i="4" s="1"/>
  <c r="A297" i="4" s="1"/>
  <c r="A309" i="4" s="1"/>
  <c r="A321" i="4" s="1"/>
  <c r="A333" i="4" s="1"/>
  <c r="A345" i="4" s="1"/>
  <c r="A357" i="4" s="1"/>
  <c r="A369" i="4" s="1"/>
  <c r="A381" i="4" s="1"/>
  <c r="A393" i="4" s="1"/>
  <c r="A405" i="4" s="1"/>
  <c r="A417" i="4" s="1"/>
  <c r="A429" i="4" s="1"/>
  <c r="A441" i="4" s="1"/>
  <c r="A453" i="4" s="1"/>
  <c r="A465" i="4" s="1"/>
  <c r="A477" i="4" s="1"/>
  <c r="A489" i="4" s="1"/>
  <c r="A501" i="4" s="1"/>
  <c r="A513" i="4" s="1"/>
  <c r="A525" i="4" s="1"/>
  <c r="A537" i="4" s="1"/>
  <c r="A549" i="4" s="1"/>
  <c r="A561" i="4" s="1"/>
  <c r="A128" i="4"/>
  <c r="A140" i="4" s="1"/>
  <c r="A152" i="4" s="1"/>
  <c r="A164" i="4" s="1"/>
  <c r="A176" i="4" s="1"/>
  <c r="A188" i="4" s="1"/>
  <c r="A200" i="4" s="1"/>
  <c r="A212" i="4" s="1"/>
  <c r="A224" i="4" s="1"/>
  <c r="A236" i="4" s="1"/>
  <c r="A248" i="4" s="1"/>
  <c r="A260" i="4" s="1"/>
  <c r="A272" i="4" s="1"/>
  <c r="A284" i="4" s="1"/>
  <c r="A296" i="4" s="1"/>
  <c r="A308" i="4" s="1"/>
  <c r="A320" i="4" s="1"/>
  <c r="A332" i="4" s="1"/>
  <c r="A344" i="4" s="1"/>
  <c r="A356" i="4" s="1"/>
  <c r="A368" i="4" s="1"/>
  <c r="A380" i="4" s="1"/>
  <c r="A392" i="4" s="1"/>
  <c r="A404" i="4" s="1"/>
  <c r="A416" i="4" s="1"/>
  <c r="A428" i="4" s="1"/>
  <c r="A440" i="4" s="1"/>
  <c r="A452" i="4" s="1"/>
  <c r="A464" i="4" s="1"/>
  <c r="A476" i="4" s="1"/>
  <c r="A488" i="4" s="1"/>
  <c r="A500" i="4" s="1"/>
  <c r="A512" i="4" s="1"/>
  <c r="A524" i="4" s="1"/>
  <c r="A536" i="4" s="1"/>
  <c r="A548" i="4" s="1"/>
  <c r="A560" i="4" s="1"/>
  <c r="A127" i="4"/>
  <c r="A139" i="4" s="1"/>
  <c r="A151" i="4" s="1"/>
  <c r="A163" i="4" s="1"/>
  <c r="A175" i="4" s="1"/>
  <c r="A187" i="4" s="1"/>
  <c r="A199" i="4" s="1"/>
  <c r="A211" i="4" s="1"/>
  <c r="A223" i="4" s="1"/>
  <c r="A235" i="4" s="1"/>
  <c r="A247" i="4" s="1"/>
  <c r="A259" i="4" s="1"/>
  <c r="A271" i="4" s="1"/>
  <c r="A283" i="4" s="1"/>
  <c r="A295" i="4" s="1"/>
  <c r="A307" i="4" s="1"/>
  <c r="A319" i="4" s="1"/>
  <c r="A331" i="4" s="1"/>
  <c r="A343" i="4" s="1"/>
  <c r="A355" i="4" s="1"/>
  <c r="A367" i="4" s="1"/>
  <c r="A379" i="4" s="1"/>
  <c r="A391" i="4" s="1"/>
  <c r="A403" i="4" s="1"/>
  <c r="A415" i="4" s="1"/>
  <c r="A427" i="4" s="1"/>
  <c r="A439" i="4" s="1"/>
  <c r="A451" i="4" s="1"/>
  <c r="A463" i="4" s="1"/>
  <c r="A475" i="4" s="1"/>
  <c r="A487" i="4" s="1"/>
  <c r="A499" i="4" s="1"/>
  <c r="A511" i="4" s="1"/>
  <c r="A523" i="4" s="1"/>
  <c r="A535" i="4" s="1"/>
  <c r="A547" i="4" s="1"/>
  <c r="A559" i="4" s="1"/>
  <c r="A126" i="4"/>
  <c r="A138" i="4" s="1"/>
  <c r="A150" i="4" s="1"/>
  <c r="A162" i="4" s="1"/>
  <c r="A174" i="4" s="1"/>
  <c r="A186" i="4" s="1"/>
  <c r="A198" i="4" s="1"/>
  <c r="A210" i="4" s="1"/>
  <c r="A222" i="4" s="1"/>
  <c r="A234" i="4" s="1"/>
  <c r="A246" i="4" s="1"/>
  <c r="A258" i="4" s="1"/>
  <c r="A270" i="4" s="1"/>
  <c r="A282" i="4" s="1"/>
  <c r="A294" i="4" s="1"/>
  <c r="A306" i="4" s="1"/>
  <c r="A318" i="4" s="1"/>
  <c r="A330" i="4" s="1"/>
  <c r="A342" i="4" s="1"/>
  <c r="A354" i="4" s="1"/>
  <c r="A366" i="4" s="1"/>
  <c r="A378" i="4" s="1"/>
  <c r="A390" i="4" s="1"/>
  <c r="A402" i="4" s="1"/>
  <c r="A414" i="4" s="1"/>
  <c r="A426" i="4" s="1"/>
  <c r="A438" i="4" s="1"/>
  <c r="A450" i="4" s="1"/>
  <c r="A462" i="4" s="1"/>
  <c r="A474" i="4" s="1"/>
  <c r="A486" i="4" s="1"/>
  <c r="A498" i="4" s="1"/>
  <c r="A510" i="4" s="1"/>
  <c r="A522" i="4" s="1"/>
  <c r="A534" i="4" s="1"/>
  <c r="A546" i="4" s="1"/>
  <c r="A558" i="4" s="1"/>
  <c r="A125" i="4"/>
  <c r="A137" i="4" s="1"/>
  <c r="A149" i="4" s="1"/>
  <c r="A161" i="4" s="1"/>
  <c r="A173" i="4" s="1"/>
  <c r="A185" i="4" s="1"/>
  <c r="A197" i="4" s="1"/>
  <c r="A209" i="4" s="1"/>
  <c r="A221" i="4" s="1"/>
  <c r="A233" i="4" s="1"/>
  <c r="A245" i="4" s="1"/>
  <c r="A257" i="4" s="1"/>
  <c r="A269" i="4" s="1"/>
  <c r="A281" i="4" s="1"/>
  <c r="A293" i="4" s="1"/>
  <c r="A305" i="4" s="1"/>
  <c r="A317" i="4" s="1"/>
  <c r="A329" i="4" s="1"/>
  <c r="A341" i="4" s="1"/>
  <c r="A353" i="4" s="1"/>
  <c r="A365" i="4" s="1"/>
  <c r="A377" i="4" s="1"/>
  <c r="A389" i="4" s="1"/>
  <c r="A401" i="4" s="1"/>
  <c r="A413" i="4" s="1"/>
  <c r="A425" i="4" s="1"/>
  <c r="A437" i="4" s="1"/>
  <c r="A449" i="4" s="1"/>
  <c r="A461" i="4" s="1"/>
  <c r="A473" i="4" s="1"/>
  <c r="A485" i="4" s="1"/>
  <c r="A497" i="4" s="1"/>
  <c r="A509" i="4" s="1"/>
  <c r="A521" i="4" s="1"/>
  <c r="A533" i="4" s="1"/>
  <c r="A545" i="4" s="1"/>
  <c r="A557" i="4" s="1"/>
  <c r="A124" i="4"/>
  <c r="A136" i="4" s="1"/>
  <c r="A148" i="4" s="1"/>
  <c r="A160" i="4" s="1"/>
  <c r="A172" i="4" s="1"/>
  <c r="A184" i="4" s="1"/>
  <c r="A196" i="4" s="1"/>
  <c r="A208" i="4" s="1"/>
  <c r="A220" i="4" s="1"/>
  <c r="A232" i="4" s="1"/>
  <c r="A244" i="4" s="1"/>
  <c r="A256" i="4" s="1"/>
  <c r="A268" i="4" s="1"/>
  <c r="A280" i="4" s="1"/>
  <c r="A292" i="4" s="1"/>
  <c r="A304" i="4" s="1"/>
  <c r="A316" i="4" s="1"/>
  <c r="A328" i="4" s="1"/>
  <c r="A340" i="4" s="1"/>
  <c r="A352" i="4" s="1"/>
  <c r="A364" i="4" s="1"/>
  <c r="A376" i="4" s="1"/>
  <c r="A388" i="4" s="1"/>
  <c r="A400" i="4" s="1"/>
  <c r="A412" i="4" s="1"/>
  <c r="A424" i="4" s="1"/>
  <c r="A436" i="4" s="1"/>
  <c r="A448" i="4" s="1"/>
  <c r="A460" i="4" s="1"/>
  <c r="A472" i="4" s="1"/>
  <c r="A484" i="4" s="1"/>
  <c r="A496" i="4" s="1"/>
  <c r="A508" i="4" s="1"/>
  <c r="A520" i="4" s="1"/>
  <c r="A532" i="4" s="1"/>
  <c r="A544" i="4" s="1"/>
  <c r="A556" i="4" s="1"/>
  <c r="M107" i="4"/>
  <c r="K107" i="4" s="1"/>
  <c r="N107" i="4" s="1"/>
  <c r="G105" i="4"/>
  <c r="D105" i="4"/>
  <c r="G104" i="4"/>
  <c r="I104" i="4" s="1"/>
  <c r="D104" i="4"/>
  <c r="D103" i="4"/>
  <c r="G103" i="4"/>
  <c r="G102" i="4"/>
  <c r="I102" i="4" s="1"/>
  <c r="D102" i="4"/>
  <c r="G101" i="4"/>
  <c r="D101" i="4"/>
  <c r="G100" i="4"/>
  <c r="I100" i="4" s="1"/>
  <c r="D100" i="4"/>
  <c r="D98" i="4"/>
  <c r="G98" i="4"/>
  <c r="I98" i="4" s="1"/>
  <c r="G97" i="4"/>
  <c r="D97" i="4"/>
  <c r="D94" i="4"/>
  <c r="D93" i="4"/>
  <c r="G92" i="4"/>
  <c r="I92" i="4" s="1"/>
  <c r="D92" i="4"/>
  <c r="G91" i="4"/>
  <c r="D91" i="4"/>
  <c r="G89" i="4"/>
  <c r="D89" i="4"/>
  <c r="G88" i="4"/>
  <c r="I88" i="4" s="1"/>
  <c r="D88" i="4"/>
  <c r="D86" i="4"/>
  <c r="G85" i="4"/>
  <c r="D85" i="4"/>
  <c r="G84" i="4"/>
  <c r="I84" i="4" s="1"/>
  <c r="D84" i="4"/>
  <c r="D83" i="4"/>
  <c r="D80" i="4"/>
  <c r="G78" i="4"/>
  <c r="D78" i="4"/>
  <c r="G76" i="4"/>
  <c r="D76" i="4"/>
  <c r="D74" i="4"/>
  <c r="G70" i="4"/>
  <c r="I70" i="4" s="1"/>
  <c r="D70" i="4"/>
  <c r="G68" i="4"/>
  <c r="D68" i="4"/>
  <c r="D64" i="4"/>
  <c r="G62" i="4"/>
  <c r="I62" i="4" s="1"/>
  <c r="D62" i="4"/>
  <c r="G59" i="4"/>
  <c r="D58" i="4"/>
  <c r="D57" i="4"/>
  <c r="G56" i="4"/>
  <c r="D56" i="4"/>
  <c r="G54" i="4"/>
  <c r="I54" i="4" s="1"/>
  <c r="D54" i="4"/>
  <c r="D53" i="4"/>
  <c r="D52" i="4"/>
  <c r="G51" i="4"/>
  <c r="D49" i="4"/>
  <c r="G48" i="4"/>
  <c r="D48" i="4"/>
  <c r="G46" i="4"/>
  <c r="I46" i="4" s="1"/>
  <c r="D46" i="4"/>
  <c r="D45" i="4"/>
  <c r="G43" i="4"/>
  <c r="D42" i="4"/>
  <c r="D41" i="4"/>
  <c r="G40" i="4"/>
  <c r="I40" i="4" s="1"/>
  <c r="D40" i="4"/>
  <c r="G39" i="4"/>
  <c r="I39" i="4" s="1"/>
  <c r="D39" i="4"/>
  <c r="G38" i="4"/>
  <c r="I38" i="4" s="1"/>
  <c r="D38" i="4"/>
  <c r="G37" i="4"/>
  <c r="I37" i="4" s="1"/>
  <c r="D37" i="4"/>
  <c r="G36" i="4"/>
  <c r="I36" i="4" s="1"/>
  <c r="D36" i="4"/>
  <c r="G35" i="4"/>
  <c r="I35" i="4" s="1"/>
  <c r="D35" i="4"/>
  <c r="G34" i="4"/>
  <c r="I34" i="4" s="1"/>
  <c r="D34" i="4"/>
  <c r="G33" i="4"/>
  <c r="I33" i="4" s="1"/>
  <c r="D33" i="4"/>
  <c r="G32" i="4"/>
  <c r="I32" i="4" s="1"/>
  <c r="D32" i="4"/>
  <c r="G31" i="4"/>
  <c r="I31" i="4" s="1"/>
  <c r="D31" i="4"/>
  <c r="G30" i="4"/>
  <c r="I30" i="4" s="1"/>
  <c r="D30" i="4"/>
  <c r="G29" i="4"/>
  <c r="I29" i="4" s="1"/>
  <c r="D29" i="4"/>
  <c r="G28" i="4"/>
  <c r="D28" i="4"/>
  <c r="B693" i="4"/>
  <c r="G27" i="4"/>
  <c r="I27" i="4" s="1"/>
  <c r="D27" i="4"/>
  <c r="G26" i="4"/>
  <c r="I26" i="4" s="1"/>
  <c r="D26" i="4"/>
  <c r="G25" i="4"/>
  <c r="I25" i="4" s="1"/>
  <c r="D25" i="4"/>
  <c r="G24" i="4"/>
  <c r="I24" i="4" s="1"/>
  <c r="D24" i="4"/>
  <c r="G23" i="4"/>
  <c r="I23" i="4" s="1"/>
  <c r="D23" i="4"/>
  <c r="G22" i="4"/>
  <c r="I22" i="4" s="1"/>
  <c r="D22" i="4"/>
  <c r="G21" i="4"/>
  <c r="I21" i="4" s="1"/>
  <c r="D21" i="4"/>
  <c r="G20" i="4"/>
  <c r="I20" i="4" s="1"/>
  <c r="D20" i="4"/>
  <c r="G19" i="4"/>
  <c r="I19" i="4" s="1"/>
  <c r="D19" i="4"/>
  <c r="G18" i="4"/>
  <c r="I18" i="4" s="1"/>
  <c r="D18" i="4"/>
  <c r="G17" i="4"/>
  <c r="I17" i="4" s="1"/>
  <c r="D17" i="4"/>
  <c r="O692" i="4"/>
  <c r="G16" i="4"/>
  <c r="D16" i="4"/>
  <c r="B692" i="4"/>
  <c r="D15" i="4"/>
  <c r="D14" i="4"/>
  <c r="D13" i="4"/>
  <c r="D12" i="4"/>
  <c r="D11" i="4"/>
  <c r="D10" i="4"/>
  <c r="D9" i="4"/>
  <c r="D8" i="4"/>
  <c r="D7" i="4"/>
  <c r="D6" i="4"/>
  <c r="D5" i="4"/>
  <c r="D4" i="4"/>
  <c r="B552" i="3"/>
  <c r="B566" i="3" s="1"/>
  <c r="B580" i="3" s="1"/>
  <c r="B594" i="3" s="1"/>
  <c r="B608" i="3" s="1"/>
  <c r="B622" i="3" s="1"/>
  <c r="B636" i="3" s="1"/>
  <c r="B650" i="3" s="1"/>
  <c r="B664" i="3" s="1"/>
  <c r="B678" i="3" s="1"/>
  <c r="B692" i="3" s="1"/>
  <c r="B706" i="3" s="1"/>
  <c r="B720" i="3" s="1"/>
  <c r="B734" i="3" s="1"/>
  <c r="B748" i="3" s="1"/>
  <c r="B762" i="3" s="1"/>
  <c r="B776" i="3" s="1"/>
  <c r="B790" i="3" s="1"/>
  <c r="B804" i="3" s="1"/>
  <c r="B818" i="3" s="1"/>
  <c r="B832" i="3" s="1"/>
  <c r="B846" i="3" s="1"/>
  <c r="B860" i="3" s="1"/>
  <c r="B874" i="3" s="1"/>
  <c r="B888" i="3" s="1"/>
  <c r="B902" i="3" s="1"/>
  <c r="B916" i="3" s="1"/>
  <c r="B930" i="3" s="1"/>
  <c r="B944" i="3" s="1"/>
  <c r="B499" i="3"/>
  <c r="B513" i="3" s="1"/>
  <c r="B527" i="3" s="1"/>
  <c r="B541" i="3" s="1"/>
  <c r="B555" i="3" s="1"/>
  <c r="B569" i="3" s="1"/>
  <c r="B583" i="3" s="1"/>
  <c r="B597" i="3" s="1"/>
  <c r="B611" i="3" s="1"/>
  <c r="B625" i="3" s="1"/>
  <c r="B639" i="3" s="1"/>
  <c r="B653" i="3" s="1"/>
  <c r="B667" i="3" s="1"/>
  <c r="B681" i="3" s="1"/>
  <c r="B695" i="3" s="1"/>
  <c r="B709" i="3" s="1"/>
  <c r="B723" i="3" s="1"/>
  <c r="B737" i="3" s="1"/>
  <c r="B751" i="3" s="1"/>
  <c r="B765" i="3" s="1"/>
  <c r="B779" i="3" s="1"/>
  <c r="B793" i="3" s="1"/>
  <c r="B807" i="3" s="1"/>
  <c r="B821" i="3" s="1"/>
  <c r="B835" i="3" s="1"/>
  <c r="B849" i="3" s="1"/>
  <c r="B863" i="3" s="1"/>
  <c r="B877" i="3" s="1"/>
  <c r="B891" i="3" s="1"/>
  <c r="B905" i="3" s="1"/>
  <c r="B919" i="3" s="1"/>
  <c r="B933" i="3" s="1"/>
  <c r="B947" i="3" s="1"/>
  <c r="B498" i="3"/>
  <c r="B512" i="3" s="1"/>
  <c r="B526" i="3" s="1"/>
  <c r="B540" i="3" s="1"/>
  <c r="B554" i="3" s="1"/>
  <c r="B568" i="3" s="1"/>
  <c r="B582" i="3" s="1"/>
  <c r="B596" i="3" s="1"/>
  <c r="B610" i="3" s="1"/>
  <c r="B624" i="3" s="1"/>
  <c r="B638" i="3" s="1"/>
  <c r="B652" i="3" s="1"/>
  <c r="B666" i="3" s="1"/>
  <c r="B680" i="3" s="1"/>
  <c r="B694" i="3" s="1"/>
  <c r="B708" i="3" s="1"/>
  <c r="B722" i="3" s="1"/>
  <c r="B736" i="3" s="1"/>
  <c r="B750" i="3" s="1"/>
  <c r="B764" i="3" s="1"/>
  <c r="B778" i="3" s="1"/>
  <c r="B792" i="3" s="1"/>
  <c r="B806" i="3" s="1"/>
  <c r="B820" i="3" s="1"/>
  <c r="B834" i="3" s="1"/>
  <c r="B848" i="3" s="1"/>
  <c r="B862" i="3" s="1"/>
  <c r="B876" i="3" s="1"/>
  <c r="B890" i="3" s="1"/>
  <c r="B904" i="3" s="1"/>
  <c r="B918" i="3" s="1"/>
  <c r="B932" i="3" s="1"/>
  <c r="B946" i="3" s="1"/>
  <c r="B497" i="3"/>
  <c r="B511" i="3" s="1"/>
  <c r="B525" i="3" s="1"/>
  <c r="B539" i="3" s="1"/>
  <c r="B553" i="3" s="1"/>
  <c r="B567" i="3" s="1"/>
  <c r="B581" i="3" s="1"/>
  <c r="B595" i="3" s="1"/>
  <c r="B609" i="3" s="1"/>
  <c r="B623" i="3" s="1"/>
  <c r="B637" i="3" s="1"/>
  <c r="B651" i="3" s="1"/>
  <c r="B665" i="3" s="1"/>
  <c r="B679" i="3" s="1"/>
  <c r="B693" i="3" s="1"/>
  <c r="B707" i="3" s="1"/>
  <c r="B721" i="3" s="1"/>
  <c r="B735" i="3" s="1"/>
  <c r="B749" i="3" s="1"/>
  <c r="B763" i="3" s="1"/>
  <c r="B777" i="3" s="1"/>
  <c r="B791" i="3" s="1"/>
  <c r="B805" i="3" s="1"/>
  <c r="B819" i="3" s="1"/>
  <c r="B833" i="3" s="1"/>
  <c r="B847" i="3" s="1"/>
  <c r="B861" i="3" s="1"/>
  <c r="B875" i="3" s="1"/>
  <c r="B889" i="3" s="1"/>
  <c r="B903" i="3" s="1"/>
  <c r="B917" i="3" s="1"/>
  <c r="B931" i="3" s="1"/>
  <c r="B945" i="3" s="1"/>
  <c r="B496" i="3"/>
  <c r="B510" i="3" s="1"/>
  <c r="B524" i="3" s="1"/>
  <c r="B538" i="3" s="1"/>
  <c r="B495" i="3"/>
  <c r="B509" i="3" s="1"/>
  <c r="B523" i="3" s="1"/>
  <c r="B537" i="3" s="1"/>
  <c r="B551" i="3" s="1"/>
  <c r="B565" i="3" s="1"/>
  <c r="B579" i="3" s="1"/>
  <c r="B593" i="3" s="1"/>
  <c r="B607" i="3" s="1"/>
  <c r="B621" i="3" s="1"/>
  <c r="B635" i="3" s="1"/>
  <c r="B649" i="3" s="1"/>
  <c r="B663" i="3" s="1"/>
  <c r="B677" i="3" s="1"/>
  <c r="B691" i="3" s="1"/>
  <c r="B705" i="3" s="1"/>
  <c r="B719" i="3" s="1"/>
  <c r="B733" i="3" s="1"/>
  <c r="B747" i="3" s="1"/>
  <c r="B761" i="3" s="1"/>
  <c r="B775" i="3" s="1"/>
  <c r="B789" i="3" s="1"/>
  <c r="B803" i="3" s="1"/>
  <c r="B817" i="3" s="1"/>
  <c r="B831" i="3" s="1"/>
  <c r="B845" i="3" s="1"/>
  <c r="B859" i="3" s="1"/>
  <c r="B873" i="3" s="1"/>
  <c r="B887" i="3" s="1"/>
  <c r="B901" i="3" s="1"/>
  <c r="B915" i="3" s="1"/>
  <c r="B929" i="3" s="1"/>
  <c r="B943" i="3" s="1"/>
  <c r="B494" i="3"/>
  <c r="B508" i="3" s="1"/>
  <c r="B522" i="3" s="1"/>
  <c r="B536" i="3" s="1"/>
  <c r="B550" i="3" s="1"/>
  <c r="B564" i="3" s="1"/>
  <c r="B578" i="3" s="1"/>
  <c r="B592" i="3" s="1"/>
  <c r="B606" i="3" s="1"/>
  <c r="B620" i="3" s="1"/>
  <c r="B634" i="3" s="1"/>
  <c r="B648" i="3" s="1"/>
  <c r="B662" i="3" s="1"/>
  <c r="B676" i="3" s="1"/>
  <c r="B690" i="3" s="1"/>
  <c r="B704" i="3" s="1"/>
  <c r="B718" i="3" s="1"/>
  <c r="B732" i="3" s="1"/>
  <c r="B746" i="3" s="1"/>
  <c r="B760" i="3" s="1"/>
  <c r="B774" i="3" s="1"/>
  <c r="B788" i="3" s="1"/>
  <c r="B802" i="3" s="1"/>
  <c r="B816" i="3" s="1"/>
  <c r="B830" i="3" s="1"/>
  <c r="B844" i="3" s="1"/>
  <c r="B858" i="3" s="1"/>
  <c r="B872" i="3" s="1"/>
  <c r="B886" i="3" s="1"/>
  <c r="B900" i="3" s="1"/>
  <c r="B914" i="3" s="1"/>
  <c r="B928" i="3" s="1"/>
  <c r="B942" i="3" s="1"/>
  <c r="B493" i="3"/>
  <c r="B507" i="3" s="1"/>
  <c r="B521" i="3" s="1"/>
  <c r="B535" i="3" s="1"/>
  <c r="B549" i="3" s="1"/>
  <c r="B563" i="3" s="1"/>
  <c r="B577" i="3" s="1"/>
  <c r="B591" i="3" s="1"/>
  <c r="B605" i="3" s="1"/>
  <c r="B619" i="3" s="1"/>
  <c r="B633" i="3" s="1"/>
  <c r="B647" i="3" s="1"/>
  <c r="B661" i="3" s="1"/>
  <c r="B675" i="3" s="1"/>
  <c r="B689" i="3" s="1"/>
  <c r="B703" i="3" s="1"/>
  <c r="B717" i="3" s="1"/>
  <c r="B731" i="3" s="1"/>
  <c r="B745" i="3" s="1"/>
  <c r="B759" i="3" s="1"/>
  <c r="B773" i="3" s="1"/>
  <c r="B787" i="3" s="1"/>
  <c r="B801" i="3" s="1"/>
  <c r="B815" i="3" s="1"/>
  <c r="B829" i="3" s="1"/>
  <c r="B843" i="3" s="1"/>
  <c r="B857" i="3" s="1"/>
  <c r="B871" i="3" s="1"/>
  <c r="B885" i="3" s="1"/>
  <c r="B899" i="3" s="1"/>
  <c r="B913" i="3" s="1"/>
  <c r="B927" i="3" s="1"/>
  <c r="B941" i="3" s="1"/>
  <c r="B492" i="3"/>
  <c r="B506" i="3" s="1"/>
  <c r="B520" i="3" s="1"/>
  <c r="B534" i="3" s="1"/>
  <c r="B548" i="3" s="1"/>
  <c r="B562" i="3" s="1"/>
  <c r="B576" i="3" s="1"/>
  <c r="B590" i="3" s="1"/>
  <c r="B604" i="3" s="1"/>
  <c r="B618" i="3" s="1"/>
  <c r="B632" i="3" s="1"/>
  <c r="B646" i="3" s="1"/>
  <c r="B660" i="3" s="1"/>
  <c r="B674" i="3" s="1"/>
  <c r="B688" i="3" s="1"/>
  <c r="B702" i="3" s="1"/>
  <c r="B716" i="3" s="1"/>
  <c r="B730" i="3" s="1"/>
  <c r="B744" i="3" s="1"/>
  <c r="B758" i="3" s="1"/>
  <c r="B772" i="3" s="1"/>
  <c r="B786" i="3" s="1"/>
  <c r="B800" i="3" s="1"/>
  <c r="B814" i="3" s="1"/>
  <c r="B828" i="3" s="1"/>
  <c r="B842" i="3" s="1"/>
  <c r="B856" i="3" s="1"/>
  <c r="B870" i="3" s="1"/>
  <c r="B884" i="3" s="1"/>
  <c r="B898" i="3" s="1"/>
  <c r="B912" i="3" s="1"/>
  <c r="B926" i="3" s="1"/>
  <c r="B940" i="3" s="1"/>
  <c r="B491" i="3"/>
  <c r="B505" i="3" s="1"/>
  <c r="B519" i="3" s="1"/>
  <c r="B533" i="3" s="1"/>
  <c r="B547" i="3" s="1"/>
  <c r="B561" i="3" s="1"/>
  <c r="B575" i="3" s="1"/>
  <c r="B589" i="3" s="1"/>
  <c r="B603" i="3" s="1"/>
  <c r="B617" i="3" s="1"/>
  <c r="B631" i="3" s="1"/>
  <c r="B645" i="3" s="1"/>
  <c r="B659" i="3" s="1"/>
  <c r="B673" i="3" s="1"/>
  <c r="B687" i="3" s="1"/>
  <c r="B701" i="3" s="1"/>
  <c r="B715" i="3" s="1"/>
  <c r="B729" i="3" s="1"/>
  <c r="B743" i="3" s="1"/>
  <c r="B757" i="3" s="1"/>
  <c r="B771" i="3" s="1"/>
  <c r="B785" i="3" s="1"/>
  <c r="B799" i="3" s="1"/>
  <c r="B813" i="3" s="1"/>
  <c r="B827" i="3" s="1"/>
  <c r="B841" i="3" s="1"/>
  <c r="B855" i="3" s="1"/>
  <c r="B869" i="3" s="1"/>
  <c r="B883" i="3" s="1"/>
  <c r="B897" i="3" s="1"/>
  <c r="B911" i="3" s="1"/>
  <c r="B925" i="3" s="1"/>
  <c r="B939" i="3" s="1"/>
  <c r="B490" i="3"/>
  <c r="B504" i="3" s="1"/>
  <c r="B518" i="3" s="1"/>
  <c r="B532" i="3" s="1"/>
  <c r="B546" i="3" s="1"/>
  <c r="B560" i="3" s="1"/>
  <c r="B574" i="3" s="1"/>
  <c r="B588" i="3" s="1"/>
  <c r="B602" i="3" s="1"/>
  <c r="B616" i="3" s="1"/>
  <c r="B630" i="3" s="1"/>
  <c r="B644" i="3" s="1"/>
  <c r="B658" i="3" s="1"/>
  <c r="B672" i="3" s="1"/>
  <c r="B686" i="3" s="1"/>
  <c r="B700" i="3" s="1"/>
  <c r="B714" i="3" s="1"/>
  <c r="B728" i="3" s="1"/>
  <c r="B742" i="3" s="1"/>
  <c r="B756" i="3" s="1"/>
  <c r="B770" i="3" s="1"/>
  <c r="B784" i="3" s="1"/>
  <c r="B798" i="3" s="1"/>
  <c r="B812" i="3" s="1"/>
  <c r="B826" i="3" s="1"/>
  <c r="B840" i="3" s="1"/>
  <c r="B854" i="3" s="1"/>
  <c r="B868" i="3" s="1"/>
  <c r="B882" i="3" s="1"/>
  <c r="B896" i="3" s="1"/>
  <c r="B910" i="3" s="1"/>
  <c r="B924" i="3" s="1"/>
  <c r="B938" i="3" s="1"/>
  <c r="B489" i="3"/>
  <c r="B503" i="3" s="1"/>
  <c r="B517" i="3" s="1"/>
  <c r="B531" i="3" s="1"/>
  <c r="B545" i="3" s="1"/>
  <c r="B559" i="3" s="1"/>
  <c r="B573" i="3" s="1"/>
  <c r="B587" i="3" s="1"/>
  <c r="B601" i="3" s="1"/>
  <c r="B615" i="3" s="1"/>
  <c r="B629" i="3" s="1"/>
  <c r="B643" i="3" s="1"/>
  <c r="B657" i="3" s="1"/>
  <c r="B671" i="3" s="1"/>
  <c r="B685" i="3" s="1"/>
  <c r="B699" i="3" s="1"/>
  <c r="B713" i="3" s="1"/>
  <c r="B727" i="3" s="1"/>
  <c r="B741" i="3" s="1"/>
  <c r="B755" i="3" s="1"/>
  <c r="B769" i="3" s="1"/>
  <c r="B783" i="3" s="1"/>
  <c r="B797" i="3" s="1"/>
  <c r="B811" i="3" s="1"/>
  <c r="B825" i="3" s="1"/>
  <c r="B839" i="3" s="1"/>
  <c r="B853" i="3" s="1"/>
  <c r="B867" i="3" s="1"/>
  <c r="B881" i="3" s="1"/>
  <c r="B895" i="3" s="1"/>
  <c r="B909" i="3" s="1"/>
  <c r="B923" i="3" s="1"/>
  <c r="B937" i="3" s="1"/>
  <c r="B488" i="3"/>
  <c r="B502" i="3" s="1"/>
  <c r="B516" i="3" s="1"/>
  <c r="B530" i="3" s="1"/>
  <c r="B544" i="3" s="1"/>
  <c r="B558" i="3" s="1"/>
  <c r="B572" i="3" s="1"/>
  <c r="B586" i="3" s="1"/>
  <c r="B600" i="3" s="1"/>
  <c r="B614" i="3" s="1"/>
  <c r="B628" i="3" s="1"/>
  <c r="B642" i="3" s="1"/>
  <c r="B656" i="3" s="1"/>
  <c r="B670" i="3" s="1"/>
  <c r="B684" i="3" s="1"/>
  <c r="B698" i="3" s="1"/>
  <c r="B712" i="3" s="1"/>
  <c r="B726" i="3" s="1"/>
  <c r="B740" i="3" s="1"/>
  <c r="B754" i="3" s="1"/>
  <c r="B768" i="3" s="1"/>
  <c r="B782" i="3" s="1"/>
  <c r="B796" i="3" s="1"/>
  <c r="B810" i="3" s="1"/>
  <c r="B824" i="3" s="1"/>
  <c r="B838" i="3" s="1"/>
  <c r="B852" i="3" s="1"/>
  <c r="B866" i="3" s="1"/>
  <c r="B880" i="3" s="1"/>
  <c r="B894" i="3" s="1"/>
  <c r="B908" i="3" s="1"/>
  <c r="B922" i="3" s="1"/>
  <c r="B936" i="3" s="1"/>
  <c r="B487" i="3"/>
  <c r="B501" i="3" s="1"/>
  <c r="B515" i="3" s="1"/>
  <c r="B529" i="3" s="1"/>
  <c r="B543" i="3" s="1"/>
  <c r="B557" i="3" s="1"/>
  <c r="B571" i="3" s="1"/>
  <c r="B585" i="3" s="1"/>
  <c r="B599" i="3" s="1"/>
  <c r="B613" i="3" s="1"/>
  <c r="B627" i="3" s="1"/>
  <c r="B641" i="3" s="1"/>
  <c r="B655" i="3" s="1"/>
  <c r="B669" i="3" s="1"/>
  <c r="B683" i="3" s="1"/>
  <c r="B697" i="3" s="1"/>
  <c r="B711" i="3" s="1"/>
  <c r="B725" i="3" s="1"/>
  <c r="B739" i="3" s="1"/>
  <c r="B753" i="3" s="1"/>
  <c r="B767" i="3" s="1"/>
  <c r="B781" i="3" s="1"/>
  <c r="B795" i="3" s="1"/>
  <c r="B809" i="3" s="1"/>
  <c r="B823" i="3" s="1"/>
  <c r="B837" i="3" s="1"/>
  <c r="B851" i="3" s="1"/>
  <c r="B865" i="3" s="1"/>
  <c r="B879" i="3" s="1"/>
  <c r="B893" i="3" s="1"/>
  <c r="B907" i="3" s="1"/>
  <c r="B921" i="3" s="1"/>
  <c r="B935" i="3" s="1"/>
  <c r="A487" i="3"/>
  <c r="A501" i="3" s="1"/>
  <c r="A515" i="3" s="1"/>
  <c r="A529" i="3" s="1"/>
  <c r="A543" i="3" s="1"/>
  <c r="A557" i="3" s="1"/>
  <c r="A571" i="3" s="1"/>
  <c r="A585" i="3" s="1"/>
  <c r="A599" i="3" s="1"/>
  <c r="A613" i="3" s="1"/>
  <c r="A627" i="3" s="1"/>
  <c r="A641" i="3" s="1"/>
  <c r="A655" i="3" s="1"/>
  <c r="A669" i="3" s="1"/>
  <c r="A683" i="3" s="1"/>
  <c r="A697" i="3" s="1"/>
  <c r="A711" i="3" s="1"/>
  <c r="A725" i="3" s="1"/>
  <c r="A739" i="3" s="1"/>
  <c r="A753" i="3" s="1"/>
  <c r="A767" i="3" s="1"/>
  <c r="A781" i="3" s="1"/>
  <c r="A795" i="3" s="1"/>
  <c r="A809" i="3" s="1"/>
  <c r="A823" i="3" s="1"/>
  <c r="A837" i="3" s="1"/>
  <c r="A851" i="3" s="1"/>
  <c r="A865" i="3" s="1"/>
  <c r="A879" i="3" s="1"/>
  <c r="A893" i="3" s="1"/>
  <c r="A907" i="3" s="1"/>
  <c r="A921" i="3" s="1"/>
  <c r="A935" i="3" s="1"/>
  <c r="Q349" i="3"/>
  <c r="T311" i="3"/>
  <c r="T325" i="3" s="1"/>
  <c r="T339" i="3" s="1"/>
  <c r="T353" i="3" s="1"/>
  <c r="T367" i="3" s="1"/>
  <c r="T381" i="3" s="1"/>
  <c r="T395" i="3" s="1"/>
  <c r="Q302" i="3"/>
  <c r="T301" i="3"/>
  <c r="T315" i="3" s="1"/>
  <c r="T329" i="3" s="1"/>
  <c r="T343" i="3" s="1"/>
  <c r="T357" i="3" s="1"/>
  <c r="T371" i="3" s="1"/>
  <c r="T385" i="3" s="1"/>
  <c r="T399" i="3" s="1"/>
  <c r="T296" i="3"/>
  <c r="T310" i="3" s="1"/>
  <c r="T324" i="3" s="1"/>
  <c r="T338" i="3" s="1"/>
  <c r="T352" i="3" s="1"/>
  <c r="T366" i="3" s="1"/>
  <c r="T380" i="3" s="1"/>
  <c r="T394" i="3" s="1"/>
  <c r="T408" i="3" s="1"/>
  <c r="T422" i="3" s="1"/>
  <c r="T436" i="3" s="1"/>
  <c r="Q296" i="3"/>
  <c r="Q310" i="3" s="1"/>
  <c r="Q324" i="3" s="1"/>
  <c r="Q338" i="3" s="1"/>
  <c r="Q352" i="3" s="1"/>
  <c r="T295" i="3"/>
  <c r="T309" i="3" s="1"/>
  <c r="T323" i="3" s="1"/>
  <c r="T337" i="3" s="1"/>
  <c r="T351" i="3" s="1"/>
  <c r="T365" i="3" s="1"/>
  <c r="T379" i="3" s="1"/>
  <c r="Q295" i="3"/>
  <c r="T294" i="3"/>
  <c r="T308" i="3" s="1"/>
  <c r="T322" i="3" s="1"/>
  <c r="T336" i="3" s="1"/>
  <c r="T350" i="3" s="1"/>
  <c r="T364" i="3" s="1"/>
  <c r="T378" i="3" s="1"/>
  <c r="Q294" i="3"/>
  <c r="T293" i="3"/>
  <c r="T307" i="3" s="1"/>
  <c r="T321" i="3" s="1"/>
  <c r="T335" i="3" s="1"/>
  <c r="T349" i="3" s="1"/>
  <c r="T363" i="3" s="1"/>
  <c r="T377" i="3" s="1"/>
  <c r="T391" i="3" s="1"/>
  <c r="T405" i="3" s="1"/>
  <c r="T419" i="3" s="1"/>
  <c r="T433" i="3" s="1"/>
  <c r="T447" i="3" s="1"/>
  <c r="T461" i="3" s="1"/>
  <c r="T475" i="3" s="1"/>
  <c r="T489" i="3" s="1"/>
  <c r="T503" i="3" s="1"/>
  <c r="T517" i="3" s="1"/>
  <c r="T531" i="3" s="1"/>
  <c r="T545" i="3" s="1"/>
  <c r="T559" i="3" s="1"/>
  <c r="T573" i="3" s="1"/>
  <c r="Q293" i="3"/>
  <c r="Q307" i="3" s="1"/>
  <c r="Q321" i="3" s="1"/>
  <c r="Q335" i="3" s="1"/>
  <c r="T292" i="3"/>
  <c r="T306" i="3" s="1"/>
  <c r="T320" i="3" s="1"/>
  <c r="T334" i="3" s="1"/>
  <c r="T348" i="3" s="1"/>
  <c r="T362" i="3" s="1"/>
  <c r="T376" i="3" s="1"/>
  <c r="T390" i="3" s="1"/>
  <c r="T404" i="3" s="1"/>
  <c r="T418" i="3" s="1"/>
  <c r="T432" i="3" s="1"/>
  <c r="Q292" i="3"/>
  <c r="Q306" i="3" s="1"/>
  <c r="Q320" i="3" s="1"/>
  <c r="Q334" i="3" s="1"/>
  <c r="T291" i="3"/>
  <c r="Q291" i="3"/>
  <c r="T288" i="3"/>
  <c r="T302" i="3" s="1"/>
  <c r="T316" i="3" s="1"/>
  <c r="T330" i="3" s="1"/>
  <c r="T344" i="3" s="1"/>
  <c r="T358" i="3" s="1"/>
  <c r="T372" i="3" s="1"/>
  <c r="T386" i="3" s="1"/>
  <c r="Q288" i="3"/>
  <c r="T287" i="3"/>
  <c r="Q287" i="3"/>
  <c r="Q301" i="3" s="1"/>
  <c r="T286" i="3"/>
  <c r="T300" i="3" s="1"/>
  <c r="T314" i="3" s="1"/>
  <c r="Q286" i="3"/>
  <c r="Q300" i="3" s="1"/>
  <c r="T285" i="3"/>
  <c r="T299" i="3" s="1"/>
  <c r="T313" i="3" s="1"/>
  <c r="T327" i="3" s="1"/>
  <c r="T341" i="3" s="1"/>
  <c r="T355" i="3" s="1"/>
  <c r="T369" i="3" s="1"/>
  <c r="T383" i="3" s="1"/>
  <c r="Q285" i="3"/>
  <c r="Q299" i="3" s="1"/>
  <c r="T284" i="3"/>
  <c r="T298" i="3" s="1"/>
  <c r="T312" i="3" s="1"/>
  <c r="T326" i="3" s="1"/>
  <c r="T340" i="3" s="1"/>
  <c r="T354" i="3" s="1"/>
  <c r="T368" i="3" s="1"/>
  <c r="T382" i="3" s="1"/>
  <c r="Q284" i="3"/>
  <c r="Q298" i="3" s="1"/>
  <c r="T283" i="3"/>
  <c r="T297" i="3" s="1"/>
  <c r="Q283" i="3"/>
  <c r="Q297" i="3" s="1"/>
  <c r="Q311" i="3" s="1"/>
  <c r="Q325" i="3" s="1"/>
  <c r="Q339" i="3" s="1"/>
  <c r="Q353" i="3" s="1"/>
  <c r="J270" i="3"/>
  <c r="G270" i="3"/>
  <c r="E154" i="2" s="1"/>
  <c r="K269" i="3"/>
  <c r="J269" i="3"/>
  <c r="H269" i="3"/>
  <c r="F269" i="3"/>
  <c r="K268" i="3"/>
  <c r="H268" i="3"/>
  <c r="F268" i="3"/>
  <c r="N267" i="3"/>
  <c r="Q267" i="3" s="1"/>
  <c r="K267" i="3"/>
  <c r="H267" i="3"/>
  <c r="F267" i="3"/>
  <c r="D267" i="3"/>
  <c r="O267" i="3"/>
  <c r="T267" i="3" s="1"/>
  <c r="K266" i="3"/>
  <c r="H266" i="3"/>
  <c r="F266" i="3"/>
  <c r="O265" i="3"/>
  <c r="T265" i="3" s="1"/>
  <c r="K265" i="3"/>
  <c r="H265" i="3"/>
  <c r="F265" i="3"/>
  <c r="N265" i="3"/>
  <c r="Q265" i="3" s="1"/>
  <c r="K264" i="3"/>
  <c r="H264" i="3"/>
  <c r="F264" i="3"/>
  <c r="K263" i="3"/>
  <c r="H263" i="3"/>
  <c r="F263" i="3"/>
  <c r="J261" i="3"/>
  <c r="G261" i="3"/>
  <c r="E261" i="3"/>
  <c r="K260" i="3"/>
  <c r="H260" i="3"/>
  <c r="F260" i="3"/>
  <c r="K259" i="3"/>
  <c r="H259" i="3"/>
  <c r="F259" i="3"/>
  <c r="O258" i="3"/>
  <c r="T258" i="3" s="1"/>
  <c r="K258" i="3"/>
  <c r="H258" i="3"/>
  <c r="F258" i="3"/>
  <c r="N258" i="3"/>
  <c r="Q258" i="3" s="1"/>
  <c r="K257" i="3"/>
  <c r="H257" i="3"/>
  <c r="F257" i="3"/>
  <c r="N256" i="3"/>
  <c r="Q256" i="3" s="1"/>
  <c r="K256" i="3"/>
  <c r="H256" i="3"/>
  <c r="F256" i="3"/>
  <c r="D256" i="3"/>
  <c r="K255" i="3"/>
  <c r="H255" i="3"/>
  <c r="F255" i="3"/>
  <c r="O254" i="3"/>
  <c r="T254" i="3" s="1"/>
  <c r="K254" i="3"/>
  <c r="H254" i="3"/>
  <c r="F254" i="3"/>
  <c r="N254" i="3"/>
  <c r="Q254" i="3" s="1"/>
  <c r="K253" i="3"/>
  <c r="H253" i="3"/>
  <c r="F253" i="3"/>
  <c r="K252" i="3"/>
  <c r="H252" i="3"/>
  <c r="F252" i="3"/>
  <c r="O251" i="3"/>
  <c r="T251" i="3" s="1"/>
  <c r="N251" i="3"/>
  <c r="Q251" i="3" s="1"/>
  <c r="K251" i="3"/>
  <c r="H251" i="3"/>
  <c r="F251" i="3"/>
  <c r="D251" i="3"/>
  <c r="K250" i="3"/>
  <c r="H250" i="3"/>
  <c r="F250" i="3"/>
  <c r="O250" i="3"/>
  <c r="T250" i="3" s="1"/>
  <c r="K249" i="3"/>
  <c r="H249" i="3"/>
  <c r="F249" i="3"/>
  <c r="J247" i="3"/>
  <c r="G247" i="3"/>
  <c r="E247" i="3"/>
  <c r="F247" i="3" s="1"/>
  <c r="K246" i="3"/>
  <c r="H246" i="3"/>
  <c r="F246" i="3"/>
  <c r="O245" i="3"/>
  <c r="N245" i="3"/>
  <c r="Q245" i="3" s="1"/>
  <c r="K245" i="3"/>
  <c r="H245" i="3"/>
  <c r="F245" i="3"/>
  <c r="K244" i="3"/>
  <c r="H244" i="3"/>
  <c r="F244" i="3"/>
  <c r="K243" i="3"/>
  <c r="H243" i="3"/>
  <c r="F243" i="3"/>
  <c r="O243" i="3"/>
  <c r="O242" i="3"/>
  <c r="N242" i="3"/>
  <c r="Q242" i="3" s="1"/>
  <c r="K242" i="3"/>
  <c r="H242" i="3"/>
  <c r="F242" i="3"/>
  <c r="D242" i="3"/>
  <c r="K241" i="3"/>
  <c r="H241" i="3"/>
  <c r="F241" i="3"/>
  <c r="N240" i="3"/>
  <c r="Q240" i="3" s="1"/>
  <c r="K240" i="3"/>
  <c r="H240" i="3"/>
  <c r="F240" i="3"/>
  <c r="D240" i="3"/>
  <c r="D254" i="3"/>
  <c r="O239" i="3"/>
  <c r="K239" i="3"/>
  <c r="H239" i="3"/>
  <c r="F239" i="3"/>
  <c r="N239" i="3"/>
  <c r="Q239" i="3" s="1"/>
  <c r="K238" i="3"/>
  <c r="H238" i="3"/>
  <c r="F238" i="3"/>
  <c r="N237" i="3"/>
  <c r="Q237" i="3" s="1"/>
  <c r="K237" i="3"/>
  <c r="H237" i="3"/>
  <c r="F237" i="3"/>
  <c r="O237" i="3"/>
  <c r="K236" i="3"/>
  <c r="H236" i="3"/>
  <c r="F236" i="3"/>
  <c r="K235" i="3"/>
  <c r="H235" i="3"/>
  <c r="F235" i="3"/>
  <c r="J233" i="3"/>
  <c r="G233" i="3"/>
  <c r="E233" i="3"/>
  <c r="K232" i="3"/>
  <c r="H232" i="3"/>
  <c r="F232" i="3"/>
  <c r="O232" i="3"/>
  <c r="K231" i="3"/>
  <c r="H231" i="3"/>
  <c r="F231" i="3"/>
  <c r="K230" i="3"/>
  <c r="H230" i="3"/>
  <c r="F230" i="3"/>
  <c r="K229" i="3"/>
  <c r="H229" i="3"/>
  <c r="F229" i="3"/>
  <c r="D243" i="3"/>
  <c r="K228" i="3"/>
  <c r="H228" i="3"/>
  <c r="F228" i="3"/>
  <c r="O228" i="3"/>
  <c r="K227" i="3"/>
  <c r="H227" i="3"/>
  <c r="F227" i="3"/>
  <c r="O227" i="3"/>
  <c r="N226" i="3"/>
  <c r="D226" i="3"/>
  <c r="O226" i="3"/>
  <c r="K225" i="3"/>
  <c r="H225" i="3"/>
  <c r="F225" i="3"/>
  <c r="O224" i="3"/>
  <c r="K224" i="3"/>
  <c r="H224" i="3"/>
  <c r="F224" i="3"/>
  <c r="N224" i="3"/>
  <c r="K223" i="3"/>
  <c r="H223" i="3"/>
  <c r="F223" i="3"/>
  <c r="K222" i="3"/>
  <c r="H222" i="3"/>
  <c r="F222" i="3"/>
  <c r="K221" i="3"/>
  <c r="H221" i="3"/>
  <c r="F221" i="3"/>
  <c r="E219" i="3"/>
  <c r="F233" i="3" s="1"/>
  <c r="H218" i="3"/>
  <c r="N218" i="3"/>
  <c r="H217" i="3"/>
  <c r="F216" i="3"/>
  <c r="N215" i="3"/>
  <c r="F215" i="3"/>
  <c r="D215" i="3"/>
  <c r="O215" i="3"/>
  <c r="K214" i="3"/>
  <c r="F214" i="3"/>
  <c r="K213" i="3"/>
  <c r="H213" i="3"/>
  <c r="F213" i="3"/>
  <c r="O212" i="3"/>
  <c r="J212" i="3"/>
  <c r="H212" i="3"/>
  <c r="G212" i="3"/>
  <c r="H226" i="3" s="1"/>
  <c r="E212" i="3"/>
  <c r="K211" i="3"/>
  <c r="F211" i="3"/>
  <c r="D211" i="3"/>
  <c r="O211" i="3"/>
  <c r="K210" i="3"/>
  <c r="H210" i="3"/>
  <c r="F210" i="3"/>
  <c r="O209" i="3"/>
  <c r="K209" i="3"/>
  <c r="H209" i="3"/>
  <c r="F209" i="3"/>
  <c r="N209" i="3"/>
  <c r="O208" i="3"/>
  <c r="K208" i="3"/>
  <c r="F208" i="3"/>
  <c r="D208" i="3"/>
  <c r="N208" i="3"/>
  <c r="K207" i="3"/>
  <c r="F207" i="3"/>
  <c r="D207" i="3"/>
  <c r="O204" i="3"/>
  <c r="J204" i="3"/>
  <c r="G204" i="3"/>
  <c r="F204" i="3"/>
  <c r="E204" i="3"/>
  <c r="F218" i="3" s="1"/>
  <c r="O203" i="3"/>
  <c r="J203" i="3"/>
  <c r="H203" i="3"/>
  <c r="G203" i="3"/>
  <c r="E203" i="3"/>
  <c r="J202" i="3"/>
  <c r="K216" i="3" s="1"/>
  <c r="H202" i="3"/>
  <c r="G202" i="3"/>
  <c r="H216" i="3" s="1"/>
  <c r="F202" i="3"/>
  <c r="E202" i="3"/>
  <c r="N201" i="3"/>
  <c r="K201" i="3"/>
  <c r="J201" i="3"/>
  <c r="K215" i="3" s="1"/>
  <c r="G201" i="3"/>
  <c r="F201" i="3"/>
  <c r="O201" i="3"/>
  <c r="K200" i="3"/>
  <c r="H200" i="3"/>
  <c r="G200" i="3"/>
  <c r="H214" i="3" s="1"/>
  <c r="F200" i="3"/>
  <c r="K199" i="3"/>
  <c r="H199" i="3"/>
  <c r="G199" i="3"/>
  <c r="F199" i="3"/>
  <c r="D199" i="3"/>
  <c r="P199" i="3"/>
  <c r="K198" i="3"/>
  <c r="H198" i="3"/>
  <c r="G198" i="3"/>
  <c r="F198" i="3"/>
  <c r="K197" i="3"/>
  <c r="G197" i="3"/>
  <c r="F197" i="3"/>
  <c r="P197" i="3"/>
  <c r="P196" i="3"/>
  <c r="K196" i="3"/>
  <c r="H196" i="3"/>
  <c r="G196" i="3"/>
  <c r="O196" i="3" s="1"/>
  <c r="F196" i="3"/>
  <c r="K195" i="3"/>
  <c r="H195" i="3"/>
  <c r="G195" i="3"/>
  <c r="F195" i="3"/>
  <c r="D195" i="3"/>
  <c r="K194" i="3"/>
  <c r="H194" i="3"/>
  <c r="G194" i="3"/>
  <c r="H208" i="3" s="1"/>
  <c r="F194" i="3"/>
  <c r="P194" i="3"/>
  <c r="K193" i="3"/>
  <c r="G193" i="3"/>
  <c r="F193" i="3"/>
  <c r="P193" i="3"/>
  <c r="E191" i="3"/>
  <c r="K190" i="3"/>
  <c r="G190" i="3"/>
  <c r="F190" i="3"/>
  <c r="P190" i="3"/>
  <c r="J189" i="3"/>
  <c r="H189" i="3"/>
  <c r="F189" i="3"/>
  <c r="P189" i="3"/>
  <c r="J188" i="3"/>
  <c r="H188" i="3"/>
  <c r="F188" i="3"/>
  <c r="N187" i="3"/>
  <c r="K187" i="3"/>
  <c r="J187" i="3"/>
  <c r="H187" i="3"/>
  <c r="F187" i="3"/>
  <c r="O186" i="3"/>
  <c r="N186" i="3"/>
  <c r="K186" i="3"/>
  <c r="H186" i="3"/>
  <c r="F186" i="3"/>
  <c r="P186" i="3"/>
  <c r="K185" i="3"/>
  <c r="H185" i="3"/>
  <c r="F185" i="3"/>
  <c r="K184" i="3"/>
  <c r="H184" i="3"/>
  <c r="F184" i="3"/>
  <c r="O183" i="3"/>
  <c r="N183" i="3"/>
  <c r="K183" i="3"/>
  <c r="H183" i="3"/>
  <c r="F183" i="3"/>
  <c r="D183" i="3"/>
  <c r="O182" i="3"/>
  <c r="K182" i="3"/>
  <c r="H182" i="3"/>
  <c r="F182" i="3"/>
  <c r="P182" i="3"/>
  <c r="K181" i="3"/>
  <c r="H181" i="3"/>
  <c r="F181" i="3"/>
  <c r="K180" i="3"/>
  <c r="H180" i="3"/>
  <c r="F180" i="3"/>
  <c r="N179" i="3"/>
  <c r="K179" i="3"/>
  <c r="H179" i="3"/>
  <c r="F179" i="3"/>
  <c r="O179" i="3"/>
  <c r="J177" i="3"/>
  <c r="F16" i="2" s="1"/>
  <c r="G177" i="3"/>
  <c r="E177" i="3"/>
  <c r="N176" i="3"/>
  <c r="K176" i="3"/>
  <c r="H176" i="3"/>
  <c r="F176" i="3"/>
  <c r="D176" i="3"/>
  <c r="K175" i="3"/>
  <c r="H175" i="3"/>
  <c r="F175" i="3"/>
  <c r="N174" i="3"/>
  <c r="K174" i="3"/>
  <c r="H174" i="3"/>
  <c r="F174" i="3"/>
  <c r="D174" i="3"/>
  <c r="K173" i="3"/>
  <c r="H173" i="3"/>
  <c r="F173" i="3"/>
  <c r="N172" i="3"/>
  <c r="K172" i="3"/>
  <c r="H172" i="3"/>
  <c r="F172" i="3"/>
  <c r="D172" i="3"/>
  <c r="D186" i="3"/>
  <c r="K171" i="3"/>
  <c r="H171" i="3"/>
  <c r="F171" i="3"/>
  <c r="N170" i="3"/>
  <c r="K170" i="3"/>
  <c r="H170" i="3"/>
  <c r="F170" i="3"/>
  <c r="D170" i="3"/>
  <c r="K169" i="3"/>
  <c r="H169" i="3"/>
  <c r="F169" i="3"/>
  <c r="N168" i="3"/>
  <c r="K168" i="3"/>
  <c r="H168" i="3"/>
  <c r="F168" i="3"/>
  <c r="D168" i="3"/>
  <c r="K167" i="3"/>
  <c r="H167" i="3"/>
  <c r="F167" i="3"/>
  <c r="N166" i="3"/>
  <c r="K166" i="3"/>
  <c r="H166" i="3"/>
  <c r="F166" i="3"/>
  <c r="D166" i="3"/>
  <c r="K165" i="3"/>
  <c r="H165" i="3"/>
  <c r="F165" i="3"/>
  <c r="J162" i="3"/>
  <c r="G162" i="3"/>
  <c r="E162" i="3"/>
  <c r="F177" i="3" s="1"/>
  <c r="C162" i="3"/>
  <c r="D162" i="3" s="1"/>
  <c r="P161" i="3"/>
  <c r="O161" i="3"/>
  <c r="N161" i="3"/>
  <c r="K161" i="3"/>
  <c r="H161" i="3"/>
  <c r="F161" i="3"/>
  <c r="D161" i="3"/>
  <c r="P160" i="3"/>
  <c r="O160" i="3"/>
  <c r="N160" i="3"/>
  <c r="K160" i="3"/>
  <c r="H160" i="3"/>
  <c r="F160" i="3"/>
  <c r="D160" i="3"/>
  <c r="P159" i="3"/>
  <c r="O159" i="3"/>
  <c r="N159" i="3"/>
  <c r="K159" i="3"/>
  <c r="H159" i="3"/>
  <c r="F159" i="3"/>
  <c r="D159" i="3"/>
  <c r="P158" i="3"/>
  <c r="O158" i="3"/>
  <c r="N158" i="3"/>
  <c r="K158" i="3"/>
  <c r="H158" i="3"/>
  <c r="F158" i="3"/>
  <c r="D158" i="3"/>
  <c r="P157" i="3"/>
  <c r="O157" i="3"/>
  <c r="N157" i="3"/>
  <c r="K157" i="3"/>
  <c r="H157" i="3"/>
  <c r="F157" i="3"/>
  <c r="D157" i="3"/>
  <c r="P156" i="3"/>
  <c r="O156" i="3"/>
  <c r="N156" i="3"/>
  <c r="K156" i="3"/>
  <c r="H156" i="3"/>
  <c r="F156" i="3"/>
  <c r="D156" i="3"/>
  <c r="P155" i="3"/>
  <c r="O155" i="3"/>
  <c r="N155" i="3"/>
  <c r="K155" i="3"/>
  <c r="H155" i="3"/>
  <c r="F155" i="3"/>
  <c r="D155" i="3"/>
  <c r="P154" i="3"/>
  <c r="O154" i="3"/>
  <c r="N154" i="3"/>
  <c r="K154" i="3"/>
  <c r="H154" i="3"/>
  <c r="F154" i="3"/>
  <c r="D154" i="3"/>
  <c r="P153" i="3"/>
  <c r="O153" i="3"/>
  <c r="N153" i="3"/>
  <c r="K153" i="3"/>
  <c r="H153" i="3"/>
  <c r="F153" i="3"/>
  <c r="D153" i="3"/>
  <c r="P152" i="3"/>
  <c r="O152" i="3"/>
  <c r="N152" i="3"/>
  <c r="K152" i="3"/>
  <c r="H152" i="3"/>
  <c r="F152" i="3"/>
  <c r="D152" i="3"/>
  <c r="P151" i="3"/>
  <c r="O151" i="3"/>
  <c r="N151" i="3"/>
  <c r="K151" i="3"/>
  <c r="H151" i="3"/>
  <c r="F151" i="3"/>
  <c r="D151" i="3"/>
  <c r="P150" i="3"/>
  <c r="O150" i="3"/>
  <c r="N150" i="3"/>
  <c r="K150" i="3"/>
  <c r="H150" i="3"/>
  <c r="F150" i="3"/>
  <c r="D150" i="3"/>
  <c r="K147" i="3"/>
  <c r="J147" i="3"/>
  <c r="G147" i="3"/>
  <c r="E147" i="3"/>
  <c r="C147" i="3"/>
  <c r="C14" i="2" s="1"/>
  <c r="P146" i="3"/>
  <c r="O146" i="3"/>
  <c r="N146" i="3"/>
  <c r="K146" i="3"/>
  <c r="H146" i="3"/>
  <c r="F146" i="3"/>
  <c r="D146" i="3"/>
  <c r="P145" i="3"/>
  <c r="O145" i="3"/>
  <c r="N145" i="3"/>
  <c r="K145" i="3"/>
  <c r="H145" i="3"/>
  <c r="F145" i="3"/>
  <c r="D145" i="3"/>
  <c r="P144" i="3"/>
  <c r="O144" i="3"/>
  <c r="N144" i="3"/>
  <c r="K144" i="3"/>
  <c r="H144" i="3"/>
  <c r="F144" i="3"/>
  <c r="D144" i="3"/>
  <c r="P143" i="3"/>
  <c r="O143" i="3"/>
  <c r="N143" i="3"/>
  <c r="K143" i="3"/>
  <c r="H143" i="3"/>
  <c r="F143" i="3"/>
  <c r="D143" i="3"/>
  <c r="P142" i="3"/>
  <c r="O142" i="3"/>
  <c r="N142" i="3"/>
  <c r="K142" i="3"/>
  <c r="H142" i="3"/>
  <c r="F142" i="3"/>
  <c r="D142" i="3"/>
  <c r="P141" i="3"/>
  <c r="O141" i="3"/>
  <c r="N141" i="3"/>
  <c r="K141" i="3"/>
  <c r="H141" i="3"/>
  <c r="F141" i="3"/>
  <c r="D141" i="3"/>
  <c r="P140" i="3"/>
  <c r="O140" i="3"/>
  <c r="N140" i="3"/>
  <c r="K140" i="3"/>
  <c r="H140" i="3"/>
  <c r="F140" i="3"/>
  <c r="D140" i="3"/>
  <c r="P139" i="3"/>
  <c r="O139" i="3"/>
  <c r="N139" i="3"/>
  <c r="K139" i="3"/>
  <c r="H139" i="3"/>
  <c r="F139" i="3"/>
  <c r="D139" i="3"/>
  <c r="P138" i="3"/>
  <c r="O138" i="3"/>
  <c r="N138" i="3"/>
  <c r="K138" i="3"/>
  <c r="H138" i="3"/>
  <c r="F138" i="3"/>
  <c r="D138" i="3"/>
  <c r="P137" i="3"/>
  <c r="O137" i="3"/>
  <c r="N137" i="3"/>
  <c r="K137" i="3"/>
  <c r="H137" i="3"/>
  <c r="F137" i="3"/>
  <c r="D137" i="3"/>
  <c r="P136" i="3"/>
  <c r="O136" i="3"/>
  <c r="N136" i="3"/>
  <c r="K136" i="3"/>
  <c r="H136" i="3"/>
  <c r="F136" i="3"/>
  <c r="D136" i="3"/>
  <c r="P135" i="3"/>
  <c r="O135" i="3"/>
  <c r="O147" i="3" s="1"/>
  <c r="N135" i="3"/>
  <c r="K135" i="3"/>
  <c r="H135" i="3"/>
  <c r="F135" i="3"/>
  <c r="D135" i="3"/>
  <c r="J133" i="3"/>
  <c r="G133" i="3"/>
  <c r="H147" i="3" s="1"/>
  <c r="E133" i="3"/>
  <c r="C133" i="3"/>
  <c r="D133" i="3" s="1"/>
  <c r="P132" i="3"/>
  <c r="O132" i="3"/>
  <c r="N132" i="3"/>
  <c r="K132" i="3"/>
  <c r="H132" i="3"/>
  <c r="F132" i="3"/>
  <c r="D132" i="3"/>
  <c r="P131" i="3"/>
  <c r="O131" i="3"/>
  <c r="N131" i="3"/>
  <c r="K131" i="3"/>
  <c r="H131" i="3"/>
  <c r="F131" i="3"/>
  <c r="D131" i="3"/>
  <c r="P130" i="3"/>
  <c r="O130" i="3"/>
  <c r="N130" i="3"/>
  <c r="K130" i="3"/>
  <c r="H130" i="3"/>
  <c r="F130" i="3"/>
  <c r="D130" i="3"/>
  <c r="P129" i="3"/>
  <c r="O129" i="3"/>
  <c r="N129" i="3"/>
  <c r="K129" i="3"/>
  <c r="H129" i="3"/>
  <c r="F129" i="3"/>
  <c r="D129" i="3"/>
  <c r="P128" i="3"/>
  <c r="O128" i="3"/>
  <c r="N128" i="3"/>
  <c r="K128" i="3"/>
  <c r="H128" i="3"/>
  <c r="F128" i="3"/>
  <c r="D128" i="3"/>
  <c r="P127" i="3"/>
  <c r="O127" i="3"/>
  <c r="N127" i="3"/>
  <c r="K127" i="3"/>
  <c r="H127" i="3"/>
  <c r="F127" i="3"/>
  <c r="D127" i="3"/>
  <c r="P126" i="3"/>
  <c r="O126" i="3"/>
  <c r="N126" i="3"/>
  <c r="K126" i="3"/>
  <c r="H126" i="3"/>
  <c r="F126" i="3"/>
  <c r="D126" i="3"/>
  <c r="P125" i="3"/>
  <c r="O125" i="3"/>
  <c r="N125" i="3"/>
  <c r="K125" i="3"/>
  <c r="H125" i="3"/>
  <c r="F125" i="3"/>
  <c r="D125" i="3"/>
  <c r="P124" i="3"/>
  <c r="O124" i="3"/>
  <c r="N124" i="3"/>
  <c r="K124" i="3"/>
  <c r="H124" i="3"/>
  <c r="F124" i="3"/>
  <c r="D124" i="3"/>
  <c r="P123" i="3"/>
  <c r="O123" i="3"/>
  <c r="N123" i="3"/>
  <c r="K123" i="3"/>
  <c r="H123" i="3"/>
  <c r="F123" i="3"/>
  <c r="D123" i="3"/>
  <c r="P122" i="3"/>
  <c r="O122" i="3"/>
  <c r="N122" i="3"/>
  <c r="K122" i="3"/>
  <c r="H122" i="3"/>
  <c r="F122" i="3"/>
  <c r="D122" i="3"/>
  <c r="P121" i="3"/>
  <c r="O121" i="3"/>
  <c r="N121" i="3"/>
  <c r="K121" i="3"/>
  <c r="H121" i="3"/>
  <c r="F121" i="3"/>
  <c r="D121" i="3"/>
  <c r="J119" i="3"/>
  <c r="G119" i="3"/>
  <c r="E119" i="3"/>
  <c r="F133" i="3" s="1"/>
  <c r="C119" i="3"/>
  <c r="P118" i="3"/>
  <c r="O118" i="3"/>
  <c r="N118" i="3"/>
  <c r="K118" i="3"/>
  <c r="H118" i="3"/>
  <c r="F118" i="3"/>
  <c r="D118" i="3"/>
  <c r="P117" i="3"/>
  <c r="O117" i="3"/>
  <c r="N117" i="3"/>
  <c r="K117" i="3"/>
  <c r="H117" i="3"/>
  <c r="F117" i="3"/>
  <c r="D117" i="3"/>
  <c r="P116" i="3"/>
  <c r="O116" i="3"/>
  <c r="N116" i="3"/>
  <c r="K116" i="3"/>
  <c r="H116" i="3"/>
  <c r="F116" i="3"/>
  <c r="D116" i="3"/>
  <c r="P115" i="3"/>
  <c r="O115" i="3"/>
  <c r="N115" i="3"/>
  <c r="K115" i="3"/>
  <c r="H115" i="3"/>
  <c r="F115" i="3"/>
  <c r="D115" i="3"/>
  <c r="P114" i="3"/>
  <c r="O114" i="3"/>
  <c r="N114" i="3"/>
  <c r="K114" i="3"/>
  <c r="H114" i="3"/>
  <c r="F114" i="3"/>
  <c r="D114" i="3"/>
  <c r="P113" i="3"/>
  <c r="O113" i="3"/>
  <c r="N113" i="3"/>
  <c r="K113" i="3"/>
  <c r="H113" i="3"/>
  <c r="F113" i="3"/>
  <c r="D113" i="3"/>
  <c r="P112" i="3"/>
  <c r="O112" i="3"/>
  <c r="N112" i="3"/>
  <c r="K112" i="3"/>
  <c r="H112" i="3"/>
  <c r="F112" i="3"/>
  <c r="D112" i="3"/>
  <c r="P111" i="3"/>
  <c r="O111" i="3"/>
  <c r="N111" i="3"/>
  <c r="K111" i="3"/>
  <c r="H111" i="3"/>
  <c r="F111" i="3"/>
  <c r="D111" i="3"/>
  <c r="P110" i="3"/>
  <c r="O110" i="3"/>
  <c r="N110" i="3"/>
  <c r="K110" i="3"/>
  <c r="H110" i="3"/>
  <c r="F110" i="3"/>
  <c r="D110" i="3"/>
  <c r="P109" i="3"/>
  <c r="O109" i="3"/>
  <c r="N109" i="3"/>
  <c r="K109" i="3"/>
  <c r="H109" i="3"/>
  <c r="F109" i="3"/>
  <c r="D109" i="3"/>
  <c r="P108" i="3"/>
  <c r="O108" i="3"/>
  <c r="N108" i="3"/>
  <c r="K108" i="3"/>
  <c r="H108" i="3"/>
  <c r="F108" i="3"/>
  <c r="D108" i="3"/>
  <c r="P107" i="3"/>
  <c r="O107" i="3"/>
  <c r="N107" i="3"/>
  <c r="K107" i="3"/>
  <c r="H107" i="3"/>
  <c r="F107" i="3"/>
  <c r="D107" i="3"/>
  <c r="J105" i="3"/>
  <c r="N105" i="3" s="1"/>
  <c r="G105" i="3"/>
  <c r="E105" i="3"/>
  <c r="C105" i="3"/>
  <c r="D119" i="3" s="1"/>
  <c r="P104" i="3"/>
  <c r="O104" i="3"/>
  <c r="N104" i="3"/>
  <c r="K104" i="3"/>
  <c r="H104" i="3"/>
  <c r="F104" i="3"/>
  <c r="D104" i="3"/>
  <c r="P103" i="3"/>
  <c r="O103" i="3"/>
  <c r="N103" i="3"/>
  <c r="K103" i="3"/>
  <c r="H103" i="3"/>
  <c r="F103" i="3"/>
  <c r="D103" i="3"/>
  <c r="P102" i="3"/>
  <c r="O102" i="3"/>
  <c r="N102" i="3"/>
  <c r="K102" i="3"/>
  <c r="H102" i="3"/>
  <c r="F102" i="3"/>
  <c r="D102" i="3"/>
  <c r="P101" i="3"/>
  <c r="O101" i="3"/>
  <c r="N101" i="3"/>
  <c r="K101" i="3"/>
  <c r="H101" i="3"/>
  <c r="F101" i="3"/>
  <c r="D101" i="3"/>
  <c r="P100" i="3"/>
  <c r="O100" i="3"/>
  <c r="N100" i="3"/>
  <c r="K100" i="3"/>
  <c r="H100" i="3"/>
  <c r="F100" i="3"/>
  <c r="D100" i="3"/>
  <c r="P99" i="3"/>
  <c r="O99" i="3"/>
  <c r="N99" i="3"/>
  <c r="K99" i="3"/>
  <c r="H99" i="3"/>
  <c r="F99" i="3"/>
  <c r="D99" i="3"/>
  <c r="P98" i="3"/>
  <c r="O98" i="3"/>
  <c r="N98" i="3"/>
  <c r="K98" i="3"/>
  <c r="H98" i="3"/>
  <c r="F98" i="3"/>
  <c r="D98" i="3"/>
  <c r="P97" i="3"/>
  <c r="O97" i="3"/>
  <c r="N97" i="3"/>
  <c r="K97" i="3"/>
  <c r="H97" i="3"/>
  <c r="F97" i="3"/>
  <c r="D97" i="3"/>
  <c r="P96" i="3"/>
  <c r="O96" i="3"/>
  <c r="N96" i="3"/>
  <c r="K96" i="3"/>
  <c r="H96" i="3"/>
  <c r="F96" i="3"/>
  <c r="D96" i="3"/>
  <c r="P95" i="3"/>
  <c r="O95" i="3"/>
  <c r="N95" i="3"/>
  <c r="K95" i="3"/>
  <c r="H95" i="3"/>
  <c r="F95" i="3"/>
  <c r="D95" i="3"/>
  <c r="P94" i="3"/>
  <c r="O94" i="3"/>
  <c r="N94" i="3"/>
  <c r="K94" i="3"/>
  <c r="H94" i="3"/>
  <c r="F94" i="3"/>
  <c r="D94" i="3"/>
  <c r="P93" i="3"/>
  <c r="O93" i="3"/>
  <c r="O105" i="3" s="1"/>
  <c r="N93" i="3"/>
  <c r="K93" i="3"/>
  <c r="H93" i="3"/>
  <c r="F93" i="3"/>
  <c r="D93" i="3"/>
  <c r="J91" i="3"/>
  <c r="G91" i="3"/>
  <c r="E91" i="3"/>
  <c r="C91" i="3"/>
  <c r="P90" i="3"/>
  <c r="O90" i="3"/>
  <c r="N90" i="3"/>
  <c r="K90" i="3"/>
  <c r="H90" i="3"/>
  <c r="F90" i="3"/>
  <c r="D90" i="3"/>
  <c r="P89" i="3"/>
  <c r="O89" i="3"/>
  <c r="N89" i="3"/>
  <c r="K89" i="3"/>
  <c r="H89" i="3"/>
  <c r="F89" i="3"/>
  <c r="D89" i="3"/>
  <c r="P88" i="3"/>
  <c r="O88" i="3"/>
  <c r="N88" i="3"/>
  <c r="K88" i="3"/>
  <c r="H88" i="3"/>
  <c r="F88" i="3"/>
  <c r="D88" i="3"/>
  <c r="P87" i="3"/>
  <c r="O87" i="3"/>
  <c r="N87" i="3"/>
  <c r="K87" i="3"/>
  <c r="H87" i="3"/>
  <c r="F87" i="3"/>
  <c r="D87" i="3"/>
  <c r="P86" i="3"/>
  <c r="O86" i="3"/>
  <c r="N86" i="3"/>
  <c r="K86" i="3"/>
  <c r="H86" i="3"/>
  <c r="F86" i="3"/>
  <c r="D86" i="3"/>
  <c r="P85" i="3"/>
  <c r="O85" i="3"/>
  <c r="N85" i="3"/>
  <c r="K85" i="3"/>
  <c r="H85" i="3"/>
  <c r="F85" i="3"/>
  <c r="D85" i="3"/>
  <c r="P84" i="3"/>
  <c r="O84" i="3"/>
  <c r="N84" i="3"/>
  <c r="K84" i="3"/>
  <c r="H84" i="3"/>
  <c r="F84" i="3"/>
  <c r="D84" i="3"/>
  <c r="P83" i="3"/>
  <c r="O83" i="3"/>
  <c r="N83" i="3"/>
  <c r="K83" i="3"/>
  <c r="H83" i="3"/>
  <c r="F83" i="3"/>
  <c r="D83" i="3"/>
  <c r="P82" i="3"/>
  <c r="O82" i="3"/>
  <c r="N82" i="3"/>
  <c r="K82" i="3"/>
  <c r="H82" i="3"/>
  <c r="F82" i="3"/>
  <c r="D82" i="3"/>
  <c r="P81" i="3"/>
  <c r="O81" i="3"/>
  <c r="N81" i="3"/>
  <c r="K81" i="3"/>
  <c r="H81" i="3"/>
  <c r="F81" i="3"/>
  <c r="D81" i="3"/>
  <c r="P80" i="3"/>
  <c r="O80" i="3"/>
  <c r="N80" i="3"/>
  <c r="K80" i="3"/>
  <c r="H80" i="3"/>
  <c r="F80" i="3"/>
  <c r="D80" i="3"/>
  <c r="P79" i="3"/>
  <c r="O79" i="3"/>
  <c r="O91" i="3" s="1"/>
  <c r="N79" i="3"/>
  <c r="K79" i="3"/>
  <c r="H79" i="3"/>
  <c r="F79" i="3"/>
  <c r="D79" i="3"/>
  <c r="J77" i="3"/>
  <c r="K91" i="3" s="1"/>
  <c r="G77" i="3"/>
  <c r="E77" i="3"/>
  <c r="C77" i="3"/>
  <c r="P76" i="3"/>
  <c r="O76" i="3"/>
  <c r="N76" i="3"/>
  <c r="K76" i="3"/>
  <c r="H76" i="3"/>
  <c r="F76" i="3"/>
  <c r="D76" i="3"/>
  <c r="P75" i="3"/>
  <c r="O75" i="3"/>
  <c r="N75" i="3"/>
  <c r="K75" i="3"/>
  <c r="H75" i="3"/>
  <c r="F75" i="3"/>
  <c r="D75" i="3"/>
  <c r="P74" i="3"/>
  <c r="O74" i="3"/>
  <c r="N74" i="3"/>
  <c r="K74" i="3"/>
  <c r="H74" i="3"/>
  <c r="F74" i="3"/>
  <c r="D74" i="3"/>
  <c r="P73" i="3"/>
  <c r="O73" i="3"/>
  <c r="N73" i="3"/>
  <c r="K73" i="3"/>
  <c r="H73" i="3"/>
  <c r="F73" i="3"/>
  <c r="D73" i="3"/>
  <c r="P72" i="3"/>
  <c r="O72" i="3"/>
  <c r="N72" i="3"/>
  <c r="K72" i="3"/>
  <c r="H72" i="3"/>
  <c r="F72" i="3"/>
  <c r="D72" i="3"/>
  <c r="P71" i="3"/>
  <c r="O71" i="3"/>
  <c r="N71" i="3"/>
  <c r="K71" i="3"/>
  <c r="H71" i="3"/>
  <c r="F71" i="3"/>
  <c r="D71" i="3"/>
  <c r="P70" i="3"/>
  <c r="O70" i="3"/>
  <c r="N70" i="3"/>
  <c r="K70" i="3"/>
  <c r="H70" i="3"/>
  <c r="F70" i="3"/>
  <c r="D70" i="3"/>
  <c r="P69" i="3"/>
  <c r="O69" i="3"/>
  <c r="N69" i="3"/>
  <c r="K69" i="3"/>
  <c r="H69" i="3"/>
  <c r="F69" i="3"/>
  <c r="D69" i="3"/>
  <c r="P68" i="3"/>
  <c r="O68" i="3"/>
  <c r="N68" i="3"/>
  <c r="K68" i="3"/>
  <c r="H68" i="3"/>
  <c r="F68" i="3"/>
  <c r="D68" i="3"/>
  <c r="P67" i="3"/>
  <c r="O67" i="3"/>
  <c r="N67" i="3"/>
  <c r="K67" i="3"/>
  <c r="H67" i="3"/>
  <c r="F67" i="3"/>
  <c r="D67" i="3"/>
  <c r="P66" i="3"/>
  <c r="O66" i="3"/>
  <c r="N66" i="3"/>
  <c r="K66" i="3"/>
  <c r="H66" i="3"/>
  <c r="F66" i="3"/>
  <c r="D66" i="3"/>
  <c r="P65" i="3"/>
  <c r="O65" i="3"/>
  <c r="N65" i="3"/>
  <c r="K65" i="3"/>
  <c r="H65" i="3"/>
  <c r="F65" i="3"/>
  <c r="D65" i="3"/>
  <c r="N63" i="3"/>
  <c r="J63" i="3"/>
  <c r="G63" i="3"/>
  <c r="E63" i="3"/>
  <c r="F77" i="3" s="1"/>
  <c r="D63" i="3"/>
  <c r="C63" i="3"/>
  <c r="P62" i="3"/>
  <c r="O62" i="3"/>
  <c r="N62" i="3"/>
  <c r="K62" i="3"/>
  <c r="H62" i="3"/>
  <c r="F62" i="3"/>
  <c r="D62" i="3"/>
  <c r="P61" i="3"/>
  <c r="O61" i="3"/>
  <c r="N61" i="3"/>
  <c r="K61" i="3"/>
  <c r="H61" i="3"/>
  <c r="F61" i="3"/>
  <c r="D61" i="3"/>
  <c r="P60" i="3"/>
  <c r="O60" i="3"/>
  <c r="N60" i="3"/>
  <c r="K60" i="3"/>
  <c r="H60" i="3"/>
  <c r="F60" i="3"/>
  <c r="D60" i="3"/>
  <c r="P59" i="3"/>
  <c r="O59" i="3"/>
  <c r="N59" i="3"/>
  <c r="K59" i="3"/>
  <c r="H59" i="3"/>
  <c r="F59" i="3"/>
  <c r="D59" i="3"/>
  <c r="P58" i="3"/>
  <c r="O58" i="3"/>
  <c r="N58" i="3"/>
  <c r="K58" i="3"/>
  <c r="H58" i="3"/>
  <c r="F58" i="3"/>
  <c r="D58" i="3"/>
  <c r="P57" i="3"/>
  <c r="O57" i="3"/>
  <c r="N57" i="3"/>
  <c r="K57" i="3"/>
  <c r="H57" i="3"/>
  <c r="F57" i="3"/>
  <c r="D57" i="3"/>
  <c r="P56" i="3"/>
  <c r="O56" i="3"/>
  <c r="N56" i="3"/>
  <c r="K56" i="3"/>
  <c r="H56" i="3"/>
  <c r="F56" i="3"/>
  <c r="D56" i="3"/>
  <c r="P55" i="3"/>
  <c r="O55" i="3"/>
  <c r="N55" i="3"/>
  <c r="K55" i="3"/>
  <c r="H55" i="3"/>
  <c r="F55" i="3"/>
  <c r="D55" i="3"/>
  <c r="P54" i="3"/>
  <c r="O54" i="3"/>
  <c r="N54" i="3"/>
  <c r="K54" i="3"/>
  <c r="H54" i="3"/>
  <c r="F54" i="3"/>
  <c r="D54" i="3"/>
  <c r="P53" i="3"/>
  <c r="O53" i="3"/>
  <c r="N53" i="3"/>
  <c r="K53" i="3"/>
  <c r="H53" i="3"/>
  <c r="F53" i="3"/>
  <c r="D53" i="3"/>
  <c r="P52" i="3"/>
  <c r="O52" i="3"/>
  <c r="N52" i="3"/>
  <c r="K52" i="3"/>
  <c r="H52" i="3"/>
  <c r="F52" i="3"/>
  <c r="D52" i="3"/>
  <c r="P51" i="3"/>
  <c r="O51" i="3"/>
  <c r="N51" i="3"/>
  <c r="K51" i="3"/>
  <c r="H51" i="3"/>
  <c r="F51" i="3"/>
  <c r="D51" i="3"/>
  <c r="J49" i="3"/>
  <c r="G49" i="3"/>
  <c r="H49" i="3" s="1"/>
  <c r="E49" i="3"/>
  <c r="C49" i="3"/>
  <c r="D49" i="3" s="1"/>
  <c r="P48" i="3"/>
  <c r="O48" i="3"/>
  <c r="N48" i="3"/>
  <c r="K48" i="3"/>
  <c r="H48" i="3"/>
  <c r="F48" i="3"/>
  <c r="D48" i="3"/>
  <c r="P47" i="3"/>
  <c r="O47" i="3"/>
  <c r="N47" i="3"/>
  <c r="K47" i="3"/>
  <c r="H47" i="3"/>
  <c r="F47" i="3"/>
  <c r="D47" i="3"/>
  <c r="P46" i="3"/>
  <c r="O46" i="3"/>
  <c r="N46" i="3"/>
  <c r="K46" i="3"/>
  <c r="H46" i="3"/>
  <c r="F46" i="3"/>
  <c r="D46" i="3"/>
  <c r="P45" i="3"/>
  <c r="O45" i="3"/>
  <c r="N45" i="3"/>
  <c r="K45" i="3"/>
  <c r="H45" i="3"/>
  <c r="F45" i="3"/>
  <c r="D45" i="3"/>
  <c r="P44" i="3"/>
  <c r="O44" i="3"/>
  <c r="N44" i="3"/>
  <c r="K44" i="3"/>
  <c r="H44" i="3"/>
  <c r="F44" i="3"/>
  <c r="D44" i="3"/>
  <c r="P43" i="3"/>
  <c r="O43" i="3"/>
  <c r="N43" i="3"/>
  <c r="K43" i="3"/>
  <c r="H43" i="3"/>
  <c r="F43" i="3"/>
  <c r="D43" i="3"/>
  <c r="P42" i="3"/>
  <c r="O42" i="3"/>
  <c r="N42" i="3"/>
  <c r="K42" i="3"/>
  <c r="H42" i="3"/>
  <c r="F42" i="3"/>
  <c r="D42" i="3"/>
  <c r="P41" i="3"/>
  <c r="O41" i="3"/>
  <c r="N41" i="3"/>
  <c r="K41" i="3"/>
  <c r="H41" i="3"/>
  <c r="F41" i="3"/>
  <c r="D41" i="3"/>
  <c r="P40" i="3"/>
  <c r="O40" i="3"/>
  <c r="N40" i="3"/>
  <c r="K40" i="3"/>
  <c r="H40" i="3"/>
  <c r="F40" i="3"/>
  <c r="D40" i="3"/>
  <c r="P39" i="3"/>
  <c r="O39" i="3"/>
  <c r="N39" i="3"/>
  <c r="K39" i="3"/>
  <c r="H39" i="3"/>
  <c r="F39" i="3"/>
  <c r="D39" i="3"/>
  <c r="P38" i="3"/>
  <c r="O38" i="3"/>
  <c r="N38" i="3"/>
  <c r="K38" i="3"/>
  <c r="H38" i="3"/>
  <c r="F38" i="3"/>
  <c r="D38" i="3"/>
  <c r="P37" i="3"/>
  <c r="O37" i="3"/>
  <c r="N37" i="3"/>
  <c r="K37" i="3"/>
  <c r="H37" i="3"/>
  <c r="F37" i="3"/>
  <c r="D37" i="3"/>
  <c r="J35" i="3"/>
  <c r="N35" i="3" s="1"/>
  <c r="G35" i="3"/>
  <c r="E35" i="3"/>
  <c r="F35" i="3" s="1"/>
  <c r="C35" i="3"/>
  <c r="P34" i="3"/>
  <c r="O34" i="3"/>
  <c r="N34" i="3"/>
  <c r="K34" i="3"/>
  <c r="H34" i="3"/>
  <c r="F34" i="3"/>
  <c r="D34" i="3"/>
  <c r="P33" i="3"/>
  <c r="O33" i="3"/>
  <c r="N33" i="3"/>
  <c r="K33" i="3"/>
  <c r="H33" i="3"/>
  <c r="F33" i="3"/>
  <c r="D33" i="3"/>
  <c r="P32" i="3"/>
  <c r="O32" i="3"/>
  <c r="N32" i="3"/>
  <c r="K32" i="3"/>
  <c r="H32" i="3"/>
  <c r="F32" i="3"/>
  <c r="D32" i="3"/>
  <c r="P31" i="3"/>
  <c r="O31" i="3"/>
  <c r="N31" i="3"/>
  <c r="K31" i="3"/>
  <c r="H31" i="3"/>
  <c r="F31" i="3"/>
  <c r="D31" i="3"/>
  <c r="P30" i="3"/>
  <c r="O30" i="3"/>
  <c r="N30" i="3"/>
  <c r="K30" i="3"/>
  <c r="H30" i="3"/>
  <c r="F30" i="3"/>
  <c r="D30" i="3"/>
  <c r="P29" i="3"/>
  <c r="O29" i="3"/>
  <c r="N29" i="3"/>
  <c r="K29" i="3"/>
  <c r="H29" i="3"/>
  <c r="F29" i="3"/>
  <c r="D29" i="3"/>
  <c r="P28" i="3"/>
  <c r="O28" i="3"/>
  <c r="N28" i="3"/>
  <c r="K28" i="3"/>
  <c r="H28" i="3"/>
  <c r="F28" i="3"/>
  <c r="D28" i="3"/>
  <c r="P27" i="3"/>
  <c r="O27" i="3"/>
  <c r="N27" i="3"/>
  <c r="K27" i="3"/>
  <c r="H27" i="3"/>
  <c r="F27" i="3"/>
  <c r="D27" i="3"/>
  <c r="P26" i="3"/>
  <c r="O26" i="3"/>
  <c r="N26" i="3"/>
  <c r="K26" i="3"/>
  <c r="H26" i="3"/>
  <c r="F26" i="3"/>
  <c r="D26" i="3"/>
  <c r="P25" i="3"/>
  <c r="O25" i="3"/>
  <c r="N25" i="3"/>
  <c r="K25" i="3"/>
  <c r="H25" i="3"/>
  <c r="F25" i="3"/>
  <c r="D25" i="3"/>
  <c r="P24" i="3"/>
  <c r="O24" i="3"/>
  <c r="N24" i="3"/>
  <c r="K24" i="3"/>
  <c r="H24" i="3"/>
  <c r="F24" i="3"/>
  <c r="D24" i="3"/>
  <c r="P23" i="3"/>
  <c r="O23" i="3"/>
  <c r="N23" i="3"/>
  <c r="K23" i="3"/>
  <c r="H23" i="3"/>
  <c r="F23" i="3"/>
  <c r="D23" i="3"/>
  <c r="J21" i="3"/>
  <c r="G21" i="3"/>
  <c r="E21" i="3"/>
  <c r="C21" i="3"/>
  <c r="D35" i="3" s="1"/>
  <c r="P20" i="3"/>
  <c r="O20" i="3"/>
  <c r="N20" i="3"/>
  <c r="P19" i="3"/>
  <c r="O19" i="3"/>
  <c r="N19" i="3"/>
  <c r="P18" i="3"/>
  <c r="O18" i="3"/>
  <c r="N18" i="3"/>
  <c r="P17" i="3"/>
  <c r="O17" i="3"/>
  <c r="N17" i="3"/>
  <c r="P16" i="3"/>
  <c r="O16" i="3"/>
  <c r="N16" i="3"/>
  <c r="P15" i="3"/>
  <c r="O15" i="3"/>
  <c r="N15" i="3"/>
  <c r="P14" i="3"/>
  <c r="O14" i="3"/>
  <c r="N14" i="3"/>
  <c r="P13" i="3"/>
  <c r="O13" i="3"/>
  <c r="N13" i="3"/>
  <c r="P12" i="3"/>
  <c r="O12" i="3"/>
  <c r="N12" i="3"/>
  <c r="P11" i="3"/>
  <c r="O11" i="3"/>
  <c r="N11" i="3"/>
  <c r="P10" i="3"/>
  <c r="O10" i="3"/>
  <c r="N10" i="3"/>
  <c r="P9" i="3"/>
  <c r="O9" i="3"/>
  <c r="N9" i="3"/>
  <c r="A179" i="2"/>
  <c r="A195" i="2" s="1"/>
  <c r="A211" i="2" s="1"/>
  <c r="A227" i="2" s="1"/>
  <c r="A243" i="2" s="1"/>
  <c r="A259" i="2" s="1"/>
  <c r="A275" i="2" s="1"/>
  <c r="A291" i="2" s="1"/>
  <c r="A307" i="2" s="1"/>
  <c r="A323" i="2" s="1"/>
  <c r="A339" i="2" s="1"/>
  <c r="A355" i="2" s="1"/>
  <c r="A371" i="2" s="1"/>
  <c r="A387" i="2" s="1"/>
  <c r="A403" i="2" s="1"/>
  <c r="A419" i="2" s="1"/>
  <c r="A435" i="2" s="1"/>
  <c r="A451" i="2" s="1"/>
  <c r="A467" i="2" s="1"/>
  <c r="A483" i="2" s="1"/>
  <c r="A499" i="2" s="1"/>
  <c r="A515" i="2" s="1"/>
  <c r="A531" i="2" s="1"/>
  <c r="A547" i="2" s="1"/>
  <c r="A563" i="2" s="1"/>
  <c r="A579" i="2" s="1"/>
  <c r="A595" i="2" s="1"/>
  <c r="A611" i="2" s="1"/>
  <c r="A627" i="2" s="1"/>
  <c r="A643" i="2" s="1"/>
  <c r="A659" i="2" s="1"/>
  <c r="A675" i="2" s="1"/>
  <c r="A691" i="2" s="1"/>
  <c r="A707" i="2" s="1"/>
  <c r="A723" i="2" s="1"/>
  <c r="A739" i="2" s="1"/>
  <c r="A755" i="2" s="1"/>
  <c r="A771" i="2" s="1"/>
  <c r="A787" i="2" s="1"/>
  <c r="A803" i="2" s="1"/>
  <c r="A819" i="2" s="1"/>
  <c r="A835" i="2" s="1"/>
  <c r="A851" i="2" s="1"/>
  <c r="A867" i="2" s="1"/>
  <c r="A883" i="2" s="1"/>
  <c r="A899" i="2" s="1"/>
  <c r="A915" i="2" s="1"/>
  <c r="C154" i="2"/>
  <c r="H154" i="2" s="1"/>
  <c r="F153" i="2"/>
  <c r="E153" i="2"/>
  <c r="D153" i="2"/>
  <c r="F152" i="2"/>
  <c r="E152" i="2"/>
  <c r="D152" i="2"/>
  <c r="F151" i="2"/>
  <c r="E151" i="2"/>
  <c r="D151" i="2"/>
  <c r="C151" i="2"/>
  <c r="H151" i="2" s="1"/>
  <c r="F150" i="2"/>
  <c r="E150" i="2"/>
  <c r="D150" i="2"/>
  <c r="F149" i="2"/>
  <c r="E149" i="2"/>
  <c r="D149" i="2"/>
  <c r="C149" i="2"/>
  <c r="H149" i="2" s="1"/>
  <c r="F148" i="2"/>
  <c r="E148" i="2"/>
  <c r="D148" i="2"/>
  <c r="C148" i="2"/>
  <c r="F147" i="2"/>
  <c r="E147" i="2"/>
  <c r="D147" i="2"/>
  <c r="C147" i="2"/>
  <c r="H147" i="2" s="1"/>
  <c r="F142" i="2"/>
  <c r="E142" i="2"/>
  <c r="D142" i="2"/>
  <c r="F141" i="2"/>
  <c r="E141" i="2"/>
  <c r="D141" i="2"/>
  <c r="C141" i="2"/>
  <c r="H141" i="2" s="1"/>
  <c r="F140" i="2"/>
  <c r="E140" i="2"/>
  <c r="D140" i="2"/>
  <c r="C140" i="2"/>
  <c r="F139" i="2"/>
  <c r="E139" i="2"/>
  <c r="D139" i="2"/>
  <c r="F138" i="2"/>
  <c r="E138" i="2"/>
  <c r="D138" i="2"/>
  <c r="C138" i="2"/>
  <c r="H138" i="2" s="1"/>
  <c r="F137" i="2"/>
  <c r="E137" i="2"/>
  <c r="D137" i="2"/>
  <c r="C137" i="2"/>
  <c r="F136" i="2"/>
  <c r="E136" i="2"/>
  <c r="D136" i="2"/>
  <c r="C136" i="2"/>
  <c r="F135" i="2"/>
  <c r="E135" i="2"/>
  <c r="D135" i="2"/>
  <c r="C135" i="2"/>
  <c r="F134" i="2"/>
  <c r="E134" i="2"/>
  <c r="D134" i="2"/>
  <c r="C134" i="2"/>
  <c r="F133" i="2"/>
  <c r="E133" i="2"/>
  <c r="D133" i="2"/>
  <c r="C133" i="2"/>
  <c r="F132" i="2"/>
  <c r="E132" i="2"/>
  <c r="D132" i="2"/>
  <c r="C132" i="2"/>
  <c r="F131" i="2"/>
  <c r="E131" i="2"/>
  <c r="D131" i="2"/>
  <c r="C131" i="2"/>
  <c r="H128" i="2"/>
  <c r="F126" i="2"/>
  <c r="E126" i="2"/>
  <c r="D126" i="2"/>
  <c r="C126" i="2"/>
  <c r="F125" i="2"/>
  <c r="E125" i="2"/>
  <c r="D125" i="2"/>
  <c r="C125" i="2"/>
  <c r="F124" i="2"/>
  <c r="E124" i="2"/>
  <c r="D124" i="2"/>
  <c r="C124" i="2"/>
  <c r="F123" i="2"/>
  <c r="E123" i="2"/>
  <c r="D123" i="2"/>
  <c r="C123" i="2"/>
  <c r="F122" i="2"/>
  <c r="E122" i="2"/>
  <c r="D122" i="2"/>
  <c r="C122" i="2"/>
  <c r="F121" i="2"/>
  <c r="E121" i="2"/>
  <c r="D121" i="2"/>
  <c r="C121" i="2"/>
  <c r="F120" i="2"/>
  <c r="E120" i="2"/>
  <c r="D120" i="2"/>
  <c r="C120" i="2"/>
  <c r="F119" i="2"/>
  <c r="E119" i="2"/>
  <c r="D119" i="2"/>
  <c r="C119" i="2"/>
  <c r="F118" i="2"/>
  <c r="E118" i="2"/>
  <c r="D118" i="2"/>
  <c r="C118" i="2"/>
  <c r="F117" i="2"/>
  <c r="E117" i="2"/>
  <c r="D117" i="2"/>
  <c r="C117" i="2"/>
  <c r="F116" i="2"/>
  <c r="E116" i="2"/>
  <c r="D116" i="2"/>
  <c r="C116" i="2"/>
  <c r="F115" i="2"/>
  <c r="E115" i="2"/>
  <c r="E128" i="2" s="1"/>
  <c r="D115" i="2"/>
  <c r="C115" i="2"/>
  <c r="H112" i="2"/>
  <c r="F110" i="2"/>
  <c r="E110" i="2"/>
  <c r="D110" i="2"/>
  <c r="C110" i="2"/>
  <c r="F109" i="2"/>
  <c r="E109" i="2"/>
  <c r="D109" i="2"/>
  <c r="C109" i="2"/>
  <c r="F108" i="2"/>
  <c r="E108" i="2"/>
  <c r="D108" i="2"/>
  <c r="C108" i="2"/>
  <c r="F107" i="2"/>
  <c r="E107" i="2"/>
  <c r="D107" i="2"/>
  <c r="C107" i="2"/>
  <c r="F106" i="2"/>
  <c r="E106" i="2"/>
  <c r="D106" i="2"/>
  <c r="C106" i="2"/>
  <c r="F105" i="2"/>
  <c r="E105" i="2"/>
  <c r="D105" i="2"/>
  <c r="C105" i="2"/>
  <c r="F104" i="2"/>
  <c r="E104" i="2"/>
  <c r="D104" i="2"/>
  <c r="C104" i="2"/>
  <c r="F103" i="2"/>
  <c r="E103" i="2"/>
  <c r="D103" i="2"/>
  <c r="C103" i="2"/>
  <c r="F102" i="2"/>
  <c r="E102" i="2"/>
  <c r="D102" i="2"/>
  <c r="C102" i="2"/>
  <c r="F101" i="2"/>
  <c r="E101" i="2"/>
  <c r="D101" i="2"/>
  <c r="C101" i="2"/>
  <c r="F100" i="2"/>
  <c r="E100" i="2"/>
  <c r="D100" i="2"/>
  <c r="C100" i="2"/>
  <c r="F99" i="2"/>
  <c r="E99" i="2"/>
  <c r="D99" i="2"/>
  <c r="C99" i="2"/>
  <c r="H96" i="2"/>
  <c r="F94" i="2"/>
  <c r="E94" i="2"/>
  <c r="D94" i="2"/>
  <c r="F93" i="2"/>
  <c r="E93" i="2"/>
  <c r="D93" i="2"/>
  <c r="C93" i="2"/>
  <c r="F92" i="2"/>
  <c r="E92" i="2"/>
  <c r="D92" i="2"/>
  <c r="F91" i="2"/>
  <c r="E91" i="2"/>
  <c r="D91" i="2"/>
  <c r="C91" i="2"/>
  <c r="F90" i="2"/>
  <c r="E90" i="2"/>
  <c r="D90" i="2"/>
  <c r="C90" i="2"/>
  <c r="F89" i="2"/>
  <c r="E89" i="2"/>
  <c r="D89" i="2"/>
  <c r="C89" i="2"/>
  <c r="E88" i="2"/>
  <c r="D88" i="2"/>
  <c r="C88" i="2"/>
  <c r="F87" i="2"/>
  <c r="E87" i="2"/>
  <c r="D87" i="2"/>
  <c r="C87" i="2"/>
  <c r="F86" i="2"/>
  <c r="E86" i="2"/>
  <c r="D86" i="2"/>
  <c r="C86" i="2"/>
  <c r="F85" i="2"/>
  <c r="E85" i="2"/>
  <c r="D85" i="2"/>
  <c r="C85" i="2"/>
  <c r="F84" i="2"/>
  <c r="E84" i="2"/>
  <c r="D84" i="2"/>
  <c r="C84" i="2"/>
  <c r="F83" i="2"/>
  <c r="E83" i="2"/>
  <c r="D83" i="2"/>
  <c r="C83" i="2"/>
  <c r="H80" i="2"/>
  <c r="F78" i="2"/>
  <c r="E78" i="2"/>
  <c r="D78" i="2"/>
  <c r="C78" i="2"/>
  <c r="E77" i="2"/>
  <c r="D77" i="2"/>
  <c r="C77" i="2"/>
  <c r="F76" i="2"/>
  <c r="E76" i="2"/>
  <c r="D76" i="2"/>
  <c r="C76" i="2"/>
  <c r="F75" i="2"/>
  <c r="E75" i="2"/>
  <c r="D75" i="2"/>
  <c r="C75" i="2"/>
  <c r="F74" i="2"/>
  <c r="E74" i="2"/>
  <c r="D74" i="2"/>
  <c r="F73" i="2"/>
  <c r="E73" i="2"/>
  <c r="D73" i="2"/>
  <c r="C73" i="2"/>
  <c r="F72" i="2"/>
  <c r="E72" i="2"/>
  <c r="D72" i="2"/>
  <c r="C72" i="2"/>
  <c r="I72" i="2" s="1"/>
  <c r="J72" i="2" s="1"/>
  <c r="F71" i="2"/>
  <c r="E71" i="2"/>
  <c r="D71" i="2"/>
  <c r="C71" i="2"/>
  <c r="I71" i="2" s="1"/>
  <c r="J71" i="2" s="1"/>
  <c r="F70" i="2"/>
  <c r="E70" i="2"/>
  <c r="D70" i="2"/>
  <c r="C70" i="2"/>
  <c r="F69" i="2"/>
  <c r="E69" i="2"/>
  <c r="D69" i="2"/>
  <c r="C69" i="2"/>
  <c r="I69" i="2" s="1"/>
  <c r="F68" i="2"/>
  <c r="E68" i="2"/>
  <c r="D68" i="2"/>
  <c r="C68" i="2"/>
  <c r="I68" i="2" s="1"/>
  <c r="F67" i="2"/>
  <c r="D67" i="2"/>
  <c r="C67" i="2"/>
  <c r="H64" i="2"/>
  <c r="F62" i="2"/>
  <c r="E62" i="2"/>
  <c r="D62" i="2"/>
  <c r="C62" i="2"/>
  <c r="F61" i="2"/>
  <c r="E61" i="2"/>
  <c r="D61" i="2"/>
  <c r="E60" i="2"/>
  <c r="D60" i="2"/>
  <c r="C60" i="2"/>
  <c r="F59" i="2"/>
  <c r="E59" i="2"/>
  <c r="D59" i="2"/>
  <c r="C59" i="2"/>
  <c r="F58" i="2"/>
  <c r="E58" i="2"/>
  <c r="D58" i="2"/>
  <c r="C58" i="2"/>
  <c r="F57" i="2"/>
  <c r="E57" i="2"/>
  <c r="D57" i="2"/>
  <c r="C57" i="2"/>
  <c r="F56" i="2"/>
  <c r="E56" i="2"/>
  <c r="D56" i="2"/>
  <c r="C56" i="2"/>
  <c r="F55" i="2"/>
  <c r="E55" i="2"/>
  <c r="D55" i="2"/>
  <c r="C55" i="2"/>
  <c r="F54" i="2"/>
  <c r="E54" i="2"/>
  <c r="D54" i="2"/>
  <c r="C54" i="2"/>
  <c r="F53" i="2"/>
  <c r="E53" i="2"/>
  <c r="D53" i="2"/>
  <c r="C53" i="2"/>
  <c r="F52" i="2"/>
  <c r="E52" i="2"/>
  <c r="D52" i="2"/>
  <c r="C52" i="2"/>
  <c r="F51" i="2"/>
  <c r="E51" i="2"/>
  <c r="D51" i="2"/>
  <c r="C51" i="2"/>
  <c r="H48" i="2"/>
  <c r="F46" i="2"/>
  <c r="E46" i="2"/>
  <c r="D46" i="2"/>
  <c r="F45" i="2"/>
  <c r="E45" i="2"/>
  <c r="D45" i="2"/>
  <c r="C45" i="2"/>
  <c r="F44" i="2"/>
  <c r="E44" i="2"/>
  <c r="D44" i="2"/>
  <c r="C44" i="2"/>
  <c r="F43" i="2"/>
  <c r="E43" i="2"/>
  <c r="D43" i="2"/>
  <c r="C43" i="2"/>
  <c r="F42" i="2"/>
  <c r="E42" i="2"/>
  <c r="D42" i="2"/>
  <c r="F41" i="2"/>
  <c r="E41" i="2"/>
  <c r="D41" i="2"/>
  <c r="C41" i="2"/>
  <c r="F40" i="2"/>
  <c r="E40" i="2"/>
  <c r="D40" i="2"/>
  <c r="C40" i="2"/>
  <c r="F39" i="2"/>
  <c r="E39" i="2"/>
  <c r="D39" i="2"/>
  <c r="C39" i="2"/>
  <c r="F38" i="2"/>
  <c r="E38" i="2"/>
  <c r="D38" i="2"/>
  <c r="F37" i="2"/>
  <c r="E37" i="2"/>
  <c r="D37" i="2"/>
  <c r="C37" i="2"/>
  <c r="I37" i="2" s="1"/>
  <c r="F36" i="2"/>
  <c r="E36" i="2"/>
  <c r="D36" i="2"/>
  <c r="C36" i="2"/>
  <c r="I36" i="2" s="1"/>
  <c r="F35" i="2"/>
  <c r="E35" i="2"/>
  <c r="D35" i="2"/>
  <c r="C35" i="2"/>
  <c r="I35" i="2" s="1"/>
  <c r="H32" i="2"/>
  <c r="H33" i="2" s="1"/>
  <c r="F30" i="2"/>
  <c r="E30" i="2"/>
  <c r="D30" i="2"/>
  <c r="C30" i="2"/>
  <c r="I30" i="2" s="1"/>
  <c r="F29" i="2"/>
  <c r="E29" i="2"/>
  <c r="D29" i="2"/>
  <c r="C29" i="2"/>
  <c r="I29" i="2" s="1"/>
  <c r="J29" i="2" s="1"/>
  <c r="F28" i="2"/>
  <c r="E28" i="2"/>
  <c r="D28" i="2"/>
  <c r="C28" i="2"/>
  <c r="I28" i="2" s="1"/>
  <c r="J28" i="2" s="1"/>
  <c r="F27" i="2"/>
  <c r="E27" i="2"/>
  <c r="D27" i="2"/>
  <c r="C27" i="2"/>
  <c r="F26" i="2"/>
  <c r="E26" i="2"/>
  <c r="D26" i="2"/>
  <c r="C26" i="2"/>
  <c r="F25" i="2"/>
  <c r="E25" i="2"/>
  <c r="D25" i="2"/>
  <c r="C25" i="2"/>
  <c r="I25" i="2" s="1"/>
  <c r="F24" i="2"/>
  <c r="E24" i="2"/>
  <c r="D24" i="2"/>
  <c r="C24" i="2"/>
  <c r="I24" i="2" s="1"/>
  <c r="J24" i="2" s="1"/>
  <c r="F23" i="2"/>
  <c r="E23" i="2"/>
  <c r="D23" i="2"/>
  <c r="C23" i="2"/>
  <c r="F22" i="2"/>
  <c r="E22" i="2"/>
  <c r="D22" i="2"/>
  <c r="C22" i="2"/>
  <c r="I22" i="2" s="1"/>
  <c r="G22" i="2" s="1"/>
  <c r="F21" i="2"/>
  <c r="E21" i="2"/>
  <c r="D21" i="2"/>
  <c r="C21" i="2"/>
  <c r="I21" i="2" s="1"/>
  <c r="J21" i="2" s="1"/>
  <c r="F20" i="2"/>
  <c r="E20" i="2"/>
  <c r="D20" i="2"/>
  <c r="C20" i="2"/>
  <c r="F19" i="2"/>
  <c r="E19" i="2"/>
  <c r="D19" i="2"/>
  <c r="C19" i="2"/>
  <c r="H17" i="2"/>
  <c r="H16" i="2"/>
  <c r="D16" i="2"/>
  <c r="H15" i="2"/>
  <c r="F15" i="2"/>
  <c r="E15" i="2"/>
  <c r="E14" i="2"/>
  <c r="I13" i="2"/>
  <c r="J12" i="2"/>
  <c r="D541" i="1"/>
  <c r="D549" i="1"/>
  <c r="E541" i="1"/>
  <c r="W509" i="1"/>
  <c r="V509" i="1"/>
  <c r="U509" i="1"/>
  <c r="O494" i="1"/>
  <c r="N491" i="1"/>
  <c r="P484" i="1"/>
  <c r="P478" i="1"/>
  <c r="P477" i="1"/>
  <c r="P476" i="1"/>
  <c r="N482" i="1"/>
  <c r="N486" i="1" s="1"/>
  <c r="J482" i="1"/>
  <c r="J486" i="1" s="1"/>
  <c r="F482" i="1"/>
  <c r="F486" i="1" s="1"/>
  <c r="P474" i="1"/>
  <c r="O499" i="1"/>
  <c r="M499" i="1"/>
  <c r="L499" i="1"/>
  <c r="K499" i="1"/>
  <c r="I499" i="1"/>
  <c r="H499" i="1"/>
  <c r="G499" i="1"/>
  <c r="E499" i="1"/>
  <c r="D499" i="1"/>
  <c r="N494" i="1"/>
  <c r="M494" i="1"/>
  <c r="K494" i="1"/>
  <c r="J494" i="1"/>
  <c r="I494" i="1"/>
  <c r="G494" i="1"/>
  <c r="F494" i="1"/>
  <c r="E494" i="1"/>
  <c r="P464" i="1"/>
  <c r="O493" i="1"/>
  <c r="N493" i="1"/>
  <c r="L493" i="1"/>
  <c r="K493" i="1"/>
  <c r="J493" i="1"/>
  <c r="H493" i="1"/>
  <c r="G493" i="1"/>
  <c r="F493" i="1"/>
  <c r="P463" i="1"/>
  <c r="O492" i="1"/>
  <c r="M492" i="1"/>
  <c r="L492" i="1"/>
  <c r="K492" i="1"/>
  <c r="I492" i="1"/>
  <c r="H492" i="1"/>
  <c r="G492" i="1"/>
  <c r="E492" i="1"/>
  <c r="D492" i="1"/>
  <c r="M491" i="1"/>
  <c r="J491" i="1"/>
  <c r="I491" i="1"/>
  <c r="F491" i="1"/>
  <c r="E491" i="1"/>
  <c r="D491" i="1"/>
  <c r="K444" i="1"/>
  <c r="J444" i="1"/>
  <c r="K442" i="1"/>
  <c r="J442" i="1"/>
  <c r="P434" i="1"/>
  <c r="P429" i="1"/>
  <c r="P428" i="1"/>
  <c r="P427" i="1"/>
  <c r="P426" i="1"/>
  <c r="P425" i="1"/>
  <c r="O432" i="1"/>
  <c r="O436" i="1" s="1"/>
  <c r="N432" i="1"/>
  <c r="N436" i="1" s="1"/>
  <c r="M432" i="1"/>
  <c r="M436" i="1" s="1"/>
  <c r="L432" i="1"/>
  <c r="L436" i="1" s="1"/>
  <c r="K432" i="1"/>
  <c r="K436" i="1" s="1"/>
  <c r="J432" i="1"/>
  <c r="J436" i="1" s="1"/>
  <c r="I432" i="1"/>
  <c r="I436" i="1" s="1"/>
  <c r="H432" i="1"/>
  <c r="H436" i="1" s="1"/>
  <c r="G432" i="1"/>
  <c r="G436" i="1" s="1"/>
  <c r="F432" i="1"/>
  <c r="F436" i="1" s="1"/>
  <c r="E432" i="1"/>
  <c r="E436" i="1" s="1"/>
  <c r="D432" i="1"/>
  <c r="D436" i="1" s="1"/>
  <c r="M449" i="1"/>
  <c r="L449" i="1"/>
  <c r="I449" i="1"/>
  <c r="H449" i="1"/>
  <c r="E449" i="1"/>
  <c r="P419" i="1"/>
  <c r="O444" i="1"/>
  <c r="N444" i="1"/>
  <c r="M444" i="1"/>
  <c r="L444" i="1"/>
  <c r="I444" i="1"/>
  <c r="H444" i="1"/>
  <c r="G444" i="1"/>
  <c r="F444" i="1"/>
  <c r="E444" i="1"/>
  <c r="O443" i="1"/>
  <c r="N443" i="1"/>
  <c r="M443" i="1"/>
  <c r="L443" i="1"/>
  <c r="K443" i="1"/>
  <c r="J443" i="1"/>
  <c r="I443" i="1"/>
  <c r="H443" i="1"/>
  <c r="G443" i="1"/>
  <c r="F443" i="1"/>
  <c r="E443" i="1"/>
  <c r="P413" i="1"/>
  <c r="O442" i="1"/>
  <c r="N442" i="1"/>
  <c r="M442" i="1"/>
  <c r="L442" i="1"/>
  <c r="I442" i="1"/>
  <c r="H442" i="1"/>
  <c r="G442" i="1"/>
  <c r="F442" i="1"/>
  <c r="E442" i="1"/>
  <c r="D442" i="1"/>
  <c r="O441" i="1"/>
  <c r="N441" i="1"/>
  <c r="M441" i="1"/>
  <c r="L441" i="1"/>
  <c r="K441" i="1"/>
  <c r="J441" i="1"/>
  <c r="I441" i="1"/>
  <c r="H441" i="1"/>
  <c r="G441" i="1"/>
  <c r="F441" i="1"/>
  <c r="E441" i="1"/>
  <c r="P411" i="1"/>
  <c r="K394" i="1"/>
  <c r="J394" i="1"/>
  <c r="K392" i="1"/>
  <c r="J392" i="1"/>
  <c r="J390" i="1"/>
  <c r="P384" i="1"/>
  <c r="P379" i="1"/>
  <c r="P378" i="1"/>
  <c r="P377" i="1"/>
  <c r="P376" i="1"/>
  <c r="P375" i="1"/>
  <c r="O382" i="1"/>
  <c r="O386" i="1" s="1"/>
  <c r="N382" i="1"/>
  <c r="N386" i="1" s="1"/>
  <c r="M382" i="1"/>
  <c r="M386" i="1" s="1"/>
  <c r="L382" i="1"/>
  <c r="L386" i="1" s="1"/>
  <c r="K382" i="1"/>
  <c r="K386" i="1" s="1"/>
  <c r="J382" i="1"/>
  <c r="J386" i="1" s="1"/>
  <c r="I382" i="1"/>
  <c r="I386" i="1" s="1"/>
  <c r="H382" i="1"/>
  <c r="H386" i="1" s="1"/>
  <c r="G382" i="1"/>
  <c r="G386" i="1" s="1"/>
  <c r="F382" i="1"/>
  <c r="F386" i="1" s="1"/>
  <c r="E382" i="1"/>
  <c r="E386" i="1" s="1"/>
  <c r="D382" i="1"/>
  <c r="D386" i="1" s="1"/>
  <c r="M399" i="1"/>
  <c r="L399" i="1"/>
  <c r="I399" i="1"/>
  <c r="H399" i="1"/>
  <c r="E399" i="1"/>
  <c r="P369" i="1"/>
  <c r="O394" i="1"/>
  <c r="N394" i="1"/>
  <c r="M394" i="1"/>
  <c r="L394" i="1"/>
  <c r="I394" i="1"/>
  <c r="H394" i="1"/>
  <c r="G394" i="1"/>
  <c r="F394" i="1"/>
  <c r="E394" i="1"/>
  <c r="D394" i="1"/>
  <c r="O393" i="1"/>
  <c r="N393" i="1"/>
  <c r="M393" i="1"/>
  <c r="L393" i="1"/>
  <c r="K393" i="1"/>
  <c r="J393" i="1"/>
  <c r="I393" i="1"/>
  <c r="H393" i="1"/>
  <c r="G393" i="1"/>
  <c r="F393" i="1"/>
  <c r="E393" i="1"/>
  <c r="P363" i="1"/>
  <c r="O392" i="1"/>
  <c r="N392" i="1"/>
  <c r="M392" i="1"/>
  <c r="L392" i="1"/>
  <c r="I392" i="1"/>
  <c r="H392" i="1"/>
  <c r="G392" i="1"/>
  <c r="F392" i="1"/>
  <c r="E392" i="1"/>
  <c r="D392" i="1"/>
  <c r="O391" i="1"/>
  <c r="N391" i="1"/>
  <c r="M391" i="1"/>
  <c r="L391" i="1"/>
  <c r="K391" i="1"/>
  <c r="J391" i="1"/>
  <c r="I391" i="1"/>
  <c r="H391" i="1"/>
  <c r="G391" i="1"/>
  <c r="F391" i="1"/>
  <c r="E391" i="1"/>
  <c r="P361" i="1"/>
  <c r="I390" i="1"/>
  <c r="H390" i="1"/>
  <c r="G390" i="1"/>
  <c r="F390" i="1"/>
  <c r="E390" i="1"/>
  <c r="D390" i="1"/>
  <c r="J389" i="1"/>
  <c r="I367" i="1"/>
  <c r="H367" i="1"/>
  <c r="G389" i="1"/>
  <c r="F367" i="1"/>
  <c r="E367" i="1"/>
  <c r="D367" i="1"/>
  <c r="K344" i="1"/>
  <c r="J344" i="1"/>
  <c r="K342" i="1"/>
  <c r="J342" i="1"/>
  <c r="P334" i="1"/>
  <c r="P329" i="1"/>
  <c r="P328" i="1"/>
  <c r="P327" i="1"/>
  <c r="P326" i="1"/>
  <c r="P325" i="1"/>
  <c r="M332" i="1"/>
  <c r="M336" i="1" s="1"/>
  <c r="L332" i="1"/>
  <c r="L336" i="1" s="1"/>
  <c r="I332" i="1"/>
  <c r="I336" i="1" s="1"/>
  <c r="H332" i="1"/>
  <c r="H336" i="1" s="1"/>
  <c r="E332" i="1"/>
  <c r="E336" i="1" s="1"/>
  <c r="D332" i="1"/>
  <c r="D336" i="1" s="1"/>
  <c r="O349" i="1"/>
  <c r="N349" i="1"/>
  <c r="M349" i="1"/>
  <c r="L349" i="1"/>
  <c r="K349" i="1"/>
  <c r="J349" i="1"/>
  <c r="I349" i="1"/>
  <c r="H349" i="1"/>
  <c r="G349" i="1"/>
  <c r="F349" i="1"/>
  <c r="E349" i="1"/>
  <c r="D349" i="1"/>
  <c r="O344" i="1"/>
  <c r="N344" i="1"/>
  <c r="M344" i="1"/>
  <c r="L344" i="1"/>
  <c r="I344" i="1"/>
  <c r="H344" i="1"/>
  <c r="G344" i="1"/>
  <c r="F344" i="1"/>
  <c r="E344" i="1"/>
  <c r="P314" i="1"/>
  <c r="O343" i="1"/>
  <c r="N343" i="1"/>
  <c r="M343" i="1"/>
  <c r="L343" i="1"/>
  <c r="K343" i="1"/>
  <c r="J343" i="1"/>
  <c r="I343" i="1"/>
  <c r="H343" i="1"/>
  <c r="G343" i="1"/>
  <c r="F343" i="1"/>
  <c r="E343" i="1"/>
  <c r="P313" i="1"/>
  <c r="O342" i="1"/>
  <c r="N342" i="1"/>
  <c r="M342" i="1"/>
  <c r="L342" i="1"/>
  <c r="I342" i="1"/>
  <c r="H342" i="1"/>
  <c r="G342" i="1"/>
  <c r="F342" i="1"/>
  <c r="E342" i="1"/>
  <c r="P312" i="1"/>
  <c r="O341" i="1"/>
  <c r="N341" i="1"/>
  <c r="M341" i="1"/>
  <c r="L341" i="1"/>
  <c r="K341" i="1"/>
  <c r="J341" i="1"/>
  <c r="I341" i="1"/>
  <c r="H341" i="1"/>
  <c r="G341" i="1"/>
  <c r="F341" i="1"/>
  <c r="E341" i="1"/>
  <c r="P311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O339" i="1"/>
  <c r="N317" i="1"/>
  <c r="M339" i="1"/>
  <c r="L317" i="1"/>
  <c r="K339" i="1"/>
  <c r="J317" i="1"/>
  <c r="I317" i="1"/>
  <c r="H317" i="1"/>
  <c r="G339" i="1"/>
  <c r="F317" i="1"/>
  <c r="E317" i="1"/>
  <c r="D317" i="1"/>
  <c r="J294" i="1"/>
  <c r="I294" i="1"/>
  <c r="O293" i="1"/>
  <c r="G293" i="1"/>
  <c r="J292" i="1"/>
  <c r="I292" i="1"/>
  <c r="O291" i="1"/>
  <c r="G291" i="1"/>
  <c r="J290" i="1"/>
  <c r="I290" i="1"/>
  <c r="O289" i="1"/>
  <c r="G289" i="1"/>
  <c r="P284" i="1"/>
  <c r="P279" i="1"/>
  <c r="P278" i="1"/>
  <c r="P277" i="1"/>
  <c r="P276" i="1"/>
  <c r="P275" i="1"/>
  <c r="O282" i="1"/>
  <c r="O286" i="1" s="1"/>
  <c r="N282" i="1"/>
  <c r="N286" i="1" s="1"/>
  <c r="M282" i="1"/>
  <c r="M286" i="1" s="1"/>
  <c r="L282" i="1"/>
  <c r="L286" i="1" s="1"/>
  <c r="K282" i="1"/>
  <c r="K286" i="1" s="1"/>
  <c r="J282" i="1"/>
  <c r="J286" i="1" s="1"/>
  <c r="I282" i="1"/>
  <c r="I286" i="1" s="1"/>
  <c r="H282" i="1"/>
  <c r="H286" i="1" s="1"/>
  <c r="G282" i="1"/>
  <c r="G286" i="1" s="1"/>
  <c r="F282" i="1"/>
  <c r="F286" i="1" s="1"/>
  <c r="E282" i="1"/>
  <c r="E286" i="1" s="1"/>
  <c r="D282" i="1"/>
  <c r="D286" i="1" s="1"/>
  <c r="O299" i="1"/>
  <c r="L299" i="1"/>
  <c r="K299" i="1"/>
  <c r="H299" i="1"/>
  <c r="G299" i="1"/>
  <c r="D299" i="1"/>
  <c r="O294" i="1"/>
  <c r="N294" i="1"/>
  <c r="M294" i="1"/>
  <c r="L294" i="1"/>
  <c r="K294" i="1"/>
  <c r="H294" i="1"/>
  <c r="G294" i="1"/>
  <c r="F294" i="1"/>
  <c r="E294" i="1"/>
  <c r="D294" i="1"/>
  <c r="N293" i="1"/>
  <c r="M293" i="1"/>
  <c r="L293" i="1"/>
  <c r="K293" i="1"/>
  <c r="J293" i="1"/>
  <c r="I293" i="1"/>
  <c r="H293" i="1"/>
  <c r="F293" i="1"/>
  <c r="E293" i="1"/>
  <c r="P263" i="1"/>
  <c r="O292" i="1"/>
  <c r="N292" i="1"/>
  <c r="M292" i="1"/>
  <c r="L292" i="1"/>
  <c r="K292" i="1"/>
  <c r="H292" i="1"/>
  <c r="G292" i="1"/>
  <c r="F292" i="1"/>
  <c r="E292" i="1"/>
  <c r="D292" i="1"/>
  <c r="N291" i="1"/>
  <c r="M291" i="1"/>
  <c r="L291" i="1"/>
  <c r="K291" i="1"/>
  <c r="J291" i="1"/>
  <c r="I291" i="1"/>
  <c r="H291" i="1"/>
  <c r="F291" i="1"/>
  <c r="E291" i="1"/>
  <c r="P261" i="1"/>
  <c r="O290" i="1"/>
  <c r="N290" i="1"/>
  <c r="M290" i="1"/>
  <c r="L290" i="1"/>
  <c r="K290" i="1"/>
  <c r="H290" i="1"/>
  <c r="G290" i="1"/>
  <c r="F290" i="1"/>
  <c r="E290" i="1"/>
  <c r="D290" i="1"/>
  <c r="O267" i="1"/>
  <c r="N289" i="1"/>
  <c r="M267" i="1"/>
  <c r="L267" i="1"/>
  <c r="K267" i="1"/>
  <c r="J289" i="1"/>
  <c r="I289" i="1"/>
  <c r="H267" i="1"/>
  <c r="G267" i="1"/>
  <c r="F289" i="1"/>
  <c r="E267" i="1"/>
  <c r="D267" i="1"/>
  <c r="I243" i="1"/>
  <c r="H243" i="1"/>
  <c r="I241" i="1"/>
  <c r="H241" i="1"/>
  <c r="I239" i="1"/>
  <c r="H239" i="1"/>
  <c r="O232" i="1"/>
  <c r="O236" i="1" s="1"/>
  <c r="N232" i="1"/>
  <c r="N236" i="1" s="1"/>
  <c r="M232" i="1"/>
  <c r="M236" i="1" s="1"/>
  <c r="L232" i="1"/>
  <c r="L236" i="1" s="1"/>
  <c r="K232" i="1"/>
  <c r="K236" i="1" s="1"/>
  <c r="J232" i="1"/>
  <c r="J236" i="1" s="1"/>
  <c r="I232" i="1"/>
  <c r="I236" i="1" s="1"/>
  <c r="H232" i="1"/>
  <c r="H236" i="1" s="1"/>
  <c r="G232" i="1"/>
  <c r="G236" i="1" s="1"/>
  <c r="F232" i="1"/>
  <c r="F236" i="1" s="1"/>
  <c r="E232" i="1"/>
  <c r="E236" i="1" s="1"/>
  <c r="D232" i="1"/>
  <c r="D236" i="1" s="1"/>
  <c r="O249" i="1"/>
  <c r="N249" i="1"/>
  <c r="M249" i="1"/>
  <c r="L249" i="1"/>
  <c r="K249" i="1"/>
  <c r="J249" i="1"/>
  <c r="I249" i="1"/>
  <c r="H249" i="1"/>
  <c r="G249" i="1"/>
  <c r="F249" i="1"/>
  <c r="E249" i="1"/>
  <c r="O244" i="1"/>
  <c r="N244" i="1"/>
  <c r="M244" i="1"/>
  <c r="L244" i="1"/>
  <c r="K244" i="1"/>
  <c r="J244" i="1"/>
  <c r="I244" i="1"/>
  <c r="H244" i="1"/>
  <c r="G244" i="1"/>
  <c r="F244" i="1"/>
  <c r="E244" i="1"/>
  <c r="O243" i="1"/>
  <c r="N243" i="1"/>
  <c r="M243" i="1"/>
  <c r="L243" i="1"/>
  <c r="K243" i="1"/>
  <c r="J243" i="1"/>
  <c r="G243" i="1"/>
  <c r="F243" i="1"/>
  <c r="E243" i="1"/>
  <c r="O242" i="1"/>
  <c r="N242" i="1"/>
  <c r="M242" i="1"/>
  <c r="L242" i="1"/>
  <c r="K242" i="1"/>
  <c r="J242" i="1"/>
  <c r="I242" i="1"/>
  <c r="H242" i="1"/>
  <c r="G242" i="1"/>
  <c r="F242" i="1"/>
  <c r="E242" i="1"/>
  <c r="O241" i="1"/>
  <c r="N241" i="1"/>
  <c r="M241" i="1"/>
  <c r="L241" i="1"/>
  <c r="K241" i="1"/>
  <c r="J241" i="1"/>
  <c r="G241" i="1"/>
  <c r="F241" i="1"/>
  <c r="E241" i="1"/>
  <c r="O240" i="1"/>
  <c r="N240" i="1"/>
  <c r="M240" i="1"/>
  <c r="L240" i="1"/>
  <c r="K240" i="1"/>
  <c r="J240" i="1"/>
  <c r="I240" i="1"/>
  <c r="H240" i="1"/>
  <c r="G240" i="1"/>
  <c r="F240" i="1"/>
  <c r="E240" i="1"/>
  <c r="O239" i="1"/>
  <c r="N217" i="1"/>
  <c r="M217" i="1"/>
  <c r="L217" i="1"/>
  <c r="K239" i="1"/>
  <c r="J217" i="1"/>
  <c r="I217" i="1"/>
  <c r="H217" i="1"/>
  <c r="G239" i="1"/>
  <c r="F239" i="1"/>
  <c r="E217" i="1"/>
  <c r="D217" i="1"/>
  <c r="Q204" i="1"/>
  <c r="O199" i="1"/>
  <c r="G199" i="1"/>
  <c r="O194" i="1"/>
  <c r="K194" i="1"/>
  <c r="E193" i="1"/>
  <c r="K192" i="1"/>
  <c r="G192" i="1"/>
  <c r="M191" i="1"/>
  <c r="O190" i="1"/>
  <c r="K190" i="1"/>
  <c r="E189" i="1"/>
  <c r="P184" i="1"/>
  <c r="P179" i="1"/>
  <c r="P178" i="1"/>
  <c r="P177" i="1"/>
  <c r="P176" i="1"/>
  <c r="P175" i="1"/>
  <c r="O182" i="1"/>
  <c r="O186" i="1" s="1"/>
  <c r="N182" i="1"/>
  <c r="N186" i="1" s="1"/>
  <c r="M182" i="1"/>
  <c r="M186" i="1" s="1"/>
  <c r="L182" i="1"/>
  <c r="L186" i="1" s="1"/>
  <c r="K182" i="1"/>
  <c r="K186" i="1" s="1"/>
  <c r="J182" i="1"/>
  <c r="J186" i="1" s="1"/>
  <c r="I182" i="1"/>
  <c r="I186" i="1" s="1"/>
  <c r="H182" i="1"/>
  <c r="H186" i="1" s="1"/>
  <c r="G182" i="1"/>
  <c r="G186" i="1" s="1"/>
  <c r="F182" i="1"/>
  <c r="F186" i="1" s="1"/>
  <c r="E182" i="1"/>
  <c r="E186" i="1" s="1"/>
  <c r="D182" i="1"/>
  <c r="D186" i="1" s="1"/>
  <c r="N199" i="1"/>
  <c r="M199" i="1"/>
  <c r="L199" i="1"/>
  <c r="K199" i="1"/>
  <c r="J199" i="1"/>
  <c r="I199" i="1"/>
  <c r="H199" i="1"/>
  <c r="F199" i="1"/>
  <c r="E199" i="1"/>
  <c r="D199" i="1"/>
  <c r="N194" i="1"/>
  <c r="M194" i="1"/>
  <c r="L194" i="1"/>
  <c r="J194" i="1"/>
  <c r="I194" i="1"/>
  <c r="H194" i="1"/>
  <c r="G194" i="1"/>
  <c r="F194" i="1"/>
  <c r="E194" i="1"/>
  <c r="D194" i="1"/>
  <c r="O193" i="1"/>
  <c r="N193" i="1"/>
  <c r="M193" i="1"/>
  <c r="L193" i="1"/>
  <c r="K193" i="1"/>
  <c r="J193" i="1"/>
  <c r="I193" i="1"/>
  <c r="H193" i="1"/>
  <c r="G193" i="1"/>
  <c r="F193" i="1"/>
  <c r="D193" i="1"/>
  <c r="O192" i="1"/>
  <c r="N192" i="1"/>
  <c r="M192" i="1"/>
  <c r="L192" i="1"/>
  <c r="J192" i="1"/>
  <c r="I192" i="1"/>
  <c r="H192" i="1"/>
  <c r="F192" i="1"/>
  <c r="E192" i="1"/>
  <c r="D192" i="1"/>
  <c r="O191" i="1"/>
  <c r="N191" i="1"/>
  <c r="L191" i="1"/>
  <c r="K191" i="1"/>
  <c r="J191" i="1"/>
  <c r="I191" i="1"/>
  <c r="H191" i="1"/>
  <c r="G191" i="1"/>
  <c r="F191" i="1"/>
  <c r="E191" i="1"/>
  <c r="D191" i="1"/>
  <c r="N190" i="1"/>
  <c r="M190" i="1"/>
  <c r="L190" i="1"/>
  <c r="J190" i="1"/>
  <c r="I190" i="1"/>
  <c r="H190" i="1"/>
  <c r="G190" i="1"/>
  <c r="F190" i="1"/>
  <c r="E190" i="1"/>
  <c r="D190" i="1"/>
  <c r="O167" i="1"/>
  <c r="N189" i="1"/>
  <c r="M167" i="1"/>
  <c r="L189" i="1"/>
  <c r="K189" i="1"/>
  <c r="J167" i="1"/>
  <c r="I167" i="1"/>
  <c r="H189" i="1"/>
  <c r="G189" i="1"/>
  <c r="F189" i="1"/>
  <c r="E167" i="1"/>
  <c r="D189" i="1"/>
  <c r="Q154" i="1"/>
  <c r="G149" i="1"/>
  <c r="M143" i="1"/>
  <c r="E143" i="1"/>
  <c r="K142" i="1"/>
  <c r="M141" i="1"/>
  <c r="I141" i="1"/>
  <c r="E141" i="1"/>
  <c r="M139" i="1"/>
  <c r="E139" i="1"/>
  <c r="O132" i="1"/>
  <c r="O136" i="1" s="1"/>
  <c r="N132" i="1"/>
  <c r="N136" i="1" s="1"/>
  <c r="M132" i="1"/>
  <c r="M136" i="1" s="1"/>
  <c r="L132" i="1"/>
  <c r="L136" i="1" s="1"/>
  <c r="K132" i="1"/>
  <c r="K136" i="1" s="1"/>
  <c r="J132" i="1"/>
  <c r="J136" i="1" s="1"/>
  <c r="I132" i="1"/>
  <c r="I136" i="1" s="1"/>
  <c r="H132" i="1"/>
  <c r="H136" i="1" s="1"/>
  <c r="G132" i="1"/>
  <c r="G136" i="1" s="1"/>
  <c r="F132" i="1"/>
  <c r="F136" i="1" s="1"/>
  <c r="E132" i="1"/>
  <c r="E136" i="1" s="1"/>
  <c r="D132" i="1"/>
  <c r="D136" i="1" s="1"/>
  <c r="O149" i="1"/>
  <c r="N149" i="1"/>
  <c r="M149" i="1"/>
  <c r="L149" i="1"/>
  <c r="K149" i="1"/>
  <c r="J149" i="1"/>
  <c r="I149" i="1"/>
  <c r="H149" i="1"/>
  <c r="F149" i="1"/>
  <c r="E149" i="1"/>
  <c r="D149" i="1"/>
  <c r="O144" i="1"/>
  <c r="N144" i="1"/>
  <c r="M144" i="1"/>
  <c r="L144" i="1"/>
  <c r="K144" i="1"/>
  <c r="J144" i="1"/>
  <c r="I144" i="1"/>
  <c r="H144" i="1"/>
  <c r="G144" i="1"/>
  <c r="F144" i="1"/>
  <c r="E144" i="1"/>
  <c r="O143" i="1"/>
  <c r="N143" i="1"/>
  <c r="L143" i="1"/>
  <c r="K143" i="1"/>
  <c r="J143" i="1"/>
  <c r="I143" i="1"/>
  <c r="H143" i="1"/>
  <c r="G143" i="1"/>
  <c r="F143" i="1"/>
  <c r="D143" i="1"/>
  <c r="O142" i="1"/>
  <c r="N142" i="1"/>
  <c r="M142" i="1"/>
  <c r="L142" i="1"/>
  <c r="J142" i="1"/>
  <c r="I142" i="1"/>
  <c r="H142" i="1"/>
  <c r="G142" i="1"/>
  <c r="F142" i="1"/>
  <c r="E142" i="1"/>
  <c r="D142" i="1"/>
  <c r="O141" i="1"/>
  <c r="N141" i="1"/>
  <c r="L141" i="1"/>
  <c r="K141" i="1"/>
  <c r="J141" i="1"/>
  <c r="H141" i="1"/>
  <c r="G141" i="1"/>
  <c r="F141" i="1"/>
  <c r="D141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O117" i="1"/>
  <c r="N139" i="1"/>
  <c r="M117" i="1"/>
  <c r="L139" i="1"/>
  <c r="K117" i="1"/>
  <c r="J117" i="1"/>
  <c r="I117" i="1"/>
  <c r="H139" i="1"/>
  <c r="G139" i="1"/>
  <c r="F139" i="1"/>
  <c r="E117" i="1"/>
  <c r="D139" i="1"/>
  <c r="Q104" i="1"/>
  <c r="Q304" i="1" s="1"/>
  <c r="O99" i="1"/>
  <c r="G99" i="1"/>
  <c r="O94" i="1"/>
  <c r="K94" i="1"/>
  <c r="E93" i="1"/>
  <c r="K92" i="1"/>
  <c r="G92" i="1"/>
  <c r="M91" i="1"/>
  <c r="O90" i="1"/>
  <c r="K90" i="1"/>
  <c r="E89" i="1"/>
  <c r="P84" i="1"/>
  <c r="P79" i="1"/>
  <c r="P78" i="1"/>
  <c r="P77" i="1"/>
  <c r="R77" i="1" s="1"/>
  <c r="P76" i="1"/>
  <c r="R76" i="1" s="1"/>
  <c r="P75" i="1"/>
  <c r="O82" i="1"/>
  <c r="O86" i="1" s="1"/>
  <c r="N82" i="1"/>
  <c r="N86" i="1" s="1"/>
  <c r="M82" i="1"/>
  <c r="M86" i="1" s="1"/>
  <c r="L82" i="1"/>
  <c r="L86" i="1" s="1"/>
  <c r="K82" i="1"/>
  <c r="K86" i="1" s="1"/>
  <c r="J82" i="1"/>
  <c r="J86" i="1" s="1"/>
  <c r="I82" i="1"/>
  <c r="I86" i="1" s="1"/>
  <c r="H82" i="1"/>
  <c r="H86" i="1" s="1"/>
  <c r="G82" i="1"/>
  <c r="G86" i="1" s="1"/>
  <c r="F82" i="1"/>
  <c r="F86" i="1" s="1"/>
  <c r="E82" i="1"/>
  <c r="E86" i="1" s="1"/>
  <c r="D82" i="1"/>
  <c r="D86" i="1" s="1"/>
  <c r="N99" i="1"/>
  <c r="M99" i="1"/>
  <c r="L99" i="1"/>
  <c r="K99" i="1"/>
  <c r="J99" i="1"/>
  <c r="I99" i="1"/>
  <c r="H99" i="1"/>
  <c r="F99" i="1"/>
  <c r="E99" i="1"/>
  <c r="D99" i="1"/>
  <c r="N94" i="1"/>
  <c r="M94" i="1"/>
  <c r="L94" i="1"/>
  <c r="J94" i="1"/>
  <c r="I94" i="1"/>
  <c r="H94" i="1"/>
  <c r="G94" i="1"/>
  <c r="F94" i="1"/>
  <c r="E94" i="1"/>
  <c r="D94" i="1"/>
  <c r="O93" i="1"/>
  <c r="N93" i="1"/>
  <c r="M93" i="1"/>
  <c r="L93" i="1"/>
  <c r="K93" i="1"/>
  <c r="J93" i="1"/>
  <c r="I93" i="1"/>
  <c r="H93" i="1"/>
  <c r="G93" i="1"/>
  <c r="F93" i="1"/>
  <c r="D93" i="1"/>
  <c r="O92" i="1"/>
  <c r="N92" i="1"/>
  <c r="M92" i="1"/>
  <c r="L92" i="1"/>
  <c r="J92" i="1"/>
  <c r="I92" i="1"/>
  <c r="H92" i="1"/>
  <c r="F92" i="1"/>
  <c r="E92" i="1"/>
  <c r="P62" i="1"/>
  <c r="O91" i="1"/>
  <c r="N91" i="1"/>
  <c r="L91" i="1"/>
  <c r="K91" i="1"/>
  <c r="J91" i="1"/>
  <c r="I91" i="1"/>
  <c r="H91" i="1"/>
  <c r="G91" i="1"/>
  <c r="F91" i="1"/>
  <c r="E91" i="1"/>
  <c r="D91" i="1"/>
  <c r="N90" i="1"/>
  <c r="M90" i="1"/>
  <c r="L90" i="1"/>
  <c r="J90" i="1"/>
  <c r="I90" i="1"/>
  <c r="H90" i="1"/>
  <c r="G90" i="1"/>
  <c r="F90" i="1"/>
  <c r="E90" i="1"/>
  <c r="D90" i="1"/>
  <c r="O67" i="1"/>
  <c r="N89" i="1"/>
  <c r="M67" i="1"/>
  <c r="L89" i="1"/>
  <c r="K89" i="1"/>
  <c r="J89" i="1"/>
  <c r="I67" i="1"/>
  <c r="H89" i="1"/>
  <c r="G67" i="1"/>
  <c r="F89" i="1"/>
  <c r="E67" i="1"/>
  <c r="D89" i="1"/>
  <c r="Q54" i="1"/>
  <c r="Q254" i="1" s="1"/>
  <c r="L43" i="1"/>
  <c r="M42" i="1"/>
  <c r="I42" i="1"/>
  <c r="L39" i="1"/>
  <c r="M49" i="1"/>
  <c r="P34" i="1"/>
  <c r="O32" i="1"/>
  <c r="N32" i="1"/>
  <c r="M32" i="1"/>
  <c r="L32" i="1"/>
  <c r="L36" i="1" s="1"/>
  <c r="K32" i="1"/>
  <c r="J32" i="1"/>
  <c r="I32" i="1"/>
  <c r="I36" i="1" s="1"/>
  <c r="H32" i="1"/>
  <c r="H36" i="1" s="1"/>
  <c r="G32" i="1"/>
  <c r="F32" i="1"/>
  <c r="E32" i="1"/>
  <c r="D32" i="1"/>
  <c r="D36" i="1" s="1"/>
  <c r="P29" i="1"/>
  <c r="P28" i="1"/>
  <c r="P27" i="1"/>
  <c r="P26" i="1"/>
  <c r="P25" i="1"/>
  <c r="P24" i="1"/>
  <c r="O49" i="1"/>
  <c r="N49" i="1"/>
  <c r="L49" i="1"/>
  <c r="K49" i="1"/>
  <c r="J49" i="1"/>
  <c r="H49" i="1"/>
  <c r="G49" i="1"/>
  <c r="F49" i="1"/>
  <c r="D49" i="1"/>
  <c r="O44" i="1"/>
  <c r="N44" i="1"/>
  <c r="M44" i="1"/>
  <c r="L44" i="1"/>
  <c r="K44" i="1"/>
  <c r="J44" i="1"/>
  <c r="I44" i="1"/>
  <c r="H44" i="1"/>
  <c r="G44" i="1"/>
  <c r="F44" i="1"/>
  <c r="E44" i="1"/>
  <c r="D44" i="1"/>
  <c r="O43" i="1"/>
  <c r="N43" i="1"/>
  <c r="M43" i="1"/>
  <c r="K43" i="1"/>
  <c r="J43" i="1"/>
  <c r="I43" i="1"/>
  <c r="H43" i="1"/>
  <c r="G43" i="1"/>
  <c r="F43" i="1"/>
  <c r="E43" i="1"/>
  <c r="O42" i="1"/>
  <c r="N42" i="1"/>
  <c r="L42" i="1"/>
  <c r="K42" i="1"/>
  <c r="J42" i="1"/>
  <c r="H42" i="1"/>
  <c r="G42" i="1"/>
  <c r="F42" i="1"/>
  <c r="E42" i="1"/>
  <c r="D42" i="1"/>
  <c r="O41" i="1"/>
  <c r="N41" i="1"/>
  <c r="M41" i="1"/>
  <c r="L41" i="1"/>
  <c r="K41" i="1"/>
  <c r="J41" i="1"/>
  <c r="I41" i="1"/>
  <c r="H41" i="1"/>
  <c r="G41" i="1"/>
  <c r="F41" i="1"/>
  <c r="E41" i="1"/>
  <c r="D41" i="1"/>
  <c r="O40" i="1"/>
  <c r="N40" i="1"/>
  <c r="M40" i="1"/>
  <c r="K40" i="1"/>
  <c r="J40" i="1"/>
  <c r="I40" i="1"/>
  <c r="H40" i="1"/>
  <c r="G40" i="1"/>
  <c r="F40" i="1"/>
  <c r="E40" i="1"/>
  <c r="O39" i="1"/>
  <c r="N17" i="1"/>
  <c r="M39" i="1"/>
  <c r="K39" i="1"/>
  <c r="J17" i="1"/>
  <c r="I17" i="1"/>
  <c r="H39" i="1"/>
  <c r="G39" i="1"/>
  <c r="F17" i="1"/>
  <c r="E39" i="1"/>
  <c r="I14" i="2" l="1"/>
  <c r="I19" i="2"/>
  <c r="G19" i="2" s="1"/>
  <c r="I93" i="2"/>
  <c r="I100" i="2"/>
  <c r="J100" i="2" s="1"/>
  <c r="I103" i="2"/>
  <c r="J103" i="2" s="1"/>
  <c r="I104" i="2"/>
  <c r="I105" i="2"/>
  <c r="I107" i="2"/>
  <c r="J107" i="2" s="1"/>
  <c r="I108" i="2"/>
  <c r="J108" i="2" s="1"/>
  <c r="I148" i="2"/>
  <c r="K119" i="3"/>
  <c r="E144" i="2"/>
  <c r="F119" i="3"/>
  <c r="H133" i="3"/>
  <c r="O162" i="3"/>
  <c r="T289" i="3"/>
  <c r="AC10" i="5"/>
  <c r="AD10" i="5"/>
  <c r="E757" i="5"/>
  <c r="I757" i="5"/>
  <c r="D144" i="2"/>
  <c r="AC87" i="5"/>
  <c r="AC98" i="5"/>
  <c r="AD98" i="5"/>
  <c r="AC106" i="5"/>
  <c r="AD106" i="5"/>
  <c r="S106" i="5" s="1"/>
  <c r="P418" i="5"/>
  <c r="C15" i="2"/>
  <c r="F32" i="2"/>
  <c r="D105" i="3"/>
  <c r="R78" i="1"/>
  <c r="D15" i="2"/>
  <c r="C32" i="2"/>
  <c r="C33" i="2" s="1"/>
  <c r="I20" i="2"/>
  <c r="J20" i="2" s="1"/>
  <c r="I23" i="2"/>
  <c r="I43" i="2"/>
  <c r="J43" i="2" s="1"/>
  <c r="I44" i="2"/>
  <c r="J44" i="2" s="1"/>
  <c r="I51" i="2"/>
  <c r="J51" i="2" s="1"/>
  <c r="I52" i="2"/>
  <c r="I53" i="2"/>
  <c r="I55" i="2"/>
  <c r="J55" i="2" s="1"/>
  <c r="I56" i="2"/>
  <c r="J56" i="2" s="1"/>
  <c r="I59" i="2"/>
  <c r="J59" i="2" s="1"/>
  <c r="I60" i="2"/>
  <c r="I91" i="2"/>
  <c r="J91" i="2" s="1"/>
  <c r="I115" i="2"/>
  <c r="J115" i="2" s="1"/>
  <c r="I116" i="2"/>
  <c r="J116" i="2" s="1"/>
  <c r="I119" i="2"/>
  <c r="I120" i="2"/>
  <c r="J120" i="2" s="1"/>
  <c r="I121" i="2"/>
  <c r="G121" i="2" s="1"/>
  <c r="I123" i="2"/>
  <c r="J123" i="2" s="1"/>
  <c r="I124" i="2"/>
  <c r="F144" i="2"/>
  <c r="I140" i="2"/>
  <c r="J140" i="2" s="1"/>
  <c r="H35" i="3"/>
  <c r="H63" i="3"/>
  <c r="K77" i="3"/>
  <c r="O133" i="3"/>
  <c r="K162" i="3"/>
  <c r="H162" i="3"/>
  <c r="J693" i="5"/>
  <c r="U897" i="5"/>
  <c r="J700" i="5"/>
  <c r="N162" i="3"/>
  <c r="R75" i="1"/>
  <c r="R79" i="1"/>
  <c r="I15" i="2"/>
  <c r="I26" i="2"/>
  <c r="I27" i="2"/>
  <c r="G27" i="2" s="1"/>
  <c r="F48" i="2"/>
  <c r="I39" i="2"/>
  <c r="J39" i="2" s="1"/>
  <c r="I40" i="2"/>
  <c r="I75" i="2"/>
  <c r="J75" i="2" s="1"/>
  <c r="I76" i="2"/>
  <c r="J76" i="2" s="1"/>
  <c r="I77" i="2"/>
  <c r="I83" i="2"/>
  <c r="I84" i="2"/>
  <c r="J84" i="2" s="1"/>
  <c r="I87" i="2"/>
  <c r="J87" i="2" s="1"/>
  <c r="I88" i="2"/>
  <c r="I132" i="2"/>
  <c r="I133" i="2"/>
  <c r="I135" i="2"/>
  <c r="J135" i="2" s="1"/>
  <c r="I136" i="2"/>
  <c r="J136" i="2" s="1"/>
  <c r="I137" i="2"/>
  <c r="K35" i="3"/>
  <c r="K177" i="3"/>
  <c r="S34" i="5"/>
  <c r="S863" i="5" s="1"/>
  <c r="T863" i="5"/>
  <c r="X863" i="5"/>
  <c r="S50" i="5"/>
  <c r="S879" i="5" s="1"/>
  <c r="U693" i="5"/>
  <c r="T865" i="5"/>
  <c r="X865" i="5"/>
  <c r="V866" i="5"/>
  <c r="V869" i="5"/>
  <c r="S74" i="5"/>
  <c r="T910" i="5"/>
  <c r="X910" i="5"/>
  <c r="AC83" i="5"/>
  <c r="W915" i="5"/>
  <c r="V916" i="5"/>
  <c r="W917" i="5"/>
  <c r="W700" i="5"/>
  <c r="S98" i="5"/>
  <c r="P414" i="5"/>
  <c r="Q423" i="5"/>
  <c r="D760" i="5"/>
  <c r="D764" i="5"/>
  <c r="H261" i="3"/>
  <c r="L697" i="4"/>
  <c r="Y8" i="5"/>
  <c r="Y10" i="5"/>
  <c r="AD12" i="5"/>
  <c r="T850" i="5"/>
  <c r="X850" i="5"/>
  <c r="V853" i="5"/>
  <c r="V855" i="5"/>
  <c r="T867" i="5"/>
  <c r="X867" i="5"/>
  <c r="AD79" i="5"/>
  <c r="W909" i="5"/>
  <c r="W911" i="5"/>
  <c r="V912" i="5"/>
  <c r="W913" i="5"/>
  <c r="AD97" i="5"/>
  <c r="AD105" i="5"/>
  <c r="P462" i="5"/>
  <c r="F751" i="5"/>
  <c r="C752" i="5"/>
  <c r="D753" i="5"/>
  <c r="H753" i="5"/>
  <c r="E754" i="5"/>
  <c r="I754" i="5"/>
  <c r="F755" i="5"/>
  <c r="G756" i="5"/>
  <c r="S693" i="5"/>
  <c r="W693" i="5"/>
  <c r="Y12" i="5"/>
  <c r="AA12" i="5" s="1"/>
  <c r="T856" i="5"/>
  <c r="X856" i="5"/>
  <c r="T861" i="5"/>
  <c r="X861" i="5"/>
  <c r="V862" i="5"/>
  <c r="S867" i="5"/>
  <c r="V908" i="5"/>
  <c r="U915" i="5"/>
  <c r="U700" i="5"/>
  <c r="D758" i="5"/>
  <c r="J22" i="2"/>
  <c r="J19" i="2"/>
  <c r="J27" i="2"/>
  <c r="P493" i="1"/>
  <c r="I62" i="2"/>
  <c r="G62" i="2" s="1"/>
  <c r="I138" i="2"/>
  <c r="G138" i="2" s="1"/>
  <c r="I154" i="2"/>
  <c r="G154" i="2" s="1"/>
  <c r="P399" i="1"/>
  <c r="M17" i="4"/>
  <c r="M19" i="4"/>
  <c r="M21" i="4"/>
  <c r="M23" i="4"/>
  <c r="M25" i="4"/>
  <c r="M27" i="4"/>
  <c r="M62" i="4"/>
  <c r="D777" i="5"/>
  <c r="D780" i="5"/>
  <c r="M104" i="4"/>
  <c r="D778" i="5"/>
  <c r="D782" i="5"/>
  <c r="M102" i="4"/>
  <c r="D766" i="5"/>
  <c r="D692" i="4"/>
  <c r="D771" i="5"/>
  <c r="D775" i="5"/>
  <c r="AC291" i="5"/>
  <c r="AC308" i="5"/>
  <c r="AC316" i="5"/>
  <c r="AC289" i="5"/>
  <c r="AC314" i="5"/>
  <c r="AD331" i="5"/>
  <c r="AC331" i="5"/>
  <c r="I54" i="2"/>
  <c r="G54" i="2" s="1"/>
  <c r="I57" i="2"/>
  <c r="I102" i="2"/>
  <c r="G102" i="2" s="1"/>
  <c r="I149" i="2"/>
  <c r="J149" i="2" s="1"/>
  <c r="AC285" i="5"/>
  <c r="AC293" i="5"/>
  <c r="AC310" i="5"/>
  <c r="X729" i="5"/>
  <c r="P449" i="1"/>
  <c r="I78" i="2"/>
  <c r="G78" i="2" s="1"/>
  <c r="I117" i="2"/>
  <c r="G117" i="2" s="1"/>
  <c r="I118" i="2"/>
  <c r="J118" i="2" s="1"/>
  <c r="I122" i="2"/>
  <c r="J122" i="2" s="1"/>
  <c r="I141" i="2"/>
  <c r="G141" i="2" s="1"/>
  <c r="D693" i="4"/>
  <c r="AC287" i="5"/>
  <c r="AC312" i="5"/>
  <c r="V418" i="5"/>
  <c r="G430" i="5"/>
  <c r="V430" i="5" s="1"/>
  <c r="M29" i="4"/>
  <c r="M31" i="4"/>
  <c r="N31" i="4" s="1"/>
  <c r="M33" i="4"/>
  <c r="M35" i="4"/>
  <c r="N35" i="4" s="1"/>
  <c r="M37" i="4"/>
  <c r="M39" i="4"/>
  <c r="Q39" i="4" s="1"/>
  <c r="M54" i="4"/>
  <c r="N54" i="4" s="1"/>
  <c r="M70" i="4"/>
  <c r="M92" i="4"/>
  <c r="R97" i="5"/>
  <c r="AC284" i="5"/>
  <c r="AC288" i="5"/>
  <c r="AC292" i="5"/>
  <c r="AC307" i="5"/>
  <c r="AC311" i="5"/>
  <c r="AC315" i="5"/>
  <c r="R92" i="5"/>
  <c r="R100" i="5"/>
  <c r="AC286" i="5"/>
  <c r="AC290" i="5"/>
  <c r="G775" i="5"/>
  <c r="AC309" i="5"/>
  <c r="AC313" i="5"/>
  <c r="AC317" i="5"/>
  <c r="D289" i="1"/>
  <c r="D293" i="1"/>
  <c r="D341" i="1"/>
  <c r="D441" i="1"/>
  <c r="H494" i="1"/>
  <c r="H137" i="2"/>
  <c r="G137" i="2" s="1"/>
  <c r="N266" i="3"/>
  <c r="Q266" i="3" s="1"/>
  <c r="D266" i="3"/>
  <c r="E299" i="1"/>
  <c r="D17" i="1"/>
  <c r="D47" i="1" s="1"/>
  <c r="P13" i="1"/>
  <c r="P43" i="1" s="1"/>
  <c r="N36" i="1"/>
  <c r="P114" i="1"/>
  <c r="P127" i="1"/>
  <c r="R177" i="1" s="1"/>
  <c r="M189" i="1"/>
  <c r="P210" i="1"/>
  <c r="P211" i="1"/>
  <c r="P212" i="1"/>
  <c r="P213" i="1"/>
  <c r="P214" i="1"/>
  <c r="P219" i="1"/>
  <c r="P225" i="1"/>
  <c r="S275" i="1" s="1"/>
  <c r="P226" i="1"/>
  <c r="P227" i="1"/>
  <c r="S277" i="1" s="1"/>
  <c r="P228" i="1"/>
  <c r="S278" i="1" s="1"/>
  <c r="P229" i="1"/>
  <c r="S279" i="1" s="1"/>
  <c r="P234" i="1"/>
  <c r="R234" i="1" s="1"/>
  <c r="D239" i="1"/>
  <c r="L239" i="1"/>
  <c r="D241" i="1"/>
  <c r="D243" i="1"/>
  <c r="F299" i="1"/>
  <c r="J299" i="1"/>
  <c r="N299" i="1"/>
  <c r="H289" i="1"/>
  <c r="F332" i="1"/>
  <c r="F336" i="1" s="1"/>
  <c r="J332" i="1"/>
  <c r="J336" i="1" s="1"/>
  <c r="N332" i="1"/>
  <c r="N336" i="1" s="1"/>
  <c r="F399" i="1"/>
  <c r="J399" i="1"/>
  <c r="N399" i="1"/>
  <c r="H389" i="1"/>
  <c r="F449" i="1"/>
  <c r="J449" i="1"/>
  <c r="N449" i="1"/>
  <c r="F492" i="1"/>
  <c r="J492" i="1"/>
  <c r="N492" i="1"/>
  <c r="F499" i="1"/>
  <c r="J499" i="1"/>
  <c r="N499" i="1"/>
  <c r="I58" i="2"/>
  <c r="I85" i="2"/>
  <c r="J85" i="2" s="1"/>
  <c r="I86" i="2"/>
  <c r="I89" i="2"/>
  <c r="G89" i="2" s="1"/>
  <c r="I90" i="2"/>
  <c r="I134" i="2"/>
  <c r="J134" i="2" s="1"/>
  <c r="H140" i="2"/>
  <c r="C150" i="2"/>
  <c r="H150" i="2" s="1"/>
  <c r="P180" i="3"/>
  <c r="O180" i="3"/>
  <c r="D194" i="3"/>
  <c r="N180" i="3"/>
  <c r="O230" i="3"/>
  <c r="N230" i="3"/>
  <c r="D230" i="3"/>
  <c r="O231" i="3"/>
  <c r="D245" i="3"/>
  <c r="N231" i="3"/>
  <c r="G72" i="4"/>
  <c r="I72" i="4" s="1"/>
  <c r="D72" i="4"/>
  <c r="G82" i="4"/>
  <c r="D82" i="4"/>
  <c r="E49" i="1"/>
  <c r="L289" i="1"/>
  <c r="D291" i="1"/>
  <c r="D343" i="1"/>
  <c r="D391" i="1"/>
  <c r="P414" i="1"/>
  <c r="D494" i="1"/>
  <c r="L494" i="1"/>
  <c r="D493" i="1"/>
  <c r="I150" i="2"/>
  <c r="J150" i="2" s="1"/>
  <c r="O266" i="3"/>
  <c r="T266" i="3" s="1"/>
  <c r="N269" i="3"/>
  <c r="O269" i="3"/>
  <c r="G50" i="4"/>
  <c r="I50" i="4" s="1"/>
  <c r="D50" i="4"/>
  <c r="G60" i="4"/>
  <c r="D60" i="4"/>
  <c r="M36" i="1"/>
  <c r="I49" i="1"/>
  <c r="I189" i="1"/>
  <c r="M299" i="1"/>
  <c r="P9" i="1"/>
  <c r="P39" i="1" s="1"/>
  <c r="L17" i="1"/>
  <c r="L47" i="1" s="1"/>
  <c r="F36" i="1"/>
  <c r="J36" i="1"/>
  <c r="D39" i="1"/>
  <c r="D43" i="1"/>
  <c r="M89" i="1"/>
  <c r="P125" i="1"/>
  <c r="P126" i="1"/>
  <c r="R126" i="1" s="1"/>
  <c r="P128" i="1"/>
  <c r="R128" i="1" s="1"/>
  <c r="P129" i="1"/>
  <c r="R179" i="1" s="1"/>
  <c r="P134" i="1"/>
  <c r="G36" i="1"/>
  <c r="K36" i="1"/>
  <c r="O36" i="1"/>
  <c r="E36" i="1"/>
  <c r="I139" i="1"/>
  <c r="E239" i="1"/>
  <c r="M239" i="1"/>
  <c r="K289" i="1"/>
  <c r="G332" i="1"/>
  <c r="G336" i="1" s="1"/>
  <c r="K332" i="1"/>
  <c r="K336" i="1" s="1"/>
  <c r="O332" i="1"/>
  <c r="O336" i="1" s="1"/>
  <c r="G399" i="1"/>
  <c r="K399" i="1"/>
  <c r="O399" i="1"/>
  <c r="I389" i="1"/>
  <c r="G449" i="1"/>
  <c r="K449" i="1"/>
  <c r="O449" i="1"/>
  <c r="G491" i="1"/>
  <c r="K491" i="1"/>
  <c r="O491" i="1"/>
  <c r="D543" i="1"/>
  <c r="I45" i="2"/>
  <c r="I70" i="2"/>
  <c r="J70" i="2" s="1"/>
  <c r="I73" i="2"/>
  <c r="I125" i="2"/>
  <c r="J125" i="2" s="1"/>
  <c r="I126" i="2"/>
  <c r="C153" i="2"/>
  <c r="O216" i="3"/>
  <c r="C92" i="2"/>
  <c r="I92" i="2" s="1"/>
  <c r="J92" i="2" s="1"/>
  <c r="N216" i="3"/>
  <c r="O252" i="3"/>
  <c r="T252" i="3" s="1"/>
  <c r="N252" i="3"/>
  <c r="Q252" i="3" s="1"/>
  <c r="D252" i="3"/>
  <c r="D389" i="1"/>
  <c r="D393" i="1"/>
  <c r="D443" i="1"/>
  <c r="G118" i="2"/>
  <c r="H148" i="2"/>
  <c r="G148" i="2" s="1"/>
  <c r="I89" i="1"/>
  <c r="I299" i="1"/>
  <c r="E389" i="1"/>
  <c r="E493" i="1"/>
  <c r="I493" i="1"/>
  <c r="M493" i="1"/>
  <c r="G77" i="2"/>
  <c r="J77" i="2"/>
  <c r="G87" i="4"/>
  <c r="I87" i="4" s="1"/>
  <c r="D87" i="4"/>
  <c r="P184" i="3"/>
  <c r="O184" i="3"/>
  <c r="N184" i="3"/>
  <c r="P198" i="3"/>
  <c r="D198" i="3"/>
  <c r="N227" i="3"/>
  <c r="C247" i="3"/>
  <c r="O235" i="3"/>
  <c r="N235" i="3"/>
  <c r="Q235" i="3" s="1"/>
  <c r="N238" i="3"/>
  <c r="Q238" i="3" s="1"/>
  <c r="D238" i="3"/>
  <c r="O238" i="3"/>
  <c r="N241" i="3"/>
  <c r="Q241" i="3" s="1"/>
  <c r="D241" i="3"/>
  <c r="O241" i="3"/>
  <c r="N243" i="3"/>
  <c r="Q243" i="3" s="1"/>
  <c r="D269" i="3"/>
  <c r="N255" i="3"/>
  <c r="Q255" i="3" s="1"/>
  <c r="D255" i="3"/>
  <c r="O255" i="3"/>
  <c r="T255" i="3" s="1"/>
  <c r="N259" i="3"/>
  <c r="Q259" i="3" s="1"/>
  <c r="D259" i="3"/>
  <c r="O259" i="3"/>
  <c r="T259" i="3" s="1"/>
  <c r="O263" i="3"/>
  <c r="T263" i="3" s="1"/>
  <c r="N263" i="3"/>
  <c r="Q263" i="3" s="1"/>
  <c r="D263" i="3"/>
  <c r="M84" i="4"/>
  <c r="N84" i="4" s="1"/>
  <c r="G95" i="4"/>
  <c r="D95" i="4"/>
  <c r="D99" i="4"/>
  <c r="G99" i="4"/>
  <c r="I99" i="4" s="1"/>
  <c r="I41" i="2"/>
  <c r="J41" i="2" s="1"/>
  <c r="I101" i="2"/>
  <c r="I106" i="2"/>
  <c r="G106" i="2" s="1"/>
  <c r="I109" i="2"/>
  <c r="G109" i="2" s="1"/>
  <c r="I110" i="2"/>
  <c r="I151" i="2"/>
  <c r="G151" i="2" s="1"/>
  <c r="N165" i="3"/>
  <c r="D165" i="3"/>
  <c r="N169" i="3"/>
  <c r="D169" i="3"/>
  <c r="N173" i="3"/>
  <c r="D173" i="3"/>
  <c r="D179" i="3"/>
  <c r="P185" i="3"/>
  <c r="N185" i="3"/>
  <c r="D185" i="3"/>
  <c r="O185" i="3"/>
  <c r="D201" i="3"/>
  <c r="D187" i="3"/>
  <c r="N193" i="3"/>
  <c r="P195" i="3"/>
  <c r="N198" i="3"/>
  <c r="P203" i="3"/>
  <c r="D203" i="3"/>
  <c r="C205" i="3"/>
  <c r="D212" i="3"/>
  <c r="N228" i="3"/>
  <c r="D250" i="3"/>
  <c r="N236" i="3"/>
  <c r="Q236" i="3" s="1"/>
  <c r="D236" i="3"/>
  <c r="O236" i="3"/>
  <c r="D258" i="3"/>
  <c r="N244" i="3"/>
  <c r="Q244" i="3" s="1"/>
  <c r="D244" i="3"/>
  <c r="O244" i="3"/>
  <c r="N246" i="3"/>
  <c r="Q246" i="3" s="1"/>
  <c r="D246" i="3"/>
  <c r="O246" i="3"/>
  <c r="N250" i="3"/>
  <c r="Q250" i="3" s="1"/>
  <c r="G44" i="4"/>
  <c r="H56" i="4" s="1"/>
  <c r="D44" i="4"/>
  <c r="G66" i="4"/>
  <c r="I66" i="4" s="1"/>
  <c r="D66" i="4"/>
  <c r="N167" i="3"/>
  <c r="D167" i="3"/>
  <c r="N171" i="3"/>
  <c r="D171" i="3"/>
  <c r="N175" i="3"/>
  <c r="D175" i="3"/>
  <c r="P181" i="3"/>
  <c r="N181" i="3"/>
  <c r="D181" i="3"/>
  <c r="O181" i="3"/>
  <c r="N190" i="3"/>
  <c r="D216" i="3"/>
  <c r="P204" i="3"/>
  <c r="D204" i="3"/>
  <c r="D235" i="3"/>
  <c r="O222" i="3"/>
  <c r="N222" i="3"/>
  <c r="D222" i="3"/>
  <c r="N223" i="3"/>
  <c r="D223" i="3"/>
  <c r="O223" i="3"/>
  <c r="N232" i="3"/>
  <c r="D237" i="3"/>
  <c r="H48" i="4"/>
  <c r="I48" i="4"/>
  <c r="M48" i="4" s="1"/>
  <c r="G90" i="4"/>
  <c r="I90" i="4" s="1"/>
  <c r="D90" i="4"/>
  <c r="G96" i="4"/>
  <c r="I96" i="4" s="1"/>
  <c r="D96" i="4"/>
  <c r="D197" i="3"/>
  <c r="N194" i="3"/>
  <c r="O197" i="3"/>
  <c r="P201" i="3"/>
  <c r="O240" i="3"/>
  <c r="D265" i="3"/>
  <c r="E692" i="4"/>
  <c r="G42" i="4"/>
  <c r="G47" i="4"/>
  <c r="H59" i="4" s="1"/>
  <c r="G52" i="4"/>
  <c r="I52" i="4" s="1"/>
  <c r="M52" i="4" s="1"/>
  <c r="G58" i="4"/>
  <c r="I58" i="4" s="1"/>
  <c r="M58" i="4" s="1"/>
  <c r="N58" i="4" s="1"/>
  <c r="G64" i="4"/>
  <c r="H76" i="4" s="1"/>
  <c r="G74" i="4"/>
  <c r="I74" i="4" s="1"/>
  <c r="M74" i="4" s="1"/>
  <c r="G80" i="4"/>
  <c r="G83" i="4"/>
  <c r="I83" i="4" s="1"/>
  <c r="M83" i="4" s="1"/>
  <c r="G86" i="4"/>
  <c r="B698" i="4"/>
  <c r="G93" i="4"/>
  <c r="G94" i="4"/>
  <c r="I94" i="4" s="1"/>
  <c r="M94" i="4" s="1"/>
  <c r="G692" i="4"/>
  <c r="M18" i="4"/>
  <c r="M20" i="4"/>
  <c r="N20" i="4" s="1"/>
  <c r="M22" i="4"/>
  <c r="M24" i="4"/>
  <c r="N24" i="4" s="1"/>
  <c r="M26" i="4"/>
  <c r="M30" i="4"/>
  <c r="N30" i="4" s="1"/>
  <c r="M32" i="4"/>
  <c r="N32" i="4" s="1"/>
  <c r="M34" i="4"/>
  <c r="N34" i="4" s="1"/>
  <c r="M36" i="4"/>
  <c r="N36" i="4" s="1"/>
  <c r="M38" i="4"/>
  <c r="M46" i="4"/>
  <c r="N46" i="4" s="1"/>
  <c r="H68" i="4"/>
  <c r="M98" i="4"/>
  <c r="N98" i="4" s="1"/>
  <c r="G106" i="4"/>
  <c r="I106" i="4" s="1"/>
  <c r="D193" i="3"/>
  <c r="N182" i="3"/>
  <c r="N197" i="3"/>
  <c r="P202" i="3"/>
  <c r="G55" i="4"/>
  <c r="I55" i="4" s="1"/>
  <c r="I56" i="4"/>
  <c r="M56" i="4" s="1"/>
  <c r="N56" i="4" s="1"/>
  <c r="I78" i="4"/>
  <c r="M78" i="4" s="1"/>
  <c r="E698" i="4"/>
  <c r="D106" i="4"/>
  <c r="C699" i="4"/>
  <c r="K702" i="5"/>
  <c r="C704" i="5"/>
  <c r="K138" i="5"/>
  <c r="K163" i="5"/>
  <c r="AD163" i="5" s="1"/>
  <c r="K211" i="5"/>
  <c r="C707" i="4"/>
  <c r="C708" i="4"/>
  <c r="L693" i="5"/>
  <c r="M6" i="5"/>
  <c r="M693" i="5" s="1"/>
  <c r="K147" i="5"/>
  <c r="F705" i="5"/>
  <c r="U150" i="5"/>
  <c r="U705" i="5" s="1"/>
  <c r="K152" i="5"/>
  <c r="K168" i="5"/>
  <c r="C707" i="5"/>
  <c r="K174" i="5"/>
  <c r="AD174" i="5" s="1"/>
  <c r="H707" i="5"/>
  <c r="C703" i="5"/>
  <c r="K126" i="5"/>
  <c r="AD126" i="5" s="1"/>
  <c r="H703" i="5"/>
  <c r="K179" i="5"/>
  <c r="AD179" i="5" s="1"/>
  <c r="K235" i="5"/>
  <c r="AD235" i="5" s="1"/>
  <c r="K240" i="5"/>
  <c r="K267" i="5"/>
  <c r="AD267" i="5" s="1"/>
  <c r="F715" i="5"/>
  <c r="U270" i="5"/>
  <c r="U715" i="5" s="1"/>
  <c r="G719" i="5"/>
  <c r="G776" i="5" s="1"/>
  <c r="V318" i="5"/>
  <c r="V719" i="5" s="1"/>
  <c r="K322" i="5"/>
  <c r="AD322" i="5" s="1"/>
  <c r="K326" i="5"/>
  <c r="AD326" i="5" s="1"/>
  <c r="F427" i="5"/>
  <c r="F439" i="5" s="1"/>
  <c r="U415" i="5"/>
  <c r="U407" i="5"/>
  <c r="V420" i="5"/>
  <c r="G432" i="5"/>
  <c r="V432" i="5" s="1"/>
  <c r="L700" i="5"/>
  <c r="M90" i="5"/>
  <c r="M700" i="5" s="1"/>
  <c r="U702" i="5"/>
  <c r="U708" i="5"/>
  <c r="K200" i="5"/>
  <c r="K212" i="5"/>
  <c r="AD212" i="5" s="1"/>
  <c r="K219" i="5"/>
  <c r="AA14" i="5"/>
  <c r="AA16" i="5"/>
  <c r="L898" i="5"/>
  <c r="L902" i="5"/>
  <c r="N904" i="5"/>
  <c r="L908" i="5"/>
  <c r="F701" i="5"/>
  <c r="F758" i="5" s="1"/>
  <c r="G702" i="5"/>
  <c r="AC139" i="5"/>
  <c r="AC143" i="5"/>
  <c r="AC148" i="5"/>
  <c r="AC159" i="5"/>
  <c r="F706" i="5"/>
  <c r="AC164" i="5"/>
  <c r="AC175" i="5"/>
  <c r="AC180" i="5"/>
  <c r="F709" i="5"/>
  <c r="AC216" i="5"/>
  <c r="F711" i="5"/>
  <c r="F768" i="5" s="1"/>
  <c r="U222" i="5"/>
  <c r="U711" i="5" s="1"/>
  <c r="K224" i="5"/>
  <c r="V714" i="5"/>
  <c r="U714" i="5"/>
  <c r="AF715" i="5" s="1"/>
  <c r="K272" i="5"/>
  <c r="K321" i="5"/>
  <c r="AD321" i="5" s="1"/>
  <c r="K325" i="5"/>
  <c r="AD325" i="5" s="1"/>
  <c r="K329" i="5"/>
  <c r="AD329" i="5" s="1"/>
  <c r="N693" i="5"/>
  <c r="N898" i="5"/>
  <c r="N908" i="5"/>
  <c r="N700" i="5"/>
  <c r="R93" i="5"/>
  <c r="R96" i="5"/>
  <c r="R101" i="5"/>
  <c r="G701" i="5"/>
  <c r="G758" i="5" s="1"/>
  <c r="V109" i="5"/>
  <c r="V701" i="5" s="1"/>
  <c r="C702" i="5"/>
  <c r="H702" i="5"/>
  <c r="AC135" i="5"/>
  <c r="F704" i="5"/>
  <c r="AC140" i="5"/>
  <c r="AC144" i="5"/>
  <c r="C705" i="5"/>
  <c r="C762" i="5" s="1"/>
  <c r="H705" i="5"/>
  <c r="H762" i="5" s="1"/>
  <c r="AC155" i="5"/>
  <c r="AC160" i="5"/>
  <c r="U706" i="5"/>
  <c r="AC171" i="5"/>
  <c r="F707" i="5"/>
  <c r="AC176" i="5"/>
  <c r="C708" i="5"/>
  <c r="K186" i="5"/>
  <c r="AC187" i="5"/>
  <c r="K191" i="5"/>
  <c r="AD191" i="5" s="1"/>
  <c r="AC192" i="5"/>
  <c r="U709" i="5"/>
  <c r="K283" i="5"/>
  <c r="AD283" i="5" s="1"/>
  <c r="K320" i="5"/>
  <c r="AD320" i="5" s="1"/>
  <c r="K324" i="5"/>
  <c r="AD324" i="5" s="1"/>
  <c r="K328" i="5"/>
  <c r="AD328" i="5" s="1"/>
  <c r="AA8" i="5"/>
  <c r="AA10" i="5"/>
  <c r="N906" i="5"/>
  <c r="E702" i="5"/>
  <c r="I702" i="5"/>
  <c r="I759" i="5" s="1"/>
  <c r="AC136" i="5"/>
  <c r="U138" i="5"/>
  <c r="U704" i="5" s="1"/>
  <c r="AC151" i="5"/>
  <c r="AC156" i="5"/>
  <c r="C706" i="5"/>
  <c r="H706" i="5"/>
  <c r="H763" i="5" s="1"/>
  <c r="AC167" i="5"/>
  <c r="AC172" i="5"/>
  <c r="U174" i="5"/>
  <c r="U707" i="5" s="1"/>
  <c r="AC184" i="5"/>
  <c r="AC195" i="5"/>
  <c r="K196" i="5"/>
  <c r="AD196" i="5" s="1"/>
  <c r="C709" i="5"/>
  <c r="H709" i="5"/>
  <c r="H766" i="5" s="1"/>
  <c r="AC203" i="5"/>
  <c r="K207" i="5"/>
  <c r="AD207" i="5" s="1"/>
  <c r="AC208" i="5"/>
  <c r="U210" i="5"/>
  <c r="U710" i="5" s="1"/>
  <c r="AF711" i="5" s="1"/>
  <c r="C713" i="5"/>
  <c r="K246" i="5"/>
  <c r="AC246" i="5" s="1"/>
  <c r="K251" i="5"/>
  <c r="AD251" i="5" s="1"/>
  <c r="K256" i="5"/>
  <c r="AD256" i="5" s="1"/>
  <c r="K319" i="5"/>
  <c r="AD319" i="5" s="1"/>
  <c r="K323" i="5"/>
  <c r="AD323" i="5" s="1"/>
  <c r="K327" i="5"/>
  <c r="V424" i="5"/>
  <c r="AC183" i="5"/>
  <c r="F708" i="5"/>
  <c r="AC188" i="5"/>
  <c r="AC199" i="5"/>
  <c r="AC204" i="5"/>
  <c r="C710" i="5"/>
  <c r="H710" i="5"/>
  <c r="AC215" i="5"/>
  <c r="AC220" i="5"/>
  <c r="AC231" i="5"/>
  <c r="F712" i="5"/>
  <c r="AC236" i="5"/>
  <c r="AC247" i="5"/>
  <c r="AC252" i="5"/>
  <c r="C714" i="5"/>
  <c r="H714" i="5"/>
  <c r="AC263" i="5"/>
  <c r="AC268" i="5"/>
  <c r="AC279" i="5"/>
  <c r="F716" i="5"/>
  <c r="F717" i="5"/>
  <c r="V294" i="5"/>
  <c r="V717" i="5" s="1"/>
  <c r="AC295" i="5"/>
  <c r="AC296" i="5"/>
  <c r="AC297" i="5"/>
  <c r="AC298" i="5"/>
  <c r="AC299" i="5"/>
  <c r="AC300" i="5"/>
  <c r="AC301" i="5"/>
  <c r="AC302" i="5"/>
  <c r="AC303" i="5"/>
  <c r="AC304" i="5"/>
  <c r="AC305" i="5"/>
  <c r="W318" i="5"/>
  <c r="W719" i="5" s="1"/>
  <c r="H719" i="5"/>
  <c r="H776" i="5" s="1"/>
  <c r="J336" i="5"/>
  <c r="J337" i="5"/>
  <c r="J340" i="5"/>
  <c r="J344" i="5"/>
  <c r="J345" i="5"/>
  <c r="J348" i="5"/>
  <c r="J351" i="5"/>
  <c r="J352" i="5"/>
  <c r="J358" i="5"/>
  <c r="E726" i="5"/>
  <c r="I726" i="5"/>
  <c r="T406" i="5"/>
  <c r="E418" i="5"/>
  <c r="T412" i="5"/>
  <c r="E424" i="5"/>
  <c r="E436" i="5" s="1"/>
  <c r="C711" i="5"/>
  <c r="H711" i="5"/>
  <c r="AC227" i="5"/>
  <c r="AC232" i="5"/>
  <c r="U712" i="5"/>
  <c r="U769" i="5" s="1"/>
  <c r="AC243" i="5"/>
  <c r="F713" i="5"/>
  <c r="AC248" i="5"/>
  <c r="AC259" i="5"/>
  <c r="AC264" i="5"/>
  <c r="C715" i="5"/>
  <c r="H715" i="5"/>
  <c r="AC275" i="5"/>
  <c r="AC280" i="5"/>
  <c r="V342" i="5"/>
  <c r="V721" i="5" s="1"/>
  <c r="G722" i="5"/>
  <c r="G780" i="5" s="1"/>
  <c r="V354" i="5"/>
  <c r="V722" i="5" s="1"/>
  <c r="AC223" i="5"/>
  <c r="AC228" i="5"/>
  <c r="C712" i="5"/>
  <c r="H712" i="5"/>
  <c r="AC239" i="5"/>
  <c r="AC244" i="5"/>
  <c r="U246" i="5"/>
  <c r="U713" i="5" s="1"/>
  <c r="AC255" i="5"/>
  <c r="F714" i="5"/>
  <c r="AC260" i="5"/>
  <c r="AC271" i="5"/>
  <c r="AC276" i="5"/>
  <c r="C716" i="5"/>
  <c r="H716" i="5"/>
  <c r="W294" i="5"/>
  <c r="W717" i="5" s="1"/>
  <c r="H717" i="5"/>
  <c r="F719" i="5"/>
  <c r="F776" i="5" s="1"/>
  <c r="G720" i="5"/>
  <c r="G778" i="5" s="1"/>
  <c r="J334" i="5"/>
  <c r="J338" i="5"/>
  <c r="J342" i="5"/>
  <c r="J346" i="5"/>
  <c r="J350" i="5"/>
  <c r="J354" i="5"/>
  <c r="V724" i="5"/>
  <c r="V781" i="5" s="1"/>
  <c r="U408" i="5"/>
  <c r="X728" i="5"/>
  <c r="X786" i="5" s="1"/>
  <c r="X730" i="5"/>
  <c r="X787" i="5" s="1"/>
  <c r="X733" i="5"/>
  <c r="J356" i="5"/>
  <c r="J360" i="5"/>
  <c r="J361" i="5"/>
  <c r="J364" i="5"/>
  <c r="J368" i="5"/>
  <c r="J369" i="5"/>
  <c r="J372" i="5"/>
  <c r="G724" i="5"/>
  <c r="G782" i="5" s="1"/>
  <c r="E725" i="5"/>
  <c r="I725" i="5"/>
  <c r="J401" i="5"/>
  <c r="V402" i="5"/>
  <c r="U403" i="5"/>
  <c r="U404" i="5"/>
  <c r="U405" i="5"/>
  <c r="G419" i="5"/>
  <c r="V419" i="5" s="1"/>
  <c r="V407" i="5"/>
  <c r="V408" i="5"/>
  <c r="G421" i="5"/>
  <c r="V421" i="5" s="1"/>
  <c r="W409" i="5"/>
  <c r="J413" i="5"/>
  <c r="G416" i="5"/>
  <c r="E420" i="5"/>
  <c r="E432" i="5" s="1"/>
  <c r="E422" i="5"/>
  <c r="X560" i="5"/>
  <c r="D767" i="5"/>
  <c r="D770" i="5"/>
  <c r="D774" i="5"/>
  <c r="V366" i="5"/>
  <c r="V723" i="5" s="1"/>
  <c r="J378" i="5"/>
  <c r="W724" i="5"/>
  <c r="J381" i="5"/>
  <c r="J386" i="5"/>
  <c r="V725" i="5"/>
  <c r="G726" i="5"/>
  <c r="G783" i="5" s="1"/>
  <c r="G415" i="5"/>
  <c r="G427" i="5" s="1"/>
  <c r="V403" i="5"/>
  <c r="G417" i="5"/>
  <c r="V405" i="5"/>
  <c r="J410" i="5"/>
  <c r="D762" i="5"/>
  <c r="J362" i="5"/>
  <c r="J366" i="5"/>
  <c r="J370" i="5"/>
  <c r="J374" i="5"/>
  <c r="E724" i="5"/>
  <c r="E782" i="5" s="1"/>
  <c r="I724" i="5"/>
  <c r="I781" i="5" s="1"/>
  <c r="J394" i="5"/>
  <c r="J398" i="5"/>
  <c r="H415" i="5"/>
  <c r="W415" i="5" s="1"/>
  <c r="H417" i="5"/>
  <c r="C418" i="5"/>
  <c r="C424" i="5"/>
  <c r="C436" i="5" s="1"/>
  <c r="U413" i="5"/>
  <c r="X568" i="5"/>
  <c r="F431" i="5"/>
  <c r="U419" i="5"/>
  <c r="P466" i="5"/>
  <c r="A478" i="5"/>
  <c r="K843" i="5"/>
  <c r="AC24" i="5"/>
  <c r="V704" i="5"/>
  <c r="V707" i="5"/>
  <c r="AD14" i="5"/>
  <c r="K839" i="5"/>
  <c r="AC20" i="5"/>
  <c r="R849" i="5"/>
  <c r="Y20" i="5"/>
  <c r="V849" i="5"/>
  <c r="T852" i="5"/>
  <c r="X852" i="5"/>
  <c r="R57" i="5"/>
  <c r="V716" i="5"/>
  <c r="H445" i="5"/>
  <c r="W433" i="5"/>
  <c r="R853" i="5"/>
  <c r="Y24" i="5"/>
  <c r="K837" i="5"/>
  <c r="K694" i="5"/>
  <c r="AC18" i="5"/>
  <c r="R847" i="5"/>
  <c r="Y18" i="5"/>
  <c r="V847" i="5"/>
  <c r="V694" i="5"/>
  <c r="K845" i="5"/>
  <c r="AC26" i="5"/>
  <c r="R855" i="5"/>
  <c r="Y26" i="5"/>
  <c r="K693" i="5"/>
  <c r="AC6" i="5"/>
  <c r="R693" i="5"/>
  <c r="Y6" i="5"/>
  <c r="V693" i="5"/>
  <c r="AD8" i="5"/>
  <c r="AD16" i="5"/>
  <c r="K841" i="5"/>
  <c r="AC22" i="5"/>
  <c r="R851" i="5"/>
  <c r="Y22" i="5"/>
  <c r="V851" i="5"/>
  <c r="AD24" i="5"/>
  <c r="T854" i="5"/>
  <c r="X854" i="5"/>
  <c r="X703" i="5"/>
  <c r="V713" i="5"/>
  <c r="F435" i="5"/>
  <c r="U423" i="5"/>
  <c r="X860" i="5"/>
  <c r="X864" i="5"/>
  <c r="X868" i="5"/>
  <c r="T872" i="5"/>
  <c r="K863" i="5"/>
  <c r="AC44" i="5"/>
  <c r="R44" i="5" s="1"/>
  <c r="V874" i="5"/>
  <c r="X876" i="5"/>
  <c r="V878" i="5"/>
  <c r="X880" i="5"/>
  <c r="V882" i="5"/>
  <c r="X884" i="5"/>
  <c r="V886" i="5"/>
  <c r="T888" i="5"/>
  <c r="K879" i="5"/>
  <c r="AC60" i="5"/>
  <c r="V890" i="5"/>
  <c r="T892" i="5"/>
  <c r="K883" i="5"/>
  <c r="AC64" i="5"/>
  <c r="V894" i="5"/>
  <c r="M698" i="5"/>
  <c r="S66" i="5"/>
  <c r="T896" i="5"/>
  <c r="K887" i="5"/>
  <c r="AC68" i="5"/>
  <c r="S899" i="5"/>
  <c r="T900" i="5"/>
  <c r="K891" i="5"/>
  <c r="AC72" i="5"/>
  <c r="S903" i="5"/>
  <c r="X904" i="5"/>
  <c r="K903" i="5"/>
  <c r="AD84" i="5"/>
  <c r="S84" i="5" s="1"/>
  <c r="AC84" i="5"/>
  <c r="R84" i="5" s="1"/>
  <c r="J906" i="5"/>
  <c r="M87" i="5"/>
  <c r="V918" i="5"/>
  <c r="S102" i="5"/>
  <c r="AD109" i="5"/>
  <c r="AD119" i="5"/>
  <c r="AD125" i="5"/>
  <c r="AD127" i="5"/>
  <c r="AD133" i="5"/>
  <c r="AD234" i="5"/>
  <c r="I717" i="5"/>
  <c r="X294" i="5"/>
  <c r="X717" i="5" s="1"/>
  <c r="E718" i="5"/>
  <c r="T306" i="5"/>
  <c r="T718" i="5" s="1"/>
  <c r="I719" i="5"/>
  <c r="X318" i="5"/>
  <c r="X719" i="5" s="1"/>
  <c r="T330" i="5"/>
  <c r="E720" i="5"/>
  <c r="E778" i="5" s="1"/>
  <c r="T332" i="5"/>
  <c r="J332" i="5"/>
  <c r="K339" i="5"/>
  <c r="K347" i="5"/>
  <c r="AD347" i="5" s="1"/>
  <c r="K371" i="5"/>
  <c r="J383" i="5"/>
  <c r="J385" i="5"/>
  <c r="J387" i="5"/>
  <c r="J391" i="5"/>
  <c r="K395" i="5"/>
  <c r="AD395" i="5" s="1"/>
  <c r="K403" i="5"/>
  <c r="AD403" i="5" s="1"/>
  <c r="C415" i="5"/>
  <c r="F433" i="5"/>
  <c r="U421" i="5"/>
  <c r="J411" i="5"/>
  <c r="B443" i="5"/>
  <c r="Q431" i="5"/>
  <c r="V426" i="5"/>
  <c r="A458" i="5"/>
  <c r="K848" i="5"/>
  <c r="AC29" i="5"/>
  <c r="R29" i="5" s="1"/>
  <c r="T859" i="5"/>
  <c r="T695" i="5"/>
  <c r="K850" i="5"/>
  <c r="AC31" i="5"/>
  <c r="V861" i="5"/>
  <c r="V865" i="5"/>
  <c r="S41" i="5"/>
  <c r="T871" i="5"/>
  <c r="T696" i="5"/>
  <c r="K862" i="5"/>
  <c r="AC43" i="5"/>
  <c r="S45" i="5"/>
  <c r="T875" i="5"/>
  <c r="K866" i="5"/>
  <c r="AC47" i="5"/>
  <c r="V877" i="5"/>
  <c r="X879" i="5"/>
  <c r="S53" i="5"/>
  <c r="X883" i="5"/>
  <c r="X697" i="5"/>
  <c r="T887" i="5"/>
  <c r="K878" i="5"/>
  <c r="AC59" i="5"/>
  <c r="V889" i="5"/>
  <c r="AD60" i="5"/>
  <c r="S60" i="5" s="1"/>
  <c r="S889" i="5" s="1"/>
  <c r="T891" i="5"/>
  <c r="K882" i="5"/>
  <c r="AC63" i="5"/>
  <c r="V893" i="5"/>
  <c r="AD64" i="5"/>
  <c r="X895" i="5"/>
  <c r="X698" i="5"/>
  <c r="S69" i="5"/>
  <c r="T899" i="5"/>
  <c r="K890" i="5"/>
  <c r="AC71" i="5"/>
  <c r="V901" i="5"/>
  <c r="AD72" i="5"/>
  <c r="X903" i="5"/>
  <c r="S77" i="5"/>
  <c r="T908" i="5"/>
  <c r="K899" i="5"/>
  <c r="AD80" i="5"/>
  <c r="S80" i="5" s="1"/>
  <c r="AC80" i="5"/>
  <c r="J904" i="5"/>
  <c r="M85" i="5"/>
  <c r="V700" i="5"/>
  <c r="S105" i="5"/>
  <c r="G703" i="5"/>
  <c r="V126" i="5"/>
  <c r="V703" i="5" s="1"/>
  <c r="G705" i="5"/>
  <c r="V150" i="5"/>
  <c r="V705" i="5" s="1"/>
  <c r="G706" i="5"/>
  <c r="V162" i="5"/>
  <c r="V706" i="5" s="1"/>
  <c r="G709" i="5"/>
  <c r="G711" i="5"/>
  <c r="V222" i="5"/>
  <c r="V711" i="5" s="1"/>
  <c r="G715" i="5"/>
  <c r="V270" i="5"/>
  <c r="V715" i="5" s="1"/>
  <c r="K333" i="5"/>
  <c r="AD333" i="5" s="1"/>
  <c r="U351" i="5"/>
  <c r="J353" i="5"/>
  <c r="K357" i="5"/>
  <c r="AD357" i="5" s="1"/>
  <c r="K375" i="5"/>
  <c r="U377" i="5"/>
  <c r="U381" i="5"/>
  <c r="W725" i="5"/>
  <c r="J393" i="5"/>
  <c r="K397" i="5"/>
  <c r="K407" i="5"/>
  <c r="AD407" i="5" s="1"/>
  <c r="C419" i="5"/>
  <c r="U411" i="5"/>
  <c r="J412" i="5"/>
  <c r="P420" i="5"/>
  <c r="A432" i="5"/>
  <c r="B449" i="5"/>
  <c r="Q437" i="5"/>
  <c r="T693" i="5"/>
  <c r="X693" i="5"/>
  <c r="Y7" i="5"/>
  <c r="AA7" i="5" s="1"/>
  <c r="AD7" i="5"/>
  <c r="Y9" i="5"/>
  <c r="AA9" i="5" s="1"/>
  <c r="AD9" i="5"/>
  <c r="Y11" i="5"/>
  <c r="AA11" i="5" s="1"/>
  <c r="AD11" i="5"/>
  <c r="Y13" i="5"/>
  <c r="AA13" i="5" s="1"/>
  <c r="AD13" i="5"/>
  <c r="Y15" i="5"/>
  <c r="AA15" i="5" s="1"/>
  <c r="AD15" i="5"/>
  <c r="Y17" i="5"/>
  <c r="AA17" i="5" s="1"/>
  <c r="AD17" i="5"/>
  <c r="M694" i="5"/>
  <c r="T847" i="5"/>
  <c r="T694" i="5"/>
  <c r="X694" i="5"/>
  <c r="X847" i="5"/>
  <c r="K838" i="5"/>
  <c r="AC19" i="5"/>
  <c r="R848" i="5"/>
  <c r="Y19" i="5"/>
  <c r="V848" i="5"/>
  <c r="AD19" i="5"/>
  <c r="T849" i="5"/>
  <c r="X849" i="5"/>
  <c r="K840" i="5"/>
  <c r="AC21" i="5"/>
  <c r="R850" i="5"/>
  <c r="Y21" i="5"/>
  <c r="V850" i="5"/>
  <c r="AD21" i="5"/>
  <c r="T851" i="5"/>
  <c r="X851" i="5"/>
  <c r="K842" i="5"/>
  <c r="AC23" i="5"/>
  <c r="R852" i="5"/>
  <c r="Y23" i="5"/>
  <c r="V852" i="5"/>
  <c r="AD23" i="5"/>
  <c r="T853" i="5"/>
  <c r="X853" i="5"/>
  <c r="K844" i="5"/>
  <c r="AC25" i="5"/>
  <c r="R854" i="5"/>
  <c r="Y25" i="5"/>
  <c r="V854" i="5"/>
  <c r="AD25" i="5"/>
  <c r="T855" i="5"/>
  <c r="X855" i="5"/>
  <c r="K846" i="5"/>
  <c r="AC27" i="5"/>
  <c r="R856" i="5"/>
  <c r="Y27" i="5"/>
  <c r="V856" i="5"/>
  <c r="AD27" i="5"/>
  <c r="T858" i="5"/>
  <c r="X858" i="5"/>
  <c r="K849" i="5"/>
  <c r="K695" i="5"/>
  <c r="AC30" i="5"/>
  <c r="R30" i="5" s="1"/>
  <c r="V860" i="5"/>
  <c r="AD31" i="5"/>
  <c r="S32" i="5"/>
  <c r="S861" i="5" s="1"/>
  <c r="T862" i="5"/>
  <c r="X862" i="5"/>
  <c r="K853" i="5"/>
  <c r="AC34" i="5"/>
  <c r="R34" i="5" s="1"/>
  <c r="V864" i="5"/>
  <c r="S36" i="5"/>
  <c r="S865" i="5" s="1"/>
  <c r="T866" i="5"/>
  <c r="X866" i="5"/>
  <c r="K857" i="5"/>
  <c r="AC38" i="5"/>
  <c r="R38" i="5" s="1"/>
  <c r="V868" i="5"/>
  <c r="T870" i="5"/>
  <c r="X870" i="5"/>
  <c r="K861" i="5"/>
  <c r="K696" i="5"/>
  <c r="K753" i="5" s="1"/>
  <c r="AC42" i="5"/>
  <c r="R42" i="5" s="1"/>
  <c r="V872" i="5"/>
  <c r="AD43" i="5"/>
  <c r="S43" i="5" s="1"/>
  <c r="T874" i="5"/>
  <c r="X874" i="5"/>
  <c r="K865" i="5"/>
  <c r="AC46" i="5"/>
  <c r="R46" i="5" s="1"/>
  <c r="V876" i="5"/>
  <c r="AD47" i="5"/>
  <c r="S47" i="5" s="1"/>
  <c r="S48" i="5"/>
  <c r="S877" i="5" s="1"/>
  <c r="T878" i="5"/>
  <c r="X878" i="5"/>
  <c r="K869" i="5"/>
  <c r="AC50" i="5"/>
  <c r="R50" i="5" s="1"/>
  <c r="V880" i="5"/>
  <c r="T882" i="5"/>
  <c r="X882" i="5"/>
  <c r="K873" i="5"/>
  <c r="K697" i="5"/>
  <c r="K754" i="5" s="1"/>
  <c r="AC54" i="5"/>
  <c r="R54" i="5" s="1"/>
  <c r="V884" i="5"/>
  <c r="S56" i="5"/>
  <c r="T886" i="5"/>
  <c r="X886" i="5"/>
  <c r="K877" i="5"/>
  <c r="AC58" i="5"/>
  <c r="R58" i="5" s="1"/>
  <c r="V888" i="5"/>
  <c r="AD59" i="5"/>
  <c r="R60" i="5"/>
  <c r="T890" i="5"/>
  <c r="X890" i="5"/>
  <c r="K881" i="5"/>
  <c r="AC62" i="5"/>
  <c r="R62" i="5" s="1"/>
  <c r="V892" i="5"/>
  <c r="AD63" i="5"/>
  <c r="S64" i="5"/>
  <c r="R64" i="5"/>
  <c r="T894" i="5"/>
  <c r="X894" i="5"/>
  <c r="K885" i="5"/>
  <c r="K698" i="5"/>
  <c r="K755" i="5" s="1"/>
  <c r="AC66" i="5"/>
  <c r="V896" i="5"/>
  <c r="R68" i="5"/>
  <c r="T898" i="5"/>
  <c r="X898" i="5"/>
  <c r="K889" i="5"/>
  <c r="AC70" i="5"/>
  <c r="R70" i="5" s="1"/>
  <c r="V900" i="5"/>
  <c r="AD71" i="5"/>
  <c r="S72" i="5"/>
  <c r="R72" i="5"/>
  <c r="T902" i="5"/>
  <c r="X902" i="5"/>
  <c r="K893" i="5"/>
  <c r="AC74" i="5"/>
  <c r="V904" i="5"/>
  <c r="T906" i="5"/>
  <c r="X906" i="5"/>
  <c r="K897" i="5"/>
  <c r="K699" i="5"/>
  <c r="AD78" i="5"/>
  <c r="AC78" i="5"/>
  <c r="R78" i="5" s="1"/>
  <c r="J900" i="5"/>
  <c r="M81" i="5"/>
  <c r="V910" i="5"/>
  <c r="R82" i="5"/>
  <c r="T916" i="5"/>
  <c r="X916" i="5"/>
  <c r="T918" i="5"/>
  <c r="X918" i="5"/>
  <c r="K700" i="5"/>
  <c r="K757" i="5" s="1"/>
  <c r="AC90" i="5"/>
  <c r="AD91" i="5"/>
  <c r="S91" i="5" s="1"/>
  <c r="R94" i="5"/>
  <c r="Y94" i="5" s="1"/>
  <c r="AA94" i="5" s="1"/>
  <c r="AD95" i="5"/>
  <c r="R98" i="5"/>
  <c r="Y98" i="5" s="1"/>
  <c r="AA98" i="5" s="1"/>
  <c r="AD99" i="5"/>
  <c r="K701" i="5"/>
  <c r="AC102" i="5"/>
  <c r="R102" i="5" s="1"/>
  <c r="AD103" i="5"/>
  <c r="R104" i="5"/>
  <c r="AD107" i="5"/>
  <c r="S107" i="5" s="1"/>
  <c r="R108" i="5"/>
  <c r="X109" i="5"/>
  <c r="X701" i="5" s="1"/>
  <c r="AC110" i="5"/>
  <c r="AC112" i="5"/>
  <c r="X114" i="5"/>
  <c r="X702" i="5" s="1"/>
  <c r="AC116" i="5"/>
  <c r="AC118" i="5"/>
  <c r="AC120" i="5"/>
  <c r="AC122" i="5"/>
  <c r="AC124" i="5"/>
  <c r="AC128" i="5"/>
  <c r="AC130" i="5"/>
  <c r="AC132" i="5"/>
  <c r="AC134" i="5"/>
  <c r="X704" i="5"/>
  <c r="AC142" i="5"/>
  <c r="AC146" i="5"/>
  <c r="X705" i="5"/>
  <c r="AC154" i="5"/>
  <c r="AC158" i="5"/>
  <c r="X706" i="5"/>
  <c r="AC166" i="5"/>
  <c r="AC170" i="5"/>
  <c r="X707" i="5"/>
  <c r="AC178" i="5"/>
  <c r="AC182" i="5"/>
  <c r="AC186" i="5"/>
  <c r="X708" i="5"/>
  <c r="AC190" i="5"/>
  <c r="AC194" i="5"/>
  <c r="X709" i="5"/>
  <c r="AC202" i="5"/>
  <c r="AC206" i="5"/>
  <c r="X710" i="5"/>
  <c r="AC214" i="5"/>
  <c r="AC218" i="5"/>
  <c r="X711" i="5"/>
  <c r="AC226" i="5"/>
  <c r="AC230" i="5"/>
  <c r="X712" i="5"/>
  <c r="AC238" i="5"/>
  <c r="AC242" i="5"/>
  <c r="X713" i="5"/>
  <c r="AC250" i="5"/>
  <c r="AC254" i="5"/>
  <c r="X714" i="5"/>
  <c r="AC262" i="5"/>
  <c r="AC266" i="5"/>
  <c r="X715" i="5"/>
  <c r="AC274" i="5"/>
  <c r="AC278" i="5"/>
  <c r="X716" i="5"/>
  <c r="V718" i="5"/>
  <c r="V720" i="5"/>
  <c r="T331" i="5"/>
  <c r="J331" i="5"/>
  <c r="K335" i="5"/>
  <c r="U337" i="5"/>
  <c r="J339" i="5"/>
  <c r="K343" i="5"/>
  <c r="U345" i="5"/>
  <c r="J347" i="5"/>
  <c r="K351" i="5"/>
  <c r="W722" i="5"/>
  <c r="J355" i="5"/>
  <c r="K359" i="5"/>
  <c r="U361" i="5"/>
  <c r="J363" i="5"/>
  <c r="K367" i="5"/>
  <c r="U369" i="5"/>
  <c r="J371" i="5"/>
  <c r="K377" i="5"/>
  <c r="K379" i="5"/>
  <c r="K381" i="5"/>
  <c r="K383" i="5"/>
  <c r="K385" i="5"/>
  <c r="K387" i="5"/>
  <c r="K389" i="5"/>
  <c r="K391" i="5"/>
  <c r="J395" i="5"/>
  <c r="K399" i="5"/>
  <c r="U401" i="5"/>
  <c r="J403" i="5"/>
  <c r="W405" i="5"/>
  <c r="C421" i="5"/>
  <c r="K409" i="5"/>
  <c r="K411" i="5"/>
  <c r="AD411" i="5" s="1"/>
  <c r="C423" i="5"/>
  <c r="H423" i="5"/>
  <c r="W411" i="5"/>
  <c r="U412" i="5"/>
  <c r="F437" i="5"/>
  <c r="U425" i="5"/>
  <c r="V414" i="5"/>
  <c r="X727" i="5"/>
  <c r="A428" i="5"/>
  <c r="P416" i="5"/>
  <c r="E428" i="5"/>
  <c r="T416" i="5"/>
  <c r="Q419" i="5"/>
  <c r="W421" i="5"/>
  <c r="P426" i="5"/>
  <c r="P430" i="5"/>
  <c r="P434" i="5"/>
  <c r="P438" i="5"/>
  <c r="P442" i="5"/>
  <c r="P450" i="5"/>
  <c r="P454" i="5"/>
  <c r="X731" i="5"/>
  <c r="I732" i="5"/>
  <c r="X474" i="5"/>
  <c r="X732" i="5" s="1"/>
  <c r="X550" i="5"/>
  <c r="I562" i="5"/>
  <c r="K847" i="5"/>
  <c r="AC28" i="5"/>
  <c r="R28" i="5" s="1"/>
  <c r="M695" i="5"/>
  <c r="S30" i="5"/>
  <c r="T860" i="5"/>
  <c r="K851" i="5"/>
  <c r="AC32" i="5"/>
  <c r="R32" i="5" s="1"/>
  <c r="T864" i="5"/>
  <c r="K855" i="5"/>
  <c r="AC36" i="5"/>
  <c r="R36" i="5" s="1"/>
  <c r="T868" i="5"/>
  <c r="K859" i="5"/>
  <c r="AC40" i="5"/>
  <c r="R40" i="5" s="1"/>
  <c r="V870" i="5"/>
  <c r="M696" i="5"/>
  <c r="S42" i="5"/>
  <c r="X872" i="5"/>
  <c r="S875" i="5"/>
  <c r="T876" i="5"/>
  <c r="K867" i="5"/>
  <c r="AC48" i="5"/>
  <c r="R48" i="5" s="1"/>
  <c r="T880" i="5"/>
  <c r="K871" i="5"/>
  <c r="AC52" i="5"/>
  <c r="R52" i="5" s="1"/>
  <c r="M697" i="5"/>
  <c r="S54" i="5"/>
  <c r="T884" i="5"/>
  <c r="K875" i="5"/>
  <c r="AC56" i="5"/>
  <c r="R56" i="5" s="1"/>
  <c r="S887" i="5"/>
  <c r="X888" i="5"/>
  <c r="S891" i="5"/>
  <c r="X892" i="5"/>
  <c r="R66" i="5"/>
  <c r="X896" i="5"/>
  <c r="V898" i="5"/>
  <c r="X900" i="5"/>
  <c r="V902" i="5"/>
  <c r="R74" i="5"/>
  <c r="T904" i="5"/>
  <c r="K895" i="5"/>
  <c r="AC76" i="5"/>
  <c r="R76" i="5" s="1"/>
  <c r="V906" i="5"/>
  <c r="K901" i="5"/>
  <c r="AD82" i="5"/>
  <c r="S82" i="5" s="1"/>
  <c r="S911" i="5" s="1"/>
  <c r="J908" i="5"/>
  <c r="M89" i="5"/>
  <c r="R106" i="5"/>
  <c r="AD111" i="5"/>
  <c r="AD113" i="5"/>
  <c r="AD114" i="5"/>
  <c r="AD115" i="5"/>
  <c r="AD117" i="5"/>
  <c r="AD121" i="5"/>
  <c r="AD123" i="5"/>
  <c r="AD129" i="5"/>
  <c r="AD131" i="5"/>
  <c r="AD150" i="5"/>
  <c r="AD162" i="5"/>
  <c r="AD186" i="5"/>
  <c r="AD198" i="5"/>
  <c r="AD210" i="5"/>
  <c r="AD222" i="5"/>
  <c r="AD258" i="5"/>
  <c r="AD270" i="5"/>
  <c r="AD282" i="5"/>
  <c r="E717" i="5"/>
  <c r="T294" i="5"/>
  <c r="T717" i="5" s="1"/>
  <c r="I718" i="5"/>
  <c r="X306" i="5"/>
  <c r="X718" i="5" s="1"/>
  <c r="E719" i="5"/>
  <c r="T318" i="5"/>
  <c r="T719" i="5" s="1"/>
  <c r="I720" i="5"/>
  <c r="I778" i="5" s="1"/>
  <c r="X330" i="5"/>
  <c r="X720" i="5" s="1"/>
  <c r="J335" i="5"/>
  <c r="W721" i="5"/>
  <c r="J343" i="5"/>
  <c r="K355" i="5"/>
  <c r="AD355" i="5" s="1"/>
  <c r="J359" i="5"/>
  <c r="K363" i="5"/>
  <c r="AD363" i="5" s="1"/>
  <c r="W723" i="5"/>
  <c r="J367" i="5"/>
  <c r="J379" i="5"/>
  <c r="J389" i="5"/>
  <c r="J399" i="5"/>
  <c r="J409" i="5"/>
  <c r="C425" i="5"/>
  <c r="K413" i="5"/>
  <c r="AD413" i="5" s="1"/>
  <c r="K416" i="5"/>
  <c r="AD416" i="5" s="1"/>
  <c r="A436" i="5"/>
  <c r="P424" i="5"/>
  <c r="G434" i="5"/>
  <c r="G438" i="5"/>
  <c r="G448" i="5"/>
  <c r="A486" i="5"/>
  <c r="P474" i="5"/>
  <c r="I559" i="5"/>
  <c r="X547" i="5"/>
  <c r="I584" i="5"/>
  <c r="X572" i="5"/>
  <c r="X859" i="5"/>
  <c r="X695" i="5"/>
  <c r="S33" i="5"/>
  <c r="S862" i="5" s="1"/>
  <c r="K854" i="5"/>
  <c r="AC35" i="5"/>
  <c r="S37" i="5"/>
  <c r="S866" i="5" s="1"/>
  <c r="K858" i="5"/>
  <c r="AC39" i="5"/>
  <c r="R39" i="5" s="1"/>
  <c r="AD40" i="5"/>
  <c r="S40" i="5" s="1"/>
  <c r="X871" i="5"/>
  <c r="X696" i="5"/>
  <c r="V873" i="5"/>
  <c r="AD44" i="5"/>
  <c r="S44" i="5" s="1"/>
  <c r="X875" i="5"/>
  <c r="S49" i="5"/>
  <c r="T879" i="5"/>
  <c r="K870" i="5"/>
  <c r="AC51" i="5"/>
  <c r="R51" i="5" s="1"/>
  <c r="V881" i="5"/>
  <c r="AD52" i="5"/>
  <c r="S52" i="5" s="1"/>
  <c r="T883" i="5"/>
  <c r="T697" i="5"/>
  <c r="K874" i="5"/>
  <c r="AC55" i="5"/>
  <c r="V885" i="5"/>
  <c r="S57" i="5"/>
  <c r="X887" i="5"/>
  <c r="S61" i="5"/>
  <c r="X891" i="5"/>
  <c r="S65" i="5"/>
  <c r="T895" i="5"/>
  <c r="T698" i="5"/>
  <c r="K886" i="5"/>
  <c r="AC67" i="5"/>
  <c r="V897" i="5"/>
  <c r="AD68" i="5"/>
  <c r="S68" i="5" s="1"/>
  <c r="X899" i="5"/>
  <c r="S73" i="5"/>
  <c r="T903" i="5"/>
  <c r="K894" i="5"/>
  <c r="AC75" i="5"/>
  <c r="R75" i="5" s="1"/>
  <c r="V905" i="5"/>
  <c r="AD76" i="5"/>
  <c r="S76" i="5" s="1"/>
  <c r="U907" i="5"/>
  <c r="U699" i="5"/>
  <c r="X908" i="5"/>
  <c r="J902" i="5"/>
  <c r="M83" i="5"/>
  <c r="V914" i="5"/>
  <c r="S95" i="5"/>
  <c r="S99" i="5"/>
  <c r="AD104" i="5"/>
  <c r="S104" i="5" s="1"/>
  <c r="R105" i="5"/>
  <c r="AD108" i="5"/>
  <c r="S108" i="5" s="1"/>
  <c r="V114" i="5"/>
  <c r="V702" i="5" s="1"/>
  <c r="G704" i="5"/>
  <c r="G707" i="5"/>
  <c r="G708" i="5"/>
  <c r="V186" i="5"/>
  <c r="V708" i="5" s="1"/>
  <c r="V198" i="5"/>
  <c r="V709" i="5" s="1"/>
  <c r="G710" i="5"/>
  <c r="V210" i="5"/>
  <c r="V710" i="5" s="1"/>
  <c r="G712" i="5"/>
  <c r="V234" i="5"/>
  <c r="V712" i="5" s="1"/>
  <c r="G713" i="5"/>
  <c r="G714" i="5"/>
  <c r="G716" i="5"/>
  <c r="G774" i="5" s="1"/>
  <c r="K341" i="5"/>
  <c r="K349" i="5"/>
  <c r="AD349" i="5" s="1"/>
  <c r="K365" i="5"/>
  <c r="K373" i="5"/>
  <c r="AD373" i="5" s="1"/>
  <c r="W403" i="5"/>
  <c r="C417" i="5"/>
  <c r="K405" i="5"/>
  <c r="H419" i="5"/>
  <c r="U409" i="5"/>
  <c r="F436" i="5"/>
  <c r="U424" i="5"/>
  <c r="B439" i="5"/>
  <c r="Q427" i="5"/>
  <c r="V857" i="5"/>
  <c r="AD28" i="5"/>
  <c r="S28" i="5" s="1"/>
  <c r="S857" i="5" s="1"/>
  <c r="S29" i="5"/>
  <c r="S858" i="5" s="1"/>
  <c r="V859" i="5"/>
  <c r="V695" i="5"/>
  <c r="S31" i="5"/>
  <c r="S860" i="5" s="1"/>
  <c r="R31" i="5"/>
  <c r="AC33" i="5"/>
  <c r="R33" i="5" s="1"/>
  <c r="K852" i="5"/>
  <c r="V863" i="5"/>
  <c r="S35" i="5"/>
  <c r="S864" i="5" s="1"/>
  <c r="R35" i="5"/>
  <c r="K856" i="5"/>
  <c r="AC37" i="5"/>
  <c r="R37" i="5" s="1"/>
  <c r="V867" i="5"/>
  <c r="S39" i="5"/>
  <c r="S868" i="5" s="1"/>
  <c r="T869" i="5"/>
  <c r="X869" i="5"/>
  <c r="K860" i="5"/>
  <c r="AC41" i="5"/>
  <c r="R41" i="5" s="1"/>
  <c r="V871" i="5"/>
  <c r="V696" i="5"/>
  <c r="R43" i="5"/>
  <c r="T873" i="5"/>
  <c r="X873" i="5"/>
  <c r="K864" i="5"/>
  <c r="AC45" i="5"/>
  <c r="R45" i="5" s="1"/>
  <c r="V875" i="5"/>
  <c r="R47" i="5"/>
  <c r="T877" i="5"/>
  <c r="X877" i="5"/>
  <c r="K868" i="5"/>
  <c r="AC49" i="5"/>
  <c r="R49" i="5" s="1"/>
  <c r="V879" i="5"/>
  <c r="S51" i="5"/>
  <c r="T881" i="5"/>
  <c r="X881" i="5"/>
  <c r="K872" i="5"/>
  <c r="AC53" i="5"/>
  <c r="R53" i="5" s="1"/>
  <c r="V883" i="5"/>
  <c r="V697" i="5"/>
  <c r="S55" i="5"/>
  <c r="R55" i="5"/>
  <c r="T885" i="5"/>
  <c r="X885" i="5"/>
  <c r="K876" i="5"/>
  <c r="AC57" i="5"/>
  <c r="V887" i="5"/>
  <c r="S59" i="5"/>
  <c r="R59" i="5"/>
  <c r="T889" i="5"/>
  <c r="X889" i="5"/>
  <c r="K880" i="5"/>
  <c r="AC61" i="5"/>
  <c r="R61" i="5" s="1"/>
  <c r="V891" i="5"/>
  <c r="S63" i="5"/>
  <c r="R63" i="5"/>
  <c r="T893" i="5"/>
  <c r="X893" i="5"/>
  <c r="K884" i="5"/>
  <c r="AC65" i="5"/>
  <c r="R65" i="5" s="1"/>
  <c r="V895" i="5"/>
  <c r="V698" i="5"/>
  <c r="S67" i="5"/>
  <c r="R67" i="5"/>
  <c r="T897" i="5"/>
  <c r="X897" i="5"/>
  <c r="K888" i="5"/>
  <c r="AC69" i="5"/>
  <c r="R69" i="5" s="1"/>
  <c r="V899" i="5"/>
  <c r="S71" i="5"/>
  <c r="R71" i="5"/>
  <c r="T901" i="5"/>
  <c r="X901" i="5"/>
  <c r="K892" i="5"/>
  <c r="AC73" i="5"/>
  <c r="R73" i="5" s="1"/>
  <c r="V903" i="5"/>
  <c r="S75" i="5"/>
  <c r="T905" i="5"/>
  <c r="X905" i="5"/>
  <c r="K896" i="5"/>
  <c r="AC77" i="5"/>
  <c r="R77" i="5" s="1"/>
  <c r="S78" i="5"/>
  <c r="W907" i="5"/>
  <c r="W699" i="5"/>
  <c r="J898" i="5"/>
  <c r="M79" i="5"/>
  <c r="R80" i="5"/>
  <c r="T912" i="5"/>
  <c r="X912" i="5"/>
  <c r="K905" i="5"/>
  <c r="AD86" i="5"/>
  <c r="S86" i="5" s="1"/>
  <c r="S915" i="5" s="1"/>
  <c r="AC86" i="5"/>
  <c r="R86" i="5" s="1"/>
  <c r="K907" i="5"/>
  <c r="AD88" i="5"/>
  <c r="S88" i="5" s="1"/>
  <c r="AC88" i="5"/>
  <c r="R88" i="5" s="1"/>
  <c r="T700" i="5"/>
  <c r="X700" i="5"/>
  <c r="R91" i="5"/>
  <c r="AD92" i="5"/>
  <c r="S92" i="5" s="1"/>
  <c r="S93" i="5"/>
  <c r="R95" i="5"/>
  <c r="AD96" i="5"/>
  <c r="S96" i="5" s="1"/>
  <c r="S97" i="5"/>
  <c r="R99" i="5"/>
  <c r="AD100" i="5"/>
  <c r="S100" i="5" s="1"/>
  <c r="S101" i="5"/>
  <c r="S103" i="5"/>
  <c r="R103" i="5"/>
  <c r="R107" i="5"/>
  <c r="E701" i="5"/>
  <c r="E758" i="5" s="1"/>
  <c r="J109" i="5"/>
  <c r="M109" i="5" s="1"/>
  <c r="T109" i="5"/>
  <c r="J111" i="5"/>
  <c r="T111" i="5"/>
  <c r="J113" i="5"/>
  <c r="T113" i="5"/>
  <c r="T114" i="5"/>
  <c r="J115" i="5"/>
  <c r="T115" i="5"/>
  <c r="J117" i="5"/>
  <c r="T117" i="5"/>
  <c r="J119" i="5"/>
  <c r="T119" i="5"/>
  <c r="J121" i="5"/>
  <c r="T121" i="5"/>
  <c r="J123" i="5"/>
  <c r="T123" i="5"/>
  <c r="J125" i="5"/>
  <c r="T125" i="5"/>
  <c r="E703" i="5"/>
  <c r="I703" i="5"/>
  <c r="T126" i="5"/>
  <c r="J127" i="5"/>
  <c r="T127" i="5"/>
  <c r="J129" i="5"/>
  <c r="T129" i="5"/>
  <c r="J131" i="5"/>
  <c r="T131" i="5"/>
  <c r="J133" i="5"/>
  <c r="T133" i="5"/>
  <c r="AC137" i="5"/>
  <c r="E704" i="5"/>
  <c r="E761" i="5" s="1"/>
  <c r="I704" i="5"/>
  <c r="I761" i="5" s="1"/>
  <c r="T138" i="5"/>
  <c r="T704" i="5" s="1"/>
  <c r="AC141" i="5"/>
  <c r="AC145" i="5"/>
  <c r="AC149" i="5"/>
  <c r="E705" i="5"/>
  <c r="I705" i="5"/>
  <c r="T150" i="5"/>
  <c r="T705" i="5" s="1"/>
  <c r="AC153" i="5"/>
  <c r="AC157" i="5"/>
  <c r="AC161" i="5"/>
  <c r="E706" i="5"/>
  <c r="I706" i="5"/>
  <c r="T162" i="5"/>
  <c r="T706" i="5" s="1"/>
  <c r="AC165" i="5"/>
  <c r="AC169" i="5"/>
  <c r="AC173" i="5"/>
  <c r="E707" i="5"/>
  <c r="I707" i="5"/>
  <c r="T174" i="5"/>
  <c r="T707" i="5" s="1"/>
  <c r="AC177" i="5"/>
  <c r="AC181" i="5"/>
  <c r="AC185" i="5"/>
  <c r="E708" i="5"/>
  <c r="I708" i="5"/>
  <c r="T186" i="5"/>
  <c r="T708" i="5" s="1"/>
  <c r="AC189" i="5"/>
  <c r="AC193" i="5"/>
  <c r="AC197" i="5"/>
  <c r="E709" i="5"/>
  <c r="I709" i="5"/>
  <c r="T198" i="5"/>
  <c r="T709" i="5" s="1"/>
  <c r="AC201" i="5"/>
  <c r="AC205" i="5"/>
  <c r="AC209" i="5"/>
  <c r="E710" i="5"/>
  <c r="I710" i="5"/>
  <c r="T210" i="5"/>
  <c r="T710" i="5" s="1"/>
  <c r="AC213" i="5"/>
  <c r="AC217" i="5"/>
  <c r="AC221" i="5"/>
  <c r="E711" i="5"/>
  <c r="I711" i="5"/>
  <c r="T222" i="5"/>
  <c r="T711" i="5" s="1"/>
  <c r="AC225" i="5"/>
  <c r="AC229" i="5"/>
  <c r="AC233" i="5"/>
  <c r="E712" i="5"/>
  <c r="I712" i="5"/>
  <c r="T234" i="5"/>
  <c r="T712" i="5" s="1"/>
  <c r="AC237" i="5"/>
  <c r="AC241" i="5"/>
  <c r="AC245" i="5"/>
  <c r="E713" i="5"/>
  <c r="I713" i="5"/>
  <c r="T246" i="5"/>
  <c r="T713" i="5" s="1"/>
  <c r="AC249" i="5"/>
  <c r="AC253" i="5"/>
  <c r="AC257" i="5"/>
  <c r="E714" i="5"/>
  <c r="I714" i="5"/>
  <c r="T258" i="5"/>
  <c r="T714" i="5" s="1"/>
  <c r="AC261" i="5"/>
  <c r="AC265" i="5"/>
  <c r="AC269" i="5"/>
  <c r="E715" i="5"/>
  <c r="I715" i="5"/>
  <c r="T270" i="5"/>
  <c r="T715" i="5" s="1"/>
  <c r="AC273" i="5"/>
  <c r="AC277" i="5"/>
  <c r="AC281" i="5"/>
  <c r="E716" i="5"/>
  <c r="I716" i="5"/>
  <c r="T282" i="5"/>
  <c r="T716" i="5" s="1"/>
  <c r="J333" i="5"/>
  <c r="K337" i="5"/>
  <c r="J341" i="5"/>
  <c r="K345" i="5"/>
  <c r="J349" i="5"/>
  <c r="K353" i="5"/>
  <c r="J357" i="5"/>
  <c r="K361" i="5"/>
  <c r="J365" i="5"/>
  <c r="K369" i="5"/>
  <c r="J373" i="5"/>
  <c r="J375" i="5"/>
  <c r="K393" i="5"/>
  <c r="J397" i="5"/>
  <c r="K401" i="5"/>
  <c r="F429" i="5"/>
  <c r="U417" i="5"/>
  <c r="J405" i="5"/>
  <c r="J407" i="5"/>
  <c r="K412" i="5"/>
  <c r="H424" i="5"/>
  <c r="W412" i="5"/>
  <c r="Q415" i="5"/>
  <c r="B441" i="5"/>
  <c r="Q429" i="5"/>
  <c r="K420" i="5"/>
  <c r="AD420" i="5" s="1"/>
  <c r="B447" i="5"/>
  <c r="Q435" i="5"/>
  <c r="H425" i="5"/>
  <c r="H427" i="5"/>
  <c r="C428" i="5"/>
  <c r="C432" i="5"/>
  <c r="I737" i="5"/>
  <c r="X534" i="5"/>
  <c r="X737" i="5" s="1"/>
  <c r="J837" i="5"/>
  <c r="J694" i="5"/>
  <c r="J751" i="5" s="1"/>
  <c r="N837" i="5"/>
  <c r="N694" i="5"/>
  <c r="U847" i="5"/>
  <c r="U694" i="5"/>
  <c r="J838" i="5"/>
  <c r="N838" i="5"/>
  <c r="U848" i="5"/>
  <c r="J839" i="5"/>
  <c r="N839" i="5"/>
  <c r="U849" i="5"/>
  <c r="J840" i="5"/>
  <c r="N840" i="5"/>
  <c r="U850" i="5"/>
  <c r="J841" i="5"/>
  <c r="N841" i="5"/>
  <c r="U851" i="5"/>
  <c r="J842" i="5"/>
  <c r="N842" i="5"/>
  <c r="U852" i="5"/>
  <c r="J843" i="5"/>
  <c r="N843" i="5"/>
  <c r="U853" i="5"/>
  <c r="J844" i="5"/>
  <c r="N844" i="5"/>
  <c r="U854" i="5"/>
  <c r="J845" i="5"/>
  <c r="N845" i="5"/>
  <c r="U855" i="5"/>
  <c r="J846" i="5"/>
  <c r="N846" i="5"/>
  <c r="U856" i="5"/>
  <c r="J847" i="5"/>
  <c r="N847" i="5"/>
  <c r="U857" i="5"/>
  <c r="J848" i="5"/>
  <c r="N848" i="5"/>
  <c r="U858" i="5"/>
  <c r="J849" i="5"/>
  <c r="J695" i="5"/>
  <c r="N849" i="5"/>
  <c r="N695" i="5"/>
  <c r="W859" i="5"/>
  <c r="W695" i="5"/>
  <c r="L850" i="5"/>
  <c r="U860" i="5"/>
  <c r="J851" i="5"/>
  <c r="N851" i="5"/>
  <c r="W861" i="5"/>
  <c r="L852" i="5"/>
  <c r="U862" i="5"/>
  <c r="J853" i="5"/>
  <c r="N853" i="5"/>
  <c r="W863" i="5"/>
  <c r="L854" i="5"/>
  <c r="U864" i="5"/>
  <c r="J855" i="5"/>
  <c r="N855" i="5"/>
  <c r="W865" i="5"/>
  <c r="L856" i="5"/>
  <c r="U866" i="5"/>
  <c r="J857" i="5"/>
  <c r="N857" i="5"/>
  <c r="W867" i="5"/>
  <c r="L858" i="5"/>
  <c r="U868" i="5"/>
  <c r="J859" i="5"/>
  <c r="N859" i="5"/>
  <c r="W869" i="5"/>
  <c r="L860" i="5"/>
  <c r="U870" i="5"/>
  <c r="J861" i="5"/>
  <c r="J696" i="5"/>
  <c r="N861" i="5"/>
  <c r="N696" i="5"/>
  <c r="W871" i="5"/>
  <c r="W696" i="5"/>
  <c r="L862" i="5"/>
  <c r="U872" i="5"/>
  <c r="J863" i="5"/>
  <c r="N863" i="5"/>
  <c r="W873" i="5"/>
  <c r="L864" i="5"/>
  <c r="U874" i="5"/>
  <c r="J865" i="5"/>
  <c r="N865" i="5"/>
  <c r="W875" i="5"/>
  <c r="L866" i="5"/>
  <c r="U876" i="5"/>
  <c r="J867" i="5"/>
  <c r="N867" i="5"/>
  <c r="W877" i="5"/>
  <c r="L868" i="5"/>
  <c r="U878" i="5"/>
  <c r="J869" i="5"/>
  <c r="N869" i="5"/>
  <c r="W879" i="5"/>
  <c r="L870" i="5"/>
  <c r="U880" i="5"/>
  <c r="J871" i="5"/>
  <c r="N871" i="5"/>
  <c r="W881" i="5"/>
  <c r="L872" i="5"/>
  <c r="U882" i="5"/>
  <c r="J873" i="5"/>
  <c r="J697" i="5"/>
  <c r="J754" i="5" s="1"/>
  <c r="N873" i="5"/>
  <c r="N697" i="5"/>
  <c r="W883" i="5"/>
  <c r="W697" i="5"/>
  <c r="L874" i="5"/>
  <c r="U884" i="5"/>
  <c r="J875" i="5"/>
  <c r="N875" i="5"/>
  <c r="W885" i="5"/>
  <c r="L876" i="5"/>
  <c r="U886" i="5"/>
  <c r="J877" i="5"/>
  <c r="N877" i="5"/>
  <c r="W887" i="5"/>
  <c r="L878" i="5"/>
  <c r="U888" i="5"/>
  <c r="J879" i="5"/>
  <c r="N879" i="5"/>
  <c r="W889" i="5"/>
  <c r="L880" i="5"/>
  <c r="U890" i="5"/>
  <c r="J881" i="5"/>
  <c r="N881" i="5"/>
  <c r="W891" i="5"/>
  <c r="L882" i="5"/>
  <c r="U892" i="5"/>
  <c r="J883" i="5"/>
  <c r="N883" i="5"/>
  <c r="W893" i="5"/>
  <c r="L884" i="5"/>
  <c r="U894" i="5"/>
  <c r="J885" i="5"/>
  <c r="J698" i="5"/>
  <c r="N885" i="5"/>
  <c r="N698" i="5"/>
  <c r="W895" i="5"/>
  <c r="W698" i="5"/>
  <c r="L886" i="5"/>
  <c r="U896" i="5"/>
  <c r="J887" i="5"/>
  <c r="N887" i="5"/>
  <c r="W897" i="5"/>
  <c r="L888" i="5"/>
  <c r="U898" i="5"/>
  <c r="J889" i="5"/>
  <c r="N889" i="5"/>
  <c r="W899" i="5"/>
  <c r="L890" i="5"/>
  <c r="U900" i="5"/>
  <c r="J891" i="5"/>
  <c r="N891" i="5"/>
  <c r="W901" i="5"/>
  <c r="L892" i="5"/>
  <c r="U902" i="5"/>
  <c r="J893" i="5"/>
  <c r="N893" i="5"/>
  <c r="W903" i="5"/>
  <c r="L894" i="5"/>
  <c r="U904" i="5"/>
  <c r="J895" i="5"/>
  <c r="N895" i="5"/>
  <c r="W905" i="5"/>
  <c r="L896" i="5"/>
  <c r="U906" i="5"/>
  <c r="J897" i="5"/>
  <c r="J699" i="5"/>
  <c r="J757" i="5" s="1"/>
  <c r="N897" i="5"/>
  <c r="N699" i="5"/>
  <c r="T907" i="5"/>
  <c r="T699" i="5"/>
  <c r="X907" i="5"/>
  <c r="X699" i="5"/>
  <c r="W908" i="5"/>
  <c r="L899" i="5"/>
  <c r="V909" i="5"/>
  <c r="K900" i="5"/>
  <c r="U910" i="5"/>
  <c r="J901" i="5"/>
  <c r="N901" i="5"/>
  <c r="T911" i="5"/>
  <c r="X911" i="5"/>
  <c r="W912" i="5"/>
  <c r="L903" i="5"/>
  <c r="V913" i="5"/>
  <c r="K904" i="5"/>
  <c r="U914" i="5"/>
  <c r="J905" i="5"/>
  <c r="N905" i="5"/>
  <c r="T915" i="5"/>
  <c r="X915" i="5"/>
  <c r="W916" i="5"/>
  <c r="L907" i="5"/>
  <c r="V917" i="5"/>
  <c r="K908" i="5"/>
  <c r="U918" i="5"/>
  <c r="U757" i="5"/>
  <c r="AF700" i="5"/>
  <c r="W701" i="5"/>
  <c r="U703" i="5"/>
  <c r="H761" i="5"/>
  <c r="H771" i="5"/>
  <c r="U716" i="5"/>
  <c r="C717" i="5"/>
  <c r="K294" i="5"/>
  <c r="C718" i="5"/>
  <c r="K306" i="5"/>
  <c r="W306" i="5"/>
  <c r="W718" i="5" s="1"/>
  <c r="C719" i="5"/>
  <c r="K318" i="5"/>
  <c r="C720" i="5"/>
  <c r="K330" i="5"/>
  <c r="H720" i="5"/>
  <c r="H777" i="5" s="1"/>
  <c r="W330" i="5"/>
  <c r="W720" i="5" s="1"/>
  <c r="K332" i="5"/>
  <c r="K336" i="5"/>
  <c r="AD336" i="5" s="1"/>
  <c r="U336" i="5"/>
  <c r="K340" i="5"/>
  <c r="AD340" i="5" s="1"/>
  <c r="U340" i="5"/>
  <c r="F721" i="5"/>
  <c r="K344" i="5"/>
  <c r="AD344" i="5" s="1"/>
  <c r="U344" i="5"/>
  <c r="K348" i="5"/>
  <c r="AD348" i="5" s="1"/>
  <c r="U348" i="5"/>
  <c r="K352" i="5"/>
  <c r="AD352" i="5" s="1"/>
  <c r="U352" i="5"/>
  <c r="F722" i="5"/>
  <c r="K356" i="5"/>
  <c r="U356" i="5"/>
  <c r="K360" i="5"/>
  <c r="U360" i="5"/>
  <c r="K364" i="5"/>
  <c r="U364" i="5"/>
  <c r="F723" i="5"/>
  <c r="K368" i="5"/>
  <c r="AD368" i="5" s="1"/>
  <c r="U368" i="5"/>
  <c r="K372" i="5"/>
  <c r="AD372" i="5" s="1"/>
  <c r="U372" i="5"/>
  <c r="K376" i="5"/>
  <c r="F724" i="5"/>
  <c r="K380" i="5"/>
  <c r="K384" i="5"/>
  <c r="AD384" i="5" s="1"/>
  <c r="K388" i="5"/>
  <c r="AD388" i="5" s="1"/>
  <c r="F725" i="5"/>
  <c r="K392" i="5"/>
  <c r="AD392" i="5" s="1"/>
  <c r="K396" i="5"/>
  <c r="AD396" i="5" s="1"/>
  <c r="K400" i="5"/>
  <c r="F726" i="5"/>
  <c r="F783" i="5" s="1"/>
  <c r="F414" i="5"/>
  <c r="J402" i="5"/>
  <c r="E427" i="5"/>
  <c r="T415" i="5"/>
  <c r="K404" i="5"/>
  <c r="AD404" i="5" s="1"/>
  <c r="H416" i="5"/>
  <c r="U418" i="5"/>
  <c r="F430" i="5"/>
  <c r="J406" i="5"/>
  <c r="E431" i="5"/>
  <c r="T419" i="5"/>
  <c r="K408" i="5"/>
  <c r="H420" i="5"/>
  <c r="U422" i="5"/>
  <c r="F434" i="5"/>
  <c r="E435" i="5"/>
  <c r="T423" i="5"/>
  <c r="Q417" i="5"/>
  <c r="A443" i="5"/>
  <c r="P431" i="5"/>
  <c r="B444" i="5"/>
  <c r="Q432" i="5"/>
  <c r="Q425" i="5"/>
  <c r="E426" i="5"/>
  <c r="B433" i="5"/>
  <c r="I731" i="5"/>
  <c r="I736" i="5"/>
  <c r="X522" i="5"/>
  <c r="X736" i="5" s="1"/>
  <c r="I563" i="5"/>
  <c r="X551" i="5"/>
  <c r="I592" i="5"/>
  <c r="X580" i="5"/>
  <c r="X556" i="5"/>
  <c r="I565" i="5"/>
  <c r="X553" i="5"/>
  <c r="L837" i="5"/>
  <c r="L694" i="5"/>
  <c r="S847" i="5"/>
  <c r="W847" i="5"/>
  <c r="W694" i="5"/>
  <c r="L838" i="5"/>
  <c r="S848" i="5"/>
  <c r="W848" i="5"/>
  <c r="L839" i="5"/>
  <c r="S849" i="5"/>
  <c r="W849" i="5"/>
  <c r="L840" i="5"/>
  <c r="S850" i="5"/>
  <c r="W850" i="5"/>
  <c r="L841" i="5"/>
  <c r="S851" i="5"/>
  <c r="W851" i="5"/>
  <c r="L842" i="5"/>
  <c r="S852" i="5"/>
  <c r="W852" i="5"/>
  <c r="L843" i="5"/>
  <c r="S853" i="5"/>
  <c r="W853" i="5"/>
  <c r="L844" i="5"/>
  <c r="S854" i="5"/>
  <c r="W854" i="5"/>
  <c r="L845" i="5"/>
  <c r="S855" i="5"/>
  <c r="W855" i="5"/>
  <c r="L846" i="5"/>
  <c r="S856" i="5"/>
  <c r="W856" i="5"/>
  <c r="L847" i="5"/>
  <c r="W857" i="5"/>
  <c r="L848" i="5"/>
  <c r="W858" i="5"/>
  <c r="L849" i="5"/>
  <c r="L695" i="5"/>
  <c r="U859" i="5"/>
  <c r="U695" i="5"/>
  <c r="J850" i="5"/>
  <c r="N850" i="5"/>
  <c r="W860" i="5"/>
  <c r="L851" i="5"/>
  <c r="U861" i="5"/>
  <c r="J852" i="5"/>
  <c r="N852" i="5"/>
  <c r="W862" i="5"/>
  <c r="L853" i="5"/>
  <c r="U863" i="5"/>
  <c r="J854" i="5"/>
  <c r="N854" i="5"/>
  <c r="W864" i="5"/>
  <c r="L855" i="5"/>
  <c r="U865" i="5"/>
  <c r="J856" i="5"/>
  <c r="N856" i="5"/>
  <c r="W866" i="5"/>
  <c r="L857" i="5"/>
  <c r="U867" i="5"/>
  <c r="J858" i="5"/>
  <c r="N858" i="5"/>
  <c r="W868" i="5"/>
  <c r="L859" i="5"/>
  <c r="U869" i="5"/>
  <c r="J860" i="5"/>
  <c r="N860" i="5"/>
  <c r="W870" i="5"/>
  <c r="L861" i="5"/>
  <c r="L696" i="5"/>
  <c r="L753" i="5" s="1"/>
  <c r="U871" i="5"/>
  <c r="U696" i="5"/>
  <c r="J862" i="5"/>
  <c r="N862" i="5"/>
  <c r="W872" i="5"/>
  <c r="L863" i="5"/>
  <c r="U873" i="5"/>
  <c r="J864" i="5"/>
  <c r="W874" i="5"/>
  <c r="L865" i="5"/>
  <c r="U875" i="5"/>
  <c r="J866" i="5"/>
  <c r="N866" i="5"/>
  <c r="W876" i="5"/>
  <c r="L867" i="5"/>
  <c r="U877" i="5"/>
  <c r="J868" i="5"/>
  <c r="N868" i="5"/>
  <c r="W878" i="5"/>
  <c r="L869" i="5"/>
  <c r="U879" i="5"/>
  <c r="J870" i="5"/>
  <c r="N870" i="5"/>
  <c r="W880" i="5"/>
  <c r="L871" i="5"/>
  <c r="U881" i="5"/>
  <c r="J872" i="5"/>
  <c r="N872" i="5"/>
  <c r="W882" i="5"/>
  <c r="L873" i="5"/>
  <c r="L697" i="5"/>
  <c r="U883" i="5"/>
  <c r="U697" i="5"/>
  <c r="J874" i="5"/>
  <c r="N874" i="5"/>
  <c r="W884" i="5"/>
  <c r="L875" i="5"/>
  <c r="U885" i="5"/>
  <c r="J876" i="5"/>
  <c r="N876" i="5"/>
  <c r="W886" i="5"/>
  <c r="L877" i="5"/>
  <c r="U887" i="5"/>
  <c r="J878" i="5"/>
  <c r="N878" i="5"/>
  <c r="W888" i="5"/>
  <c r="L879" i="5"/>
  <c r="U889" i="5"/>
  <c r="J880" i="5"/>
  <c r="N880" i="5"/>
  <c r="W890" i="5"/>
  <c r="L881" i="5"/>
  <c r="U891" i="5"/>
  <c r="J882" i="5"/>
  <c r="N882" i="5"/>
  <c r="W892" i="5"/>
  <c r="L883" i="5"/>
  <c r="U893" i="5"/>
  <c r="J884" i="5"/>
  <c r="N884" i="5"/>
  <c r="W894" i="5"/>
  <c r="L885" i="5"/>
  <c r="L698" i="5"/>
  <c r="L755" i="5" s="1"/>
  <c r="U895" i="5"/>
  <c r="U698" i="5"/>
  <c r="J886" i="5"/>
  <c r="N886" i="5"/>
  <c r="W896" i="5"/>
  <c r="L887" i="5"/>
  <c r="J888" i="5"/>
  <c r="N888" i="5"/>
  <c r="W898" i="5"/>
  <c r="L889" i="5"/>
  <c r="U899" i="5"/>
  <c r="J890" i="5"/>
  <c r="N890" i="5"/>
  <c r="W900" i="5"/>
  <c r="L891" i="5"/>
  <c r="U901" i="5"/>
  <c r="J892" i="5"/>
  <c r="N892" i="5"/>
  <c r="W902" i="5"/>
  <c r="L893" i="5"/>
  <c r="U903" i="5"/>
  <c r="J894" i="5"/>
  <c r="N894" i="5"/>
  <c r="W904" i="5"/>
  <c r="L895" i="5"/>
  <c r="U905" i="5"/>
  <c r="J896" i="5"/>
  <c r="N896" i="5"/>
  <c r="W906" i="5"/>
  <c r="L897" i="5"/>
  <c r="L699" i="5"/>
  <c r="L757" i="5" s="1"/>
  <c r="V907" i="5"/>
  <c r="V699" i="5"/>
  <c r="K898" i="5"/>
  <c r="U908" i="5"/>
  <c r="J899" i="5"/>
  <c r="N899" i="5"/>
  <c r="T909" i="5"/>
  <c r="X909" i="5"/>
  <c r="W910" i="5"/>
  <c r="AC81" i="5"/>
  <c r="L901" i="5"/>
  <c r="V911" i="5"/>
  <c r="K902" i="5"/>
  <c r="U912" i="5"/>
  <c r="J903" i="5"/>
  <c r="N903" i="5"/>
  <c r="T913" i="5"/>
  <c r="X913" i="5"/>
  <c r="W914" i="5"/>
  <c r="AC85" i="5"/>
  <c r="L905" i="5"/>
  <c r="V915" i="5"/>
  <c r="K906" i="5"/>
  <c r="U916" i="5"/>
  <c r="J907" i="5"/>
  <c r="N907" i="5"/>
  <c r="T917" i="5"/>
  <c r="X917" i="5"/>
  <c r="W918" i="5"/>
  <c r="AC89" i="5"/>
  <c r="W757" i="5"/>
  <c r="AH700" i="5"/>
  <c r="C701" i="5"/>
  <c r="H701" i="5"/>
  <c r="H758" i="5" s="1"/>
  <c r="U109" i="5"/>
  <c r="U701" i="5" s="1"/>
  <c r="J110" i="5"/>
  <c r="J112" i="5"/>
  <c r="F702" i="5"/>
  <c r="J114" i="5"/>
  <c r="W114" i="5"/>
  <c r="W702" i="5" s="1"/>
  <c r="AC114" i="5"/>
  <c r="J116" i="5"/>
  <c r="J118" i="5"/>
  <c r="J120" i="5"/>
  <c r="J122" i="5"/>
  <c r="J124" i="5"/>
  <c r="F703" i="5"/>
  <c r="J126" i="5"/>
  <c r="W126" i="5"/>
  <c r="W703" i="5" s="1"/>
  <c r="J128" i="5"/>
  <c r="J130" i="5"/>
  <c r="J132" i="5"/>
  <c r="J134" i="5"/>
  <c r="J135" i="5"/>
  <c r="J136" i="5"/>
  <c r="J137" i="5"/>
  <c r="J138" i="5"/>
  <c r="W138" i="5"/>
  <c r="W704" i="5" s="1"/>
  <c r="J139" i="5"/>
  <c r="J140" i="5"/>
  <c r="J141" i="5"/>
  <c r="J142" i="5"/>
  <c r="J143" i="5"/>
  <c r="J144" i="5"/>
  <c r="J145" i="5"/>
  <c r="J146" i="5"/>
  <c r="J147" i="5"/>
  <c r="J148" i="5"/>
  <c r="J149" i="5"/>
  <c r="J150" i="5"/>
  <c r="W150" i="5"/>
  <c r="W705" i="5" s="1"/>
  <c r="AC150" i="5"/>
  <c r="J151" i="5"/>
  <c r="J152" i="5"/>
  <c r="J153" i="5"/>
  <c r="J154" i="5"/>
  <c r="J155" i="5"/>
  <c r="J156" i="5"/>
  <c r="J157" i="5"/>
  <c r="J158" i="5"/>
  <c r="J159" i="5"/>
  <c r="J160" i="5"/>
  <c r="J161" i="5"/>
  <c r="J162" i="5"/>
  <c r="W162" i="5"/>
  <c r="W706" i="5" s="1"/>
  <c r="AC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W174" i="5"/>
  <c r="W707" i="5" s="1"/>
  <c r="J175" i="5"/>
  <c r="J176" i="5"/>
  <c r="J177" i="5"/>
  <c r="J178" i="5"/>
  <c r="J179" i="5"/>
  <c r="J180" i="5"/>
  <c r="J181" i="5"/>
  <c r="J182" i="5"/>
  <c r="J183" i="5"/>
  <c r="J184" i="5"/>
  <c r="J185" i="5"/>
  <c r="J186" i="5"/>
  <c r="W186" i="5"/>
  <c r="W708" i="5" s="1"/>
  <c r="J187" i="5"/>
  <c r="J188" i="5"/>
  <c r="J189" i="5"/>
  <c r="J190" i="5"/>
  <c r="J191" i="5"/>
  <c r="J192" i="5"/>
  <c r="J193" i="5"/>
  <c r="J194" i="5"/>
  <c r="J195" i="5"/>
  <c r="J196" i="5"/>
  <c r="J197" i="5"/>
  <c r="J198" i="5"/>
  <c r="W198" i="5"/>
  <c r="W709" i="5" s="1"/>
  <c r="AC198" i="5"/>
  <c r="J199" i="5"/>
  <c r="J200" i="5"/>
  <c r="J201" i="5"/>
  <c r="J202" i="5"/>
  <c r="J203" i="5"/>
  <c r="J204" i="5"/>
  <c r="J205" i="5"/>
  <c r="J206" i="5"/>
  <c r="J207" i="5"/>
  <c r="J208" i="5"/>
  <c r="J209" i="5"/>
  <c r="J210" i="5"/>
  <c r="W210" i="5"/>
  <c r="W710" i="5" s="1"/>
  <c r="AC210" i="5"/>
  <c r="J211" i="5"/>
  <c r="J212" i="5"/>
  <c r="J213" i="5"/>
  <c r="J214" i="5"/>
  <c r="J215" i="5"/>
  <c r="J216" i="5"/>
  <c r="J217" i="5"/>
  <c r="J218" i="5"/>
  <c r="J219" i="5"/>
  <c r="J220" i="5"/>
  <c r="J221" i="5"/>
  <c r="J222" i="5"/>
  <c r="W222" i="5"/>
  <c r="W711" i="5" s="1"/>
  <c r="AC222" i="5"/>
  <c r="J223" i="5"/>
  <c r="J224" i="5"/>
  <c r="J225" i="5"/>
  <c r="J226" i="5"/>
  <c r="J227" i="5"/>
  <c r="J228" i="5"/>
  <c r="J229" i="5"/>
  <c r="J230" i="5"/>
  <c r="J231" i="5"/>
  <c r="J232" i="5"/>
  <c r="J233" i="5"/>
  <c r="J234" i="5"/>
  <c r="W234" i="5"/>
  <c r="W712" i="5" s="1"/>
  <c r="AC234" i="5"/>
  <c r="J235" i="5"/>
  <c r="J236" i="5"/>
  <c r="J237" i="5"/>
  <c r="J238" i="5"/>
  <c r="J239" i="5"/>
  <c r="J240" i="5"/>
  <c r="J241" i="5"/>
  <c r="J242" i="5"/>
  <c r="J243" i="5"/>
  <c r="J244" i="5"/>
  <c r="J245" i="5"/>
  <c r="J246" i="5"/>
  <c r="W246" i="5"/>
  <c r="W713" i="5" s="1"/>
  <c r="J247" i="5"/>
  <c r="J248" i="5"/>
  <c r="J249" i="5"/>
  <c r="J250" i="5"/>
  <c r="J251" i="5"/>
  <c r="J252" i="5"/>
  <c r="J253" i="5"/>
  <c r="J254" i="5"/>
  <c r="J255" i="5"/>
  <c r="J256" i="5"/>
  <c r="J257" i="5"/>
  <c r="J258" i="5"/>
  <c r="W258" i="5"/>
  <c r="W714" i="5" s="1"/>
  <c r="AC258" i="5"/>
  <c r="J259" i="5"/>
  <c r="J260" i="5"/>
  <c r="J261" i="5"/>
  <c r="J262" i="5"/>
  <c r="J263" i="5"/>
  <c r="J264" i="5"/>
  <c r="J265" i="5"/>
  <c r="J266" i="5"/>
  <c r="J267" i="5"/>
  <c r="J268" i="5"/>
  <c r="J269" i="5"/>
  <c r="J270" i="5"/>
  <c r="W270" i="5"/>
  <c r="W715" i="5" s="1"/>
  <c r="AC270" i="5"/>
  <c r="J271" i="5"/>
  <c r="J272" i="5"/>
  <c r="J273" i="5"/>
  <c r="J274" i="5"/>
  <c r="J275" i="5"/>
  <c r="J276" i="5"/>
  <c r="J277" i="5"/>
  <c r="J278" i="5"/>
  <c r="J279" i="5"/>
  <c r="J280" i="5"/>
  <c r="J281" i="5"/>
  <c r="J282" i="5"/>
  <c r="W282" i="5"/>
  <c r="W716" i="5" s="1"/>
  <c r="AC282" i="5"/>
  <c r="J283" i="5"/>
  <c r="J284" i="5"/>
  <c r="J285" i="5"/>
  <c r="J286" i="5"/>
  <c r="J287" i="5"/>
  <c r="J288" i="5"/>
  <c r="J289" i="5"/>
  <c r="J290" i="5"/>
  <c r="J291" i="5"/>
  <c r="J292" i="5"/>
  <c r="J293" i="5"/>
  <c r="J294" i="5"/>
  <c r="U294" i="5"/>
  <c r="U717" i="5" s="1"/>
  <c r="J295" i="5"/>
  <c r="J296" i="5"/>
  <c r="J297" i="5"/>
  <c r="J298" i="5"/>
  <c r="J299" i="5"/>
  <c r="J300" i="5"/>
  <c r="J301" i="5"/>
  <c r="J302" i="5"/>
  <c r="J303" i="5"/>
  <c r="J304" i="5"/>
  <c r="J305" i="5"/>
  <c r="J306" i="5"/>
  <c r="U306" i="5"/>
  <c r="U718" i="5" s="1"/>
  <c r="J307" i="5"/>
  <c r="J308" i="5"/>
  <c r="J309" i="5"/>
  <c r="J310" i="5"/>
  <c r="J311" i="5"/>
  <c r="J312" i="5"/>
  <c r="J313" i="5"/>
  <c r="J314" i="5"/>
  <c r="J315" i="5"/>
  <c r="J316" i="5"/>
  <c r="J317" i="5"/>
  <c r="J318" i="5"/>
  <c r="U318" i="5"/>
  <c r="U719" i="5" s="1"/>
  <c r="J319" i="5"/>
  <c r="J320" i="5"/>
  <c r="J321" i="5"/>
  <c r="J322" i="5"/>
  <c r="J323" i="5"/>
  <c r="J324" i="5"/>
  <c r="J325" i="5"/>
  <c r="J326" i="5"/>
  <c r="J327" i="5"/>
  <c r="J328" i="5"/>
  <c r="J329" i="5"/>
  <c r="F720" i="5"/>
  <c r="J330" i="5"/>
  <c r="U330" i="5"/>
  <c r="K334" i="5"/>
  <c r="AD334" i="5" s="1"/>
  <c r="K338" i="5"/>
  <c r="AD338" i="5" s="1"/>
  <c r="C721" i="5"/>
  <c r="K342" i="5"/>
  <c r="AC342" i="5" s="1"/>
  <c r="H721" i="5"/>
  <c r="K346" i="5"/>
  <c r="K350" i="5"/>
  <c r="AD350" i="5" s="1"/>
  <c r="C722" i="5"/>
  <c r="K354" i="5"/>
  <c r="H722" i="5"/>
  <c r="K358" i="5"/>
  <c r="AD358" i="5" s="1"/>
  <c r="K362" i="5"/>
  <c r="AD362" i="5" s="1"/>
  <c r="C723" i="5"/>
  <c r="K366" i="5"/>
  <c r="AC366" i="5" s="1"/>
  <c r="H723" i="5"/>
  <c r="K370" i="5"/>
  <c r="AD370" i="5" s="1"/>
  <c r="K374" i="5"/>
  <c r="AD374" i="5" s="1"/>
  <c r="J376" i="5"/>
  <c r="C724" i="5"/>
  <c r="K378" i="5"/>
  <c r="AC378" i="5" s="1"/>
  <c r="H724" i="5"/>
  <c r="U378" i="5"/>
  <c r="J380" i="5"/>
  <c r="K382" i="5"/>
  <c r="AD382" i="5" s="1"/>
  <c r="J384" i="5"/>
  <c r="K386" i="5"/>
  <c r="AD386" i="5" s="1"/>
  <c r="J388" i="5"/>
  <c r="C725" i="5"/>
  <c r="K390" i="5"/>
  <c r="H725" i="5"/>
  <c r="U390" i="5"/>
  <c r="J392" i="5"/>
  <c r="K394" i="5"/>
  <c r="J396" i="5"/>
  <c r="K398" i="5"/>
  <c r="AD398" i="5" s="1"/>
  <c r="J400" i="5"/>
  <c r="C726" i="5"/>
  <c r="K402" i="5"/>
  <c r="H726" i="5"/>
  <c r="H414" i="5"/>
  <c r="U402" i="5"/>
  <c r="F428" i="5"/>
  <c r="U416" i="5"/>
  <c r="J404" i="5"/>
  <c r="W404" i="5"/>
  <c r="K406" i="5"/>
  <c r="AD406" i="5" s="1"/>
  <c r="H418" i="5"/>
  <c r="U406" i="5"/>
  <c r="F432" i="5"/>
  <c r="U420" i="5"/>
  <c r="J408" i="5"/>
  <c r="W408" i="5"/>
  <c r="K410" i="5"/>
  <c r="AD410" i="5" s="1"/>
  <c r="H422" i="5"/>
  <c r="U410" i="5"/>
  <c r="V423" i="5"/>
  <c r="G435" i="5"/>
  <c r="G437" i="5"/>
  <c r="V425" i="5"/>
  <c r="C414" i="5"/>
  <c r="I727" i="5"/>
  <c r="A439" i="5"/>
  <c r="P427" i="5"/>
  <c r="B440" i="5"/>
  <c r="Q428" i="5"/>
  <c r="C422" i="5"/>
  <c r="A447" i="5"/>
  <c r="P435" i="5"/>
  <c r="B448" i="5"/>
  <c r="Q436" i="5"/>
  <c r="I728" i="5"/>
  <c r="I729" i="5"/>
  <c r="I730" i="5"/>
  <c r="I733" i="5"/>
  <c r="I734" i="5"/>
  <c r="X498" i="5"/>
  <c r="X734" i="5" s="1"/>
  <c r="I735" i="5"/>
  <c r="X510" i="5"/>
  <c r="X735" i="5" s="1"/>
  <c r="I738" i="5"/>
  <c r="X546" i="5"/>
  <c r="I558" i="5"/>
  <c r="X567" i="5"/>
  <c r="I579" i="5"/>
  <c r="E779" i="5"/>
  <c r="I779" i="5"/>
  <c r="E780" i="5"/>
  <c r="I780" i="5"/>
  <c r="E783" i="5"/>
  <c r="V411" i="5"/>
  <c r="V413" i="5"/>
  <c r="P415" i="5"/>
  <c r="Q416" i="5"/>
  <c r="E417" i="5"/>
  <c r="P419" i="5"/>
  <c r="Q420" i="5"/>
  <c r="E421" i="5"/>
  <c r="P423" i="5"/>
  <c r="Q424" i="5"/>
  <c r="E425" i="5"/>
  <c r="B426" i="5"/>
  <c r="A429" i="5"/>
  <c r="B430" i="5"/>
  <c r="A433" i="5"/>
  <c r="B434" i="5"/>
  <c r="A437" i="5"/>
  <c r="I566" i="5"/>
  <c r="X554" i="5"/>
  <c r="I576" i="5"/>
  <c r="X564" i="5"/>
  <c r="T342" i="5"/>
  <c r="T721" i="5" s="1"/>
  <c r="X342" i="5"/>
  <c r="X721" i="5" s="1"/>
  <c r="T354" i="5"/>
  <c r="T722" i="5" s="1"/>
  <c r="X354" i="5"/>
  <c r="X722" i="5" s="1"/>
  <c r="T366" i="5"/>
  <c r="T723" i="5" s="1"/>
  <c r="X366" i="5"/>
  <c r="X723" i="5" s="1"/>
  <c r="T378" i="5"/>
  <c r="T724" i="5" s="1"/>
  <c r="X378" i="5"/>
  <c r="X724" i="5" s="1"/>
  <c r="T390" i="5"/>
  <c r="T725" i="5" s="1"/>
  <c r="X390" i="5"/>
  <c r="X725" i="5" s="1"/>
  <c r="T402" i="5"/>
  <c r="X402" i="5"/>
  <c r="X726" i="5" s="1"/>
  <c r="T403" i="5"/>
  <c r="T407" i="5"/>
  <c r="T411" i="5"/>
  <c r="D727" i="5"/>
  <c r="D784" i="5" s="1"/>
  <c r="I581" i="5"/>
  <c r="X569" i="5"/>
  <c r="I573" i="5"/>
  <c r="X561" i="5"/>
  <c r="X557" i="5"/>
  <c r="C757" i="5"/>
  <c r="G757" i="5"/>
  <c r="D781" i="5"/>
  <c r="D768" i="5"/>
  <c r="E751" i="5"/>
  <c r="I751" i="5"/>
  <c r="D752" i="5"/>
  <c r="H752" i="5"/>
  <c r="C753" i="5"/>
  <c r="G753" i="5"/>
  <c r="F754" i="5"/>
  <c r="E755" i="5"/>
  <c r="I755" i="5"/>
  <c r="D756" i="5"/>
  <c r="H756" i="5"/>
  <c r="F757" i="5"/>
  <c r="D759" i="5"/>
  <c r="D763" i="5"/>
  <c r="D776" i="5"/>
  <c r="C751" i="5"/>
  <c r="G751" i="5"/>
  <c r="F752" i="5"/>
  <c r="E753" i="5"/>
  <c r="I753" i="5"/>
  <c r="D754" i="5"/>
  <c r="H754" i="5"/>
  <c r="C755" i="5"/>
  <c r="G755" i="5"/>
  <c r="F756" i="5"/>
  <c r="D757" i="5"/>
  <c r="H757" i="5"/>
  <c r="D761" i="5"/>
  <c r="D772" i="5"/>
  <c r="D773" i="5"/>
  <c r="D779" i="5"/>
  <c r="D783" i="5"/>
  <c r="D765" i="5"/>
  <c r="D769" i="5"/>
  <c r="N17" i="4"/>
  <c r="N19" i="4"/>
  <c r="N21" i="4"/>
  <c r="N23" i="4"/>
  <c r="N25" i="4"/>
  <c r="N27" i="4"/>
  <c r="N37" i="4"/>
  <c r="N39" i="4"/>
  <c r="I43" i="4"/>
  <c r="H43" i="4"/>
  <c r="I59" i="4"/>
  <c r="N38" i="4"/>
  <c r="I51" i="4"/>
  <c r="H51" i="4"/>
  <c r="G61" i="4"/>
  <c r="D61" i="4"/>
  <c r="G69" i="4"/>
  <c r="D69" i="4"/>
  <c r="G77" i="4"/>
  <c r="H89" i="4" s="1"/>
  <c r="D77" i="4"/>
  <c r="M88" i="4"/>
  <c r="H97" i="4"/>
  <c r="M100" i="4"/>
  <c r="H101" i="4"/>
  <c r="H105" i="4"/>
  <c r="C701" i="4"/>
  <c r="C703" i="4"/>
  <c r="C705" i="4"/>
  <c r="G4" i="4"/>
  <c r="I4" i="4" s="1"/>
  <c r="M4" i="4" s="1"/>
  <c r="G5" i="4"/>
  <c r="I5" i="4" s="1"/>
  <c r="M5" i="4" s="1"/>
  <c r="G6" i="4"/>
  <c r="I6" i="4" s="1"/>
  <c r="M6" i="4" s="1"/>
  <c r="G7" i="4"/>
  <c r="I7" i="4" s="1"/>
  <c r="M7" i="4" s="1"/>
  <c r="G8" i="4"/>
  <c r="I8" i="4" s="1"/>
  <c r="M8" i="4" s="1"/>
  <c r="G9" i="4"/>
  <c r="I9" i="4" s="1"/>
  <c r="M9" i="4" s="1"/>
  <c r="G10" i="4"/>
  <c r="I10" i="4" s="1"/>
  <c r="M10" i="4" s="1"/>
  <c r="G11" i="4"/>
  <c r="I11" i="4" s="1"/>
  <c r="M11" i="4" s="1"/>
  <c r="G12" i="4"/>
  <c r="I12" i="4" s="1"/>
  <c r="M12" i="4" s="1"/>
  <c r="G13" i="4"/>
  <c r="I13" i="4" s="1"/>
  <c r="M13" i="4" s="1"/>
  <c r="G14" i="4"/>
  <c r="I14" i="4" s="1"/>
  <c r="M14" i="4" s="1"/>
  <c r="G15" i="4"/>
  <c r="I15" i="4" s="1"/>
  <c r="M15" i="4" s="1"/>
  <c r="I16" i="4"/>
  <c r="E693" i="4"/>
  <c r="E694" i="4"/>
  <c r="M40" i="4"/>
  <c r="G41" i="4"/>
  <c r="D43" i="4"/>
  <c r="G45" i="4"/>
  <c r="H46" i="4"/>
  <c r="D47" i="4"/>
  <c r="G49" i="4"/>
  <c r="H50" i="4"/>
  <c r="D51" i="4"/>
  <c r="E695" i="4"/>
  <c r="G53" i="4"/>
  <c r="D55" i="4"/>
  <c r="G57" i="4"/>
  <c r="D59" i="4"/>
  <c r="N62" i="4"/>
  <c r="D67" i="4"/>
  <c r="G67" i="4"/>
  <c r="I68" i="4"/>
  <c r="M68" i="4" s="1"/>
  <c r="D75" i="4"/>
  <c r="G75" i="4"/>
  <c r="H87" i="4" s="1"/>
  <c r="I76" i="4"/>
  <c r="I85" i="4"/>
  <c r="M85" i="4" s="1"/>
  <c r="I89" i="4"/>
  <c r="M89" i="4" s="1"/>
  <c r="I93" i="4"/>
  <c r="M93" i="4" s="1"/>
  <c r="I97" i="4"/>
  <c r="M97" i="4" s="1"/>
  <c r="I101" i="4"/>
  <c r="M101" i="4" s="1"/>
  <c r="N104" i="4"/>
  <c r="I105" i="4"/>
  <c r="M105" i="4" s="1"/>
  <c r="G693" i="4"/>
  <c r="O693" i="4"/>
  <c r="G65" i="4"/>
  <c r="D65" i="4"/>
  <c r="G73" i="4"/>
  <c r="D73" i="4"/>
  <c r="G81" i="4"/>
  <c r="D81" i="4"/>
  <c r="H103" i="4"/>
  <c r="C702" i="4"/>
  <c r="C704" i="4"/>
  <c r="C706" i="4"/>
  <c r="I28" i="4"/>
  <c r="B694" i="4"/>
  <c r="H40" i="4"/>
  <c r="O694" i="4"/>
  <c r="B695" i="4"/>
  <c r="O695" i="4"/>
  <c r="D63" i="4"/>
  <c r="G63" i="4"/>
  <c r="D71" i="4"/>
  <c r="G71" i="4"/>
  <c r="D79" i="4"/>
  <c r="G79" i="4"/>
  <c r="H91" i="4" s="1"/>
  <c r="H84" i="4"/>
  <c r="H88" i="4"/>
  <c r="I91" i="4"/>
  <c r="M91" i="4" s="1"/>
  <c r="H100" i="4"/>
  <c r="N102" i="4"/>
  <c r="I103" i="4"/>
  <c r="M103" i="4" s="1"/>
  <c r="H104" i="4"/>
  <c r="D107" i="4"/>
  <c r="B696" i="4"/>
  <c r="O696" i="4"/>
  <c r="B697" i="4"/>
  <c r="O697" i="4"/>
  <c r="G107" i="4"/>
  <c r="E696" i="4"/>
  <c r="E697" i="4"/>
  <c r="C700" i="4"/>
  <c r="C709" i="4"/>
  <c r="C710" i="4"/>
  <c r="C711" i="4"/>
  <c r="C712" i="4"/>
  <c r="C713" i="4"/>
  <c r="C714" i="4"/>
  <c r="C716" i="4"/>
  <c r="C718" i="4"/>
  <c r="C719" i="4"/>
  <c r="C721" i="4"/>
  <c r="C723" i="4"/>
  <c r="C725" i="4"/>
  <c r="C730" i="4"/>
  <c r="C715" i="4"/>
  <c r="C717" i="4"/>
  <c r="C720" i="4"/>
  <c r="C722" i="4"/>
  <c r="C724" i="4"/>
  <c r="C734" i="4"/>
  <c r="E715" i="4"/>
  <c r="E716" i="4"/>
  <c r="E717" i="4"/>
  <c r="E718" i="4"/>
  <c r="E719" i="4"/>
  <c r="E720" i="4"/>
  <c r="E721" i="4"/>
  <c r="E722" i="4"/>
  <c r="E723" i="4"/>
  <c r="E724" i="4"/>
  <c r="C732" i="4"/>
  <c r="C726" i="4"/>
  <c r="C727" i="4"/>
  <c r="C728" i="4"/>
  <c r="C729" i="4"/>
  <c r="C731" i="4"/>
  <c r="C736" i="4"/>
  <c r="C733" i="4"/>
  <c r="C735" i="4"/>
  <c r="C737" i="4"/>
  <c r="L692" i="4"/>
  <c r="L693" i="4"/>
  <c r="L695" i="4"/>
  <c r="L698" i="4"/>
  <c r="L696" i="4"/>
  <c r="G97" i="1"/>
  <c r="G71" i="1"/>
  <c r="G101" i="1" s="1"/>
  <c r="O97" i="1"/>
  <c r="O71" i="1"/>
  <c r="O101" i="1" s="1"/>
  <c r="E121" i="1"/>
  <c r="E151" i="1" s="1"/>
  <c r="E147" i="1"/>
  <c r="I121" i="1"/>
  <c r="I151" i="1" s="1"/>
  <c r="I147" i="1"/>
  <c r="M121" i="1"/>
  <c r="M151" i="1" s="1"/>
  <c r="M147" i="1"/>
  <c r="O197" i="1"/>
  <c r="O171" i="1"/>
  <c r="O201" i="1" s="1"/>
  <c r="E221" i="1"/>
  <c r="E251" i="1" s="1"/>
  <c r="E247" i="1"/>
  <c r="I221" i="1"/>
  <c r="I251" i="1" s="1"/>
  <c r="I247" i="1"/>
  <c r="M221" i="1"/>
  <c r="M251" i="1" s="1"/>
  <c r="M247" i="1"/>
  <c r="G297" i="1"/>
  <c r="G271" i="1"/>
  <c r="G301" i="1" s="1"/>
  <c r="K297" i="1"/>
  <c r="K271" i="1"/>
  <c r="K301" i="1" s="1"/>
  <c r="O297" i="1"/>
  <c r="O271" i="1"/>
  <c r="O301" i="1" s="1"/>
  <c r="F47" i="1"/>
  <c r="F21" i="1"/>
  <c r="J21" i="1"/>
  <c r="J51" i="1" s="1"/>
  <c r="J47" i="1"/>
  <c r="N21" i="1"/>
  <c r="N47" i="1"/>
  <c r="P92" i="1"/>
  <c r="R84" i="1"/>
  <c r="J147" i="1"/>
  <c r="J121" i="1"/>
  <c r="J151" i="1" s="1"/>
  <c r="R175" i="1"/>
  <c r="R176" i="1"/>
  <c r="R184" i="1"/>
  <c r="J221" i="1"/>
  <c r="J251" i="1" s="1"/>
  <c r="J247" i="1"/>
  <c r="N247" i="1"/>
  <c r="N221" i="1"/>
  <c r="N251" i="1" s="1"/>
  <c r="D297" i="1"/>
  <c r="D271" i="1"/>
  <c r="D301" i="1" s="1"/>
  <c r="H271" i="1"/>
  <c r="H301" i="1" s="1"/>
  <c r="H297" i="1"/>
  <c r="L297" i="1"/>
  <c r="L271" i="1"/>
  <c r="L301" i="1" s="1"/>
  <c r="P291" i="1"/>
  <c r="S261" i="1"/>
  <c r="P293" i="1"/>
  <c r="D321" i="1"/>
  <c r="D351" i="1" s="1"/>
  <c r="D347" i="1"/>
  <c r="H321" i="1"/>
  <c r="H351" i="1" s="1"/>
  <c r="H347" i="1"/>
  <c r="L321" i="1"/>
  <c r="L351" i="1" s="1"/>
  <c r="L347" i="1"/>
  <c r="P341" i="1"/>
  <c r="S311" i="1"/>
  <c r="P342" i="1"/>
  <c r="S313" i="1"/>
  <c r="P343" i="1"/>
  <c r="P344" i="1"/>
  <c r="S325" i="1"/>
  <c r="S326" i="1"/>
  <c r="S327" i="1"/>
  <c r="S328" i="1"/>
  <c r="S329" i="1"/>
  <c r="D371" i="1"/>
  <c r="D401" i="1" s="1"/>
  <c r="D397" i="1"/>
  <c r="H397" i="1"/>
  <c r="H371" i="1"/>
  <c r="H401" i="1" s="1"/>
  <c r="S361" i="1"/>
  <c r="P391" i="1"/>
  <c r="S363" i="1"/>
  <c r="P393" i="1"/>
  <c r="S375" i="1"/>
  <c r="S376" i="1"/>
  <c r="S377" i="1"/>
  <c r="S378" i="1"/>
  <c r="S379" i="1"/>
  <c r="S411" i="1"/>
  <c r="P441" i="1"/>
  <c r="S413" i="1"/>
  <c r="P443" i="1"/>
  <c r="P444" i="1"/>
  <c r="S425" i="1"/>
  <c r="S426" i="1"/>
  <c r="S427" i="1"/>
  <c r="S428" i="1"/>
  <c r="S429" i="1"/>
  <c r="I47" i="1"/>
  <c r="I21" i="1"/>
  <c r="I51" i="1" s="1"/>
  <c r="E71" i="1"/>
  <c r="E101" i="1" s="1"/>
  <c r="E97" i="1"/>
  <c r="I71" i="1"/>
  <c r="I101" i="1" s="1"/>
  <c r="I97" i="1"/>
  <c r="M71" i="1"/>
  <c r="M101" i="1" s="1"/>
  <c r="M97" i="1"/>
  <c r="K121" i="1"/>
  <c r="K151" i="1" s="1"/>
  <c r="K147" i="1"/>
  <c r="O147" i="1"/>
  <c r="O121" i="1"/>
  <c r="O151" i="1" s="1"/>
  <c r="E171" i="1"/>
  <c r="E201" i="1" s="1"/>
  <c r="E197" i="1"/>
  <c r="I171" i="1"/>
  <c r="I201" i="1" s="1"/>
  <c r="I197" i="1"/>
  <c r="M171" i="1"/>
  <c r="M201" i="1" s="1"/>
  <c r="M197" i="1"/>
  <c r="E297" i="1"/>
  <c r="E271" i="1"/>
  <c r="E301" i="1" s="1"/>
  <c r="M297" i="1"/>
  <c r="M271" i="1"/>
  <c r="M301" i="1" s="1"/>
  <c r="E347" i="1"/>
  <c r="E321" i="1"/>
  <c r="E351" i="1" s="1"/>
  <c r="I347" i="1"/>
  <c r="I321" i="1"/>
  <c r="I351" i="1" s="1"/>
  <c r="E397" i="1"/>
  <c r="E371" i="1"/>
  <c r="E401" i="1" s="1"/>
  <c r="I397" i="1"/>
  <c r="I371" i="1"/>
  <c r="I401" i="1" s="1"/>
  <c r="R125" i="1"/>
  <c r="R134" i="1"/>
  <c r="J197" i="1"/>
  <c r="J171" i="1"/>
  <c r="J201" i="1" s="1"/>
  <c r="D247" i="1"/>
  <c r="D221" i="1"/>
  <c r="D251" i="1" s="1"/>
  <c r="H221" i="1"/>
  <c r="H251" i="1" s="1"/>
  <c r="H247" i="1"/>
  <c r="L247" i="1"/>
  <c r="L221" i="1"/>
  <c r="L251" i="1" s="1"/>
  <c r="F321" i="1"/>
  <c r="J321" i="1"/>
  <c r="J347" i="1"/>
  <c r="N347" i="1"/>
  <c r="N321" i="1"/>
  <c r="F397" i="1"/>
  <c r="F371" i="1"/>
  <c r="F401" i="1" s="1"/>
  <c r="P10" i="1"/>
  <c r="P40" i="1" s="1"/>
  <c r="G17" i="1"/>
  <c r="O17" i="1"/>
  <c r="P60" i="1"/>
  <c r="F67" i="1"/>
  <c r="N67" i="1"/>
  <c r="P69" i="1"/>
  <c r="P110" i="1"/>
  <c r="F117" i="1"/>
  <c r="P162" i="1"/>
  <c r="F167" i="1"/>
  <c r="N167" i="1"/>
  <c r="P169" i="1"/>
  <c r="F217" i="1"/>
  <c r="I267" i="1"/>
  <c r="P309" i="1"/>
  <c r="G317" i="1"/>
  <c r="K317" i="1"/>
  <c r="D339" i="1"/>
  <c r="L339" i="1"/>
  <c r="P362" i="1"/>
  <c r="P364" i="1"/>
  <c r="S414" i="1" s="1"/>
  <c r="J367" i="1"/>
  <c r="P412" i="1"/>
  <c r="P461" i="1"/>
  <c r="P491" i="1" s="1"/>
  <c r="P475" i="1"/>
  <c r="G482" i="1"/>
  <c r="G486" i="1" s="1"/>
  <c r="G30" i="2"/>
  <c r="J30" i="2"/>
  <c r="J52" i="2"/>
  <c r="G52" i="2"/>
  <c r="T450" i="3"/>
  <c r="P11" i="1"/>
  <c r="P41" i="1" s="1"/>
  <c r="H17" i="1"/>
  <c r="I39" i="1"/>
  <c r="D40" i="1"/>
  <c r="L40" i="1"/>
  <c r="K67" i="1"/>
  <c r="P74" i="1"/>
  <c r="D92" i="1"/>
  <c r="G117" i="1"/>
  <c r="P124" i="1"/>
  <c r="J139" i="1"/>
  <c r="D144" i="1"/>
  <c r="G167" i="1"/>
  <c r="K167" i="1"/>
  <c r="J189" i="1"/>
  <c r="G217" i="1"/>
  <c r="P224" i="1"/>
  <c r="P262" i="1"/>
  <c r="S312" i="1" s="1"/>
  <c r="P264" i="1"/>
  <c r="S314" i="1" s="1"/>
  <c r="F267" i="1"/>
  <c r="N267" i="1"/>
  <c r="E339" i="1"/>
  <c r="I339" i="1"/>
  <c r="P374" i="1"/>
  <c r="P424" i="1"/>
  <c r="J88" i="2"/>
  <c r="G88" i="2"/>
  <c r="P12" i="1"/>
  <c r="P42" i="1" s="1"/>
  <c r="E17" i="1"/>
  <c r="M17" i="1"/>
  <c r="P19" i="1"/>
  <c r="P49" i="1" s="1"/>
  <c r="P32" i="1"/>
  <c r="P36" i="1" s="1"/>
  <c r="F39" i="1"/>
  <c r="J39" i="1"/>
  <c r="N39" i="1"/>
  <c r="P59" i="1"/>
  <c r="P61" i="1"/>
  <c r="P63" i="1"/>
  <c r="D67" i="1"/>
  <c r="H67" i="1"/>
  <c r="L67" i="1"/>
  <c r="G89" i="1"/>
  <c r="O89" i="1"/>
  <c r="P109" i="1"/>
  <c r="P111" i="1"/>
  <c r="P113" i="1"/>
  <c r="D117" i="1"/>
  <c r="H117" i="1"/>
  <c r="L117" i="1"/>
  <c r="K139" i="1"/>
  <c r="O139" i="1"/>
  <c r="P159" i="1"/>
  <c r="P161" i="1"/>
  <c r="P163" i="1"/>
  <c r="D167" i="1"/>
  <c r="H167" i="1"/>
  <c r="L167" i="1"/>
  <c r="O189" i="1"/>
  <c r="P209" i="1"/>
  <c r="J239" i="1"/>
  <c r="N239" i="1"/>
  <c r="D240" i="1"/>
  <c r="D242" i="1"/>
  <c r="D244" i="1"/>
  <c r="D249" i="1"/>
  <c r="P274" i="1"/>
  <c r="E289" i="1"/>
  <c r="M289" i="1"/>
  <c r="P310" i="1"/>
  <c r="M317" i="1"/>
  <c r="P319" i="1"/>
  <c r="P349" i="1" s="1"/>
  <c r="F339" i="1"/>
  <c r="J339" i="1"/>
  <c r="N339" i="1"/>
  <c r="D342" i="1"/>
  <c r="D344" i="1"/>
  <c r="F389" i="1"/>
  <c r="D399" i="1"/>
  <c r="D444" i="1"/>
  <c r="D449" i="1"/>
  <c r="E482" i="1"/>
  <c r="E486" i="1" s="1"/>
  <c r="I482" i="1"/>
  <c r="I486" i="1" s="1"/>
  <c r="M482" i="1"/>
  <c r="M486" i="1" s="1"/>
  <c r="H491" i="1"/>
  <c r="L491" i="1"/>
  <c r="E543" i="1"/>
  <c r="F549" i="1"/>
  <c r="E542" i="1"/>
  <c r="D542" i="1"/>
  <c r="G15" i="2"/>
  <c r="J15" i="2"/>
  <c r="E48" i="2"/>
  <c r="G72" i="2"/>
  <c r="G85" i="2"/>
  <c r="T413" i="3"/>
  <c r="T427" i="3" s="1"/>
  <c r="T441" i="3" s="1"/>
  <c r="T455" i="3" s="1"/>
  <c r="T469" i="3" s="1"/>
  <c r="T483" i="3" s="1"/>
  <c r="T497" i="3" s="1"/>
  <c r="T511" i="3" s="1"/>
  <c r="P14" i="1"/>
  <c r="P44" i="1" s="1"/>
  <c r="K17" i="1"/>
  <c r="P64" i="1"/>
  <c r="J67" i="1"/>
  <c r="P112" i="1"/>
  <c r="N117" i="1"/>
  <c r="P119" i="1"/>
  <c r="P160" i="1"/>
  <c r="P164" i="1"/>
  <c r="P269" i="1"/>
  <c r="P299" i="1" s="1"/>
  <c r="O317" i="1"/>
  <c r="P324" i="1"/>
  <c r="H339" i="1"/>
  <c r="P479" i="1"/>
  <c r="P494" i="1" s="1"/>
  <c r="K482" i="1"/>
  <c r="K486" i="1" s="1"/>
  <c r="O482" i="1"/>
  <c r="O486" i="1" s="1"/>
  <c r="G107" i="2"/>
  <c r="J124" i="2"/>
  <c r="G124" i="2"/>
  <c r="P174" i="1"/>
  <c r="K217" i="1"/>
  <c r="O217" i="1"/>
  <c r="P260" i="1"/>
  <c r="J267" i="1"/>
  <c r="G367" i="1"/>
  <c r="P462" i="1"/>
  <c r="P492" i="1" s="1"/>
  <c r="P469" i="1"/>
  <c r="P499" i="1" s="1"/>
  <c r="D482" i="1"/>
  <c r="D486" i="1" s="1"/>
  <c r="H482" i="1"/>
  <c r="H486" i="1" s="1"/>
  <c r="L482" i="1"/>
  <c r="L486" i="1" s="1"/>
  <c r="X509" i="1"/>
  <c r="F541" i="1"/>
  <c r="J25" i="2"/>
  <c r="G25" i="2"/>
  <c r="G44" i="2"/>
  <c r="G69" i="2"/>
  <c r="J69" i="2"/>
  <c r="J119" i="2"/>
  <c r="G119" i="2"/>
  <c r="P259" i="1"/>
  <c r="F543" i="1"/>
  <c r="E544" i="1"/>
  <c r="G14" i="2"/>
  <c r="J14" i="2"/>
  <c r="G84" i="2"/>
  <c r="I99" i="2"/>
  <c r="C112" i="2"/>
  <c r="J137" i="2"/>
  <c r="N203" i="3"/>
  <c r="K203" i="3"/>
  <c r="F77" i="2"/>
  <c r="F80" i="2" s="1"/>
  <c r="K217" i="3"/>
  <c r="N204" i="3"/>
  <c r="K204" i="3"/>
  <c r="K218" i="3"/>
  <c r="T397" i="3"/>
  <c r="T396" i="3"/>
  <c r="T410" i="3" s="1"/>
  <c r="T424" i="3" s="1"/>
  <c r="T438" i="3" s="1"/>
  <c r="J13" i="2"/>
  <c r="G13" i="2"/>
  <c r="J36" i="2"/>
  <c r="G36" i="2"/>
  <c r="E64" i="2"/>
  <c r="G55" i="2"/>
  <c r="J60" i="2"/>
  <c r="G60" i="2"/>
  <c r="D96" i="2"/>
  <c r="G108" i="2"/>
  <c r="F128" i="2"/>
  <c r="J117" i="2"/>
  <c r="C128" i="2"/>
  <c r="G133" i="2"/>
  <c r="J133" i="2"/>
  <c r="Q348" i="3"/>
  <c r="G23" i="2"/>
  <c r="J23" i="2"/>
  <c r="G28" i="2"/>
  <c r="J40" i="2"/>
  <c r="G40" i="2"/>
  <c r="G43" i="2"/>
  <c r="J68" i="2"/>
  <c r="G68" i="2"/>
  <c r="G70" i="2"/>
  <c r="G75" i="2"/>
  <c r="E96" i="2"/>
  <c r="F112" i="2"/>
  <c r="J104" i="2"/>
  <c r="G104" i="2"/>
  <c r="G116" i="2"/>
  <c r="G136" i="2"/>
  <c r="J148" i="2"/>
  <c r="G150" i="2"/>
  <c r="N212" i="3"/>
  <c r="K212" i="3"/>
  <c r="F88" i="2"/>
  <c r="F96" i="2" s="1"/>
  <c r="K226" i="3"/>
  <c r="J219" i="3"/>
  <c r="D32" i="2"/>
  <c r="G26" i="2"/>
  <c r="J26" i="2"/>
  <c r="G37" i="2"/>
  <c r="J37" i="2"/>
  <c r="G53" i="2"/>
  <c r="J53" i="2"/>
  <c r="D80" i="2"/>
  <c r="G71" i="2"/>
  <c r="G87" i="2"/>
  <c r="G93" i="2"/>
  <c r="J93" i="2"/>
  <c r="D112" i="2"/>
  <c r="G100" i="2"/>
  <c r="G105" i="2"/>
  <c r="J105" i="2"/>
  <c r="D128" i="2"/>
  <c r="J132" i="2"/>
  <c r="G132" i="2"/>
  <c r="G149" i="2"/>
  <c r="N21" i="3"/>
  <c r="H119" i="3"/>
  <c r="H105" i="3"/>
  <c r="O257" i="3"/>
  <c r="T257" i="3" s="1"/>
  <c r="N257" i="3"/>
  <c r="Q257" i="3" s="1"/>
  <c r="D257" i="3"/>
  <c r="C139" i="2"/>
  <c r="C261" i="3"/>
  <c r="Q314" i="3"/>
  <c r="Q328" i="3" s="1"/>
  <c r="Q342" i="3" s="1"/>
  <c r="Q315" i="3"/>
  <c r="Q329" i="3" s="1"/>
  <c r="Q343" i="3" s="1"/>
  <c r="T303" i="3"/>
  <c r="T305" i="3"/>
  <c r="T587" i="3"/>
  <c r="T601" i="3" s="1"/>
  <c r="T615" i="3" s="1"/>
  <c r="G125" i="2"/>
  <c r="O268" i="3"/>
  <c r="T268" i="3" s="1"/>
  <c r="N268" i="3"/>
  <c r="Q268" i="3" s="1"/>
  <c r="D268" i="3"/>
  <c r="C152" i="2"/>
  <c r="T393" i="3"/>
  <c r="T446" i="3"/>
  <c r="H177" i="3"/>
  <c r="E16" i="2"/>
  <c r="N200" i="3"/>
  <c r="D200" i="3"/>
  <c r="P200" i="3"/>
  <c r="O200" i="3"/>
  <c r="C74" i="2"/>
  <c r="I74" i="2" s="1"/>
  <c r="D214" i="3"/>
  <c r="N247" i="3"/>
  <c r="K247" i="3"/>
  <c r="K261" i="3"/>
  <c r="Q305" i="3"/>
  <c r="Q319" i="3" s="1"/>
  <c r="Q333" i="3" s="1"/>
  <c r="Q309" i="3"/>
  <c r="Q323" i="3" s="1"/>
  <c r="Q337" i="3" s="1"/>
  <c r="T328" i="3"/>
  <c r="Q316" i="3"/>
  <c r="Q330" i="3" s="1"/>
  <c r="Q344" i="3" s="1"/>
  <c r="T400" i="3"/>
  <c r="T414" i="3" s="1"/>
  <c r="T428" i="3" s="1"/>
  <c r="T442" i="3" s="1"/>
  <c r="H91" i="3"/>
  <c r="H77" i="3"/>
  <c r="F105" i="3"/>
  <c r="F91" i="3"/>
  <c r="P147" i="3"/>
  <c r="F147" i="3"/>
  <c r="F162" i="3"/>
  <c r="D14" i="2"/>
  <c r="K202" i="3"/>
  <c r="N188" i="3"/>
  <c r="J191" i="3"/>
  <c r="F60" i="2"/>
  <c r="F64" i="2" s="1"/>
  <c r="K188" i="3"/>
  <c r="H247" i="3"/>
  <c r="T409" i="3"/>
  <c r="T423" i="3" s="1"/>
  <c r="T437" i="3" s="1"/>
  <c r="T451" i="3" s="1"/>
  <c r="T465" i="3" s="1"/>
  <c r="T479" i="3" s="1"/>
  <c r="T493" i="3" s="1"/>
  <c r="T507" i="3" s="1"/>
  <c r="T392" i="3"/>
  <c r="T406" i="3" s="1"/>
  <c r="T420" i="3" s="1"/>
  <c r="T434" i="3" s="1"/>
  <c r="G21" i="2"/>
  <c r="G29" i="2"/>
  <c r="E32" i="2"/>
  <c r="E33" i="2" s="1"/>
  <c r="J35" i="2"/>
  <c r="G35" i="2"/>
  <c r="G59" i="2"/>
  <c r="G76" i="2"/>
  <c r="G91" i="2"/>
  <c r="E112" i="2"/>
  <c r="G103" i="2"/>
  <c r="G120" i="2"/>
  <c r="I131" i="2"/>
  <c r="I147" i="2"/>
  <c r="D91" i="3"/>
  <c r="D77" i="3"/>
  <c r="N77" i="3"/>
  <c r="D147" i="3"/>
  <c r="N133" i="3"/>
  <c r="P166" i="3"/>
  <c r="O166" i="3"/>
  <c r="D180" i="3"/>
  <c r="P168" i="3"/>
  <c r="O168" i="3"/>
  <c r="C38" i="2"/>
  <c r="P170" i="3"/>
  <c r="O170" i="3"/>
  <c r="D184" i="3"/>
  <c r="P172" i="3"/>
  <c r="O172" i="3"/>
  <c r="C42" i="2"/>
  <c r="I42" i="2" s="1"/>
  <c r="P174" i="3"/>
  <c r="O174" i="3"/>
  <c r="D190" i="3"/>
  <c r="P176" i="3"/>
  <c r="O176" i="3"/>
  <c r="C46" i="2"/>
  <c r="I46" i="2" s="1"/>
  <c r="D182" i="3"/>
  <c r="O188" i="3"/>
  <c r="P188" i="3"/>
  <c r="D188" i="3"/>
  <c r="D189" i="3"/>
  <c r="C61" i="2"/>
  <c r="I61" i="2" s="1"/>
  <c r="O189" i="3"/>
  <c r="H204" i="3"/>
  <c r="G191" i="3"/>
  <c r="H190" i="3"/>
  <c r="O190" i="3"/>
  <c r="F191" i="3"/>
  <c r="D17" i="2"/>
  <c r="D202" i="3"/>
  <c r="D232" i="3"/>
  <c r="O218" i="3"/>
  <c r="D218" i="3"/>
  <c r="C94" i="2"/>
  <c r="I94" i="2" s="1"/>
  <c r="N270" i="3"/>
  <c r="E270" i="3"/>
  <c r="K270" i="3"/>
  <c r="F154" i="2"/>
  <c r="Q312" i="3"/>
  <c r="Q326" i="3" s="1"/>
  <c r="Q340" i="3" s="1"/>
  <c r="G24" i="2"/>
  <c r="D48" i="2"/>
  <c r="G39" i="2"/>
  <c r="D64" i="2"/>
  <c r="J83" i="2"/>
  <c r="G83" i="2"/>
  <c r="G115" i="2"/>
  <c r="G123" i="2"/>
  <c r="K63" i="3"/>
  <c r="N49" i="3"/>
  <c r="K49" i="3"/>
  <c r="K105" i="3"/>
  <c r="N91" i="3"/>
  <c r="N147" i="3"/>
  <c r="F14" i="2"/>
  <c r="F33" i="2" s="1"/>
  <c r="H207" i="3"/>
  <c r="H193" i="3"/>
  <c r="G205" i="3"/>
  <c r="H205" i="3" s="1"/>
  <c r="O193" i="3"/>
  <c r="E67" i="2"/>
  <c r="E80" i="2" s="1"/>
  <c r="O260" i="3"/>
  <c r="T260" i="3" s="1"/>
  <c r="C142" i="2"/>
  <c r="N260" i="3"/>
  <c r="Q260" i="3" s="1"/>
  <c r="D260" i="3"/>
  <c r="Q367" i="3"/>
  <c r="Q308" i="3"/>
  <c r="Q322" i="3" s="1"/>
  <c r="Q336" i="3" s="1"/>
  <c r="Q313" i="3"/>
  <c r="Q327" i="3" s="1"/>
  <c r="Q341" i="3" s="1"/>
  <c r="Q363" i="3"/>
  <c r="Q366" i="3"/>
  <c r="F63" i="3"/>
  <c r="F49" i="3"/>
  <c r="K133" i="3"/>
  <c r="N119" i="3"/>
  <c r="P165" i="3"/>
  <c r="O165" i="3"/>
  <c r="P167" i="3"/>
  <c r="O167" i="3"/>
  <c r="P169" i="3"/>
  <c r="O169" i="3"/>
  <c r="P171" i="3"/>
  <c r="O171" i="3"/>
  <c r="P173" i="3"/>
  <c r="O173" i="3"/>
  <c r="P175" i="3"/>
  <c r="O175" i="3"/>
  <c r="C177" i="3"/>
  <c r="N196" i="3"/>
  <c r="D196" i="3"/>
  <c r="O199" i="3"/>
  <c r="N199" i="3"/>
  <c r="H215" i="3"/>
  <c r="H201" i="3"/>
  <c r="N202" i="3"/>
  <c r="F217" i="3"/>
  <c r="E205" i="3"/>
  <c r="F203" i="3"/>
  <c r="C219" i="3"/>
  <c r="O207" i="3"/>
  <c r="N207" i="3"/>
  <c r="F226" i="3"/>
  <c r="F212" i="3"/>
  <c r="O217" i="3"/>
  <c r="N217" i="3"/>
  <c r="D217" i="3"/>
  <c r="O225" i="3"/>
  <c r="N225" i="3"/>
  <c r="D225" i="3"/>
  <c r="D231" i="3"/>
  <c r="C233" i="3"/>
  <c r="D239" i="3"/>
  <c r="O253" i="3"/>
  <c r="T253" i="3" s="1"/>
  <c r="N253" i="3"/>
  <c r="Q253" i="3" s="1"/>
  <c r="D253" i="3"/>
  <c r="D270" i="3"/>
  <c r="O256" i="3"/>
  <c r="T256" i="3" s="1"/>
  <c r="F261" i="3"/>
  <c r="O264" i="3"/>
  <c r="T264" i="3" s="1"/>
  <c r="N264" i="3"/>
  <c r="Q264" i="3" s="1"/>
  <c r="D264" i="3"/>
  <c r="O270" i="3"/>
  <c r="H270" i="3"/>
  <c r="O119" i="3"/>
  <c r="N189" i="3"/>
  <c r="K189" i="3"/>
  <c r="D209" i="3"/>
  <c r="O195" i="3"/>
  <c r="N195" i="3"/>
  <c r="H211" i="3"/>
  <c r="H197" i="3"/>
  <c r="O202" i="3"/>
  <c r="D224" i="3"/>
  <c r="O210" i="3"/>
  <c r="N210" i="3"/>
  <c r="D210" i="3"/>
  <c r="N211" i="3"/>
  <c r="O213" i="3"/>
  <c r="N213" i="3"/>
  <c r="D213" i="3"/>
  <c r="D228" i="3"/>
  <c r="O214" i="3"/>
  <c r="N214" i="3"/>
  <c r="O221" i="3"/>
  <c r="N221" i="3"/>
  <c r="D221" i="3"/>
  <c r="D227" i="3"/>
  <c r="O229" i="3"/>
  <c r="N229" i="3"/>
  <c r="D229" i="3"/>
  <c r="O249" i="3"/>
  <c r="N249" i="3"/>
  <c r="Q249" i="3" s="1"/>
  <c r="D249" i="3"/>
  <c r="P179" i="3"/>
  <c r="P183" i="3"/>
  <c r="O187" i="3"/>
  <c r="O194" i="3"/>
  <c r="O198" i="3"/>
  <c r="P162" i="3"/>
  <c r="P187" i="3"/>
  <c r="C191" i="3"/>
  <c r="J205" i="3"/>
  <c r="G219" i="3"/>
  <c r="J62" i="2" l="1"/>
  <c r="J121" i="2"/>
  <c r="S881" i="5"/>
  <c r="F347" i="1"/>
  <c r="S901" i="5"/>
  <c r="H219" i="3"/>
  <c r="K756" i="5"/>
  <c r="H772" i="5"/>
  <c r="AF708" i="5"/>
  <c r="G140" i="2"/>
  <c r="G51" i="2"/>
  <c r="G20" i="2"/>
  <c r="G56" i="2"/>
  <c r="G92" i="2"/>
  <c r="G135" i="2"/>
  <c r="I32" i="2"/>
  <c r="U725" i="5"/>
  <c r="J753" i="5"/>
  <c r="Y106" i="5"/>
  <c r="AA106" i="5" s="1"/>
  <c r="K752" i="5"/>
  <c r="J138" i="2"/>
  <c r="G134" i="2"/>
  <c r="G32" i="2"/>
  <c r="G33" i="2" s="1"/>
  <c r="I785" i="5"/>
  <c r="R229" i="1"/>
  <c r="D21" i="1"/>
  <c r="D51" i="1" s="1"/>
  <c r="H72" i="4"/>
  <c r="P249" i="1"/>
  <c r="Q31" i="4"/>
  <c r="J54" i="2"/>
  <c r="R127" i="1"/>
  <c r="E781" i="5"/>
  <c r="Y97" i="5"/>
  <c r="AA97" i="5" s="1"/>
  <c r="Q37" i="4"/>
  <c r="Q29" i="4"/>
  <c r="Q33" i="4"/>
  <c r="J154" i="2"/>
  <c r="J109" i="2"/>
  <c r="R225" i="1"/>
  <c r="Q21" i="4"/>
  <c r="S900" i="5"/>
  <c r="T420" i="5"/>
  <c r="G767" i="5"/>
  <c r="AG723" i="5"/>
  <c r="C772" i="5"/>
  <c r="F770" i="5"/>
  <c r="Y101" i="5"/>
  <c r="AA101" i="5" s="1"/>
  <c r="J102" i="2"/>
  <c r="R212" i="1"/>
  <c r="N351" i="1"/>
  <c r="S393" i="1"/>
  <c r="H106" i="4"/>
  <c r="H58" i="4"/>
  <c r="L751" i="5"/>
  <c r="G433" i="5"/>
  <c r="V433" i="5" s="1"/>
  <c r="I760" i="5"/>
  <c r="G763" i="5"/>
  <c r="AG724" i="5"/>
  <c r="AF705" i="5"/>
  <c r="AI729" i="5"/>
  <c r="T275" i="3"/>
  <c r="D219" i="3"/>
  <c r="I128" i="2"/>
  <c r="J128" i="2" s="1"/>
  <c r="G41" i="2"/>
  <c r="J89" i="2"/>
  <c r="H62" i="4"/>
  <c r="N29" i="4"/>
  <c r="H55" i="4"/>
  <c r="I786" i="5"/>
  <c r="G431" i="5"/>
  <c r="V431" i="5" s="1"/>
  <c r="V415" i="5"/>
  <c r="U724" i="5"/>
  <c r="U782" i="5" s="1"/>
  <c r="L754" i="5"/>
  <c r="Y96" i="5"/>
  <c r="AA96" i="5" s="1"/>
  <c r="AI730" i="5"/>
  <c r="H769" i="5"/>
  <c r="AG722" i="5"/>
  <c r="C768" i="5"/>
  <c r="F769" i="5"/>
  <c r="U764" i="5"/>
  <c r="H760" i="5"/>
  <c r="D698" i="4"/>
  <c r="P242" i="1"/>
  <c r="P244" i="1"/>
  <c r="P240" i="1"/>
  <c r="R449" i="1"/>
  <c r="V782" i="5"/>
  <c r="F765" i="5"/>
  <c r="F766" i="5"/>
  <c r="J141" i="2"/>
  <c r="J106" i="2"/>
  <c r="R211" i="1"/>
  <c r="S441" i="1"/>
  <c r="H96" i="4"/>
  <c r="H102" i="4"/>
  <c r="H90" i="4"/>
  <c r="Q27" i="4"/>
  <c r="Q19" i="4"/>
  <c r="G781" i="5"/>
  <c r="F767" i="5"/>
  <c r="S694" i="5"/>
  <c r="AD694" i="5" s="1"/>
  <c r="U761" i="5"/>
  <c r="AC349" i="5"/>
  <c r="S905" i="5"/>
  <c r="S873" i="5"/>
  <c r="H773" i="5"/>
  <c r="F761" i="5"/>
  <c r="M66" i="4"/>
  <c r="N66" i="4" s="1"/>
  <c r="Q70" i="4"/>
  <c r="AD327" i="5"/>
  <c r="AC327" i="5"/>
  <c r="AD397" i="5"/>
  <c r="AC397" i="5"/>
  <c r="AC398" i="5"/>
  <c r="AC403" i="5"/>
  <c r="AC212" i="5"/>
  <c r="AC357" i="5"/>
  <c r="AC319" i="5"/>
  <c r="AC373" i="5"/>
  <c r="AC395" i="5"/>
  <c r="AD246" i="5"/>
  <c r="AC323" i="5"/>
  <c r="AC374" i="5"/>
  <c r="AC413" i="5"/>
  <c r="C771" i="5"/>
  <c r="R178" i="1"/>
  <c r="H74" i="4"/>
  <c r="H429" i="5"/>
  <c r="H441" i="5" s="1"/>
  <c r="W417" i="5"/>
  <c r="U808" i="5"/>
  <c r="U763" i="5"/>
  <c r="Q38" i="4"/>
  <c r="N26" i="4"/>
  <c r="H86" i="4"/>
  <c r="R227" i="1"/>
  <c r="L21" i="1"/>
  <c r="L51" i="1" s="1"/>
  <c r="N51" i="1"/>
  <c r="N70" i="4"/>
  <c r="H47" i="4"/>
  <c r="Q35" i="4"/>
  <c r="AG725" i="5"/>
  <c r="V779" i="5"/>
  <c r="I795" i="5"/>
  <c r="H778" i="5"/>
  <c r="AD408" i="5"/>
  <c r="AC408" i="5"/>
  <c r="H770" i="5"/>
  <c r="AD405" i="5"/>
  <c r="AC405" i="5"/>
  <c r="G760" i="5"/>
  <c r="G442" i="5"/>
  <c r="G454" i="5" s="1"/>
  <c r="AD211" i="5"/>
  <c r="AC211" i="5"/>
  <c r="J78" i="2"/>
  <c r="K418" i="5"/>
  <c r="AD418" i="5" s="1"/>
  <c r="C430" i="5"/>
  <c r="K430" i="5" s="1"/>
  <c r="AD430" i="5" s="1"/>
  <c r="V417" i="5"/>
  <c r="G429" i="5"/>
  <c r="G441" i="5" s="1"/>
  <c r="C766" i="5"/>
  <c r="C767" i="5"/>
  <c r="AD219" i="5"/>
  <c r="AC219" i="5"/>
  <c r="Q74" i="4"/>
  <c r="N74" i="4"/>
  <c r="G57" i="2"/>
  <c r="J57" i="2"/>
  <c r="J151" i="2"/>
  <c r="C776" i="5"/>
  <c r="I782" i="5"/>
  <c r="AC256" i="5"/>
  <c r="F773" i="5"/>
  <c r="G122" i="2"/>
  <c r="F351" i="1"/>
  <c r="I47" i="4"/>
  <c r="M47" i="4" s="1"/>
  <c r="V780" i="5"/>
  <c r="AG721" i="5"/>
  <c r="V778" i="5"/>
  <c r="Y92" i="5"/>
  <c r="AA92" i="5" s="1"/>
  <c r="AD200" i="5"/>
  <c r="AC200" i="5"/>
  <c r="AC388" i="5"/>
  <c r="N751" i="5"/>
  <c r="I772" i="5"/>
  <c r="I770" i="5"/>
  <c r="I768" i="5"/>
  <c r="I766" i="5"/>
  <c r="I764" i="5"/>
  <c r="I762" i="5"/>
  <c r="Y93" i="5"/>
  <c r="AA93" i="5" s="1"/>
  <c r="C773" i="5"/>
  <c r="F771" i="5"/>
  <c r="C769" i="5"/>
  <c r="I783" i="5"/>
  <c r="AF714" i="5"/>
  <c r="U768" i="5"/>
  <c r="F763" i="5"/>
  <c r="M72" i="4"/>
  <c r="Q84" i="4" s="1"/>
  <c r="C777" i="5"/>
  <c r="H774" i="5"/>
  <c r="AC251" i="5"/>
  <c r="C765" i="5"/>
  <c r="Q32" i="4"/>
  <c r="R219" i="1"/>
  <c r="C782" i="5"/>
  <c r="AD375" i="5"/>
  <c r="AC375" i="5"/>
  <c r="AD240" i="5"/>
  <c r="K712" i="5"/>
  <c r="K703" i="5"/>
  <c r="K760" i="5" s="1"/>
  <c r="AC126" i="5"/>
  <c r="AD168" i="5"/>
  <c r="AC168" i="5"/>
  <c r="AD147" i="5"/>
  <c r="AC147" i="5"/>
  <c r="N22" i="4"/>
  <c r="Q34" i="4"/>
  <c r="H80" i="4"/>
  <c r="I80" i="4"/>
  <c r="M80" i="4" s="1"/>
  <c r="Q92" i="4" s="1"/>
  <c r="I64" i="2"/>
  <c r="P241" i="1"/>
  <c r="S291" i="1" s="1"/>
  <c r="P243" i="1"/>
  <c r="S293" i="1" s="1"/>
  <c r="I96" i="2"/>
  <c r="R114" i="1"/>
  <c r="J351" i="1"/>
  <c r="R228" i="1"/>
  <c r="H52" i="4"/>
  <c r="AC174" i="5"/>
  <c r="F764" i="5"/>
  <c r="U723" i="5"/>
  <c r="U771" i="5"/>
  <c r="S894" i="5"/>
  <c r="AD371" i="5"/>
  <c r="AC371" i="5"/>
  <c r="X790" i="5"/>
  <c r="G777" i="5"/>
  <c r="F775" i="5"/>
  <c r="F774" i="5"/>
  <c r="K716" i="5"/>
  <c r="C763" i="5"/>
  <c r="E759" i="5"/>
  <c r="AF706" i="5"/>
  <c r="AD152" i="5"/>
  <c r="K705" i="5"/>
  <c r="Q78" i="4"/>
  <c r="M106" i="4"/>
  <c r="N106" i="4" s="1"/>
  <c r="AD394" i="5"/>
  <c r="AC394" i="5"/>
  <c r="AD346" i="5"/>
  <c r="AC346" i="5"/>
  <c r="AD332" i="5"/>
  <c r="AC332" i="5"/>
  <c r="R694" i="5"/>
  <c r="AC694" i="5" s="1"/>
  <c r="N18" i="4"/>
  <c r="Q30" i="4"/>
  <c r="I86" i="4"/>
  <c r="M86" i="4" s="1"/>
  <c r="H98" i="4"/>
  <c r="I64" i="4"/>
  <c r="M64" i="4" s="1"/>
  <c r="H64" i="4"/>
  <c r="I42" i="4"/>
  <c r="M42" i="4" s="1"/>
  <c r="H54" i="4"/>
  <c r="Q48" i="4"/>
  <c r="N48" i="4"/>
  <c r="Q66" i="4"/>
  <c r="H95" i="4"/>
  <c r="I95" i="4"/>
  <c r="M95" i="4" s="1"/>
  <c r="N95" i="4" s="1"/>
  <c r="Q104" i="4"/>
  <c r="N92" i="4"/>
  <c r="R213" i="1"/>
  <c r="H92" i="4"/>
  <c r="D696" i="4"/>
  <c r="H42" i="4"/>
  <c r="N33" i="4"/>
  <c r="H783" i="5"/>
  <c r="U721" i="5"/>
  <c r="U762" i="5"/>
  <c r="AC333" i="5"/>
  <c r="AF712" i="5"/>
  <c r="H768" i="5"/>
  <c r="H767" i="5"/>
  <c r="AF707" i="5"/>
  <c r="U765" i="5"/>
  <c r="AD272" i="5"/>
  <c r="AC272" i="5"/>
  <c r="AD224" i="5"/>
  <c r="AC224" i="5"/>
  <c r="K704" i="5"/>
  <c r="AC138" i="5"/>
  <c r="AD138" i="5"/>
  <c r="I82" i="4"/>
  <c r="H82" i="4"/>
  <c r="H94" i="4"/>
  <c r="Q26" i="4"/>
  <c r="Q22" i="4"/>
  <c r="Q18" i="4"/>
  <c r="J701" i="5"/>
  <c r="J758" i="5" s="1"/>
  <c r="N755" i="5"/>
  <c r="X785" i="5"/>
  <c r="S898" i="5"/>
  <c r="V771" i="5"/>
  <c r="AH724" i="5"/>
  <c r="AF710" i="5"/>
  <c r="U772" i="5"/>
  <c r="C760" i="5"/>
  <c r="H764" i="5"/>
  <c r="F762" i="5"/>
  <c r="M99" i="4"/>
  <c r="N99" i="4" s="1"/>
  <c r="C779" i="5"/>
  <c r="F777" i="5"/>
  <c r="I793" i="5"/>
  <c r="U722" i="5"/>
  <c r="C774" i="5"/>
  <c r="Y103" i="5"/>
  <c r="AA103" i="5" s="1"/>
  <c r="Y100" i="5"/>
  <c r="AA100" i="5" s="1"/>
  <c r="Y95" i="5"/>
  <c r="AA95" i="5" s="1"/>
  <c r="G773" i="5"/>
  <c r="M87" i="4"/>
  <c r="R226" i="1"/>
  <c r="N78" i="4"/>
  <c r="D695" i="4"/>
  <c r="Q46" i="4"/>
  <c r="Q36" i="4"/>
  <c r="Q58" i="4"/>
  <c r="G779" i="5"/>
  <c r="V726" i="5"/>
  <c r="V783" i="5" s="1"/>
  <c r="I790" i="5"/>
  <c r="C783" i="5"/>
  <c r="H782" i="5"/>
  <c r="AC386" i="5"/>
  <c r="AC382" i="5"/>
  <c r="H780" i="5"/>
  <c r="AF713" i="5"/>
  <c r="C770" i="5"/>
  <c r="U767" i="5"/>
  <c r="AF709" i="5"/>
  <c r="C764" i="5"/>
  <c r="U427" i="5"/>
  <c r="W781" i="5"/>
  <c r="G770" i="5"/>
  <c r="G764" i="5"/>
  <c r="S878" i="5"/>
  <c r="AI728" i="5"/>
  <c r="I777" i="5"/>
  <c r="I775" i="5"/>
  <c r="G727" i="5"/>
  <c r="G784" i="5" s="1"/>
  <c r="AC347" i="5"/>
  <c r="S876" i="5"/>
  <c r="T424" i="5"/>
  <c r="T720" i="5"/>
  <c r="T778" i="5" s="1"/>
  <c r="E775" i="5"/>
  <c r="S90" i="5"/>
  <c r="K424" i="5"/>
  <c r="AD424" i="5" s="1"/>
  <c r="E430" i="5"/>
  <c r="T418" i="5"/>
  <c r="H78" i="4"/>
  <c r="H44" i="4"/>
  <c r="I44" i="4"/>
  <c r="M44" i="4" s="1"/>
  <c r="O247" i="3"/>
  <c r="H153" i="2"/>
  <c r="I153" i="2"/>
  <c r="S276" i="1"/>
  <c r="S263" i="1"/>
  <c r="F51" i="1"/>
  <c r="G698" i="4"/>
  <c r="D697" i="4"/>
  <c r="Q106" i="4"/>
  <c r="H99" i="4"/>
  <c r="O191" i="3"/>
  <c r="C64" i="2"/>
  <c r="P144" i="1"/>
  <c r="M43" i="4"/>
  <c r="N43" i="4" s="1"/>
  <c r="I792" i="5"/>
  <c r="I784" i="5"/>
  <c r="AC406" i="5"/>
  <c r="AC358" i="5"/>
  <c r="AC404" i="5"/>
  <c r="F782" i="5"/>
  <c r="AC372" i="5"/>
  <c r="AC368" i="5"/>
  <c r="F780" i="5"/>
  <c r="AC352" i="5"/>
  <c r="AC348" i="5"/>
  <c r="AC344" i="5"/>
  <c r="H775" i="5"/>
  <c r="U770" i="5"/>
  <c r="N756" i="5"/>
  <c r="N752" i="5"/>
  <c r="AC407" i="5"/>
  <c r="E773" i="5"/>
  <c r="E771" i="5"/>
  <c r="E769" i="5"/>
  <c r="E767" i="5"/>
  <c r="E765" i="5"/>
  <c r="E763" i="5"/>
  <c r="E760" i="5"/>
  <c r="Y91" i="5"/>
  <c r="AA91" i="5" s="1"/>
  <c r="S896" i="5"/>
  <c r="S892" i="5"/>
  <c r="G761" i="5"/>
  <c r="S886" i="5"/>
  <c r="S869" i="5"/>
  <c r="S882" i="5"/>
  <c r="E434" i="5"/>
  <c r="T422" i="5"/>
  <c r="K714" i="5"/>
  <c r="K713" i="5"/>
  <c r="AC196" i="5"/>
  <c r="AC328" i="5"/>
  <c r="AC320" i="5"/>
  <c r="K710" i="5"/>
  <c r="AC191" i="5"/>
  <c r="AC325" i="5"/>
  <c r="K711" i="5"/>
  <c r="AC322" i="5"/>
  <c r="K715" i="5"/>
  <c r="AC267" i="5"/>
  <c r="AC235" i="5"/>
  <c r="AC152" i="5"/>
  <c r="K709" i="5"/>
  <c r="M90" i="4"/>
  <c r="G126" i="2"/>
  <c r="J126" i="2"/>
  <c r="G45" i="2"/>
  <c r="J45" i="2"/>
  <c r="M50" i="4"/>
  <c r="G90" i="2"/>
  <c r="J90" i="2"/>
  <c r="G101" i="2"/>
  <c r="J101" i="2"/>
  <c r="G58" i="2"/>
  <c r="J58" i="2"/>
  <c r="C96" i="2"/>
  <c r="R299" i="1"/>
  <c r="R129" i="1"/>
  <c r="P482" i="1"/>
  <c r="P486" i="1" s="1"/>
  <c r="N94" i="4"/>
  <c r="H70" i="4"/>
  <c r="H693" i="4"/>
  <c r="H66" i="4"/>
  <c r="D694" i="4"/>
  <c r="E727" i="5"/>
  <c r="E784" i="5" s="1"/>
  <c r="I791" i="5"/>
  <c r="AC410" i="5"/>
  <c r="AC362" i="5"/>
  <c r="U720" i="5"/>
  <c r="F772" i="5"/>
  <c r="F759" i="5"/>
  <c r="U766" i="5"/>
  <c r="AC392" i="5"/>
  <c r="H765" i="5"/>
  <c r="C761" i="5"/>
  <c r="Y99" i="5"/>
  <c r="AA99" i="5" s="1"/>
  <c r="S872" i="5"/>
  <c r="G771" i="5"/>
  <c r="G765" i="5"/>
  <c r="G759" i="5"/>
  <c r="S890" i="5"/>
  <c r="R90" i="5"/>
  <c r="R700" i="5" s="1"/>
  <c r="S897" i="5"/>
  <c r="G768" i="5"/>
  <c r="G444" i="5"/>
  <c r="G456" i="5" s="1"/>
  <c r="V416" i="5"/>
  <c r="G428" i="5"/>
  <c r="AC207" i="5"/>
  <c r="AC324" i="5"/>
  <c r="AC283" i="5"/>
  <c r="K708" i="5"/>
  <c r="AC329" i="5"/>
  <c r="AC321" i="5"/>
  <c r="AC326" i="5"/>
  <c r="AC240" i="5"/>
  <c r="AC179" i="5"/>
  <c r="K707" i="5"/>
  <c r="K706" i="5"/>
  <c r="AC163" i="5"/>
  <c r="M96" i="4"/>
  <c r="G110" i="2"/>
  <c r="J110" i="2"/>
  <c r="G73" i="2"/>
  <c r="J73" i="2"/>
  <c r="H60" i="4"/>
  <c r="I60" i="4"/>
  <c r="M60" i="4" s="1"/>
  <c r="M82" i="4"/>
  <c r="Q94" i="4" s="1"/>
  <c r="G86" i="2"/>
  <c r="J86" i="2"/>
  <c r="U758" i="5"/>
  <c r="AF701" i="5"/>
  <c r="AF702" i="5"/>
  <c r="U759" i="5"/>
  <c r="X782" i="5"/>
  <c r="AI725" i="5"/>
  <c r="Q434" i="5"/>
  <c r="B446" i="5"/>
  <c r="T421" i="5"/>
  <c r="E433" i="5"/>
  <c r="X791" i="5"/>
  <c r="AI734" i="5"/>
  <c r="V427" i="5"/>
  <c r="G439" i="5"/>
  <c r="K725" i="5"/>
  <c r="AD390" i="5"/>
  <c r="I604" i="5"/>
  <c r="X592" i="5"/>
  <c r="J726" i="5"/>
  <c r="K718" i="5"/>
  <c r="AD306" i="5"/>
  <c r="AC306" i="5"/>
  <c r="AD361" i="5"/>
  <c r="AC361" i="5"/>
  <c r="X777" i="5"/>
  <c r="AI720" i="5"/>
  <c r="C433" i="5"/>
  <c r="K421" i="5"/>
  <c r="AD421" i="5" s="1"/>
  <c r="J421" i="5"/>
  <c r="D728" i="5"/>
  <c r="D785" i="5" s="1"/>
  <c r="X781" i="5"/>
  <c r="AI724" i="5"/>
  <c r="AE723" i="5"/>
  <c r="T780" i="5"/>
  <c r="I588" i="5"/>
  <c r="X576" i="5"/>
  <c r="Q430" i="5"/>
  <c r="B442" i="5"/>
  <c r="Q426" i="5"/>
  <c r="B438" i="5"/>
  <c r="I739" i="5"/>
  <c r="I796" i="5" s="1"/>
  <c r="X558" i="5"/>
  <c r="I570" i="5"/>
  <c r="I787" i="5"/>
  <c r="B460" i="5"/>
  <c r="Q448" i="5"/>
  <c r="B452" i="5"/>
  <c r="Q440" i="5"/>
  <c r="C727" i="5"/>
  <c r="C784" i="5" s="1"/>
  <c r="J414" i="5"/>
  <c r="C426" i="5"/>
  <c r="K414" i="5"/>
  <c r="F440" i="5"/>
  <c r="U428" i="5"/>
  <c r="U726" i="5"/>
  <c r="AC390" i="5"/>
  <c r="C780" i="5"/>
  <c r="K722" i="5"/>
  <c r="AD354" i="5"/>
  <c r="J719" i="5"/>
  <c r="J717" i="5"/>
  <c r="J716" i="5"/>
  <c r="J715" i="5"/>
  <c r="J714" i="5"/>
  <c r="J713" i="5"/>
  <c r="J712" i="5"/>
  <c r="J711" i="5"/>
  <c r="J710" i="5"/>
  <c r="J709" i="5"/>
  <c r="W761" i="5"/>
  <c r="AH704" i="5"/>
  <c r="W760" i="5"/>
  <c r="AH703" i="5"/>
  <c r="J702" i="5"/>
  <c r="L756" i="5"/>
  <c r="U753" i="5"/>
  <c r="AF696" i="5"/>
  <c r="U752" i="5"/>
  <c r="AF695" i="5"/>
  <c r="X793" i="5"/>
  <c r="AI736" i="5"/>
  <c r="B445" i="5"/>
  <c r="Q433" i="5"/>
  <c r="E447" i="5"/>
  <c r="T435" i="5"/>
  <c r="G445" i="5"/>
  <c r="U430" i="5"/>
  <c r="F442" i="5"/>
  <c r="E439" i="5"/>
  <c r="T427" i="5"/>
  <c r="F781" i="5"/>
  <c r="AD356" i="5"/>
  <c r="AC356" i="5"/>
  <c r="K720" i="5"/>
  <c r="AD330" i="5"/>
  <c r="AC330" i="5"/>
  <c r="K717" i="5"/>
  <c r="AD294" i="5"/>
  <c r="AC294" i="5"/>
  <c r="H759" i="5"/>
  <c r="N757" i="5"/>
  <c r="W755" i="5"/>
  <c r="AH698" i="5"/>
  <c r="J755" i="5"/>
  <c r="N753" i="5"/>
  <c r="C444" i="5"/>
  <c r="K432" i="5"/>
  <c r="AC432" i="5" s="1"/>
  <c r="H439" i="5"/>
  <c r="W427" i="5"/>
  <c r="AD337" i="5"/>
  <c r="AC337" i="5"/>
  <c r="W774" i="5"/>
  <c r="AH717" i="5"/>
  <c r="T702" i="5"/>
  <c r="S109" i="5"/>
  <c r="AG109" i="5" s="1"/>
  <c r="R109" i="5"/>
  <c r="R882" i="5"/>
  <c r="Y53" i="5"/>
  <c r="R870" i="5"/>
  <c r="Y41" i="5"/>
  <c r="R864" i="5"/>
  <c r="Y35" i="5"/>
  <c r="R862" i="5"/>
  <c r="Y33" i="5"/>
  <c r="W419" i="5"/>
  <c r="H431" i="5"/>
  <c r="AD365" i="5"/>
  <c r="AC365" i="5"/>
  <c r="R906" i="5"/>
  <c r="Y77" i="5"/>
  <c r="R898" i="5"/>
  <c r="Y69" i="5"/>
  <c r="S89" i="5"/>
  <c r="S918" i="5" s="1"/>
  <c r="R89" i="5"/>
  <c r="R903" i="5"/>
  <c r="Y74" i="5"/>
  <c r="R881" i="5"/>
  <c r="Y52" i="5"/>
  <c r="R877" i="5"/>
  <c r="Y48" i="5"/>
  <c r="R869" i="5"/>
  <c r="Y40" i="5"/>
  <c r="I789" i="5"/>
  <c r="S81" i="5"/>
  <c r="S910" i="5" s="1"/>
  <c r="R81" i="5"/>
  <c r="R905" i="5"/>
  <c r="Y76" i="5"/>
  <c r="R883" i="5"/>
  <c r="R697" i="5"/>
  <c r="Y54" i="5"/>
  <c r="R871" i="5"/>
  <c r="R696" i="5"/>
  <c r="Y42" i="5"/>
  <c r="C431" i="5"/>
  <c r="K419" i="5"/>
  <c r="AD419" i="5" s="1"/>
  <c r="J419" i="5"/>
  <c r="T753" i="5"/>
  <c r="AE696" i="5"/>
  <c r="S87" i="5"/>
  <c r="S916" i="5" s="1"/>
  <c r="R87" i="5"/>
  <c r="X778" i="5"/>
  <c r="AI721" i="5"/>
  <c r="P429" i="5"/>
  <c r="A441" i="5"/>
  <c r="F444" i="5"/>
  <c r="U432" i="5"/>
  <c r="K724" i="5"/>
  <c r="AD378" i="5"/>
  <c r="W765" i="5"/>
  <c r="AH708" i="5"/>
  <c r="U755" i="5"/>
  <c r="AF698" i="5"/>
  <c r="S751" i="5"/>
  <c r="I577" i="5"/>
  <c r="X565" i="5"/>
  <c r="E438" i="5"/>
  <c r="T426" i="5"/>
  <c r="U434" i="5"/>
  <c r="F446" i="5"/>
  <c r="AD400" i="5"/>
  <c r="AC400" i="5"/>
  <c r="AH720" i="5"/>
  <c r="W777" i="5"/>
  <c r="X756" i="5"/>
  <c r="AI699" i="5"/>
  <c r="W754" i="5"/>
  <c r="AH697" i="5"/>
  <c r="H437" i="5"/>
  <c r="W425" i="5"/>
  <c r="AD353" i="5"/>
  <c r="AC353" i="5"/>
  <c r="R915" i="5"/>
  <c r="Y86" i="5"/>
  <c r="I593" i="5"/>
  <c r="X581" i="5"/>
  <c r="X783" i="5"/>
  <c r="AI726" i="5"/>
  <c r="T782" i="5"/>
  <c r="AE725" i="5"/>
  <c r="X779" i="5"/>
  <c r="AI722" i="5"/>
  <c r="X566" i="5"/>
  <c r="I578" i="5"/>
  <c r="P433" i="5"/>
  <c r="A445" i="5"/>
  <c r="X579" i="5"/>
  <c r="I591" i="5"/>
  <c r="A459" i="5"/>
  <c r="P447" i="5"/>
  <c r="A451" i="5"/>
  <c r="P439" i="5"/>
  <c r="G449" i="5"/>
  <c r="V437" i="5"/>
  <c r="G443" i="5"/>
  <c r="H430" i="5"/>
  <c r="W418" i="5"/>
  <c r="J418" i="5"/>
  <c r="H727" i="5"/>
  <c r="H784" i="5" s="1"/>
  <c r="H426" i="5"/>
  <c r="W414" i="5"/>
  <c r="C781" i="5"/>
  <c r="H779" i="5"/>
  <c r="AC350" i="5"/>
  <c r="C778" i="5"/>
  <c r="AC334" i="5"/>
  <c r="J720" i="5"/>
  <c r="J718" i="5"/>
  <c r="W773" i="5"/>
  <c r="AH716" i="5"/>
  <c r="W772" i="5"/>
  <c r="AH715" i="5"/>
  <c r="W771" i="5"/>
  <c r="AH714" i="5"/>
  <c r="W770" i="5"/>
  <c r="AH713" i="5"/>
  <c r="W769" i="5"/>
  <c r="AH712" i="5"/>
  <c r="W768" i="5"/>
  <c r="AH711" i="5"/>
  <c r="W767" i="5"/>
  <c r="AH710" i="5"/>
  <c r="W766" i="5"/>
  <c r="AH709" i="5"/>
  <c r="J704" i="5"/>
  <c r="J703" i="5"/>
  <c r="W759" i="5"/>
  <c r="AH702" i="5"/>
  <c r="V756" i="5"/>
  <c r="AG699" i="5"/>
  <c r="L752" i="5"/>
  <c r="F727" i="5"/>
  <c r="F784" i="5" s="1"/>
  <c r="U414" i="5"/>
  <c r="U727" i="5" s="1"/>
  <c r="F426" i="5"/>
  <c r="AC396" i="5"/>
  <c r="AD376" i="5"/>
  <c r="AC376" i="5"/>
  <c r="AD364" i="5"/>
  <c r="AC364" i="5"/>
  <c r="F778" i="5"/>
  <c r="AC336" i="5"/>
  <c r="U773" i="5"/>
  <c r="AF716" i="5"/>
  <c r="W753" i="5"/>
  <c r="AH696" i="5"/>
  <c r="U751" i="5"/>
  <c r="AF694" i="5"/>
  <c r="AC420" i="5"/>
  <c r="AD369" i="5"/>
  <c r="AC369" i="5"/>
  <c r="R894" i="5"/>
  <c r="Y65" i="5"/>
  <c r="R878" i="5"/>
  <c r="Y49" i="5"/>
  <c r="R876" i="5"/>
  <c r="Y47" i="5"/>
  <c r="R866" i="5"/>
  <c r="Y37" i="5"/>
  <c r="AD341" i="5"/>
  <c r="AC341" i="5"/>
  <c r="R868" i="5"/>
  <c r="Y39" i="5"/>
  <c r="G460" i="5"/>
  <c r="V448" i="5"/>
  <c r="R861" i="5"/>
  <c r="Y32" i="5"/>
  <c r="C435" i="5"/>
  <c r="K423" i="5"/>
  <c r="AD423" i="5" s="1"/>
  <c r="J423" i="5"/>
  <c r="R907" i="5"/>
  <c r="Y78" i="5"/>
  <c r="R887" i="5"/>
  <c r="Y58" i="5"/>
  <c r="S885" i="5"/>
  <c r="R875" i="5"/>
  <c r="Y46" i="5"/>
  <c r="S909" i="5"/>
  <c r="S895" i="5"/>
  <c r="S698" i="5"/>
  <c r="F443" i="5"/>
  <c r="U431" i="5"/>
  <c r="T781" i="5"/>
  <c r="AE724" i="5"/>
  <c r="T425" i="5"/>
  <c r="E437" i="5"/>
  <c r="T417" i="5"/>
  <c r="E429" i="5"/>
  <c r="X738" i="5"/>
  <c r="K726" i="5"/>
  <c r="AD402" i="5"/>
  <c r="AF725" i="5"/>
  <c r="K721" i="5"/>
  <c r="AD342" i="5"/>
  <c r="U775" i="5"/>
  <c r="AF718" i="5"/>
  <c r="AH707" i="5"/>
  <c r="W764" i="5"/>
  <c r="W763" i="5"/>
  <c r="AH706" i="5"/>
  <c r="W808" i="5"/>
  <c r="W762" i="5"/>
  <c r="AH705" i="5"/>
  <c r="U754" i="5"/>
  <c r="AF697" i="5"/>
  <c r="A455" i="5"/>
  <c r="P443" i="5"/>
  <c r="W416" i="5"/>
  <c r="H428" i="5"/>
  <c r="J416" i="5"/>
  <c r="AD360" i="5"/>
  <c r="AC360" i="5"/>
  <c r="AD345" i="5"/>
  <c r="AC345" i="5"/>
  <c r="R890" i="5"/>
  <c r="Y61" i="5"/>
  <c r="V767" i="5"/>
  <c r="AG710" i="5"/>
  <c r="X758" i="5"/>
  <c r="AI701" i="5"/>
  <c r="X775" i="5"/>
  <c r="AI718" i="5"/>
  <c r="R863" i="5"/>
  <c r="Y34" i="5"/>
  <c r="V808" i="5"/>
  <c r="V762" i="5"/>
  <c r="AG705" i="5"/>
  <c r="C448" i="5"/>
  <c r="K436" i="5"/>
  <c r="AC436" i="5" s="1"/>
  <c r="AC355" i="5"/>
  <c r="I585" i="5"/>
  <c r="X573" i="5"/>
  <c r="T726" i="5"/>
  <c r="AI723" i="5"/>
  <c r="X780" i="5"/>
  <c r="T779" i="5"/>
  <c r="AE722" i="5"/>
  <c r="P437" i="5"/>
  <c r="A449" i="5"/>
  <c r="X792" i="5"/>
  <c r="AI735" i="5"/>
  <c r="J422" i="5"/>
  <c r="C434" i="5"/>
  <c r="K422" i="5"/>
  <c r="AD422" i="5" s="1"/>
  <c r="V435" i="5"/>
  <c r="G447" i="5"/>
  <c r="H434" i="5"/>
  <c r="W422" i="5"/>
  <c r="AC402" i="5"/>
  <c r="J725" i="5"/>
  <c r="H781" i="5"/>
  <c r="AC370" i="5"/>
  <c r="K723" i="5"/>
  <c r="AD366" i="5"/>
  <c r="AC354" i="5"/>
  <c r="AC338" i="5"/>
  <c r="U776" i="5"/>
  <c r="AF719" i="5"/>
  <c r="U774" i="5"/>
  <c r="AF717" i="5"/>
  <c r="J708" i="5"/>
  <c r="J707" i="5"/>
  <c r="J706" i="5"/>
  <c r="J705" i="5"/>
  <c r="F760" i="5"/>
  <c r="C758" i="5"/>
  <c r="C759" i="5"/>
  <c r="W751" i="5"/>
  <c r="AH694" i="5"/>
  <c r="X563" i="5"/>
  <c r="I575" i="5"/>
  <c r="I788" i="5"/>
  <c r="B456" i="5"/>
  <c r="Q444" i="5"/>
  <c r="AC384" i="5"/>
  <c r="AD380" i="5"/>
  <c r="AC380" i="5"/>
  <c r="AC340" i="5"/>
  <c r="K719" i="5"/>
  <c r="AD318" i="5"/>
  <c r="AC318" i="5"/>
  <c r="W758" i="5"/>
  <c r="AH701" i="5"/>
  <c r="I794" i="5"/>
  <c r="C440" i="5"/>
  <c r="K428" i="5"/>
  <c r="AD428" i="5" s="1"/>
  <c r="Q447" i="5"/>
  <c r="B459" i="5"/>
  <c r="B453" i="5"/>
  <c r="Q441" i="5"/>
  <c r="F451" i="5"/>
  <c r="U439" i="5"/>
  <c r="AD412" i="5"/>
  <c r="AC412" i="5"/>
  <c r="AD401" i="5"/>
  <c r="AC401" i="5"/>
  <c r="AD393" i="5"/>
  <c r="AC393" i="5"/>
  <c r="W776" i="5"/>
  <c r="AH719" i="5"/>
  <c r="T772" i="5"/>
  <c r="AE715" i="5"/>
  <c r="T770" i="5"/>
  <c r="AE713" i="5"/>
  <c r="T768" i="5"/>
  <c r="AE711" i="5"/>
  <c r="T766" i="5"/>
  <c r="AE709" i="5"/>
  <c r="T764" i="5"/>
  <c r="AE707" i="5"/>
  <c r="T808" i="5"/>
  <c r="T762" i="5"/>
  <c r="AE705" i="5"/>
  <c r="T701" i="5"/>
  <c r="S917" i="5"/>
  <c r="S79" i="5"/>
  <c r="S908" i="5" s="1"/>
  <c r="R79" i="5"/>
  <c r="M699" i="5"/>
  <c r="S907" i="5"/>
  <c r="R902" i="5"/>
  <c r="Y73" i="5"/>
  <c r="R900" i="5"/>
  <c r="Y71" i="5"/>
  <c r="W726" i="5"/>
  <c r="R880" i="5"/>
  <c r="Y51" i="5"/>
  <c r="AI696" i="5"/>
  <c r="X753" i="5"/>
  <c r="R885" i="5"/>
  <c r="Y56" i="5"/>
  <c r="R865" i="5"/>
  <c r="Y36" i="5"/>
  <c r="AD335" i="5"/>
  <c r="AC335" i="5"/>
  <c r="X770" i="5"/>
  <c r="AI713" i="5"/>
  <c r="X766" i="5"/>
  <c r="AI709" i="5"/>
  <c r="X761" i="5"/>
  <c r="AI704" i="5"/>
  <c r="X759" i="5"/>
  <c r="AI702" i="5"/>
  <c r="Y102" i="5"/>
  <c r="S893" i="5"/>
  <c r="R879" i="5"/>
  <c r="Y50" i="5"/>
  <c r="J724" i="5"/>
  <c r="AD339" i="5"/>
  <c r="AC339" i="5"/>
  <c r="R873" i="5"/>
  <c r="Y44" i="5"/>
  <c r="R867" i="5"/>
  <c r="Y38" i="5"/>
  <c r="X760" i="5"/>
  <c r="AI703" i="5"/>
  <c r="R859" i="5"/>
  <c r="R695" i="5"/>
  <c r="Y30" i="5"/>
  <c r="R751" i="5"/>
  <c r="R886" i="5"/>
  <c r="Y57" i="5"/>
  <c r="F441" i="5"/>
  <c r="U429" i="5"/>
  <c r="I773" i="5"/>
  <c r="I771" i="5"/>
  <c r="I769" i="5"/>
  <c r="I767" i="5"/>
  <c r="I765" i="5"/>
  <c r="I763" i="5"/>
  <c r="Y107" i="5"/>
  <c r="AA107" i="5" s="1"/>
  <c r="V758" i="5"/>
  <c r="AG701" i="5"/>
  <c r="R909" i="5"/>
  <c r="Y80" i="5"/>
  <c r="R896" i="5"/>
  <c r="Y67" i="5"/>
  <c r="R892" i="5"/>
  <c r="Y63" i="5"/>
  <c r="S888" i="5"/>
  <c r="V754" i="5"/>
  <c r="AG697" i="5"/>
  <c r="R872" i="5"/>
  <c r="Y43" i="5"/>
  <c r="V752" i="5"/>
  <c r="AG695" i="5"/>
  <c r="B451" i="5"/>
  <c r="Q439" i="5"/>
  <c r="C429" i="5"/>
  <c r="K417" i="5"/>
  <c r="AD417" i="5" s="1"/>
  <c r="J417" i="5"/>
  <c r="G769" i="5"/>
  <c r="V765" i="5"/>
  <c r="AG708" i="5"/>
  <c r="V759" i="5"/>
  <c r="AG702" i="5"/>
  <c r="S83" i="5"/>
  <c r="S912" i="5" s="1"/>
  <c r="R83" i="5"/>
  <c r="T754" i="5"/>
  <c r="AE697" i="5"/>
  <c r="X559" i="5"/>
  <c r="I571" i="5"/>
  <c r="V434" i="5"/>
  <c r="G446" i="5"/>
  <c r="A448" i="5"/>
  <c r="P436" i="5"/>
  <c r="AC416" i="5"/>
  <c r="W780" i="5"/>
  <c r="AH723" i="5"/>
  <c r="E776" i="5"/>
  <c r="E774" i="5"/>
  <c r="R891" i="5"/>
  <c r="Y62" i="5"/>
  <c r="R857" i="5"/>
  <c r="Y28" i="5"/>
  <c r="X789" i="5"/>
  <c r="AI732" i="5"/>
  <c r="E440" i="5"/>
  <c r="T428" i="5"/>
  <c r="AD409" i="5"/>
  <c r="AC409" i="5"/>
  <c r="AD391" i="5"/>
  <c r="AC391" i="5"/>
  <c r="AD387" i="5"/>
  <c r="AC387" i="5"/>
  <c r="AD383" i="5"/>
  <c r="AC383" i="5"/>
  <c r="AD379" i="5"/>
  <c r="AC379" i="5"/>
  <c r="AD367" i="5"/>
  <c r="AC367" i="5"/>
  <c r="W779" i="5"/>
  <c r="AH722" i="5"/>
  <c r="AD351" i="5"/>
  <c r="AC351" i="5"/>
  <c r="V777" i="5"/>
  <c r="AG720" i="5"/>
  <c r="V775" i="5"/>
  <c r="AG718" i="5"/>
  <c r="X773" i="5"/>
  <c r="AI716" i="5"/>
  <c r="X769" i="5"/>
  <c r="AI712" i="5"/>
  <c r="X765" i="5"/>
  <c r="AI708" i="5"/>
  <c r="X764" i="5"/>
  <c r="AI707" i="5"/>
  <c r="R901" i="5"/>
  <c r="Y72" i="5"/>
  <c r="R899" i="5"/>
  <c r="Y70" i="5"/>
  <c r="R897" i="5"/>
  <c r="Y68" i="5"/>
  <c r="R893" i="5"/>
  <c r="Y64" i="5"/>
  <c r="R889" i="5"/>
  <c r="Y60" i="5"/>
  <c r="T751" i="5"/>
  <c r="AE694" i="5"/>
  <c r="V768" i="5"/>
  <c r="AG711" i="5"/>
  <c r="S85" i="5"/>
  <c r="S914" i="5" s="1"/>
  <c r="R85" i="5"/>
  <c r="T752" i="5"/>
  <c r="AE695" i="5"/>
  <c r="AI733" i="5"/>
  <c r="B455" i="5"/>
  <c r="Q443" i="5"/>
  <c r="F445" i="5"/>
  <c r="U433" i="5"/>
  <c r="E777" i="5"/>
  <c r="T775" i="5"/>
  <c r="AE718" i="5"/>
  <c r="S913" i="5"/>
  <c r="V770" i="5"/>
  <c r="AG713" i="5"/>
  <c r="Y851" i="5"/>
  <c r="AA22" i="5"/>
  <c r="Y847" i="5"/>
  <c r="AA18" i="5"/>
  <c r="K751" i="5"/>
  <c r="Y853" i="5"/>
  <c r="AA24" i="5"/>
  <c r="AG714" i="5"/>
  <c r="X757" i="5"/>
  <c r="AI700" i="5"/>
  <c r="R904" i="5"/>
  <c r="Y75" i="5"/>
  <c r="V755" i="5"/>
  <c r="AG698" i="5"/>
  <c r="R884" i="5"/>
  <c r="Y55" i="5"/>
  <c r="V753" i="5"/>
  <c r="AG696" i="5"/>
  <c r="R860" i="5"/>
  <c r="Y31" i="5"/>
  <c r="E444" i="5"/>
  <c r="T432" i="5"/>
  <c r="R917" i="5"/>
  <c r="Y88" i="5"/>
  <c r="T755" i="5"/>
  <c r="AE698" i="5"/>
  <c r="R874" i="5"/>
  <c r="Y45" i="5"/>
  <c r="I596" i="5"/>
  <c r="X584" i="5"/>
  <c r="A498" i="5"/>
  <c r="P486" i="5"/>
  <c r="R895" i="5"/>
  <c r="R698" i="5"/>
  <c r="Y66" i="5"/>
  <c r="S871" i="5"/>
  <c r="S696" i="5"/>
  <c r="S859" i="5"/>
  <c r="S695" i="5"/>
  <c r="I574" i="5"/>
  <c r="X562" i="5"/>
  <c r="X788" i="5"/>
  <c r="AI731" i="5"/>
  <c r="A440" i="5"/>
  <c r="P428" i="5"/>
  <c r="W423" i="5"/>
  <c r="H435" i="5"/>
  <c r="AD389" i="5"/>
  <c r="AC389" i="5"/>
  <c r="AD385" i="5"/>
  <c r="AC385" i="5"/>
  <c r="AD381" i="5"/>
  <c r="AC381" i="5"/>
  <c r="AD377" i="5"/>
  <c r="AC377" i="5"/>
  <c r="AD359" i="5"/>
  <c r="AC359" i="5"/>
  <c r="J722" i="5"/>
  <c r="AD343" i="5"/>
  <c r="AC343" i="5"/>
  <c r="V776" i="5"/>
  <c r="AG719" i="5"/>
  <c r="AG717" i="5"/>
  <c r="V774" i="5"/>
  <c r="X771" i="5"/>
  <c r="AI714" i="5"/>
  <c r="X767" i="5"/>
  <c r="AI710" i="5"/>
  <c r="X808" i="5"/>
  <c r="X762" i="5"/>
  <c r="AI705" i="5"/>
  <c r="Y104" i="5"/>
  <c r="AA104" i="5" s="1"/>
  <c r="K758" i="5"/>
  <c r="R913" i="5"/>
  <c r="Y84" i="5"/>
  <c r="Y856" i="5"/>
  <c r="AA27" i="5"/>
  <c r="Y854" i="5"/>
  <c r="AA25" i="5"/>
  <c r="Y852" i="5"/>
  <c r="AA23" i="5"/>
  <c r="Y850" i="5"/>
  <c r="AA21" i="5"/>
  <c r="Y848" i="5"/>
  <c r="AA19" i="5"/>
  <c r="Q449" i="5"/>
  <c r="B461" i="5"/>
  <c r="W782" i="5"/>
  <c r="AH725" i="5"/>
  <c r="V772" i="5"/>
  <c r="AG715" i="5"/>
  <c r="G766" i="5"/>
  <c r="G762" i="5"/>
  <c r="V757" i="5"/>
  <c r="AG700" i="5"/>
  <c r="S906" i="5"/>
  <c r="X755" i="5"/>
  <c r="AI698" i="5"/>
  <c r="X754" i="5"/>
  <c r="AI697" i="5"/>
  <c r="S874" i="5"/>
  <c r="R858" i="5"/>
  <c r="Y29" i="5"/>
  <c r="A470" i="5"/>
  <c r="P458" i="5"/>
  <c r="E448" i="5"/>
  <c r="T436" i="5"/>
  <c r="C427" i="5"/>
  <c r="K415" i="5"/>
  <c r="AD415" i="5" s="1"/>
  <c r="J415" i="5"/>
  <c r="J723" i="5"/>
  <c r="AI719" i="5"/>
  <c r="X776" i="5"/>
  <c r="X774" i="5"/>
  <c r="AI717" i="5"/>
  <c r="K759" i="5"/>
  <c r="F447" i="5"/>
  <c r="U435" i="5"/>
  <c r="Y855" i="5"/>
  <c r="AA26" i="5"/>
  <c r="V751" i="5"/>
  <c r="AG694" i="5"/>
  <c r="V764" i="5"/>
  <c r="AG707" i="5"/>
  <c r="W420" i="5"/>
  <c r="H432" i="5"/>
  <c r="E443" i="5"/>
  <c r="T431" i="5"/>
  <c r="F779" i="5"/>
  <c r="W775" i="5"/>
  <c r="AH718" i="5"/>
  <c r="C775" i="5"/>
  <c r="U760" i="5"/>
  <c r="AF703" i="5"/>
  <c r="T756" i="5"/>
  <c r="AE699" i="5"/>
  <c r="J756" i="5"/>
  <c r="N754" i="5"/>
  <c r="W752" i="5"/>
  <c r="AH695" i="5"/>
  <c r="J752" i="5"/>
  <c r="AF704" i="5"/>
  <c r="X794" i="5"/>
  <c r="AI737" i="5"/>
  <c r="J420" i="5"/>
  <c r="W424" i="5"/>
  <c r="H436" i="5"/>
  <c r="J436" i="5" s="1"/>
  <c r="T773" i="5"/>
  <c r="AE716" i="5"/>
  <c r="E772" i="5"/>
  <c r="T771" i="5"/>
  <c r="AE714" i="5"/>
  <c r="E770" i="5"/>
  <c r="T769" i="5"/>
  <c r="AE712" i="5"/>
  <c r="E768" i="5"/>
  <c r="AE710" i="5"/>
  <c r="T767" i="5"/>
  <c r="E766" i="5"/>
  <c r="T765" i="5"/>
  <c r="AE708" i="5"/>
  <c r="E764" i="5"/>
  <c r="T763" i="5"/>
  <c r="AE706" i="5"/>
  <c r="E762" i="5"/>
  <c r="T703" i="5"/>
  <c r="AE704" i="5" s="1"/>
  <c r="T757" i="5"/>
  <c r="AE700" i="5"/>
  <c r="W756" i="5"/>
  <c r="AH699" i="5"/>
  <c r="S904" i="5"/>
  <c r="R888" i="5"/>
  <c r="Y59" i="5"/>
  <c r="S884" i="5"/>
  <c r="S880" i="5"/>
  <c r="F448" i="5"/>
  <c r="U436" i="5"/>
  <c r="AG712" i="5"/>
  <c r="V769" i="5"/>
  <c r="V766" i="5"/>
  <c r="AG709" i="5"/>
  <c r="Y105" i="5"/>
  <c r="AA105" i="5" s="1"/>
  <c r="U756" i="5"/>
  <c r="AF699" i="5"/>
  <c r="S902" i="5"/>
  <c r="X752" i="5"/>
  <c r="AI695" i="5"/>
  <c r="V438" i="5"/>
  <c r="G450" i="5"/>
  <c r="C437" i="5"/>
  <c r="K425" i="5"/>
  <c r="AD425" i="5" s="1"/>
  <c r="J425" i="5"/>
  <c r="W778" i="5"/>
  <c r="AH721" i="5"/>
  <c r="AE719" i="5"/>
  <c r="T776" i="5"/>
  <c r="T774" i="5"/>
  <c r="AE717" i="5"/>
  <c r="S883" i="5"/>
  <c r="S697" i="5"/>
  <c r="X784" i="5"/>
  <c r="AI727" i="5"/>
  <c r="F449" i="5"/>
  <c r="U437" i="5"/>
  <c r="AC411" i="5"/>
  <c r="AD399" i="5"/>
  <c r="AC399" i="5"/>
  <c r="AI715" i="5"/>
  <c r="X772" i="5"/>
  <c r="X768" i="5"/>
  <c r="AI711" i="5"/>
  <c r="X763" i="5"/>
  <c r="AI706" i="5"/>
  <c r="Y108" i="5"/>
  <c r="AA108" i="5" s="1"/>
  <c r="R911" i="5"/>
  <c r="Y82" i="5"/>
  <c r="X751" i="5"/>
  <c r="AI694" i="5"/>
  <c r="X810" i="5"/>
  <c r="A444" i="5"/>
  <c r="P432" i="5"/>
  <c r="G772" i="5"/>
  <c r="V763" i="5"/>
  <c r="AG706" i="5"/>
  <c r="V760" i="5"/>
  <c r="AG703" i="5"/>
  <c r="S870" i="5"/>
  <c r="J721" i="5"/>
  <c r="I776" i="5"/>
  <c r="I774" i="5"/>
  <c r="J424" i="5"/>
  <c r="AC363" i="5"/>
  <c r="Y693" i="5"/>
  <c r="R810" i="5" s="1"/>
  <c r="AA6" i="5"/>
  <c r="AA693" i="5" s="1"/>
  <c r="H457" i="5"/>
  <c r="W445" i="5"/>
  <c r="V773" i="5"/>
  <c r="AG716" i="5"/>
  <c r="Y849" i="5"/>
  <c r="AA20" i="5"/>
  <c r="AG704" i="5"/>
  <c r="V761" i="5"/>
  <c r="A490" i="5"/>
  <c r="P478" i="5"/>
  <c r="Q103" i="4"/>
  <c r="N103" i="4"/>
  <c r="N83" i="4"/>
  <c r="I71" i="4"/>
  <c r="M71" i="4" s="1"/>
  <c r="Q83" i="4" s="1"/>
  <c r="H71" i="4"/>
  <c r="I73" i="4"/>
  <c r="M73" i="4" s="1"/>
  <c r="Q85" i="4" s="1"/>
  <c r="H73" i="4"/>
  <c r="I67" i="4"/>
  <c r="M67" i="4" s="1"/>
  <c r="H67" i="4"/>
  <c r="N13" i="4"/>
  <c r="N5" i="4"/>
  <c r="H85" i="4"/>
  <c r="Q25" i="4"/>
  <c r="Q17" i="4"/>
  <c r="N91" i="4"/>
  <c r="I63" i="4"/>
  <c r="M63" i="4" s="1"/>
  <c r="H63" i="4"/>
  <c r="H83" i="4"/>
  <c r="G696" i="4"/>
  <c r="N89" i="4"/>
  <c r="M76" i="4"/>
  <c r="N12" i="4"/>
  <c r="M691" i="4"/>
  <c r="R691" i="4" s="1"/>
  <c r="S15" i="4"/>
  <c r="X15" i="4" s="1"/>
  <c r="N4" i="4"/>
  <c r="M59" i="4"/>
  <c r="Q43" i="4"/>
  <c r="G695" i="4"/>
  <c r="Q97" i="4"/>
  <c r="N97" i="4"/>
  <c r="N93" i="4"/>
  <c r="I75" i="4"/>
  <c r="M75" i="4" s="1"/>
  <c r="H75" i="4"/>
  <c r="I53" i="4"/>
  <c r="H53" i="4"/>
  <c r="I45" i="4"/>
  <c r="M45" i="4" s="1"/>
  <c r="H45" i="4"/>
  <c r="N40" i="4"/>
  <c r="N15" i="4"/>
  <c r="N11" i="4"/>
  <c r="N7" i="4"/>
  <c r="Q100" i="4"/>
  <c r="N100" i="4"/>
  <c r="N88" i="4"/>
  <c r="I61" i="4"/>
  <c r="M61" i="4" s="1"/>
  <c r="H61" i="4"/>
  <c r="S40" i="4"/>
  <c r="I81" i="4"/>
  <c r="M81" i="4" s="1"/>
  <c r="Q93" i="4" s="1"/>
  <c r="H81" i="4"/>
  <c r="N85" i="4"/>
  <c r="N9" i="4"/>
  <c r="M55" i="4"/>
  <c r="Q95" i="4"/>
  <c r="I41" i="4"/>
  <c r="H41" i="4"/>
  <c r="I692" i="4"/>
  <c r="M16" i="4"/>
  <c r="S24" i="4" s="1"/>
  <c r="X24" i="4" s="1"/>
  <c r="N8" i="4"/>
  <c r="G697" i="4"/>
  <c r="Q24" i="4"/>
  <c r="I107" i="4"/>
  <c r="H107" i="4"/>
  <c r="I79" i="4"/>
  <c r="M79" i="4" s="1"/>
  <c r="Q91" i="4" s="1"/>
  <c r="H79" i="4"/>
  <c r="I693" i="4"/>
  <c r="M28" i="4"/>
  <c r="I65" i="4"/>
  <c r="M65" i="4" s="1"/>
  <c r="H65" i="4"/>
  <c r="G694" i="4"/>
  <c r="H694" i="4" s="1"/>
  <c r="Q105" i="4"/>
  <c r="N105" i="4"/>
  <c r="Q101" i="4"/>
  <c r="N101" i="4"/>
  <c r="N68" i="4"/>
  <c r="Q68" i="4"/>
  <c r="I57" i="4"/>
  <c r="M57" i="4" s="1"/>
  <c r="H57" i="4"/>
  <c r="N52" i="4"/>
  <c r="Q52" i="4"/>
  <c r="I49" i="4"/>
  <c r="M49" i="4" s="1"/>
  <c r="H49" i="4"/>
  <c r="N14" i="4"/>
  <c r="N10" i="4"/>
  <c r="N6" i="4"/>
  <c r="H93" i="4"/>
  <c r="I77" i="4"/>
  <c r="M77" i="4" s="1"/>
  <c r="Q89" i="4" s="1"/>
  <c r="H77" i="4"/>
  <c r="I69" i="4"/>
  <c r="M69" i="4" s="1"/>
  <c r="H69" i="4"/>
  <c r="M51" i="4"/>
  <c r="Q20" i="4"/>
  <c r="Q23" i="4"/>
  <c r="Q380" i="3"/>
  <c r="G147" i="2"/>
  <c r="J147" i="2"/>
  <c r="T629" i="3"/>
  <c r="R174" i="1"/>
  <c r="P182" i="1"/>
  <c r="P194" i="1"/>
  <c r="R164" i="1"/>
  <c r="P142" i="1"/>
  <c r="R142" i="1" s="1"/>
  <c r="R112" i="1"/>
  <c r="L197" i="1"/>
  <c r="L171" i="1"/>
  <c r="L201" i="1" s="1"/>
  <c r="L147" i="1"/>
  <c r="L121" i="1"/>
  <c r="L151" i="1" s="1"/>
  <c r="L97" i="1"/>
  <c r="L71" i="1"/>
  <c r="L101" i="1" s="1"/>
  <c r="R124" i="1"/>
  <c r="P132" i="1"/>
  <c r="H21" i="1"/>
  <c r="H51" i="1" s="1"/>
  <c r="H47" i="1"/>
  <c r="P392" i="1"/>
  <c r="S392" i="1" s="1"/>
  <c r="S362" i="1"/>
  <c r="F247" i="1"/>
  <c r="F221" i="1"/>
  <c r="F251" i="1" s="1"/>
  <c r="N97" i="1"/>
  <c r="N71" i="1"/>
  <c r="N101" i="1" s="1"/>
  <c r="P205" i="3"/>
  <c r="F205" i="3"/>
  <c r="O177" i="3"/>
  <c r="Q381" i="3"/>
  <c r="G61" i="2"/>
  <c r="J61" i="2"/>
  <c r="G42" i="2"/>
  <c r="J42" i="2"/>
  <c r="Q351" i="3"/>
  <c r="I152" i="2"/>
  <c r="H152" i="2"/>
  <c r="Q357" i="3"/>
  <c r="P290" i="1"/>
  <c r="S260" i="1"/>
  <c r="R160" i="1"/>
  <c r="P190" i="1"/>
  <c r="J71" i="1"/>
  <c r="J101" i="1" s="1"/>
  <c r="J97" i="1"/>
  <c r="D544" i="1"/>
  <c r="H197" i="1"/>
  <c r="H171" i="1"/>
  <c r="H201" i="1" s="1"/>
  <c r="P139" i="1"/>
  <c r="R109" i="1"/>
  <c r="P117" i="1"/>
  <c r="H97" i="1"/>
  <c r="H71" i="1"/>
  <c r="H101" i="1" s="1"/>
  <c r="S374" i="1"/>
  <c r="P382" i="1"/>
  <c r="P386" i="1" s="1"/>
  <c r="N297" i="1"/>
  <c r="N271" i="1"/>
  <c r="N301" i="1" s="1"/>
  <c r="G197" i="1"/>
  <c r="G171" i="1"/>
  <c r="G201" i="1" s="1"/>
  <c r="F544" i="1"/>
  <c r="P199" i="1"/>
  <c r="R249" i="1" s="1"/>
  <c r="R169" i="1"/>
  <c r="F147" i="1"/>
  <c r="F121" i="1"/>
  <c r="F151" i="1" s="1"/>
  <c r="F97" i="1"/>
  <c r="F71" i="1"/>
  <c r="F101" i="1" s="1"/>
  <c r="O233" i="3"/>
  <c r="O219" i="3"/>
  <c r="D177" i="3"/>
  <c r="C16" i="2"/>
  <c r="I16" i="2" s="1"/>
  <c r="N177" i="3"/>
  <c r="H142" i="2"/>
  <c r="I142" i="2"/>
  <c r="O205" i="3"/>
  <c r="Q354" i="3"/>
  <c r="D154" i="2"/>
  <c r="F270" i="3"/>
  <c r="H191" i="3"/>
  <c r="E17" i="2"/>
  <c r="C144" i="2"/>
  <c r="T456" i="3"/>
  <c r="P177" i="3"/>
  <c r="T319" i="3"/>
  <c r="T317" i="3"/>
  <c r="D261" i="3"/>
  <c r="N261" i="3"/>
  <c r="T452" i="3"/>
  <c r="E532" i="1"/>
  <c r="E536" i="1" s="1"/>
  <c r="O247" i="1"/>
  <c r="O221" i="1"/>
  <c r="O251" i="1" s="1"/>
  <c r="O347" i="1"/>
  <c r="O321" i="1"/>
  <c r="O351" i="1" s="1"/>
  <c r="R119" i="1"/>
  <c r="P149" i="1"/>
  <c r="P94" i="1"/>
  <c r="R94" i="1" s="1"/>
  <c r="R64" i="1"/>
  <c r="T525" i="3"/>
  <c r="R349" i="1"/>
  <c r="R209" i="1"/>
  <c r="P217" i="1"/>
  <c r="P239" i="1"/>
  <c r="D197" i="1"/>
  <c r="D171" i="1"/>
  <c r="D201" i="1" s="1"/>
  <c r="D147" i="1"/>
  <c r="D121" i="1"/>
  <c r="D151" i="1" s="1"/>
  <c r="D97" i="1"/>
  <c r="D71" i="1"/>
  <c r="D101" i="1" s="1"/>
  <c r="C80" i="2"/>
  <c r="F297" i="1"/>
  <c r="F271" i="1"/>
  <c r="F301" i="1" s="1"/>
  <c r="G247" i="1"/>
  <c r="G221" i="1"/>
  <c r="G251" i="1" s="1"/>
  <c r="J397" i="1"/>
  <c r="J371" i="1"/>
  <c r="J401" i="1" s="1"/>
  <c r="P339" i="1"/>
  <c r="P317" i="1"/>
  <c r="S309" i="1"/>
  <c r="N197" i="1"/>
  <c r="N171" i="1"/>
  <c r="N201" i="1" s="1"/>
  <c r="P140" i="1"/>
  <c r="R110" i="1"/>
  <c r="R60" i="1"/>
  <c r="P90" i="1"/>
  <c r="R90" i="1" s="1"/>
  <c r="R214" i="1"/>
  <c r="R210" i="1"/>
  <c r="S443" i="1"/>
  <c r="S391" i="1"/>
  <c r="S343" i="1"/>
  <c r="R92" i="1"/>
  <c r="E549" i="1"/>
  <c r="C17" i="2"/>
  <c r="D191" i="3"/>
  <c r="P191" i="3"/>
  <c r="Q350" i="3"/>
  <c r="T521" i="3"/>
  <c r="D205" i="3"/>
  <c r="Q362" i="3"/>
  <c r="J297" i="1"/>
  <c r="J271" i="1"/>
  <c r="J301" i="1" s="1"/>
  <c r="P340" i="1"/>
  <c r="S310" i="1"/>
  <c r="P191" i="1"/>
  <c r="R161" i="1"/>
  <c r="P141" i="1"/>
  <c r="R111" i="1"/>
  <c r="P91" i="1"/>
  <c r="R91" i="1" s="1"/>
  <c r="R61" i="1"/>
  <c r="E47" i="1"/>
  <c r="E21" i="1"/>
  <c r="E51" i="1" s="1"/>
  <c r="P292" i="1"/>
  <c r="S342" i="1" s="1"/>
  <c r="S262" i="1"/>
  <c r="K171" i="1"/>
  <c r="K201" i="1" s="1"/>
  <c r="K197" i="1"/>
  <c r="K71" i="1"/>
  <c r="K101" i="1" s="1"/>
  <c r="K97" i="1"/>
  <c r="T464" i="3"/>
  <c r="S412" i="1"/>
  <c r="P442" i="1"/>
  <c r="K347" i="1"/>
  <c r="K321" i="1"/>
  <c r="K351" i="1" s="1"/>
  <c r="P192" i="1"/>
  <c r="R162" i="1"/>
  <c r="G47" i="1"/>
  <c r="G21" i="1"/>
  <c r="G51" i="1" s="1"/>
  <c r="P17" i="1"/>
  <c r="I67" i="2"/>
  <c r="G94" i="2"/>
  <c r="J94" i="2"/>
  <c r="J131" i="2"/>
  <c r="G131" i="2"/>
  <c r="T448" i="3"/>
  <c r="Q358" i="3"/>
  <c r="G74" i="2"/>
  <c r="J74" i="2"/>
  <c r="I112" i="2"/>
  <c r="J112" i="2" s="1"/>
  <c r="J99" i="2"/>
  <c r="G99" i="2"/>
  <c r="G541" i="1"/>
  <c r="Y509" i="1"/>
  <c r="P332" i="1"/>
  <c r="S324" i="1"/>
  <c r="P189" i="1"/>
  <c r="R159" i="1"/>
  <c r="P167" i="1"/>
  <c r="H147" i="1"/>
  <c r="H121" i="1"/>
  <c r="H151" i="1" s="1"/>
  <c r="P89" i="1"/>
  <c r="R89" i="1" s="1"/>
  <c r="R59" i="1"/>
  <c r="P67" i="1"/>
  <c r="P232" i="1"/>
  <c r="R224" i="1"/>
  <c r="G147" i="1"/>
  <c r="G121" i="1"/>
  <c r="G151" i="1" s="1"/>
  <c r="G347" i="1"/>
  <c r="G321" i="1"/>
  <c r="G351" i="1" s="1"/>
  <c r="R62" i="1"/>
  <c r="N205" i="3"/>
  <c r="K205" i="3"/>
  <c r="O261" i="3"/>
  <c r="T249" i="3"/>
  <c r="T261" i="3" s="1"/>
  <c r="F219" i="3"/>
  <c r="D233" i="3"/>
  <c r="N233" i="3"/>
  <c r="D247" i="3"/>
  <c r="Q377" i="3"/>
  <c r="Q355" i="3"/>
  <c r="G46" i="2"/>
  <c r="J46" i="2"/>
  <c r="I38" i="2"/>
  <c r="C48" i="2"/>
  <c r="H233" i="3"/>
  <c r="N191" i="3"/>
  <c r="K191" i="3"/>
  <c r="F17" i="2"/>
  <c r="T342" i="3"/>
  <c r="Q347" i="3"/>
  <c r="T460" i="3"/>
  <c r="T407" i="3"/>
  <c r="Q356" i="3"/>
  <c r="I139" i="2"/>
  <c r="H139" i="2"/>
  <c r="J32" i="2"/>
  <c r="I33" i="2"/>
  <c r="D33" i="2"/>
  <c r="N219" i="3"/>
  <c r="K219" i="3"/>
  <c r="K233" i="3"/>
  <c r="T411" i="3"/>
  <c r="P267" i="1"/>
  <c r="P289" i="1"/>
  <c r="S259" i="1"/>
  <c r="G397" i="1"/>
  <c r="G371" i="1"/>
  <c r="G401" i="1" s="1"/>
  <c r="K247" i="1"/>
  <c r="K221" i="1"/>
  <c r="K251" i="1" s="1"/>
  <c r="N147" i="1"/>
  <c r="N121" i="1"/>
  <c r="N151" i="1" s="1"/>
  <c r="K21" i="1"/>
  <c r="K51" i="1" s="1"/>
  <c r="K47" i="1"/>
  <c r="D532" i="1"/>
  <c r="D536" i="1" s="1"/>
  <c r="F542" i="1"/>
  <c r="M347" i="1"/>
  <c r="M321" i="1"/>
  <c r="M351" i="1" s="1"/>
  <c r="S274" i="1"/>
  <c r="P282" i="1"/>
  <c r="P286" i="1" s="1"/>
  <c r="P193" i="1"/>
  <c r="R163" i="1"/>
  <c r="P143" i="1"/>
  <c r="R113" i="1"/>
  <c r="P93" i="1"/>
  <c r="R93" i="1" s="1"/>
  <c r="R63" i="1"/>
  <c r="M47" i="1"/>
  <c r="M21" i="1"/>
  <c r="M51" i="1" s="1"/>
  <c r="S424" i="1"/>
  <c r="P432" i="1"/>
  <c r="P436" i="1" s="1"/>
  <c r="P294" i="1"/>
  <c r="S264" i="1"/>
  <c r="R74" i="1"/>
  <c r="P82" i="1"/>
  <c r="F532" i="1"/>
  <c r="F536" i="1" s="1"/>
  <c r="P394" i="1"/>
  <c r="S394" i="1" s="1"/>
  <c r="S364" i="1"/>
  <c r="I297" i="1"/>
  <c r="I271" i="1"/>
  <c r="I301" i="1" s="1"/>
  <c r="F171" i="1"/>
  <c r="F201" i="1" s="1"/>
  <c r="F197" i="1"/>
  <c r="P99" i="1"/>
  <c r="R99" i="1" s="1"/>
  <c r="R69" i="1"/>
  <c r="O47" i="1"/>
  <c r="O21" i="1"/>
  <c r="O51" i="1" s="1"/>
  <c r="R399" i="1"/>
  <c r="S341" i="1"/>
  <c r="V429" i="5" l="1"/>
  <c r="R144" i="1"/>
  <c r="J96" i="2"/>
  <c r="N72" i="4"/>
  <c r="V444" i="5"/>
  <c r="AC418" i="5"/>
  <c r="AC424" i="5"/>
  <c r="U778" i="5"/>
  <c r="V442" i="5"/>
  <c r="S103" i="4"/>
  <c r="X103" i="4" s="1"/>
  <c r="N80" i="4"/>
  <c r="J760" i="5"/>
  <c r="S290" i="1"/>
  <c r="S18" i="4"/>
  <c r="X18" i="4" s="1"/>
  <c r="T777" i="5"/>
  <c r="Y90" i="5"/>
  <c r="AA90" i="5" s="1"/>
  <c r="AA700" i="5" s="1"/>
  <c r="AF722" i="5"/>
  <c r="S21" i="4"/>
  <c r="X21" i="4" s="1"/>
  <c r="G728" i="5"/>
  <c r="G785" i="5" s="1"/>
  <c r="Q80" i="4"/>
  <c r="AE721" i="5"/>
  <c r="AG726" i="5"/>
  <c r="Q72" i="4"/>
  <c r="R244" i="1"/>
  <c r="G128" i="2"/>
  <c r="J777" i="5"/>
  <c r="W429" i="5"/>
  <c r="K776" i="5"/>
  <c r="V727" i="5"/>
  <c r="AG727" i="5" s="1"/>
  <c r="S104" i="4"/>
  <c r="S294" i="1"/>
  <c r="S442" i="1"/>
  <c r="S292" i="1"/>
  <c r="S17" i="4"/>
  <c r="X17" i="4" s="1"/>
  <c r="S25" i="4"/>
  <c r="X25" i="4" s="1"/>
  <c r="S107" i="4"/>
  <c r="X107" i="4" s="1"/>
  <c r="C442" i="5"/>
  <c r="K442" i="5" s="1"/>
  <c r="AD442" i="5" s="1"/>
  <c r="U780" i="5"/>
  <c r="U779" i="5"/>
  <c r="AF721" i="5"/>
  <c r="K780" i="5"/>
  <c r="K770" i="5"/>
  <c r="AF723" i="5"/>
  <c r="I698" i="4"/>
  <c r="S106" i="4"/>
  <c r="S23" i="4"/>
  <c r="X23" i="4" s="1"/>
  <c r="S102" i="4"/>
  <c r="X102" i="4" s="1"/>
  <c r="J778" i="5"/>
  <c r="AC417" i="5"/>
  <c r="U777" i="5"/>
  <c r="J775" i="5"/>
  <c r="AC421" i="5"/>
  <c r="AF724" i="5"/>
  <c r="J430" i="5"/>
  <c r="S444" i="1"/>
  <c r="K783" i="5"/>
  <c r="K764" i="5"/>
  <c r="R192" i="1"/>
  <c r="Q107" i="4"/>
  <c r="J428" i="5"/>
  <c r="Q87" i="4"/>
  <c r="K761" i="5"/>
  <c r="J64" i="2"/>
  <c r="K762" i="5"/>
  <c r="R243" i="1"/>
  <c r="G112" i="2"/>
  <c r="G96" i="2"/>
  <c r="R191" i="1"/>
  <c r="R190" i="1"/>
  <c r="H697" i="4"/>
  <c r="S26" i="4"/>
  <c r="X26" i="4" s="1"/>
  <c r="AE720" i="5"/>
  <c r="K774" i="5"/>
  <c r="U781" i="5"/>
  <c r="K763" i="5"/>
  <c r="K772" i="5"/>
  <c r="N87" i="4"/>
  <c r="K766" i="5"/>
  <c r="Q99" i="4"/>
  <c r="J759" i="5"/>
  <c r="Q42" i="4"/>
  <c r="N42" i="4"/>
  <c r="N86" i="4"/>
  <c r="Q98" i="4"/>
  <c r="Q86" i="4"/>
  <c r="S340" i="1"/>
  <c r="G64" i="2"/>
  <c r="S91" i="4"/>
  <c r="S16" i="4"/>
  <c r="X16" i="4" s="1"/>
  <c r="J780" i="5"/>
  <c r="AF720" i="5"/>
  <c r="Q54" i="4"/>
  <c r="R239" i="1"/>
  <c r="Q102" i="4"/>
  <c r="Q90" i="4"/>
  <c r="N90" i="4"/>
  <c r="K767" i="5"/>
  <c r="G153" i="2"/>
  <c r="J153" i="2"/>
  <c r="R240" i="1"/>
  <c r="G542" i="1"/>
  <c r="R242" i="1"/>
  <c r="R139" i="1"/>
  <c r="J762" i="5"/>
  <c r="E728" i="5"/>
  <c r="E785" i="5" s="1"/>
  <c r="K765" i="5"/>
  <c r="V428" i="5"/>
  <c r="V728" i="5" s="1"/>
  <c r="G440" i="5"/>
  <c r="Q62" i="4"/>
  <c r="Q50" i="4"/>
  <c r="N50" i="4"/>
  <c r="K768" i="5"/>
  <c r="K771" i="5"/>
  <c r="K773" i="5"/>
  <c r="R143" i="1"/>
  <c r="R140" i="1"/>
  <c r="S93" i="4"/>
  <c r="X93" i="4" s="1"/>
  <c r="S98" i="4"/>
  <c r="X98" i="4" s="1"/>
  <c r="S99" i="4"/>
  <c r="S101" i="4"/>
  <c r="S94" i="4"/>
  <c r="X94" i="4" s="1"/>
  <c r="S700" i="5"/>
  <c r="AC415" i="5"/>
  <c r="AD432" i="5"/>
  <c r="K778" i="5"/>
  <c r="N82" i="4"/>
  <c r="Q82" i="4"/>
  <c r="N96" i="4"/>
  <c r="Q96" i="4"/>
  <c r="S105" i="4"/>
  <c r="E442" i="5"/>
  <c r="T430" i="5"/>
  <c r="K769" i="5"/>
  <c r="R199" i="1"/>
  <c r="R194" i="1"/>
  <c r="S97" i="4"/>
  <c r="X97" i="4" s="1"/>
  <c r="S96" i="4"/>
  <c r="X96" i="4" s="1"/>
  <c r="M698" i="4"/>
  <c r="R698" i="4" s="1"/>
  <c r="S100" i="4"/>
  <c r="X100" i="4" s="1"/>
  <c r="J783" i="5"/>
  <c r="K782" i="5"/>
  <c r="N60" i="4"/>
  <c r="Q60" i="4"/>
  <c r="E446" i="5"/>
  <c r="T434" i="5"/>
  <c r="S95" i="4"/>
  <c r="X95" i="4" s="1"/>
  <c r="N44" i="4"/>
  <c r="Q44" i="4"/>
  <c r="Q56" i="4"/>
  <c r="A482" i="5"/>
  <c r="P470" i="5"/>
  <c r="X574" i="5"/>
  <c r="I586" i="5"/>
  <c r="Q455" i="5"/>
  <c r="B467" i="5"/>
  <c r="R752" i="5"/>
  <c r="AC695" i="5"/>
  <c r="Y880" i="5"/>
  <c r="AA51" i="5"/>
  <c r="B468" i="5"/>
  <c r="Q456" i="5"/>
  <c r="U784" i="5"/>
  <c r="AF727" i="5"/>
  <c r="W727" i="5"/>
  <c r="X591" i="5"/>
  <c r="I603" i="5"/>
  <c r="H449" i="5"/>
  <c r="W437" i="5"/>
  <c r="F456" i="5"/>
  <c r="U444" i="5"/>
  <c r="Y877" i="5"/>
  <c r="AA48" i="5"/>
  <c r="Y862" i="5"/>
  <c r="AA33" i="5"/>
  <c r="P490" i="5"/>
  <c r="A502" i="5"/>
  <c r="H469" i="5"/>
  <c r="W457" i="5"/>
  <c r="S754" i="5"/>
  <c r="AD697" i="5"/>
  <c r="AC430" i="5"/>
  <c r="U447" i="5"/>
  <c r="F459" i="5"/>
  <c r="H447" i="5"/>
  <c r="W435" i="5"/>
  <c r="S753" i="5"/>
  <c r="AD696" i="5"/>
  <c r="I608" i="5"/>
  <c r="X596" i="5"/>
  <c r="Y904" i="5"/>
  <c r="AA75" i="5"/>
  <c r="R914" i="5"/>
  <c r="Y85" i="5"/>
  <c r="E452" i="5"/>
  <c r="T440" i="5"/>
  <c r="Y891" i="5"/>
  <c r="AA62" i="5"/>
  <c r="G458" i="5"/>
  <c r="V446" i="5"/>
  <c r="Y859" i="5"/>
  <c r="Y695" i="5"/>
  <c r="AA30" i="5"/>
  <c r="Y873" i="5"/>
  <c r="AA44" i="5"/>
  <c r="Y879" i="5"/>
  <c r="AA50" i="5"/>
  <c r="Y885" i="5"/>
  <c r="AA56" i="5"/>
  <c r="Y900" i="5"/>
  <c r="AA71" i="5"/>
  <c r="S699" i="5"/>
  <c r="AC428" i="5"/>
  <c r="J782" i="5"/>
  <c r="V447" i="5"/>
  <c r="G459" i="5"/>
  <c r="T783" i="5"/>
  <c r="AE726" i="5"/>
  <c r="Y890" i="5"/>
  <c r="AA61" i="5"/>
  <c r="T727" i="5"/>
  <c r="Y887" i="5"/>
  <c r="AA58" i="5"/>
  <c r="Y868" i="5"/>
  <c r="AA39" i="5"/>
  <c r="Y866" i="5"/>
  <c r="AA37" i="5"/>
  <c r="Y878" i="5"/>
  <c r="AA49" i="5"/>
  <c r="F728" i="5"/>
  <c r="F785" i="5" s="1"/>
  <c r="U426" i="5"/>
  <c r="U728" i="5" s="1"/>
  <c r="F438" i="5"/>
  <c r="H442" i="5"/>
  <c r="W430" i="5"/>
  <c r="G461" i="5"/>
  <c r="V449" i="5"/>
  <c r="A471" i="5"/>
  <c r="P459" i="5"/>
  <c r="I590" i="5"/>
  <c r="X578" i="5"/>
  <c r="Y915" i="5"/>
  <c r="AA86" i="5"/>
  <c r="U446" i="5"/>
  <c r="F458" i="5"/>
  <c r="C443" i="5"/>
  <c r="K431" i="5"/>
  <c r="AD431" i="5" s="1"/>
  <c r="J431" i="5"/>
  <c r="Y905" i="5"/>
  <c r="AA76" i="5"/>
  <c r="K777" i="5"/>
  <c r="E451" i="5"/>
  <c r="T439" i="5"/>
  <c r="G457" i="5"/>
  <c r="V445" i="5"/>
  <c r="B457" i="5"/>
  <c r="Q445" i="5"/>
  <c r="J774" i="5"/>
  <c r="K779" i="5"/>
  <c r="F452" i="5"/>
  <c r="U440" i="5"/>
  <c r="J727" i="5"/>
  <c r="J784" i="5" s="1"/>
  <c r="B464" i="5"/>
  <c r="Q452" i="5"/>
  <c r="I740" i="5"/>
  <c r="I797" i="5" s="1"/>
  <c r="I582" i="5"/>
  <c r="X570" i="5"/>
  <c r="Q438" i="5"/>
  <c r="B450" i="5"/>
  <c r="AD436" i="5"/>
  <c r="I600" i="5"/>
  <c r="X588" i="5"/>
  <c r="C445" i="5"/>
  <c r="K433" i="5"/>
  <c r="AD433" i="5" s="1"/>
  <c r="J433" i="5"/>
  <c r="V439" i="5"/>
  <c r="G451" i="5"/>
  <c r="T433" i="5"/>
  <c r="E445" i="5"/>
  <c r="E455" i="5"/>
  <c r="T443" i="5"/>
  <c r="Y874" i="5"/>
  <c r="AA45" i="5"/>
  <c r="E456" i="5"/>
  <c r="T444" i="5"/>
  <c r="Y893" i="5"/>
  <c r="AA64" i="5"/>
  <c r="C441" i="5"/>
  <c r="K429" i="5"/>
  <c r="AD429" i="5" s="1"/>
  <c r="J429" i="5"/>
  <c r="Y892" i="5"/>
  <c r="AA63" i="5"/>
  <c r="AA102" i="5"/>
  <c r="G453" i="5"/>
  <c r="V441" i="5"/>
  <c r="P449" i="5"/>
  <c r="A461" i="5"/>
  <c r="I597" i="5"/>
  <c r="X585" i="5"/>
  <c r="C447" i="5"/>
  <c r="K435" i="5"/>
  <c r="AD435" i="5" s="1"/>
  <c r="J435" i="5"/>
  <c r="R916" i="5"/>
  <c r="Y87" i="5"/>
  <c r="Y898" i="5"/>
  <c r="AA69" i="5"/>
  <c r="Y870" i="5"/>
  <c r="AA41" i="5"/>
  <c r="S810" i="5"/>
  <c r="U810" i="5"/>
  <c r="W810" i="5"/>
  <c r="G468" i="5"/>
  <c r="V456" i="5"/>
  <c r="A456" i="5"/>
  <c r="P444" i="5"/>
  <c r="U449" i="5"/>
  <c r="F461" i="5"/>
  <c r="C449" i="5"/>
  <c r="K437" i="5"/>
  <c r="AD437" i="5" s="1"/>
  <c r="J437" i="5"/>
  <c r="Y888" i="5"/>
  <c r="AA59" i="5"/>
  <c r="W436" i="5"/>
  <c r="H448" i="5"/>
  <c r="J448" i="5" s="1"/>
  <c r="W432" i="5"/>
  <c r="H444" i="5"/>
  <c r="J444" i="5" s="1"/>
  <c r="V810" i="5"/>
  <c r="Y858" i="5"/>
  <c r="AA29" i="5"/>
  <c r="J779" i="5"/>
  <c r="AD695" i="5"/>
  <c r="S752" i="5"/>
  <c r="Y895" i="5"/>
  <c r="Y698" i="5"/>
  <c r="R815" i="5" s="1"/>
  <c r="AA66" i="5"/>
  <c r="P498" i="5"/>
  <c r="A510" i="5"/>
  <c r="Y917" i="5"/>
  <c r="AA88" i="5"/>
  <c r="Y860" i="5"/>
  <c r="AA31" i="5"/>
  <c r="Y694" i="5"/>
  <c r="H453" i="5"/>
  <c r="W441" i="5"/>
  <c r="V454" i="5"/>
  <c r="G466" i="5"/>
  <c r="Y857" i="5"/>
  <c r="AA28" i="5"/>
  <c r="X571" i="5"/>
  <c r="I583" i="5"/>
  <c r="F453" i="5"/>
  <c r="U441" i="5"/>
  <c r="Y867" i="5"/>
  <c r="AA38" i="5"/>
  <c r="J781" i="5"/>
  <c r="Y865" i="5"/>
  <c r="AA36" i="5"/>
  <c r="Y902" i="5"/>
  <c r="AA73" i="5"/>
  <c r="T758" i="5"/>
  <c r="AE701" i="5"/>
  <c r="B471" i="5"/>
  <c r="Q459" i="5"/>
  <c r="J763" i="5"/>
  <c r="J764" i="5"/>
  <c r="J765" i="5"/>
  <c r="AC422" i="5"/>
  <c r="A467" i="5"/>
  <c r="P455" i="5"/>
  <c r="AI738" i="5"/>
  <c r="X795" i="5"/>
  <c r="F455" i="5"/>
  <c r="U443" i="5"/>
  <c r="Y907" i="5"/>
  <c r="AA78" i="5"/>
  <c r="Y876" i="5"/>
  <c r="AA47" i="5"/>
  <c r="Y894" i="5"/>
  <c r="AA65" i="5"/>
  <c r="J761" i="5"/>
  <c r="H728" i="5"/>
  <c r="H785" i="5" s="1"/>
  <c r="H438" i="5"/>
  <c r="W426" i="5"/>
  <c r="A463" i="5"/>
  <c r="P451" i="5"/>
  <c r="P445" i="5"/>
  <c r="A457" i="5"/>
  <c r="I589" i="5"/>
  <c r="X577" i="5"/>
  <c r="K781" i="5"/>
  <c r="P441" i="5"/>
  <c r="A453" i="5"/>
  <c r="AC419" i="5"/>
  <c r="Y871" i="5"/>
  <c r="Y696" i="5"/>
  <c r="R813" i="5" s="1"/>
  <c r="AA42" i="5"/>
  <c r="R754" i="5"/>
  <c r="AC697" i="5"/>
  <c r="R910" i="5"/>
  <c r="Y81" i="5"/>
  <c r="E459" i="5"/>
  <c r="T447" i="5"/>
  <c r="J766" i="5"/>
  <c r="J767" i="5"/>
  <c r="J768" i="5"/>
  <c r="J769" i="5"/>
  <c r="J770" i="5"/>
  <c r="J771" i="5"/>
  <c r="J772" i="5"/>
  <c r="J773" i="5"/>
  <c r="J776" i="5"/>
  <c r="U783" i="5"/>
  <c r="AF726" i="5"/>
  <c r="C728" i="5"/>
  <c r="C785" i="5" s="1"/>
  <c r="J426" i="5"/>
  <c r="C438" i="5"/>
  <c r="K426" i="5"/>
  <c r="B472" i="5"/>
  <c r="Q460" i="5"/>
  <c r="Q442" i="5"/>
  <c r="B454" i="5"/>
  <c r="Q446" i="5"/>
  <c r="B458" i="5"/>
  <c r="Y911" i="5"/>
  <c r="AA82" i="5"/>
  <c r="T760" i="5"/>
  <c r="AE703" i="5"/>
  <c r="C454" i="5"/>
  <c r="Y899" i="5"/>
  <c r="AA70" i="5"/>
  <c r="Y909" i="5"/>
  <c r="AA80" i="5"/>
  <c r="F463" i="5"/>
  <c r="U451" i="5"/>
  <c r="C452" i="5"/>
  <c r="K440" i="5"/>
  <c r="AD440" i="5" s="1"/>
  <c r="T437" i="5"/>
  <c r="E449" i="5"/>
  <c r="Y875" i="5"/>
  <c r="AA46" i="5"/>
  <c r="V443" i="5"/>
  <c r="G455" i="5"/>
  <c r="Y883" i="5"/>
  <c r="Y697" i="5"/>
  <c r="AA54" i="5"/>
  <c r="Y903" i="5"/>
  <c r="AA74" i="5"/>
  <c r="Y109" i="5"/>
  <c r="AA109" i="5" s="1"/>
  <c r="AF109" i="5"/>
  <c r="T759" i="5"/>
  <c r="AE702" i="5"/>
  <c r="C456" i="5"/>
  <c r="K444" i="5"/>
  <c r="AC444" i="5" s="1"/>
  <c r="U442" i="5"/>
  <c r="F454" i="5"/>
  <c r="K727" i="5"/>
  <c r="K784" i="5" s="1"/>
  <c r="AD414" i="5"/>
  <c r="AC414" i="5"/>
  <c r="X739" i="5"/>
  <c r="AC425" i="5"/>
  <c r="V450" i="5"/>
  <c r="G462" i="5"/>
  <c r="F460" i="5"/>
  <c r="U448" i="5"/>
  <c r="T761" i="5"/>
  <c r="C439" i="5"/>
  <c r="K427" i="5"/>
  <c r="AD427" i="5" s="1"/>
  <c r="J427" i="5"/>
  <c r="T448" i="5"/>
  <c r="E460" i="5"/>
  <c r="B473" i="5"/>
  <c r="Q461" i="5"/>
  <c r="Y913" i="5"/>
  <c r="AA84" i="5"/>
  <c r="A452" i="5"/>
  <c r="P440" i="5"/>
  <c r="AC698" i="5"/>
  <c r="R755" i="5"/>
  <c r="Y884" i="5"/>
  <c r="AA55" i="5"/>
  <c r="F457" i="5"/>
  <c r="U445" i="5"/>
  <c r="T810" i="5"/>
  <c r="Y889" i="5"/>
  <c r="AA60" i="5"/>
  <c r="Y897" i="5"/>
  <c r="AA68" i="5"/>
  <c r="Y901" i="5"/>
  <c r="AA72" i="5"/>
  <c r="P448" i="5"/>
  <c r="A460" i="5"/>
  <c r="R912" i="5"/>
  <c r="Y83" i="5"/>
  <c r="Q451" i="5"/>
  <c r="B463" i="5"/>
  <c r="Y872" i="5"/>
  <c r="AA43" i="5"/>
  <c r="Y896" i="5"/>
  <c r="AA67" i="5"/>
  <c r="Y886" i="5"/>
  <c r="AA57" i="5"/>
  <c r="Y700" i="5"/>
  <c r="R817" i="5" s="1"/>
  <c r="W783" i="5"/>
  <c r="AH726" i="5"/>
  <c r="R908" i="5"/>
  <c r="Y79" i="5"/>
  <c r="B465" i="5"/>
  <c r="Q453" i="5"/>
  <c r="X575" i="5"/>
  <c r="I587" i="5"/>
  <c r="H446" i="5"/>
  <c r="W434" i="5"/>
  <c r="J434" i="5"/>
  <c r="C446" i="5"/>
  <c r="K434" i="5"/>
  <c r="AD434" i="5" s="1"/>
  <c r="C460" i="5"/>
  <c r="K448" i="5"/>
  <c r="AD448" i="5" s="1"/>
  <c r="Y863" i="5"/>
  <c r="AA34" i="5"/>
  <c r="W428" i="5"/>
  <c r="H440" i="5"/>
  <c r="T429" i="5"/>
  <c r="E441" i="5"/>
  <c r="S755" i="5"/>
  <c r="AD698" i="5"/>
  <c r="R699" i="5"/>
  <c r="AC700" i="5" s="1"/>
  <c r="AC423" i="5"/>
  <c r="Y861" i="5"/>
  <c r="AA32" i="5"/>
  <c r="G472" i="5"/>
  <c r="V460" i="5"/>
  <c r="I605" i="5"/>
  <c r="X593" i="5"/>
  <c r="E450" i="5"/>
  <c r="T438" i="5"/>
  <c r="R753" i="5"/>
  <c r="AC696" i="5"/>
  <c r="Y869" i="5"/>
  <c r="AA40" i="5"/>
  <c r="Y881" i="5"/>
  <c r="AA52" i="5"/>
  <c r="R918" i="5"/>
  <c r="Y89" i="5"/>
  <c r="Y906" i="5"/>
  <c r="AA77" i="5"/>
  <c r="H443" i="5"/>
  <c r="W431" i="5"/>
  <c r="Y864" i="5"/>
  <c r="AA35" i="5"/>
  <c r="Y882" i="5"/>
  <c r="AA53" i="5"/>
  <c r="H451" i="5"/>
  <c r="W439" i="5"/>
  <c r="J432" i="5"/>
  <c r="D729" i="5"/>
  <c r="D786" i="5" s="1"/>
  <c r="K775" i="5"/>
  <c r="I616" i="5"/>
  <c r="X604" i="5"/>
  <c r="N51" i="4"/>
  <c r="Q51" i="4"/>
  <c r="S83" i="4"/>
  <c r="X104" i="4"/>
  <c r="M693" i="4"/>
  <c r="Q28" i="4"/>
  <c r="S39" i="4"/>
  <c r="N28" i="4"/>
  <c r="S28" i="4"/>
  <c r="T40" i="4" s="1"/>
  <c r="S36" i="4"/>
  <c r="S29" i="4"/>
  <c r="S37" i="4"/>
  <c r="S31" i="4"/>
  <c r="S34" i="4"/>
  <c r="S35" i="4"/>
  <c r="S32" i="4"/>
  <c r="S33" i="4"/>
  <c r="S30" i="4"/>
  <c r="S38" i="4"/>
  <c r="X40" i="4"/>
  <c r="M697" i="4"/>
  <c r="N76" i="4"/>
  <c r="S87" i="4"/>
  <c r="Q76" i="4"/>
  <c r="Q71" i="4"/>
  <c r="N71" i="4"/>
  <c r="S82" i="4"/>
  <c r="S81" i="4"/>
  <c r="S80" i="4"/>
  <c r="N69" i="4"/>
  <c r="Q69" i="4"/>
  <c r="S68" i="4"/>
  <c r="Q57" i="4"/>
  <c r="N57" i="4"/>
  <c r="S67" i="4"/>
  <c r="S19" i="4"/>
  <c r="X19" i="4" s="1"/>
  <c r="M41" i="4"/>
  <c r="I694" i="4"/>
  <c r="S66" i="4"/>
  <c r="N55" i="4"/>
  <c r="Q55" i="4"/>
  <c r="S65" i="4"/>
  <c r="S20" i="4"/>
  <c r="X20" i="4" s="1"/>
  <c r="I696" i="4"/>
  <c r="S22" i="4"/>
  <c r="X22" i="4" s="1"/>
  <c r="Q45" i="4"/>
  <c r="N45" i="4"/>
  <c r="Q75" i="4"/>
  <c r="N75" i="4"/>
  <c r="S86" i="4"/>
  <c r="S85" i="4"/>
  <c r="S70" i="4"/>
  <c r="N59" i="4"/>
  <c r="Q59" i="4"/>
  <c r="S69" i="4"/>
  <c r="I697" i="4"/>
  <c r="N73" i="4"/>
  <c r="Q73" i="4"/>
  <c r="S84" i="4"/>
  <c r="N77" i="4"/>
  <c r="Q77" i="4"/>
  <c r="S88" i="4"/>
  <c r="Q49" i="4"/>
  <c r="N49" i="4"/>
  <c r="S79" i="4"/>
  <c r="S76" i="4"/>
  <c r="N65" i="4"/>
  <c r="S72" i="4"/>
  <c r="N61" i="4"/>
  <c r="Q61" i="4"/>
  <c r="S71" i="4"/>
  <c r="M53" i="4"/>
  <c r="S59" i="4" s="1"/>
  <c r="I695" i="4"/>
  <c r="Q67" i="4"/>
  <c r="S78" i="4"/>
  <c r="N67" i="4"/>
  <c r="S77" i="4"/>
  <c r="N47" i="4"/>
  <c r="Q47" i="4"/>
  <c r="M696" i="4"/>
  <c r="S75" i="4"/>
  <c r="Q64" i="4"/>
  <c r="N64" i="4"/>
  <c r="Q40" i="4"/>
  <c r="Q63" i="4"/>
  <c r="S74" i="4"/>
  <c r="N63" i="4"/>
  <c r="S73" i="4"/>
  <c r="Q79" i="4"/>
  <c r="N79" i="4"/>
  <c r="S90" i="4"/>
  <c r="S89" i="4"/>
  <c r="M692" i="4"/>
  <c r="N16" i="4"/>
  <c r="S27" i="4"/>
  <c r="Q16" i="4"/>
  <c r="N81" i="4"/>
  <c r="Q81" i="4"/>
  <c r="S92" i="4"/>
  <c r="H698" i="4"/>
  <c r="Q88" i="4"/>
  <c r="H695" i="4"/>
  <c r="H696" i="4"/>
  <c r="T425" i="3"/>
  <c r="G139" i="2"/>
  <c r="J139" i="2"/>
  <c r="T421" i="3"/>
  <c r="P97" i="1"/>
  <c r="R67" i="1"/>
  <c r="P71" i="1"/>
  <c r="Q372" i="3"/>
  <c r="T478" i="3"/>
  <c r="Q376" i="3"/>
  <c r="Q364" i="3"/>
  <c r="T539" i="3"/>
  <c r="G142" i="2"/>
  <c r="J142" i="2"/>
  <c r="S289" i="1"/>
  <c r="T356" i="3"/>
  <c r="G38" i="2"/>
  <c r="G48" i="2" s="1"/>
  <c r="J38" i="2"/>
  <c r="I48" i="2"/>
  <c r="J48" i="2" s="1"/>
  <c r="Q369" i="3"/>
  <c r="R232" i="1"/>
  <c r="P236" i="1"/>
  <c r="P197" i="1"/>
  <c r="R167" i="1"/>
  <c r="P171" i="1"/>
  <c r="T462" i="3"/>
  <c r="P21" i="1"/>
  <c r="P51" i="1" s="1"/>
  <c r="P47" i="1"/>
  <c r="R217" i="1"/>
  <c r="P221" i="1"/>
  <c r="P247" i="1"/>
  <c r="Q371" i="3"/>
  <c r="Q365" i="3"/>
  <c r="Q395" i="3"/>
  <c r="R132" i="1"/>
  <c r="P136" i="1"/>
  <c r="T643" i="3"/>
  <c r="P86" i="1"/>
  <c r="R86" i="1" s="1"/>
  <c r="R82" i="1"/>
  <c r="P271" i="1"/>
  <c r="P301" i="1" s="1"/>
  <c r="P297" i="1"/>
  <c r="Q370" i="3"/>
  <c r="Q361" i="3"/>
  <c r="Q391" i="3"/>
  <c r="P336" i="1"/>
  <c r="R325" i="1"/>
  <c r="G543" i="1"/>
  <c r="G544" i="1"/>
  <c r="G549" i="1"/>
  <c r="I144" i="2"/>
  <c r="J144" i="2" s="1"/>
  <c r="I80" i="2"/>
  <c r="J80" i="2" s="1"/>
  <c r="J67" i="2"/>
  <c r="G67" i="2"/>
  <c r="G80" i="2" s="1"/>
  <c r="R141" i="1"/>
  <c r="I17" i="2"/>
  <c r="P321" i="1"/>
  <c r="P347" i="1"/>
  <c r="T466" i="3"/>
  <c r="T333" i="3"/>
  <c r="T331" i="3"/>
  <c r="G16" i="2"/>
  <c r="J16" i="2"/>
  <c r="S344" i="1"/>
  <c r="P147" i="1"/>
  <c r="R117" i="1"/>
  <c r="P121" i="1"/>
  <c r="R182" i="1"/>
  <c r="P186" i="1"/>
  <c r="R241" i="1"/>
  <c r="R193" i="1"/>
  <c r="H144" i="2"/>
  <c r="T474" i="3"/>
  <c r="R189" i="1"/>
  <c r="Z509" i="1"/>
  <c r="H549" i="1"/>
  <c r="G532" i="1"/>
  <c r="G536" i="1" s="1"/>
  <c r="R310" i="1"/>
  <c r="T535" i="3"/>
  <c r="S339" i="1"/>
  <c r="R149" i="1"/>
  <c r="T470" i="3"/>
  <c r="Q368" i="3"/>
  <c r="G152" i="2"/>
  <c r="J152" i="2"/>
  <c r="Q394" i="3"/>
  <c r="Y810" i="5" l="1"/>
  <c r="S757" i="5"/>
  <c r="T99" i="4"/>
  <c r="T102" i="4"/>
  <c r="T103" i="4"/>
  <c r="V784" i="5"/>
  <c r="J442" i="5"/>
  <c r="P351" i="1"/>
  <c r="R351" i="1" s="1"/>
  <c r="X91" i="4"/>
  <c r="AG728" i="5"/>
  <c r="T728" i="5"/>
  <c r="AE728" i="5" s="1"/>
  <c r="T91" i="4"/>
  <c r="R297" i="1"/>
  <c r="V785" i="5"/>
  <c r="R136" i="1"/>
  <c r="X106" i="4"/>
  <c r="T107" i="4"/>
  <c r="T100" i="4"/>
  <c r="AD700" i="5"/>
  <c r="T93" i="4"/>
  <c r="R247" i="1"/>
  <c r="Y107" i="4"/>
  <c r="AC433" i="5"/>
  <c r="R757" i="5"/>
  <c r="G144" i="2"/>
  <c r="X99" i="4"/>
  <c r="AC427" i="5"/>
  <c r="AA694" i="5"/>
  <c r="AC437" i="5"/>
  <c r="W728" i="5"/>
  <c r="W785" i="5" s="1"/>
  <c r="X105" i="4"/>
  <c r="Y105" i="4" s="1"/>
  <c r="H542" i="1"/>
  <c r="H543" i="1"/>
  <c r="H541" i="1"/>
  <c r="R197" i="1"/>
  <c r="T94" i="4"/>
  <c r="T106" i="4"/>
  <c r="S54" i="4"/>
  <c r="X54" i="4" s="1"/>
  <c r="S58" i="4"/>
  <c r="T70" i="4" s="1"/>
  <c r="V440" i="5"/>
  <c r="V729" i="5" s="1"/>
  <c r="V786" i="5" s="1"/>
  <c r="G729" i="5"/>
  <c r="G786" i="5" s="1"/>
  <c r="G452" i="5"/>
  <c r="X101" i="4"/>
  <c r="Y106" i="4"/>
  <c r="S57" i="4"/>
  <c r="T69" i="4" s="1"/>
  <c r="S60" i="4"/>
  <c r="T72" i="4" s="1"/>
  <c r="S53" i="4"/>
  <c r="T65" i="4" s="1"/>
  <c r="S815" i="5"/>
  <c r="T105" i="4"/>
  <c r="S61" i="4"/>
  <c r="X61" i="4" s="1"/>
  <c r="T101" i="4"/>
  <c r="T96" i="4"/>
  <c r="Y103" i="4"/>
  <c r="S55" i="4"/>
  <c r="T67" i="4" s="1"/>
  <c r="E729" i="5"/>
  <c r="E786" i="5" s="1"/>
  <c r="T446" i="5"/>
  <c r="E458" i="5"/>
  <c r="E454" i="5"/>
  <c r="T442" i="5"/>
  <c r="E462" i="5"/>
  <c r="T450" i="5"/>
  <c r="AC434" i="5"/>
  <c r="Y754" i="5"/>
  <c r="AJ697" i="5"/>
  <c r="V814" i="5"/>
  <c r="X814" i="5"/>
  <c r="U814" i="5"/>
  <c r="T814" i="5"/>
  <c r="W814" i="5"/>
  <c r="AC442" i="5"/>
  <c r="B484" i="5"/>
  <c r="Q472" i="5"/>
  <c r="AA696" i="5"/>
  <c r="Y751" i="5"/>
  <c r="AJ694" i="5"/>
  <c r="U811" i="5"/>
  <c r="W811" i="5"/>
  <c r="R811" i="5"/>
  <c r="V811" i="5"/>
  <c r="T811" i="5"/>
  <c r="S811" i="5"/>
  <c r="X811" i="5"/>
  <c r="AA698" i="5"/>
  <c r="I609" i="5"/>
  <c r="X597" i="5"/>
  <c r="E467" i="5"/>
  <c r="T455" i="5"/>
  <c r="I741" i="5"/>
  <c r="I798" i="5" s="1"/>
  <c r="X582" i="5"/>
  <c r="I594" i="5"/>
  <c r="U785" i="5"/>
  <c r="AF728" i="5"/>
  <c r="V459" i="5"/>
  <c r="G471" i="5"/>
  <c r="Y752" i="5"/>
  <c r="AJ695" i="5"/>
  <c r="T812" i="5"/>
  <c r="W812" i="5"/>
  <c r="V812" i="5"/>
  <c r="U812" i="5"/>
  <c r="X812" i="5"/>
  <c r="F468" i="5"/>
  <c r="U456" i="5"/>
  <c r="AD444" i="5"/>
  <c r="J446" i="5"/>
  <c r="C458" i="5"/>
  <c r="K446" i="5"/>
  <c r="AD446" i="5" s="1"/>
  <c r="Q465" i="5"/>
  <c r="B477" i="5"/>
  <c r="Y912" i="5"/>
  <c r="AA83" i="5"/>
  <c r="U457" i="5"/>
  <c r="F469" i="5"/>
  <c r="E472" i="5"/>
  <c r="T460" i="5"/>
  <c r="F472" i="5"/>
  <c r="U460" i="5"/>
  <c r="U454" i="5"/>
  <c r="F466" i="5"/>
  <c r="AC440" i="5"/>
  <c r="C466" i="5"/>
  <c r="K454" i="5"/>
  <c r="AD454" i="5" s="1"/>
  <c r="Q458" i="5"/>
  <c r="B470" i="5"/>
  <c r="Q454" i="5"/>
  <c r="B466" i="5"/>
  <c r="K728" i="5"/>
  <c r="K785" i="5" s="1"/>
  <c r="AD426" i="5"/>
  <c r="AC426" i="5"/>
  <c r="Y753" i="5"/>
  <c r="AJ696" i="5"/>
  <c r="W813" i="5"/>
  <c r="V813" i="5"/>
  <c r="U813" i="5"/>
  <c r="T813" i="5"/>
  <c r="X813" i="5"/>
  <c r="A475" i="5"/>
  <c r="P463" i="5"/>
  <c r="H729" i="5"/>
  <c r="H786" i="5" s="1"/>
  <c r="H450" i="5"/>
  <c r="W438" i="5"/>
  <c r="U455" i="5"/>
  <c r="F467" i="5"/>
  <c r="U453" i="5"/>
  <c r="F465" i="5"/>
  <c r="Y755" i="5"/>
  <c r="AJ698" i="5"/>
  <c r="V815" i="5"/>
  <c r="X815" i="5"/>
  <c r="W815" i="5"/>
  <c r="U815" i="5"/>
  <c r="T815" i="5"/>
  <c r="S812" i="5"/>
  <c r="F473" i="5"/>
  <c r="U461" i="5"/>
  <c r="Y916" i="5"/>
  <c r="AA87" i="5"/>
  <c r="C459" i="5"/>
  <c r="K447" i="5"/>
  <c r="AD447" i="5" s="1"/>
  <c r="J447" i="5"/>
  <c r="P461" i="5"/>
  <c r="A473" i="5"/>
  <c r="E468" i="5"/>
  <c r="T456" i="5"/>
  <c r="V451" i="5"/>
  <c r="G463" i="5"/>
  <c r="Q450" i="5"/>
  <c r="B462" i="5"/>
  <c r="Q457" i="5"/>
  <c r="B469" i="5"/>
  <c r="E463" i="5"/>
  <c r="T451" i="5"/>
  <c r="AC431" i="5"/>
  <c r="U458" i="5"/>
  <c r="F470" i="5"/>
  <c r="G473" i="5"/>
  <c r="V461" i="5"/>
  <c r="Y914" i="5"/>
  <c r="AA85" i="5"/>
  <c r="S813" i="5"/>
  <c r="F471" i="5"/>
  <c r="U459" i="5"/>
  <c r="S814" i="5"/>
  <c r="W784" i="5"/>
  <c r="AH727" i="5"/>
  <c r="B479" i="5"/>
  <c r="Q467" i="5"/>
  <c r="W440" i="5"/>
  <c r="H452" i="5"/>
  <c r="C468" i="5"/>
  <c r="K456" i="5"/>
  <c r="AC456" i="5" s="1"/>
  <c r="V455" i="5"/>
  <c r="G467" i="5"/>
  <c r="T449" i="5"/>
  <c r="E461" i="5"/>
  <c r="J728" i="5"/>
  <c r="J785" i="5" s="1"/>
  <c r="E471" i="5"/>
  <c r="T459" i="5"/>
  <c r="G478" i="5"/>
  <c r="V466" i="5"/>
  <c r="I628" i="5"/>
  <c r="X616" i="5"/>
  <c r="D730" i="5"/>
  <c r="D787" i="5" s="1"/>
  <c r="Y918" i="5"/>
  <c r="AA89" i="5"/>
  <c r="K460" i="5"/>
  <c r="AD460" i="5" s="1"/>
  <c r="C472" i="5"/>
  <c r="H458" i="5"/>
  <c r="W446" i="5"/>
  <c r="X587" i="5"/>
  <c r="I599" i="5"/>
  <c r="Y908" i="5"/>
  <c r="AA79" i="5"/>
  <c r="Q463" i="5"/>
  <c r="B475" i="5"/>
  <c r="A464" i="5"/>
  <c r="P452" i="5"/>
  <c r="C451" i="5"/>
  <c r="K439" i="5"/>
  <c r="AD439" i="5" s="1"/>
  <c r="J439" i="5"/>
  <c r="G474" i="5"/>
  <c r="V462" i="5"/>
  <c r="X796" i="5"/>
  <c r="AI739" i="5"/>
  <c r="K452" i="5"/>
  <c r="AC452" i="5" s="1"/>
  <c r="C464" i="5"/>
  <c r="C729" i="5"/>
  <c r="C786" i="5" s="1"/>
  <c r="J438" i="5"/>
  <c r="C450" i="5"/>
  <c r="K438" i="5"/>
  <c r="P457" i="5"/>
  <c r="A469" i="5"/>
  <c r="Y699" i="5"/>
  <c r="X583" i="5"/>
  <c r="I595" i="5"/>
  <c r="P510" i="5"/>
  <c r="A522" i="5"/>
  <c r="W444" i="5"/>
  <c r="H456" i="5"/>
  <c r="J456" i="5" s="1"/>
  <c r="G480" i="5"/>
  <c r="V468" i="5"/>
  <c r="G465" i="5"/>
  <c r="V453" i="5"/>
  <c r="S817" i="5"/>
  <c r="X590" i="5"/>
  <c r="I602" i="5"/>
  <c r="W469" i="5"/>
  <c r="H481" i="5"/>
  <c r="H461" i="5"/>
  <c r="W449" i="5"/>
  <c r="R812" i="5"/>
  <c r="P482" i="5"/>
  <c r="A494" i="5"/>
  <c r="AC448" i="5"/>
  <c r="Q473" i="5"/>
  <c r="B485" i="5"/>
  <c r="J440" i="5"/>
  <c r="A468" i="5"/>
  <c r="P456" i="5"/>
  <c r="C457" i="5"/>
  <c r="K445" i="5"/>
  <c r="AD445" i="5" s="1"/>
  <c r="J445" i="5"/>
  <c r="W451" i="5"/>
  <c r="H463" i="5"/>
  <c r="H455" i="5"/>
  <c r="W443" i="5"/>
  <c r="I617" i="5"/>
  <c r="X605" i="5"/>
  <c r="G484" i="5"/>
  <c r="V472" i="5"/>
  <c r="R756" i="5"/>
  <c r="AC699" i="5"/>
  <c r="T441" i="5"/>
  <c r="E453" i="5"/>
  <c r="U817" i="5"/>
  <c r="W817" i="5"/>
  <c r="V817" i="5"/>
  <c r="T817" i="5"/>
  <c r="X817" i="5"/>
  <c r="P460" i="5"/>
  <c r="A472" i="5"/>
  <c r="AA697" i="5"/>
  <c r="U463" i="5"/>
  <c r="F475" i="5"/>
  <c r="Y910" i="5"/>
  <c r="AA81" i="5"/>
  <c r="R814" i="5"/>
  <c r="P453" i="5"/>
  <c r="A465" i="5"/>
  <c r="I601" i="5"/>
  <c r="X589" i="5"/>
  <c r="A479" i="5"/>
  <c r="P467" i="5"/>
  <c r="Q471" i="5"/>
  <c r="B483" i="5"/>
  <c r="W453" i="5"/>
  <c r="H465" i="5"/>
  <c r="W448" i="5"/>
  <c r="H460" i="5"/>
  <c r="C461" i="5"/>
  <c r="K449" i="5"/>
  <c r="AD449" i="5" s="1"/>
  <c r="J449" i="5"/>
  <c r="AC435" i="5"/>
  <c r="AC429" i="5"/>
  <c r="C453" i="5"/>
  <c r="K441" i="5"/>
  <c r="AD441" i="5" s="1"/>
  <c r="J441" i="5"/>
  <c r="T445" i="5"/>
  <c r="E457" i="5"/>
  <c r="I612" i="5"/>
  <c r="X600" i="5"/>
  <c r="X740" i="5"/>
  <c r="B476" i="5"/>
  <c r="Q464" i="5"/>
  <c r="F464" i="5"/>
  <c r="U452" i="5"/>
  <c r="G469" i="5"/>
  <c r="V457" i="5"/>
  <c r="C455" i="5"/>
  <c r="K443" i="5"/>
  <c r="AD443" i="5" s="1"/>
  <c r="J443" i="5"/>
  <c r="A483" i="5"/>
  <c r="P471" i="5"/>
  <c r="H454" i="5"/>
  <c r="W442" i="5"/>
  <c r="F729" i="5"/>
  <c r="F786" i="5" s="1"/>
  <c r="U438" i="5"/>
  <c r="U729" i="5" s="1"/>
  <c r="F450" i="5"/>
  <c r="AE727" i="5"/>
  <c r="T784" i="5"/>
  <c r="S756" i="5"/>
  <c r="AD699" i="5"/>
  <c r="AA695" i="5"/>
  <c r="V458" i="5"/>
  <c r="G470" i="5"/>
  <c r="E464" i="5"/>
  <c r="T452" i="5"/>
  <c r="I620" i="5"/>
  <c r="X608" i="5"/>
  <c r="H459" i="5"/>
  <c r="W447" i="5"/>
  <c r="P502" i="5"/>
  <c r="A514" i="5"/>
  <c r="X603" i="5"/>
  <c r="I615" i="5"/>
  <c r="B480" i="5"/>
  <c r="Q468" i="5"/>
  <c r="I598" i="5"/>
  <c r="X586" i="5"/>
  <c r="X59" i="4"/>
  <c r="T27" i="4"/>
  <c r="X27" i="4"/>
  <c r="Y27" i="4" s="1"/>
  <c r="X73" i="4"/>
  <c r="X57" i="4"/>
  <c r="T85" i="4"/>
  <c r="X85" i="4"/>
  <c r="Y97" i="4" s="1"/>
  <c r="T80" i="4"/>
  <c r="X80" i="4"/>
  <c r="X32" i="4"/>
  <c r="Y32" i="4" s="1"/>
  <c r="T32" i="4"/>
  <c r="X78" i="4"/>
  <c r="T78" i="4"/>
  <c r="X72" i="4"/>
  <c r="X86" i="4"/>
  <c r="T86" i="4"/>
  <c r="T81" i="4"/>
  <c r="X81" i="4"/>
  <c r="Y93" i="4" s="1"/>
  <c r="X38" i="4"/>
  <c r="Y38" i="4" s="1"/>
  <c r="T38" i="4"/>
  <c r="T29" i="4"/>
  <c r="X29" i="4"/>
  <c r="Y29" i="4" s="1"/>
  <c r="T98" i="4"/>
  <c r="T83" i="4"/>
  <c r="X83" i="4"/>
  <c r="T95" i="4"/>
  <c r="N692" i="4"/>
  <c r="R692" i="4"/>
  <c r="T89" i="4"/>
  <c r="X89" i="4"/>
  <c r="X74" i="4"/>
  <c r="X71" i="4"/>
  <c r="T71" i="4"/>
  <c r="Q65" i="4"/>
  <c r="X69" i="4"/>
  <c r="X66" i="4"/>
  <c r="Q41" i="4"/>
  <c r="S52" i="4"/>
  <c r="N41" i="4"/>
  <c r="S43" i="4"/>
  <c r="S44" i="4"/>
  <c r="S50" i="4"/>
  <c r="S45" i="4"/>
  <c r="S42" i="4"/>
  <c r="S51" i="4"/>
  <c r="S48" i="4"/>
  <c r="S49" i="4"/>
  <c r="S41" i="4"/>
  <c r="S46" i="4"/>
  <c r="S47" i="4"/>
  <c r="M694" i="4"/>
  <c r="X82" i="4"/>
  <c r="T82" i="4"/>
  <c r="T87" i="4"/>
  <c r="X87" i="4"/>
  <c r="X30" i="4"/>
  <c r="Y30" i="4" s="1"/>
  <c r="T30" i="4"/>
  <c r="X34" i="4"/>
  <c r="Y34" i="4" s="1"/>
  <c r="T34" i="4"/>
  <c r="X36" i="4"/>
  <c r="Y36" i="4" s="1"/>
  <c r="T36" i="4"/>
  <c r="X92" i="4"/>
  <c r="T92" i="4"/>
  <c r="R696" i="4"/>
  <c r="X76" i="4"/>
  <c r="X88" i="4"/>
  <c r="Y100" i="4" s="1"/>
  <c r="T88" i="4"/>
  <c r="X84" i="4"/>
  <c r="T84" i="4"/>
  <c r="X68" i="4"/>
  <c r="N697" i="4"/>
  <c r="R697" i="4"/>
  <c r="T97" i="4"/>
  <c r="T37" i="4"/>
  <c r="X37" i="4"/>
  <c r="Y37" i="4" s="1"/>
  <c r="T104" i="4"/>
  <c r="X79" i="4"/>
  <c r="Y91" i="4" s="1"/>
  <c r="T79" i="4"/>
  <c r="X70" i="4"/>
  <c r="X67" i="4"/>
  <c r="T35" i="4"/>
  <c r="X35" i="4"/>
  <c r="Y35" i="4" s="1"/>
  <c r="T39" i="4"/>
  <c r="X39" i="4"/>
  <c r="X90" i="4"/>
  <c r="T90" i="4"/>
  <c r="X75" i="4"/>
  <c r="T77" i="4"/>
  <c r="X77" i="4"/>
  <c r="S64" i="4"/>
  <c r="Q53" i="4"/>
  <c r="N53" i="4"/>
  <c r="S63" i="4"/>
  <c r="T75" i="4" s="1"/>
  <c r="M695" i="4"/>
  <c r="N696" i="4" s="1"/>
  <c r="S56" i="4"/>
  <c r="X65" i="4"/>
  <c r="T33" i="4"/>
  <c r="X33" i="4"/>
  <c r="Y33" i="4" s="1"/>
  <c r="T31" i="4"/>
  <c r="X31" i="4"/>
  <c r="Y31" i="4" s="1"/>
  <c r="X28" i="4"/>
  <c r="Y28" i="4" s="1"/>
  <c r="T28" i="4"/>
  <c r="R693" i="4"/>
  <c r="N693" i="4"/>
  <c r="N698" i="4"/>
  <c r="S62" i="4"/>
  <c r="Q408" i="3"/>
  <c r="Q382" i="3"/>
  <c r="H532" i="1"/>
  <c r="H536" i="1" s="1"/>
  <c r="T480" i="3"/>
  <c r="G17" i="2"/>
  <c r="J17" i="2"/>
  <c r="Q405" i="3"/>
  <c r="T657" i="3"/>
  <c r="T476" i="3"/>
  <c r="Q390" i="3"/>
  <c r="R97" i="1"/>
  <c r="T439" i="3"/>
  <c r="P151" i="1"/>
  <c r="R121" i="1"/>
  <c r="S121" i="1"/>
  <c r="Q379" i="3"/>
  <c r="T370" i="3"/>
  <c r="Q386" i="3"/>
  <c r="T484" i="3"/>
  <c r="T549" i="3"/>
  <c r="R186" i="1"/>
  <c r="T347" i="3"/>
  <c r="T345" i="3"/>
  <c r="Q375" i="3"/>
  <c r="R221" i="1"/>
  <c r="P251" i="1"/>
  <c r="S221" i="1"/>
  <c r="R236" i="1"/>
  <c r="Q383" i="3"/>
  <c r="T553" i="3"/>
  <c r="Q378" i="3"/>
  <c r="T492" i="3"/>
  <c r="P101" i="1"/>
  <c r="R101" i="1" s="1"/>
  <c r="R71" i="1"/>
  <c r="S71" i="1"/>
  <c r="T435" i="3"/>
  <c r="H544" i="1"/>
  <c r="I542" i="1"/>
  <c r="AA509" i="1"/>
  <c r="I543" i="1"/>
  <c r="I541" i="1"/>
  <c r="T488" i="3"/>
  <c r="R147" i="1"/>
  <c r="R347" i="1"/>
  <c r="Q384" i="3"/>
  <c r="Q409" i="3"/>
  <c r="Q385" i="3"/>
  <c r="P201" i="1"/>
  <c r="R171" i="1"/>
  <c r="S171" i="1"/>
  <c r="T785" i="5" l="1"/>
  <c r="X58" i="4"/>
  <c r="T66" i="4"/>
  <c r="J452" i="5"/>
  <c r="Y101" i="4"/>
  <c r="AC441" i="5"/>
  <c r="X55" i="4"/>
  <c r="AH728" i="5"/>
  <c r="T53" i="4"/>
  <c r="T54" i="4"/>
  <c r="T55" i="4"/>
  <c r="Y69" i="4"/>
  <c r="AD456" i="5"/>
  <c r="AC460" i="5"/>
  <c r="X60" i="4"/>
  <c r="Y72" i="4" s="1"/>
  <c r="T729" i="5"/>
  <c r="T786" i="5" s="1"/>
  <c r="AC447" i="5"/>
  <c r="AG729" i="5"/>
  <c r="T58" i="4"/>
  <c r="X53" i="4"/>
  <c r="Y65" i="4" s="1"/>
  <c r="T73" i="4"/>
  <c r="Y70" i="4"/>
  <c r="AA699" i="5"/>
  <c r="Y90" i="4"/>
  <c r="Y84" i="4"/>
  <c r="Y66" i="4"/>
  <c r="Y814" i="5"/>
  <c r="I532" i="1"/>
  <c r="I536" i="1" s="1"/>
  <c r="Y87" i="4"/>
  <c r="Y82" i="4"/>
  <c r="Y71" i="4"/>
  <c r="Y812" i="5"/>
  <c r="Y813" i="5"/>
  <c r="R201" i="1"/>
  <c r="Y92" i="4"/>
  <c r="Y86" i="4"/>
  <c r="Y85" i="4"/>
  <c r="AC445" i="5"/>
  <c r="Y815" i="5"/>
  <c r="AD452" i="5"/>
  <c r="E466" i="5"/>
  <c r="T454" i="5"/>
  <c r="AC443" i="5"/>
  <c r="Y817" i="5"/>
  <c r="E470" i="5"/>
  <c r="T458" i="5"/>
  <c r="G730" i="5"/>
  <c r="G787" i="5" s="1"/>
  <c r="G464" i="5"/>
  <c r="G731" i="5" s="1"/>
  <c r="V452" i="5"/>
  <c r="V730" i="5" s="1"/>
  <c r="V787" i="5" s="1"/>
  <c r="B492" i="5"/>
  <c r="Q480" i="5"/>
  <c r="W459" i="5"/>
  <c r="H471" i="5"/>
  <c r="V470" i="5"/>
  <c r="G482" i="5"/>
  <c r="F730" i="5"/>
  <c r="F787" i="5" s="1"/>
  <c r="U450" i="5"/>
  <c r="U730" i="5" s="1"/>
  <c r="F462" i="5"/>
  <c r="G481" i="5"/>
  <c r="V469" i="5"/>
  <c r="T457" i="5"/>
  <c r="E469" i="5"/>
  <c r="Y756" i="5"/>
  <c r="AJ699" i="5"/>
  <c r="X816" i="5"/>
  <c r="V816" i="5"/>
  <c r="W816" i="5"/>
  <c r="T816" i="5"/>
  <c r="U816" i="5"/>
  <c r="B487" i="5"/>
  <c r="Q475" i="5"/>
  <c r="X599" i="5"/>
  <c r="I611" i="5"/>
  <c r="G490" i="5"/>
  <c r="V478" i="5"/>
  <c r="Q479" i="5"/>
  <c r="B491" i="5"/>
  <c r="H730" i="5"/>
  <c r="H787" i="5" s="1"/>
  <c r="H462" i="5"/>
  <c r="W450" i="5"/>
  <c r="E484" i="5"/>
  <c r="T472" i="5"/>
  <c r="B489" i="5"/>
  <c r="Q477" i="5"/>
  <c r="I742" i="5"/>
  <c r="I799" i="5" s="1"/>
  <c r="I606" i="5"/>
  <c r="X594" i="5"/>
  <c r="E479" i="5"/>
  <c r="T467" i="5"/>
  <c r="P514" i="5"/>
  <c r="A526" i="5"/>
  <c r="S816" i="5"/>
  <c r="U786" i="5"/>
  <c r="AF729" i="5"/>
  <c r="X797" i="5"/>
  <c r="AI740" i="5"/>
  <c r="AC449" i="5"/>
  <c r="C473" i="5"/>
  <c r="K461" i="5"/>
  <c r="AD461" i="5" s="1"/>
  <c r="J461" i="5"/>
  <c r="B495" i="5"/>
  <c r="Q483" i="5"/>
  <c r="I613" i="5"/>
  <c r="X601" i="5"/>
  <c r="T453" i="5"/>
  <c r="E465" i="5"/>
  <c r="R816" i="5"/>
  <c r="A480" i="5"/>
  <c r="P468" i="5"/>
  <c r="B497" i="5"/>
  <c r="Q485" i="5"/>
  <c r="H493" i="5"/>
  <c r="W481" i="5"/>
  <c r="P469" i="5"/>
  <c r="A481" i="5"/>
  <c r="C476" i="5"/>
  <c r="K464" i="5"/>
  <c r="AC464" i="5" s="1"/>
  <c r="AC439" i="5"/>
  <c r="T461" i="5"/>
  <c r="E473" i="5"/>
  <c r="G485" i="5"/>
  <c r="V473" i="5"/>
  <c r="Q462" i="5"/>
  <c r="B474" i="5"/>
  <c r="V463" i="5"/>
  <c r="G475" i="5"/>
  <c r="Q470" i="5"/>
  <c r="B482" i="5"/>
  <c r="K466" i="5"/>
  <c r="AD466" i="5" s="1"/>
  <c r="C478" i="5"/>
  <c r="U466" i="5"/>
  <c r="F478" i="5"/>
  <c r="X741" i="5"/>
  <c r="H466" i="5"/>
  <c r="W454" i="5"/>
  <c r="B488" i="5"/>
  <c r="Q476" i="5"/>
  <c r="P522" i="5"/>
  <c r="A534" i="5"/>
  <c r="C463" i="5"/>
  <c r="K451" i="5"/>
  <c r="AD451" i="5" s="1"/>
  <c r="J451" i="5"/>
  <c r="C484" i="5"/>
  <c r="K472" i="5"/>
  <c r="AD472" i="5" s="1"/>
  <c r="D731" i="5"/>
  <c r="D788" i="5" s="1"/>
  <c r="E483" i="5"/>
  <c r="T471" i="5"/>
  <c r="T468" i="5"/>
  <c r="E480" i="5"/>
  <c r="F481" i="5"/>
  <c r="U469" i="5"/>
  <c r="J458" i="5"/>
  <c r="K458" i="5"/>
  <c r="AD458" i="5" s="1"/>
  <c r="C470" i="5"/>
  <c r="V471" i="5"/>
  <c r="G483" i="5"/>
  <c r="X598" i="5"/>
  <c r="I610" i="5"/>
  <c r="I632" i="5"/>
  <c r="X620" i="5"/>
  <c r="A495" i="5"/>
  <c r="P483" i="5"/>
  <c r="C467" i="5"/>
  <c r="K455" i="5"/>
  <c r="AD455" i="5" s="1"/>
  <c r="J455" i="5"/>
  <c r="F476" i="5"/>
  <c r="U464" i="5"/>
  <c r="C465" i="5"/>
  <c r="K453" i="5"/>
  <c r="AD453" i="5" s="1"/>
  <c r="J453" i="5"/>
  <c r="W460" i="5"/>
  <c r="H472" i="5"/>
  <c r="A491" i="5"/>
  <c r="P479" i="5"/>
  <c r="P465" i="5"/>
  <c r="A477" i="5"/>
  <c r="AJ700" i="5"/>
  <c r="H467" i="5"/>
  <c r="W455" i="5"/>
  <c r="A506" i="5"/>
  <c r="P494" i="5"/>
  <c r="W461" i="5"/>
  <c r="H473" i="5"/>
  <c r="I614" i="5"/>
  <c r="X602" i="5"/>
  <c r="V480" i="5"/>
  <c r="G492" i="5"/>
  <c r="W456" i="5"/>
  <c r="H468" i="5"/>
  <c r="J468" i="5" s="1"/>
  <c r="X595" i="5"/>
  <c r="I607" i="5"/>
  <c r="J729" i="5"/>
  <c r="J786" i="5" s="1"/>
  <c r="J460" i="5"/>
  <c r="K468" i="5"/>
  <c r="AD468" i="5" s="1"/>
  <c r="C480" i="5"/>
  <c r="U470" i="5"/>
  <c r="F482" i="5"/>
  <c r="E475" i="5"/>
  <c r="T463" i="5"/>
  <c r="P473" i="5"/>
  <c r="A485" i="5"/>
  <c r="U465" i="5"/>
  <c r="F477" i="5"/>
  <c r="J454" i="5"/>
  <c r="F484" i="5"/>
  <c r="U472" i="5"/>
  <c r="AC446" i="5"/>
  <c r="F480" i="5"/>
  <c r="U468" i="5"/>
  <c r="I621" i="5"/>
  <c r="X609" i="5"/>
  <c r="Y811" i="5"/>
  <c r="B496" i="5"/>
  <c r="Q484" i="5"/>
  <c r="E474" i="5"/>
  <c r="T462" i="5"/>
  <c r="H477" i="5"/>
  <c r="W465" i="5"/>
  <c r="F487" i="5"/>
  <c r="U475" i="5"/>
  <c r="C469" i="5"/>
  <c r="K457" i="5"/>
  <c r="AD457" i="5" s="1"/>
  <c r="J457" i="5"/>
  <c r="G477" i="5"/>
  <c r="V465" i="5"/>
  <c r="C730" i="5"/>
  <c r="C787" i="5" s="1"/>
  <c r="J450" i="5"/>
  <c r="K450" i="5"/>
  <c r="C462" i="5"/>
  <c r="U473" i="5"/>
  <c r="F485" i="5"/>
  <c r="F479" i="5"/>
  <c r="U467" i="5"/>
  <c r="X615" i="5"/>
  <c r="I627" i="5"/>
  <c r="E476" i="5"/>
  <c r="T464" i="5"/>
  <c r="I624" i="5"/>
  <c r="X612" i="5"/>
  <c r="A484" i="5"/>
  <c r="P472" i="5"/>
  <c r="Y757" i="5"/>
  <c r="V484" i="5"/>
  <c r="G496" i="5"/>
  <c r="I629" i="5"/>
  <c r="X617" i="5"/>
  <c r="H475" i="5"/>
  <c r="W463" i="5"/>
  <c r="K729" i="5"/>
  <c r="K786" i="5" s="1"/>
  <c r="AD438" i="5"/>
  <c r="AC438" i="5"/>
  <c r="G486" i="5"/>
  <c r="V474" i="5"/>
  <c r="A476" i="5"/>
  <c r="P464" i="5"/>
  <c r="H470" i="5"/>
  <c r="W458" i="5"/>
  <c r="I640" i="5"/>
  <c r="X628" i="5"/>
  <c r="V467" i="5"/>
  <c r="G479" i="5"/>
  <c r="W452" i="5"/>
  <c r="H464" i="5"/>
  <c r="U471" i="5"/>
  <c r="F483" i="5"/>
  <c r="B481" i="5"/>
  <c r="Q469" i="5"/>
  <c r="C471" i="5"/>
  <c r="K459" i="5"/>
  <c r="AD459" i="5" s="1"/>
  <c r="J459" i="5"/>
  <c r="W729" i="5"/>
  <c r="A487" i="5"/>
  <c r="P475" i="5"/>
  <c r="Q466" i="5"/>
  <c r="B478" i="5"/>
  <c r="AC454" i="5"/>
  <c r="E730" i="5"/>
  <c r="E787" i="5" s="1"/>
  <c r="T56" i="4"/>
  <c r="X56" i="4"/>
  <c r="Y68" i="4" s="1"/>
  <c r="T64" i="4"/>
  <c r="X64" i="4"/>
  <c r="T76" i="4"/>
  <c r="N694" i="4"/>
  <c r="R694" i="4"/>
  <c r="X45" i="4"/>
  <c r="Y45" i="4" s="1"/>
  <c r="T45" i="4"/>
  <c r="Y80" i="4"/>
  <c r="Y40" i="4"/>
  <c r="Y94" i="4"/>
  <c r="T48" i="4"/>
  <c r="X48" i="4"/>
  <c r="Y48" i="4" s="1"/>
  <c r="T52" i="4"/>
  <c r="X52" i="4"/>
  <c r="Y52" i="4" s="1"/>
  <c r="Y83" i="4"/>
  <c r="Y95" i="4"/>
  <c r="Y58" i="4"/>
  <c r="X46" i="4"/>
  <c r="Y46" i="4" s="1"/>
  <c r="T46" i="4"/>
  <c r="T51" i="4"/>
  <c r="X51" i="4"/>
  <c r="Y51" i="4" s="1"/>
  <c r="T44" i="4"/>
  <c r="X44" i="4"/>
  <c r="Y44" i="4" s="1"/>
  <c r="Y89" i="4"/>
  <c r="Y104" i="4"/>
  <c r="Y81" i="4"/>
  <c r="T60" i="4"/>
  <c r="Y99" i="4"/>
  <c r="T57" i="4"/>
  <c r="Y73" i="4"/>
  <c r="N695" i="4"/>
  <c r="R695" i="4"/>
  <c r="X49" i="4"/>
  <c r="Y49" i="4" s="1"/>
  <c r="T49" i="4"/>
  <c r="Y78" i="4"/>
  <c r="X63" i="4"/>
  <c r="Y75" i="4" s="1"/>
  <c r="T63" i="4"/>
  <c r="T47" i="4"/>
  <c r="X47" i="4"/>
  <c r="Y47" i="4" s="1"/>
  <c r="X50" i="4"/>
  <c r="Y50" i="4" s="1"/>
  <c r="T50" i="4"/>
  <c r="Y102" i="4"/>
  <c r="X62" i="4"/>
  <c r="T62" i="4"/>
  <c r="Y96" i="4"/>
  <c r="Y77" i="4"/>
  <c r="Y39" i="4"/>
  <c r="Y67" i="4"/>
  <c r="Y79" i="4"/>
  <c r="T61" i="4"/>
  <c r="T68" i="4"/>
  <c r="Y88" i="4"/>
  <c r="Y98" i="4"/>
  <c r="X41" i="4"/>
  <c r="Y41" i="4" s="1"/>
  <c r="T41" i="4"/>
  <c r="X42" i="4"/>
  <c r="Y42" i="4" s="1"/>
  <c r="T42" i="4"/>
  <c r="T43" i="4"/>
  <c r="X43" i="4"/>
  <c r="Y43" i="4" s="1"/>
  <c r="T74" i="4"/>
  <c r="T59" i="4"/>
  <c r="Q423" i="3"/>
  <c r="I544" i="1"/>
  <c r="R251" i="1"/>
  <c r="T361" i="3"/>
  <c r="T359" i="3"/>
  <c r="Q404" i="3"/>
  <c r="T490" i="3"/>
  <c r="Q396" i="3"/>
  <c r="Q398" i="3"/>
  <c r="T502" i="3"/>
  <c r="J543" i="1"/>
  <c r="AB509" i="1"/>
  <c r="J544" i="1"/>
  <c r="J549" i="1"/>
  <c r="I549" i="1"/>
  <c r="T449" i="3"/>
  <c r="R301" i="1"/>
  <c r="T563" i="3"/>
  <c r="Q400" i="3"/>
  <c r="Q393" i="3"/>
  <c r="T671" i="3"/>
  <c r="Q419" i="3"/>
  <c r="T494" i="3"/>
  <c r="Q399" i="3"/>
  <c r="T506" i="3"/>
  <c r="T567" i="3"/>
  <c r="Q389" i="3"/>
  <c r="T384" i="3"/>
  <c r="T453" i="3"/>
  <c r="Q392" i="3"/>
  <c r="Q397" i="3"/>
  <c r="T498" i="3"/>
  <c r="R151" i="1"/>
  <c r="Q422" i="3"/>
  <c r="J464" i="5" l="1"/>
  <c r="AD464" i="5"/>
  <c r="Y62" i="4"/>
  <c r="E731" i="5"/>
  <c r="E788" i="5" s="1"/>
  <c r="AC458" i="5"/>
  <c r="Y63" i="4"/>
  <c r="G788" i="5"/>
  <c r="AE729" i="5"/>
  <c r="Y55" i="4"/>
  <c r="Y59" i="4"/>
  <c r="AC453" i="5"/>
  <c r="AC466" i="5"/>
  <c r="T470" i="5"/>
  <c r="E482" i="5"/>
  <c r="Y64" i="4"/>
  <c r="AC457" i="5"/>
  <c r="AC461" i="5"/>
  <c r="AG730" i="5"/>
  <c r="V464" i="5"/>
  <c r="V731" i="5" s="1"/>
  <c r="V788" i="5" s="1"/>
  <c r="G476" i="5"/>
  <c r="G732" i="5" s="1"/>
  <c r="G789" i="5" s="1"/>
  <c r="Y60" i="4"/>
  <c r="T730" i="5"/>
  <c r="T787" i="5" s="1"/>
  <c r="T466" i="5"/>
  <c r="E478" i="5"/>
  <c r="V496" i="5"/>
  <c r="G508" i="5"/>
  <c r="E488" i="5"/>
  <c r="T476" i="5"/>
  <c r="F497" i="5"/>
  <c r="U485" i="5"/>
  <c r="H485" i="5"/>
  <c r="W473" i="5"/>
  <c r="C479" i="5"/>
  <c r="K467" i="5"/>
  <c r="AD467" i="5" s="1"/>
  <c r="J467" i="5"/>
  <c r="I622" i="5"/>
  <c r="X610" i="5"/>
  <c r="AC472" i="5"/>
  <c r="V475" i="5"/>
  <c r="G487" i="5"/>
  <c r="P481" i="5"/>
  <c r="A493" i="5"/>
  <c r="W493" i="5"/>
  <c r="H505" i="5"/>
  <c r="A492" i="5"/>
  <c r="P480" i="5"/>
  <c r="T465" i="5"/>
  <c r="E477" i="5"/>
  <c r="C485" i="5"/>
  <c r="K473" i="5"/>
  <c r="AD473" i="5" s="1"/>
  <c r="J473" i="5"/>
  <c r="P526" i="5"/>
  <c r="A538" i="5"/>
  <c r="I743" i="5"/>
  <c r="I800" i="5" s="1"/>
  <c r="X606" i="5"/>
  <c r="I618" i="5"/>
  <c r="W730" i="5"/>
  <c r="G493" i="5"/>
  <c r="V481" i="5"/>
  <c r="V482" i="5"/>
  <c r="G494" i="5"/>
  <c r="W786" i="5"/>
  <c r="AH729" i="5"/>
  <c r="C483" i="5"/>
  <c r="K471" i="5"/>
  <c r="AD471" i="5" s="1"/>
  <c r="J471" i="5"/>
  <c r="V479" i="5"/>
  <c r="G491" i="5"/>
  <c r="W475" i="5"/>
  <c r="H487" i="5"/>
  <c r="I636" i="5"/>
  <c r="X624" i="5"/>
  <c r="I639" i="5"/>
  <c r="X627" i="5"/>
  <c r="F499" i="5"/>
  <c r="U487" i="5"/>
  <c r="I633" i="5"/>
  <c r="X621" i="5"/>
  <c r="P485" i="5"/>
  <c r="A497" i="5"/>
  <c r="U482" i="5"/>
  <c r="F494" i="5"/>
  <c r="C492" i="5"/>
  <c r="K480" i="5"/>
  <c r="AC480" i="5" s="1"/>
  <c r="AC468" i="5"/>
  <c r="X607" i="5"/>
  <c r="I619" i="5"/>
  <c r="V492" i="5"/>
  <c r="G504" i="5"/>
  <c r="AC455" i="5"/>
  <c r="I644" i="5"/>
  <c r="X632" i="5"/>
  <c r="J470" i="5"/>
  <c r="C482" i="5"/>
  <c r="K470" i="5"/>
  <c r="AD470" i="5" s="1"/>
  <c r="K484" i="5"/>
  <c r="AC484" i="5" s="1"/>
  <c r="C496" i="5"/>
  <c r="Q488" i="5"/>
  <c r="B500" i="5"/>
  <c r="Q482" i="5"/>
  <c r="B494" i="5"/>
  <c r="G497" i="5"/>
  <c r="V485" i="5"/>
  <c r="K476" i="5"/>
  <c r="AD476" i="5" s="1"/>
  <c r="C488" i="5"/>
  <c r="I625" i="5"/>
  <c r="X613" i="5"/>
  <c r="B501" i="5"/>
  <c r="Q489" i="5"/>
  <c r="H731" i="5"/>
  <c r="H788" i="5" s="1"/>
  <c r="H474" i="5"/>
  <c r="W462" i="5"/>
  <c r="B503" i="5"/>
  <c r="Q491" i="5"/>
  <c r="T469" i="5"/>
  <c r="E481" i="5"/>
  <c r="F731" i="5"/>
  <c r="F788" i="5" s="1"/>
  <c r="U462" i="5"/>
  <c r="U731" i="5" s="1"/>
  <c r="F474" i="5"/>
  <c r="Q492" i="5"/>
  <c r="B504" i="5"/>
  <c r="I652" i="5"/>
  <c r="X640" i="5"/>
  <c r="A496" i="5"/>
  <c r="P484" i="5"/>
  <c r="K730" i="5"/>
  <c r="K787" i="5" s="1"/>
  <c r="AD450" i="5"/>
  <c r="E487" i="5"/>
  <c r="T475" i="5"/>
  <c r="C475" i="5"/>
  <c r="K463" i="5"/>
  <c r="AD463" i="5" s="1"/>
  <c r="J463" i="5"/>
  <c r="Q478" i="5"/>
  <c r="B490" i="5"/>
  <c r="Q481" i="5"/>
  <c r="B493" i="5"/>
  <c r="H482" i="5"/>
  <c r="W470" i="5"/>
  <c r="V486" i="5"/>
  <c r="G498" i="5"/>
  <c r="J730" i="5"/>
  <c r="J787" i="5" s="1"/>
  <c r="G489" i="5"/>
  <c r="V477" i="5"/>
  <c r="Q496" i="5"/>
  <c r="B508" i="5"/>
  <c r="F492" i="5"/>
  <c r="U480" i="5"/>
  <c r="A503" i="5"/>
  <c r="P491" i="5"/>
  <c r="C477" i="5"/>
  <c r="K465" i="5"/>
  <c r="AD465" i="5" s="1"/>
  <c r="J465" i="5"/>
  <c r="V483" i="5"/>
  <c r="G495" i="5"/>
  <c r="U481" i="5"/>
  <c r="F493" i="5"/>
  <c r="E492" i="5"/>
  <c r="T480" i="5"/>
  <c r="D732" i="5"/>
  <c r="D789" i="5" s="1"/>
  <c r="AC451" i="5"/>
  <c r="P534" i="5"/>
  <c r="A546" i="5"/>
  <c r="U478" i="5"/>
  <c r="F490" i="5"/>
  <c r="Q474" i="5"/>
  <c r="B486" i="5"/>
  <c r="B509" i="5"/>
  <c r="Q497" i="5"/>
  <c r="E491" i="5"/>
  <c r="T479" i="5"/>
  <c r="G502" i="5"/>
  <c r="V490" i="5"/>
  <c r="B499" i="5"/>
  <c r="Q487" i="5"/>
  <c r="U787" i="5"/>
  <c r="AF730" i="5"/>
  <c r="H483" i="5"/>
  <c r="W471" i="5"/>
  <c r="A499" i="5"/>
  <c r="P487" i="5"/>
  <c r="P476" i="5"/>
  <c r="A488" i="5"/>
  <c r="F488" i="5"/>
  <c r="U476" i="5"/>
  <c r="C490" i="5"/>
  <c r="K478" i="5"/>
  <c r="AD478" i="5" s="1"/>
  <c r="AC459" i="5"/>
  <c r="F495" i="5"/>
  <c r="U483" i="5"/>
  <c r="W464" i="5"/>
  <c r="H476" i="5"/>
  <c r="I641" i="5"/>
  <c r="X629" i="5"/>
  <c r="U479" i="5"/>
  <c r="F491" i="5"/>
  <c r="C731" i="5"/>
  <c r="C788" i="5" s="1"/>
  <c r="J462" i="5"/>
  <c r="C474" i="5"/>
  <c r="K462" i="5"/>
  <c r="AC462" i="5" s="1"/>
  <c r="AC450" i="5"/>
  <c r="C481" i="5"/>
  <c r="K469" i="5"/>
  <c r="AD469" i="5" s="1"/>
  <c r="J469" i="5"/>
  <c r="W477" i="5"/>
  <c r="H489" i="5"/>
  <c r="T474" i="5"/>
  <c r="E486" i="5"/>
  <c r="F496" i="5"/>
  <c r="U484" i="5"/>
  <c r="F489" i="5"/>
  <c r="U477" i="5"/>
  <c r="W468" i="5"/>
  <c r="H480" i="5"/>
  <c r="X614" i="5"/>
  <c r="I626" i="5"/>
  <c r="P506" i="5"/>
  <c r="A518" i="5"/>
  <c r="W467" i="5"/>
  <c r="H479" i="5"/>
  <c r="P477" i="5"/>
  <c r="A489" i="5"/>
  <c r="W472" i="5"/>
  <c r="H484" i="5"/>
  <c r="J484" i="5" s="1"/>
  <c r="A507" i="5"/>
  <c r="P495" i="5"/>
  <c r="E495" i="5"/>
  <c r="T483" i="5"/>
  <c r="J472" i="5"/>
  <c r="H478" i="5"/>
  <c r="W466" i="5"/>
  <c r="X798" i="5"/>
  <c r="AI741" i="5"/>
  <c r="J466" i="5"/>
  <c r="T473" i="5"/>
  <c r="E485" i="5"/>
  <c r="Y816" i="5"/>
  <c r="B507" i="5"/>
  <c r="Q495" i="5"/>
  <c r="X742" i="5"/>
  <c r="T484" i="5"/>
  <c r="E496" i="5"/>
  <c r="X611" i="5"/>
  <c r="I623" i="5"/>
  <c r="Y54" i="4"/>
  <c r="Y53" i="4"/>
  <c r="Y56" i="4"/>
  <c r="Y74" i="4"/>
  <c r="Y57" i="4"/>
  <c r="Y61" i="4"/>
  <c r="Y76" i="4"/>
  <c r="T512" i="3"/>
  <c r="T467" i="3"/>
  <c r="Q413" i="3"/>
  <c r="Q433" i="3"/>
  <c r="Q414" i="3"/>
  <c r="K541" i="1"/>
  <c r="AC509" i="1"/>
  <c r="T516" i="3"/>
  <c r="T504" i="3"/>
  <c r="T375" i="3"/>
  <c r="T373" i="3"/>
  <c r="Q406" i="3"/>
  <c r="T520" i="3"/>
  <c r="T463" i="3"/>
  <c r="J541" i="1"/>
  <c r="Q436" i="3"/>
  <c r="T398" i="3"/>
  <c r="T685" i="3"/>
  <c r="Q407" i="3"/>
  <c r="T577" i="3"/>
  <c r="J532" i="1"/>
  <c r="J536" i="1" s="1"/>
  <c r="Q412" i="3"/>
  <c r="Q410" i="3"/>
  <c r="Q418" i="3"/>
  <c r="Q437" i="3"/>
  <c r="Q411" i="3"/>
  <c r="Q403" i="3"/>
  <c r="T581" i="3"/>
  <c r="T508" i="3"/>
  <c r="J542" i="1"/>
  <c r="AC465" i="5" l="1"/>
  <c r="AC478" i="5"/>
  <c r="AD484" i="5"/>
  <c r="AC471" i="5"/>
  <c r="AE730" i="5"/>
  <c r="T731" i="5"/>
  <c r="AE731" i="5" s="1"/>
  <c r="AC469" i="5"/>
  <c r="AC476" i="5"/>
  <c r="AC473" i="5"/>
  <c r="AD480" i="5"/>
  <c r="E490" i="5"/>
  <c r="T478" i="5"/>
  <c r="E494" i="5"/>
  <c r="T482" i="5"/>
  <c r="AG731" i="5"/>
  <c r="K544" i="1"/>
  <c r="K549" i="1"/>
  <c r="AC463" i="5"/>
  <c r="G488" i="5"/>
  <c r="G733" i="5" s="1"/>
  <c r="G790" i="5" s="1"/>
  <c r="V476" i="5"/>
  <c r="V732" i="5" s="1"/>
  <c r="K543" i="1"/>
  <c r="T485" i="5"/>
  <c r="E497" i="5"/>
  <c r="H490" i="5"/>
  <c r="W478" i="5"/>
  <c r="P518" i="5"/>
  <c r="A530" i="5"/>
  <c r="H501" i="5"/>
  <c r="W489" i="5"/>
  <c r="P546" i="5"/>
  <c r="A558" i="5"/>
  <c r="E504" i="5"/>
  <c r="T492" i="5"/>
  <c r="F504" i="5"/>
  <c r="U492" i="5"/>
  <c r="I664" i="5"/>
  <c r="X652" i="5"/>
  <c r="U788" i="5"/>
  <c r="AF731" i="5"/>
  <c r="I656" i="5"/>
  <c r="X644" i="5"/>
  <c r="E508" i="5"/>
  <c r="T496" i="5"/>
  <c r="B519" i="5"/>
  <c r="Q507" i="5"/>
  <c r="P507" i="5"/>
  <c r="A519" i="5"/>
  <c r="E498" i="5"/>
  <c r="T486" i="5"/>
  <c r="C732" i="5"/>
  <c r="C789" i="5" s="1"/>
  <c r="J474" i="5"/>
  <c r="K474" i="5"/>
  <c r="AC474" i="5" s="1"/>
  <c r="C486" i="5"/>
  <c r="C502" i="5"/>
  <c r="K490" i="5"/>
  <c r="AD490" i="5" s="1"/>
  <c r="F500" i="5"/>
  <c r="U488" i="5"/>
  <c r="P499" i="5"/>
  <c r="A511" i="5"/>
  <c r="W483" i="5"/>
  <c r="H495" i="5"/>
  <c r="B511" i="5"/>
  <c r="Q499" i="5"/>
  <c r="T491" i="5"/>
  <c r="E503" i="5"/>
  <c r="B498" i="5"/>
  <c r="Q486" i="5"/>
  <c r="D733" i="5"/>
  <c r="D790" i="5" s="1"/>
  <c r="F505" i="5"/>
  <c r="U493" i="5"/>
  <c r="G510" i="5"/>
  <c r="V498" i="5"/>
  <c r="H494" i="5"/>
  <c r="W482" i="5"/>
  <c r="B502" i="5"/>
  <c r="Q490" i="5"/>
  <c r="Q504" i="5"/>
  <c r="B516" i="5"/>
  <c r="C500" i="5"/>
  <c r="K488" i="5"/>
  <c r="AD488" i="5" s="1"/>
  <c r="C508" i="5"/>
  <c r="K496" i="5"/>
  <c r="AC496" i="5" s="1"/>
  <c r="I645" i="5"/>
  <c r="X633" i="5"/>
  <c r="U499" i="5"/>
  <c r="F511" i="5"/>
  <c r="W787" i="5"/>
  <c r="AH730" i="5"/>
  <c r="P538" i="5"/>
  <c r="A550" i="5"/>
  <c r="A505" i="5"/>
  <c r="P493" i="5"/>
  <c r="W480" i="5"/>
  <c r="H492" i="5"/>
  <c r="J492" i="5" s="1"/>
  <c r="F508" i="5"/>
  <c r="U496" i="5"/>
  <c r="K731" i="5"/>
  <c r="K788" i="5" s="1"/>
  <c r="AD462" i="5"/>
  <c r="P503" i="5"/>
  <c r="A515" i="5"/>
  <c r="Q508" i="5"/>
  <c r="B520" i="5"/>
  <c r="H732" i="5"/>
  <c r="H789" i="5" s="1"/>
  <c r="H486" i="5"/>
  <c r="W474" i="5"/>
  <c r="J482" i="5"/>
  <c r="K482" i="5"/>
  <c r="AD482" i="5" s="1"/>
  <c r="C494" i="5"/>
  <c r="J480" i="5"/>
  <c r="W505" i="5"/>
  <c r="H517" i="5"/>
  <c r="X622" i="5"/>
  <c r="I634" i="5"/>
  <c r="W484" i="5"/>
  <c r="H496" i="5"/>
  <c r="J496" i="5" s="1"/>
  <c r="H491" i="5"/>
  <c r="W479" i="5"/>
  <c r="X626" i="5"/>
  <c r="I638" i="5"/>
  <c r="U489" i="5"/>
  <c r="F501" i="5"/>
  <c r="C493" i="5"/>
  <c r="K481" i="5"/>
  <c r="AD481" i="5" s="1"/>
  <c r="J481" i="5"/>
  <c r="F507" i="5"/>
  <c r="U495" i="5"/>
  <c r="A500" i="5"/>
  <c r="P488" i="5"/>
  <c r="C489" i="5"/>
  <c r="K477" i="5"/>
  <c r="AD477" i="5" s="1"/>
  <c r="J477" i="5"/>
  <c r="C487" i="5"/>
  <c r="K475" i="5"/>
  <c r="AD475" i="5" s="1"/>
  <c r="J475" i="5"/>
  <c r="T487" i="5"/>
  <c r="E499" i="5"/>
  <c r="A508" i="5"/>
  <c r="P496" i="5"/>
  <c r="T481" i="5"/>
  <c r="E493" i="5"/>
  <c r="B515" i="5"/>
  <c r="Q503" i="5"/>
  <c r="V497" i="5"/>
  <c r="G509" i="5"/>
  <c r="Q500" i="5"/>
  <c r="B512" i="5"/>
  <c r="AC470" i="5"/>
  <c r="V504" i="5"/>
  <c r="G516" i="5"/>
  <c r="F506" i="5"/>
  <c r="U494" i="5"/>
  <c r="I648" i="5"/>
  <c r="X636" i="5"/>
  <c r="G503" i="5"/>
  <c r="V491" i="5"/>
  <c r="G505" i="5"/>
  <c r="V493" i="5"/>
  <c r="I744" i="5"/>
  <c r="I801" i="5" s="1"/>
  <c r="I630" i="5"/>
  <c r="X618" i="5"/>
  <c r="AC467" i="5"/>
  <c r="E500" i="5"/>
  <c r="T488" i="5"/>
  <c r="A501" i="5"/>
  <c r="P489" i="5"/>
  <c r="G501" i="5"/>
  <c r="V489" i="5"/>
  <c r="B505" i="5"/>
  <c r="Q493" i="5"/>
  <c r="I631" i="5"/>
  <c r="X619" i="5"/>
  <c r="A509" i="5"/>
  <c r="P497" i="5"/>
  <c r="X639" i="5"/>
  <c r="I651" i="5"/>
  <c r="T477" i="5"/>
  <c r="E489" i="5"/>
  <c r="G499" i="5"/>
  <c r="V487" i="5"/>
  <c r="C491" i="5"/>
  <c r="K479" i="5"/>
  <c r="AD479" i="5" s="1"/>
  <c r="J479" i="5"/>
  <c r="F509" i="5"/>
  <c r="U497" i="5"/>
  <c r="I635" i="5"/>
  <c r="X623" i="5"/>
  <c r="X799" i="5"/>
  <c r="AI742" i="5"/>
  <c r="T495" i="5"/>
  <c r="E507" i="5"/>
  <c r="E732" i="5"/>
  <c r="E789" i="5" s="1"/>
  <c r="J731" i="5"/>
  <c r="J788" i="5" s="1"/>
  <c r="F503" i="5"/>
  <c r="U491" i="5"/>
  <c r="I653" i="5"/>
  <c r="X641" i="5"/>
  <c r="W476" i="5"/>
  <c r="H488" i="5"/>
  <c r="J478" i="5"/>
  <c r="G514" i="5"/>
  <c r="V502" i="5"/>
  <c r="B521" i="5"/>
  <c r="Q509" i="5"/>
  <c r="F502" i="5"/>
  <c r="U490" i="5"/>
  <c r="G507" i="5"/>
  <c r="V495" i="5"/>
  <c r="F732" i="5"/>
  <c r="F789" i="5" s="1"/>
  <c r="U474" i="5"/>
  <c r="U732" i="5" s="1"/>
  <c r="F486" i="5"/>
  <c r="W731" i="5"/>
  <c r="B513" i="5"/>
  <c r="Q501" i="5"/>
  <c r="I637" i="5"/>
  <c r="X625" i="5"/>
  <c r="J476" i="5"/>
  <c r="B506" i="5"/>
  <c r="Q494" i="5"/>
  <c r="C504" i="5"/>
  <c r="K492" i="5"/>
  <c r="AC492" i="5" s="1"/>
  <c r="H499" i="5"/>
  <c r="W487" i="5"/>
  <c r="C495" i="5"/>
  <c r="K483" i="5"/>
  <c r="AD483" i="5" s="1"/>
  <c r="J483" i="5"/>
  <c r="V494" i="5"/>
  <c r="G506" i="5"/>
  <c r="X743" i="5"/>
  <c r="C497" i="5"/>
  <c r="K485" i="5"/>
  <c r="AD485" i="5" s="1"/>
  <c r="J485" i="5"/>
  <c r="A504" i="5"/>
  <c r="P492" i="5"/>
  <c r="W485" i="5"/>
  <c r="H497" i="5"/>
  <c r="V508" i="5"/>
  <c r="G520" i="5"/>
  <c r="T595" i="3"/>
  <c r="T591" i="3"/>
  <c r="T699" i="3"/>
  <c r="T518" i="3"/>
  <c r="T530" i="3"/>
  <c r="AD509" i="1"/>
  <c r="L542" i="1"/>
  <c r="Q425" i="3"/>
  <c r="Q424" i="3"/>
  <c r="Q420" i="3"/>
  <c r="K532" i="1"/>
  <c r="K536" i="1" s="1"/>
  <c r="Q447" i="3"/>
  <c r="T481" i="3"/>
  <c r="T522" i="3"/>
  <c r="Q417" i="3"/>
  <c r="Q421" i="3"/>
  <c r="T389" i="3"/>
  <c r="T387" i="3"/>
  <c r="T526" i="3"/>
  <c r="Q451" i="3"/>
  <c r="Q432" i="3"/>
  <c r="Q426" i="3"/>
  <c r="T412" i="3"/>
  <c r="Q450" i="3"/>
  <c r="T477" i="3"/>
  <c r="T534" i="3"/>
  <c r="K542" i="1"/>
  <c r="Q428" i="3"/>
  <c r="Q427" i="3"/>
  <c r="J488" i="5" l="1"/>
  <c r="T788" i="5"/>
  <c r="J490" i="5"/>
  <c r="AD496" i="5"/>
  <c r="T732" i="5"/>
  <c r="T789" i="5" s="1"/>
  <c r="X744" i="5"/>
  <c r="X801" i="5" s="1"/>
  <c r="AG732" i="5"/>
  <c r="V789" i="5"/>
  <c r="E506" i="5"/>
  <c r="T494" i="5"/>
  <c r="AC485" i="5"/>
  <c r="AC483" i="5"/>
  <c r="AC482" i="5"/>
  <c r="AC488" i="5"/>
  <c r="AC475" i="5"/>
  <c r="AC477" i="5"/>
  <c r="AC490" i="5"/>
  <c r="E502" i="5"/>
  <c r="T490" i="5"/>
  <c r="V488" i="5"/>
  <c r="V733" i="5" s="1"/>
  <c r="G500" i="5"/>
  <c r="G734" i="5" s="1"/>
  <c r="G791" i="5" s="1"/>
  <c r="K497" i="5"/>
  <c r="AD497" i="5" s="1"/>
  <c r="J497" i="5"/>
  <c r="C509" i="5"/>
  <c r="Q512" i="5"/>
  <c r="B524" i="5"/>
  <c r="A520" i="5"/>
  <c r="P508" i="5"/>
  <c r="AD492" i="5"/>
  <c r="P515" i="5"/>
  <c r="A527" i="5"/>
  <c r="A517" i="5"/>
  <c r="P505" i="5"/>
  <c r="U504" i="5"/>
  <c r="F516" i="5"/>
  <c r="X800" i="5"/>
  <c r="AI743" i="5"/>
  <c r="B518" i="5"/>
  <c r="Q506" i="5"/>
  <c r="B525" i="5"/>
  <c r="Q513" i="5"/>
  <c r="F733" i="5"/>
  <c r="F790" i="5" s="1"/>
  <c r="F498" i="5"/>
  <c r="U486" i="5"/>
  <c r="U733" i="5" s="1"/>
  <c r="F514" i="5"/>
  <c r="U502" i="5"/>
  <c r="G526" i="5"/>
  <c r="V514" i="5"/>
  <c r="F521" i="5"/>
  <c r="U509" i="5"/>
  <c r="C503" i="5"/>
  <c r="K491" i="5"/>
  <c r="AD491" i="5" s="1"/>
  <c r="J491" i="5"/>
  <c r="E501" i="5"/>
  <c r="T489" i="5"/>
  <c r="X631" i="5"/>
  <c r="I643" i="5"/>
  <c r="V501" i="5"/>
  <c r="G513" i="5"/>
  <c r="A513" i="5"/>
  <c r="P501" i="5"/>
  <c r="I745" i="5"/>
  <c r="I802" i="5" s="1"/>
  <c r="X630" i="5"/>
  <c r="I642" i="5"/>
  <c r="V516" i="5"/>
  <c r="G528" i="5"/>
  <c r="Q515" i="5"/>
  <c r="B527" i="5"/>
  <c r="E505" i="5"/>
  <c r="T493" i="5"/>
  <c r="T499" i="5"/>
  <c r="E511" i="5"/>
  <c r="AC481" i="5"/>
  <c r="W491" i="5"/>
  <c r="H503" i="5"/>
  <c r="W517" i="5"/>
  <c r="H529" i="5"/>
  <c r="U508" i="5"/>
  <c r="F520" i="5"/>
  <c r="I657" i="5"/>
  <c r="X645" i="5"/>
  <c r="F517" i="5"/>
  <c r="U505" i="5"/>
  <c r="P511" i="5"/>
  <c r="A523" i="5"/>
  <c r="K502" i="5"/>
  <c r="AD502" i="5" s="1"/>
  <c r="C514" i="5"/>
  <c r="E733" i="5"/>
  <c r="E790" i="5" s="1"/>
  <c r="E520" i="5"/>
  <c r="T508" i="5"/>
  <c r="F515" i="5"/>
  <c r="U503" i="5"/>
  <c r="G511" i="5"/>
  <c r="V499" i="5"/>
  <c r="I660" i="5"/>
  <c r="X648" i="5"/>
  <c r="J732" i="5"/>
  <c r="J789" i="5" s="1"/>
  <c r="E510" i="5"/>
  <c r="T498" i="5"/>
  <c r="V520" i="5"/>
  <c r="G532" i="5"/>
  <c r="G518" i="5"/>
  <c r="V506" i="5"/>
  <c r="W499" i="5"/>
  <c r="H511" i="5"/>
  <c r="W788" i="5"/>
  <c r="AH731" i="5"/>
  <c r="U789" i="5"/>
  <c r="AF732" i="5"/>
  <c r="I665" i="5"/>
  <c r="X653" i="5"/>
  <c r="T507" i="5"/>
  <c r="E519" i="5"/>
  <c r="AC479" i="5"/>
  <c r="G515" i="5"/>
  <c r="V503" i="5"/>
  <c r="V509" i="5"/>
  <c r="G521" i="5"/>
  <c r="C499" i="5"/>
  <c r="K487" i="5"/>
  <c r="AD487" i="5" s="1"/>
  <c r="J487" i="5"/>
  <c r="A512" i="5"/>
  <c r="P500" i="5"/>
  <c r="F513" i="5"/>
  <c r="U501" i="5"/>
  <c r="X638" i="5"/>
  <c r="I650" i="5"/>
  <c r="H508" i="5"/>
  <c r="J508" i="5" s="1"/>
  <c r="W496" i="5"/>
  <c r="Q520" i="5"/>
  <c r="B532" i="5"/>
  <c r="H504" i="5"/>
  <c r="J504" i="5" s="1"/>
  <c r="W492" i="5"/>
  <c r="P550" i="5"/>
  <c r="A562" i="5"/>
  <c r="F523" i="5"/>
  <c r="U511" i="5"/>
  <c r="C512" i="5"/>
  <c r="K500" i="5"/>
  <c r="AC500" i="5" s="1"/>
  <c r="B514" i="5"/>
  <c r="Q502" i="5"/>
  <c r="G522" i="5"/>
  <c r="V510" i="5"/>
  <c r="B523" i="5"/>
  <c r="Q511" i="5"/>
  <c r="C733" i="5"/>
  <c r="C790" i="5" s="1"/>
  <c r="C498" i="5"/>
  <c r="J486" i="5"/>
  <c r="K486" i="5"/>
  <c r="AC486" i="5" s="1"/>
  <c r="P519" i="5"/>
  <c r="A531" i="5"/>
  <c r="I676" i="5"/>
  <c r="X664" i="5"/>
  <c r="E516" i="5"/>
  <c r="T504" i="5"/>
  <c r="W501" i="5"/>
  <c r="H513" i="5"/>
  <c r="H502" i="5"/>
  <c r="W490" i="5"/>
  <c r="W497" i="5"/>
  <c r="H509" i="5"/>
  <c r="X651" i="5"/>
  <c r="I663" i="5"/>
  <c r="V505" i="5"/>
  <c r="G517" i="5"/>
  <c r="F518" i="5"/>
  <c r="U506" i="5"/>
  <c r="K489" i="5"/>
  <c r="AD489" i="5" s="1"/>
  <c r="J489" i="5"/>
  <c r="C501" i="5"/>
  <c r="K493" i="5"/>
  <c r="AD493" i="5" s="1"/>
  <c r="J493" i="5"/>
  <c r="C505" i="5"/>
  <c r="C506" i="5"/>
  <c r="J494" i="5"/>
  <c r="K494" i="5"/>
  <c r="AD494" i="5" s="1"/>
  <c r="H733" i="5"/>
  <c r="H790" i="5" s="1"/>
  <c r="H498" i="5"/>
  <c r="W486" i="5"/>
  <c r="H506" i="5"/>
  <c r="W494" i="5"/>
  <c r="U500" i="5"/>
  <c r="F512" i="5"/>
  <c r="A516" i="5"/>
  <c r="P504" i="5"/>
  <c r="C507" i="5"/>
  <c r="K495" i="5"/>
  <c r="AD495" i="5" s="1"/>
  <c r="J495" i="5"/>
  <c r="K504" i="5"/>
  <c r="AD504" i="5" s="1"/>
  <c r="C516" i="5"/>
  <c r="I649" i="5"/>
  <c r="X637" i="5"/>
  <c r="G519" i="5"/>
  <c r="V507" i="5"/>
  <c r="B533" i="5"/>
  <c r="Q521" i="5"/>
  <c r="H500" i="5"/>
  <c r="W488" i="5"/>
  <c r="X635" i="5"/>
  <c r="I647" i="5"/>
  <c r="A521" i="5"/>
  <c r="P509" i="5"/>
  <c r="B517" i="5"/>
  <c r="Q505" i="5"/>
  <c r="E512" i="5"/>
  <c r="T500" i="5"/>
  <c r="F519" i="5"/>
  <c r="U507" i="5"/>
  <c r="X634" i="5"/>
  <c r="I646" i="5"/>
  <c r="W732" i="5"/>
  <c r="K508" i="5"/>
  <c r="AD508" i="5" s="1"/>
  <c r="C520" i="5"/>
  <c r="Q516" i="5"/>
  <c r="B528" i="5"/>
  <c r="D734" i="5"/>
  <c r="D791" i="5" s="1"/>
  <c r="B510" i="5"/>
  <c r="Q498" i="5"/>
  <c r="T503" i="5"/>
  <c r="E515" i="5"/>
  <c r="H507" i="5"/>
  <c r="W495" i="5"/>
  <c r="K732" i="5"/>
  <c r="K789" i="5" s="1"/>
  <c r="AD474" i="5"/>
  <c r="Q519" i="5"/>
  <c r="B531" i="5"/>
  <c r="I668" i="5"/>
  <c r="X656" i="5"/>
  <c r="P558" i="5"/>
  <c r="A570" i="5"/>
  <c r="P530" i="5"/>
  <c r="A542" i="5"/>
  <c r="E509" i="5"/>
  <c r="T497" i="5"/>
  <c r="T491" i="3"/>
  <c r="T426" i="3"/>
  <c r="Q446" i="3"/>
  <c r="Q465" i="3"/>
  <c r="Q431" i="3"/>
  <c r="Q461" i="3"/>
  <c r="L544" i="1"/>
  <c r="T532" i="3"/>
  <c r="T713" i="3"/>
  <c r="Q441" i="3"/>
  <c r="Q434" i="3"/>
  <c r="L532" i="1"/>
  <c r="L536" i="1" s="1"/>
  <c r="M544" i="1"/>
  <c r="M549" i="1"/>
  <c r="M543" i="1"/>
  <c r="M541" i="1"/>
  <c r="AE509" i="1"/>
  <c r="T548" i="3"/>
  <c r="Q464" i="3"/>
  <c r="Q440" i="3"/>
  <c r="T540" i="3"/>
  <c r="T403" i="3"/>
  <c r="T401" i="3"/>
  <c r="Q435" i="3"/>
  <c r="T536" i="3"/>
  <c r="T495" i="3"/>
  <c r="Q439" i="3"/>
  <c r="L543" i="1"/>
  <c r="L541" i="1"/>
  <c r="T544" i="3"/>
  <c r="T605" i="3"/>
  <c r="Q442" i="3"/>
  <c r="Q438" i="3"/>
  <c r="L549" i="1"/>
  <c r="T609" i="3"/>
  <c r="AI744" i="5" l="1"/>
  <c r="J502" i="5"/>
  <c r="AE732" i="5"/>
  <c r="AC489" i="5"/>
  <c r="T733" i="5"/>
  <c r="E734" i="5"/>
  <c r="E791" i="5" s="1"/>
  <c r="AC502" i="5"/>
  <c r="AC493" i="5"/>
  <c r="V790" i="5"/>
  <c r="AG733" i="5"/>
  <c r="V500" i="5"/>
  <c r="V734" i="5" s="1"/>
  <c r="G512" i="5"/>
  <c r="G735" i="5" s="1"/>
  <c r="G792" i="5" s="1"/>
  <c r="AC494" i="5"/>
  <c r="AD500" i="5"/>
  <c r="E518" i="5"/>
  <c r="T506" i="5"/>
  <c r="AC495" i="5"/>
  <c r="M542" i="1"/>
  <c r="AC508" i="5"/>
  <c r="T502" i="5"/>
  <c r="E514" i="5"/>
  <c r="I680" i="5"/>
  <c r="X680" i="5" s="1"/>
  <c r="X668" i="5"/>
  <c r="A533" i="5"/>
  <c r="P521" i="5"/>
  <c r="V517" i="5"/>
  <c r="G529" i="5"/>
  <c r="F529" i="5"/>
  <c r="U517" i="5"/>
  <c r="T511" i="5"/>
  <c r="E523" i="5"/>
  <c r="Q527" i="5"/>
  <c r="B539" i="5"/>
  <c r="G538" i="5"/>
  <c r="V526" i="5"/>
  <c r="F734" i="5"/>
  <c r="F791" i="5" s="1"/>
  <c r="F510" i="5"/>
  <c r="U498" i="5"/>
  <c r="U734" i="5" s="1"/>
  <c r="A529" i="5"/>
  <c r="P517" i="5"/>
  <c r="A582" i="5"/>
  <c r="P570" i="5"/>
  <c r="Q531" i="5"/>
  <c r="B543" i="5"/>
  <c r="U519" i="5"/>
  <c r="F531" i="5"/>
  <c r="H512" i="5"/>
  <c r="W500" i="5"/>
  <c r="G531" i="5"/>
  <c r="V519" i="5"/>
  <c r="I661" i="5"/>
  <c r="X649" i="5"/>
  <c r="A528" i="5"/>
  <c r="P516" i="5"/>
  <c r="W506" i="5"/>
  <c r="H518" i="5"/>
  <c r="C518" i="5"/>
  <c r="J506" i="5"/>
  <c r="K506" i="5"/>
  <c r="AD506" i="5" s="1"/>
  <c r="I688" i="5"/>
  <c r="X688" i="5" s="1"/>
  <c r="X676" i="5"/>
  <c r="P531" i="5"/>
  <c r="A543" i="5"/>
  <c r="J733" i="5"/>
  <c r="J790" i="5" s="1"/>
  <c r="U523" i="5"/>
  <c r="F535" i="5"/>
  <c r="H516" i="5"/>
  <c r="J516" i="5" s="1"/>
  <c r="W504" i="5"/>
  <c r="A524" i="5"/>
  <c r="P512" i="5"/>
  <c r="C511" i="5"/>
  <c r="K499" i="5"/>
  <c r="AD499" i="5" s="1"/>
  <c r="J499" i="5"/>
  <c r="G527" i="5"/>
  <c r="V515" i="5"/>
  <c r="I677" i="5"/>
  <c r="X665" i="5"/>
  <c r="V532" i="5"/>
  <c r="G544" i="5"/>
  <c r="I672" i="5"/>
  <c r="X660" i="5"/>
  <c r="U515" i="5"/>
  <c r="F527" i="5"/>
  <c r="E532" i="5"/>
  <c r="T520" i="5"/>
  <c r="P523" i="5"/>
  <c r="A535" i="5"/>
  <c r="I669" i="5"/>
  <c r="X657" i="5"/>
  <c r="W529" i="5"/>
  <c r="H541" i="5"/>
  <c r="X643" i="5"/>
  <c r="I655" i="5"/>
  <c r="C515" i="5"/>
  <c r="K503" i="5"/>
  <c r="AD503" i="5" s="1"/>
  <c r="J503" i="5"/>
  <c r="P527" i="5"/>
  <c r="A539" i="5"/>
  <c r="C521" i="5"/>
  <c r="K509" i="5"/>
  <c r="AD509" i="5" s="1"/>
  <c r="J509" i="5"/>
  <c r="K520" i="5"/>
  <c r="AC520" i="5" s="1"/>
  <c r="C532" i="5"/>
  <c r="E524" i="5"/>
  <c r="T512" i="5"/>
  <c r="W509" i="5"/>
  <c r="H521" i="5"/>
  <c r="C526" i="5"/>
  <c r="K514" i="5"/>
  <c r="AD514" i="5" s="1"/>
  <c r="Q524" i="5"/>
  <c r="B536" i="5"/>
  <c r="E521" i="5"/>
  <c r="T509" i="5"/>
  <c r="H519" i="5"/>
  <c r="W507" i="5"/>
  <c r="B522" i="5"/>
  <c r="Q510" i="5"/>
  <c r="X646" i="5"/>
  <c r="I658" i="5"/>
  <c r="B529" i="5"/>
  <c r="Q517" i="5"/>
  <c r="X647" i="5"/>
  <c r="I659" i="5"/>
  <c r="K516" i="5"/>
  <c r="AC516" i="5" s="1"/>
  <c r="C528" i="5"/>
  <c r="AC504" i="5"/>
  <c r="U512" i="5"/>
  <c r="F524" i="5"/>
  <c r="W733" i="5"/>
  <c r="C517" i="5"/>
  <c r="K505" i="5"/>
  <c r="AD505" i="5" s="1"/>
  <c r="J505" i="5"/>
  <c r="K501" i="5"/>
  <c r="AD501" i="5" s="1"/>
  <c r="C513" i="5"/>
  <c r="J501" i="5"/>
  <c r="X663" i="5"/>
  <c r="I675" i="5"/>
  <c r="Q523" i="5"/>
  <c r="B535" i="5"/>
  <c r="B526" i="5"/>
  <c r="Q514" i="5"/>
  <c r="A574" i="5"/>
  <c r="P562" i="5"/>
  <c r="Q532" i="5"/>
  <c r="B544" i="5"/>
  <c r="H520" i="5"/>
  <c r="W508" i="5"/>
  <c r="F525" i="5"/>
  <c r="U513" i="5"/>
  <c r="AC487" i="5"/>
  <c r="V521" i="5"/>
  <c r="G533" i="5"/>
  <c r="T519" i="5"/>
  <c r="E531" i="5"/>
  <c r="U520" i="5"/>
  <c r="F532" i="5"/>
  <c r="H515" i="5"/>
  <c r="W503" i="5"/>
  <c r="V528" i="5"/>
  <c r="G540" i="5"/>
  <c r="I746" i="5"/>
  <c r="I803" i="5" s="1"/>
  <c r="I654" i="5"/>
  <c r="X642" i="5"/>
  <c r="A525" i="5"/>
  <c r="P513" i="5"/>
  <c r="AC491" i="5"/>
  <c r="F526" i="5"/>
  <c r="U514" i="5"/>
  <c r="D735" i="5"/>
  <c r="D792" i="5" s="1"/>
  <c r="Q528" i="5"/>
  <c r="B540" i="5"/>
  <c r="W513" i="5"/>
  <c r="H525" i="5"/>
  <c r="H523" i="5"/>
  <c r="W511" i="5"/>
  <c r="T510" i="5"/>
  <c r="E522" i="5"/>
  <c r="E513" i="5"/>
  <c r="T501" i="5"/>
  <c r="A554" i="5"/>
  <c r="P542" i="5"/>
  <c r="AE733" i="5"/>
  <c r="T790" i="5"/>
  <c r="T515" i="5"/>
  <c r="E527" i="5"/>
  <c r="W789" i="5"/>
  <c r="AH732" i="5"/>
  <c r="B545" i="5"/>
  <c r="Q533" i="5"/>
  <c r="C519" i="5"/>
  <c r="K507" i="5"/>
  <c r="AD507" i="5" s="1"/>
  <c r="J507" i="5"/>
  <c r="H734" i="5"/>
  <c r="H791" i="5" s="1"/>
  <c r="W498" i="5"/>
  <c r="H510" i="5"/>
  <c r="F530" i="5"/>
  <c r="U518" i="5"/>
  <c r="W502" i="5"/>
  <c r="H514" i="5"/>
  <c r="E528" i="5"/>
  <c r="T516" i="5"/>
  <c r="K733" i="5"/>
  <c r="K790" i="5" s="1"/>
  <c r="AD486" i="5"/>
  <c r="C734" i="5"/>
  <c r="C791" i="5" s="1"/>
  <c r="J498" i="5"/>
  <c r="K498" i="5"/>
  <c r="AC498" i="5" s="1"/>
  <c r="C510" i="5"/>
  <c r="G534" i="5"/>
  <c r="V522" i="5"/>
  <c r="J500" i="5"/>
  <c r="K512" i="5"/>
  <c r="AD512" i="5" s="1"/>
  <c r="C524" i="5"/>
  <c r="I662" i="5"/>
  <c r="X650" i="5"/>
  <c r="G530" i="5"/>
  <c r="V518" i="5"/>
  <c r="G523" i="5"/>
  <c r="V511" i="5"/>
  <c r="E517" i="5"/>
  <c r="T505" i="5"/>
  <c r="X745" i="5"/>
  <c r="V513" i="5"/>
  <c r="G525" i="5"/>
  <c r="F533" i="5"/>
  <c r="U521" i="5"/>
  <c r="U790" i="5"/>
  <c r="AF733" i="5"/>
  <c r="B537" i="5"/>
  <c r="Q525" i="5"/>
  <c r="B530" i="5"/>
  <c r="Q518" i="5"/>
  <c r="U516" i="5"/>
  <c r="F528" i="5"/>
  <c r="A532" i="5"/>
  <c r="P520" i="5"/>
  <c r="AC497" i="5"/>
  <c r="T623" i="3"/>
  <c r="Q452" i="3"/>
  <c r="T509" i="3"/>
  <c r="Q449" i="3"/>
  <c r="Q455" i="3"/>
  <c r="T727" i="3"/>
  <c r="T546" i="3"/>
  <c r="Q460" i="3"/>
  <c r="T505" i="3"/>
  <c r="T619" i="3"/>
  <c r="T558" i="3"/>
  <c r="Q453" i="3"/>
  <c r="T554" i="3"/>
  <c r="T562" i="3"/>
  <c r="N541" i="1"/>
  <c r="AF509" i="1"/>
  <c r="N549" i="1"/>
  <c r="N542" i="1"/>
  <c r="Q445" i="3"/>
  <c r="T550" i="3"/>
  <c r="M532" i="1"/>
  <c r="M536" i="1" s="1"/>
  <c r="Q479" i="3"/>
  <c r="T440" i="3"/>
  <c r="Q456" i="3"/>
  <c r="T415" i="3"/>
  <c r="T417" i="3"/>
  <c r="Q454" i="3"/>
  <c r="Q478" i="3"/>
  <c r="Q448" i="3"/>
  <c r="Q475" i="3"/>
  <c r="AD520" i="5" l="1"/>
  <c r="AC505" i="5"/>
  <c r="AC509" i="5"/>
  <c r="AC512" i="5"/>
  <c r="J512" i="5"/>
  <c r="AD516" i="5"/>
  <c r="E735" i="5"/>
  <c r="E792" i="5" s="1"/>
  <c r="V791" i="5"/>
  <c r="AG734" i="5"/>
  <c r="AC507" i="5"/>
  <c r="AC503" i="5"/>
  <c r="AC499" i="5"/>
  <c r="N532" i="1"/>
  <c r="N536" i="1" s="1"/>
  <c r="N543" i="1"/>
  <c r="T734" i="5"/>
  <c r="T791" i="5" s="1"/>
  <c r="N544" i="1"/>
  <c r="AC501" i="5"/>
  <c r="T514" i="5"/>
  <c r="E526" i="5"/>
  <c r="E530" i="5"/>
  <c r="T518" i="5"/>
  <c r="V512" i="5"/>
  <c r="V735" i="5" s="1"/>
  <c r="G524" i="5"/>
  <c r="G736" i="5" s="1"/>
  <c r="G793" i="5" s="1"/>
  <c r="A544" i="5"/>
  <c r="P532" i="5"/>
  <c r="F542" i="5"/>
  <c r="U530" i="5"/>
  <c r="V540" i="5"/>
  <c r="G552" i="5"/>
  <c r="H532" i="5"/>
  <c r="J532" i="5" s="1"/>
  <c r="W520" i="5"/>
  <c r="Q535" i="5"/>
  <c r="B547" i="5"/>
  <c r="H531" i="5"/>
  <c r="W519" i="5"/>
  <c r="J521" i="5"/>
  <c r="C533" i="5"/>
  <c r="K521" i="5"/>
  <c r="AD521" i="5" s="1"/>
  <c r="U527" i="5"/>
  <c r="F539" i="5"/>
  <c r="A540" i="5"/>
  <c r="P528" i="5"/>
  <c r="P582" i="5"/>
  <c r="A594" i="5"/>
  <c r="Q539" i="5"/>
  <c r="B551" i="5"/>
  <c r="F541" i="5"/>
  <c r="U529" i="5"/>
  <c r="U528" i="5"/>
  <c r="F540" i="5"/>
  <c r="X802" i="5"/>
  <c r="AI745" i="5"/>
  <c r="G535" i="5"/>
  <c r="V523" i="5"/>
  <c r="X662" i="5"/>
  <c r="I674" i="5"/>
  <c r="G546" i="5"/>
  <c r="V534" i="5"/>
  <c r="K734" i="5"/>
  <c r="K791" i="5" s="1"/>
  <c r="AD498" i="5"/>
  <c r="W514" i="5"/>
  <c r="H526" i="5"/>
  <c r="W734" i="5"/>
  <c r="B557" i="5"/>
  <c r="Q545" i="5"/>
  <c r="T527" i="5"/>
  <c r="E539" i="5"/>
  <c r="F538" i="5"/>
  <c r="U526" i="5"/>
  <c r="X746" i="5"/>
  <c r="B556" i="5"/>
  <c r="Q544" i="5"/>
  <c r="C525" i="5"/>
  <c r="K513" i="5"/>
  <c r="AD513" i="5" s="1"/>
  <c r="J513" i="5"/>
  <c r="K528" i="5"/>
  <c r="AD528" i="5" s="1"/>
  <c r="C540" i="5"/>
  <c r="J514" i="5"/>
  <c r="J520" i="5"/>
  <c r="I681" i="5"/>
  <c r="X681" i="5" s="1"/>
  <c r="X669" i="5"/>
  <c r="E544" i="5"/>
  <c r="T532" i="5"/>
  <c r="G539" i="5"/>
  <c r="V527" i="5"/>
  <c r="A536" i="5"/>
  <c r="P524" i="5"/>
  <c r="W518" i="5"/>
  <c r="H530" i="5"/>
  <c r="Q543" i="5"/>
  <c r="B555" i="5"/>
  <c r="V529" i="5"/>
  <c r="G541" i="5"/>
  <c r="H735" i="5"/>
  <c r="H792" i="5" s="1"/>
  <c r="W510" i="5"/>
  <c r="H522" i="5"/>
  <c r="A537" i="5"/>
  <c r="P525" i="5"/>
  <c r="U532" i="5"/>
  <c r="F544" i="5"/>
  <c r="U524" i="5"/>
  <c r="F536" i="5"/>
  <c r="K532" i="5"/>
  <c r="AD532" i="5" s="1"/>
  <c r="C544" i="5"/>
  <c r="G543" i="5"/>
  <c r="V531" i="5"/>
  <c r="A545" i="5"/>
  <c r="P533" i="5"/>
  <c r="B549" i="5"/>
  <c r="Q537" i="5"/>
  <c r="F545" i="5"/>
  <c r="U533" i="5"/>
  <c r="J734" i="5"/>
  <c r="J791" i="5" s="1"/>
  <c r="A566" i="5"/>
  <c r="P554" i="5"/>
  <c r="T522" i="5"/>
  <c r="E534" i="5"/>
  <c r="H535" i="5"/>
  <c r="W523" i="5"/>
  <c r="W525" i="5"/>
  <c r="H537" i="5"/>
  <c r="I747" i="5"/>
  <c r="I804" i="5" s="1"/>
  <c r="X654" i="5"/>
  <c r="I666" i="5"/>
  <c r="T531" i="5"/>
  <c r="E543" i="5"/>
  <c r="F537" i="5"/>
  <c r="U525" i="5"/>
  <c r="B538" i="5"/>
  <c r="Q526" i="5"/>
  <c r="X675" i="5"/>
  <c r="I687" i="5"/>
  <c r="X687" i="5" s="1"/>
  <c r="B541" i="5"/>
  <c r="Q529" i="5"/>
  <c r="B534" i="5"/>
  <c r="Q522" i="5"/>
  <c r="E533" i="5"/>
  <c r="T521" i="5"/>
  <c r="AC514" i="5"/>
  <c r="C527" i="5"/>
  <c r="K515" i="5"/>
  <c r="AD515" i="5" s="1"/>
  <c r="J515" i="5"/>
  <c r="W541" i="5"/>
  <c r="H553" i="5"/>
  <c r="P535" i="5"/>
  <c r="A547" i="5"/>
  <c r="C523" i="5"/>
  <c r="K511" i="5"/>
  <c r="AD511" i="5" s="1"/>
  <c r="J511" i="5"/>
  <c r="I673" i="5"/>
  <c r="X661" i="5"/>
  <c r="H524" i="5"/>
  <c r="W512" i="5"/>
  <c r="A541" i="5"/>
  <c r="P529" i="5"/>
  <c r="T523" i="5"/>
  <c r="E535" i="5"/>
  <c r="B542" i="5"/>
  <c r="Q530" i="5"/>
  <c r="G542" i="5"/>
  <c r="V530" i="5"/>
  <c r="C735" i="5"/>
  <c r="C792" i="5" s="1"/>
  <c r="C522" i="5"/>
  <c r="J510" i="5"/>
  <c r="K510" i="5"/>
  <c r="AC510" i="5" s="1"/>
  <c r="E540" i="5"/>
  <c r="T528" i="5"/>
  <c r="E525" i="5"/>
  <c r="T513" i="5"/>
  <c r="Q540" i="5"/>
  <c r="B552" i="5"/>
  <c r="P574" i="5"/>
  <c r="A586" i="5"/>
  <c r="J517" i="5"/>
  <c r="C529" i="5"/>
  <c r="K517" i="5"/>
  <c r="AD517" i="5" s="1"/>
  <c r="W521" i="5"/>
  <c r="H533" i="5"/>
  <c r="P539" i="5"/>
  <c r="A551" i="5"/>
  <c r="X655" i="5"/>
  <c r="I667" i="5"/>
  <c r="G556" i="5"/>
  <c r="V544" i="5"/>
  <c r="U535" i="5"/>
  <c r="F547" i="5"/>
  <c r="C530" i="5"/>
  <c r="K518" i="5"/>
  <c r="AD518" i="5" s="1"/>
  <c r="J518" i="5"/>
  <c r="F735" i="5"/>
  <c r="F792" i="5" s="1"/>
  <c r="F522" i="5"/>
  <c r="U510" i="5"/>
  <c r="U735" i="5" s="1"/>
  <c r="V525" i="5"/>
  <c r="G537" i="5"/>
  <c r="E529" i="5"/>
  <c r="T517" i="5"/>
  <c r="K524" i="5"/>
  <c r="AD524" i="5" s="1"/>
  <c r="C536" i="5"/>
  <c r="C531" i="5"/>
  <c r="K519" i="5"/>
  <c r="AD519" i="5" s="1"/>
  <c r="J519" i="5"/>
  <c r="D736" i="5"/>
  <c r="D793" i="5" s="1"/>
  <c r="H527" i="5"/>
  <c r="W515" i="5"/>
  <c r="V533" i="5"/>
  <c r="G545" i="5"/>
  <c r="W790" i="5"/>
  <c r="AH733" i="5"/>
  <c r="X659" i="5"/>
  <c r="I671" i="5"/>
  <c r="I670" i="5"/>
  <c r="X658" i="5"/>
  <c r="Q536" i="5"/>
  <c r="B548" i="5"/>
  <c r="C538" i="5"/>
  <c r="K526" i="5"/>
  <c r="AD526" i="5" s="1"/>
  <c r="E536" i="5"/>
  <c r="T524" i="5"/>
  <c r="I684" i="5"/>
  <c r="X684" i="5" s="1"/>
  <c r="X672" i="5"/>
  <c r="I689" i="5"/>
  <c r="X689" i="5" s="1"/>
  <c r="X677" i="5"/>
  <c r="H528" i="5"/>
  <c r="W516" i="5"/>
  <c r="A555" i="5"/>
  <c r="P543" i="5"/>
  <c r="AC506" i="5"/>
  <c r="U531" i="5"/>
  <c r="F543" i="5"/>
  <c r="U791" i="5"/>
  <c r="AF734" i="5"/>
  <c r="G550" i="5"/>
  <c r="V538" i="5"/>
  <c r="Q489" i="3"/>
  <c r="Q492" i="3"/>
  <c r="T564" i="3"/>
  <c r="T568" i="3"/>
  <c r="Q474" i="3"/>
  <c r="Q463" i="3"/>
  <c r="Q462" i="3"/>
  <c r="T429" i="3"/>
  <c r="T431" i="3"/>
  <c r="T454" i="3"/>
  <c r="Q459" i="3"/>
  <c r="T572" i="3"/>
  <c r="T560" i="3"/>
  <c r="Q469" i="3"/>
  <c r="Q470" i="3"/>
  <c r="Q493" i="3"/>
  <c r="T576" i="3"/>
  <c r="T519" i="3"/>
  <c r="T523" i="3"/>
  <c r="Q468" i="3"/>
  <c r="P526" i="1"/>
  <c r="U559" i="1"/>
  <c r="P528" i="1"/>
  <c r="P534" i="1"/>
  <c r="P527" i="1"/>
  <c r="P529" i="1"/>
  <c r="P525" i="1"/>
  <c r="Q467" i="3"/>
  <c r="T633" i="3"/>
  <c r="T741" i="3"/>
  <c r="Q466" i="3"/>
  <c r="T637" i="3"/>
  <c r="J526" i="5" l="1"/>
  <c r="AC511" i="5"/>
  <c r="AC515" i="5"/>
  <c r="V792" i="5"/>
  <c r="AG735" i="5"/>
  <c r="AC519" i="5"/>
  <c r="AC526" i="5"/>
  <c r="AC532" i="5"/>
  <c r="AE734" i="5"/>
  <c r="E542" i="5"/>
  <c r="T530" i="5"/>
  <c r="T735" i="5"/>
  <c r="T792" i="5" s="1"/>
  <c r="V524" i="5"/>
  <c r="V736" i="5" s="1"/>
  <c r="G536" i="5"/>
  <c r="G737" i="5" s="1"/>
  <c r="G794" i="5" s="1"/>
  <c r="E538" i="5"/>
  <c r="T526" i="5"/>
  <c r="H539" i="5"/>
  <c r="W527" i="5"/>
  <c r="E541" i="5"/>
  <c r="T529" i="5"/>
  <c r="A563" i="5"/>
  <c r="P551" i="5"/>
  <c r="H536" i="5"/>
  <c r="W524" i="5"/>
  <c r="F556" i="5"/>
  <c r="U544" i="5"/>
  <c r="G553" i="5"/>
  <c r="V541" i="5"/>
  <c r="W530" i="5"/>
  <c r="H542" i="5"/>
  <c r="J525" i="5"/>
  <c r="C537" i="5"/>
  <c r="K525" i="5"/>
  <c r="AD525" i="5" s="1"/>
  <c r="V546" i="5"/>
  <c r="G558" i="5"/>
  <c r="G547" i="5"/>
  <c r="V535" i="5"/>
  <c r="A552" i="5"/>
  <c r="P540" i="5"/>
  <c r="U539" i="5"/>
  <c r="F551" i="5"/>
  <c r="H543" i="5"/>
  <c r="W531" i="5"/>
  <c r="H544" i="5"/>
  <c r="J544" i="5" s="1"/>
  <c r="W532" i="5"/>
  <c r="V552" i="5"/>
  <c r="G564" i="5"/>
  <c r="H540" i="5"/>
  <c r="J540" i="5" s="1"/>
  <c r="W528" i="5"/>
  <c r="E548" i="5"/>
  <c r="T536" i="5"/>
  <c r="D737" i="5"/>
  <c r="D794" i="5" s="1"/>
  <c r="AC524" i="5"/>
  <c r="V537" i="5"/>
  <c r="G549" i="5"/>
  <c r="C542" i="5"/>
  <c r="K530" i="5"/>
  <c r="AD530" i="5" s="1"/>
  <c r="J530" i="5"/>
  <c r="G568" i="5"/>
  <c r="V556" i="5"/>
  <c r="J529" i="5"/>
  <c r="C541" i="5"/>
  <c r="K529" i="5"/>
  <c r="AD529" i="5" s="1"/>
  <c r="A598" i="5"/>
  <c r="P586" i="5"/>
  <c r="C736" i="5"/>
  <c r="C793" i="5" s="1"/>
  <c r="C534" i="5"/>
  <c r="K522" i="5"/>
  <c r="AC522" i="5" s="1"/>
  <c r="J522" i="5"/>
  <c r="B546" i="5"/>
  <c r="Q534" i="5"/>
  <c r="B550" i="5"/>
  <c r="Q538" i="5"/>
  <c r="H547" i="5"/>
  <c r="W535" i="5"/>
  <c r="C556" i="5"/>
  <c r="K544" i="5"/>
  <c r="AD544" i="5" s="1"/>
  <c r="U536" i="5"/>
  <c r="F548" i="5"/>
  <c r="W735" i="5"/>
  <c r="A548" i="5"/>
  <c r="P536" i="5"/>
  <c r="E556" i="5"/>
  <c r="T544" i="5"/>
  <c r="AC528" i="5"/>
  <c r="A606" i="5"/>
  <c r="P594" i="5"/>
  <c r="Q547" i="5"/>
  <c r="B559" i="5"/>
  <c r="P544" i="5"/>
  <c r="A556" i="5"/>
  <c r="G562" i="5"/>
  <c r="V550" i="5"/>
  <c r="AC517" i="5"/>
  <c r="V542" i="5"/>
  <c r="G554" i="5"/>
  <c r="W553" i="5"/>
  <c r="H565" i="5"/>
  <c r="X747" i="5"/>
  <c r="E736" i="5"/>
  <c r="E793" i="5" s="1"/>
  <c r="X803" i="5"/>
  <c r="AI746" i="5"/>
  <c r="C550" i="5"/>
  <c r="K538" i="5"/>
  <c r="AD538" i="5" s="1"/>
  <c r="X670" i="5"/>
  <c r="I682" i="5"/>
  <c r="X682" i="5" s="1"/>
  <c r="C543" i="5"/>
  <c r="K531" i="5"/>
  <c r="AD531" i="5" s="1"/>
  <c r="J531" i="5"/>
  <c r="J524" i="5"/>
  <c r="U792" i="5"/>
  <c r="AF735" i="5"/>
  <c r="U547" i="5"/>
  <c r="F559" i="5"/>
  <c r="X667" i="5"/>
  <c r="I679" i="5"/>
  <c r="X679" i="5" s="1"/>
  <c r="W533" i="5"/>
  <c r="H545" i="5"/>
  <c r="E537" i="5"/>
  <c r="T525" i="5"/>
  <c r="K735" i="5"/>
  <c r="K792" i="5" s="1"/>
  <c r="AD510" i="5"/>
  <c r="B554" i="5"/>
  <c r="Q542" i="5"/>
  <c r="A553" i="5"/>
  <c r="P541" i="5"/>
  <c r="I685" i="5"/>
  <c r="X685" i="5" s="1"/>
  <c r="X673" i="5"/>
  <c r="A559" i="5"/>
  <c r="P547" i="5"/>
  <c r="C539" i="5"/>
  <c r="K527" i="5"/>
  <c r="AD527" i="5" s="1"/>
  <c r="J527" i="5"/>
  <c r="W537" i="5"/>
  <c r="H549" i="5"/>
  <c r="T534" i="5"/>
  <c r="E546" i="5"/>
  <c r="P566" i="5"/>
  <c r="A578" i="5"/>
  <c r="F557" i="5"/>
  <c r="U545" i="5"/>
  <c r="A557" i="5"/>
  <c r="P545" i="5"/>
  <c r="B567" i="5"/>
  <c r="Q555" i="5"/>
  <c r="J528" i="5"/>
  <c r="AC513" i="5"/>
  <c r="F550" i="5"/>
  <c r="U538" i="5"/>
  <c r="B569" i="5"/>
  <c r="Q557" i="5"/>
  <c r="I686" i="5"/>
  <c r="X686" i="5" s="1"/>
  <c r="X674" i="5"/>
  <c r="F553" i="5"/>
  <c r="U541" i="5"/>
  <c r="AC521" i="5"/>
  <c r="F554" i="5"/>
  <c r="U542" i="5"/>
  <c r="E552" i="5"/>
  <c r="T540" i="5"/>
  <c r="B561" i="5"/>
  <c r="Q549" i="5"/>
  <c r="H736" i="5"/>
  <c r="H793" i="5" s="1"/>
  <c r="W522" i="5"/>
  <c r="H534" i="5"/>
  <c r="F555" i="5"/>
  <c r="U543" i="5"/>
  <c r="P555" i="5"/>
  <c r="A567" i="5"/>
  <c r="B560" i="5"/>
  <c r="Q548" i="5"/>
  <c r="X671" i="5"/>
  <c r="I683" i="5"/>
  <c r="X683" i="5" s="1"/>
  <c r="G557" i="5"/>
  <c r="V545" i="5"/>
  <c r="K536" i="5"/>
  <c r="AD536" i="5" s="1"/>
  <c r="C548" i="5"/>
  <c r="F736" i="5"/>
  <c r="F793" i="5" s="1"/>
  <c r="F534" i="5"/>
  <c r="U522" i="5"/>
  <c r="U736" i="5" s="1"/>
  <c r="AC518" i="5"/>
  <c r="B564" i="5"/>
  <c r="Q552" i="5"/>
  <c r="J735" i="5"/>
  <c r="J792" i="5" s="1"/>
  <c r="T535" i="5"/>
  <c r="E547" i="5"/>
  <c r="C535" i="5"/>
  <c r="K523" i="5"/>
  <c r="AD523" i="5" s="1"/>
  <c r="J523" i="5"/>
  <c r="E545" i="5"/>
  <c r="T533" i="5"/>
  <c r="B553" i="5"/>
  <c r="Q541" i="5"/>
  <c r="F549" i="5"/>
  <c r="U537" i="5"/>
  <c r="E555" i="5"/>
  <c r="T543" i="5"/>
  <c r="I748" i="5"/>
  <c r="I805" i="5" s="1"/>
  <c r="X666" i="5"/>
  <c r="I678" i="5"/>
  <c r="G555" i="5"/>
  <c r="V543" i="5"/>
  <c r="A549" i="5"/>
  <c r="P537" i="5"/>
  <c r="G551" i="5"/>
  <c r="V539" i="5"/>
  <c r="K540" i="5"/>
  <c r="AD540" i="5" s="1"/>
  <c r="C552" i="5"/>
  <c r="Q556" i="5"/>
  <c r="B568" i="5"/>
  <c r="T539" i="5"/>
  <c r="E551" i="5"/>
  <c r="AH734" i="5"/>
  <c r="W791" i="5"/>
  <c r="W526" i="5"/>
  <c r="H538" i="5"/>
  <c r="U540" i="5"/>
  <c r="F552" i="5"/>
  <c r="Q551" i="5"/>
  <c r="B563" i="5"/>
  <c r="J533" i="5"/>
  <c r="C545" i="5"/>
  <c r="K533" i="5"/>
  <c r="AD533" i="5" s="1"/>
  <c r="T651" i="3"/>
  <c r="T755" i="3"/>
  <c r="T647" i="3"/>
  <c r="V559" i="1"/>
  <c r="T537" i="3"/>
  <c r="T445" i="3"/>
  <c r="T443" i="3"/>
  <c r="T582" i="3"/>
  <c r="O541" i="1"/>
  <c r="P511" i="1"/>
  <c r="P541" i="1" s="1"/>
  <c r="O543" i="1"/>
  <c r="P513" i="1"/>
  <c r="P543" i="1" s="1"/>
  <c r="O544" i="1"/>
  <c r="P514" i="1"/>
  <c r="P544" i="1" s="1"/>
  <c r="O542" i="1"/>
  <c r="P512" i="1"/>
  <c r="P542" i="1" s="1"/>
  <c r="T590" i="3"/>
  <c r="Q483" i="3"/>
  <c r="Q473" i="3"/>
  <c r="Q477" i="3"/>
  <c r="Q488" i="3"/>
  <c r="Q480" i="3"/>
  <c r="Q481" i="3"/>
  <c r="O532" i="1"/>
  <c r="O536" i="1" s="1"/>
  <c r="P524" i="1"/>
  <c r="P532" i="1" s="1"/>
  <c r="P536" i="1" s="1"/>
  <c r="O549" i="1"/>
  <c r="P519" i="1"/>
  <c r="P549" i="1" s="1"/>
  <c r="T533" i="3"/>
  <c r="T586" i="3"/>
  <c r="Q482" i="3"/>
  <c r="Q507" i="3"/>
  <c r="Q484" i="3"/>
  <c r="T574" i="3"/>
  <c r="T468" i="3"/>
  <c r="Q476" i="3"/>
  <c r="T578" i="3"/>
  <c r="Q506" i="3"/>
  <c r="Q503" i="3"/>
  <c r="E737" i="5" l="1"/>
  <c r="E794" i="5" s="1"/>
  <c r="AC544" i="5"/>
  <c r="AE735" i="5"/>
  <c r="AC531" i="5"/>
  <c r="V793" i="5"/>
  <c r="AG736" i="5"/>
  <c r="AC540" i="5"/>
  <c r="AC523" i="5"/>
  <c r="J536" i="5"/>
  <c r="G548" i="5"/>
  <c r="V536" i="5"/>
  <c r="V737" i="5" s="1"/>
  <c r="AC527" i="5"/>
  <c r="E554" i="5"/>
  <c r="T542" i="5"/>
  <c r="X748" i="5"/>
  <c r="X805" i="5" s="1"/>
  <c r="T736" i="5"/>
  <c r="T793" i="5" s="1"/>
  <c r="T538" i="5"/>
  <c r="E550" i="5"/>
  <c r="Q564" i="5"/>
  <c r="B576" i="5"/>
  <c r="U555" i="5"/>
  <c r="F567" i="5"/>
  <c r="H557" i="5"/>
  <c r="W545" i="5"/>
  <c r="T556" i="5"/>
  <c r="E568" i="5"/>
  <c r="V568" i="5"/>
  <c r="G580" i="5"/>
  <c r="D738" i="5"/>
  <c r="D795" i="5" s="1"/>
  <c r="H555" i="5"/>
  <c r="W543" i="5"/>
  <c r="A564" i="5"/>
  <c r="P552" i="5"/>
  <c r="J537" i="5"/>
  <c r="C549" i="5"/>
  <c r="K537" i="5"/>
  <c r="AD537" i="5" s="1"/>
  <c r="U556" i="5"/>
  <c r="F568" i="5"/>
  <c r="AC533" i="5"/>
  <c r="Q563" i="5"/>
  <c r="B575" i="5"/>
  <c r="A561" i="5"/>
  <c r="P549" i="5"/>
  <c r="F561" i="5"/>
  <c r="U549" i="5"/>
  <c r="E557" i="5"/>
  <c r="T545" i="5"/>
  <c r="AC536" i="5"/>
  <c r="P567" i="5"/>
  <c r="A579" i="5"/>
  <c r="H737" i="5"/>
  <c r="H794" i="5" s="1"/>
  <c r="W534" i="5"/>
  <c r="H546" i="5"/>
  <c r="Q561" i="5"/>
  <c r="B573" i="5"/>
  <c r="F566" i="5"/>
  <c r="U554" i="5"/>
  <c r="T546" i="5"/>
  <c r="E558" i="5"/>
  <c r="P559" i="5"/>
  <c r="A571" i="5"/>
  <c r="A565" i="5"/>
  <c r="P553" i="5"/>
  <c r="K550" i="5"/>
  <c r="AD550" i="5" s="1"/>
  <c r="C562" i="5"/>
  <c r="G566" i="5"/>
  <c r="V554" i="5"/>
  <c r="V562" i="5"/>
  <c r="G574" i="5"/>
  <c r="AH735" i="5"/>
  <c r="W792" i="5"/>
  <c r="K736" i="5"/>
  <c r="K793" i="5" s="1"/>
  <c r="AD522" i="5"/>
  <c r="P598" i="5"/>
  <c r="A610" i="5"/>
  <c r="K542" i="5"/>
  <c r="AD542" i="5" s="1"/>
  <c r="J542" i="5"/>
  <c r="C554" i="5"/>
  <c r="G561" i="5"/>
  <c r="V549" i="5"/>
  <c r="T548" i="5"/>
  <c r="E560" i="5"/>
  <c r="U551" i="5"/>
  <c r="F563" i="5"/>
  <c r="P563" i="5"/>
  <c r="A575" i="5"/>
  <c r="H551" i="5"/>
  <c r="W539" i="5"/>
  <c r="C564" i="5"/>
  <c r="K552" i="5"/>
  <c r="AD552" i="5" s="1"/>
  <c r="V557" i="5"/>
  <c r="G569" i="5"/>
  <c r="F565" i="5"/>
  <c r="U553" i="5"/>
  <c r="W549" i="5"/>
  <c r="H561" i="5"/>
  <c r="U559" i="5"/>
  <c r="F571" i="5"/>
  <c r="C557" i="5"/>
  <c r="J545" i="5"/>
  <c r="K545" i="5"/>
  <c r="AD545" i="5" s="1"/>
  <c r="W538" i="5"/>
  <c r="H550" i="5"/>
  <c r="E563" i="5"/>
  <c r="T551" i="5"/>
  <c r="C547" i="5"/>
  <c r="K535" i="5"/>
  <c r="AD535" i="5" s="1"/>
  <c r="J535" i="5"/>
  <c r="W736" i="5"/>
  <c r="F562" i="5"/>
  <c r="U550" i="5"/>
  <c r="B579" i="5"/>
  <c r="Q567" i="5"/>
  <c r="U557" i="5"/>
  <c r="F569" i="5"/>
  <c r="C555" i="5"/>
  <c r="K543" i="5"/>
  <c r="AD543" i="5" s="1"/>
  <c r="J543" i="5"/>
  <c r="J538" i="5"/>
  <c r="X804" i="5"/>
  <c r="AI747" i="5"/>
  <c r="A568" i="5"/>
  <c r="P556" i="5"/>
  <c r="A560" i="5"/>
  <c r="P548" i="5"/>
  <c r="F560" i="5"/>
  <c r="U548" i="5"/>
  <c r="H559" i="5"/>
  <c r="W547" i="5"/>
  <c r="B562" i="5"/>
  <c r="Q550" i="5"/>
  <c r="B558" i="5"/>
  <c r="Q546" i="5"/>
  <c r="C737" i="5"/>
  <c r="C794" i="5" s="1"/>
  <c r="C546" i="5"/>
  <c r="K534" i="5"/>
  <c r="J534" i="5"/>
  <c r="AC529" i="5"/>
  <c r="H556" i="5"/>
  <c r="J556" i="5" s="1"/>
  <c r="W544" i="5"/>
  <c r="G559" i="5"/>
  <c r="V547" i="5"/>
  <c r="G570" i="5"/>
  <c r="V558" i="5"/>
  <c r="G565" i="5"/>
  <c r="V553" i="5"/>
  <c r="Q568" i="5"/>
  <c r="B580" i="5"/>
  <c r="F737" i="5"/>
  <c r="F794" i="5" s="1"/>
  <c r="F546" i="5"/>
  <c r="U534" i="5"/>
  <c r="U737" i="5" s="1"/>
  <c r="Q560" i="5"/>
  <c r="B572" i="5"/>
  <c r="Q569" i="5"/>
  <c r="B581" i="5"/>
  <c r="A569" i="5"/>
  <c r="P557" i="5"/>
  <c r="F564" i="5"/>
  <c r="U552" i="5"/>
  <c r="G563" i="5"/>
  <c r="V551" i="5"/>
  <c r="G567" i="5"/>
  <c r="V555" i="5"/>
  <c r="I749" i="5"/>
  <c r="I806" i="5" s="1"/>
  <c r="X678" i="5"/>
  <c r="X749" i="5" s="1"/>
  <c r="T555" i="5"/>
  <c r="E567" i="5"/>
  <c r="Q553" i="5"/>
  <c r="B565" i="5"/>
  <c r="E559" i="5"/>
  <c r="T547" i="5"/>
  <c r="U793" i="5"/>
  <c r="AF736" i="5"/>
  <c r="C560" i="5"/>
  <c r="K548" i="5"/>
  <c r="AC548" i="5" s="1"/>
  <c r="E564" i="5"/>
  <c r="T552" i="5"/>
  <c r="A590" i="5"/>
  <c r="P578" i="5"/>
  <c r="C551" i="5"/>
  <c r="K539" i="5"/>
  <c r="AD539" i="5" s="1"/>
  <c r="J539" i="5"/>
  <c r="B566" i="5"/>
  <c r="Q554" i="5"/>
  <c r="E549" i="5"/>
  <c r="T537" i="5"/>
  <c r="AC538" i="5"/>
  <c r="W565" i="5"/>
  <c r="H577" i="5"/>
  <c r="B571" i="5"/>
  <c r="Q559" i="5"/>
  <c r="P606" i="5"/>
  <c r="A618" i="5"/>
  <c r="K556" i="5"/>
  <c r="AD556" i="5" s="1"/>
  <c r="C568" i="5"/>
  <c r="J736" i="5"/>
  <c r="J793" i="5" s="1"/>
  <c r="J541" i="5"/>
  <c r="C553" i="5"/>
  <c r="K541" i="5"/>
  <c r="AD541" i="5" s="1"/>
  <c r="AC530" i="5"/>
  <c r="H552" i="5"/>
  <c r="W540" i="5"/>
  <c r="G576" i="5"/>
  <c r="V564" i="5"/>
  <c r="AC525" i="5"/>
  <c r="H554" i="5"/>
  <c r="W542" i="5"/>
  <c r="H548" i="5"/>
  <c r="W536" i="5"/>
  <c r="E553" i="5"/>
  <c r="T541" i="5"/>
  <c r="Q490" i="3"/>
  <c r="T588" i="3"/>
  <c r="Q521" i="3"/>
  <c r="Q494" i="3"/>
  <c r="Q491" i="3"/>
  <c r="D593" i="1"/>
  <c r="D592" i="1"/>
  <c r="Q517" i="3"/>
  <c r="Q496" i="3"/>
  <c r="Q495" i="3"/>
  <c r="Q497" i="3"/>
  <c r="T604" i="3"/>
  <c r="W559" i="1"/>
  <c r="E592" i="1"/>
  <c r="E594" i="1"/>
  <c r="E599" i="1"/>
  <c r="D594" i="1"/>
  <c r="D599" i="1"/>
  <c r="T769" i="3"/>
  <c r="Q520" i="3"/>
  <c r="Q498" i="3"/>
  <c r="T547" i="3"/>
  <c r="Q487" i="3"/>
  <c r="T459" i="3"/>
  <c r="T457" i="3"/>
  <c r="D591" i="1"/>
  <c r="D582" i="1"/>
  <c r="D586" i="1" s="1"/>
  <c r="T665" i="3"/>
  <c r="T592" i="3"/>
  <c r="T482" i="3"/>
  <c r="T600" i="3"/>
  <c r="Q502" i="3"/>
  <c r="T596" i="3"/>
  <c r="T551" i="3"/>
  <c r="T661" i="3"/>
  <c r="J548" i="5" l="1"/>
  <c r="AC545" i="5"/>
  <c r="AC550" i="5"/>
  <c r="AG737" i="5"/>
  <c r="V794" i="5"/>
  <c r="AI748" i="5"/>
  <c r="E591" i="1"/>
  <c r="AD548" i="5"/>
  <c r="AE736" i="5"/>
  <c r="E566" i="5"/>
  <c r="T554" i="5"/>
  <c r="T737" i="5"/>
  <c r="AE737" i="5" s="1"/>
  <c r="AC552" i="5"/>
  <c r="T550" i="5"/>
  <c r="E562" i="5"/>
  <c r="E738" i="5"/>
  <c r="E795" i="5" s="1"/>
  <c r="AC535" i="5"/>
  <c r="V548" i="5"/>
  <c r="V738" i="5" s="1"/>
  <c r="G560" i="5"/>
  <c r="G738" i="5"/>
  <c r="G795" i="5" s="1"/>
  <c r="G575" i="5"/>
  <c r="V563" i="5"/>
  <c r="H571" i="5"/>
  <c r="W559" i="5"/>
  <c r="C559" i="5"/>
  <c r="K547" i="5"/>
  <c r="AD547" i="5" s="1"/>
  <c r="J547" i="5"/>
  <c r="V569" i="5"/>
  <c r="G581" i="5"/>
  <c r="E572" i="5"/>
  <c r="T560" i="5"/>
  <c r="G578" i="5"/>
  <c r="V566" i="5"/>
  <c r="E570" i="5"/>
  <c r="T558" i="5"/>
  <c r="C561" i="5"/>
  <c r="J549" i="5"/>
  <c r="K549" i="5"/>
  <c r="AD549" i="5" s="1"/>
  <c r="H560" i="5"/>
  <c r="W548" i="5"/>
  <c r="C580" i="5"/>
  <c r="K568" i="5"/>
  <c r="AD568" i="5" s="1"/>
  <c r="AC556" i="5"/>
  <c r="P590" i="5"/>
  <c r="A602" i="5"/>
  <c r="B577" i="5"/>
  <c r="Q565" i="5"/>
  <c r="X806" i="5"/>
  <c r="AI749" i="5"/>
  <c r="B593" i="5"/>
  <c r="Q581" i="5"/>
  <c r="U794" i="5"/>
  <c r="AF737" i="5"/>
  <c r="G571" i="5"/>
  <c r="V559" i="5"/>
  <c r="C738" i="5"/>
  <c r="C795" i="5" s="1"/>
  <c r="C558" i="5"/>
  <c r="K546" i="5"/>
  <c r="AC546" i="5" s="1"/>
  <c r="J546" i="5"/>
  <c r="A580" i="5"/>
  <c r="P568" i="5"/>
  <c r="F574" i="5"/>
  <c r="U562" i="5"/>
  <c r="C569" i="5"/>
  <c r="K557" i="5"/>
  <c r="AD557" i="5" s="1"/>
  <c r="J557" i="5"/>
  <c r="J554" i="5"/>
  <c r="C566" i="5"/>
  <c r="K554" i="5"/>
  <c r="AD554" i="5" s="1"/>
  <c r="G586" i="5"/>
  <c r="V574" i="5"/>
  <c r="A577" i="5"/>
  <c r="P565" i="5"/>
  <c r="B585" i="5"/>
  <c r="Q573" i="5"/>
  <c r="E569" i="5"/>
  <c r="T557" i="5"/>
  <c r="A573" i="5"/>
  <c r="P561" i="5"/>
  <c r="U568" i="5"/>
  <c r="F580" i="5"/>
  <c r="A576" i="5"/>
  <c r="P564" i="5"/>
  <c r="W557" i="5"/>
  <c r="H569" i="5"/>
  <c r="H564" i="5"/>
  <c r="J564" i="5" s="1"/>
  <c r="W552" i="5"/>
  <c r="H589" i="5"/>
  <c r="W577" i="5"/>
  <c r="J552" i="5"/>
  <c r="W737" i="5"/>
  <c r="U567" i="5"/>
  <c r="F579" i="5"/>
  <c r="AC541" i="5"/>
  <c r="B578" i="5"/>
  <c r="Q566" i="5"/>
  <c r="G579" i="5"/>
  <c r="V567" i="5"/>
  <c r="U564" i="5"/>
  <c r="F576" i="5"/>
  <c r="F738" i="5"/>
  <c r="F795" i="5" s="1"/>
  <c r="F558" i="5"/>
  <c r="U546" i="5"/>
  <c r="U738" i="5" s="1"/>
  <c r="V565" i="5"/>
  <c r="G577" i="5"/>
  <c r="V570" i="5"/>
  <c r="G582" i="5"/>
  <c r="J737" i="5"/>
  <c r="J794" i="5" s="1"/>
  <c r="B574" i="5"/>
  <c r="Q562" i="5"/>
  <c r="U560" i="5"/>
  <c r="F572" i="5"/>
  <c r="AC543" i="5"/>
  <c r="C567" i="5"/>
  <c r="K555" i="5"/>
  <c r="AD555" i="5" s="1"/>
  <c r="J555" i="5"/>
  <c r="W793" i="5"/>
  <c r="AH736" i="5"/>
  <c r="T563" i="5"/>
  <c r="E575" i="5"/>
  <c r="U571" i="5"/>
  <c r="F583" i="5"/>
  <c r="H563" i="5"/>
  <c r="W551" i="5"/>
  <c r="U563" i="5"/>
  <c r="F575" i="5"/>
  <c r="A622" i="5"/>
  <c r="P610" i="5"/>
  <c r="C574" i="5"/>
  <c r="K562" i="5"/>
  <c r="AD562" i="5" s="1"/>
  <c r="P571" i="5"/>
  <c r="A583" i="5"/>
  <c r="P579" i="5"/>
  <c r="A591" i="5"/>
  <c r="B587" i="5"/>
  <c r="Q575" i="5"/>
  <c r="D739" i="5"/>
  <c r="D796" i="5" s="1"/>
  <c r="E580" i="5"/>
  <c r="T568" i="5"/>
  <c r="Q576" i="5"/>
  <c r="B588" i="5"/>
  <c r="A630" i="5"/>
  <c r="P618" i="5"/>
  <c r="E561" i="5"/>
  <c r="T549" i="5"/>
  <c r="T559" i="5"/>
  <c r="E571" i="5"/>
  <c r="A581" i="5"/>
  <c r="P569" i="5"/>
  <c r="K737" i="5"/>
  <c r="K794" i="5" s="1"/>
  <c r="AD534" i="5"/>
  <c r="B570" i="5"/>
  <c r="Q558" i="5"/>
  <c r="A572" i="5"/>
  <c r="P560" i="5"/>
  <c r="F581" i="5"/>
  <c r="U569" i="5"/>
  <c r="H573" i="5"/>
  <c r="W561" i="5"/>
  <c r="F578" i="5"/>
  <c r="U566" i="5"/>
  <c r="V576" i="5"/>
  <c r="G588" i="5"/>
  <c r="E565" i="5"/>
  <c r="T553" i="5"/>
  <c r="W554" i="5"/>
  <c r="H566" i="5"/>
  <c r="C565" i="5"/>
  <c r="K553" i="5"/>
  <c r="AD553" i="5" s="1"/>
  <c r="J553" i="5"/>
  <c r="Q571" i="5"/>
  <c r="B583" i="5"/>
  <c r="AC539" i="5"/>
  <c r="C563" i="5"/>
  <c r="K551" i="5"/>
  <c r="AD551" i="5" s="1"/>
  <c r="J551" i="5"/>
  <c r="T564" i="5"/>
  <c r="E576" i="5"/>
  <c r="C572" i="5"/>
  <c r="K560" i="5"/>
  <c r="AD560" i="5" s="1"/>
  <c r="T567" i="5"/>
  <c r="E579" i="5"/>
  <c r="Q572" i="5"/>
  <c r="B584" i="5"/>
  <c r="Q580" i="5"/>
  <c r="B592" i="5"/>
  <c r="G739" i="5"/>
  <c r="H568" i="5"/>
  <c r="J568" i="5" s="1"/>
  <c r="W556" i="5"/>
  <c r="AC534" i="5"/>
  <c r="Q579" i="5"/>
  <c r="B591" i="5"/>
  <c r="H562" i="5"/>
  <c r="W550" i="5"/>
  <c r="U565" i="5"/>
  <c r="F577" i="5"/>
  <c r="K564" i="5"/>
  <c r="AD564" i="5" s="1"/>
  <c r="C576" i="5"/>
  <c r="P575" i="5"/>
  <c r="A587" i="5"/>
  <c r="V561" i="5"/>
  <c r="G573" i="5"/>
  <c r="AC542" i="5"/>
  <c r="J550" i="5"/>
  <c r="H738" i="5"/>
  <c r="H795" i="5" s="1"/>
  <c r="H558" i="5"/>
  <c r="W546" i="5"/>
  <c r="F573" i="5"/>
  <c r="U561" i="5"/>
  <c r="AC537" i="5"/>
  <c r="H567" i="5"/>
  <c r="W555" i="5"/>
  <c r="G592" i="5"/>
  <c r="V580" i="5"/>
  <c r="T614" i="3"/>
  <c r="T606" i="3"/>
  <c r="Q512" i="3"/>
  <c r="Q534" i="3"/>
  <c r="E593" i="1"/>
  <c r="T675" i="3"/>
  <c r="Q516" i="3"/>
  <c r="T496" i="3"/>
  <c r="T473" i="3"/>
  <c r="T471" i="3"/>
  <c r="Q501" i="3"/>
  <c r="T618" i="3"/>
  <c r="Q509" i="3"/>
  <c r="Q510" i="3"/>
  <c r="Q531" i="3"/>
  <c r="Q508" i="3"/>
  <c r="T602" i="3"/>
  <c r="T565" i="3"/>
  <c r="T610" i="3"/>
  <c r="T679" i="3"/>
  <c r="T561" i="3"/>
  <c r="T783" i="3"/>
  <c r="E582" i="1"/>
  <c r="E586" i="1" s="1"/>
  <c r="F594" i="1"/>
  <c r="F592" i="1"/>
  <c r="F593" i="1"/>
  <c r="X559" i="1"/>
  <c r="Q511" i="3"/>
  <c r="Q505" i="3"/>
  <c r="Q535" i="3"/>
  <c r="Q504" i="3"/>
  <c r="T794" i="5" l="1"/>
  <c r="G796" i="5"/>
  <c r="T738" i="5"/>
  <c r="AE738" i="5" s="1"/>
  <c r="AC549" i="5"/>
  <c r="V795" i="5"/>
  <c r="AG738" i="5"/>
  <c r="F591" i="1"/>
  <c r="F599" i="1"/>
  <c r="E739" i="5"/>
  <c r="E796" i="5" s="1"/>
  <c r="T562" i="5"/>
  <c r="E574" i="5"/>
  <c r="T566" i="5"/>
  <c r="E578" i="5"/>
  <c r="AC557" i="5"/>
  <c r="W738" i="5"/>
  <c r="AH738" i="5" s="1"/>
  <c r="AC564" i="5"/>
  <c r="G572" i="5"/>
  <c r="G740" i="5" s="1"/>
  <c r="G797" i="5" s="1"/>
  <c r="V560" i="5"/>
  <c r="V739" i="5" s="1"/>
  <c r="V796" i="5" s="1"/>
  <c r="T795" i="5"/>
  <c r="T579" i="5"/>
  <c r="E591" i="5"/>
  <c r="J566" i="5"/>
  <c r="K566" i="5"/>
  <c r="AD566" i="5" s="1"/>
  <c r="C578" i="5"/>
  <c r="Q593" i="5"/>
  <c r="B605" i="5"/>
  <c r="H572" i="5"/>
  <c r="W560" i="5"/>
  <c r="T572" i="5"/>
  <c r="E584" i="5"/>
  <c r="G587" i="5"/>
  <c r="V575" i="5"/>
  <c r="H739" i="5"/>
  <c r="H796" i="5" s="1"/>
  <c r="W558" i="5"/>
  <c r="H570" i="5"/>
  <c r="H580" i="5"/>
  <c r="J580" i="5" s="1"/>
  <c r="W568" i="5"/>
  <c r="Q584" i="5"/>
  <c r="B596" i="5"/>
  <c r="J560" i="5"/>
  <c r="AC551" i="5"/>
  <c r="C575" i="5"/>
  <c r="K563" i="5"/>
  <c r="AD563" i="5" s="1"/>
  <c r="J563" i="5"/>
  <c r="A593" i="5"/>
  <c r="P581" i="5"/>
  <c r="P630" i="5"/>
  <c r="A642" i="5"/>
  <c r="T580" i="5"/>
  <c r="E592" i="5"/>
  <c r="P591" i="5"/>
  <c r="A603" i="5"/>
  <c r="A634" i="5"/>
  <c r="P622" i="5"/>
  <c r="T575" i="5"/>
  <c r="E587" i="5"/>
  <c r="G594" i="5"/>
  <c r="V582" i="5"/>
  <c r="U795" i="5"/>
  <c r="AF738" i="5"/>
  <c r="B590" i="5"/>
  <c r="Q578" i="5"/>
  <c r="W589" i="5"/>
  <c r="H601" i="5"/>
  <c r="H576" i="5"/>
  <c r="J576" i="5" s="1"/>
  <c r="W564" i="5"/>
  <c r="A588" i="5"/>
  <c r="P576" i="5"/>
  <c r="V586" i="5"/>
  <c r="G598" i="5"/>
  <c r="F586" i="5"/>
  <c r="U574" i="5"/>
  <c r="A592" i="5"/>
  <c r="P580" i="5"/>
  <c r="K738" i="5"/>
  <c r="K795" i="5" s="1"/>
  <c r="AD546" i="5"/>
  <c r="G583" i="5"/>
  <c r="V571" i="5"/>
  <c r="A614" i="5"/>
  <c r="P602" i="5"/>
  <c r="AC568" i="5"/>
  <c r="C573" i="5"/>
  <c r="K561" i="5"/>
  <c r="AD561" i="5" s="1"/>
  <c r="J561" i="5"/>
  <c r="V581" i="5"/>
  <c r="G593" i="5"/>
  <c r="W571" i="5"/>
  <c r="H583" i="5"/>
  <c r="H579" i="5"/>
  <c r="W567" i="5"/>
  <c r="E581" i="5"/>
  <c r="T569" i="5"/>
  <c r="V592" i="5"/>
  <c r="G604" i="5"/>
  <c r="C588" i="5"/>
  <c r="K576" i="5"/>
  <c r="AC576" i="5" s="1"/>
  <c r="AC560" i="5"/>
  <c r="C577" i="5"/>
  <c r="K565" i="5"/>
  <c r="AD565" i="5" s="1"/>
  <c r="J565" i="5"/>
  <c r="E577" i="5"/>
  <c r="T565" i="5"/>
  <c r="F590" i="5"/>
  <c r="U578" i="5"/>
  <c r="U581" i="5"/>
  <c r="F593" i="5"/>
  <c r="B582" i="5"/>
  <c r="Q570" i="5"/>
  <c r="Q588" i="5"/>
  <c r="B600" i="5"/>
  <c r="D740" i="5"/>
  <c r="D797" i="5" s="1"/>
  <c r="Q587" i="5"/>
  <c r="B599" i="5"/>
  <c r="P583" i="5"/>
  <c r="A595" i="5"/>
  <c r="K574" i="5"/>
  <c r="AD574" i="5" s="1"/>
  <c r="C586" i="5"/>
  <c r="W563" i="5"/>
  <c r="H575" i="5"/>
  <c r="C579" i="5"/>
  <c r="K567" i="5"/>
  <c r="AD567" i="5" s="1"/>
  <c r="J567" i="5"/>
  <c r="B586" i="5"/>
  <c r="Q574" i="5"/>
  <c r="F739" i="5"/>
  <c r="F796" i="5" s="1"/>
  <c r="F570" i="5"/>
  <c r="U558" i="5"/>
  <c r="U739" i="5" s="1"/>
  <c r="W794" i="5"/>
  <c r="AH737" i="5"/>
  <c r="W569" i="5"/>
  <c r="H581" i="5"/>
  <c r="A585" i="5"/>
  <c r="P573" i="5"/>
  <c r="AC554" i="5"/>
  <c r="C581" i="5"/>
  <c r="K569" i="5"/>
  <c r="AD569" i="5" s="1"/>
  <c r="J569" i="5"/>
  <c r="C739" i="5"/>
  <c r="C796" i="5" s="1"/>
  <c r="J558" i="5"/>
  <c r="K558" i="5"/>
  <c r="AC558" i="5" s="1"/>
  <c r="C570" i="5"/>
  <c r="V578" i="5"/>
  <c r="G590" i="5"/>
  <c r="P587" i="5"/>
  <c r="A599" i="5"/>
  <c r="B603" i="5"/>
  <c r="Q591" i="5"/>
  <c r="K572" i="5"/>
  <c r="AC572" i="5" s="1"/>
  <c r="C584" i="5"/>
  <c r="W573" i="5"/>
  <c r="H585" i="5"/>
  <c r="A584" i="5"/>
  <c r="P572" i="5"/>
  <c r="T571" i="5"/>
  <c r="E583" i="5"/>
  <c r="AC562" i="5"/>
  <c r="U576" i="5"/>
  <c r="F588" i="5"/>
  <c r="U579" i="5"/>
  <c r="F591" i="5"/>
  <c r="Q585" i="5"/>
  <c r="B597" i="5"/>
  <c r="Q577" i="5"/>
  <c r="B589" i="5"/>
  <c r="U573" i="5"/>
  <c r="F585" i="5"/>
  <c r="V573" i="5"/>
  <c r="G585" i="5"/>
  <c r="F589" i="5"/>
  <c r="U577" i="5"/>
  <c r="W562" i="5"/>
  <c r="H574" i="5"/>
  <c r="Q592" i="5"/>
  <c r="B604" i="5"/>
  <c r="E588" i="5"/>
  <c r="T576" i="5"/>
  <c r="B595" i="5"/>
  <c r="Q583" i="5"/>
  <c r="AC553" i="5"/>
  <c r="W566" i="5"/>
  <c r="H578" i="5"/>
  <c r="G600" i="5"/>
  <c r="V588" i="5"/>
  <c r="E573" i="5"/>
  <c r="T561" i="5"/>
  <c r="J562" i="5"/>
  <c r="U575" i="5"/>
  <c r="F587" i="5"/>
  <c r="U583" i="5"/>
  <c r="F595" i="5"/>
  <c r="AC555" i="5"/>
  <c r="U572" i="5"/>
  <c r="F584" i="5"/>
  <c r="V577" i="5"/>
  <c r="G589" i="5"/>
  <c r="G591" i="5"/>
  <c r="V579" i="5"/>
  <c r="U580" i="5"/>
  <c r="F592" i="5"/>
  <c r="A589" i="5"/>
  <c r="P577" i="5"/>
  <c r="J738" i="5"/>
  <c r="J795" i="5" s="1"/>
  <c r="K580" i="5"/>
  <c r="AC580" i="5" s="1"/>
  <c r="C592" i="5"/>
  <c r="T570" i="5"/>
  <c r="E582" i="5"/>
  <c r="AC547" i="5"/>
  <c r="C571" i="5"/>
  <c r="K559" i="5"/>
  <c r="AD559" i="5" s="1"/>
  <c r="J559" i="5"/>
  <c r="Y559" i="1"/>
  <c r="G592" i="1"/>
  <c r="T693" i="3"/>
  <c r="T579" i="3"/>
  <c r="Q522" i="3"/>
  <c r="Q524" i="3"/>
  <c r="T620" i="3"/>
  <c r="Q518" i="3"/>
  <c r="Q519" i="3"/>
  <c r="F582" i="1"/>
  <c r="F586" i="1" s="1"/>
  <c r="T632" i="3"/>
  <c r="T485" i="3"/>
  <c r="T487" i="3"/>
  <c r="Q548" i="3"/>
  <c r="T797" i="3"/>
  <c r="T624" i="3"/>
  <c r="T616" i="3"/>
  <c r="Q515" i="3"/>
  <c r="T510" i="3"/>
  <c r="Q530" i="3"/>
  <c r="T689" i="3"/>
  <c r="T628" i="3"/>
  <c r="Q549" i="3"/>
  <c r="Q525" i="3"/>
  <c r="T575" i="3"/>
  <c r="Q545" i="3"/>
  <c r="Q523" i="3"/>
  <c r="Q526" i="3"/>
  <c r="W795" i="5" l="1"/>
  <c r="J572" i="5"/>
  <c r="AD576" i="5"/>
  <c r="AC565" i="5"/>
  <c r="T739" i="5"/>
  <c r="T796" i="5" s="1"/>
  <c r="E740" i="5"/>
  <c r="E797" i="5" s="1"/>
  <c r="J574" i="5"/>
  <c r="AC574" i="5"/>
  <c r="AG739" i="5"/>
  <c r="T574" i="5"/>
  <c r="E586" i="5"/>
  <c r="V572" i="5"/>
  <c r="V740" i="5" s="1"/>
  <c r="G584" i="5"/>
  <c r="G741" i="5" s="1"/>
  <c r="G798" i="5" s="1"/>
  <c r="AC561" i="5"/>
  <c r="T578" i="5"/>
  <c r="E590" i="5"/>
  <c r="G603" i="5"/>
  <c r="V591" i="5"/>
  <c r="U796" i="5"/>
  <c r="AF739" i="5"/>
  <c r="F602" i="5"/>
  <c r="U590" i="5"/>
  <c r="K588" i="5"/>
  <c r="AC588" i="5" s="1"/>
  <c r="C600" i="5"/>
  <c r="AD580" i="5"/>
  <c r="G610" i="5"/>
  <c r="V598" i="5"/>
  <c r="E596" i="5"/>
  <c r="T584" i="5"/>
  <c r="C583" i="5"/>
  <c r="K571" i="5"/>
  <c r="AD571" i="5" s="1"/>
  <c r="J571" i="5"/>
  <c r="V589" i="5"/>
  <c r="G601" i="5"/>
  <c r="U587" i="5"/>
  <c r="F599" i="5"/>
  <c r="Q595" i="5"/>
  <c r="B607" i="5"/>
  <c r="W574" i="5"/>
  <c r="H586" i="5"/>
  <c r="V585" i="5"/>
  <c r="G597" i="5"/>
  <c r="F597" i="5"/>
  <c r="U585" i="5"/>
  <c r="B609" i="5"/>
  <c r="Q597" i="5"/>
  <c r="U588" i="5"/>
  <c r="F600" i="5"/>
  <c r="Q603" i="5"/>
  <c r="B615" i="5"/>
  <c r="C740" i="5"/>
  <c r="C797" i="5" s="1"/>
  <c r="J570" i="5"/>
  <c r="C582" i="5"/>
  <c r="K570" i="5"/>
  <c r="C593" i="5"/>
  <c r="K581" i="5"/>
  <c r="AD581" i="5" s="1"/>
  <c r="J581" i="5"/>
  <c r="F740" i="5"/>
  <c r="F797" i="5" s="1"/>
  <c r="F582" i="5"/>
  <c r="U570" i="5"/>
  <c r="U740" i="5" s="1"/>
  <c r="B598" i="5"/>
  <c r="Q586" i="5"/>
  <c r="F605" i="5"/>
  <c r="U593" i="5"/>
  <c r="W579" i="5"/>
  <c r="H591" i="5"/>
  <c r="A600" i="5"/>
  <c r="P588" i="5"/>
  <c r="E604" i="5"/>
  <c r="T592" i="5"/>
  <c r="H592" i="5"/>
  <c r="W580" i="5"/>
  <c r="B611" i="5"/>
  <c r="Q599" i="5"/>
  <c r="B594" i="5"/>
  <c r="Q582" i="5"/>
  <c r="A604" i="5"/>
  <c r="P592" i="5"/>
  <c r="W739" i="5"/>
  <c r="B617" i="5"/>
  <c r="Q605" i="5"/>
  <c r="V600" i="5"/>
  <c r="G612" i="5"/>
  <c r="A596" i="5"/>
  <c r="P584" i="5"/>
  <c r="P599" i="5"/>
  <c r="A611" i="5"/>
  <c r="G602" i="5"/>
  <c r="V590" i="5"/>
  <c r="K739" i="5"/>
  <c r="K796" i="5" s="1"/>
  <c r="AD558" i="5"/>
  <c r="C591" i="5"/>
  <c r="K579" i="5"/>
  <c r="AD579" i="5" s="1"/>
  <c r="J579" i="5"/>
  <c r="C598" i="5"/>
  <c r="K586" i="5"/>
  <c r="AD586" i="5" s="1"/>
  <c r="P595" i="5"/>
  <c r="A607" i="5"/>
  <c r="Q600" i="5"/>
  <c r="B612" i="5"/>
  <c r="E589" i="5"/>
  <c r="T577" i="5"/>
  <c r="C589" i="5"/>
  <c r="K577" i="5"/>
  <c r="AD577" i="5" s="1"/>
  <c r="J577" i="5"/>
  <c r="E593" i="5"/>
  <c r="T581" i="5"/>
  <c r="AD572" i="5"/>
  <c r="V593" i="5"/>
  <c r="G605" i="5"/>
  <c r="F598" i="5"/>
  <c r="U586" i="5"/>
  <c r="B602" i="5"/>
  <c r="Q590" i="5"/>
  <c r="V594" i="5"/>
  <c r="G606" i="5"/>
  <c r="A646" i="5"/>
  <c r="P634" i="5"/>
  <c r="A605" i="5"/>
  <c r="P593" i="5"/>
  <c r="Q596" i="5"/>
  <c r="B608" i="5"/>
  <c r="AC566" i="5"/>
  <c r="E585" i="5"/>
  <c r="T573" i="5"/>
  <c r="T588" i="5"/>
  <c r="E600" i="5"/>
  <c r="U589" i="5"/>
  <c r="F601" i="5"/>
  <c r="W581" i="5"/>
  <c r="H593" i="5"/>
  <c r="G595" i="5"/>
  <c r="V583" i="5"/>
  <c r="W601" i="5"/>
  <c r="H613" i="5"/>
  <c r="AC559" i="5"/>
  <c r="A601" i="5"/>
  <c r="P589" i="5"/>
  <c r="E594" i="5"/>
  <c r="T582" i="5"/>
  <c r="C604" i="5"/>
  <c r="K592" i="5"/>
  <c r="AC592" i="5" s="1"/>
  <c r="U592" i="5"/>
  <c r="F604" i="5"/>
  <c r="U584" i="5"/>
  <c r="F596" i="5"/>
  <c r="U595" i="5"/>
  <c r="F607" i="5"/>
  <c r="W578" i="5"/>
  <c r="H590" i="5"/>
  <c r="Q604" i="5"/>
  <c r="B616" i="5"/>
  <c r="B601" i="5"/>
  <c r="Q589" i="5"/>
  <c r="U591" i="5"/>
  <c r="F603" i="5"/>
  <c r="T583" i="5"/>
  <c r="E595" i="5"/>
  <c r="W585" i="5"/>
  <c r="H597" i="5"/>
  <c r="C596" i="5"/>
  <c r="K584" i="5"/>
  <c r="AD584" i="5" s="1"/>
  <c r="J739" i="5"/>
  <c r="J796" i="5" s="1"/>
  <c r="AC569" i="5"/>
  <c r="A597" i="5"/>
  <c r="P585" i="5"/>
  <c r="AC567" i="5"/>
  <c r="H587" i="5"/>
  <c r="W575" i="5"/>
  <c r="D741" i="5"/>
  <c r="D798" i="5" s="1"/>
  <c r="G616" i="5"/>
  <c r="V604" i="5"/>
  <c r="H595" i="5"/>
  <c r="W583" i="5"/>
  <c r="C585" i="5"/>
  <c r="K573" i="5"/>
  <c r="AD573" i="5" s="1"/>
  <c r="J573" i="5"/>
  <c r="P614" i="5"/>
  <c r="A626" i="5"/>
  <c r="H588" i="5"/>
  <c r="W576" i="5"/>
  <c r="T587" i="5"/>
  <c r="E599" i="5"/>
  <c r="P603" i="5"/>
  <c r="A615" i="5"/>
  <c r="P642" i="5"/>
  <c r="A654" i="5"/>
  <c r="AC563" i="5"/>
  <c r="C587" i="5"/>
  <c r="K575" i="5"/>
  <c r="AD575" i="5" s="1"/>
  <c r="J575" i="5"/>
  <c r="H740" i="5"/>
  <c r="H797" i="5" s="1"/>
  <c r="W570" i="5"/>
  <c r="H582" i="5"/>
  <c r="G599" i="5"/>
  <c r="V587" i="5"/>
  <c r="H584" i="5"/>
  <c r="W572" i="5"/>
  <c r="J578" i="5"/>
  <c r="C590" i="5"/>
  <c r="K578" i="5"/>
  <c r="AD578" i="5" s="1"/>
  <c r="T591" i="5"/>
  <c r="E603" i="5"/>
  <c r="T524" i="3"/>
  <c r="Q559" i="3"/>
  <c r="Q532" i="3"/>
  <c r="Q538" i="3"/>
  <c r="T593" i="3"/>
  <c r="G599" i="1"/>
  <c r="Z559" i="1"/>
  <c r="Q537" i="3"/>
  <c r="Q563" i="3"/>
  <c r="T703" i="3"/>
  <c r="Q544" i="3"/>
  <c r="Q529" i="3"/>
  <c r="T630" i="3"/>
  <c r="T811" i="3"/>
  <c r="Q533" i="3"/>
  <c r="G594" i="1"/>
  <c r="G591" i="1"/>
  <c r="G593" i="1"/>
  <c r="Q540" i="3"/>
  <c r="T589" i="3"/>
  <c r="T642" i="3"/>
  <c r="T638" i="3"/>
  <c r="Q539" i="3"/>
  <c r="Q562" i="3"/>
  <c r="T499" i="3"/>
  <c r="T501" i="3"/>
  <c r="T646" i="3"/>
  <c r="T634" i="3"/>
  <c r="Q536" i="3"/>
  <c r="T707" i="3"/>
  <c r="G582" i="1"/>
  <c r="G586" i="1" s="1"/>
  <c r="AC573" i="5" l="1"/>
  <c r="AE739" i="5"/>
  <c r="V797" i="5"/>
  <c r="AG740" i="5"/>
  <c r="AD592" i="5"/>
  <c r="AC584" i="5"/>
  <c r="T740" i="5"/>
  <c r="AE740" i="5" s="1"/>
  <c r="J586" i="5"/>
  <c r="AC571" i="5"/>
  <c r="T590" i="5"/>
  <c r="E602" i="5"/>
  <c r="G596" i="5"/>
  <c r="V584" i="5"/>
  <c r="V741" i="5" s="1"/>
  <c r="AC575" i="5"/>
  <c r="J584" i="5"/>
  <c r="AC579" i="5"/>
  <c r="E598" i="5"/>
  <c r="T586" i="5"/>
  <c r="E741" i="5"/>
  <c r="E798" i="5" s="1"/>
  <c r="H741" i="5"/>
  <c r="H798" i="5" s="1"/>
  <c r="W582" i="5"/>
  <c r="H594" i="5"/>
  <c r="P654" i="5"/>
  <c r="A666" i="5"/>
  <c r="C597" i="5"/>
  <c r="K585" i="5"/>
  <c r="AD585" i="5" s="1"/>
  <c r="J585" i="5"/>
  <c r="K604" i="5"/>
  <c r="AC604" i="5" s="1"/>
  <c r="C616" i="5"/>
  <c r="C603" i="5"/>
  <c r="K591" i="5"/>
  <c r="AD591" i="5" s="1"/>
  <c r="J591" i="5"/>
  <c r="P611" i="5"/>
  <c r="A623" i="5"/>
  <c r="H604" i="5"/>
  <c r="J604" i="5" s="1"/>
  <c r="W592" i="5"/>
  <c r="H603" i="5"/>
  <c r="W591" i="5"/>
  <c r="C605" i="5"/>
  <c r="K593" i="5"/>
  <c r="AD593" i="5" s="1"/>
  <c r="J593" i="5"/>
  <c r="C741" i="5"/>
  <c r="C798" i="5" s="1"/>
  <c r="J582" i="5"/>
  <c r="K582" i="5"/>
  <c r="AC582" i="5" s="1"/>
  <c r="C594" i="5"/>
  <c r="Q609" i="5"/>
  <c r="B621" i="5"/>
  <c r="U599" i="5"/>
  <c r="F611" i="5"/>
  <c r="V601" i="5"/>
  <c r="G613" i="5"/>
  <c r="T596" i="5"/>
  <c r="E608" i="5"/>
  <c r="T603" i="5"/>
  <c r="E615" i="5"/>
  <c r="J590" i="5"/>
  <c r="K590" i="5"/>
  <c r="AD590" i="5" s="1"/>
  <c r="C602" i="5"/>
  <c r="H596" i="5"/>
  <c r="W584" i="5"/>
  <c r="W740" i="5"/>
  <c r="V616" i="5"/>
  <c r="G628" i="5"/>
  <c r="D742" i="5"/>
  <c r="D799" i="5" s="1"/>
  <c r="W587" i="5"/>
  <c r="H599" i="5"/>
  <c r="W597" i="5"/>
  <c r="H609" i="5"/>
  <c r="U603" i="5"/>
  <c r="F615" i="5"/>
  <c r="J592" i="5"/>
  <c r="P646" i="5"/>
  <c r="A658" i="5"/>
  <c r="AC577" i="5"/>
  <c r="P607" i="5"/>
  <c r="A619" i="5"/>
  <c r="K598" i="5"/>
  <c r="AD598" i="5" s="1"/>
  <c r="C610" i="5"/>
  <c r="W796" i="5"/>
  <c r="AH739" i="5"/>
  <c r="B606" i="5"/>
  <c r="Q594" i="5"/>
  <c r="T604" i="5"/>
  <c r="E616" i="5"/>
  <c r="B610" i="5"/>
  <c r="Q598" i="5"/>
  <c r="J740" i="5"/>
  <c r="J797" i="5" s="1"/>
  <c r="U600" i="5"/>
  <c r="F612" i="5"/>
  <c r="W586" i="5"/>
  <c r="H598" i="5"/>
  <c r="AD588" i="5"/>
  <c r="F614" i="5"/>
  <c r="U602" i="5"/>
  <c r="G615" i="5"/>
  <c r="V603" i="5"/>
  <c r="H600" i="5"/>
  <c r="J600" i="5" s="1"/>
  <c r="W588" i="5"/>
  <c r="U604" i="5"/>
  <c r="F616" i="5"/>
  <c r="A613" i="5"/>
  <c r="P601" i="5"/>
  <c r="E612" i="5"/>
  <c r="T600" i="5"/>
  <c r="Q608" i="5"/>
  <c r="B620" i="5"/>
  <c r="B629" i="5"/>
  <c r="Q617" i="5"/>
  <c r="C599" i="5"/>
  <c r="K587" i="5"/>
  <c r="AD587" i="5" s="1"/>
  <c r="J587" i="5"/>
  <c r="P615" i="5"/>
  <c r="A627" i="5"/>
  <c r="K596" i="5"/>
  <c r="AC596" i="5" s="1"/>
  <c r="C608" i="5"/>
  <c r="Q616" i="5"/>
  <c r="B628" i="5"/>
  <c r="W590" i="5"/>
  <c r="H602" i="5"/>
  <c r="U596" i="5"/>
  <c r="F608" i="5"/>
  <c r="G607" i="5"/>
  <c r="V595" i="5"/>
  <c r="H605" i="5"/>
  <c r="W593" i="5"/>
  <c r="F613" i="5"/>
  <c r="U601" i="5"/>
  <c r="G618" i="5"/>
  <c r="V606" i="5"/>
  <c r="B614" i="5"/>
  <c r="Q602" i="5"/>
  <c r="E601" i="5"/>
  <c r="T589" i="5"/>
  <c r="G624" i="5"/>
  <c r="V612" i="5"/>
  <c r="U605" i="5"/>
  <c r="F617" i="5"/>
  <c r="U797" i="5"/>
  <c r="AF740" i="5"/>
  <c r="AC581" i="5"/>
  <c r="K740" i="5"/>
  <c r="K797" i="5" s="1"/>
  <c r="AD570" i="5"/>
  <c r="AC570" i="5"/>
  <c r="U597" i="5"/>
  <c r="F609" i="5"/>
  <c r="C595" i="5"/>
  <c r="K583" i="5"/>
  <c r="AD583" i="5" s="1"/>
  <c r="J583" i="5"/>
  <c r="V610" i="5"/>
  <c r="G622" i="5"/>
  <c r="J588" i="5"/>
  <c r="T599" i="5"/>
  <c r="E611" i="5"/>
  <c r="A609" i="5"/>
  <c r="P597" i="5"/>
  <c r="Q601" i="5"/>
  <c r="B613" i="5"/>
  <c r="U607" i="5"/>
  <c r="F619" i="5"/>
  <c r="T594" i="5"/>
  <c r="E606" i="5"/>
  <c r="AC578" i="5"/>
  <c r="G611" i="5"/>
  <c r="V599" i="5"/>
  <c r="A638" i="5"/>
  <c r="P626" i="5"/>
  <c r="W595" i="5"/>
  <c r="H607" i="5"/>
  <c r="T595" i="5"/>
  <c r="E607" i="5"/>
  <c r="W613" i="5"/>
  <c r="H625" i="5"/>
  <c r="E597" i="5"/>
  <c r="T585" i="5"/>
  <c r="A617" i="5"/>
  <c r="P605" i="5"/>
  <c r="F610" i="5"/>
  <c r="U598" i="5"/>
  <c r="V605" i="5"/>
  <c r="G617" i="5"/>
  <c r="E605" i="5"/>
  <c r="T593" i="5"/>
  <c r="C601" i="5"/>
  <c r="K589" i="5"/>
  <c r="AD589" i="5" s="1"/>
  <c r="J589" i="5"/>
  <c r="Q612" i="5"/>
  <c r="B624" i="5"/>
  <c r="AC586" i="5"/>
  <c r="V602" i="5"/>
  <c r="G614" i="5"/>
  <c r="A608" i="5"/>
  <c r="P596" i="5"/>
  <c r="A616" i="5"/>
  <c r="P604" i="5"/>
  <c r="Q611" i="5"/>
  <c r="B623" i="5"/>
  <c r="A612" i="5"/>
  <c r="P600" i="5"/>
  <c r="F741" i="5"/>
  <c r="F798" i="5" s="1"/>
  <c r="F594" i="5"/>
  <c r="U582" i="5"/>
  <c r="U741" i="5" s="1"/>
  <c r="B627" i="5"/>
  <c r="Q615" i="5"/>
  <c r="V597" i="5"/>
  <c r="G609" i="5"/>
  <c r="B619" i="5"/>
  <c r="Q607" i="5"/>
  <c r="C612" i="5"/>
  <c r="K600" i="5"/>
  <c r="AC600" i="5" s="1"/>
  <c r="T648" i="3"/>
  <c r="Q550" i="3"/>
  <c r="T660" i="3"/>
  <c r="H591" i="1"/>
  <c r="T652" i="3"/>
  <c r="T825" i="3"/>
  <c r="Q543" i="3"/>
  <c r="T717" i="3"/>
  <c r="H592" i="1"/>
  <c r="T607" i="3"/>
  <c r="T721" i="3"/>
  <c r="T515" i="3"/>
  <c r="T513" i="3"/>
  <c r="Q553" i="3"/>
  <c r="H594" i="1"/>
  <c r="H599" i="1"/>
  <c r="Q576" i="3"/>
  <c r="T656" i="3"/>
  <c r="T603" i="3"/>
  <c r="Q554" i="3"/>
  <c r="Q547" i="3"/>
  <c r="T644" i="3"/>
  <c r="Q558" i="3"/>
  <c r="Q577" i="3"/>
  <c r="Q551" i="3"/>
  <c r="AA559" i="1"/>
  <c r="I593" i="1"/>
  <c r="I592" i="1"/>
  <c r="H593" i="1"/>
  <c r="H582" i="1"/>
  <c r="H586" i="1" s="1"/>
  <c r="Q552" i="3"/>
  <c r="Q546" i="3"/>
  <c r="Q573" i="3"/>
  <c r="T538" i="3"/>
  <c r="T797" i="5" l="1"/>
  <c r="AC593" i="5"/>
  <c r="AD596" i="5"/>
  <c r="AD600" i="5"/>
  <c r="T741" i="5"/>
  <c r="T798" i="5" s="1"/>
  <c r="V798" i="5"/>
  <c r="AG741" i="5"/>
  <c r="I582" i="1"/>
  <c r="I586" i="1" s="1"/>
  <c r="I591" i="1"/>
  <c r="AC591" i="5"/>
  <c r="E614" i="5"/>
  <c r="T602" i="5"/>
  <c r="AC587" i="5"/>
  <c r="I594" i="1"/>
  <c r="E742" i="5"/>
  <c r="E799" i="5" s="1"/>
  <c r="E610" i="5"/>
  <c r="T598" i="5"/>
  <c r="G608" i="5"/>
  <c r="G743" i="5" s="1"/>
  <c r="V596" i="5"/>
  <c r="V742" i="5" s="1"/>
  <c r="V799" i="5" s="1"/>
  <c r="G742" i="5"/>
  <c r="G799" i="5" s="1"/>
  <c r="A628" i="5"/>
  <c r="P616" i="5"/>
  <c r="H637" i="5"/>
  <c r="W625" i="5"/>
  <c r="G630" i="5"/>
  <c r="V618" i="5"/>
  <c r="U608" i="5"/>
  <c r="F620" i="5"/>
  <c r="T612" i="5"/>
  <c r="E624" i="5"/>
  <c r="G627" i="5"/>
  <c r="V615" i="5"/>
  <c r="W598" i="5"/>
  <c r="H610" i="5"/>
  <c r="H611" i="5"/>
  <c r="W599" i="5"/>
  <c r="H608" i="5"/>
  <c r="W596" i="5"/>
  <c r="E620" i="5"/>
  <c r="T608" i="5"/>
  <c r="U611" i="5"/>
  <c r="F623" i="5"/>
  <c r="C742" i="5"/>
  <c r="C799" i="5" s="1"/>
  <c r="J594" i="5"/>
  <c r="C606" i="5"/>
  <c r="K594" i="5"/>
  <c r="C617" i="5"/>
  <c r="K605" i="5"/>
  <c r="AD605" i="5" s="1"/>
  <c r="J605" i="5"/>
  <c r="A635" i="5"/>
  <c r="P623" i="5"/>
  <c r="W741" i="5"/>
  <c r="B639" i="5"/>
  <c r="Q627" i="5"/>
  <c r="A624" i="5"/>
  <c r="P612" i="5"/>
  <c r="B635" i="5"/>
  <c r="Q623" i="5"/>
  <c r="AC589" i="5"/>
  <c r="AC583" i="5"/>
  <c r="F621" i="5"/>
  <c r="U609" i="5"/>
  <c r="F629" i="5"/>
  <c r="U617" i="5"/>
  <c r="E613" i="5"/>
  <c r="T601" i="5"/>
  <c r="W605" i="5"/>
  <c r="H617" i="5"/>
  <c r="J596" i="5"/>
  <c r="B632" i="5"/>
  <c r="Q620" i="5"/>
  <c r="B618" i="5"/>
  <c r="Q606" i="5"/>
  <c r="J598" i="5"/>
  <c r="H621" i="5"/>
  <c r="W609" i="5"/>
  <c r="AC590" i="5"/>
  <c r="K741" i="5"/>
  <c r="K798" i="5" s="1"/>
  <c r="AD582" i="5"/>
  <c r="H616" i="5"/>
  <c r="J616" i="5" s="1"/>
  <c r="W604" i="5"/>
  <c r="AC585" i="5"/>
  <c r="A678" i="5"/>
  <c r="P678" i="5" s="1"/>
  <c r="P666" i="5"/>
  <c r="A629" i="5"/>
  <c r="P617" i="5"/>
  <c r="T611" i="5"/>
  <c r="E623" i="5"/>
  <c r="C607" i="5"/>
  <c r="K595" i="5"/>
  <c r="AD595" i="5" s="1"/>
  <c r="J595" i="5"/>
  <c r="B641" i="5"/>
  <c r="Q629" i="5"/>
  <c r="Q619" i="5"/>
  <c r="B631" i="5"/>
  <c r="U798" i="5"/>
  <c r="AF741" i="5"/>
  <c r="A620" i="5"/>
  <c r="P608" i="5"/>
  <c r="B636" i="5"/>
  <c r="Q624" i="5"/>
  <c r="E617" i="5"/>
  <c r="T605" i="5"/>
  <c r="F622" i="5"/>
  <c r="U610" i="5"/>
  <c r="P638" i="5"/>
  <c r="A650" i="5"/>
  <c r="F631" i="5"/>
  <c r="U619" i="5"/>
  <c r="G634" i="5"/>
  <c r="V622" i="5"/>
  <c r="G636" i="5"/>
  <c r="V624" i="5"/>
  <c r="AD604" i="5"/>
  <c r="B626" i="5"/>
  <c r="Q614" i="5"/>
  <c r="W602" i="5"/>
  <c r="H614" i="5"/>
  <c r="C620" i="5"/>
  <c r="K608" i="5"/>
  <c r="AD608" i="5" s="1"/>
  <c r="C611" i="5"/>
  <c r="K599" i="5"/>
  <c r="AD599" i="5" s="1"/>
  <c r="J599" i="5"/>
  <c r="A625" i="5"/>
  <c r="P613" i="5"/>
  <c r="H612" i="5"/>
  <c r="J612" i="5" s="1"/>
  <c r="W600" i="5"/>
  <c r="F626" i="5"/>
  <c r="U614" i="5"/>
  <c r="U612" i="5"/>
  <c r="F624" i="5"/>
  <c r="B622" i="5"/>
  <c r="Q610" i="5"/>
  <c r="AC598" i="5"/>
  <c r="A670" i="5"/>
  <c r="P658" i="5"/>
  <c r="G640" i="5"/>
  <c r="V628" i="5"/>
  <c r="W797" i="5"/>
  <c r="AH740" i="5"/>
  <c r="J602" i="5"/>
  <c r="C614" i="5"/>
  <c r="K602" i="5"/>
  <c r="AD602" i="5" s="1"/>
  <c r="T615" i="5"/>
  <c r="E627" i="5"/>
  <c r="V613" i="5"/>
  <c r="G625" i="5"/>
  <c r="B633" i="5"/>
  <c r="Q621" i="5"/>
  <c r="J741" i="5"/>
  <c r="J798" i="5" s="1"/>
  <c r="C615" i="5"/>
  <c r="K603" i="5"/>
  <c r="AD603" i="5" s="1"/>
  <c r="J603" i="5"/>
  <c r="B625" i="5"/>
  <c r="Q613" i="5"/>
  <c r="B640" i="5"/>
  <c r="Q628" i="5"/>
  <c r="A639" i="5"/>
  <c r="P627" i="5"/>
  <c r="K612" i="5"/>
  <c r="AC612" i="5" s="1"/>
  <c r="C624" i="5"/>
  <c r="V609" i="5"/>
  <c r="G621" i="5"/>
  <c r="F742" i="5"/>
  <c r="F799" i="5" s="1"/>
  <c r="F606" i="5"/>
  <c r="U594" i="5"/>
  <c r="U742" i="5" s="1"/>
  <c r="G626" i="5"/>
  <c r="V614" i="5"/>
  <c r="C613" i="5"/>
  <c r="K601" i="5"/>
  <c r="AD601" i="5" s="1"/>
  <c r="J601" i="5"/>
  <c r="G629" i="5"/>
  <c r="V617" i="5"/>
  <c r="E609" i="5"/>
  <c r="T597" i="5"/>
  <c r="T607" i="5"/>
  <c r="E619" i="5"/>
  <c r="H619" i="5"/>
  <c r="W607" i="5"/>
  <c r="G623" i="5"/>
  <c r="V611" i="5"/>
  <c r="E618" i="5"/>
  <c r="T606" i="5"/>
  <c r="A621" i="5"/>
  <c r="P609" i="5"/>
  <c r="U613" i="5"/>
  <c r="F625" i="5"/>
  <c r="G619" i="5"/>
  <c r="V607" i="5"/>
  <c r="U616" i="5"/>
  <c r="F628" i="5"/>
  <c r="E628" i="5"/>
  <c r="T616" i="5"/>
  <c r="C622" i="5"/>
  <c r="K610" i="5"/>
  <c r="AD610" i="5" s="1"/>
  <c r="A631" i="5"/>
  <c r="P619" i="5"/>
  <c r="U615" i="5"/>
  <c r="F627" i="5"/>
  <c r="D743" i="5"/>
  <c r="D800" i="5" s="1"/>
  <c r="W603" i="5"/>
  <c r="H615" i="5"/>
  <c r="C628" i="5"/>
  <c r="K616" i="5"/>
  <c r="AC616" i="5" s="1"/>
  <c r="C609" i="5"/>
  <c r="K597" i="5"/>
  <c r="AD597" i="5" s="1"/>
  <c r="J597" i="5"/>
  <c r="H742" i="5"/>
  <c r="H799" i="5" s="1"/>
  <c r="W594" i="5"/>
  <c r="H606" i="5"/>
  <c r="Q564" i="3"/>
  <c r="Q560" i="3"/>
  <c r="T658" i="3"/>
  <c r="T735" i="3"/>
  <c r="T621" i="3"/>
  <c r="Q557" i="3"/>
  <c r="I599" i="1"/>
  <c r="Q567" i="3"/>
  <c r="T839" i="3"/>
  <c r="T674" i="3"/>
  <c r="T662" i="3"/>
  <c r="J599" i="1"/>
  <c r="J591" i="1"/>
  <c r="AB559" i="1"/>
  <c r="J593" i="1"/>
  <c r="T666" i="3"/>
  <c r="Q591" i="3"/>
  <c r="T617" i="3"/>
  <c r="T552" i="3"/>
  <c r="Q587" i="3"/>
  <c r="Q566" i="3"/>
  <c r="Q565" i="3"/>
  <c r="Q572" i="3"/>
  <c r="Q561" i="3"/>
  <c r="Q568" i="3"/>
  <c r="T670" i="3"/>
  <c r="Q590" i="3"/>
  <c r="T529" i="3"/>
  <c r="T527" i="3"/>
  <c r="T731" i="3"/>
  <c r="AE741" i="5" l="1"/>
  <c r="G800" i="5"/>
  <c r="AD616" i="5"/>
  <c r="J610" i="5"/>
  <c r="T742" i="5"/>
  <c r="T799" i="5" s="1"/>
  <c r="AG742" i="5"/>
  <c r="T610" i="5"/>
  <c r="E622" i="5"/>
  <c r="E626" i="5"/>
  <c r="T614" i="5"/>
  <c r="E743" i="5"/>
  <c r="E800" i="5" s="1"/>
  <c r="AD612" i="5"/>
  <c r="V608" i="5"/>
  <c r="V743" i="5" s="1"/>
  <c r="G620" i="5"/>
  <c r="G744" i="5" s="1"/>
  <c r="G801" i="5" s="1"/>
  <c r="H627" i="5"/>
  <c r="W615" i="5"/>
  <c r="K622" i="5"/>
  <c r="AD622" i="5" s="1"/>
  <c r="C634" i="5"/>
  <c r="E621" i="5"/>
  <c r="T609" i="5"/>
  <c r="G638" i="5"/>
  <c r="V626" i="5"/>
  <c r="E639" i="5"/>
  <c r="T627" i="5"/>
  <c r="B634" i="5"/>
  <c r="Q622" i="5"/>
  <c r="F638" i="5"/>
  <c r="U626" i="5"/>
  <c r="A637" i="5"/>
  <c r="P625" i="5"/>
  <c r="AC608" i="5"/>
  <c r="B638" i="5"/>
  <c r="Q626" i="5"/>
  <c r="E629" i="5"/>
  <c r="T617" i="5"/>
  <c r="A632" i="5"/>
  <c r="P620" i="5"/>
  <c r="A641" i="5"/>
  <c r="P629" i="5"/>
  <c r="B630" i="5"/>
  <c r="Q618" i="5"/>
  <c r="U629" i="5"/>
  <c r="F641" i="5"/>
  <c r="A636" i="5"/>
  <c r="P624" i="5"/>
  <c r="P635" i="5"/>
  <c r="A647" i="5"/>
  <c r="C629" i="5"/>
  <c r="K617" i="5"/>
  <c r="AD617" i="5" s="1"/>
  <c r="J617" i="5"/>
  <c r="C743" i="5"/>
  <c r="C800" i="5" s="1"/>
  <c r="J606" i="5"/>
  <c r="K606" i="5"/>
  <c r="AC606" i="5" s="1"/>
  <c r="C618" i="5"/>
  <c r="H620" i="5"/>
  <c r="W608" i="5"/>
  <c r="G642" i="5"/>
  <c r="V630" i="5"/>
  <c r="W637" i="5"/>
  <c r="H649" i="5"/>
  <c r="H743" i="5"/>
  <c r="H800" i="5" s="1"/>
  <c r="W606" i="5"/>
  <c r="H618" i="5"/>
  <c r="AC597" i="5"/>
  <c r="P631" i="5"/>
  <c r="A643" i="5"/>
  <c r="F640" i="5"/>
  <c r="U628" i="5"/>
  <c r="A633" i="5"/>
  <c r="P621" i="5"/>
  <c r="E631" i="5"/>
  <c r="T619" i="5"/>
  <c r="V629" i="5"/>
  <c r="G641" i="5"/>
  <c r="C625" i="5"/>
  <c r="K613" i="5"/>
  <c r="AD613" i="5" s="1"/>
  <c r="J613" i="5"/>
  <c r="F743" i="5"/>
  <c r="F800" i="5" s="1"/>
  <c r="F618" i="5"/>
  <c r="U606" i="5"/>
  <c r="U743" i="5" s="1"/>
  <c r="C636" i="5"/>
  <c r="K624" i="5"/>
  <c r="AC624" i="5" s="1"/>
  <c r="Q640" i="5"/>
  <c r="B652" i="5"/>
  <c r="B645" i="5"/>
  <c r="Q633" i="5"/>
  <c r="F636" i="5"/>
  <c r="U624" i="5"/>
  <c r="C623" i="5"/>
  <c r="K611" i="5"/>
  <c r="AD611" i="5" s="1"/>
  <c r="J611" i="5"/>
  <c r="W614" i="5"/>
  <c r="H626" i="5"/>
  <c r="P650" i="5"/>
  <c r="A662" i="5"/>
  <c r="AC595" i="5"/>
  <c r="C619" i="5"/>
  <c r="K607" i="5"/>
  <c r="AD607" i="5" s="1"/>
  <c r="J607" i="5"/>
  <c r="H628" i="5"/>
  <c r="J628" i="5" s="1"/>
  <c r="W616" i="5"/>
  <c r="W621" i="5"/>
  <c r="H633" i="5"/>
  <c r="Q632" i="5"/>
  <c r="B644" i="5"/>
  <c r="B651" i="5"/>
  <c r="Q639" i="5"/>
  <c r="J742" i="5"/>
  <c r="J799" i="5" s="1"/>
  <c r="F632" i="5"/>
  <c r="U620" i="5"/>
  <c r="J614" i="5"/>
  <c r="K614" i="5"/>
  <c r="AD614" i="5" s="1"/>
  <c r="C626" i="5"/>
  <c r="W742" i="5"/>
  <c r="F639" i="5"/>
  <c r="U627" i="5"/>
  <c r="AC610" i="5"/>
  <c r="G631" i="5"/>
  <c r="V619" i="5"/>
  <c r="G635" i="5"/>
  <c r="V623" i="5"/>
  <c r="Q625" i="5"/>
  <c r="B637" i="5"/>
  <c r="G637" i="5"/>
  <c r="V625" i="5"/>
  <c r="AC602" i="5"/>
  <c r="V640" i="5"/>
  <c r="G652" i="5"/>
  <c r="P670" i="5"/>
  <c r="A682" i="5"/>
  <c r="P682" i="5" s="1"/>
  <c r="H624" i="5"/>
  <c r="J624" i="5" s="1"/>
  <c r="W612" i="5"/>
  <c r="AC599" i="5"/>
  <c r="C632" i="5"/>
  <c r="K620" i="5"/>
  <c r="AC620" i="5" s="1"/>
  <c r="G646" i="5"/>
  <c r="V634" i="5"/>
  <c r="U631" i="5"/>
  <c r="F643" i="5"/>
  <c r="F634" i="5"/>
  <c r="U622" i="5"/>
  <c r="Q636" i="5"/>
  <c r="B648" i="5"/>
  <c r="Q631" i="5"/>
  <c r="B643" i="5"/>
  <c r="B653" i="5"/>
  <c r="Q641" i="5"/>
  <c r="E635" i="5"/>
  <c r="T623" i="5"/>
  <c r="E625" i="5"/>
  <c r="T613" i="5"/>
  <c r="F633" i="5"/>
  <c r="U621" i="5"/>
  <c r="Q635" i="5"/>
  <c r="B647" i="5"/>
  <c r="W798" i="5"/>
  <c r="AH741" i="5"/>
  <c r="AC605" i="5"/>
  <c r="K742" i="5"/>
  <c r="K799" i="5" s="1"/>
  <c r="AD594" i="5"/>
  <c r="AC594" i="5"/>
  <c r="E632" i="5"/>
  <c r="T620" i="5"/>
  <c r="W611" i="5"/>
  <c r="H623" i="5"/>
  <c r="G639" i="5"/>
  <c r="V627" i="5"/>
  <c r="E640" i="5"/>
  <c r="T628" i="5"/>
  <c r="W619" i="5"/>
  <c r="H631" i="5"/>
  <c r="U799" i="5"/>
  <c r="AF742" i="5"/>
  <c r="C621" i="5"/>
  <c r="K609" i="5"/>
  <c r="AD609" i="5" s="1"/>
  <c r="J609" i="5"/>
  <c r="K628" i="5"/>
  <c r="AD628" i="5" s="1"/>
  <c r="C640" i="5"/>
  <c r="D744" i="5"/>
  <c r="D801" i="5" s="1"/>
  <c r="F637" i="5"/>
  <c r="U625" i="5"/>
  <c r="E630" i="5"/>
  <c r="T618" i="5"/>
  <c r="AC601" i="5"/>
  <c r="G633" i="5"/>
  <c r="V621" i="5"/>
  <c r="P639" i="5"/>
  <c r="A651" i="5"/>
  <c r="AC603" i="5"/>
  <c r="C627" i="5"/>
  <c r="K615" i="5"/>
  <c r="AD615" i="5" s="1"/>
  <c r="J615" i="5"/>
  <c r="J608" i="5"/>
  <c r="G648" i="5"/>
  <c r="V636" i="5"/>
  <c r="H629" i="5"/>
  <c r="W617" i="5"/>
  <c r="F635" i="5"/>
  <c r="U623" i="5"/>
  <c r="W610" i="5"/>
  <c r="H622" i="5"/>
  <c r="E636" i="5"/>
  <c r="T624" i="5"/>
  <c r="A640" i="5"/>
  <c r="P628" i="5"/>
  <c r="Q601" i="3"/>
  <c r="T631" i="3"/>
  <c r="T745" i="3"/>
  <c r="T541" i="3"/>
  <c r="T543" i="3"/>
  <c r="Q580" i="3"/>
  <c r="Q605" i="3"/>
  <c r="T680" i="3"/>
  <c r="Q578" i="3"/>
  <c r="T684" i="3"/>
  <c r="Q575" i="3"/>
  <c r="Q579" i="3"/>
  <c r="J592" i="1"/>
  <c r="J594" i="1"/>
  <c r="T676" i="3"/>
  <c r="T635" i="3"/>
  <c r="AC559" i="1"/>
  <c r="K599" i="1"/>
  <c r="K592" i="1"/>
  <c r="J582" i="1"/>
  <c r="J586" i="1" s="1"/>
  <c r="T688" i="3"/>
  <c r="Q581" i="3"/>
  <c r="Q574" i="3"/>
  <c r="Q604" i="3"/>
  <c r="Q582" i="3"/>
  <c r="Q586" i="3"/>
  <c r="T566" i="3"/>
  <c r="T853" i="3"/>
  <c r="Q571" i="3"/>
  <c r="T749" i="3"/>
  <c r="T672" i="3"/>
  <c r="J620" i="5" l="1"/>
  <c r="AE742" i="5"/>
  <c r="AD624" i="5"/>
  <c r="AD620" i="5"/>
  <c r="AC615" i="5"/>
  <c r="V800" i="5"/>
  <c r="AG743" i="5"/>
  <c r="E638" i="5"/>
  <c r="T626" i="5"/>
  <c r="K591" i="1"/>
  <c r="AC609" i="5"/>
  <c r="T743" i="5"/>
  <c r="AE743" i="5" s="1"/>
  <c r="E634" i="5"/>
  <c r="T622" i="5"/>
  <c r="K582" i="1"/>
  <c r="K586" i="1" s="1"/>
  <c r="AC611" i="5"/>
  <c r="AC622" i="5"/>
  <c r="V620" i="5"/>
  <c r="V744" i="5" s="1"/>
  <c r="V801" i="5" s="1"/>
  <c r="G632" i="5"/>
  <c r="AG744" i="5"/>
  <c r="V633" i="5"/>
  <c r="G645" i="5"/>
  <c r="D745" i="5"/>
  <c r="D802" i="5" s="1"/>
  <c r="B659" i="5"/>
  <c r="Q647" i="5"/>
  <c r="Q643" i="5"/>
  <c r="B655" i="5"/>
  <c r="Q651" i="5"/>
  <c r="B663" i="5"/>
  <c r="H638" i="5"/>
  <c r="W626" i="5"/>
  <c r="B657" i="5"/>
  <c r="Q645" i="5"/>
  <c r="Q652" i="5"/>
  <c r="B664" i="5"/>
  <c r="K636" i="5"/>
  <c r="AC636" i="5" s="1"/>
  <c r="C648" i="5"/>
  <c r="F744" i="5"/>
  <c r="F801" i="5" s="1"/>
  <c r="F630" i="5"/>
  <c r="U618" i="5"/>
  <c r="U744" i="5" s="1"/>
  <c r="W743" i="5"/>
  <c r="H632" i="5"/>
  <c r="W620" i="5"/>
  <c r="A653" i="5"/>
  <c r="P641" i="5"/>
  <c r="A649" i="5"/>
  <c r="P637" i="5"/>
  <c r="B646" i="5"/>
  <c r="Q634" i="5"/>
  <c r="C646" i="5"/>
  <c r="K634" i="5"/>
  <c r="AD634" i="5" s="1"/>
  <c r="V648" i="5"/>
  <c r="G660" i="5"/>
  <c r="P651" i="5"/>
  <c r="A663" i="5"/>
  <c r="E652" i="5"/>
  <c r="T640" i="5"/>
  <c r="F646" i="5"/>
  <c r="U634" i="5"/>
  <c r="G658" i="5"/>
  <c r="V646" i="5"/>
  <c r="V652" i="5"/>
  <c r="G664" i="5"/>
  <c r="V637" i="5"/>
  <c r="G649" i="5"/>
  <c r="B649" i="5"/>
  <c r="Q637" i="5"/>
  <c r="G647" i="5"/>
  <c r="V635" i="5"/>
  <c r="W799" i="5"/>
  <c r="AH742" i="5"/>
  <c r="Q644" i="5"/>
  <c r="B656" i="5"/>
  <c r="W633" i="5"/>
  <c r="H645" i="5"/>
  <c r="C631" i="5"/>
  <c r="K619" i="5"/>
  <c r="AD619" i="5" s="1"/>
  <c r="J619" i="5"/>
  <c r="U636" i="5"/>
  <c r="F648" i="5"/>
  <c r="C637" i="5"/>
  <c r="K625" i="5"/>
  <c r="AD625" i="5" s="1"/>
  <c r="J625" i="5"/>
  <c r="G654" i="5"/>
  <c r="V642" i="5"/>
  <c r="C744" i="5"/>
  <c r="C801" i="5" s="1"/>
  <c r="C630" i="5"/>
  <c r="J618" i="5"/>
  <c r="K618" i="5"/>
  <c r="AC618" i="5" s="1"/>
  <c r="A644" i="5"/>
  <c r="P632" i="5"/>
  <c r="B650" i="5"/>
  <c r="Q638" i="5"/>
  <c r="E633" i="5"/>
  <c r="T621" i="5"/>
  <c r="E637" i="5"/>
  <c r="T625" i="5"/>
  <c r="H640" i="5"/>
  <c r="W628" i="5"/>
  <c r="P643" i="5"/>
  <c r="A655" i="5"/>
  <c r="E648" i="5"/>
  <c r="T636" i="5"/>
  <c r="F647" i="5"/>
  <c r="U635" i="5"/>
  <c r="E642" i="5"/>
  <c r="T630" i="5"/>
  <c r="K640" i="5"/>
  <c r="AC640" i="5" s="1"/>
  <c r="C652" i="5"/>
  <c r="AC628" i="5"/>
  <c r="C633" i="5"/>
  <c r="K621" i="5"/>
  <c r="AD621" i="5" s="1"/>
  <c r="J621" i="5"/>
  <c r="H643" i="5"/>
  <c r="W631" i="5"/>
  <c r="G651" i="5"/>
  <c r="V639" i="5"/>
  <c r="E644" i="5"/>
  <c r="T632" i="5"/>
  <c r="F645" i="5"/>
  <c r="U633" i="5"/>
  <c r="Q648" i="5"/>
  <c r="B660" i="5"/>
  <c r="U643" i="5"/>
  <c r="F655" i="5"/>
  <c r="C644" i="5"/>
  <c r="K632" i="5"/>
  <c r="AC632" i="5" s="1"/>
  <c r="AC614" i="5"/>
  <c r="U632" i="5"/>
  <c r="F644" i="5"/>
  <c r="AC607" i="5"/>
  <c r="P662" i="5"/>
  <c r="A674" i="5"/>
  <c r="C635" i="5"/>
  <c r="K623" i="5"/>
  <c r="AD623" i="5" s="1"/>
  <c r="J623" i="5"/>
  <c r="T631" i="5"/>
  <c r="E643" i="5"/>
  <c r="U640" i="5"/>
  <c r="F652" i="5"/>
  <c r="H661" i="5"/>
  <c r="W649" i="5"/>
  <c r="K743" i="5"/>
  <c r="K800" i="5" s="1"/>
  <c r="AD606" i="5"/>
  <c r="C641" i="5"/>
  <c r="K629" i="5"/>
  <c r="AD629" i="5" s="1"/>
  <c r="J629" i="5"/>
  <c r="A648" i="5"/>
  <c r="P636" i="5"/>
  <c r="B642" i="5"/>
  <c r="Q630" i="5"/>
  <c r="F650" i="5"/>
  <c r="U638" i="5"/>
  <c r="T639" i="5"/>
  <c r="E651" i="5"/>
  <c r="H639" i="5"/>
  <c r="W627" i="5"/>
  <c r="T635" i="5"/>
  <c r="E647" i="5"/>
  <c r="G643" i="5"/>
  <c r="V631" i="5"/>
  <c r="A645" i="5"/>
  <c r="P633" i="5"/>
  <c r="A652" i="5"/>
  <c r="P640" i="5"/>
  <c r="H634" i="5"/>
  <c r="W622" i="5"/>
  <c r="W629" i="5"/>
  <c r="H641" i="5"/>
  <c r="C639" i="5"/>
  <c r="K627" i="5"/>
  <c r="AD627" i="5" s="1"/>
  <c r="J627" i="5"/>
  <c r="E744" i="5"/>
  <c r="E801" i="5" s="1"/>
  <c r="F649" i="5"/>
  <c r="U637" i="5"/>
  <c r="H635" i="5"/>
  <c r="W623" i="5"/>
  <c r="B665" i="5"/>
  <c r="Q653" i="5"/>
  <c r="H636" i="5"/>
  <c r="J636" i="5" s="1"/>
  <c r="W624" i="5"/>
  <c r="U639" i="5"/>
  <c r="F651" i="5"/>
  <c r="C638" i="5"/>
  <c r="J626" i="5"/>
  <c r="K626" i="5"/>
  <c r="AD626" i="5" s="1"/>
  <c r="U800" i="5"/>
  <c r="AF743" i="5"/>
  <c r="AC613" i="5"/>
  <c r="V641" i="5"/>
  <c r="G653" i="5"/>
  <c r="H744" i="5"/>
  <c r="H801" i="5" s="1"/>
  <c r="H630" i="5"/>
  <c r="W618" i="5"/>
  <c r="J743" i="5"/>
  <c r="J800" i="5" s="1"/>
  <c r="AC617" i="5"/>
  <c r="P647" i="5"/>
  <c r="A659" i="5"/>
  <c r="F653" i="5"/>
  <c r="U641" i="5"/>
  <c r="E641" i="5"/>
  <c r="T629" i="5"/>
  <c r="G650" i="5"/>
  <c r="V638" i="5"/>
  <c r="J622" i="5"/>
  <c r="T763" i="3"/>
  <c r="T867" i="3"/>
  <c r="Q618" i="3"/>
  <c r="T698" i="3"/>
  <c r="T555" i="3"/>
  <c r="T557" i="3"/>
  <c r="Q588" i="3"/>
  <c r="T686" i="3"/>
  <c r="Q585" i="3"/>
  <c r="T580" i="3"/>
  <c r="Q596" i="3"/>
  <c r="Q595" i="3"/>
  <c r="L591" i="1"/>
  <c r="AD559" i="1"/>
  <c r="T690" i="3"/>
  <c r="Q589" i="3"/>
  <c r="Q592" i="3"/>
  <c r="Q600" i="3"/>
  <c r="T702" i="3"/>
  <c r="T649" i="3"/>
  <c r="Q593" i="3"/>
  <c r="Q619" i="3"/>
  <c r="Q615" i="3"/>
  <c r="K594" i="1"/>
  <c r="K593" i="1"/>
  <c r="T694" i="3"/>
  <c r="Q594" i="3"/>
  <c r="T759" i="3"/>
  <c r="T645" i="3"/>
  <c r="J632" i="5" l="1"/>
  <c r="AD636" i="5"/>
  <c r="AC627" i="5"/>
  <c r="AD632" i="5"/>
  <c r="AD640" i="5"/>
  <c r="T800" i="5"/>
  <c r="V632" i="5"/>
  <c r="V745" i="5" s="1"/>
  <c r="G644" i="5"/>
  <c r="G746" i="5" s="1"/>
  <c r="G803" i="5" s="1"/>
  <c r="AC629" i="5"/>
  <c r="G745" i="5"/>
  <c r="G802" i="5" s="1"/>
  <c r="T634" i="5"/>
  <c r="E646" i="5"/>
  <c r="T638" i="5"/>
  <c r="E650" i="5"/>
  <c r="T744" i="5"/>
  <c r="T801" i="5" s="1"/>
  <c r="G662" i="5"/>
  <c r="V650" i="5"/>
  <c r="F663" i="5"/>
  <c r="U651" i="5"/>
  <c r="A664" i="5"/>
  <c r="P652" i="5"/>
  <c r="P648" i="5"/>
  <c r="A660" i="5"/>
  <c r="C647" i="5"/>
  <c r="K635" i="5"/>
  <c r="AD635" i="5" s="1"/>
  <c r="J635" i="5"/>
  <c r="U644" i="5"/>
  <c r="F656" i="5"/>
  <c r="Q660" i="5"/>
  <c r="B672" i="5"/>
  <c r="E660" i="5"/>
  <c r="T648" i="5"/>
  <c r="B662" i="5"/>
  <c r="Q650" i="5"/>
  <c r="C649" i="5"/>
  <c r="K637" i="5"/>
  <c r="AD637" i="5" s="1"/>
  <c r="J637" i="5"/>
  <c r="V649" i="5"/>
  <c r="G661" i="5"/>
  <c r="W638" i="5"/>
  <c r="H650" i="5"/>
  <c r="P659" i="5"/>
  <c r="A671" i="5"/>
  <c r="V653" i="5"/>
  <c r="G665" i="5"/>
  <c r="H648" i="5"/>
  <c r="W636" i="5"/>
  <c r="W635" i="5"/>
  <c r="H647" i="5"/>
  <c r="H651" i="5"/>
  <c r="W639" i="5"/>
  <c r="F662" i="5"/>
  <c r="U650" i="5"/>
  <c r="W661" i="5"/>
  <c r="H673" i="5"/>
  <c r="AC623" i="5"/>
  <c r="P674" i="5"/>
  <c r="A686" i="5"/>
  <c r="P686" i="5" s="1"/>
  <c r="T644" i="5"/>
  <c r="E656" i="5"/>
  <c r="H655" i="5"/>
  <c r="W643" i="5"/>
  <c r="C664" i="5"/>
  <c r="K652" i="5"/>
  <c r="AC652" i="5" s="1"/>
  <c r="P655" i="5"/>
  <c r="A667" i="5"/>
  <c r="J744" i="5"/>
  <c r="J801" i="5" s="1"/>
  <c r="AC625" i="5"/>
  <c r="U648" i="5"/>
  <c r="F660" i="5"/>
  <c r="W645" i="5"/>
  <c r="H657" i="5"/>
  <c r="V658" i="5"/>
  <c r="G670" i="5"/>
  <c r="G672" i="5"/>
  <c r="V660" i="5"/>
  <c r="K646" i="5"/>
  <c r="AD646" i="5" s="1"/>
  <c r="C658" i="5"/>
  <c r="B658" i="5"/>
  <c r="Q646" i="5"/>
  <c r="A665" i="5"/>
  <c r="P653" i="5"/>
  <c r="W800" i="5"/>
  <c r="AH743" i="5"/>
  <c r="J648" i="5"/>
  <c r="C660" i="5"/>
  <c r="K648" i="5"/>
  <c r="AC648" i="5" s="1"/>
  <c r="B669" i="5"/>
  <c r="Q657" i="5"/>
  <c r="D746" i="5"/>
  <c r="D803" i="5" s="1"/>
  <c r="V645" i="5"/>
  <c r="G657" i="5"/>
  <c r="F665" i="5"/>
  <c r="U653" i="5"/>
  <c r="F661" i="5"/>
  <c r="U649" i="5"/>
  <c r="C653" i="5"/>
  <c r="K641" i="5"/>
  <c r="AD641" i="5" s="1"/>
  <c r="J641" i="5"/>
  <c r="T643" i="5"/>
  <c r="E655" i="5"/>
  <c r="H652" i="5"/>
  <c r="J652" i="5" s="1"/>
  <c r="W640" i="5"/>
  <c r="E653" i="5"/>
  <c r="T641" i="5"/>
  <c r="W744" i="5"/>
  <c r="AC626" i="5"/>
  <c r="C651" i="5"/>
  <c r="K639" i="5"/>
  <c r="AD639" i="5" s="1"/>
  <c r="J639" i="5"/>
  <c r="W634" i="5"/>
  <c r="H646" i="5"/>
  <c r="A657" i="5"/>
  <c r="P645" i="5"/>
  <c r="T651" i="5"/>
  <c r="E663" i="5"/>
  <c r="B654" i="5"/>
  <c r="Q642" i="5"/>
  <c r="U652" i="5"/>
  <c r="F664" i="5"/>
  <c r="U655" i="5"/>
  <c r="F667" i="5"/>
  <c r="C645" i="5"/>
  <c r="K633" i="5"/>
  <c r="AD633" i="5" s="1"/>
  <c r="J633" i="5"/>
  <c r="T642" i="5"/>
  <c r="E654" i="5"/>
  <c r="U647" i="5"/>
  <c r="F659" i="5"/>
  <c r="E649" i="5"/>
  <c r="T637" i="5"/>
  <c r="A656" i="5"/>
  <c r="P644" i="5"/>
  <c r="G666" i="5"/>
  <c r="V654" i="5"/>
  <c r="G659" i="5"/>
  <c r="V647" i="5"/>
  <c r="V664" i="5"/>
  <c r="G676" i="5"/>
  <c r="E664" i="5"/>
  <c r="T652" i="5"/>
  <c r="P663" i="5"/>
  <c r="A675" i="5"/>
  <c r="J634" i="5"/>
  <c r="U801" i="5"/>
  <c r="AF744" i="5"/>
  <c r="Q664" i="5"/>
  <c r="B676" i="5"/>
  <c r="B675" i="5"/>
  <c r="Q663" i="5"/>
  <c r="Q659" i="5"/>
  <c r="B671" i="5"/>
  <c r="G655" i="5"/>
  <c r="V643" i="5"/>
  <c r="W630" i="5"/>
  <c r="H745" i="5"/>
  <c r="H802" i="5" s="1"/>
  <c r="H642" i="5"/>
  <c r="J638" i="5"/>
  <c r="K638" i="5"/>
  <c r="AD638" i="5" s="1"/>
  <c r="C650" i="5"/>
  <c r="B677" i="5"/>
  <c r="Q665" i="5"/>
  <c r="H653" i="5"/>
  <c r="W641" i="5"/>
  <c r="T647" i="5"/>
  <c r="E659" i="5"/>
  <c r="C656" i="5"/>
  <c r="K644" i="5"/>
  <c r="AC644" i="5" s="1"/>
  <c r="U645" i="5"/>
  <c r="F657" i="5"/>
  <c r="G663" i="5"/>
  <c r="V651" i="5"/>
  <c r="AC621" i="5"/>
  <c r="J640" i="5"/>
  <c r="E745" i="5"/>
  <c r="E802" i="5" s="1"/>
  <c r="E645" i="5"/>
  <c r="T633" i="5"/>
  <c r="K744" i="5"/>
  <c r="K801" i="5" s="1"/>
  <c r="AD618" i="5"/>
  <c r="C745" i="5"/>
  <c r="C802" i="5" s="1"/>
  <c r="J630" i="5"/>
  <c r="K630" i="5"/>
  <c r="AC630" i="5" s="1"/>
  <c r="C642" i="5"/>
  <c r="AC619" i="5"/>
  <c r="C643" i="5"/>
  <c r="K631" i="5"/>
  <c r="AD631" i="5" s="1"/>
  <c r="J631" i="5"/>
  <c r="Q656" i="5"/>
  <c r="B668" i="5"/>
  <c r="Q649" i="5"/>
  <c r="B661" i="5"/>
  <c r="F658" i="5"/>
  <c r="U646" i="5"/>
  <c r="AC634" i="5"/>
  <c r="A661" i="5"/>
  <c r="P649" i="5"/>
  <c r="H644" i="5"/>
  <c r="W632" i="5"/>
  <c r="F745" i="5"/>
  <c r="F802" i="5" s="1"/>
  <c r="F642" i="5"/>
  <c r="U630" i="5"/>
  <c r="U745" i="5" s="1"/>
  <c r="Q655" i="5"/>
  <c r="B667" i="5"/>
  <c r="T773" i="3"/>
  <c r="T659" i="3"/>
  <c r="Q629" i="3"/>
  <c r="Q607" i="3"/>
  <c r="T663" i="3"/>
  <c r="L592" i="1"/>
  <c r="T594" i="3"/>
  <c r="Q599" i="3"/>
  <c r="Q632" i="3"/>
  <c r="Q614" i="3"/>
  <c r="Q606" i="3"/>
  <c r="T704" i="3"/>
  <c r="AE559" i="1"/>
  <c r="M599" i="1"/>
  <c r="M592" i="1"/>
  <c r="M594" i="1"/>
  <c r="L593" i="1"/>
  <c r="L594" i="1"/>
  <c r="L599" i="1"/>
  <c r="T712" i="3"/>
  <c r="T777" i="3"/>
  <c r="Q633" i="3"/>
  <c r="T716" i="3"/>
  <c r="L582" i="1"/>
  <c r="L586" i="1" s="1"/>
  <c r="Q609" i="3"/>
  <c r="Q610" i="3"/>
  <c r="T700" i="3"/>
  <c r="Q602" i="3"/>
  <c r="T571" i="3"/>
  <c r="T569" i="3"/>
  <c r="Q608" i="3"/>
  <c r="T708" i="3"/>
  <c r="Q603" i="3"/>
  <c r="T881" i="3"/>
  <c r="AC639" i="5" l="1"/>
  <c r="AC631" i="5"/>
  <c r="V802" i="5"/>
  <c r="AG745" i="5"/>
  <c r="J644" i="5"/>
  <c r="M582" i="1"/>
  <c r="M586" i="1" s="1"/>
  <c r="T745" i="5"/>
  <c r="T802" i="5" s="1"/>
  <c r="AD652" i="5"/>
  <c r="AE744" i="5"/>
  <c r="E662" i="5"/>
  <c r="T650" i="5"/>
  <c r="G656" i="5"/>
  <c r="V644" i="5"/>
  <c r="V746" i="5" s="1"/>
  <c r="AD648" i="5"/>
  <c r="AC635" i="5"/>
  <c r="E658" i="5"/>
  <c r="T646" i="5"/>
  <c r="Q667" i="5"/>
  <c r="B679" i="5"/>
  <c r="Q679" i="5" s="1"/>
  <c r="B673" i="5"/>
  <c r="Q661" i="5"/>
  <c r="C746" i="5"/>
  <c r="C803" i="5" s="1"/>
  <c r="J642" i="5"/>
  <c r="C654" i="5"/>
  <c r="K642" i="5"/>
  <c r="AC642" i="5" s="1"/>
  <c r="T659" i="5"/>
  <c r="E671" i="5"/>
  <c r="G678" i="5"/>
  <c r="V666" i="5"/>
  <c r="E661" i="5"/>
  <c r="T649" i="5"/>
  <c r="F679" i="5"/>
  <c r="U679" i="5" s="1"/>
  <c r="U667" i="5"/>
  <c r="W646" i="5"/>
  <c r="H658" i="5"/>
  <c r="V672" i="5"/>
  <c r="G684" i="5"/>
  <c r="V684" i="5" s="1"/>
  <c r="E668" i="5"/>
  <c r="T656" i="5"/>
  <c r="H659" i="5"/>
  <c r="W647" i="5"/>
  <c r="B674" i="5"/>
  <c r="Q662" i="5"/>
  <c r="A672" i="5"/>
  <c r="P660" i="5"/>
  <c r="E657" i="5"/>
  <c r="T645" i="5"/>
  <c r="AD644" i="5"/>
  <c r="B689" i="5"/>
  <c r="Q689" i="5" s="1"/>
  <c r="Q677" i="5"/>
  <c r="H746" i="5"/>
  <c r="H803" i="5" s="1"/>
  <c r="W642" i="5"/>
  <c r="H654" i="5"/>
  <c r="G667" i="5"/>
  <c r="V655" i="5"/>
  <c r="U659" i="5"/>
  <c r="F671" i="5"/>
  <c r="E746" i="5"/>
  <c r="E803" i="5" s="1"/>
  <c r="C657" i="5"/>
  <c r="K645" i="5"/>
  <c r="AD645" i="5" s="1"/>
  <c r="J645" i="5"/>
  <c r="E665" i="5"/>
  <c r="T653" i="5"/>
  <c r="H664" i="5"/>
  <c r="J664" i="5" s="1"/>
  <c r="W652" i="5"/>
  <c r="AC641" i="5"/>
  <c r="C672" i="5"/>
  <c r="K660" i="5"/>
  <c r="AD660" i="5" s="1"/>
  <c r="B670" i="5"/>
  <c r="Q658" i="5"/>
  <c r="J646" i="5"/>
  <c r="G682" i="5"/>
  <c r="V682" i="5" s="1"/>
  <c r="V670" i="5"/>
  <c r="H685" i="5"/>
  <c r="W685" i="5" s="1"/>
  <c r="W673" i="5"/>
  <c r="F674" i="5"/>
  <c r="U662" i="5"/>
  <c r="P671" i="5"/>
  <c r="A683" i="5"/>
  <c r="P683" i="5" s="1"/>
  <c r="V661" i="5"/>
  <c r="G673" i="5"/>
  <c r="C661" i="5"/>
  <c r="K649" i="5"/>
  <c r="AD649" i="5" s="1"/>
  <c r="J649" i="5"/>
  <c r="U656" i="5"/>
  <c r="F668" i="5"/>
  <c r="U663" i="5"/>
  <c r="F675" i="5"/>
  <c r="A673" i="5"/>
  <c r="P661" i="5"/>
  <c r="F669" i="5"/>
  <c r="U657" i="5"/>
  <c r="U802" i="5"/>
  <c r="AF745" i="5"/>
  <c r="H656" i="5"/>
  <c r="W644" i="5"/>
  <c r="Q668" i="5"/>
  <c r="B680" i="5"/>
  <c r="Q680" i="5" s="1"/>
  <c r="K745" i="5"/>
  <c r="K802" i="5" s="1"/>
  <c r="AD630" i="5"/>
  <c r="AC638" i="5"/>
  <c r="Q675" i="5"/>
  <c r="B687" i="5"/>
  <c r="Q687" i="5" s="1"/>
  <c r="Q676" i="5"/>
  <c r="B688" i="5"/>
  <c r="Q688" i="5" s="1"/>
  <c r="E676" i="5"/>
  <c r="T664" i="5"/>
  <c r="G671" i="5"/>
  <c r="V659" i="5"/>
  <c r="B666" i="5"/>
  <c r="Q654" i="5"/>
  <c r="C663" i="5"/>
  <c r="K651" i="5"/>
  <c r="AD651" i="5" s="1"/>
  <c r="J651" i="5"/>
  <c r="T655" i="5"/>
  <c r="E667" i="5"/>
  <c r="U661" i="5"/>
  <c r="F673" i="5"/>
  <c r="F677" i="5"/>
  <c r="U665" i="5"/>
  <c r="D747" i="5"/>
  <c r="D804" i="5" s="1"/>
  <c r="B681" i="5"/>
  <c r="Q681" i="5" s="1"/>
  <c r="Q669" i="5"/>
  <c r="AC646" i="5"/>
  <c r="U660" i="5"/>
  <c r="F672" i="5"/>
  <c r="C676" i="5"/>
  <c r="K664" i="5"/>
  <c r="AC664" i="5" s="1"/>
  <c r="AC637" i="5"/>
  <c r="E672" i="5"/>
  <c r="T660" i="5"/>
  <c r="G674" i="5"/>
  <c r="V662" i="5"/>
  <c r="C655" i="5"/>
  <c r="K643" i="5"/>
  <c r="AD643" i="5" s="1"/>
  <c r="J643" i="5"/>
  <c r="F746" i="5"/>
  <c r="F803" i="5" s="1"/>
  <c r="F654" i="5"/>
  <c r="U642" i="5"/>
  <c r="U746" i="5" s="1"/>
  <c r="F670" i="5"/>
  <c r="U658" i="5"/>
  <c r="J745" i="5"/>
  <c r="J802" i="5" s="1"/>
  <c r="G675" i="5"/>
  <c r="V663" i="5"/>
  <c r="K656" i="5"/>
  <c r="AC656" i="5" s="1"/>
  <c r="C668" i="5"/>
  <c r="W653" i="5"/>
  <c r="H665" i="5"/>
  <c r="J650" i="5"/>
  <c r="C662" i="5"/>
  <c r="K650" i="5"/>
  <c r="AD650" i="5" s="1"/>
  <c r="W745" i="5"/>
  <c r="B683" i="5"/>
  <c r="Q683" i="5" s="1"/>
  <c r="Q671" i="5"/>
  <c r="P675" i="5"/>
  <c r="A687" i="5"/>
  <c r="P687" i="5" s="1"/>
  <c r="G688" i="5"/>
  <c r="V688" i="5" s="1"/>
  <c r="V676" i="5"/>
  <c r="A668" i="5"/>
  <c r="P656" i="5"/>
  <c r="E666" i="5"/>
  <c r="T654" i="5"/>
  <c r="AC633" i="5"/>
  <c r="U664" i="5"/>
  <c r="F676" i="5"/>
  <c r="T663" i="5"/>
  <c r="E675" i="5"/>
  <c r="A669" i="5"/>
  <c r="P657" i="5"/>
  <c r="W801" i="5"/>
  <c r="AH744" i="5"/>
  <c r="C665" i="5"/>
  <c r="K653" i="5"/>
  <c r="AD653" i="5" s="1"/>
  <c r="J653" i="5"/>
  <c r="V657" i="5"/>
  <c r="G669" i="5"/>
  <c r="A677" i="5"/>
  <c r="P665" i="5"/>
  <c r="C670" i="5"/>
  <c r="K658" i="5"/>
  <c r="AD658" i="5" s="1"/>
  <c r="H669" i="5"/>
  <c r="W657" i="5"/>
  <c r="P667" i="5"/>
  <c r="A679" i="5"/>
  <c r="P679" i="5" s="1"/>
  <c r="H667" i="5"/>
  <c r="W655" i="5"/>
  <c r="W651" i="5"/>
  <c r="H663" i="5"/>
  <c r="H660" i="5"/>
  <c r="W648" i="5"/>
  <c r="V665" i="5"/>
  <c r="G677" i="5"/>
  <c r="W650" i="5"/>
  <c r="H662" i="5"/>
  <c r="Q672" i="5"/>
  <c r="B684" i="5"/>
  <c r="Q684" i="5" s="1"/>
  <c r="C659" i="5"/>
  <c r="K647" i="5"/>
  <c r="AD647" i="5" s="1"/>
  <c r="J647" i="5"/>
  <c r="P664" i="5"/>
  <c r="A676" i="5"/>
  <c r="Q622" i="3"/>
  <c r="Q616" i="3"/>
  <c r="Q624" i="3"/>
  <c r="T730" i="3"/>
  <c r="T791" i="3"/>
  <c r="T895" i="3"/>
  <c r="Q617" i="3"/>
  <c r="Q623" i="3"/>
  <c r="Q620" i="3"/>
  <c r="T608" i="3"/>
  <c r="Q621" i="3"/>
  <c r="T673" i="3"/>
  <c r="T722" i="3"/>
  <c r="T585" i="3"/>
  <c r="T583" i="3"/>
  <c r="T714" i="3"/>
  <c r="Q647" i="3"/>
  <c r="T726" i="3"/>
  <c r="AF559" i="1"/>
  <c r="Q628" i="3"/>
  <c r="Q646" i="3"/>
  <c r="M593" i="1"/>
  <c r="M591" i="1"/>
  <c r="T718" i="3"/>
  <c r="Q613" i="3"/>
  <c r="T677" i="3"/>
  <c r="Q643" i="3"/>
  <c r="T787" i="3"/>
  <c r="AD656" i="5" l="1"/>
  <c r="AE745" i="5"/>
  <c r="E747" i="5"/>
  <c r="E804" i="5" s="1"/>
  <c r="AC649" i="5"/>
  <c r="V803" i="5"/>
  <c r="AG746" i="5"/>
  <c r="G668" i="5"/>
  <c r="V656" i="5"/>
  <c r="V747" i="5" s="1"/>
  <c r="E674" i="5"/>
  <c r="T662" i="5"/>
  <c r="J656" i="5"/>
  <c r="AC651" i="5"/>
  <c r="T746" i="5"/>
  <c r="AC643" i="5"/>
  <c r="AD664" i="5"/>
  <c r="AC647" i="5"/>
  <c r="G747" i="5"/>
  <c r="G804" i="5" s="1"/>
  <c r="T658" i="5"/>
  <c r="E670" i="5"/>
  <c r="T803" i="5"/>
  <c r="AE746" i="5"/>
  <c r="K670" i="5"/>
  <c r="AD670" i="5" s="1"/>
  <c r="C682" i="5"/>
  <c r="C677" i="5"/>
  <c r="K665" i="5"/>
  <c r="AD665" i="5" s="1"/>
  <c r="J665" i="5"/>
  <c r="U676" i="5"/>
  <c r="F688" i="5"/>
  <c r="U688" i="5" s="1"/>
  <c r="T666" i="5"/>
  <c r="E678" i="5"/>
  <c r="AC650" i="5"/>
  <c r="U803" i="5"/>
  <c r="AF746" i="5"/>
  <c r="G686" i="5"/>
  <c r="V686" i="5" s="1"/>
  <c r="V674" i="5"/>
  <c r="V673" i="5"/>
  <c r="G685" i="5"/>
  <c r="V685" i="5" s="1"/>
  <c r="AC660" i="5"/>
  <c r="U671" i="5"/>
  <c r="F683" i="5"/>
  <c r="U683" i="5" s="1"/>
  <c r="W658" i="5"/>
  <c r="H670" i="5"/>
  <c r="V678" i="5"/>
  <c r="A688" i="5"/>
  <c r="P688" i="5" s="1"/>
  <c r="P676" i="5"/>
  <c r="W667" i="5"/>
  <c r="H679" i="5"/>
  <c r="W679" i="5" s="1"/>
  <c r="W669" i="5"/>
  <c r="H681" i="5"/>
  <c r="W681" i="5" s="1"/>
  <c r="J658" i="5"/>
  <c r="V669" i="5"/>
  <c r="G681" i="5"/>
  <c r="V681" i="5" s="1"/>
  <c r="AC653" i="5"/>
  <c r="A681" i="5"/>
  <c r="P681" i="5" s="1"/>
  <c r="P669" i="5"/>
  <c r="W665" i="5"/>
  <c r="H677" i="5"/>
  <c r="F666" i="5"/>
  <c r="U654" i="5"/>
  <c r="U747" i="5" s="1"/>
  <c r="F747" i="5"/>
  <c r="F804" i="5" s="1"/>
  <c r="D748" i="5"/>
  <c r="D805" i="5" s="1"/>
  <c r="U677" i="5"/>
  <c r="F689" i="5"/>
  <c r="U689" i="5" s="1"/>
  <c r="B678" i="5"/>
  <c r="Q678" i="5" s="1"/>
  <c r="Q666" i="5"/>
  <c r="A685" i="5"/>
  <c r="P685" i="5" s="1"/>
  <c r="P673" i="5"/>
  <c r="U668" i="5"/>
  <c r="F680" i="5"/>
  <c r="U680" i="5" s="1"/>
  <c r="K672" i="5"/>
  <c r="AC672" i="5" s="1"/>
  <c r="C684" i="5"/>
  <c r="E677" i="5"/>
  <c r="T665" i="5"/>
  <c r="C669" i="5"/>
  <c r="K657" i="5"/>
  <c r="AD657" i="5" s="1"/>
  <c r="J657" i="5"/>
  <c r="G679" i="5"/>
  <c r="V679" i="5" s="1"/>
  <c r="V667" i="5"/>
  <c r="A684" i="5"/>
  <c r="P684" i="5" s="1"/>
  <c r="P672" i="5"/>
  <c r="H671" i="5"/>
  <c r="W659" i="5"/>
  <c r="G748" i="5"/>
  <c r="K746" i="5"/>
  <c r="K803" i="5" s="1"/>
  <c r="AD642" i="5"/>
  <c r="E684" i="5"/>
  <c r="T684" i="5" s="1"/>
  <c r="T672" i="5"/>
  <c r="T667" i="5"/>
  <c r="E679" i="5"/>
  <c r="T679" i="5" s="1"/>
  <c r="G683" i="5"/>
  <c r="V683" i="5" s="1"/>
  <c r="V671" i="5"/>
  <c r="F686" i="5"/>
  <c r="U686" i="5" s="1"/>
  <c r="U674" i="5"/>
  <c r="W662" i="5"/>
  <c r="H674" i="5"/>
  <c r="H672" i="5"/>
  <c r="W660" i="5"/>
  <c r="AC658" i="5"/>
  <c r="T675" i="5"/>
  <c r="E687" i="5"/>
  <c r="T687" i="5" s="1"/>
  <c r="J662" i="5"/>
  <c r="K662" i="5"/>
  <c r="AD662" i="5" s="1"/>
  <c r="C674" i="5"/>
  <c r="K668" i="5"/>
  <c r="AD668" i="5" s="1"/>
  <c r="C680" i="5"/>
  <c r="C667" i="5"/>
  <c r="K655" i="5"/>
  <c r="AD655" i="5" s="1"/>
  <c r="J655" i="5"/>
  <c r="F685" i="5"/>
  <c r="U685" i="5" s="1"/>
  <c r="U673" i="5"/>
  <c r="T676" i="5"/>
  <c r="E688" i="5"/>
  <c r="T688" i="5" s="1"/>
  <c r="U675" i="5"/>
  <c r="F687" i="5"/>
  <c r="U687" i="5" s="1"/>
  <c r="C673" i="5"/>
  <c r="K661" i="5"/>
  <c r="AD661" i="5" s="1"/>
  <c r="J661" i="5"/>
  <c r="H747" i="5"/>
  <c r="H804" i="5" s="1"/>
  <c r="W654" i="5"/>
  <c r="H666" i="5"/>
  <c r="E669" i="5"/>
  <c r="T657" i="5"/>
  <c r="E673" i="5"/>
  <c r="T661" i="5"/>
  <c r="T671" i="5"/>
  <c r="E683" i="5"/>
  <c r="T683" i="5" s="1"/>
  <c r="C747" i="5"/>
  <c r="C804" i="5" s="1"/>
  <c r="J654" i="5"/>
  <c r="K654" i="5"/>
  <c r="AC654" i="5" s="1"/>
  <c r="C666" i="5"/>
  <c r="A689" i="5"/>
  <c r="P689" i="5" s="1"/>
  <c r="P677" i="5"/>
  <c r="C671" i="5"/>
  <c r="K659" i="5"/>
  <c r="AD659" i="5" s="1"/>
  <c r="J659" i="5"/>
  <c r="V677" i="5"/>
  <c r="G689" i="5"/>
  <c r="V689" i="5" s="1"/>
  <c r="H675" i="5"/>
  <c r="W663" i="5"/>
  <c r="A680" i="5"/>
  <c r="P680" i="5" s="1"/>
  <c r="P668" i="5"/>
  <c r="W802" i="5"/>
  <c r="AH745" i="5"/>
  <c r="G687" i="5"/>
  <c r="V687" i="5" s="1"/>
  <c r="V675" i="5"/>
  <c r="F682" i="5"/>
  <c r="U682" i="5" s="1"/>
  <c r="U670" i="5"/>
  <c r="C688" i="5"/>
  <c r="K676" i="5"/>
  <c r="AD676" i="5" s="1"/>
  <c r="U672" i="5"/>
  <c r="F684" i="5"/>
  <c r="U684" i="5" s="1"/>
  <c r="C675" i="5"/>
  <c r="K663" i="5"/>
  <c r="AD663" i="5" s="1"/>
  <c r="J663" i="5"/>
  <c r="H668" i="5"/>
  <c r="W656" i="5"/>
  <c r="F681" i="5"/>
  <c r="U681" i="5" s="1"/>
  <c r="U669" i="5"/>
  <c r="B682" i="5"/>
  <c r="Q682" i="5" s="1"/>
  <c r="Q670" i="5"/>
  <c r="J660" i="5"/>
  <c r="H676" i="5"/>
  <c r="W664" i="5"/>
  <c r="AC645" i="5"/>
  <c r="W746" i="5"/>
  <c r="B686" i="5"/>
  <c r="Q686" i="5" s="1"/>
  <c r="Q674" i="5"/>
  <c r="E680" i="5"/>
  <c r="T680" i="5" s="1"/>
  <c r="T668" i="5"/>
  <c r="J746" i="5"/>
  <c r="J803" i="5" s="1"/>
  <c r="B685" i="5"/>
  <c r="Q685" i="5" s="1"/>
  <c r="Q673" i="5"/>
  <c r="Q657" i="3"/>
  <c r="Q627" i="3"/>
  <c r="T728" i="3"/>
  <c r="Q642" i="3"/>
  <c r="T736" i="3"/>
  <c r="Q635" i="3"/>
  <c r="T622" i="3"/>
  <c r="Q637" i="3"/>
  <c r="T744" i="3"/>
  <c r="Q630" i="3"/>
  <c r="T801" i="3"/>
  <c r="T691" i="3"/>
  <c r="T732" i="3"/>
  <c r="P584" i="1"/>
  <c r="P577" i="1"/>
  <c r="P579" i="1"/>
  <c r="P575" i="1"/>
  <c r="U609" i="1"/>
  <c r="P576" i="1"/>
  <c r="P578" i="1"/>
  <c r="N593" i="1"/>
  <c r="N592" i="1"/>
  <c r="N594" i="1"/>
  <c r="Q661" i="3"/>
  <c r="Q660" i="3"/>
  <c r="N591" i="1"/>
  <c r="N599" i="1"/>
  <c r="N582" i="1"/>
  <c r="N586" i="1" s="1"/>
  <c r="T740" i="3"/>
  <c r="T597" i="3"/>
  <c r="T599" i="3"/>
  <c r="T687" i="3"/>
  <c r="Q634" i="3"/>
  <c r="Q631" i="3"/>
  <c r="T909" i="3"/>
  <c r="T805" i="3"/>
  <c r="Q638" i="3"/>
  <c r="Q636" i="3"/>
  <c r="T747" i="5" l="1"/>
  <c r="T804" i="5" s="1"/>
  <c r="AC659" i="5"/>
  <c r="AD672" i="5"/>
  <c r="G805" i="5"/>
  <c r="J668" i="5"/>
  <c r="AC670" i="5"/>
  <c r="V804" i="5"/>
  <c r="AG747" i="5"/>
  <c r="AC663" i="5"/>
  <c r="E682" i="5"/>
  <c r="T682" i="5" s="1"/>
  <c r="T670" i="5"/>
  <c r="G680" i="5"/>
  <c r="V680" i="5" s="1"/>
  <c r="V749" i="5" s="1"/>
  <c r="V668" i="5"/>
  <c r="V748" i="5" s="1"/>
  <c r="V805" i="5" s="1"/>
  <c r="W747" i="5"/>
  <c r="W804" i="5" s="1"/>
  <c r="E686" i="5"/>
  <c r="T686" i="5" s="1"/>
  <c r="T674" i="5"/>
  <c r="C687" i="5"/>
  <c r="K675" i="5"/>
  <c r="AD675" i="5" s="1"/>
  <c r="J675" i="5"/>
  <c r="AC676" i="5"/>
  <c r="E681" i="5"/>
  <c r="T681" i="5" s="1"/>
  <c r="T669" i="5"/>
  <c r="H684" i="5"/>
  <c r="W684" i="5" s="1"/>
  <c r="W672" i="5"/>
  <c r="K684" i="5"/>
  <c r="AC684" i="5" s="1"/>
  <c r="K682" i="5"/>
  <c r="AD682" i="5" s="1"/>
  <c r="K747" i="5"/>
  <c r="K804" i="5" s="1"/>
  <c r="AD654" i="5"/>
  <c r="H748" i="5"/>
  <c r="H805" i="5" s="1"/>
  <c r="W666" i="5"/>
  <c r="H678" i="5"/>
  <c r="AC661" i="5"/>
  <c r="AC655" i="5"/>
  <c r="K680" i="5"/>
  <c r="AD680" i="5" s="1"/>
  <c r="AC668" i="5"/>
  <c r="W674" i="5"/>
  <c r="H686" i="5"/>
  <c r="W686" i="5" s="1"/>
  <c r="AC657" i="5"/>
  <c r="D749" i="5"/>
  <c r="D806" i="5" s="1"/>
  <c r="U804" i="5"/>
  <c r="AF747" i="5"/>
  <c r="W670" i="5"/>
  <c r="H682" i="5"/>
  <c r="W682" i="5" s="1"/>
  <c r="T678" i="5"/>
  <c r="C689" i="5"/>
  <c r="K677" i="5"/>
  <c r="AD677" i="5" s="1"/>
  <c r="J677" i="5"/>
  <c r="C679" i="5"/>
  <c r="K667" i="5"/>
  <c r="AD667" i="5" s="1"/>
  <c r="J667" i="5"/>
  <c r="H688" i="5"/>
  <c r="W688" i="5" s="1"/>
  <c r="W676" i="5"/>
  <c r="H680" i="5"/>
  <c r="W680" i="5" s="1"/>
  <c r="W668" i="5"/>
  <c r="K688" i="5"/>
  <c r="AC688" i="5" s="1"/>
  <c r="H687" i="5"/>
  <c r="W687" i="5" s="1"/>
  <c r="W675" i="5"/>
  <c r="J747" i="5"/>
  <c r="J804" i="5" s="1"/>
  <c r="J674" i="5"/>
  <c r="C686" i="5"/>
  <c r="K674" i="5"/>
  <c r="AD674" i="5" s="1"/>
  <c r="AC662" i="5"/>
  <c r="E689" i="5"/>
  <c r="T689" i="5" s="1"/>
  <c r="T677" i="5"/>
  <c r="J672" i="5"/>
  <c r="F748" i="5"/>
  <c r="F805" i="5" s="1"/>
  <c r="F678" i="5"/>
  <c r="U666" i="5"/>
  <c r="U748" i="5" s="1"/>
  <c r="W677" i="5"/>
  <c r="H689" i="5"/>
  <c r="W689" i="5" s="1"/>
  <c r="J670" i="5"/>
  <c r="C748" i="5"/>
  <c r="C805" i="5" s="1"/>
  <c r="J666" i="5"/>
  <c r="C678" i="5"/>
  <c r="K666" i="5"/>
  <c r="E685" i="5"/>
  <c r="T685" i="5" s="1"/>
  <c r="T673" i="5"/>
  <c r="W803" i="5"/>
  <c r="AH746" i="5"/>
  <c r="J676" i="5"/>
  <c r="C683" i="5"/>
  <c r="K671" i="5"/>
  <c r="AD671" i="5" s="1"/>
  <c r="J671" i="5"/>
  <c r="C685" i="5"/>
  <c r="K673" i="5"/>
  <c r="AD673" i="5" s="1"/>
  <c r="J673" i="5"/>
  <c r="H683" i="5"/>
  <c r="W683" i="5" s="1"/>
  <c r="W671" i="5"/>
  <c r="C681" i="5"/>
  <c r="K669" i="5"/>
  <c r="AD669" i="5" s="1"/>
  <c r="J669" i="5"/>
  <c r="E748" i="5"/>
  <c r="E805" i="5" s="1"/>
  <c r="AC665" i="5"/>
  <c r="T819" i="3"/>
  <c r="Q675" i="3"/>
  <c r="O594" i="1"/>
  <c r="P564" i="1"/>
  <c r="P594" i="1" s="1"/>
  <c r="O591" i="1"/>
  <c r="P561" i="1"/>
  <c r="P591" i="1" s="1"/>
  <c r="Q650" i="3"/>
  <c r="Q644" i="3"/>
  <c r="T636" i="3"/>
  <c r="T750" i="3"/>
  <c r="Q656" i="3"/>
  <c r="T742" i="3"/>
  <c r="Q652" i="3"/>
  <c r="T923" i="3"/>
  <c r="Q648" i="3"/>
  <c r="T611" i="3"/>
  <c r="T613" i="3"/>
  <c r="Q674" i="3"/>
  <c r="O592" i="1"/>
  <c r="P562" i="1"/>
  <c r="P592" i="1" s="1"/>
  <c r="O582" i="1"/>
  <c r="O586" i="1" s="1"/>
  <c r="P574" i="1"/>
  <c r="P582" i="1" s="1"/>
  <c r="P586" i="1" s="1"/>
  <c r="Q649" i="3"/>
  <c r="T701" i="3"/>
  <c r="O593" i="1"/>
  <c r="P563" i="1"/>
  <c r="P593" i="1" s="1"/>
  <c r="Q641" i="3"/>
  <c r="T705" i="3"/>
  <c r="Q645" i="3"/>
  <c r="T754" i="3"/>
  <c r="O599" i="1"/>
  <c r="P569" i="1"/>
  <c r="P599" i="1" s="1"/>
  <c r="V609" i="1"/>
  <c r="T746" i="3"/>
  <c r="T815" i="3"/>
  <c r="T758" i="3"/>
  <c r="Q651" i="3"/>
  <c r="Q671" i="3"/>
  <c r="J684" i="5" l="1"/>
  <c r="AE747" i="5"/>
  <c r="G749" i="5"/>
  <c r="G806" i="5" s="1"/>
  <c r="AD688" i="5"/>
  <c r="AC675" i="5"/>
  <c r="AH747" i="5"/>
  <c r="T748" i="5"/>
  <c r="T805" i="5" s="1"/>
  <c r="E749" i="5"/>
  <c r="E806" i="5" s="1"/>
  <c r="AC680" i="5"/>
  <c r="AG748" i="5"/>
  <c r="J682" i="5"/>
  <c r="V806" i="5"/>
  <c r="AG749" i="5"/>
  <c r="C749" i="5"/>
  <c r="C806" i="5" s="1"/>
  <c r="J678" i="5"/>
  <c r="K678" i="5"/>
  <c r="AC678" i="5" s="1"/>
  <c r="K687" i="5"/>
  <c r="AD687" i="5" s="1"/>
  <c r="J687" i="5"/>
  <c r="AC669" i="5"/>
  <c r="K685" i="5"/>
  <c r="AD685" i="5" s="1"/>
  <c r="J685" i="5"/>
  <c r="K683" i="5"/>
  <c r="AD683" i="5" s="1"/>
  <c r="J683" i="5"/>
  <c r="J748" i="5"/>
  <c r="J805" i="5" s="1"/>
  <c r="J686" i="5"/>
  <c r="K686" i="5"/>
  <c r="AD686" i="5" s="1"/>
  <c r="K679" i="5"/>
  <c r="AD679" i="5" s="1"/>
  <c r="J679" i="5"/>
  <c r="K689" i="5"/>
  <c r="AD689" i="5" s="1"/>
  <c r="J689" i="5"/>
  <c r="J680" i="5"/>
  <c r="W678" i="5"/>
  <c r="W749" i="5" s="1"/>
  <c r="H749" i="5"/>
  <c r="H806" i="5" s="1"/>
  <c r="AC682" i="5"/>
  <c r="K681" i="5"/>
  <c r="AD681" i="5" s="1"/>
  <c r="J681" i="5"/>
  <c r="AC671" i="5"/>
  <c r="K748" i="5"/>
  <c r="K805" i="5" s="1"/>
  <c r="AD666" i="5"/>
  <c r="AC666" i="5"/>
  <c r="U805" i="5"/>
  <c r="AF748" i="5"/>
  <c r="AC667" i="5"/>
  <c r="W748" i="5"/>
  <c r="AC673" i="5"/>
  <c r="F749" i="5"/>
  <c r="F806" i="5" s="1"/>
  <c r="U678" i="5"/>
  <c r="U749" i="5" s="1"/>
  <c r="AC674" i="5"/>
  <c r="J688" i="5"/>
  <c r="AC677" i="5"/>
  <c r="T749" i="5"/>
  <c r="AD684" i="5"/>
  <c r="D641" i="1"/>
  <c r="Q688" i="3"/>
  <c r="T650" i="3"/>
  <c r="Q685" i="3"/>
  <c r="D642" i="1"/>
  <c r="Q659" i="3"/>
  <c r="Q662" i="3"/>
  <c r="Q666" i="3"/>
  <c r="T764" i="3"/>
  <c r="Q689" i="3"/>
  <c r="T772" i="3"/>
  <c r="T760" i="3"/>
  <c r="D649" i="1"/>
  <c r="D632" i="1"/>
  <c r="D636" i="1" s="1"/>
  <c r="T715" i="3"/>
  <c r="Q663" i="3"/>
  <c r="T627" i="3"/>
  <c r="T625" i="3"/>
  <c r="Q665" i="3"/>
  <c r="T829" i="3"/>
  <c r="D643" i="1"/>
  <c r="Q655" i="3"/>
  <c r="T756" i="3"/>
  <c r="Q670" i="3"/>
  <c r="D644" i="1"/>
  <c r="Q658" i="3"/>
  <c r="Q664" i="3"/>
  <c r="E649" i="1"/>
  <c r="E644" i="1"/>
  <c r="E641" i="1"/>
  <c r="W609" i="1"/>
  <c r="E643" i="1"/>
  <c r="T768" i="3"/>
  <c r="T719" i="3"/>
  <c r="T937" i="3"/>
  <c r="T833" i="3"/>
  <c r="AC679" i="5" l="1"/>
  <c r="AE748" i="5"/>
  <c r="E642" i="1"/>
  <c r="AC689" i="5"/>
  <c r="AC683" i="5"/>
  <c r="AC685" i="5"/>
  <c r="AC681" i="5"/>
  <c r="W806" i="5"/>
  <c r="AH749" i="5"/>
  <c r="AC686" i="5"/>
  <c r="T806" i="5"/>
  <c r="AE749" i="5"/>
  <c r="W805" i="5"/>
  <c r="AH748" i="5"/>
  <c r="AC687" i="5"/>
  <c r="K749" i="5"/>
  <c r="K806" i="5" s="1"/>
  <c r="AD678" i="5"/>
  <c r="U806" i="5"/>
  <c r="AF749" i="5"/>
  <c r="J749" i="5"/>
  <c r="J806" i="5" s="1"/>
  <c r="T782" i="3"/>
  <c r="X609" i="1"/>
  <c r="Q678" i="3"/>
  <c r="T843" i="3"/>
  <c r="T729" i="3"/>
  <c r="T774" i="3"/>
  <c r="Q703" i="3"/>
  <c r="Q680" i="3"/>
  <c r="Q699" i="3"/>
  <c r="E632" i="1"/>
  <c r="E636" i="1" s="1"/>
  <c r="T770" i="3"/>
  <c r="Q669" i="3"/>
  <c r="T786" i="3"/>
  <c r="Q702" i="3"/>
  <c r="T733" i="3"/>
  <c r="Q684" i="3"/>
  <c r="Q673" i="3"/>
  <c r="T847" i="3"/>
  <c r="Q672" i="3"/>
  <c r="Q679" i="3"/>
  <c r="T639" i="3"/>
  <c r="T641" i="3"/>
  <c r="Q677" i="3"/>
  <c r="T778" i="3"/>
  <c r="Q676" i="3"/>
  <c r="T664" i="3"/>
  <c r="F642" i="1" l="1"/>
  <c r="Q687" i="3"/>
  <c r="Q692" i="3"/>
  <c r="Q690" i="3"/>
  <c r="Q693" i="3"/>
  <c r="T800" i="3"/>
  <c r="T784" i="3"/>
  <c r="G644" i="1"/>
  <c r="Y609" i="1"/>
  <c r="T678" i="3"/>
  <c r="Q691" i="3"/>
  <c r="T861" i="3"/>
  <c r="T857" i="3"/>
  <c r="F632" i="1"/>
  <c r="F636" i="1" s="1"/>
  <c r="F643" i="1"/>
  <c r="F641" i="1"/>
  <c r="T796" i="3"/>
  <c r="T655" i="3"/>
  <c r="T653" i="3"/>
  <c r="Q717" i="3"/>
  <c r="F644" i="1"/>
  <c r="T792" i="3"/>
  <c r="Q686" i="3"/>
  <c r="Q698" i="3"/>
  <c r="T747" i="3"/>
  <c r="Q716" i="3"/>
  <c r="Q683" i="3"/>
  <c r="Q713" i="3"/>
  <c r="Q694" i="3"/>
  <c r="T788" i="3"/>
  <c r="T743" i="3"/>
  <c r="F649" i="1"/>
  <c r="T757" i="3" l="1"/>
  <c r="Q708" i="3"/>
  <c r="T761" i="3"/>
  <c r="T806" i="3"/>
  <c r="Q731" i="3"/>
  <c r="T875" i="3"/>
  <c r="Q705" i="3"/>
  <c r="G649" i="1"/>
  <c r="G632" i="1"/>
  <c r="G636" i="1" s="1"/>
  <c r="Q704" i="3"/>
  <c r="T669" i="3"/>
  <c r="T667" i="3"/>
  <c r="T798" i="3"/>
  <c r="T814" i="3"/>
  <c r="Q706" i="3"/>
  <c r="T802" i="3"/>
  <c r="Q727" i="3"/>
  <c r="Q697" i="3"/>
  <c r="Q730" i="3"/>
  <c r="Q712" i="3"/>
  <c r="Q700" i="3"/>
  <c r="T871" i="3"/>
  <c r="T692" i="3"/>
  <c r="G641" i="1"/>
  <c r="Q707" i="3"/>
  <c r="T810" i="3"/>
  <c r="Z609" i="1"/>
  <c r="H649" i="1"/>
  <c r="H642" i="1"/>
  <c r="G643" i="1"/>
  <c r="G642" i="1"/>
  <c r="Q701" i="3"/>
  <c r="H643" i="1" l="1"/>
  <c r="I649" i="1"/>
  <c r="I644" i="1"/>
  <c r="I643" i="1"/>
  <c r="I641" i="1"/>
  <c r="AA609" i="1"/>
  <c r="Q726" i="3"/>
  <c r="T816" i="3"/>
  <c r="T812" i="3"/>
  <c r="T775" i="3"/>
  <c r="H644" i="1"/>
  <c r="H632" i="1"/>
  <c r="H636" i="1" s="1"/>
  <c r="Q721" i="3"/>
  <c r="T885" i="3"/>
  <c r="Q714" i="3"/>
  <c r="Q744" i="3"/>
  <c r="Q741" i="3"/>
  <c r="T828" i="3"/>
  <c r="Q718" i="3"/>
  <c r="T889" i="3"/>
  <c r="T820" i="3"/>
  <c r="Q722" i="3"/>
  <c r="T706" i="3"/>
  <c r="Q711" i="3"/>
  <c r="Q720" i="3"/>
  <c r="Q719" i="3"/>
  <c r="Q745" i="3"/>
  <c r="T771" i="3"/>
  <c r="H641" i="1"/>
  <c r="Q715" i="3"/>
  <c r="T824" i="3"/>
  <c r="T681" i="3"/>
  <c r="T683" i="3"/>
  <c r="Q733" i="3" l="1"/>
  <c r="T903" i="3"/>
  <c r="Q728" i="3"/>
  <c r="Q735" i="3"/>
  <c r="T826" i="3"/>
  <c r="Q740" i="3"/>
  <c r="I632" i="1"/>
  <c r="I636" i="1" s="1"/>
  <c r="Q759" i="3"/>
  <c r="T834" i="3"/>
  <c r="Q732" i="3"/>
  <c r="T842" i="3"/>
  <c r="Q758" i="3"/>
  <c r="T899" i="3"/>
  <c r="T789" i="3"/>
  <c r="T830" i="3"/>
  <c r="T838" i="3"/>
  <c r="T785" i="3"/>
  <c r="Q734" i="3"/>
  <c r="T720" i="3"/>
  <c r="Q736" i="3"/>
  <c r="Q755" i="3"/>
  <c r="Q725" i="3"/>
  <c r="T695" i="3"/>
  <c r="T697" i="3"/>
  <c r="Q729" i="3"/>
  <c r="AB609" i="1"/>
  <c r="J649" i="1"/>
  <c r="J642" i="1"/>
  <c r="J644" i="1"/>
  <c r="I642" i="1"/>
  <c r="J632" i="1" l="1"/>
  <c r="J636" i="1" s="1"/>
  <c r="Q769" i="3"/>
  <c r="Q772" i="3"/>
  <c r="J643" i="1"/>
  <c r="Q754" i="3"/>
  <c r="Q747" i="3"/>
  <c r="Q739" i="3"/>
  <c r="Q748" i="3"/>
  <c r="T852" i="3"/>
  <c r="T803" i="3"/>
  <c r="T913" i="3"/>
  <c r="T856" i="3"/>
  <c r="T848" i="3"/>
  <c r="AC609" i="1"/>
  <c r="T734" i="3"/>
  <c r="T799" i="3"/>
  <c r="T844" i="3"/>
  <c r="Q742" i="3"/>
  <c r="J641" i="1"/>
  <c r="Q750" i="3"/>
  <c r="Q773" i="3"/>
  <c r="Q743" i="3"/>
  <c r="T711" i="3"/>
  <c r="T709" i="3"/>
  <c r="Q746" i="3"/>
  <c r="T840" i="3"/>
  <c r="Q749" i="3"/>
  <c r="T917" i="3"/>
  <c r="Q763" i="3" l="1"/>
  <c r="Q760" i="3"/>
  <c r="T858" i="3"/>
  <c r="K632" i="1"/>
  <c r="K636" i="1" s="1"/>
  <c r="T870" i="3"/>
  <c r="Q762" i="3"/>
  <c r="Q783" i="3"/>
  <c r="T931" i="3"/>
  <c r="T854" i="3"/>
  <c r="T813" i="3"/>
  <c r="K643" i="1"/>
  <c r="T862" i="3"/>
  <c r="T927" i="3"/>
  <c r="T866" i="3"/>
  <c r="T748" i="3"/>
  <c r="K649" i="1"/>
  <c r="T817" i="3"/>
  <c r="Q757" i="3"/>
  <c r="Q787" i="3"/>
  <c r="AD609" i="1"/>
  <c r="L644" i="1"/>
  <c r="L649" i="1"/>
  <c r="Q753" i="3"/>
  <c r="T725" i="3"/>
  <c r="T723" i="3"/>
  <c r="Q764" i="3"/>
  <c r="Q756" i="3"/>
  <c r="K641" i="1"/>
  <c r="K642" i="1"/>
  <c r="K644" i="1"/>
  <c r="Q761" i="3"/>
  <c r="Q768" i="3"/>
  <c r="Q786" i="3"/>
  <c r="L642" i="1" l="1"/>
  <c r="L632" i="1"/>
  <c r="L636" i="1" s="1"/>
  <c r="L643" i="1"/>
  <c r="Q775" i="3"/>
  <c r="Q778" i="3"/>
  <c r="Q767" i="3"/>
  <c r="M644" i="1"/>
  <c r="AE609" i="1"/>
  <c r="M643" i="1"/>
  <c r="T872" i="3"/>
  <c r="Q774" i="3"/>
  <c r="Q782" i="3"/>
  <c r="Q770" i="3"/>
  <c r="T762" i="3"/>
  <c r="T880" i="3"/>
  <c r="T876" i="3"/>
  <c r="T868" i="3"/>
  <c r="Q797" i="3"/>
  <c r="T884" i="3"/>
  <c r="Q800" i="3"/>
  <c r="T941" i="3"/>
  <c r="T827" i="3"/>
  <c r="T945" i="3"/>
  <c r="Q776" i="3"/>
  <c r="L641" i="1"/>
  <c r="Q771" i="3"/>
  <c r="T739" i="3"/>
  <c r="T737" i="3"/>
  <c r="Q801" i="3"/>
  <c r="T831" i="3"/>
  <c r="Q777" i="3"/>
  <c r="M641" i="1" l="1"/>
  <c r="M649" i="1"/>
  <c r="Q790" i="3"/>
  <c r="Q814" i="3"/>
  <c r="Q811" i="3"/>
  <c r="T894" i="3"/>
  <c r="Q784" i="3"/>
  <c r="Q796" i="3"/>
  <c r="T886" i="3"/>
  <c r="AF609" i="1"/>
  <c r="N644" i="1"/>
  <c r="M642" i="1"/>
  <c r="Q781" i="3"/>
  <c r="T841" i="3"/>
  <c r="Q791" i="3"/>
  <c r="T845" i="3"/>
  <c r="Q815" i="3"/>
  <c r="T753" i="3"/>
  <c r="T751" i="3"/>
  <c r="Q785" i="3"/>
  <c r="T898" i="3"/>
  <c r="T882" i="3"/>
  <c r="T890" i="3"/>
  <c r="T776" i="3"/>
  <c r="Q788" i="3"/>
  <c r="M632" i="1"/>
  <c r="M636" i="1" s="1"/>
  <c r="Q792" i="3"/>
  <c r="Q789" i="3"/>
  <c r="N642" i="1" l="1"/>
  <c r="Q810" i="3"/>
  <c r="Q802" i="3"/>
  <c r="T904" i="3"/>
  <c r="T912" i="3"/>
  <c r="N643" i="1"/>
  <c r="N641" i="1"/>
  <c r="T900" i="3"/>
  <c r="Q798" i="3"/>
  <c r="T908" i="3"/>
  <c r="Q828" i="3"/>
  <c r="Q803" i="3"/>
  <c r="T790" i="3"/>
  <c r="T765" i="3"/>
  <c r="T767" i="3"/>
  <c r="T859" i="3"/>
  <c r="T855" i="3"/>
  <c r="Q795" i="3"/>
  <c r="N649" i="1"/>
  <c r="T896" i="3"/>
  <c r="Q799" i="3"/>
  <c r="Q825" i="3"/>
  <c r="Q804" i="3"/>
  <c r="Q806" i="3"/>
  <c r="Q829" i="3"/>
  <c r="Q805" i="3"/>
  <c r="N632" i="1"/>
  <c r="N636" i="1" s="1"/>
  <c r="U659" i="1"/>
  <c r="P628" i="1"/>
  <c r="P626" i="1"/>
  <c r="P629" i="1"/>
  <c r="P634" i="1"/>
  <c r="P627" i="1"/>
  <c r="P625" i="1"/>
  <c r="V659" i="1" l="1"/>
  <c r="O649" i="1"/>
  <c r="P619" i="1"/>
  <c r="P649" i="1" s="1"/>
  <c r="O632" i="1"/>
  <c r="O636" i="1" s="1"/>
  <c r="P624" i="1"/>
  <c r="P632" i="1" s="1"/>
  <c r="P636" i="1" s="1"/>
  <c r="Q817" i="3"/>
  <c r="Q812" i="3"/>
  <c r="Q824" i="3"/>
  <c r="O641" i="1"/>
  <c r="P611" i="1"/>
  <c r="P641" i="1" s="1"/>
  <c r="Q819" i="3"/>
  <c r="Q818" i="3"/>
  <c r="Q839" i="3"/>
  <c r="T910" i="3"/>
  <c r="Q809" i="3"/>
  <c r="T873" i="3"/>
  <c r="T926" i="3"/>
  <c r="Q816" i="3"/>
  <c r="O643" i="1"/>
  <c r="P613" i="1"/>
  <c r="P643" i="1" s="1"/>
  <c r="T804" i="3"/>
  <c r="T922" i="3"/>
  <c r="T914" i="3"/>
  <c r="O642" i="1"/>
  <c r="P612" i="1"/>
  <c r="P642" i="1" s="1"/>
  <c r="O644" i="1"/>
  <c r="P614" i="1"/>
  <c r="P644" i="1" s="1"/>
  <c r="Q843" i="3"/>
  <c r="Q820" i="3"/>
  <c r="Q813" i="3"/>
  <c r="T869" i="3"/>
  <c r="T779" i="3"/>
  <c r="T781" i="3"/>
  <c r="Q842" i="3"/>
  <c r="T918" i="3"/>
  <c r="Q834" i="3" l="1"/>
  <c r="T887" i="3"/>
  <c r="Q853" i="3"/>
  <c r="Q833" i="3"/>
  <c r="Q831" i="3"/>
  <c r="Q856" i="3"/>
  <c r="T795" i="3"/>
  <c r="T793" i="3"/>
  <c r="T883" i="3"/>
  <c r="Q827" i="3"/>
  <c r="T928" i="3"/>
  <c r="T818" i="3"/>
  <c r="Q830" i="3"/>
  <c r="Q823" i="3"/>
  <c r="T924" i="3"/>
  <c r="Q832" i="3"/>
  <c r="Q826" i="3"/>
  <c r="D691" i="1"/>
  <c r="D693" i="1"/>
  <c r="D692" i="1"/>
  <c r="D682" i="1"/>
  <c r="D686" i="1" s="1"/>
  <c r="T932" i="3"/>
  <c r="T936" i="3"/>
  <c r="T940" i="3"/>
  <c r="D699" i="1"/>
  <c r="Q857" i="3"/>
  <c r="Q838" i="3"/>
  <c r="W659" i="1"/>
  <c r="D694" i="1"/>
  <c r="E699" i="1" l="1"/>
  <c r="E693" i="1"/>
  <c r="E682" i="1"/>
  <c r="E686" i="1" s="1"/>
  <c r="T946" i="3"/>
  <c r="Q840" i="3"/>
  <c r="Q846" i="3"/>
  <c r="Q837" i="3"/>
  <c r="T832" i="3"/>
  <c r="Q841" i="3"/>
  <c r="E692" i="1"/>
  <c r="E694" i="1"/>
  <c r="Q871" i="3"/>
  <c r="T807" i="3"/>
  <c r="T809" i="3"/>
  <c r="Q845" i="3"/>
  <c r="Q867" i="3"/>
  <c r="Q848" i="3"/>
  <c r="X659" i="1"/>
  <c r="T938" i="3"/>
  <c r="Q844" i="3"/>
  <c r="T942" i="3"/>
  <c r="T897" i="3"/>
  <c r="E691" i="1"/>
  <c r="Q852" i="3"/>
  <c r="Q870" i="3"/>
  <c r="Q847" i="3"/>
  <c r="T901" i="3"/>
  <c r="F692" i="1" l="1"/>
  <c r="Q862" i="3"/>
  <c r="T821" i="3"/>
  <c r="T823" i="3"/>
  <c r="T911" i="3"/>
  <c r="Q858" i="3"/>
  <c r="Y659" i="1"/>
  <c r="F694" i="1"/>
  <c r="T915" i="3"/>
  <c r="Q884" i="3"/>
  <c r="F691" i="1"/>
  <c r="F693" i="1"/>
  <c r="F682" i="1"/>
  <c r="F686" i="1" s="1"/>
  <c r="Q855" i="3"/>
  <c r="Q851" i="3"/>
  <c r="Q854" i="3"/>
  <c r="Q866" i="3"/>
  <c r="Q859" i="3"/>
  <c r="Q861" i="3"/>
  <c r="F699" i="1"/>
  <c r="Q881" i="3"/>
  <c r="Q885" i="3"/>
  <c r="T846" i="3"/>
  <c r="Q860" i="3"/>
  <c r="Q880" i="3" l="1"/>
  <c r="G682" i="1"/>
  <c r="G686" i="1" s="1"/>
  <c r="Q868" i="3"/>
  <c r="Q869" i="3"/>
  <c r="G692" i="1"/>
  <c r="G691" i="1"/>
  <c r="Q872" i="3"/>
  <c r="Q876" i="3"/>
  <c r="Q874" i="3"/>
  <c r="Q899" i="3"/>
  <c r="Q895" i="3"/>
  <c r="Q875" i="3"/>
  <c r="Q873" i="3"/>
  <c r="T929" i="3"/>
  <c r="G699" i="1"/>
  <c r="G694" i="1"/>
  <c r="G693" i="1"/>
  <c r="T837" i="3"/>
  <c r="T835" i="3"/>
  <c r="Q865" i="3"/>
  <c r="T925" i="3"/>
  <c r="T860" i="3"/>
  <c r="Q898" i="3"/>
  <c r="Z659" i="1"/>
  <c r="H692" i="1" l="1"/>
  <c r="Q912" i="3"/>
  <c r="Q889" i="3"/>
  <c r="H693" i="1"/>
  <c r="H691" i="1"/>
  <c r="H694" i="1"/>
  <c r="Q879" i="3"/>
  <c r="Q882" i="3"/>
  <c r="Q894" i="3"/>
  <c r="H699" i="1"/>
  <c r="H682" i="1"/>
  <c r="H686" i="1" s="1"/>
  <c r="Q887" i="3"/>
  <c r="Q909" i="3"/>
  <c r="Q888" i="3"/>
  <c r="Q890" i="3"/>
  <c r="T939" i="3"/>
  <c r="T851" i="3"/>
  <c r="T849" i="3"/>
  <c r="Q883" i="3"/>
  <c r="AA659" i="1"/>
  <c r="T874" i="3"/>
  <c r="T943" i="3"/>
  <c r="Q913" i="3"/>
  <c r="Q886" i="3"/>
  <c r="I693" i="1" l="1"/>
  <c r="Q927" i="3"/>
  <c r="I699" i="1"/>
  <c r="AB659" i="1"/>
  <c r="T863" i="3"/>
  <c r="T865" i="3"/>
  <c r="Q893" i="3"/>
  <c r="Q900" i="3"/>
  <c r="T888" i="3"/>
  <c r="I682" i="1"/>
  <c r="I686" i="1" s="1"/>
  <c r="Q897" i="3"/>
  <c r="Q896" i="3"/>
  <c r="Q903" i="3"/>
  <c r="I692" i="1"/>
  <c r="Q904" i="3"/>
  <c r="Q923" i="3"/>
  <c r="Q908" i="3"/>
  <c r="Q926" i="3"/>
  <c r="I694" i="1"/>
  <c r="I691" i="1"/>
  <c r="Q902" i="3"/>
  <c r="Q901" i="3"/>
  <c r="J694" i="1" l="1"/>
  <c r="Q922" i="3"/>
  <c r="Q911" i="3"/>
  <c r="Q914" i="3"/>
  <c r="Q907" i="3"/>
  <c r="T877" i="3"/>
  <c r="T879" i="3"/>
  <c r="Q941" i="3"/>
  <c r="J682" i="1"/>
  <c r="J686" i="1" s="1"/>
  <c r="Q916" i="3"/>
  <c r="AC659" i="1"/>
  <c r="K694" i="1"/>
  <c r="J692" i="1"/>
  <c r="Q940" i="3"/>
  <c r="Q918" i="3"/>
  <c r="J693" i="1"/>
  <c r="J691" i="1"/>
  <c r="J699" i="1"/>
  <c r="Q915" i="3"/>
  <c r="Q917" i="3"/>
  <c r="Q937" i="3"/>
  <c r="Q910" i="3"/>
  <c r="T902" i="3"/>
  <c r="K699" i="1" l="1"/>
  <c r="Q925" i="3"/>
  <c r="Q931" i="3"/>
  <c r="Q929" i="3"/>
  <c r="K691" i="1"/>
  <c r="T893" i="3"/>
  <c r="T891" i="3"/>
  <c r="Q932" i="3"/>
  <c r="Q928" i="3"/>
  <c r="AD659" i="1"/>
  <c r="Q921" i="3"/>
  <c r="T916" i="3"/>
  <c r="K682" i="1"/>
  <c r="K686" i="1" s="1"/>
  <c r="Q924" i="3"/>
  <c r="K692" i="1"/>
  <c r="K693" i="1"/>
  <c r="Q930" i="3"/>
  <c r="Q936" i="3"/>
  <c r="L692" i="1" l="1"/>
  <c r="Q944" i="3"/>
  <c r="AE659" i="1"/>
  <c r="M694" i="1"/>
  <c r="M699" i="1"/>
  <c r="L693" i="1"/>
  <c r="L694" i="1"/>
  <c r="Q942" i="3"/>
  <c r="Q945" i="3"/>
  <c r="Q946" i="3"/>
  <c r="Q943" i="3"/>
  <c r="Q939" i="3"/>
  <c r="T930" i="3"/>
  <c r="Q938" i="3"/>
  <c r="Q935" i="3"/>
  <c r="L691" i="1"/>
  <c r="L699" i="1"/>
  <c r="L682" i="1"/>
  <c r="L686" i="1" s="1"/>
  <c r="T905" i="3"/>
  <c r="T907" i="3"/>
  <c r="M682" i="1" l="1"/>
  <c r="M686" i="1" s="1"/>
  <c r="M693" i="1"/>
  <c r="T944" i="3"/>
  <c r="N691" i="1"/>
  <c r="AF659" i="1"/>
  <c r="N693" i="1"/>
  <c r="M691" i="1"/>
  <c r="M692" i="1"/>
  <c r="T919" i="3"/>
  <c r="T921" i="3"/>
  <c r="T935" i="3" l="1"/>
  <c r="T933" i="3"/>
  <c r="N694" i="1"/>
  <c r="P679" i="1"/>
  <c r="P675" i="1"/>
  <c r="P684" i="1"/>
  <c r="P677" i="1"/>
  <c r="U709" i="1"/>
  <c r="P678" i="1"/>
  <c r="P676" i="1"/>
  <c r="N682" i="1"/>
  <c r="N686" i="1" s="1"/>
  <c r="N692" i="1"/>
  <c r="N699" i="1"/>
  <c r="V709" i="1" l="1"/>
  <c r="O694" i="1"/>
  <c r="P664" i="1"/>
  <c r="P694" i="1" s="1"/>
  <c r="O699" i="1"/>
  <c r="P669" i="1"/>
  <c r="P699" i="1" s="1"/>
  <c r="O682" i="1"/>
  <c r="O686" i="1" s="1"/>
  <c r="P674" i="1"/>
  <c r="P682" i="1" s="1"/>
  <c r="P686" i="1" s="1"/>
  <c r="O693" i="1"/>
  <c r="P663" i="1"/>
  <c r="P693" i="1" s="1"/>
  <c r="T947" i="3"/>
  <c r="O692" i="1"/>
  <c r="P662" i="1"/>
  <c r="P692" i="1" s="1"/>
  <c r="O691" i="1"/>
  <c r="P661" i="1"/>
  <c r="P691" i="1" s="1"/>
  <c r="D749" i="1" l="1"/>
  <c r="W709" i="1"/>
  <c r="E743" i="1"/>
  <c r="D741" i="1"/>
  <c r="D743" i="1"/>
  <c r="D732" i="1"/>
  <c r="D736" i="1" s="1"/>
  <c r="D742" i="1"/>
  <c r="D744" i="1"/>
  <c r="X709" i="1" l="1"/>
  <c r="E741" i="1"/>
  <c r="E744" i="1"/>
  <c r="E732" i="1"/>
  <c r="E736" i="1" s="1"/>
  <c r="E742" i="1"/>
  <c r="E749" i="1"/>
  <c r="F741" i="1" l="1"/>
  <c r="F749" i="1"/>
  <c r="G741" i="1"/>
  <c r="Y709" i="1"/>
  <c r="F744" i="1"/>
  <c r="F742" i="1"/>
  <c r="F732" i="1"/>
  <c r="F736" i="1" s="1"/>
  <c r="F743" i="1"/>
  <c r="G732" i="1" l="1"/>
  <c r="G736" i="1" s="1"/>
  <c r="G743" i="1"/>
  <c r="Z709" i="1"/>
  <c r="G742" i="1"/>
  <c r="G749" i="1"/>
  <c r="G744" i="1"/>
  <c r="I744" i="1" l="1"/>
  <c r="I749" i="1"/>
  <c r="I743" i="1"/>
  <c r="AA709" i="1"/>
  <c r="H744" i="1"/>
  <c r="H743" i="1"/>
  <c r="H741" i="1"/>
  <c r="H749" i="1"/>
  <c r="H742" i="1"/>
  <c r="H732" i="1"/>
  <c r="H736" i="1" s="1"/>
  <c r="I741" i="1" l="1"/>
  <c r="I732" i="1"/>
  <c r="I736" i="1" s="1"/>
  <c r="I742" i="1"/>
  <c r="J749" i="1"/>
  <c r="AB709" i="1"/>
  <c r="J741" i="1" l="1"/>
  <c r="J744" i="1"/>
  <c r="J732" i="1"/>
  <c r="J736" i="1" s="1"/>
  <c r="J742" i="1"/>
  <c r="AC709" i="1"/>
  <c r="K744" i="1"/>
  <c r="J743" i="1"/>
  <c r="K732" i="1" l="1"/>
  <c r="K736" i="1" s="1"/>
  <c r="AD709" i="1"/>
  <c r="K743" i="1"/>
  <c r="K741" i="1"/>
  <c r="K742" i="1"/>
  <c r="K749" i="1"/>
  <c r="L749" i="1" l="1"/>
  <c r="L741" i="1"/>
  <c r="L732" i="1"/>
  <c r="L736" i="1" s="1"/>
  <c r="L743" i="1"/>
  <c r="L742" i="1"/>
  <c r="L744" i="1"/>
  <c r="M749" i="1"/>
  <c r="M742" i="1"/>
  <c r="AE709" i="1"/>
  <c r="M743" i="1"/>
  <c r="M741" i="1" l="1"/>
  <c r="M732" i="1"/>
  <c r="M736" i="1" s="1"/>
  <c r="AF709" i="1"/>
  <c r="N742" i="1"/>
  <c r="N741" i="1"/>
  <c r="M744" i="1"/>
  <c r="N743" i="1" l="1"/>
  <c r="P726" i="1"/>
  <c r="P729" i="1"/>
  <c r="P725" i="1"/>
  <c r="U759" i="1"/>
  <c r="P728" i="1"/>
  <c r="P734" i="1"/>
  <c r="P727" i="1"/>
  <c r="N744" i="1"/>
  <c r="N732" i="1"/>
  <c r="N736" i="1" s="1"/>
  <c r="N749" i="1"/>
  <c r="O741" i="1" l="1"/>
  <c r="P711" i="1"/>
  <c r="P741" i="1" s="1"/>
  <c r="O732" i="1"/>
  <c r="O736" i="1" s="1"/>
  <c r="P724" i="1"/>
  <c r="P732" i="1" s="1"/>
  <c r="P736" i="1" s="1"/>
  <c r="O742" i="1"/>
  <c r="P712" i="1"/>
  <c r="P742" i="1" s="1"/>
  <c r="O743" i="1"/>
  <c r="P713" i="1"/>
  <c r="P743" i="1" s="1"/>
  <c r="O749" i="1"/>
  <c r="P719" i="1"/>
  <c r="P749" i="1" s="1"/>
  <c r="O744" i="1"/>
  <c r="P714" i="1"/>
  <c r="P744" i="1" s="1"/>
  <c r="V759" i="1"/>
  <c r="D794" i="1" l="1"/>
  <c r="W759" i="1"/>
  <c r="E792" i="1"/>
  <c r="D792" i="1"/>
  <c r="D793" i="1"/>
  <c r="D782" i="1"/>
  <c r="D786" i="1" s="1"/>
  <c r="D791" i="1"/>
  <c r="D799" i="1"/>
  <c r="E799" i="1" l="1"/>
  <c r="E794" i="1"/>
  <c r="E793" i="1"/>
  <c r="E791" i="1"/>
  <c r="E782" i="1"/>
  <c r="E786" i="1" s="1"/>
  <c r="F791" i="1"/>
  <c r="X759" i="1"/>
  <c r="F792" i="1" l="1"/>
  <c r="F782" i="1"/>
  <c r="F786" i="1" s="1"/>
  <c r="G792" i="1"/>
  <c r="Y759" i="1"/>
  <c r="G794" i="1"/>
  <c r="F799" i="1"/>
  <c r="F793" i="1"/>
  <c r="F794" i="1"/>
  <c r="G799" i="1" l="1"/>
  <c r="G791" i="1"/>
  <c r="H799" i="1"/>
  <c r="H791" i="1"/>
  <c r="Z759" i="1"/>
  <c r="H794" i="1"/>
  <c r="G793" i="1"/>
  <c r="G782" i="1"/>
  <c r="G786" i="1" s="1"/>
  <c r="H782" i="1" l="1"/>
  <c r="H786" i="1" s="1"/>
  <c r="H793" i="1"/>
  <c r="I791" i="1"/>
  <c r="AA759" i="1"/>
  <c r="I782" i="1"/>
  <c r="I786" i="1" s="1"/>
  <c r="I794" i="1"/>
  <c r="I793" i="1"/>
  <c r="I799" i="1"/>
  <c r="H792" i="1"/>
  <c r="I792" i="1" l="1"/>
  <c r="J799" i="1"/>
  <c r="J791" i="1"/>
  <c r="AB759" i="1"/>
  <c r="J792" i="1"/>
  <c r="J793" i="1" l="1"/>
  <c r="J782" i="1"/>
  <c r="J786" i="1" s="1"/>
  <c r="J794" i="1"/>
  <c r="K792" i="1"/>
  <c r="K791" i="1"/>
  <c r="AC759" i="1"/>
  <c r="K794" i="1" l="1"/>
  <c r="K793" i="1"/>
  <c r="K782" i="1"/>
  <c r="K786" i="1" s="1"/>
  <c r="L791" i="1"/>
  <c r="AD759" i="1"/>
  <c r="L794" i="1"/>
  <c r="L793" i="1"/>
  <c r="L782" i="1"/>
  <c r="L786" i="1" s="1"/>
  <c r="K799" i="1"/>
  <c r="AE759" i="1" l="1"/>
  <c r="M794" i="1"/>
  <c r="M793" i="1"/>
  <c r="M799" i="1"/>
  <c r="L792" i="1"/>
  <c r="L799" i="1"/>
  <c r="M792" i="1" l="1"/>
  <c r="N792" i="1"/>
  <c r="AF759" i="1"/>
  <c r="M791" i="1"/>
  <c r="M782" i="1"/>
  <c r="M786" i="1" s="1"/>
  <c r="N782" i="1" l="1"/>
  <c r="N786" i="1" s="1"/>
  <c r="P784" i="1"/>
  <c r="P777" i="1"/>
  <c r="P776" i="1"/>
  <c r="P779" i="1"/>
  <c r="U809" i="1"/>
  <c r="P775" i="1"/>
  <c r="P778" i="1"/>
  <c r="N791" i="1"/>
  <c r="N799" i="1"/>
  <c r="N793" i="1"/>
  <c r="N794" i="1"/>
  <c r="O792" i="1" l="1"/>
  <c r="P762" i="1"/>
  <c r="P792" i="1" s="1"/>
  <c r="O799" i="1"/>
  <c r="P769" i="1"/>
  <c r="P799" i="1" s="1"/>
  <c r="O791" i="1"/>
  <c r="P761" i="1"/>
  <c r="P791" i="1" s="1"/>
  <c r="O794" i="1"/>
  <c r="P764" i="1"/>
  <c r="P794" i="1" s="1"/>
  <c r="O793" i="1"/>
  <c r="P763" i="1"/>
  <c r="P793" i="1" s="1"/>
  <c r="V809" i="1"/>
  <c r="O782" i="1"/>
  <c r="O786" i="1" s="1"/>
  <c r="P774" i="1"/>
  <c r="P782" i="1" s="1"/>
  <c r="P786" i="1" s="1"/>
  <c r="D844" i="1" l="1"/>
  <c r="D832" i="1"/>
  <c r="D836" i="1" s="1"/>
  <c r="D842" i="1"/>
  <c r="D843" i="1"/>
  <c r="D841" i="1"/>
  <c r="D849" i="1"/>
  <c r="E841" i="1"/>
  <c r="W809" i="1"/>
  <c r="E844" i="1"/>
  <c r="X809" i="1" l="1"/>
  <c r="F844" i="1"/>
  <c r="F842" i="1"/>
  <c r="E849" i="1"/>
  <c r="E842" i="1"/>
  <c r="E843" i="1"/>
  <c r="E832" i="1"/>
  <c r="E836" i="1" s="1"/>
  <c r="F841" i="1" l="1"/>
  <c r="Y809" i="1"/>
  <c r="F849" i="1"/>
  <c r="F843" i="1"/>
  <c r="F832" i="1"/>
  <c r="F836" i="1" s="1"/>
  <c r="H841" i="1" l="1"/>
  <c r="Z809" i="1"/>
  <c r="H844" i="1"/>
  <c r="G849" i="1"/>
  <c r="G841" i="1"/>
  <c r="G832" i="1"/>
  <c r="G836" i="1" s="1"/>
  <c r="G842" i="1"/>
  <c r="G843" i="1"/>
  <c r="G844" i="1"/>
  <c r="H832" i="1" l="1"/>
  <c r="H836" i="1" s="1"/>
  <c r="H842" i="1"/>
  <c r="H843" i="1"/>
  <c r="AA809" i="1"/>
  <c r="I843" i="1"/>
  <c r="H849" i="1"/>
  <c r="I842" i="1" l="1"/>
  <c r="AB809" i="1"/>
  <c r="J843" i="1"/>
  <c r="I832" i="1"/>
  <c r="I836" i="1" s="1"/>
  <c r="I841" i="1"/>
  <c r="I849" i="1"/>
  <c r="I844" i="1"/>
  <c r="J832" i="1" l="1"/>
  <c r="J836" i="1" s="1"/>
  <c r="K842" i="1"/>
  <c r="AC809" i="1"/>
  <c r="J842" i="1"/>
  <c r="J849" i="1"/>
  <c r="J844" i="1"/>
  <c r="J841" i="1"/>
  <c r="AD809" i="1" l="1"/>
  <c r="K843" i="1"/>
  <c r="K844" i="1"/>
  <c r="K841" i="1"/>
  <c r="K849" i="1"/>
  <c r="K832" i="1"/>
  <c r="K836" i="1" s="1"/>
  <c r="L844" i="1" l="1"/>
  <c r="L832" i="1"/>
  <c r="L836" i="1" s="1"/>
  <c r="L842" i="1"/>
  <c r="L843" i="1"/>
  <c r="M841" i="1"/>
  <c r="AE809" i="1"/>
  <c r="L841" i="1"/>
  <c r="L849" i="1"/>
  <c r="M842" i="1" l="1"/>
  <c r="M844" i="1"/>
  <c r="M849" i="1"/>
  <c r="M832" i="1"/>
  <c r="M836" i="1" s="1"/>
  <c r="AF809" i="1"/>
  <c r="N844" i="1"/>
  <c r="N843" i="1"/>
  <c r="N842" i="1"/>
  <c r="M843" i="1"/>
  <c r="N832" i="1" l="1"/>
  <c r="N836" i="1" s="1"/>
  <c r="N849" i="1"/>
  <c r="U859" i="1"/>
  <c r="P828" i="1"/>
  <c r="P834" i="1"/>
  <c r="P827" i="1"/>
  <c r="P826" i="1"/>
  <c r="P825" i="1"/>
  <c r="P829" i="1"/>
  <c r="N841" i="1"/>
  <c r="O844" i="1" l="1"/>
  <c r="P814" i="1"/>
  <c r="P844" i="1" s="1"/>
  <c r="O832" i="1"/>
  <c r="O836" i="1" s="1"/>
  <c r="P824" i="1"/>
  <c r="P832" i="1" s="1"/>
  <c r="P836" i="1" s="1"/>
  <c r="O842" i="1"/>
  <c r="P812" i="1"/>
  <c r="P842" i="1" s="1"/>
  <c r="O849" i="1"/>
  <c r="P819" i="1"/>
  <c r="P849" i="1" s="1"/>
  <c r="O843" i="1"/>
  <c r="P813" i="1"/>
  <c r="P843" i="1" s="1"/>
  <c r="O841" i="1"/>
  <c r="P811" i="1"/>
  <c r="P841" i="1" s="1"/>
  <c r="V859" i="1"/>
  <c r="D899" i="1" l="1"/>
  <c r="E899" i="1"/>
  <c r="E891" i="1"/>
  <c r="W859" i="1"/>
  <c r="D892" i="1"/>
  <c r="D893" i="1"/>
  <c r="D894" i="1"/>
  <c r="D891" i="1"/>
  <c r="D882" i="1"/>
  <c r="D886" i="1" s="1"/>
  <c r="E882" i="1" l="1"/>
  <c r="E886" i="1" s="1"/>
  <c r="E892" i="1"/>
  <c r="E893" i="1"/>
  <c r="X859" i="1"/>
  <c r="E894" i="1"/>
  <c r="F892" i="1" l="1"/>
  <c r="F893" i="1"/>
  <c r="Y859" i="1"/>
  <c r="F882" i="1"/>
  <c r="F886" i="1" s="1"/>
  <c r="F891" i="1"/>
  <c r="F899" i="1"/>
  <c r="F894" i="1"/>
  <c r="H893" i="1" l="1"/>
  <c r="H892" i="1"/>
  <c r="H899" i="1"/>
  <c r="Z859" i="1"/>
  <c r="G899" i="1"/>
  <c r="G893" i="1"/>
  <c r="G894" i="1"/>
  <c r="G891" i="1"/>
  <c r="G892" i="1"/>
  <c r="G882" i="1"/>
  <c r="G886" i="1" s="1"/>
  <c r="AA859" i="1" l="1"/>
  <c r="H894" i="1"/>
  <c r="H891" i="1"/>
  <c r="H882" i="1"/>
  <c r="H886" i="1" s="1"/>
  <c r="I882" i="1" l="1"/>
  <c r="I886" i="1" s="1"/>
  <c r="I892" i="1"/>
  <c r="I893" i="1"/>
  <c r="I891" i="1"/>
  <c r="I894" i="1"/>
  <c r="I899" i="1"/>
  <c r="AB859" i="1"/>
  <c r="J899" i="1" l="1"/>
  <c r="J882" i="1"/>
  <c r="J886" i="1" s="1"/>
  <c r="J894" i="1"/>
  <c r="AC859" i="1"/>
  <c r="K899" i="1"/>
  <c r="J892" i="1"/>
  <c r="J891" i="1"/>
  <c r="J893" i="1"/>
  <c r="K894" i="1" l="1"/>
  <c r="L893" i="1"/>
  <c r="L899" i="1"/>
  <c r="AD859" i="1"/>
  <c r="L892" i="1"/>
  <c r="K892" i="1"/>
  <c r="K891" i="1"/>
  <c r="K893" i="1"/>
  <c r="K882" i="1"/>
  <c r="K886" i="1" s="1"/>
  <c r="L891" i="1" l="1"/>
  <c r="L894" i="1"/>
  <c r="L882" i="1"/>
  <c r="L886" i="1" s="1"/>
  <c r="M891" i="1"/>
  <c r="AE859" i="1"/>
  <c r="M894" i="1" l="1"/>
  <c r="M882" i="1"/>
  <c r="M886" i="1" s="1"/>
  <c r="M892" i="1"/>
  <c r="M893" i="1"/>
  <c r="AF859" i="1"/>
  <c r="M899" i="1"/>
  <c r="N892" i="1" l="1"/>
  <c r="N893" i="1"/>
  <c r="P879" i="1"/>
  <c r="P875" i="1"/>
  <c r="U909" i="1"/>
  <c r="P878" i="1"/>
  <c r="P884" i="1"/>
  <c r="P876" i="1"/>
  <c r="P877" i="1"/>
  <c r="N882" i="1"/>
  <c r="N886" i="1" s="1"/>
  <c r="N891" i="1"/>
  <c r="N899" i="1"/>
  <c r="N894" i="1"/>
  <c r="O892" i="1" l="1"/>
  <c r="P862" i="1"/>
  <c r="P892" i="1" s="1"/>
  <c r="V909" i="1"/>
  <c r="O894" i="1"/>
  <c r="P864" i="1"/>
  <c r="P894" i="1" s="1"/>
  <c r="O891" i="1"/>
  <c r="P861" i="1"/>
  <c r="P891" i="1" s="1"/>
  <c r="O893" i="1"/>
  <c r="P863" i="1"/>
  <c r="P893" i="1" s="1"/>
  <c r="O899" i="1"/>
  <c r="P869" i="1"/>
  <c r="P899" i="1" s="1"/>
  <c r="O882" i="1"/>
  <c r="O886" i="1" s="1"/>
  <c r="P874" i="1"/>
  <c r="P882" i="1" s="1"/>
  <c r="P886" i="1" s="1"/>
  <c r="E944" i="1" l="1"/>
  <c r="E943" i="1"/>
  <c r="E942" i="1"/>
  <c r="W909" i="1"/>
  <c r="E949" i="1"/>
  <c r="E941" i="1"/>
  <c r="D943" i="1"/>
  <c r="D941" i="1"/>
  <c r="D942" i="1"/>
  <c r="D932" i="1"/>
  <c r="D936" i="1" s="1"/>
  <c r="D949" i="1"/>
  <c r="D944" i="1"/>
  <c r="E932" i="1" l="1"/>
  <c r="E936" i="1" s="1"/>
  <c r="F941" i="1"/>
  <c r="X909" i="1"/>
  <c r="F944" i="1" l="1"/>
  <c r="F932" i="1"/>
  <c r="F936" i="1" s="1"/>
  <c r="F942" i="1"/>
  <c r="F943" i="1"/>
  <c r="F949" i="1"/>
  <c r="G949" i="1"/>
  <c r="Y909" i="1"/>
  <c r="G943" i="1" l="1"/>
  <c r="Z909" i="1"/>
  <c r="H932" i="1"/>
  <c r="H936" i="1" s="1"/>
  <c r="H943" i="1"/>
  <c r="H949" i="1"/>
  <c r="G942" i="1"/>
  <c r="G932" i="1"/>
  <c r="G936" i="1" s="1"/>
  <c r="G944" i="1"/>
  <c r="G941" i="1"/>
  <c r="H941" i="1" l="1"/>
  <c r="H944" i="1"/>
  <c r="H942" i="1"/>
  <c r="I943" i="1"/>
  <c r="I949" i="1"/>
  <c r="I941" i="1"/>
  <c r="AA909" i="1"/>
  <c r="I942" i="1"/>
  <c r="I944" i="1" l="1"/>
  <c r="I932" i="1"/>
  <c r="I936" i="1" s="1"/>
  <c r="J949" i="1"/>
  <c r="J941" i="1"/>
  <c r="AB909" i="1"/>
  <c r="J944" i="1" l="1"/>
  <c r="J942" i="1"/>
  <c r="J932" i="1"/>
  <c r="J936" i="1" s="1"/>
  <c r="AC909" i="1"/>
  <c r="K943" i="1"/>
  <c r="J943" i="1"/>
  <c r="K941" i="1" l="1"/>
  <c r="AD909" i="1"/>
  <c r="K949" i="1"/>
  <c r="K944" i="1"/>
  <c r="K942" i="1"/>
  <c r="K932" i="1"/>
  <c r="K936" i="1" s="1"/>
  <c r="L942" i="1" l="1"/>
  <c r="M942" i="1"/>
  <c r="M949" i="1"/>
  <c r="M941" i="1"/>
  <c r="AE909" i="1"/>
  <c r="L932" i="1"/>
  <c r="L936" i="1" s="1"/>
  <c r="L943" i="1"/>
  <c r="L949" i="1"/>
  <c r="L944" i="1"/>
  <c r="L941" i="1"/>
  <c r="M943" i="1" l="1"/>
  <c r="N941" i="1"/>
  <c r="AF909" i="1"/>
  <c r="M932" i="1"/>
  <c r="M936" i="1" s="1"/>
  <c r="M944" i="1"/>
  <c r="N949" i="1" l="1"/>
  <c r="N944" i="1"/>
  <c r="P926" i="1"/>
  <c r="P929" i="1"/>
  <c r="P925" i="1"/>
  <c r="U959" i="1"/>
  <c r="P928" i="1"/>
  <c r="P927" i="1"/>
  <c r="P934" i="1"/>
  <c r="N942" i="1"/>
  <c r="N943" i="1"/>
  <c r="N932" i="1"/>
  <c r="N936" i="1" s="1"/>
  <c r="O944" i="1" l="1"/>
  <c r="P914" i="1"/>
  <c r="P944" i="1" s="1"/>
  <c r="O942" i="1"/>
  <c r="P912" i="1"/>
  <c r="P942" i="1" s="1"/>
  <c r="O941" i="1"/>
  <c r="P911" i="1"/>
  <c r="P941" i="1" s="1"/>
  <c r="O949" i="1"/>
  <c r="P919" i="1"/>
  <c r="P949" i="1" s="1"/>
  <c r="O943" i="1"/>
  <c r="P913" i="1"/>
  <c r="P943" i="1" s="1"/>
  <c r="V959" i="1"/>
  <c r="O932" i="1"/>
  <c r="O936" i="1" s="1"/>
  <c r="P924" i="1"/>
  <c r="P932" i="1" s="1"/>
  <c r="P936" i="1" s="1"/>
  <c r="D993" i="1" l="1"/>
  <c r="D982" i="1"/>
  <c r="D986" i="1" s="1"/>
  <c r="D994" i="1"/>
  <c r="W959" i="1"/>
  <c r="E994" i="1"/>
  <c r="E993" i="1"/>
  <c r="E999" i="1"/>
  <c r="E992" i="1"/>
  <c r="D992" i="1"/>
  <c r="D991" i="1"/>
  <c r="D999" i="1"/>
  <c r="E991" i="1" l="1"/>
  <c r="E982" i="1"/>
  <c r="E986" i="1" s="1"/>
  <c r="F993" i="1"/>
  <c r="X959" i="1"/>
  <c r="F992" i="1"/>
  <c r="F991" i="1" l="1"/>
  <c r="F982" i="1"/>
  <c r="F986" i="1" s="1"/>
  <c r="G991" i="1"/>
  <c r="Y959" i="1"/>
  <c r="F994" i="1"/>
  <c r="F999" i="1"/>
  <c r="G999" i="1" l="1"/>
  <c r="G982" i="1"/>
  <c r="G986" i="1" s="1"/>
  <c r="G993" i="1"/>
  <c r="G994" i="1"/>
  <c r="H991" i="1"/>
  <c r="Z959" i="1"/>
  <c r="H993" i="1"/>
  <c r="G992" i="1"/>
  <c r="H982" i="1" l="1"/>
  <c r="H986" i="1" s="1"/>
  <c r="H994" i="1"/>
  <c r="H999" i="1"/>
  <c r="AA959" i="1"/>
  <c r="I999" i="1"/>
  <c r="H992" i="1"/>
  <c r="I994" i="1" l="1"/>
  <c r="I991" i="1"/>
  <c r="I993" i="1"/>
  <c r="I982" i="1"/>
  <c r="I986" i="1" s="1"/>
  <c r="I992" i="1"/>
  <c r="J992" i="1"/>
  <c r="AB959" i="1"/>
  <c r="J999" i="1" l="1"/>
  <c r="J994" i="1"/>
  <c r="J993" i="1"/>
  <c r="J982" i="1"/>
  <c r="J986" i="1" s="1"/>
  <c r="K991" i="1"/>
  <c r="K994" i="1"/>
  <c r="AC959" i="1"/>
  <c r="J991" i="1"/>
  <c r="K993" i="1" l="1"/>
  <c r="L991" i="1"/>
  <c r="AD959" i="1"/>
  <c r="L994" i="1"/>
  <c r="K992" i="1"/>
  <c r="K999" i="1"/>
  <c r="K982" i="1"/>
  <c r="K986" i="1" s="1"/>
  <c r="L993" i="1" l="1"/>
  <c r="L999" i="1"/>
  <c r="L982" i="1"/>
  <c r="L986" i="1" s="1"/>
  <c r="AE959" i="1"/>
  <c r="L992" i="1"/>
  <c r="M999" i="1" l="1"/>
  <c r="M994" i="1"/>
  <c r="M991" i="1"/>
  <c r="M992" i="1"/>
  <c r="M993" i="1"/>
  <c r="M982" i="1"/>
  <c r="M986" i="1" s="1"/>
  <c r="N999" i="1"/>
  <c r="AF959" i="1"/>
  <c r="N993" i="1" l="1"/>
  <c r="N992" i="1"/>
  <c r="N994" i="1"/>
  <c r="P984" i="1"/>
  <c r="P977" i="1"/>
  <c r="P976" i="1"/>
  <c r="P975" i="1"/>
  <c r="U1009" i="1"/>
  <c r="P978" i="1"/>
  <c r="P979" i="1"/>
  <c r="N982" i="1"/>
  <c r="N986" i="1" s="1"/>
  <c r="N991" i="1"/>
  <c r="V1009" i="1" l="1"/>
  <c r="O992" i="1"/>
  <c r="P962" i="1"/>
  <c r="P992" i="1" s="1"/>
  <c r="O993" i="1"/>
  <c r="P963" i="1"/>
  <c r="P993" i="1" s="1"/>
  <c r="O982" i="1"/>
  <c r="O986" i="1" s="1"/>
  <c r="P974" i="1"/>
  <c r="P982" i="1" s="1"/>
  <c r="P986" i="1" s="1"/>
  <c r="O999" i="1"/>
  <c r="P969" i="1"/>
  <c r="P999" i="1" s="1"/>
  <c r="O994" i="1"/>
  <c r="P964" i="1"/>
  <c r="P994" i="1" s="1"/>
  <c r="O991" i="1"/>
  <c r="P961" i="1"/>
  <c r="P991" i="1" s="1"/>
  <c r="D1044" i="1" l="1"/>
  <c r="E1041" i="1"/>
  <c r="W1009" i="1"/>
  <c r="D1049" i="1"/>
  <c r="D1041" i="1"/>
  <c r="D1032" i="1"/>
  <c r="D1036" i="1" s="1"/>
  <c r="D1042" i="1"/>
  <c r="D1043" i="1"/>
  <c r="E1043" i="1" l="1"/>
  <c r="F1041" i="1"/>
  <c r="X1009" i="1"/>
  <c r="E1042" i="1"/>
  <c r="E1049" i="1"/>
  <c r="E1032" i="1"/>
  <c r="E1036" i="1" s="1"/>
  <c r="E1044" i="1"/>
  <c r="F1042" i="1" l="1"/>
  <c r="F1043" i="1"/>
  <c r="F1044" i="1"/>
  <c r="F1032" i="1"/>
  <c r="F1036" i="1" s="1"/>
  <c r="F1049" i="1"/>
  <c r="G1042" i="1"/>
  <c r="G1041" i="1"/>
  <c r="Y1009" i="1"/>
  <c r="G1049" i="1" l="1"/>
  <c r="G1043" i="1"/>
  <c r="G1044" i="1"/>
  <c r="H1042" i="1"/>
  <c r="H1041" i="1"/>
  <c r="Z1009" i="1"/>
  <c r="G1032" i="1"/>
  <c r="G1036" i="1" s="1"/>
  <c r="AA1009" i="1" l="1"/>
  <c r="I1044" i="1"/>
  <c r="I1043" i="1"/>
  <c r="H1044" i="1"/>
  <c r="H1043" i="1"/>
  <c r="H1032" i="1"/>
  <c r="H1036" i="1" s="1"/>
  <c r="H1049" i="1"/>
  <c r="I1032" i="1" l="1"/>
  <c r="I1036" i="1" s="1"/>
  <c r="AB1009" i="1"/>
  <c r="J1049" i="1"/>
  <c r="I1042" i="1"/>
  <c r="I1041" i="1"/>
  <c r="I1049" i="1"/>
  <c r="J1044" i="1" l="1"/>
  <c r="J1041" i="1"/>
  <c r="J1042" i="1"/>
  <c r="J1043" i="1"/>
  <c r="J1032" i="1"/>
  <c r="J1036" i="1" s="1"/>
  <c r="K1049" i="1"/>
  <c r="K1042" i="1"/>
  <c r="AC1009" i="1"/>
  <c r="K1041" i="1" l="1"/>
  <c r="K1043" i="1"/>
  <c r="K1044" i="1"/>
  <c r="K1032" i="1"/>
  <c r="K1036" i="1" s="1"/>
  <c r="L1049" i="1"/>
  <c r="L1041" i="1"/>
  <c r="AD1009" i="1"/>
  <c r="M1049" i="1" l="1"/>
  <c r="M1041" i="1"/>
  <c r="AE1009" i="1"/>
  <c r="M1043" i="1"/>
  <c r="L1044" i="1"/>
  <c r="L1032" i="1"/>
  <c r="L1036" i="1" s="1"/>
  <c r="L1042" i="1"/>
  <c r="L1043" i="1"/>
  <c r="M1032" i="1" l="1"/>
  <c r="M1036" i="1" s="1"/>
  <c r="AF1009" i="1"/>
  <c r="N1043" i="1"/>
  <c r="M1042" i="1"/>
  <c r="M1044" i="1"/>
  <c r="N1049" i="1" l="1"/>
  <c r="N1044" i="1"/>
  <c r="N1032" i="1"/>
  <c r="N1036" i="1" s="1"/>
  <c r="U1059" i="1"/>
  <c r="P1028" i="1"/>
  <c r="P1034" i="1"/>
  <c r="P1027" i="1"/>
  <c r="P1026" i="1"/>
  <c r="P1029" i="1"/>
  <c r="P1025" i="1"/>
  <c r="N1042" i="1"/>
  <c r="N1041" i="1"/>
  <c r="O1049" i="1" l="1"/>
  <c r="P1019" i="1"/>
  <c r="P1049" i="1" s="1"/>
  <c r="V1059" i="1"/>
  <c r="O1043" i="1"/>
  <c r="P1013" i="1"/>
  <c r="P1043" i="1" s="1"/>
  <c r="O1044" i="1"/>
  <c r="P1014" i="1"/>
  <c r="P1044" i="1" s="1"/>
  <c r="O1041" i="1"/>
  <c r="P1011" i="1"/>
  <c r="P1041" i="1" s="1"/>
  <c r="O1042" i="1"/>
  <c r="P1012" i="1"/>
  <c r="P1042" i="1" s="1"/>
  <c r="O1032" i="1"/>
  <c r="O1036" i="1" s="1"/>
  <c r="P1024" i="1"/>
  <c r="P1032" i="1" s="1"/>
  <c r="P1036" i="1" s="1"/>
  <c r="D1099" i="1" l="1"/>
  <c r="E1091" i="1"/>
  <c r="W1059" i="1"/>
  <c r="D1091" i="1"/>
  <c r="D1093" i="1"/>
  <c r="D1094" i="1"/>
  <c r="D1092" i="1"/>
  <c r="D1082" i="1"/>
  <c r="D1086" i="1" s="1"/>
  <c r="E1094" i="1" l="1"/>
  <c r="E1092" i="1"/>
  <c r="E1093" i="1"/>
  <c r="E1082" i="1"/>
  <c r="E1086" i="1" s="1"/>
  <c r="X1059" i="1"/>
  <c r="F1093" i="1"/>
  <c r="E1099" i="1"/>
  <c r="F1094" i="1" l="1"/>
  <c r="F1082" i="1"/>
  <c r="F1086" i="1" s="1"/>
  <c r="Y1059" i="1"/>
  <c r="F1092" i="1"/>
  <c r="F1091" i="1"/>
  <c r="F1099" i="1"/>
  <c r="G1094" i="1" l="1"/>
  <c r="G1091" i="1"/>
  <c r="G1099" i="1"/>
  <c r="G1093" i="1"/>
  <c r="G1082" i="1"/>
  <c r="G1086" i="1" s="1"/>
  <c r="G1092" i="1"/>
  <c r="Z1059" i="1"/>
  <c r="H1092" i="1"/>
  <c r="I1091" i="1" l="1"/>
  <c r="AA1059" i="1"/>
  <c r="I1094" i="1"/>
  <c r="H1091" i="1"/>
  <c r="H1093" i="1"/>
  <c r="H1094" i="1"/>
  <c r="H1082" i="1"/>
  <c r="H1086" i="1" s="1"/>
  <c r="H1099" i="1"/>
  <c r="I1082" i="1" l="1"/>
  <c r="I1086" i="1" s="1"/>
  <c r="I1092" i="1"/>
  <c r="I1093" i="1"/>
  <c r="AB1059" i="1"/>
  <c r="I1099" i="1"/>
  <c r="J1093" i="1" l="1"/>
  <c r="J1094" i="1"/>
  <c r="J1082" i="1"/>
  <c r="J1086" i="1" s="1"/>
  <c r="AC1059" i="1"/>
  <c r="K1093" i="1"/>
  <c r="J1092" i="1"/>
  <c r="J1091" i="1"/>
  <c r="J1099" i="1"/>
  <c r="K1092" i="1" l="1"/>
  <c r="K1099" i="1"/>
  <c r="K1094" i="1"/>
  <c r="K1082" i="1"/>
  <c r="K1086" i="1" s="1"/>
  <c r="L1093" i="1"/>
  <c r="L1092" i="1"/>
  <c r="L1099" i="1"/>
  <c r="AD1059" i="1"/>
  <c r="L1091" i="1"/>
  <c r="K1091" i="1"/>
  <c r="L1094" i="1" l="1"/>
  <c r="L1082" i="1"/>
  <c r="L1086" i="1" s="1"/>
  <c r="M1091" i="1"/>
  <c r="AE1059" i="1"/>
  <c r="M1094" i="1"/>
  <c r="M1092" i="1" l="1"/>
  <c r="M1093" i="1"/>
  <c r="N1092" i="1"/>
  <c r="AF1059" i="1"/>
  <c r="N1093" i="1"/>
  <c r="N1094" i="1"/>
  <c r="M1099" i="1"/>
  <c r="M1082" i="1"/>
  <c r="M1086" i="1" s="1"/>
  <c r="N1082" i="1" l="1"/>
  <c r="N1086" i="1" s="1"/>
  <c r="P1079" i="1"/>
  <c r="P1075" i="1"/>
  <c r="U1109" i="1"/>
  <c r="P1078" i="1"/>
  <c r="P1077" i="1"/>
  <c r="P1076" i="1"/>
  <c r="P1084" i="1"/>
  <c r="N1091" i="1"/>
  <c r="N1099" i="1"/>
  <c r="O1092" i="1" l="1"/>
  <c r="P1062" i="1"/>
  <c r="P1092" i="1" s="1"/>
  <c r="O1094" i="1"/>
  <c r="P1064" i="1"/>
  <c r="P1094" i="1" s="1"/>
  <c r="O1091" i="1"/>
  <c r="P1061" i="1"/>
  <c r="P1091" i="1" s="1"/>
  <c r="O1093" i="1"/>
  <c r="P1063" i="1"/>
  <c r="P1093" i="1" s="1"/>
  <c r="O1082" i="1"/>
  <c r="O1086" i="1" s="1"/>
  <c r="P1074" i="1"/>
  <c r="P1082" i="1" s="1"/>
  <c r="P1086" i="1" s="1"/>
  <c r="O1099" i="1"/>
  <c r="P1069" i="1"/>
  <c r="P1099" i="1" s="1"/>
  <c r="V1109" i="1"/>
  <c r="D1142" i="1" l="1"/>
  <c r="E1149" i="1"/>
  <c r="W1109" i="1"/>
  <c r="E1142" i="1"/>
  <c r="D1144" i="1"/>
  <c r="D1141" i="1"/>
  <c r="D1149" i="1"/>
  <c r="D1143" i="1"/>
  <c r="D1132" i="1"/>
  <c r="D1136" i="1" s="1"/>
  <c r="X1109" i="1" l="1"/>
  <c r="E1141" i="1"/>
  <c r="E1143" i="1"/>
  <c r="E1144" i="1"/>
  <c r="E1132" i="1"/>
  <c r="E1136" i="1" s="1"/>
  <c r="F1132" i="1" l="1"/>
  <c r="F1136" i="1" s="1"/>
  <c r="Y1109" i="1"/>
  <c r="F1149" i="1"/>
  <c r="F1144" i="1"/>
  <c r="F1141" i="1"/>
  <c r="F1142" i="1"/>
  <c r="F1143" i="1"/>
  <c r="G1132" i="1" l="1"/>
  <c r="G1136" i="1" s="1"/>
  <c r="G1141" i="1"/>
  <c r="G1149" i="1"/>
  <c r="Z1109" i="1"/>
  <c r="G1142" i="1"/>
  <c r="G1143" i="1"/>
  <c r="G1144" i="1"/>
  <c r="H1144" i="1" l="1"/>
  <c r="H1141" i="1"/>
  <c r="H1143" i="1"/>
  <c r="H1149" i="1"/>
  <c r="H1132" i="1"/>
  <c r="H1136" i="1" s="1"/>
  <c r="H1142" i="1"/>
  <c r="I1143" i="1"/>
  <c r="AA1109" i="1"/>
  <c r="I1141" i="1"/>
  <c r="I1144" i="1" l="1"/>
  <c r="J1149" i="1"/>
  <c r="J1141" i="1"/>
  <c r="AB1109" i="1"/>
  <c r="I1142" i="1"/>
  <c r="I1132" i="1"/>
  <c r="I1136" i="1" s="1"/>
  <c r="I1149" i="1"/>
  <c r="J1132" i="1" l="1"/>
  <c r="J1136" i="1" s="1"/>
  <c r="K1141" i="1"/>
  <c r="AC1109" i="1"/>
  <c r="J1144" i="1"/>
  <c r="J1142" i="1"/>
  <c r="J1143" i="1"/>
  <c r="K1132" i="1" l="1"/>
  <c r="K1136" i="1" s="1"/>
  <c r="K1143" i="1"/>
  <c r="AD1109" i="1"/>
  <c r="L1144" i="1"/>
  <c r="L1142" i="1"/>
  <c r="K1142" i="1"/>
  <c r="K1144" i="1"/>
  <c r="K1149" i="1"/>
  <c r="L1141" i="1" l="1"/>
  <c r="L1149" i="1"/>
  <c r="L1143" i="1"/>
  <c r="L1132" i="1"/>
  <c r="L1136" i="1" s="1"/>
  <c r="M1149" i="1"/>
  <c r="M1141" i="1"/>
  <c r="AE1109" i="1"/>
  <c r="M1143" i="1" l="1"/>
  <c r="M1132" i="1"/>
  <c r="M1136" i="1" s="1"/>
  <c r="N1142" i="1"/>
  <c r="N1141" i="1"/>
  <c r="AF1109" i="1"/>
  <c r="M1142" i="1"/>
  <c r="M1144" i="1"/>
  <c r="N1132" i="1" l="1"/>
  <c r="N1136" i="1" s="1"/>
  <c r="N1143" i="1"/>
  <c r="N1144" i="1"/>
  <c r="P1126" i="1"/>
  <c r="P1129" i="1"/>
  <c r="P1125" i="1"/>
  <c r="U1159" i="1"/>
  <c r="P1128" i="1"/>
  <c r="P1134" i="1"/>
  <c r="P1127" i="1"/>
  <c r="N1149" i="1"/>
  <c r="O1144" i="1" l="1"/>
  <c r="P1114" i="1"/>
  <c r="P1144" i="1" s="1"/>
  <c r="O1132" i="1"/>
  <c r="O1136" i="1" s="1"/>
  <c r="P1124" i="1"/>
  <c r="P1132" i="1" s="1"/>
  <c r="P1136" i="1" s="1"/>
  <c r="V1159" i="1"/>
  <c r="O1142" i="1"/>
  <c r="P1112" i="1"/>
  <c r="P1142" i="1" s="1"/>
  <c r="O1143" i="1"/>
  <c r="P1113" i="1"/>
  <c r="P1143" i="1" s="1"/>
  <c r="O1141" i="1"/>
  <c r="P1111" i="1"/>
  <c r="P1141" i="1" s="1"/>
  <c r="O1149" i="1"/>
  <c r="P1119" i="1"/>
  <c r="P1149" i="1" s="1"/>
  <c r="D1194" i="1" l="1"/>
  <c r="W1159" i="1"/>
  <c r="E1194" i="1"/>
  <c r="D1192" i="1"/>
  <c r="D1193" i="1"/>
  <c r="D1182" i="1"/>
  <c r="D1186" i="1" s="1"/>
  <c r="D1191" i="1"/>
  <c r="D1199" i="1"/>
  <c r="E1191" i="1" l="1"/>
  <c r="E1192" i="1"/>
  <c r="F1191" i="1"/>
  <c r="X1159" i="1"/>
  <c r="E1193" i="1"/>
  <c r="E1199" i="1"/>
  <c r="E1182" i="1"/>
  <c r="E1186" i="1" s="1"/>
  <c r="Y1159" i="1" l="1"/>
  <c r="F1199" i="1"/>
  <c r="F1193" i="1"/>
  <c r="F1194" i="1"/>
  <c r="F1192" i="1"/>
  <c r="F1182" i="1"/>
  <c r="F1186" i="1" s="1"/>
  <c r="G1199" i="1" l="1"/>
  <c r="G1194" i="1"/>
  <c r="G1182" i="1"/>
  <c r="G1186" i="1" s="1"/>
  <c r="G1192" i="1"/>
  <c r="G1193" i="1"/>
  <c r="G1191" i="1"/>
  <c r="Z1159" i="1"/>
  <c r="H1191" i="1" l="1"/>
  <c r="H1199" i="1"/>
  <c r="H1182" i="1"/>
  <c r="H1186" i="1" s="1"/>
  <c r="H1194" i="1"/>
  <c r="AA1159" i="1"/>
  <c r="I1192" i="1"/>
  <c r="H1192" i="1"/>
  <c r="H1193" i="1"/>
  <c r="I1191" i="1" l="1"/>
  <c r="I1194" i="1"/>
  <c r="J1199" i="1"/>
  <c r="AB1159" i="1"/>
  <c r="I1199" i="1"/>
  <c r="I1193" i="1"/>
  <c r="I1182" i="1"/>
  <c r="I1186" i="1" s="1"/>
  <c r="J1191" i="1" l="1"/>
  <c r="J1193" i="1"/>
  <c r="J1194" i="1"/>
  <c r="J1192" i="1"/>
  <c r="J1182" i="1"/>
  <c r="J1186" i="1" s="1"/>
  <c r="K1199" i="1"/>
  <c r="K1191" i="1"/>
  <c r="AC1159" i="1"/>
  <c r="K1182" i="1"/>
  <c r="K1186" i="1" s="1"/>
  <c r="K1194" i="1" l="1"/>
  <c r="L1191" i="1"/>
  <c r="AD1159" i="1"/>
  <c r="L1182" i="1"/>
  <c r="K1192" i="1"/>
  <c r="K1193" i="1"/>
  <c r="L1186" i="1" l="1"/>
  <c r="L1199" i="1"/>
  <c r="L1194" i="1"/>
  <c r="L1193" i="1"/>
  <c r="AE1159" i="1"/>
  <c r="M1193" i="1"/>
  <c r="L1192" i="1"/>
  <c r="M1199" i="1" l="1"/>
  <c r="M1191" i="1"/>
  <c r="M1182" i="1"/>
  <c r="M1186" i="1" s="1"/>
  <c r="M1192" i="1"/>
  <c r="N1193" i="1"/>
  <c r="N1192" i="1"/>
  <c r="N1199" i="1"/>
  <c r="AF1159" i="1"/>
  <c r="N1191" i="1"/>
  <c r="M1194" i="1"/>
  <c r="N1194" i="1" l="1"/>
  <c r="N1182" i="1"/>
  <c r="N1186" i="1" s="1"/>
  <c r="P1184" i="1"/>
  <c r="P1177" i="1"/>
  <c r="P1176" i="1"/>
  <c r="P1179" i="1"/>
  <c r="P1178" i="1"/>
  <c r="P1175" i="1"/>
  <c r="U1209" i="1"/>
  <c r="O1182" i="1" l="1"/>
  <c r="O1186" i="1" s="1"/>
  <c r="P1174" i="1"/>
  <c r="P1182" i="1" s="1"/>
  <c r="P1186" i="1" s="1"/>
  <c r="O1193" i="1"/>
  <c r="P1163" i="1"/>
  <c r="P1193" i="1" s="1"/>
  <c r="O1191" i="1"/>
  <c r="P1161" i="1"/>
  <c r="P1191" i="1" s="1"/>
  <c r="O1199" i="1"/>
  <c r="P1169" i="1"/>
  <c r="P1199" i="1" s="1"/>
  <c r="V1209" i="1"/>
  <c r="O1192" i="1"/>
  <c r="P1162" i="1"/>
  <c r="P1192" i="1" s="1"/>
  <c r="O1194" i="1"/>
  <c r="P1164" i="1"/>
  <c r="P1194" i="1" s="1"/>
  <c r="D1249" i="1" l="1"/>
  <c r="E1242" i="1"/>
  <c r="W1209" i="1"/>
  <c r="E1244" i="1"/>
  <c r="D1232" i="1"/>
  <c r="D1236" i="1" s="1"/>
  <c r="D1241" i="1"/>
  <c r="D1244" i="1"/>
  <c r="D1242" i="1"/>
  <c r="D1243" i="1"/>
  <c r="E1241" i="1" l="1"/>
  <c r="E1243" i="1"/>
  <c r="X1209" i="1"/>
  <c r="E1249" i="1"/>
  <c r="E1232" i="1"/>
  <c r="E1236" i="1" s="1"/>
  <c r="F1242" i="1" l="1"/>
  <c r="F1244" i="1"/>
  <c r="F1241" i="1"/>
  <c r="F1243" i="1"/>
  <c r="F1232" i="1"/>
  <c r="F1236" i="1" s="1"/>
  <c r="F1249" i="1"/>
  <c r="G1243" i="1"/>
  <c r="G1249" i="1"/>
  <c r="Y1209" i="1"/>
  <c r="G1242" i="1"/>
  <c r="G1232" i="1" l="1"/>
  <c r="G1236" i="1" s="1"/>
  <c r="H1243" i="1"/>
  <c r="H1242" i="1"/>
  <c r="Z1209" i="1"/>
  <c r="H1244" i="1"/>
  <c r="G1244" i="1"/>
  <c r="G1241" i="1"/>
  <c r="AA1209" i="1" l="1"/>
  <c r="I1243" i="1"/>
  <c r="H1249" i="1"/>
  <c r="H1232" i="1"/>
  <c r="H1236" i="1" s="1"/>
  <c r="H1241" i="1"/>
  <c r="I1244" i="1" l="1"/>
  <c r="AB1209" i="1"/>
  <c r="J1244" i="1"/>
  <c r="I1242" i="1"/>
  <c r="I1232" i="1"/>
  <c r="I1236" i="1" s="1"/>
  <c r="I1241" i="1"/>
  <c r="I1249" i="1"/>
  <c r="J1242" i="1" l="1"/>
  <c r="J1232" i="1"/>
  <c r="J1236" i="1" s="1"/>
  <c r="J1243" i="1"/>
  <c r="K1243" i="1"/>
  <c r="K1242" i="1"/>
  <c r="K1241" i="1"/>
  <c r="K1249" i="1"/>
  <c r="AC1209" i="1"/>
  <c r="J1249" i="1"/>
  <c r="J1241" i="1"/>
  <c r="K1244" i="1" l="1"/>
  <c r="L1244" i="1"/>
  <c r="AD1209" i="1"/>
  <c r="K1232" i="1"/>
  <c r="K1236" i="1" s="1"/>
  <c r="L1241" i="1" l="1"/>
  <c r="L1232" i="1"/>
  <c r="L1236" i="1" s="1"/>
  <c r="AE1209" i="1"/>
  <c r="L1249" i="1"/>
  <c r="L1242" i="1"/>
  <c r="L1243" i="1"/>
  <c r="M1243" i="1" l="1"/>
  <c r="AF1209" i="1"/>
  <c r="N1243" i="1"/>
  <c r="N1242" i="1"/>
  <c r="N1249" i="1"/>
  <c r="M1242" i="1"/>
  <c r="M1232" i="1"/>
  <c r="M1236" i="1" s="1"/>
  <c r="M1244" i="1"/>
  <c r="M1241" i="1"/>
  <c r="M1249" i="1"/>
  <c r="N1232" i="1" l="1"/>
  <c r="N1236" i="1" s="1"/>
  <c r="U1259" i="1"/>
  <c r="P1228" i="1"/>
  <c r="P1234" i="1"/>
  <c r="P1227" i="1"/>
  <c r="P1229" i="1"/>
  <c r="P1225" i="1"/>
  <c r="P1226" i="1"/>
  <c r="N1244" i="1"/>
  <c r="N1241" i="1"/>
  <c r="O1249" i="1" l="1"/>
  <c r="P1219" i="1"/>
  <c r="P1249" i="1" s="1"/>
  <c r="V1259" i="1"/>
  <c r="O1242" i="1"/>
  <c r="P1212" i="1"/>
  <c r="P1242" i="1" s="1"/>
  <c r="O1232" i="1"/>
  <c r="O1236" i="1" s="1"/>
  <c r="P1224" i="1"/>
  <c r="P1232" i="1" s="1"/>
  <c r="P1236" i="1" s="1"/>
  <c r="O1241" i="1"/>
  <c r="P1211" i="1"/>
  <c r="P1241" i="1" s="1"/>
  <c r="O1243" i="1"/>
  <c r="P1213" i="1"/>
  <c r="P1243" i="1" s="1"/>
  <c r="O1244" i="1"/>
  <c r="P1214" i="1"/>
  <c r="P1244" i="1" s="1"/>
  <c r="D1293" i="1" l="1"/>
  <c r="D1294" i="1"/>
  <c r="E1299" i="1"/>
  <c r="E1291" i="1"/>
  <c r="W1259" i="1"/>
  <c r="E1282" i="1"/>
  <c r="E1286" i="1" s="1"/>
  <c r="D1292" i="1"/>
  <c r="D1282" i="1"/>
  <c r="D1286" i="1" s="1"/>
  <c r="D1291" i="1"/>
  <c r="D1299" i="1"/>
  <c r="E1294" i="1" l="1"/>
  <c r="E1293" i="1"/>
  <c r="F1291" i="1"/>
  <c r="X1259" i="1"/>
  <c r="F1282" i="1"/>
  <c r="F1286" i="1" s="1"/>
  <c r="E1292" i="1"/>
  <c r="F1294" i="1" l="1"/>
  <c r="F1299" i="1"/>
  <c r="F1293" i="1"/>
  <c r="Y1259" i="1"/>
  <c r="G1293" i="1"/>
  <c r="G1299" i="1"/>
  <c r="F1292" i="1"/>
  <c r="G1291" i="1" l="1"/>
  <c r="G1294" i="1"/>
  <c r="G1292" i="1"/>
  <c r="G1282" i="1"/>
  <c r="G1286" i="1" s="1"/>
  <c r="H1292" i="1"/>
  <c r="Z1259" i="1"/>
  <c r="H1299" i="1"/>
  <c r="H1291" i="1"/>
  <c r="AA1259" i="1" l="1"/>
  <c r="I1294" i="1"/>
  <c r="H1293" i="1"/>
  <c r="H1282" i="1"/>
  <c r="H1286" i="1" s="1"/>
  <c r="H1294" i="1"/>
  <c r="J1291" i="1" l="1"/>
  <c r="AB1259" i="1"/>
  <c r="J1282" i="1"/>
  <c r="J1286" i="1" s="1"/>
  <c r="I1282" i="1"/>
  <c r="I1286" i="1" s="1"/>
  <c r="I1299" i="1"/>
  <c r="I1291" i="1"/>
  <c r="I1292" i="1"/>
  <c r="I1293" i="1"/>
  <c r="J1292" i="1" l="1"/>
  <c r="J1294" i="1"/>
  <c r="J1299" i="1"/>
  <c r="AC1259" i="1"/>
  <c r="K1292" i="1"/>
  <c r="J1293" i="1"/>
  <c r="K1293" i="1" l="1"/>
  <c r="K1282" i="1"/>
  <c r="K1286" i="1" s="1"/>
  <c r="K1299" i="1"/>
  <c r="L1299" i="1"/>
  <c r="AD1259" i="1"/>
  <c r="L1292" i="1"/>
  <c r="K1294" i="1"/>
  <c r="K1291" i="1"/>
  <c r="L1293" i="1" l="1"/>
  <c r="L1294" i="1"/>
  <c r="M1299" i="1"/>
  <c r="M1291" i="1"/>
  <c r="AE1259" i="1"/>
  <c r="L1282" i="1"/>
  <c r="L1286" i="1" s="1"/>
  <c r="L1291" i="1"/>
  <c r="M1292" i="1" l="1"/>
  <c r="M1293" i="1"/>
  <c r="M1282" i="1"/>
  <c r="M1286" i="1" s="1"/>
  <c r="M1294" i="1"/>
  <c r="N1291" i="1"/>
  <c r="AF1259" i="1"/>
  <c r="N1299" i="1" l="1"/>
  <c r="N1282" i="1"/>
  <c r="N1286" i="1" s="1"/>
  <c r="N1294" i="1"/>
  <c r="N1293" i="1"/>
  <c r="P1279" i="1"/>
  <c r="P1275" i="1"/>
  <c r="U1309" i="1"/>
  <c r="P1278" i="1"/>
  <c r="P1284" i="1"/>
  <c r="P1277" i="1"/>
  <c r="P1276" i="1"/>
  <c r="N1292" i="1"/>
  <c r="O1299" i="1" l="1"/>
  <c r="P1269" i="1"/>
  <c r="P1299" i="1" s="1"/>
  <c r="O1294" i="1"/>
  <c r="P1264" i="1"/>
  <c r="P1294" i="1" s="1"/>
  <c r="O1282" i="1"/>
  <c r="O1286" i="1" s="1"/>
  <c r="P1274" i="1"/>
  <c r="P1282" i="1" s="1"/>
  <c r="P1286" i="1" s="1"/>
  <c r="O1292" i="1"/>
  <c r="P1262" i="1"/>
  <c r="P1292" i="1" s="1"/>
  <c r="V1309" i="1"/>
  <c r="O1291" i="1"/>
  <c r="P1261" i="1"/>
  <c r="P1291" i="1" s="1"/>
  <c r="O1293" i="1"/>
  <c r="P1263" i="1"/>
  <c r="P1293" i="1" s="1"/>
  <c r="D1344" i="1" l="1"/>
  <c r="D1341" i="1"/>
  <c r="D1342" i="1"/>
  <c r="D1349" i="1"/>
  <c r="D1343" i="1"/>
  <c r="D1332" i="1"/>
  <c r="D1336" i="1" s="1"/>
  <c r="E1342" i="1"/>
  <c r="W1309" i="1"/>
  <c r="E1341" i="1" l="1"/>
  <c r="E1349" i="1"/>
  <c r="E1343" i="1"/>
  <c r="E1344" i="1"/>
  <c r="F1341" i="1"/>
  <c r="X1309" i="1"/>
  <c r="E1332" i="1"/>
  <c r="E1336" i="1" s="1"/>
  <c r="G1341" i="1" l="1"/>
  <c r="Y1309" i="1"/>
  <c r="F1344" i="1"/>
  <c r="F1342" i="1"/>
  <c r="F1343" i="1"/>
  <c r="F1332" i="1"/>
  <c r="F1336" i="1" s="1"/>
  <c r="F1349" i="1"/>
  <c r="G1349" i="1" l="1"/>
  <c r="G1343" i="1"/>
  <c r="G1332" i="1"/>
  <c r="G1336" i="1" s="1"/>
  <c r="G1344" i="1"/>
  <c r="Z1309" i="1"/>
  <c r="H1342" i="1"/>
  <c r="G1342" i="1"/>
  <c r="H1349" i="1" l="1"/>
  <c r="H1344" i="1"/>
  <c r="H1341" i="1"/>
  <c r="I1343" i="1"/>
  <c r="I1342" i="1"/>
  <c r="AA1309" i="1"/>
  <c r="H1343" i="1"/>
  <c r="H1332" i="1"/>
  <c r="H1336" i="1" s="1"/>
  <c r="I1341" i="1" l="1"/>
  <c r="I1344" i="1"/>
  <c r="I1332" i="1"/>
  <c r="I1336" i="1" s="1"/>
  <c r="J1349" i="1"/>
  <c r="J1341" i="1"/>
  <c r="AB1309" i="1"/>
  <c r="J1344" i="1"/>
  <c r="I1349" i="1"/>
  <c r="AC1309" i="1" l="1"/>
  <c r="K1343" i="1"/>
  <c r="J1332" i="1"/>
  <c r="J1336" i="1" s="1"/>
  <c r="J1342" i="1"/>
  <c r="J1343" i="1"/>
  <c r="K1342" i="1" l="1"/>
  <c r="K1332" i="1"/>
  <c r="K1336" i="1" s="1"/>
  <c r="K1341" i="1"/>
  <c r="K1349" i="1"/>
  <c r="AD1309" i="1"/>
  <c r="K1344" i="1"/>
  <c r="L1342" i="1" l="1"/>
  <c r="M1343" i="1"/>
  <c r="M1342" i="1"/>
  <c r="AE1309" i="1"/>
  <c r="M1349" i="1"/>
  <c r="M1341" i="1"/>
  <c r="L1349" i="1"/>
  <c r="L1344" i="1"/>
  <c r="L1341" i="1"/>
  <c r="L1343" i="1"/>
  <c r="L1332" i="1"/>
  <c r="L1336" i="1" s="1"/>
  <c r="AF1309" i="1" l="1"/>
  <c r="N1344" i="1"/>
  <c r="M1344" i="1"/>
  <c r="M1332" i="1"/>
  <c r="M1336" i="1" s="1"/>
  <c r="N1349" i="1" l="1"/>
  <c r="P1326" i="1"/>
  <c r="P1329" i="1"/>
  <c r="P1325" i="1"/>
  <c r="P1327" i="1"/>
  <c r="U1359" i="1"/>
  <c r="P1328" i="1"/>
  <c r="P1334" i="1"/>
  <c r="N1332" i="1"/>
  <c r="N1336" i="1" s="1"/>
  <c r="N1341" i="1"/>
  <c r="N1342" i="1"/>
  <c r="N1343" i="1"/>
  <c r="O1343" i="1" l="1"/>
  <c r="P1313" i="1"/>
  <c r="P1343" i="1" s="1"/>
  <c r="O1332" i="1"/>
  <c r="O1336" i="1" s="1"/>
  <c r="P1324" i="1"/>
  <c r="P1332" i="1" s="1"/>
  <c r="P1336" i="1" s="1"/>
  <c r="O1342" i="1"/>
  <c r="P1312" i="1"/>
  <c r="P1342" i="1" s="1"/>
  <c r="O1341" i="1"/>
  <c r="P1311" i="1"/>
  <c r="P1341" i="1" s="1"/>
  <c r="O1349" i="1"/>
  <c r="P1319" i="1"/>
  <c r="P1349" i="1" s="1"/>
  <c r="V1359" i="1"/>
  <c r="O1344" i="1"/>
  <c r="P1314" i="1"/>
  <c r="P1344" i="1" s="1"/>
  <c r="W1359" i="1" l="1"/>
  <c r="E1393" i="1"/>
  <c r="D1392" i="1"/>
  <c r="D1394" i="1"/>
  <c r="D1391" i="1"/>
  <c r="D1399" i="1"/>
  <c r="D1393" i="1"/>
  <c r="D1382" i="1"/>
  <c r="D1386" i="1" s="1"/>
  <c r="E1382" i="1" l="1"/>
  <c r="E1386" i="1" s="1"/>
  <c r="E1399" i="1"/>
  <c r="X1359" i="1"/>
  <c r="F1392" i="1"/>
  <c r="E1392" i="1"/>
  <c r="E1394" i="1"/>
  <c r="E1391" i="1"/>
  <c r="F1399" i="1" l="1"/>
  <c r="G1399" i="1"/>
  <c r="G1392" i="1"/>
  <c r="Y1359" i="1"/>
  <c r="F1391" i="1"/>
  <c r="F1393" i="1"/>
  <c r="F1394" i="1"/>
  <c r="F1382" i="1"/>
  <c r="F1386" i="1" s="1"/>
  <c r="G1394" i="1" l="1"/>
  <c r="Z1359" i="1"/>
  <c r="G1391" i="1"/>
  <c r="G1382" i="1"/>
  <c r="G1386" i="1" s="1"/>
  <c r="G1393" i="1"/>
  <c r="H1394" i="1" l="1"/>
  <c r="AA1359" i="1"/>
  <c r="I1393" i="1"/>
  <c r="H1392" i="1"/>
  <c r="H1393" i="1"/>
  <c r="H1382" i="1"/>
  <c r="H1386" i="1" s="1"/>
  <c r="H1391" i="1"/>
  <c r="H1399" i="1"/>
  <c r="I1382" i="1" l="1"/>
  <c r="I1386" i="1" s="1"/>
  <c r="I1392" i="1"/>
  <c r="J1392" i="1"/>
  <c r="J1391" i="1"/>
  <c r="AB1359" i="1"/>
  <c r="I1399" i="1"/>
  <c r="I1394" i="1"/>
  <c r="I1391" i="1"/>
  <c r="J1382" i="1" l="1"/>
  <c r="J1386" i="1" s="1"/>
  <c r="AC1359" i="1"/>
  <c r="J1399" i="1"/>
  <c r="J1393" i="1"/>
  <c r="J1394" i="1"/>
  <c r="K1394" i="1" l="1"/>
  <c r="L1399" i="1"/>
  <c r="L1391" i="1"/>
  <c r="AD1359" i="1"/>
  <c r="L1394" i="1"/>
  <c r="K1392" i="1"/>
  <c r="K1393" i="1"/>
  <c r="K1382" i="1"/>
  <c r="K1386" i="1" s="1"/>
  <c r="K1391" i="1"/>
  <c r="K1399" i="1"/>
  <c r="L1393" i="1" l="1"/>
  <c r="L1382" i="1"/>
  <c r="L1386" i="1" s="1"/>
  <c r="AE1359" i="1"/>
  <c r="M1382" i="1"/>
  <c r="M1386" i="1" s="1"/>
  <c r="M1393" i="1"/>
  <c r="M1392" i="1"/>
  <c r="M1399" i="1"/>
  <c r="L1392" i="1"/>
  <c r="N1394" i="1" l="1"/>
  <c r="N1393" i="1"/>
  <c r="N1399" i="1"/>
  <c r="N1392" i="1"/>
  <c r="N1391" i="1"/>
  <c r="AF1359" i="1"/>
  <c r="M1394" i="1"/>
  <c r="M1391" i="1"/>
  <c r="P1384" i="1" l="1"/>
  <c r="P1377" i="1"/>
  <c r="P1376" i="1"/>
  <c r="P1375" i="1"/>
  <c r="U1409" i="1"/>
  <c r="P1378" i="1"/>
  <c r="P1379" i="1"/>
  <c r="N1382" i="1"/>
  <c r="N1386" i="1" s="1"/>
  <c r="O1382" i="1" l="1"/>
  <c r="O1386" i="1" s="1"/>
  <c r="P1374" i="1"/>
  <c r="P1382" i="1" s="1"/>
  <c r="P1386" i="1" s="1"/>
  <c r="V1409" i="1"/>
  <c r="O1391" i="1"/>
  <c r="P1361" i="1"/>
  <c r="P1391" i="1" s="1"/>
  <c r="O1394" i="1"/>
  <c r="P1364" i="1"/>
  <c r="P1394" i="1" s="1"/>
  <c r="O1399" i="1"/>
  <c r="P1369" i="1"/>
  <c r="P1399" i="1" s="1"/>
  <c r="O1392" i="1"/>
  <c r="P1362" i="1"/>
  <c r="P1392" i="1" s="1"/>
  <c r="O1393" i="1"/>
  <c r="P1363" i="1"/>
  <c r="P1393" i="1" s="1"/>
  <c r="D1432" i="1" l="1"/>
  <c r="D1436" i="1" s="1"/>
  <c r="W1409" i="1"/>
  <c r="D1441" i="1"/>
  <c r="D1444" i="1"/>
  <c r="D1449" i="1"/>
  <c r="D1442" i="1"/>
  <c r="D1443" i="1"/>
  <c r="E1442" i="1" l="1"/>
  <c r="X1409" i="1"/>
  <c r="E1432" i="1"/>
  <c r="E1436" i="1" s="1"/>
  <c r="E1441" i="1"/>
  <c r="E1449" i="1"/>
  <c r="E1443" i="1"/>
  <c r="E1444" i="1"/>
  <c r="F1449" i="1" l="1"/>
  <c r="G1442" i="1"/>
  <c r="Y1409" i="1"/>
  <c r="F1444" i="1"/>
  <c r="F1441" i="1"/>
  <c r="F1442" i="1"/>
  <c r="F1443" i="1"/>
  <c r="F1432" i="1"/>
  <c r="F1436" i="1" s="1"/>
  <c r="Z1409" i="1" l="1"/>
  <c r="G1449" i="1"/>
  <c r="G1443" i="1"/>
  <c r="G1444" i="1"/>
  <c r="G1441" i="1"/>
  <c r="G1432" i="1"/>
  <c r="G1436" i="1" s="1"/>
  <c r="H1441" i="1" l="1"/>
  <c r="H1442" i="1"/>
  <c r="H1444" i="1"/>
  <c r="H1443" i="1"/>
  <c r="AA1409" i="1"/>
  <c r="I1443" i="1"/>
  <c r="I1444" i="1"/>
  <c r="H1449" i="1"/>
  <c r="H1432" i="1"/>
  <c r="H1436" i="1" s="1"/>
  <c r="I1442" i="1" l="1"/>
  <c r="AB1409" i="1"/>
  <c r="J1442" i="1"/>
  <c r="I1441" i="1"/>
  <c r="I1449" i="1"/>
  <c r="I1432" i="1"/>
  <c r="I1436" i="1" s="1"/>
  <c r="J1444" i="1" l="1"/>
  <c r="J1443" i="1"/>
  <c r="K1449" i="1"/>
  <c r="AC1409" i="1"/>
  <c r="J1441" i="1"/>
  <c r="J1449" i="1"/>
  <c r="J1432" i="1"/>
  <c r="J1436" i="1" s="1"/>
  <c r="K1432" i="1" l="1"/>
  <c r="K1436" i="1" s="1"/>
  <c r="K1441" i="1"/>
  <c r="L1443" i="1"/>
  <c r="L1442" i="1"/>
  <c r="L1441" i="1"/>
  <c r="AD1409" i="1"/>
  <c r="L1432" i="1"/>
  <c r="L1436" i="1" s="1"/>
  <c r="K1442" i="1"/>
  <c r="K1443" i="1"/>
  <c r="K1444" i="1"/>
  <c r="L1444" i="1" l="1"/>
  <c r="AE1409" i="1"/>
  <c r="M1443" i="1"/>
  <c r="L1449" i="1"/>
  <c r="M1441" i="1" l="1"/>
  <c r="M1449" i="1"/>
  <c r="M1442" i="1"/>
  <c r="M1444" i="1"/>
  <c r="AF1409" i="1"/>
  <c r="N1443" i="1"/>
  <c r="M1432" i="1"/>
  <c r="M1436" i="1" s="1"/>
  <c r="N1432" i="1" l="1"/>
  <c r="N1436" i="1" s="1"/>
  <c r="N1442" i="1"/>
  <c r="U1459" i="1"/>
  <c r="P1428" i="1"/>
  <c r="P1434" i="1"/>
  <c r="P1427" i="1"/>
  <c r="P1426" i="1"/>
  <c r="P1429" i="1"/>
  <c r="P1425" i="1"/>
  <c r="N1449" i="1"/>
  <c r="N1444" i="1"/>
  <c r="N1441" i="1"/>
  <c r="O1449" i="1" l="1"/>
  <c r="P1419" i="1"/>
  <c r="P1449" i="1" s="1"/>
  <c r="O1443" i="1"/>
  <c r="P1413" i="1"/>
  <c r="P1443" i="1" s="1"/>
  <c r="O1444" i="1"/>
  <c r="P1414" i="1"/>
  <c r="P1444" i="1" s="1"/>
  <c r="O1441" i="1"/>
  <c r="P1411" i="1"/>
  <c r="P1441" i="1" s="1"/>
  <c r="O1442" i="1"/>
  <c r="P1412" i="1"/>
  <c r="P1442" i="1" s="1"/>
  <c r="O1432" i="1"/>
  <c r="O1436" i="1" s="1"/>
  <c r="P1424" i="1"/>
  <c r="P1432" i="1" s="1"/>
  <c r="P1436" i="1" s="1"/>
  <c r="V1459" i="1"/>
  <c r="D1499" i="1" l="1"/>
  <c r="E1491" i="1"/>
  <c r="W1459" i="1"/>
  <c r="D1493" i="1"/>
  <c r="D1494" i="1"/>
  <c r="D1491" i="1"/>
  <c r="D1492" i="1"/>
  <c r="D1482" i="1"/>
  <c r="D1486" i="1" s="1"/>
  <c r="E1492" i="1" l="1"/>
  <c r="E1493" i="1"/>
  <c r="X1459" i="1"/>
  <c r="F1493" i="1"/>
  <c r="E1494" i="1"/>
  <c r="E1499" i="1"/>
  <c r="E1482" i="1"/>
  <c r="E1486" i="1" s="1"/>
  <c r="F1482" i="1" l="1"/>
  <c r="F1486" i="1" s="1"/>
  <c r="F1494" i="1"/>
  <c r="Y1459" i="1"/>
  <c r="G1494" i="1"/>
  <c r="G1493" i="1"/>
  <c r="F1492" i="1"/>
  <c r="F1491" i="1"/>
  <c r="F1499" i="1"/>
  <c r="H1499" i="1" l="1"/>
  <c r="Z1459" i="1"/>
  <c r="G1492" i="1"/>
  <c r="G1491" i="1"/>
  <c r="G1482" i="1"/>
  <c r="G1486" i="1" s="1"/>
  <c r="G1499" i="1"/>
  <c r="I1491" i="1" l="1"/>
  <c r="AA1459" i="1"/>
  <c r="H1491" i="1"/>
  <c r="H1482" i="1"/>
  <c r="H1486" i="1" s="1"/>
  <c r="H1492" i="1"/>
  <c r="H1493" i="1"/>
  <c r="H1494" i="1"/>
  <c r="I1494" i="1" l="1"/>
  <c r="I1492" i="1"/>
  <c r="I1493" i="1"/>
  <c r="I1482" i="1"/>
  <c r="I1486" i="1" s="1"/>
  <c r="AB1459" i="1"/>
  <c r="J1494" i="1"/>
  <c r="J1493" i="1"/>
  <c r="I1499" i="1"/>
  <c r="J1491" i="1" l="1"/>
  <c r="J1482" i="1"/>
  <c r="J1486" i="1" s="1"/>
  <c r="J1499" i="1"/>
  <c r="AC1459" i="1"/>
  <c r="K1499" i="1"/>
  <c r="J1492" i="1"/>
  <c r="K1493" i="1" l="1"/>
  <c r="K1494" i="1"/>
  <c r="K1491" i="1"/>
  <c r="K1482" i="1"/>
  <c r="K1486" i="1" s="1"/>
  <c r="K1492" i="1"/>
  <c r="AD1459" i="1"/>
  <c r="L1492" i="1" l="1"/>
  <c r="L1499" i="1"/>
  <c r="L1493" i="1"/>
  <c r="L1482" i="1"/>
  <c r="L1486" i="1" s="1"/>
  <c r="M1499" i="1"/>
  <c r="AE1459" i="1"/>
  <c r="M1491" i="1"/>
  <c r="L1491" i="1"/>
  <c r="L1494" i="1"/>
  <c r="M1494" i="1" l="1"/>
  <c r="M1482" i="1"/>
  <c r="M1486" i="1" s="1"/>
  <c r="M1492" i="1"/>
  <c r="M1493" i="1"/>
  <c r="N1499" i="1"/>
  <c r="N1491" i="1"/>
  <c r="AF1459" i="1"/>
  <c r="N1494" i="1" l="1"/>
  <c r="N1492" i="1"/>
  <c r="N1493" i="1"/>
  <c r="N1482" i="1"/>
  <c r="N1486" i="1" s="1"/>
  <c r="P1479" i="1"/>
  <c r="P1475" i="1"/>
  <c r="U1509" i="1"/>
  <c r="P1478" i="1"/>
  <c r="P1477" i="1"/>
  <c r="P1476" i="1"/>
  <c r="P1484" i="1"/>
  <c r="O1499" i="1" l="1"/>
  <c r="P1469" i="1"/>
  <c r="P1499" i="1" s="1"/>
  <c r="O1482" i="1"/>
  <c r="O1486" i="1" s="1"/>
  <c r="P1474" i="1"/>
  <c r="P1482" i="1" s="1"/>
  <c r="P1486" i="1" s="1"/>
  <c r="O1492" i="1"/>
  <c r="P1462" i="1"/>
  <c r="P1492" i="1" s="1"/>
  <c r="V1509" i="1"/>
  <c r="O1493" i="1"/>
  <c r="P1463" i="1"/>
  <c r="P1493" i="1" s="1"/>
  <c r="O1494" i="1"/>
  <c r="P1464" i="1"/>
  <c r="P1494" i="1" s="1"/>
  <c r="O1491" i="1"/>
  <c r="P1461" i="1"/>
  <c r="P1491" i="1" s="1"/>
  <c r="E1549" i="1" l="1"/>
  <c r="W1509" i="1"/>
  <c r="D1544" i="1"/>
  <c r="D1541" i="1"/>
  <c r="D1543" i="1"/>
  <c r="D1532" i="1"/>
  <c r="D1536" i="1" s="1"/>
  <c r="D1542" i="1"/>
  <c r="D1549" i="1"/>
  <c r="E1543" i="1" l="1"/>
  <c r="X1509" i="1"/>
  <c r="E1532" i="1"/>
  <c r="E1536" i="1" s="1"/>
  <c r="E1541" i="1"/>
  <c r="E1542" i="1"/>
  <c r="E1544" i="1"/>
  <c r="F1542" i="1" l="1"/>
  <c r="F1543" i="1"/>
  <c r="F1532" i="1"/>
  <c r="F1536" i="1" s="1"/>
  <c r="Y1509" i="1"/>
  <c r="F1549" i="1"/>
  <c r="F1544" i="1"/>
  <c r="F1541" i="1"/>
  <c r="G1541" i="1" l="1"/>
  <c r="G1549" i="1"/>
  <c r="G1532" i="1"/>
  <c r="G1536" i="1" s="1"/>
  <c r="G1544" i="1"/>
  <c r="G1543" i="1"/>
  <c r="Z1509" i="1"/>
  <c r="G1542" i="1"/>
  <c r="H1541" i="1" l="1"/>
  <c r="H1543" i="1"/>
  <c r="H1549" i="1"/>
  <c r="H1532" i="1"/>
  <c r="H1536" i="1" s="1"/>
  <c r="H1542" i="1"/>
  <c r="I1544" i="1"/>
  <c r="I1543" i="1"/>
  <c r="I1542" i="1"/>
  <c r="AA1509" i="1"/>
  <c r="I1541" i="1"/>
  <c r="H1544" i="1"/>
  <c r="J1541" i="1" l="1"/>
  <c r="AB1509" i="1"/>
  <c r="I1549" i="1"/>
  <c r="I1532" i="1"/>
  <c r="I1536" i="1" s="1"/>
  <c r="J1543" i="1" l="1"/>
  <c r="J1542" i="1"/>
  <c r="AC1509" i="1"/>
  <c r="K1544" i="1"/>
  <c r="J1532" i="1"/>
  <c r="J1536" i="1" s="1"/>
  <c r="J1549" i="1"/>
  <c r="J1544" i="1"/>
  <c r="K1541" i="1" l="1"/>
  <c r="K1549" i="1"/>
  <c r="K1543" i="1"/>
  <c r="K1532" i="1"/>
  <c r="K1536" i="1" s="1"/>
  <c r="AD1509" i="1"/>
  <c r="L1532" i="1"/>
  <c r="L1536" i="1" s="1"/>
  <c r="L1543" i="1"/>
  <c r="K1542" i="1"/>
  <c r="L1549" i="1" l="1"/>
  <c r="L1541" i="1"/>
  <c r="L1544" i="1"/>
  <c r="L1542" i="1"/>
  <c r="M1544" i="1"/>
  <c r="M1549" i="1"/>
  <c r="AE1509" i="1"/>
  <c r="M1542" i="1"/>
  <c r="M1543" i="1" l="1"/>
  <c r="M1532" i="1"/>
  <c r="M1536" i="1" s="1"/>
  <c r="N1549" i="1"/>
  <c r="N1541" i="1"/>
  <c r="AF1509" i="1"/>
  <c r="M1541" i="1"/>
  <c r="N1532" i="1" l="1"/>
  <c r="N1536" i="1" s="1"/>
  <c r="N1542" i="1"/>
  <c r="N1543" i="1"/>
  <c r="P1526" i="1"/>
  <c r="P1529" i="1"/>
  <c r="P1525" i="1"/>
  <c r="U1559" i="1"/>
  <c r="P1528" i="1"/>
  <c r="P1534" i="1"/>
  <c r="P1527" i="1"/>
  <c r="N1544" i="1"/>
  <c r="O1543" i="1" l="1"/>
  <c r="P1513" i="1"/>
  <c r="P1543" i="1" s="1"/>
  <c r="V1559" i="1"/>
  <c r="O1542" i="1"/>
  <c r="P1512" i="1"/>
  <c r="P1542" i="1" s="1"/>
  <c r="O1532" i="1"/>
  <c r="O1536" i="1" s="1"/>
  <c r="P1524" i="1"/>
  <c r="P1532" i="1" s="1"/>
  <c r="P1536" i="1" s="1"/>
  <c r="O1541" i="1"/>
  <c r="P1511" i="1"/>
  <c r="P1541" i="1" s="1"/>
  <c r="O1549" i="1"/>
  <c r="P1519" i="1"/>
  <c r="P1549" i="1" s="1"/>
  <c r="O1544" i="1"/>
  <c r="P1514" i="1"/>
  <c r="P1544" i="1" s="1"/>
  <c r="D1593" i="1" l="1"/>
  <c r="D1594" i="1"/>
  <c r="D1592" i="1"/>
  <c r="W1559" i="1"/>
  <c r="E1594" i="1"/>
  <c r="D1599" i="1"/>
  <c r="D1582" i="1"/>
  <c r="D1586" i="1" s="1"/>
  <c r="D1591" i="1"/>
  <c r="E1592" i="1" l="1"/>
  <c r="F1594" i="1"/>
  <c r="F1593" i="1"/>
  <c r="X1559" i="1"/>
  <c r="E1599" i="1"/>
  <c r="E1582" i="1"/>
  <c r="E1586" i="1" s="1"/>
  <c r="E1591" i="1"/>
  <c r="E1593" i="1"/>
  <c r="F1599" i="1" l="1"/>
  <c r="F1592" i="1"/>
  <c r="F1582" i="1"/>
  <c r="F1586" i="1" s="1"/>
  <c r="G1591" i="1"/>
  <c r="Y1559" i="1"/>
  <c r="G1594" i="1"/>
  <c r="F1591" i="1"/>
  <c r="G1582" i="1" l="1"/>
  <c r="G1586" i="1" s="1"/>
  <c r="G1592" i="1"/>
  <c r="Z1559" i="1"/>
  <c r="G1599" i="1"/>
  <c r="G1593" i="1"/>
  <c r="H1582" i="1" l="1"/>
  <c r="H1586" i="1" s="1"/>
  <c r="H1593" i="1"/>
  <c r="H1592" i="1"/>
  <c r="AA1559" i="1"/>
  <c r="I1592" i="1"/>
  <c r="H1599" i="1"/>
  <c r="H1594" i="1"/>
  <c r="H1591" i="1"/>
  <c r="I1599" i="1" l="1"/>
  <c r="I1591" i="1"/>
  <c r="I1593" i="1"/>
  <c r="I1594" i="1"/>
  <c r="I1582" i="1"/>
  <c r="I1586" i="1" s="1"/>
  <c r="AB1559" i="1"/>
  <c r="K1591" i="1" l="1"/>
  <c r="AC1559" i="1"/>
  <c r="J1582" i="1"/>
  <c r="J1586" i="1" s="1"/>
  <c r="J1591" i="1"/>
  <c r="J1599" i="1"/>
  <c r="J1592" i="1"/>
  <c r="J1593" i="1"/>
  <c r="J1594" i="1"/>
  <c r="K1592" i="1" l="1"/>
  <c r="K1599" i="1"/>
  <c r="AD1559" i="1"/>
  <c r="L1594" i="1"/>
  <c r="L1593" i="1"/>
  <c r="K1593" i="1"/>
  <c r="K1594" i="1"/>
  <c r="K1582" i="1"/>
  <c r="K1586" i="1" s="1"/>
  <c r="AE1559" i="1" l="1"/>
  <c r="M1593" i="1"/>
  <c r="M1592" i="1"/>
  <c r="L1592" i="1"/>
  <c r="L1591" i="1"/>
  <c r="L1599" i="1"/>
  <c r="L1582" i="1"/>
  <c r="L1586" i="1" s="1"/>
  <c r="M1599" i="1" l="1"/>
  <c r="M1591" i="1"/>
  <c r="M1594" i="1"/>
  <c r="N1593" i="1"/>
  <c r="N1591" i="1"/>
  <c r="AF1559" i="1"/>
  <c r="M1582" i="1"/>
  <c r="M1586" i="1" s="1"/>
  <c r="N1594" i="1" l="1"/>
  <c r="N1599" i="1"/>
  <c r="N1582" i="1"/>
  <c r="N1586" i="1" s="1"/>
  <c r="U1609" i="1"/>
  <c r="P1579" i="1"/>
  <c r="P1577" i="1"/>
  <c r="P1576" i="1"/>
  <c r="P1578" i="1"/>
  <c r="P1584" i="1"/>
  <c r="P1575" i="1"/>
  <c r="N1592" i="1"/>
  <c r="O1594" i="1" l="1"/>
  <c r="P1564" i="1"/>
  <c r="P1594" i="1" s="1"/>
  <c r="O1593" i="1"/>
  <c r="P1563" i="1"/>
  <c r="P1593" i="1" s="1"/>
  <c r="O1592" i="1"/>
  <c r="P1562" i="1"/>
  <c r="P1592" i="1" s="1"/>
  <c r="O1591" i="1"/>
  <c r="P1561" i="1"/>
  <c r="P1591" i="1" s="1"/>
  <c r="O1582" i="1"/>
  <c r="O1586" i="1" s="1"/>
  <c r="P1574" i="1"/>
  <c r="P1582" i="1" s="1"/>
  <c r="P1586" i="1" s="1"/>
  <c r="O1599" i="1"/>
  <c r="P1569" i="1"/>
  <c r="P1599" i="1" s="1"/>
  <c r="V1609" i="1"/>
  <c r="E1649" i="1" l="1"/>
  <c r="E1641" i="1"/>
  <c r="W1609" i="1"/>
  <c r="E1644" i="1"/>
  <c r="E1642" i="1"/>
  <c r="D1649" i="1"/>
  <c r="D1641" i="1"/>
  <c r="D1644" i="1"/>
  <c r="D1632" i="1"/>
  <c r="D1636" i="1" s="1"/>
  <c r="D1643" i="1"/>
  <c r="D1642" i="1"/>
  <c r="E1643" i="1" l="1"/>
  <c r="E1632" i="1"/>
  <c r="E1636" i="1" s="1"/>
  <c r="X1609" i="1"/>
  <c r="F1643" i="1" l="1"/>
  <c r="F1632" i="1"/>
  <c r="F1636" i="1" s="1"/>
  <c r="G1643" i="1"/>
  <c r="Y1609" i="1"/>
  <c r="G1649" i="1"/>
  <c r="F1649" i="1"/>
  <c r="F1642" i="1"/>
  <c r="F1644" i="1"/>
  <c r="F1641" i="1"/>
  <c r="G1642" i="1" l="1"/>
  <c r="G1644" i="1"/>
  <c r="H1649" i="1"/>
  <c r="Z1609" i="1"/>
  <c r="H1632" i="1"/>
  <c r="H1636" i="1" s="1"/>
  <c r="H1641" i="1"/>
  <c r="H1644" i="1"/>
  <c r="G1632" i="1"/>
  <c r="G1636" i="1" s="1"/>
  <c r="G1641" i="1"/>
  <c r="H1642" i="1" l="1"/>
  <c r="I1641" i="1"/>
  <c r="AA1609" i="1"/>
  <c r="H1643" i="1"/>
  <c r="I1644" i="1" l="1"/>
  <c r="J1644" i="1"/>
  <c r="AB1609" i="1"/>
  <c r="J1641" i="1"/>
  <c r="J1643" i="1"/>
  <c r="I1649" i="1"/>
  <c r="I1632" i="1"/>
  <c r="I1636" i="1" s="1"/>
  <c r="I1643" i="1"/>
  <c r="I1642" i="1"/>
  <c r="K1643" i="1" l="1"/>
  <c r="AC1609" i="1"/>
  <c r="J1642" i="1"/>
  <c r="J1632" i="1"/>
  <c r="J1636" i="1" s="1"/>
  <c r="J1649" i="1"/>
  <c r="K1641" i="1" l="1"/>
  <c r="K1644" i="1"/>
  <c r="K1642" i="1"/>
  <c r="L1641" i="1"/>
  <c r="AD1609" i="1"/>
  <c r="K1632" i="1"/>
  <c r="K1636" i="1" s="1"/>
  <c r="K1649" i="1"/>
  <c r="L1644" i="1" l="1"/>
  <c r="L1649" i="1"/>
  <c r="L1632" i="1"/>
  <c r="L1636" i="1" s="1"/>
  <c r="L1643" i="1"/>
  <c r="L1642" i="1"/>
  <c r="M1641" i="1"/>
  <c r="AE1609" i="1"/>
  <c r="M1644" i="1"/>
  <c r="M1632" i="1" l="1"/>
  <c r="M1636" i="1" s="1"/>
  <c r="M1643" i="1"/>
  <c r="M1642" i="1"/>
  <c r="N1644" i="1"/>
  <c r="N1649" i="1"/>
  <c r="AF1609" i="1"/>
  <c r="M1649" i="1"/>
  <c r="N1643" i="1" l="1"/>
  <c r="U1659" i="1"/>
  <c r="P1628" i="1"/>
  <c r="P1634" i="1"/>
  <c r="P1627" i="1"/>
  <c r="P1625" i="1"/>
  <c r="P1626" i="1"/>
  <c r="P1629" i="1"/>
  <c r="N1642" i="1"/>
  <c r="N1641" i="1"/>
  <c r="N1632" i="1"/>
  <c r="N1636" i="1" s="1"/>
  <c r="O1644" i="1" l="1"/>
  <c r="P1614" i="1"/>
  <c r="P1644" i="1" s="1"/>
  <c r="O1632" i="1"/>
  <c r="O1636" i="1" s="1"/>
  <c r="P1624" i="1"/>
  <c r="P1632" i="1" s="1"/>
  <c r="P1636" i="1" s="1"/>
  <c r="O1649" i="1"/>
  <c r="P1619" i="1"/>
  <c r="P1649" i="1" s="1"/>
  <c r="O1643" i="1"/>
  <c r="P1613" i="1"/>
  <c r="P1643" i="1" s="1"/>
  <c r="O1641" i="1"/>
  <c r="P1611" i="1"/>
  <c r="P1641" i="1" s="1"/>
  <c r="O1642" i="1"/>
  <c r="P1612" i="1"/>
  <c r="P1642" i="1" s="1"/>
  <c r="V1659" i="1"/>
  <c r="D1692" i="1" l="1"/>
  <c r="D1699" i="1"/>
  <c r="E1692" i="1"/>
  <c r="E1694" i="1"/>
  <c r="W1659" i="1"/>
  <c r="D1693" i="1"/>
  <c r="D1694" i="1"/>
  <c r="D1691" i="1"/>
  <c r="D1682" i="1"/>
  <c r="D1686" i="1" s="1"/>
  <c r="E1693" i="1" l="1"/>
  <c r="E1682" i="1"/>
  <c r="E1686" i="1" s="1"/>
  <c r="X1659" i="1"/>
  <c r="F1693" i="1"/>
  <c r="E1691" i="1"/>
  <c r="E1699" i="1"/>
  <c r="F1694" i="1" l="1"/>
  <c r="Y1659" i="1"/>
  <c r="F1692" i="1"/>
  <c r="F1691" i="1"/>
  <c r="F1699" i="1"/>
  <c r="F1682" i="1"/>
  <c r="F1686" i="1" s="1"/>
  <c r="G1694" i="1" l="1"/>
  <c r="G1691" i="1"/>
  <c r="G1699" i="1"/>
  <c r="G1692" i="1"/>
  <c r="G1682" i="1"/>
  <c r="G1686" i="1" s="1"/>
  <c r="G1693" i="1"/>
  <c r="Z1659" i="1"/>
  <c r="I1699" i="1" l="1"/>
  <c r="I1691" i="1"/>
  <c r="AA1659" i="1"/>
  <c r="H1699" i="1"/>
  <c r="H1682" i="1"/>
  <c r="H1686" i="1" s="1"/>
  <c r="H1692" i="1"/>
  <c r="H1691" i="1"/>
  <c r="H1693" i="1"/>
  <c r="H1694" i="1"/>
  <c r="AB1659" i="1" l="1"/>
  <c r="J1682" i="1"/>
  <c r="J1686" i="1" s="1"/>
  <c r="I1682" i="1"/>
  <c r="I1686" i="1" s="1"/>
  <c r="I1694" i="1"/>
  <c r="I1692" i="1"/>
  <c r="I1693" i="1"/>
  <c r="J1699" i="1" l="1"/>
  <c r="J1691" i="1"/>
  <c r="J1693" i="1"/>
  <c r="J1694" i="1"/>
  <c r="AC1659" i="1"/>
  <c r="K1693" i="1"/>
  <c r="J1692" i="1"/>
  <c r="K1699" i="1" l="1"/>
  <c r="K1692" i="1"/>
  <c r="K1694" i="1"/>
  <c r="K1691" i="1"/>
  <c r="AD1659" i="1"/>
  <c r="K1682" i="1"/>
  <c r="K1686" i="1" s="1"/>
  <c r="L1691" i="1" l="1"/>
  <c r="L1692" i="1"/>
  <c r="L1682" i="1"/>
  <c r="L1686" i="1" s="1"/>
  <c r="L1699" i="1"/>
  <c r="AE1659" i="1"/>
  <c r="L1693" i="1"/>
  <c r="L1694" i="1"/>
  <c r="M1692" i="1" l="1"/>
  <c r="M1694" i="1"/>
  <c r="M1691" i="1"/>
  <c r="M1682" i="1"/>
  <c r="M1686" i="1" s="1"/>
  <c r="M1693" i="1"/>
  <c r="N1699" i="1"/>
  <c r="N1691" i="1"/>
  <c r="AF1659" i="1"/>
  <c r="N1694" i="1"/>
  <c r="M1699" i="1"/>
  <c r="N1682" i="1" l="1"/>
  <c r="N1686" i="1" s="1"/>
  <c r="N1693" i="1"/>
  <c r="P1679" i="1"/>
  <c r="P1675" i="1"/>
  <c r="U1709" i="1"/>
  <c r="P1678" i="1"/>
  <c r="P1676" i="1"/>
  <c r="P1677" i="1"/>
  <c r="P1684" i="1"/>
  <c r="N1692" i="1"/>
  <c r="V1709" i="1" l="1"/>
  <c r="O1699" i="1"/>
  <c r="P1669" i="1"/>
  <c r="P1699" i="1" s="1"/>
  <c r="O1694" i="1"/>
  <c r="P1664" i="1"/>
  <c r="P1694" i="1" s="1"/>
  <c r="O1691" i="1"/>
  <c r="P1661" i="1"/>
  <c r="P1691" i="1" s="1"/>
  <c r="O1692" i="1"/>
  <c r="P1662" i="1"/>
  <c r="P1692" i="1" s="1"/>
  <c r="O1682" i="1"/>
  <c r="O1686" i="1" s="1"/>
  <c r="P1674" i="1"/>
  <c r="P1682" i="1" s="1"/>
  <c r="P1686" i="1" s="1"/>
  <c r="O1693" i="1"/>
  <c r="P1663" i="1"/>
  <c r="P1693" i="1" s="1"/>
  <c r="D1742" i="1" l="1"/>
  <c r="D1732" i="1"/>
  <c r="D1736" i="1" s="1"/>
  <c r="D1743" i="1"/>
  <c r="W1709" i="1"/>
  <c r="E1742" i="1"/>
  <c r="D1749" i="1"/>
  <c r="D1744" i="1"/>
  <c r="D1741" i="1"/>
  <c r="E1741" i="1" l="1"/>
  <c r="E1743" i="1"/>
  <c r="E1744" i="1"/>
  <c r="F1743" i="1"/>
  <c r="F1742" i="1"/>
  <c r="F1741" i="1"/>
  <c r="X1709" i="1"/>
  <c r="E1749" i="1"/>
  <c r="E1732" i="1"/>
  <c r="E1736" i="1" s="1"/>
  <c r="F1744" i="1" l="1"/>
  <c r="G1741" i="1"/>
  <c r="Y1709" i="1"/>
  <c r="G1743" i="1"/>
  <c r="G1744" i="1"/>
  <c r="G1732" i="1"/>
  <c r="G1736" i="1" s="1"/>
  <c r="F1732" i="1"/>
  <c r="F1736" i="1" s="1"/>
  <c r="F1749" i="1"/>
  <c r="G1749" i="1" l="1"/>
  <c r="Z1709" i="1"/>
  <c r="H1744" i="1"/>
  <c r="G1742" i="1"/>
  <c r="H1742" i="1" l="1"/>
  <c r="H1749" i="1"/>
  <c r="I1741" i="1"/>
  <c r="AA1709" i="1"/>
  <c r="I1749" i="1"/>
  <c r="H1743" i="1"/>
  <c r="H1741" i="1"/>
  <c r="H1732" i="1"/>
  <c r="H1736" i="1" s="1"/>
  <c r="I1743" i="1" l="1"/>
  <c r="I1732" i="1"/>
  <c r="I1736" i="1" s="1"/>
  <c r="I1742" i="1"/>
  <c r="J1742" i="1"/>
  <c r="AB1709" i="1"/>
  <c r="I1744" i="1"/>
  <c r="J1743" i="1" l="1"/>
  <c r="J1741" i="1"/>
  <c r="J1749" i="1"/>
  <c r="K1741" i="1"/>
  <c r="AC1709" i="1"/>
  <c r="K1744" i="1"/>
  <c r="J1744" i="1"/>
  <c r="J1732" i="1"/>
  <c r="J1736" i="1" s="1"/>
  <c r="K1749" i="1" l="1"/>
  <c r="K1732" i="1"/>
  <c r="K1736" i="1" s="1"/>
  <c r="K1743" i="1"/>
  <c r="AD1709" i="1"/>
  <c r="L1744" i="1"/>
  <c r="L1742" i="1"/>
  <c r="K1742" i="1"/>
  <c r="L1749" i="1" l="1"/>
  <c r="L1732" i="1"/>
  <c r="L1736" i="1" s="1"/>
  <c r="L1743" i="1"/>
  <c r="M1749" i="1"/>
  <c r="M1742" i="1"/>
  <c r="AE1709" i="1"/>
  <c r="L1741" i="1"/>
  <c r="M1732" i="1" l="1"/>
  <c r="M1736" i="1" s="1"/>
  <c r="N1749" i="1"/>
  <c r="AF1709" i="1"/>
  <c r="N1744" i="1"/>
  <c r="M1741" i="1"/>
  <c r="M1743" i="1"/>
  <c r="M1744" i="1"/>
  <c r="N1741" i="1" l="1"/>
  <c r="P1726" i="1"/>
  <c r="P1729" i="1"/>
  <c r="P1725" i="1"/>
  <c r="P1727" i="1"/>
  <c r="U1759" i="1"/>
  <c r="P1728" i="1"/>
  <c r="P1734" i="1"/>
  <c r="N1732" i="1"/>
  <c r="N1736" i="1" s="1"/>
  <c r="N1742" i="1"/>
  <c r="N1743" i="1"/>
  <c r="O1742" i="1" l="1"/>
  <c r="P1712" i="1"/>
  <c r="P1742" i="1" s="1"/>
  <c r="O1732" i="1"/>
  <c r="O1736" i="1" s="1"/>
  <c r="P1724" i="1"/>
  <c r="P1732" i="1" s="1"/>
  <c r="P1736" i="1" s="1"/>
  <c r="V1759" i="1"/>
  <c r="O1741" i="1"/>
  <c r="P1711" i="1"/>
  <c r="P1741" i="1" s="1"/>
  <c r="O1749" i="1"/>
  <c r="P1719" i="1"/>
  <c r="P1749" i="1" s="1"/>
  <c r="O1744" i="1"/>
  <c r="P1714" i="1"/>
  <c r="P1744" i="1" s="1"/>
  <c r="O1743" i="1"/>
  <c r="P1713" i="1"/>
  <c r="P1743" i="1" s="1"/>
  <c r="D1782" i="1" l="1"/>
  <c r="D1786" i="1" s="1"/>
  <c r="D1791" i="1"/>
  <c r="D1794" i="1"/>
  <c r="D1799" i="1"/>
  <c r="D1793" i="1"/>
  <c r="W1759" i="1"/>
  <c r="E1794" i="1"/>
  <c r="E1793" i="1"/>
  <c r="D1792" i="1"/>
  <c r="E1791" i="1" l="1"/>
  <c r="E1792" i="1"/>
  <c r="E1782" i="1"/>
  <c r="E1786" i="1" s="1"/>
  <c r="E1799" i="1"/>
  <c r="F1794" i="1"/>
  <c r="X1759" i="1"/>
  <c r="F1792" i="1"/>
  <c r="F1799" i="1"/>
  <c r="G1793" i="1" l="1"/>
  <c r="G1792" i="1"/>
  <c r="G1794" i="1"/>
  <c r="Y1759" i="1"/>
  <c r="F1793" i="1"/>
  <c r="F1791" i="1"/>
  <c r="F1782" i="1"/>
  <c r="F1786" i="1" s="1"/>
  <c r="G1782" i="1" l="1"/>
  <c r="G1786" i="1" s="1"/>
  <c r="Z1759" i="1"/>
  <c r="G1799" i="1"/>
  <c r="G1791" i="1"/>
  <c r="H1791" i="1" l="1"/>
  <c r="H1799" i="1"/>
  <c r="AA1759" i="1"/>
  <c r="I1792" i="1"/>
  <c r="H1792" i="1"/>
  <c r="H1794" i="1"/>
  <c r="H1782" i="1"/>
  <c r="H1786" i="1" s="1"/>
  <c r="H1793" i="1"/>
  <c r="I1793" i="1" l="1"/>
  <c r="AB1759" i="1"/>
  <c r="J1792" i="1"/>
  <c r="I1799" i="1"/>
  <c r="I1794" i="1"/>
  <c r="I1791" i="1"/>
  <c r="I1782" i="1"/>
  <c r="I1786" i="1" s="1"/>
  <c r="J1791" i="1" l="1"/>
  <c r="J1793" i="1"/>
  <c r="J1794" i="1"/>
  <c r="K1799" i="1"/>
  <c r="K1792" i="1"/>
  <c r="K1791" i="1"/>
  <c r="AC1759" i="1"/>
  <c r="J1799" i="1"/>
  <c r="J1782" i="1"/>
  <c r="J1786" i="1" s="1"/>
  <c r="K1793" i="1" l="1"/>
  <c r="K1794" i="1"/>
  <c r="AD1759" i="1"/>
  <c r="L1794" i="1"/>
  <c r="K1782" i="1"/>
  <c r="K1786" i="1" s="1"/>
  <c r="AE1759" i="1" l="1"/>
  <c r="M1794" i="1"/>
  <c r="M1799" i="1"/>
  <c r="M1793" i="1"/>
  <c r="L1792" i="1"/>
  <c r="L1782" i="1"/>
  <c r="L1786" i="1" s="1"/>
  <c r="L1791" i="1"/>
  <c r="L1799" i="1"/>
  <c r="L1793" i="1"/>
  <c r="M1792" i="1" l="1"/>
  <c r="N1794" i="1"/>
  <c r="AF1759" i="1"/>
  <c r="N1792" i="1"/>
  <c r="M1791" i="1"/>
  <c r="M1782" i="1"/>
  <c r="M1786" i="1" s="1"/>
  <c r="N1799" i="1" l="1"/>
  <c r="N1793" i="1"/>
  <c r="P1784" i="1"/>
  <c r="P1777" i="1"/>
  <c r="P1776" i="1"/>
  <c r="U1809" i="1"/>
  <c r="P1778" i="1"/>
  <c r="P1779" i="1"/>
  <c r="P1775" i="1"/>
  <c r="N1791" i="1"/>
  <c r="N1782" i="1"/>
  <c r="N1786" i="1" s="1"/>
  <c r="V1809" i="1" l="1"/>
  <c r="O1792" i="1"/>
  <c r="P1762" i="1"/>
  <c r="P1792" i="1" s="1"/>
  <c r="O1793" i="1"/>
  <c r="P1763" i="1"/>
  <c r="P1793" i="1" s="1"/>
  <c r="O1782" i="1"/>
  <c r="O1786" i="1" s="1"/>
  <c r="P1774" i="1"/>
  <c r="P1782" i="1" s="1"/>
  <c r="P1786" i="1" s="1"/>
  <c r="O1794" i="1"/>
  <c r="P1764" i="1"/>
  <c r="P1794" i="1" s="1"/>
  <c r="O1799" i="1"/>
  <c r="P1769" i="1"/>
  <c r="P1799" i="1" s="1"/>
  <c r="O1791" i="1"/>
  <c r="P1761" i="1"/>
  <c r="P1791" i="1" s="1"/>
  <c r="D1842" i="1" l="1"/>
  <c r="D1843" i="1"/>
  <c r="D1849" i="1"/>
  <c r="D1832" i="1"/>
  <c r="D1836" i="1" s="1"/>
  <c r="D1844" i="1"/>
  <c r="D1841" i="1"/>
  <c r="E1849" i="1"/>
  <c r="W1809" i="1"/>
  <c r="E1832" i="1" l="1"/>
  <c r="E1836" i="1" s="1"/>
  <c r="E1843" i="1"/>
  <c r="E1844" i="1"/>
  <c r="X1809" i="1"/>
  <c r="E1842" i="1"/>
  <c r="E1841" i="1"/>
  <c r="F1849" i="1" l="1"/>
  <c r="F1832" i="1"/>
  <c r="F1836" i="1" s="1"/>
  <c r="F1842" i="1"/>
  <c r="F1843" i="1"/>
  <c r="G1844" i="1"/>
  <c r="G1842" i="1"/>
  <c r="Y1809" i="1"/>
  <c r="F1844" i="1"/>
  <c r="F1841" i="1"/>
  <c r="G1841" i="1" l="1"/>
  <c r="G1849" i="1"/>
  <c r="G1832" i="1"/>
  <c r="G1836" i="1" s="1"/>
  <c r="H1841" i="1"/>
  <c r="Z1809" i="1"/>
  <c r="H1844" i="1"/>
  <c r="G1843" i="1"/>
  <c r="H1843" i="1" l="1"/>
  <c r="H1842" i="1"/>
  <c r="H1849" i="1"/>
  <c r="AA1809" i="1"/>
  <c r="I1843" i="1"/>
  <c r="H1832" i="1"/>
  <c r="H1836" i="1" s="1"/>
  <c r="I1849" i="1" l="1"/>
  <c r="I1844" i="1"/>
  <c r="AB1809" i="1"/>
  <c r="J1843" i="1"/>
  <c r="I1842" i="1"/>
  <c r="I1832" i="1"/>
  <c r="I1836" i="1" s="1"/>
  <c r="I1841" i="1"/>
  <c r="J1849" i="1" l="1"/>
  <c r="K1841" i="1"/>
  <c r="AC1809" i="1"/>
  <c r="J1842" i="1"/>
  <c r="J1844" i="1"/>
  <c r="J1841" i="1"/>
  <c r="J1832" i="1"/>
  <c r="J1836" i="1" s="1"/>
  <c r="K1832" i="1" l="1"/>
  <c r="K1836" i="1" s="1"/>
  <c r="K1842" i="1"/>
  <c r="K1849" i="1"/>
  <c r="L1843" i="1"/>
  <c r="L1849" i="1"/>
  <c r="L1842" i="1"/>
  <c r="L1832" i="1"/>
  <c r="L1836" i="1" s="1"/>
  <c r="AD1809" i="1"/>
  <c r="L1841" i="1"/>
  <c r="K1843" i="1"/>
  <c r="K1844" i="1"/>
  <c r="M1842" i="1" l="1"/>
  <c r="AE1809" i="1"/>
  <c r="M1843" i="1"/>
  <c r="L1844" i="1"/>
  <c r="M1844" i="1" l="1"/>
  <c r="AF1809" i="1"/>
  <c r="N1844" i="1"/>
  <c r="M1841" i="1"/>
  <c r="M1849" i="1"/>
  <c r="M1832" i="1"/>
  <c r="M1836" i="1" s="1"/>
  <c r="N1849" i="1" l="1"/>
  <c r="N1841" i="1"/>
  <c r="N1843" i="1"/>
  <c r="N1842" i="1"/>
  <c r="N1832" i="1"/>
  <c r="N1836" i="1" s="1"/>
  <c r="U1859" i="1"/>
  <c r="P1828" i="1"/>
  <c r="P1834" i="1"/>
  <c r="P1827" i="1"/>
  <c r="P1829" i="1"/>
  <c r="P1825" i="1"/>
  <c r="P1826" i="1"/>
  <c r="V1859" i="1" l="1"/>
  <c r="O1843" i="1"/>
  <c r="P1813" i="1"/>
  <c r="P1843" i="1" s="1"/>
  <c r="O1844" i="1"/>
  <c r="P1814" i="1"/>
  <c r="P1844" i="1" s="1"/>
  <c r="O1841" i="1"/>
  <c r="P1811" i="1"/>
  <c r="P1841" i="1" s="1"/>
  <c r="O1849" i="1"/>
  <c r="P1819" i="1"/>
  <c r="P1849" i="1" s="1"/>
  <c r="O1832" i="1"/>
  <c r="O1836" i="1" s="1"/>
  <c r="P1824" i="1"/>
  <c r="P1832" i="1" s="1"/>
  <c r="P1836" i="1" s="1"/>
  <c r="O1842" i="1"/>
  <c r="P1812" i="1"/>
  <c r="P1842" i="1" s="1"/>
  <c r="D1894" i="1" l="1"/>
  <c r="D1892" i="1"/>
  <c r="D1891" i="1"/>
  <c r="D1893" i="1"/>
  <c r="D1899" i="1"/>
  <c r="D1882" i="1"/>
  <c r="D1886" i="1" s="1"/>
  <c r="E1899" i="1"/>
  <c r="W1859" i="1"/>
  <c r="E1891" i="1" l="1"/>
  <c r="X1859" i="1"/>
  <c r="E1882" i="1"/>
  <c r="E1886" i="1" s="1"/>
  <c r="E1892" i="1"/>
  <c r="E1893" i="1"/>
  <c r="E1894" i="1"/>
  <c r="F1894" i="1" l="1"/>
  <c r="Y1859" i="1"/>
  <c r="G1894" i="1"/>
  <c r="G1893" i="1"/>
  <c r="F1892" i="1"/>
  <c r="F1882" i="1"/>
  <c r="F1886" i="1" s="1"/>
  <c r="F1891" i="1"/>
  <c r="F1899" i="1"/>
  <c r="F1893" i="1"/>
  <c r="G1891" i="1" l="1"/>
  <c r="G1882" i="1"/>
  <c r="G1886" i="1" s="1"/>
  <c r="G1899" i="1"/>
  <c r="G1892" i="1"/>
  <c r="H1894" i="1"/>
  <c r="H1893" i="1"/>
  <c r="Z1859" i="1"/>
  <c r="H1892" i="1"/>
  <c r="H1899" i="1"/>
  <c r="H1891" i="1" l="1"/>
  <c r="I1892" i="1"/>
  <c r="I1894" i="1"/>
  <c r="AA1859" i="1"/>
  <c r="H1882" i="1"/>
  <c r="H1886" i="1" s="1"/>
  <c r="I1893" i="1" l="1"/>
  <c r="I1899" i="1"/>
  <c r="I1891" i="1"/>
  <c r="AB1859" i="1"/>
  <c r="J1882" i="1"/>
  <c r="J1886" i="1" s="1"/>
  <c r="I1882" i="1"/>
  <c r="I1886" i="1" s="1"/>
  <c r="J1893" i="1" l="1"/>
  <c r="J1894" i="1"/>
  <c r="AC1859" i="1"/>
  <c r="K1894" i="1"/>
  <c r="J1892" i="1"/>
  <c r="J1891" i="1"/>
  <c r="J1899" i="1"/>
  <c r="K1891" i="1" l="1"/>
  <c r="K1899" i="1"/>
  <c r="K1892" i="1"/>
  <c r="K1882" i="1"/>
  <c r="K1886" i="1" s="1"/>
  <c r="K1893" i="1"/>
  <c r="L1892" i="1"/>
  <c r="AD1859" i="1"/>
  <c r="AE1859" i="1" l="1"/>
  <c r="L1891" i="1"/>
  <c r="L1893" i="1"/>
  <c r="L1894" i="1"/>
  <c r="L1899" i="1"/>
  <c r="L1882" i="1"/>
  <c r="L1886" i="1" s="1"/>
  <c r="M1892" i="1" l="1"/>
  <c r="AF1859" i="1"/>
  <c r="N1893" i="1"/>
  <c r="N1894" i="1"/>
  <c r="N1882" i="1"/>
  <c r="N1886" i="1" s="1"/>
  <c r="M1882" i="1"/>
  <c r="M1886" i="1" s="1"/>
  <c r="M1891" i="1"/>
  <c r="M1893" i="1"/>
  <c r="M1894" i="1"/>
  <c r="M1899" i="1"/>
  <c r="N1891" i="1" l="1"/>
  <c r="N1899" i="1"/>
  <c r="P1879" i="1"/>
  <c r="P1875" i="1"/>
  <c r="U1909" i="1"/>
  <c r="P1878" i="1"/>
  <c r="P1884" i="1"/>
  <c r="P1876" i="1"/>
  <c r="P1877" i="1"/>
  <c r="N1892" i="1"/>
  <c r="O1882" i="1" l="1"/>
  <c r="O1886" i="1" s="1"/>
  <c r="P1874" i="1"/>
  <c r="P1882" i="1" s="1"/>
  <c r="P1886" i="1" s="1"/>
  <c r="O1899" i="1"/>
  <c r="P1869" i="1"/>
  <c r="P1899" i="1" s="1"/>
  <c r="O1893" i="1"/>
  <c r="P1863" i="1"/>
  <c r="P1893" i="1" s="1"/>
  <c r="V1909" i="1"/>
  <c r="O1892" i="1"/>
  <c r="P1862" i="1"/>
  <c r="P1892" i="1" s="1"/>
  <c r="O1894" i="1"/>
  <c r="P1864" i="1"/>
  <c r="P1894" i="1" s="1"/>
  <c r="O1891" i="1"/>
  <c r="P1861" i="1"/>
  <c r="P1891" i="1" s="1"/>
  <c r="D1942" i="1" l="1"/>
  <c r="D1944" i="1"/>
  <c r="D1941" i="1"/>
  <c r="D1932" i="1"/>
  <c r="D1936" i="1" s="1"/>
  <c r="D1949" i="1"/>
  <c r="D1943" i="1"/>
  <c r="E1943" i="1"/>
  <c r="E1941" i="1"/>
  <c r="W1909" i="1"/>
  <c r="E1949" i="1"/>
  <c r="E1944" i="1" l="1"/>
  <c r="F1949" i="1"/>
  <c r="X1909" i="1"/>
  <c r="E1932" i="1"/>
  <c r="E1936" i="1" s="1"/>
  <c r="E1942" i="1"/>
  <c r="F1941" i="1" l="1"/>
  <c r="F1944" i="1"/>
  <c r="Y1909" i="1"/>
  <c r="F1932" i="1"/>
  <c r="F1936" i="1" s="1"/>
  <c r="F1942" i="1"/>
  <c r="F1943" i="1"/>
  <c r="G1932" i="1" l="1"/>
  <c r="G1936" i="1" s="1"/>
  <c r="G1944" i="1"/>
  <c r="G1943" i="1"/>
  <c r="Z1909" i="1"/>
  <c r="G1942" i="1"/>
  <c r="G1941" i="1"/>
  <c r="G1949" i="1"/>
  <c r="H1943" i="1" l="1"/>
  <c r="AA1909" i="1"/>
  <c r="H1944" i="1"/>
  <c r="H1941" i="1"/>
  <c r="H1949" i="1"/>
  <c r="H1942" i="1"/>
  <c r="H1932" i="1"/>
  <c r="H1936" i="1" s="1"/>
  <c r="I1941" i="1" l="1"/>
  <c r="AB1909" i="1"/>
  <c r="I1942" i="1"/>
  <c r="I1943" i="1"/>
  <c r="I1944" i="1"/>
  <c r="I1949" i="1"/>
  <c r="I1932" i="1"/>
  <c r="I1936" i="1" s="1"/>
  <c r="J1949" i="1" l="1"/>
  <c r="J1944" i="1"/>
  <c r="AC1909" i="1"/>
  <c r="K1944" i="1"/>
  <c r="J1932" i="1"/>
  <c r="J1936" i="1" s="1"/>
  <c r="J1941" i="1"/>
  <c r="J1942" i="1"/>
  <c r="J1943" i="1"/>
  <c r="K1949" i="1" l="1"/>
  <c r="AD1909" i="1"/>
  <c r="K1942" i="1"/>
  <c r="K1932" i="1"/>
  <c r="K1936" i="1" s="1"/>
  <c r="K1941" i="1"/>
  <c r="K1943" i="1"/>
  <c r="L1932" i="1" l="1"/>
  <c r="L1936" i="1" s="1"/>
  <c r="L1949" i="1"/>
  <c r="L1943" i="1"/>
  <c r="AE1909" i="1"/>
  <c r="L1942" i="1"/>
  <c r="L1944" i="1"/>
  <c r="L1941" i="1"/>
  <c r="M1941" i="1" l="1"/>
  <c r="M1932" i="1"/>
  <c r="M1936" i="1" s="1"/>
  <c r="M1942" i="1"/>
  <c r="M1949" i="1"/>
  <c r="N1942" i="1"/>
  <c r="N1941" i="1"/>
  <c r="AF1909" i="1"/>
  <c r="M1943" i="1"/>
  <c r="M1944" i="1"/>
  <c r="N1932" i="1" l="1"/>
  <c r="N1936" i="1" s="1"/>
  <c r="N1949" i="1"/>
  <c r="P1926" i="1"/>
  <c r="P1929" i="1"/>
  <c r="P1925" i="1"/>
  <c r="P1934" i="1"/>
  <c r="P1927" i="1"/>
  <c r="P1928" i="1"/>
  <c r="U1959" i="1"/>
  <c r="N1943" i="1"/>
  <c r="N1944" i="1"/>
  <c r="O1932" i="1" l="1"/>
  <c r="O1936" i="1" s="1"/>
  <c r="P1924" i="1"/>
  <c r="P1932" i="1" s="1"/>
  <c r="P1936" i="1" s="1"/>
  <c r="O1944" i="1"/>
  <c r="P1914" i="1"/>
  <c r="P1944" i="1" s="1"/>
  <c r="O1943" i="1"/>
  <c r="P1913" i="1"/>
  <c r="P1943" i="1" s="1"/>
  <c r="O1942" i="1"/>
  <c r="P1912" i="1"/>
  <c r="P1942" i="1" s="1"/>
  <c r="V1959" i="1"/>
  <c r="O1941" i="1"/>
  <c r="P1911" i="1"/>
  <c r="P1941" i="1" s="1"/>
  <c r="O1949" i="1"/>
  <c r="P1919" i="1"/>
  <c r="P1949" i="1" s="1"/>
  <c r="D1994" i="1" l="1"/>
  <c r="W1959" i="1"/>
  <c r="E1994" i="1"/>
  <c r="E1993" i="1"/>
  <c r="D1992" i="1"/>
  <c r="D1991" i="1"/>
  <c r="D1999" i="1"/>
  <c r="D1993" i="1"/>
  <c r="D1982" i="1"/>
  <c r="D1986" i="1" s="1"/>
  <c r="E1991" i="1" l="1"/>
  <c r="X1959" i="1"/>
  <c r="E1999" i="1"/>
  <c r="E1992" i="1"/>
  <c r="E1982" i="1"/>
  <c r="E1986" i="1" s="1"/>
  <c r="F1992" i="1" l="1"/>
  <c r="Y1959" i="1"/>
  <c r="F1991" i="1"/>
  <c r="F1993" i="1"/>
  <c r="F1994" i="1"/>
  <c r="F1999" i="1"/>
  <c r="F1982" i="1"/>
  <c r="F1986" i="1" s="1"/>
  <c r="G1992" i="1" l="1"/>
  <c r="Z1959" i="1"/>
  <c r="G1982" i="1"/>
  <c r="G1986" i="1" s="1"/>
  <c r="G1991" i="1"/>
  <c r="G1993" i="1"/>
  <c r="G1994" i="1"/>
  <c r="G1999" i="1"/>
  <c r="H1993" i="1" l="1"/>
  <c r="H1994" i="1"/>
  <c r="H1982" i="1"/>
  <c r="H1986" i="1" s="1"/>
  <c r="AA1959" i="1"/>
  <c r="I1993" i="1"/>
  <c r="H1992" i="1"/>
  <c r="H1991" i="1"/>
  <c r="H1999" i="1"/>
  <c r="I1982" i="1" l="1"/>
  <c r="I1986" i="1" s="1"/>
  <c r="I1999" i="1"/>
  <c r="J1993" i="1"/>
  <c r="AB1959" i="1"/>
  <c r="I1992" i="1"/>
  <c r="I1994" i="1"/>
  <c r="I1991" i="1"/>
  <c r="J1999" i="1" l="1"/>
  <c r="K1999" i="1"/>
  <c r="AC1959" i="1"/>
  <c r="K1991" i="1"/>
  <c r="J1994" i="1"/>
  <c r="J1991" i="1"/>
  <c r="J1982" i="1"/>
  <c r="J1986" i="1" s="1"/>
  <c r="J1992" i="1"/>
  <c r="K1992" i="1" l="1"/>
  <c r="K1982" i="1"/>
  <c r="K1986" i="1" s="1"/>
  <c r="K1993" i="1"/>
  <c r="L1992" i="1"/>
  <c r="AD1959" i="1"/>
  <c r="L1994" i="1"/>
  <c r="K1994" i="1"/>
  <c r="L1982" i="1" l="1"/>
  <c r="L1986" i="1" s="1"/>
  <c r="L1993" i="1"/>
  <c r="AE1959" i="1"/>
  <c r="L1991" i="1"/>
  <c r="L1999" i="1"/>
  <c r="M1999" i="1" l="1"/>
  <c r="M1993" i="1"/>
  <c r="AF1959" i="1"/>
  <c r="N1991" i="1"/>
  <c r="N1992" i="1"/>
  <c r="M1994" i="1"/>
  <c r="M1991" i="1"/>
  <c r="M1992" i="1"/>
  <c r="M1982" i="1"/>
  <c r="M1986" i="1" s="1"/>
  <c r="P1984" i="1" l="1"/>
  <c r="P1977" i="1"/>
  <c r="P1976" i="1"/>
  <c r="P1975" i="1"/>
  <c r="U2009" i="1"/>
  <c r="P1978" i="1"/>
  <c r="P1979" i="1"/>
  <c r="N1993" i="1"/>
  <c r="N1994" i="1"/>
  <c r="N1999" i="1"/>
  <c r="N1982" i="1"/>
  <c r="N1986" i="1" s="1"/>
  <c r="V2009" i="1" l="1"/>
  <c r="O1982" i="1"/>
  <c r="O1986" i="1" s="1"/>
  <c r="P1974" i="1"/>
  <c r="P1982" i="1" s="1"/>
  <c r="P1986" i="1" s="1"/>
  <c r="O1991" i="1"/>
  <c r="P1961" i="1"/>
  <c r="P1991" i="1" s="1"/>
  <c r="O1992" i="1"/>
  <c r="P1962" i="1"/>
  <c r="P1992" i="1" s="1"/>
  <c r="O1993" i="1"/>
  <c r="P1963" i="1"/>
  <c r="P1993" i="1" s="1"/>
  <c r="O1999" i="1"/>
  <c r="P1969" i="1"/>
  <c r="P1999" i="1" s="1"/>
  <c r="O1994" i="1"/>
  <c r="P1964" i="1"/>
  <c r="P1994" i="1" s="1"/>
  <c r="E2049" i="1" l="1"/>
  <c r="E2041" i="1"/>
  <c r="W2009" i="1"/>
  <c r="E2044" i="1"/>
  <c r="D2032" i="1"/>
  <c r="D2036" i="1" s="1"/>
  <c r="D2041" i="1"/>
  <c r="D2042" i="1"/>
  <c r="D2043" i="1"/>
  <c r="D2049" i="1"/>
  <c r="D2044" i="1"/>
  <c r="E2032" i="1" l="1"/>
  <c r="E2036" i="1" s="1"/>
  <c r="X2009" i="1"/>
  <c r="F2042" i="1"/>
  <c r="E2042" i="1"/>
  <c r="E2043" i="1"/>
  <c r="F2032" i="1" l="1"/>
  <c r="F2036" i="1" s="1"/>
  <c r="F2043" i="1"/>
  <c r="F2049" i="1"/>
  <c r="G2044" i="1"/>
  <c r="G2043" i="1"/>
  <c r="Y2009" i="1"/>
  <c r="G2049" i="1"/>
  <c r="F2044" i="1"/>
  <c r="F2041" i="1"/>
  <c r="H2049" i="1" l="1"/>
  <c r="Z2009" i="1"/>
  <c r="H2041" i="1"/>
  <c r="G2041" i="1"/>
  <c r="G2032" i="1"/>
  <c r="G2036" i="1" s="1"/>
  <c r="G2042" i="1"/>
  <c r="H2042" i="1" l="1"/>
  <c r="H2043" i="1"/>
  <c r="AA2009" i="1"/>
  <c r="I2044" i="1"/>
  <c r="H2044" i="1"/>
  <c r="H2032" i="1"/>
  <c r="H2036" i="1" s="1"/>
  <c r="I2043" i="1" l="1"/>
  <c r="I2032" i="1"/>
  <c r="I2036" i="1" s="1"/>
  <c r="AB2009" i="1"/>
  <c r="J2044" i="1"/>
  <c r="I2042" i="1"/>
  <c r="I2041" i="1"/>
  <c r="I2049" i="1"/>
  <c r="J2043" i="1" l="1"/>
  <c r="K2043" i="1"/>
  <c r="K2049" i="1"/>
  <c r="AC2009" i="1"/>
  <c r="J2041" i="1"/>
  <c r="J2049" i="1"/>
  <c r="J2042" i="1"/>
  <c r="J2032" i="1"/>
  <c r="J2036" i="1" s="1"/>
  <c r="K2042" i="1" l="1"/>
  <c r="K2044" i="1"/>
  <c r="K2041" i="1"/>
  <c r="L2041" i="1"/>
  <c r="AD2009" i="1"/>
  <c r="K2032" i="1"/>
  <c r="K2036" i="1" s="1"/>
  <c r="L2044" i="1" l="1"/>
  <c r="L2042" i="1"/>
  <c r="AE2009" i="1"/>
  <c r="M2044" i="1"/>
  <c r="L2032" i="1"/>
  <c r="L2036" i="1" s="1"/>
  <c r="L2043" i="1"/>
  <c r="L2049" i="1"/>
  <c r="M2042" i="1" l="1"/>
  <c r="M2032" i="1"/>
  <c r="M2036" i="1" s="1"/>
  <c r="M2041" i="1"/>
  <c r="M2049" i="1"/>
  <c r="AF2009" i="1"/>
  <c r="N2049" i="1"/>
  <c r="M2043" i="1"/>
  <c r="N2042" i="1" l="1"/>
  <c r="N2044" i="1"/>
  <c r="U2059" i="1"/>
  <c r="P2028" i="1"/>
  <c r="P2034" i="1"/>
  <c r="P2027" i="1"/>
  <c r="P2025" i="1"/>
  <c r="P2026" i="1"/>
  <c r="P2029" i="1"/>
  <c r="N2041" i="1"/>
  <c r="N2043" i="1"/>
  <c r="N2032" i="1"/>
  <c r="N2036" i="1" s="1"/>
  <c r="O2043" i="1" l="1"/>
  <c r="P2013" i="1"/>
  <c r="P2043" i="1" s="1"/>
  <c r="O2041" i="1"/>
  <c r="P2011" i="1"/>
  <c r="P2041" i="1" s="1"/>
  <c r="O2032" i="1"/>
  <c r="O2036" i="1" s="1"/>
  <c r="P2024" i="1"/>
  <c r="P2032" i="1" s="1"/>
  <c r="P2036" i="1" s="1"/>
  <c r="O2044" i="1"/>
  <c r="P2014" i="1"/>
  <c r="P2044" i="1" s="1"/>
  <c r="O2049" i="1"/>
  <c r="P2019" i="1"/>
  <c r="P2049" i="1" s="1"/>
  <c r="O2042" i="1"/>
  <c r="P2012" i="1"/>
  <c r="P2042" i="1" s="1"/>
  <c r="V2059" i="1"/>
  <c r="D2092" i="1" l="1"/>
  <c r="D2099" i="1"/>
  <c r="E2094" i="1"/>
  <c r="W2059" i="1"/>
  <c r="D2093" i="1"/>
  <c r="D2094" i="1"/>
  <c r="D2091" i="1"/>
  <c r="D2082" i="1"/>
  <c r="D2086" i="1" s="1"/>
  <c r="E2091" i="1" l="1"/>
  <c r="E2082" i="1"/>
  <c r="E2086" i="1" s="1"/>
  <c r="E2092" i="1"/>
  <c r="E2093" i="1"/>
  <c r="X2059" i="1"/>
  <c r="F2094" i="1"/>
  <c r="E2099" i="1"/>
  <c r="F2093" i="1" l="1"/>
  <c r="Y2059" i="1"/>
  <c r="G2094" i="1"/>
  <c r="F2091" i="1"/>
  <c r="F2099" i="1"/>
  <c r="F2082" i="1"/>
  <c r="F2086" i="1" s="1"/>
  <c r="F2092" i="1"/>
  <c r="G2091" i="1" l="1"/>
  <c r="G2093" i="1"/>
  <c r="G2092" i="1"/>
  <c r="G2082" i="1"/>
  <c r="G2086" i="1" s="1"/>
  <c r="G2099" i="1"/>
  <c r="Z2059" i="1"/>
  <c r="H2092" i="1"/>
  <c r="H2093" i="1" l="1"/>
  <c r="AA2059" i="1"/>
  <c r="H2094" i="1"/>
  <c r="H2099" i="1"/>
  <c r="H2082" i="1"/>
  <c r="H2086" i="1" s="1"/>
  <c r="H2091" i="1"/>
  <c r="I2082" i="1" l="1"/>
  <c r="I2086" i="1" s="1"/>
  <c r="I2091" i="1"/>
  <c r="I2092" i="1"/>
  <c r="I2093" i="1"/>
  <c r="I2099" i="1"/>
  <c r="J2099" i="1"/>
  <c r="J2091" i="1"/>
  <c r="AB2059" i="1"/>
  <c r="I2094" i="1"/>
  <c r="J2092" i="1" l="1"/>
  <c r="J2082" i="1"/>
  <c r="J2086" i="1" s="1"/>
  <c r="AC2059" i="1"/>
  <c r="K2082" i="1"/>
  <c r="K2092" i="1"/>
  <c r="J2093" i="1"/>
  <c r="J2094" i="1"/>
  <c r="K2086" i="1" l="1"/>
  <c r="K2099" i="1"/>
  <c r="AD2059" i="1"/>
  <c r="L2092" i="1"/>
  <c r="K2093" i="1"/>
  <c r="K2094" i="1"/>
  <c r="K2091" i="1"/>
  <c r="M2099" i="1" l="1"/>
  <c r="AE2059" i="1"/>
  <c r="M2091" i="1"/>
  <c r="L2093" i="1"/>
  <c r="L2094" i="1"/>
  <c r="L2099" i="1"/>
  <c r="L2091" i="1"/>
  <c r="L2082" i="1"/>
  <c r="L2086" i="1" s="1"/>
  <c r="M2093" i="1" l="1"/>
  <c r="AF2059" i="1"/>
  <c r="N2093" i="1"/>
  <c r="M2094" i="1"/>
  <c r="M2082" i="1"/>
  <c r="M2086" i="1" s="1"/>
  <c r="M2092" i="1"/>
  <c r="P2079" i="1" l="1"/>
  <c r="P2075" i="1"/>
  <c r="U2109" i="1"/>
  <c r="P2078" i="1"/>
  <c r="P2076" i="1"/>
  <c r="P2077" i="1"/>
  <c r="P2084" i="1"/>
  <c r="N2092" i="1"/>
  <c r="N2091" i="1"/>
  <c r="N2099" i="1"/>
  <c r="N2094" i="1"/>
  <c r="N2082" i="1"/>
  <c r="N2086" i="1" s="1"/>
  <c r="O2099" i="1" l="1"/>
  <c r="P2069" i="1"/>
  <c r="P2099" i="1" s="1"/>
  <c r="O2092" i="1"/>
  <c r="P2062" i="1"/>
  <c r="P2092" i="1" s="1"/>
  <c r="O2082" i="1"/>
  <c r="O2086" i="1" s="1"/>
  <c r="P2074" i="1"/>
  <c r="P2082" i="1" s="1"/>
  <c r="P2086" i="1" s="1"/>
  <c r="O2093" i="1"/>
  <c r="P2063" i="1"/>
  <c r="P2093" i="1" s="1"/>
  <c r="V2109" i="1"/>
  <c r="O2094" i="1"/>
  <c r="P2064" i="1"/>
  <c r="P2094" i="1" s="1"/>
  <c r="O2091" i="1"/>
  <c r="P2061" i="1"/>
  <c r="P2091" i="1" s="1"/>
  <c r="D2143" i="1" l="1"/>
  <c r="D2144" i="1"/>
  <c r="D2141" i="1"/>
  <c r="D2149" i="1"/>
  <c r="D2142" i="1"/>
  <c r="D2132" i="1"/>
  <c r="D2136" i="1" s="1"/>
  <c r="E2143" i="1"/>
  <c r="W2109" i="1"/>
  <c r="E2144" i="1" l="1"/>
  <c r="E2141" i="1"/>
  <c r="E2149" i="1"/>
  <c r="E2132" i="1"/>
  <c r="E2136" i="1" s="1"/>
  <c r="E2142" i="1"/>
  <c r="X2109" i="1"/>
  <c r="F2132" i="1" l="1"/>
  <c r="F2136" i="1" s="1"/>
  <c r="F2144" i="1"/>
  <c r="F2141" i="1"/>
  <c r="F2142" i="1"/>
  <c r="F2143" i="1"/>
  <c r="Y2109" i="1"/>
  <c r="F2149" i="1"/>
  <c r="G2144" i="1" l="1"/>
  <c r="Z2109" i="1"/>
  <c r="H2143" i="1"/>
  <c r="G2142" i="1"/>
  <c r="G2141" i="1"/>
  <c r="G2149" i="1"/>
  <c r="G2132" i="1"/>
  <c r="G2136" i="1" s="1"/>
  <c r="G2143" i="1"/>
  <c r="H2144" i="1" l="1"/>
  <c r="H2132" i="1"/>
  <c r="H2136" i="1" s="1"/>
  <c r="H2149" i="1"/>
  <c r="AA2109" i="1"/>
  <c r="H2142" i="1"/>
  <c r="H2141" i="1"/>
  <c r="I2142" i="1" l="1"/>
  <c r="I2149" i="1"/>
  <c r="J2143" i="1"/>
  <c r="J2142" i="1"/>
  <c r="J2144" i="1"/>
  <c r="J2141" i="1"/>
  <c r="AB2109" i="1"/>
  <c r="I2143" i="1"/>
  <c r="I2144" i="1"/>
  <c r="I2141" i="1"/>
  <c r="I2132" i="1"/>
  <c r="I2136" i="1" s="1"/>
  <c r="AC2109" i="1" l="1"/>
  <c r="J2132" i="1"/>
  <c r="J2136" i="1" s="1"/>
  <c r="J2149" i="1"/>
  <c r="K2132" i="1" l="1"/>
  <c r="K2136" i="1" s="1"/>
  <c r="K2143" i="1"/>
  <c r="L2141" i="1"/>
  <c r="AD2109" i="1"/>
  <c r="L2144" i="1"/>
  <c r="L2143" i="1"/>
  <c r="L2149" i="1"/>
  <c r="K2142" i="1"/>
  <c r="K2144" i="1"/>
  <c r="K2141" i="1"/>
  <c r="K2149" i="1"/>
  <c r="L2142" i="1" l="1"/>
  <c r="L2132" i="1"/>
  <c r="L2136" i="1" s="1"/>
  <c r="AE2109" i="1"/>
  <c r="M2142" i="1"/>
  <c r="N2149" i="1" l="1"/>
  <c r="N2141" i="1"/>
  <c r="AF2109" i="1"/>
  <c r="M2141" i="1"/>
  <c r="M2143" i="1"/>
  <c r="M2144" i="1"/>
  <c r="M2149" i="1"/>
  <c r="M2132" i="1"/>
  <c r="M2136" i="1" s="1"/>
  <c r="P2126" i="1" l="1"/>
  <c r="P2129" i="1"/>
  <c r="P2125" i="1"/>
  <c r="P2127" i="1"/>
  <c r="U2159" i="1"/>
  <c r="P2128" i="1"/>
  <c r="P2134" i="1"/>
  <c r="N2132" i="1"/>
  <c r="N2136" i="1" s="1"/>
  <c r="N2142" i="1"/>
  <c r="N2143" i="1"/>
  <c r="N2144" i="1"/>
  <c r="O2144" i="1" l="1"/>
  <c r="P2114" i="1"/>
  <c r="P2144" i="1" s="1"/>
  <c r="O2132" i="1"/>
  <c r="O2136" i="1" s="1"/>
  <c r="P2124" i="1"/>
  <c r="P2132" i="1" s="1"/>
  <c r="P2136" i="1" s="1"/>
  <c r="O2142" i="1"/>
  <c r="P2112" i="1"/>
  <c r="P2142" i="1" s="1"/>
  <c r="V2159" i="1"/>
  <c r="O2141" i="1"/>
  <c r="P2111" i="1"/>
  <c r="P2141" i="1" s="1"/>
  <c r="O2149" i="1"/>
  <c r="P2119" i="1"/>
  <c r="P2149" i="1" s="1"/>
  <c r="O2143" i="1"/>
  <c r="P2113" i="1"/>
  <c r="P2143" i="1" s="1"/>
  <c r="D2182" i="1" l="1"/>
  <c r="D2186" i="1" s="1"/>
  <c r="D2191" i="1"/>
  <c r="D2194" i="1"/>
  <c r="D2199" i="1"/>
  <c r="D2193" i="1"/>
  <c r="W2159" i="1"/>
  <c r="E2193" i="1"/>
  <c r="D2192" i="1"/>
  <c r="E2192" i="1" l="1"/>
  <c r="E2194" i="1"/>
  <c r="E2182" i="1"/>
  <c r="E2186" i="1" s="1"/>
  <c r="E2199" i="1"/>
  <c r="E2191" i="1"/>
  <c r="X2159" i="1"/>
  <c r="F2192" i="1" l="1"/>
  <c r="G2192" i="1"/>
  <c r="G2191" i="1"/>
  <c r="Y2159" i="1"/>
  <c r="F2193" i="1"/>
  <c r="F2194" i="1"/>
  <c r="F2199" i="1"/>
  <c r="F2191" i="1"/>
  <c r="F2182" i="1"/>
  <c r="F2186" i="1" s="1"/>
  <c r="G2193" i="1" l="1"/>
  <c r="G2194" i="1"/>
  <c r="G2182" i="1"/>
  <c r="G2186" i="1" s="1"/>
  <c r="H2191" i="1"/>
  <c r="Z2159" i="1"/>
  <c r="H2194" i="1"/>
  <c r="G2199" i="1"/>
  <c r="I2191" i="1" l="1"/>
  <c r="AA2159" i="1"/>
  <c r="I2194" i="1"/>
  <c r="I2193" i="1"/>
  <c r="H2199" i="1"/>
  <c r="H2182" i="1"/>
  <c r="H2186" i="1" s="1"/>
  <c r="H2192" i="1"/>
  <c r="H2193" i="1"/>
  <c r="I2199" i="1" l="1"/>
  <c r="I2192" i="1"/>
  <c r="I2182" i="1"/>
  <c r="I2186" i="1" s="1"/>
  <c r="AB2159" i="1"/>
  <c r="J2191" i="1" l="1"/>
  <c r="J2199" i="1"/>
  <c r="J2192" i="1"/>
  <c r="J2182" i="1"/>
  <c r="J2186" i="1" s="1"/>
  <c r="K2193" i="1"/>
  <c r="K2199" i="1"/>
  <c r="K2192" i="1"/>
  <c r="K2191" i="1"/>
  <c r="AC2159" i="1"/>
  <c r="K2194" i="1"/>
  <c r="J2193" i="1"/>
  <c r="J2194" i="1"/>
  <c r="L2192" i="1" l="1"/>
  <c r="AD2159" i="1"/>
  <c r="L2193" i="1"/>
  <c r="L2194" i="1"/>
  <c r="L2182" i="1"/>
  <c r="L2186" i="1" s="1"/>
  <c r="K2182" i="1"/>
  <c r="K2186" i="1" s="1"/>
  <c r="L2191" i="1" l="1"/>
  <c r="L2199" i="1"/>
  <c r="AE2159" i="1"/>
  <c r="M2194" i="1"/>
  <c r="M2192" i="1"/>
  <c r="M2199" i="1" l="1"/>
  <c r="M2191" i="1"/>
  <c r="M2193" i="1"/>
  <c r="M2182" i="1"/>
  <c r="M2186" i="1" s="1"/>
  <c r="AF2159" i="1"/>
  <c r="N2199" i="1"/>
  <c r="N2193" i="1" l="1"/>
  <c r="N2194" i="1"/>
  <c r="P2184" i="1"/>
  <c r="P2177" i="1"/>
  <c r="P2176" i="1"/>
  <c r="U2209" i="1"/>
  <c r="P2178" i="1"/>
  <c r="P2179" i="1"/>
  <c r="P2175" i="1"/>
  <c r="N2191" i="1"/>
  <c r="N2182" i="1"/>
  <c r="N2186" i="1" s="1"/>
  <c r="N2192" i="1"/>
  <c r="O2182" i="1" l="1"/>
  <c r="O2186" i="1" s="1"/>
  <c r="P2174" i="1"/>
  <c r="P2182" i="1" s="1"/>
  <c r="P2186" i="1" s="1"/>
  <c r="O2191" i="1"/>
  <c r="P2161" i="1"/>
  <c r="P2191" i="1" s="1"/>
  <c r="O2192" i="1"/>
  <c r="P2162" i="1"/>
  <c r="P2192" i="1" s="1"/>
  <c r="O2193" i="1"/>
  <c r="P2163" i="1"/>
  <c r="P2193" i="1" s="1"/>
  <c r="O2194" i="1"/>
  <c r="P2164" i="1"/>
  <c r="P2194" i="1" s="1"/>
  <c r="O2199" i="1"/>
  <c r="P2169" i="1"/>
  <c r="P2199" i="1" s="1"/>
  <c r="V2209" i="1"/>
  <c r="D2232" i="1" l="1"/>
  <c r="D2236" i="1" s="1"/>
  <c r="D2243" i="1"/>
  <c r="E2242" i="1"/>
  <c r="W2209" i="1"/>
  <c r="E2244" i="1"/>
  <c r="D2244" i="1"/>
  <c r="D2241" i="1"/>
  <c r="D2242" i="1"/>
  <c r="D2249" i="1"/>
  <c r="E2243" i="1" l="1"/>
  <c r="X2209" i="1"/>
  <c r="E2241" i="1"/>
  <c r="E2249" i="1"/>
  <c r="E2232" i="1"/>
  <c r="E2236" i="1" s="1"/>
  <c r="F2242" i="1" l="1"/>
  <c r="F2232" i="1"/>
  <c r="F2236" i="1" s="1"/>
  <c r="F2243" i="1"/>
  <c r="G2249" i="1"/>
  <c r="Y2209" i="1"/>
  <c r="G2241" i="1"/>
  <c r="F2244" i="1"/>
  <c r="F2241" i="1"/>
  <c r="F2249" i="1"/>
  <c r="G2242" i="1" l="1"/>
  <c r="H2242" i="1"/>
  <c r="H2241" i="1"/>
  <c r="Z2209" i="1"/>
  <c r="G2232" i="1"/>
  <c r="G2236" i="1" s="1"/>
  <c r="G2243" i="1"/>
  <c r="G2244" i="1"/>
  <c r="H2232" i="1" l="1"/>
  <c r="H2236" i="1" s="1"/>
  <c r="AA2209" i="1"/>
  <c r="I2244" i="1"/>
  <c r="H2243" i="1"/>
  <c r="H2249" i="1"/>
  <c r="H2244" i="1"/>
  <c r="I2249" i="1" l="1"/>
  <c r="I2243" i="1"/>
  <c r="I2241" i="1"/>
  <c r="I2232" i="1"/>
  <c r="I2236" i="1" s="1"/>
  <c r="AB2209" i="1"/>
  <c r="I2242" i="1"/>
  <c r="J2243" i="1" l="1"/>
  <c r="J2244" i="1"/>
  <c r="J2241" i="1"/>
  <c r="J2249" i="1"/>
  <c r="K2244" i="1"/>
  <c r="AC2209" i="1"/>
  <c r="K2249" i="1"/>
  <c r="J2242" i="1"/>
  <c r="J2232" i="1"/>
  <c r="J2236" i="1" s="1"/>
  <c r="AD2209" i="1" l="1"/>
  <c r="K2241" i="1"/>
  <c r="K2232" i="1"/>
  <c r="K2236" i="1" s="1"/>
  <c r="K2243" i="1"/>
  <c r="K2242" i="1"/>
  <c r="L2244" i="1" l="1"/>
  <c r="L2232" i="1"/>
  <c r="L2236" i="1" s="1"/>
  <c r="L2242" i="1"/>
  <c r="L2243" i="1"/>
  <c r="AE2209" i="1"/>
  <c r="L2241" i="1"/>
  <c r="L2249" i="1"/>
  <c r="M2243" i="1" l="1"/>
  <c r="N2241" i="1"/>
  <c r="AF2209" i="1"/>
  <c r="N2244" i="1"/>
  <c r="N2243" i="1"/>
  <c r="M2242" i="1"/>
  <c r="M2244" i="1"/>
  <c r="M2241" i="1"/>
  <c r="M2249" i="1"/>
  <c r="M2232" i="1"/>
  <c r="M2236" i="1" s="1"/>
  <c r="N2249" i="1" l="1"/>
  <c r="N2242" i="1"/>
  <c r="N2232" i="1"/>
  <c r="N2236" i="1" s="1"/>
  <c r="U2259" i="1"/>
  <c r="P2228" i="1"/>
  <c r="P2234" i="1"/>
  <c r="P2227" i="1"/>
  <c r="P2229" i="1"/>
  <c r="P2225" i="1"/>
  <c r="P2226" i="1"/>
  <c r="O2242" i="1" l="1"/>
  <c r="P2212" i="1"/>
  <c r="P2242" i="1" s="1"/>
  <c r="O2249" i="1"/>
  <c r="P2219" i="1"/>
  <c r="P2249" i="1" s="1"/>
  <c r="O2232" i="1"/>
  <c r="O2236" i="1" s="1"/>
  <c r="P2224" i="1"/>
  <c r="P2232" i="1" s="1"/>
  <c r="P2236" i="1" s="1"/>
  <c r="V2259" i="1"/>
  <c r="O2241" i="1"/>
  <c r="P2211" i="1"/>
  <c r="P2241" i="1" s="1"/>
  <c r="O2243" i="1"/>
  <c r="P2213" i="1"/>
  <c r="P2243" i="1" s="1"/>
  <c r="O2244" i="1"/>
  <c r="P2214" i="1"/>
  <c r="P2244" i="1" s="1"/>
  <c r="D2292" i="1" l="1"/>
  <c r="D2293" i="1"/>
  <c r="D2282" i="1"/>
  <c r="D2286" i="1" s="1"/>
  <c r="E2299" i="1"/>
  <c r="E2291" i="1"/>
  <c r="W2259" i="1"/>
  <c r="D2291" i="1"/>
  <c r="D2294" i="1"/>
  <c r="D2299" i="1"/>
  <c r="E2294" i="1" l="1"/>
  <c r="X2259" i="1"/>
  <c r="F2294" i="1"/>
  <c r="F2282" i="1"/>
  <c r="F2286" i="1" s="1"/>
  <c r="E2282" i="1"/>
  <c r="E2286" i="1" s="1"/>
  <c r="E2292" i="1"/>
  <c r="E2293" i="1"/>
  <c r="F2293" i="1" l="1"/>
  <c r="Y2259" i="1"/>
  <c r="G2293" i="1"/>
  <c r="F2292" i="1"/>
  <c r="F2291" i="1"/>
  <c r="F2299" i="1"/>
  <c r="G2282" i="1" l="1"/>
  <c r="G2286" i="1" s="1"/>
  <c r="G2299" i="1"/>
  <c r="Z2259" i="1"/>
  <c r="G2292" i="1"/>
  <c r="G2294" i="1"/>
  <c r="G2291" i="1"/>
  <c r="H2294" i="1" l="1"/>
  <c r="H2299" i="1"/>
  <c r="I2299" i="1"/>
  <c r="AA2259" i="1"/>
  <c r="H2293" i="1"/>
  <c r="H2291" i="1"/>
  <c r="H2282" i="1"/>
  <c r="H2286" i="1" s="1"/>
  <c r="H2292" i="1"/>
  <c r="I2293" i="1" l="1"/>
  <c r="I2294" i="1"/>
  <c r="AB2259" i="1"/>
  <c r="I2291" i="1"/>
  <c r="I2282" i="1"/>
  <c r="I2286" i="1" s="1"/>
  <c r="I2292" i="1"/>
  <c r="J2293" i="1" l="1"/>
  <c r="J2292" i="1"/>
  <c r="J2294" i="1"/>
  <c r="J2291" i="1"/>
  <c r="J2299" i="1"/>
  <c r="AC2259" i="1"/>
  <c r="K2293" i="1"/>
  <c r="J2282" i="1"/>
  <c r="J2286" i="1" s="1"/>
  <c r="K2294" i="1" l="1"/>
  <c r="K2291" i="1"/>
  <c r="K2299" i="1"/>
  <c r="K2292" i="1"/>
  <c r="K2282" i="1"/>
  <c r="K2286" i="1" s="1"/>
  <c r="L2293" i="1"/>
  <c r="AD2259" i="1"/>
  <c r="L2292" i="1"/>
  <c r="L2294" i="1" l="1"/>
  <c r="M2291" i="1"/>
  <c r="AE2259" i="1"/>
  <c r="L2299" i="1"/>
  <c r="L2282" i="1"/>
  <c r="L2286" i="1" s="1"/>
  <c r="L2291" i="1"/>
  <c r="M2282" i="1" l="1"/>
  <c r="M2286" i="1" s="1"/>
  <c r="M2292" i="1"/>
  <c r="M2293" i="1"/>
  <c r="AF2259" i="1"/>
  <c r="N2294" i="1"/>
  <c r="M2299" i="1"/>
  <c r="M2294" i="1"/>
  <c r="N2282" i="1" l="1"/>
  <c r="N2286" i="1" s="1"/>
  <c r="P2279" i="1"/>
  <c r="P2275" i="1"/>
  <c r="U2309" i="1"/>
  <c r="P2278" i="1"/>
  <c r="P2284" i="1"/>
  <c r="P2276" i="1"/>
  <c r="P2277" i="1"/>
  <c r="N2292" i="1"/>
  <c r="N2291" i="1"/>
  <c r="N2299" i="1"/>
  <c r="N2293" i="1"/>
  <c r="O2293" i="1" l="1"/>
  <c r="P2263" i="1"/>
  <c r="P2293" i="1" s="1"/>
  <c r="O2291" i="1"/>
  <c r="P2261" i="1"/>
  <c r="P2291" i="1" s="1"/>
  <c r="O2282" i="1"/>
  <c r="O2286" i="1" s="1"/>
  <c r="P2274" i="1"/>
  <c r="P2282" i="1" s="1"/>
  <c r="P2286" i="1" s="1"/>
  <c r="O2299" i="1"/>
  <c r="P2269" i="1"/>
  <c r="P2299" i="1" s="1"/>
  <c r="O2294" i="1"/>
  <c r="P2264" i="1"/>
  <c r="P2294" i="1" s="1"/>
  <c r="O2292" i="1"/>
  <c r="P2262" i="1"/>
  <c r="P2292" i="1" s="1"/>
  <c r="V2309" i="1"/>
  <c r="D2349" i="1" l="1"/>
  <c r="W2309" i="1"/>
  <c r="E2342" i="1"/>
  <c r="D2344" i="1"/>
  <c r="D2341" i="1"/>
  <c r="D2343" i="1"/>
  <c r="D2342" i="1"/>
  <c r="D2332" i="1"/>
  <c r="D2336" i="1" s="1"/>
  <c r="E2349" i="1" l="1"/>
  <c r="X2309" i="1"/>
  <c r="E2343" i="1"/>
  <c r="E2344" i="1"/>
  <c r="E2341" i="1"/>
  <c r="E2332" i="1"/>
  <c r="E2336" i="1" s="1"/>
  <c r="F2342" i="1" l="1"/>
  <c r="F2343" i="1"/>
  <c r="F2332" i="1"/>
  <c r="F2336" i="1" s="1"/>
  <c r="F2349" i="1"/>
  <c r="Y2309" i="1"/>
  <c r="F2341" i="1"/>
  <c r="F2344" i="1"/>
  <c r="Z2309" i="1" l="1"/>
  <c r="H2349" i="1"/>
  <c r="G2342" i="1"/>
  <c r="G2341" i="1"/>
  <c r="G2349" i="1"/>
  <c r="G2344" i="1"/>
  <c r="G2343" i="1"/>
  <c r="G2332" i="1"/>
  <c r="G2336" i="1" s="1"/>
  <c r="H2332" i="1" l="1"/>
  <c r="H2336" i="1" s="1"/>
  <c r="H2342" i="1"/>
  <c r="H2343" i="1"/>
  <c r="AA2309" i="1"/>
  <c r="I2342" i="1"/>
  <c r="H2344" i="1"/>
  <c r="H2341" i="1"/>
  <c r="I2332" i="1" l="1"/>
  <c r="I2336" i="1" s="1"/>
  <c r="AB2309" i="1"/>
  <c r="I2349" i="1"/>
  <c r="I2341" i="1"/>
  <c r="I2343" i="1"/>
  <c r="I2344" i="1"/>
  <c r="AC2309" i="1" l="1"/>
  <c r="K2344" i="1"/>
  <c r="J2332" i="1"/>
  <c r="J2336" i="1" s="1"/>
  <c r="J2341" i="1"/>
  <c r="J2342" i="1"/>
  <c r="J2343" i="1"/>
  <c r="J2344" i="1"/>
  <c r="J2349" i="1"/>
  <c r="K2342" i="1" l="1"/>
  <c r="K2341" i="1"/>
  <c r="K2349" i="1"/>
  <c r="K2332" i="1"/>
  <c r="K2336" i="1" s="1"/>
  <c r="AD2309" i="1"/>
  <c r="L2349" i="1"/>
  <c r="K2343" i="1"/>
  <c r="M2343" i="1" l="1"/>
  <c r="AE2309" i="1"/>
  <c r="M2342" i="1"/>
  <c r="M2349" i="1"/>
  <c r="L2342" i="1"/>
  <c r="L2344" i="1"/>
  <c r="L2341" i="1"/>
  <c r="L2343" i="1"/>
  <c r="L2332" i="1"/>
  <c r="L2336" i="1" s="1"/>
  <c r="M2344" i="1" l="1"/>
  <c r="N2343" i="1"/>
  <c r="AF2309" i="1"/>
  <c r="M2341" i="1"/>
  <c r="M2332" i="1"/>
  <c r="M2336" i="1" s="1"/>
  <c r="N2349" i="1" l="1"/>
  <c r="P2326" i="1"/>
  <c r="P2329" i="1"/>
  <c r="P2325" i="1"/>
  <c r="P2334" i="1"/>
  <c r="U2359" i="1"/>
  <c r="P2327" i="1"/>
  <c r="P2328" i="1"/>
  <c r="N2344" i="1"/>
  <c r="N2341" i="1"/>
  <c r="N2332" i="1"/>
  <c r="N2336" i="1" s="1"/>
  <c r="N2342" i="1"/>
  <c r="V2359" i="1" l="1"/>
  <c r="O2332" i="1"/>
  <c r="O2336" i="1" s="1"/>
  <c r="P2324" i="1"/>
  <c r="P2332" i="1" s="1"/>
  <c r="P2336" i="1" s="1"/>
  <c r="O2342" i="1"/>
  <c r="P2312" i="1"/>
  <c r="P2342" i="1" s="1"/>
  <c r="O2343" i="1"/>
  <c r="P2313" i="1"/>
  <c r="P2343" i="1" s="1"/>
  <c r="O2341" i="1"/>
  <c r="P2311" i="1"/>
  <c r="P2341" i="1" s="1"/>
  <c r="O2349" i="1"/>
  <c r="P2319" i="1"/>
  <c r="P2349" i="1" s="1"/>
  <c r="O2344" i="1"/>
  <c r="P2314" i="1"/>
  <c r="P2344" i="1" s="1"/>
  <c r="D2393" i="1" l="1"/>
  <c r="W2359" i="1"/>
  <c r="E2392" i="1"/>
  <c r="D2392" i="1"/>
  <c r="D2394" i="1"/>
  <c r="D2391" i="1"/>
  <c r="D2399" i="1"/>
  <c r="D2382" i="1"/>
  <c r="D2386" i="1" s="1"/>
  <c r="E2382" i="1" l="1"/>
  <c r="E2386" i="1" s="1"/>
  <c r="E2393" i="1"/>
  <c r="X2359" i="1"/>
  <c r="F2392" i="1"/>
  <c r="E2399" i="1"/>
  <c r="E2394" i="1"/>
  <c r="E2391" i="1"/>
  <c r="F2393" i="1" l="1"/>
  <c r="F2394" i="1"/>
  <c r="F2399" i="1"/>
  <c r="F2382" i="1"/>
  <c r="F2386" i="1" s="1"/>
  <c r="Y2359" i="1"/>
  <c r="F2391" i="1"/>
  <c r="G2394" i="1" l="1"/>
  <c r="Z2359" i="1"/>
  <c r="H2394" i="1"/>
  <c r="G2382" i="1"/>
  <c r="G2386" i="1" s="1"/>
  <c r="G2391" i="1"/>
  <c r="G2392" i="1"/>
  <c r="G2393" i="1"/>
  <c r="G2399" i="1"/>
  <c r="H2399" i="1" l="1"/>
  <c r="AA2359" i="1"/>
  <c r="I2394" i="1"/>
  <c r="I2392" i="1"/>
  <c r="H2393" i="1"/>
  <c r="H2392" i="1"/>
  <c r="H2382" i="1"/>
  <c r="H2386" i="1" s="1"/>
  <c r="H2391" i="1"/>
  <c r="I2391" i="1" l="1"/>
  <c r="I2382" i="1"/>
  <c r="I2386" i="1" s="1"/>
  <c r="I2393" i="1"/>
  <c r="J2393" i="1"/>
  <c r="AB2359" i="1"/>
  <c r="J2392" i="1"/>
  <c r="I2399" i="1"/>
  <c r="J2399" i="1" l="1"/>
  <c r="J2391" i="1"/>
  <c r="J2382" i="1"/>
  <c r="J2386" i="1" s="1"/>
  <c r="K2392" i="1"/>
  <c r="K2394" i="1"/>
  <c r="K2391" i="1"/>
  <c r="AC2359" i="1"/>
  <c r="J2394" i="1"/>
  <c r="K2393" i="1" l="1"/>
  <c r="K2382" i="1"/>
  <c r="K2386" i="1" s="1"/>
  <c r="K2399" i="1"/>
  <c r="AD2359" i="1"/>
  <c r="L2393" i="1" l="1"/>
  <c r="L2394" i="1"/>
  <c r="AE2359" i="1"/>
  <c r="M2382" i="1"/>
  <c r="M2386" i="1" s="1"/>
  <c r="M2394" i="1"/>
  <c r="M2392" i="1"/>
  <c r="M2393" i="1"/>
  <c r="M2399" i="1"/>
  <c r="L2392" i="1"/>
  <c r="L2391" i="1"/>
  <c r="L2399" i="1"/>
  <c r="L2382" i="1"/>
  <c r="L2386" i="1" s="1"/>
  <c r="N2394" i="1" l="1"/>
  <c r="N2393" i="1"/>
  <c r="N2392" i="1"/>
  <c r="AF2359" i="1"/>
  <c r="M2391" i="1"/>
  <c r="P2384" i="1" l="1"/>
  <c r="P2377" i="1"/>
  <c r="P2376" i="1"/>
  <c r="P2375" i="1"/>
  <c r="P2378" i="1"/>
  <c r="U2409" i="1"/>
  <c r="P2379" i="1"/>
  <c r="N2399" i="1"/>
  <c r="N2382" i="1"/>
  <c r="N2386" i="1" s="1"/>
  <c r="N2391" i="1"/>
  <c r="O2391" i="1" l="1"/>
  <c r="P2361" i="1"/>
  <c r="P2391" i="1" s="1"/>
  <c r="O2392" i="1"/>
  <c r="P2362" i="1"/>
  <c r="P2392" i="1" s="1"/>
  <c r="V2409" i="1"/>
  <c r="O2394" i="1"/>
  <c r="P2364" i="1"/>
  <c r="P2394" i="1" s="1"/>
  <c r="O2393" i="1"/>
  <c r="P2363" i="1"/>
  <c r="P2393" i="1" s="1"/>
  <c r="O2399" i="1"/>
  <c r="P2369" i="1"/>
  <c r="P2399" i="1" s="1"/>
  <c r="O2382" i="1"/>
  <c r="O2386" i="1" s="1"/>
  <c r="P2374" i="1"/>
  <c r="P2382" i="1" s="1"/>
  <c r="P2386" i="1" s="1"/>
  <c r="D2432" i="1" l="1"/>
  <c r="D2436" i="1" s="1"/>
  <c r="D2444" i="1"/>
  <c r="D2442" i="1"/>
  <c r="D2449" i="1"/>
  <c r="E2449" i="1"/>
  <c r="E2441" i="1"/>
  <c r="W2409" i="1"/>
  <c r="E2444" i="1"/>
  <c r="D2441" i="1"/>
  <c r="D2443" i="1"/>
  <c r="E2442" i="1" l="1"/>
  <c r="E2432" i="1"/>
  <c r="E2436" i="1" s="1"/>
  <c r="E2443" i="1"/>
  <c r="X2409" i="1"/>
  <c r="F2441" i="1" l="1"/>
  <c r="F2449" i="1"/>
  <c r="Y2409" i="1"/>
  <c r="G2442" i="1"/>
  <c r="F2442" i="1"/>
  <c r="F2444" i="1"/>
  <c r="F2443" i="1"/>
  <c r="F2432" i="1"/>
  <c r="F2436" i="1" s="1"/>
  <c r="G2449" i="1" l="1"/>
  <c r="G2443" i="1"/>
  <c r="G2444" i="1"/>
  <c r="Z2409" i="1"/>
  <c r="G2441" i="1"/>
  <c r="G2432" i="1"/>
  <c r="G2436" i="1" s="1"/>
  <c r="H2442" i="1" l="1"/>
  <c r="H2444" i="1"/>
  <c r="H2441" i="1"/>
  <c r="H2432" i="1"/>
  <c r="H2436" i="1" s="1"/>
  <c r="H2443" i="1"/>
  <c r="AA2409" i="1"/>
  <c r="I2444" i="1"/>
  <c r="H2449" i="1"/>
  <c r="I2442" i="1" l="1"/>
  <c r="I2432" i="1"/>
  <c r="I2436" i="1" s="1"/>
  <c r="I2443" i="1"/>
  <c r="AB2409" i="1"/>
  <c r="J2444" i="1"/>
  <c r="J2443" i="1"/>
  <c r="I2441" i="1"/>
  <c r="I2449" i="1"/>
  <c r="J2442" i="1" l="1"/>
  <c r="J2432" i="1"/>
  <c r="J2436" i="1" s="1"/>
  <c r="K2449" i="1"/>
  <c r="AC2409" i="1"/>
  <c r="J2449" i="1"/>
  <c r="J2441" i="1"/>
  <c r="K2432" i="1" l="1"/>
  <c r="K2436" i="1" s="1"/>
  <c r="K2441" i="1"/>
  <c r="AD2409" i="1"/>
  <c r="K2442" i="1"/>
  <c r="K2443" i="1"/>
  <c r="K2444" i="1"/>
  <c r="L2444" i="1" l="1"/>
  <c r="L2449" i="1"/>
  <c r="M2441" i="1"/>
  <c r="AE2409" i="1"/>
  <c r="M2443" i="1"/>
  <c r="M2444" i="1"/>
  <c r="M2432" i="1"/>
  <c r="M2436" i="1" s="1"/>
  <c r="L2432" i="1"/>
  <c r="L2436" i="1" s="1"/>
  <c r="L2441" i="1"/>
  <c r="L2442" i="1"/>
  <c r="L2443" i="1"/>
  <c r="M2442" i="1" l="1"/>
  <c r="M2449" i="1"/>
  <c r="AF2409" i="1"/>
  <c r="N2444" i="1"/>
  <c r="N2443" i="1"/>
  <c r="N2441" i="1" l="1"/>
  <c r="N2449" i="1"/>
  <c r="N2432" i="1"/>
  <c r="N2436" i="1" s="1"/>
  <c r="N2442" i="1"/>
  <c r="U2459" i="1"/>
  <c r="P2428" i="1"/>
  <c r="P2434" i="1"/>
  <c r="P2427" i="1"/>
  <c r="P2425" i="1"/>
  <c r="P2426" i="1"/>
  <c r="P2429" i="1"/>
  <c r="O2441" i="1" l="1"/>
  <c r="P2411" i="1"/>
  <c r="P2441" i="1" s="1"/>
  <c r="O2432" i="1"/>
  <c r="O2436" i="1" s="1"/>
  <c r="P2424" i="1"/>
  <c r="P2432" i="1" s="1"/>
  <c r="P2436" i="1" s="1"/>
  <c r="O2442" i="1"/>
  <c r="P2412" i="1"/>
  <c r="P2442" i="1" s="1"/>
  <c r="V2459" i="1"/>
  <c r="O2449" i="1"/>
  <c r="P2419" i="1"/>
  <c r="P2449" i="1" s="1"/>
  <c r="O2443" i="1"/>
  <c r="P2413" i="1"/>
  <c r="P2443" i="1" s="1"/>
  <c r="O2444" i="1"/>
  <c r="P2414" i="1"/>
  <c r="P2444" i="1" s="1"/>
  <c r="E2499" i="1" l="1"/>
  <c r="E2492" i="1"/>
  <c r="E2491" i="1"/>
  <c r="W2459" i="1"/>
  <c r="D2494" i="1"/>
  <c r="D2499" i="1"/>
  <c r="D2491" i="1"/>
  <c r="D2482" i="1"/>
  <c r="D2486" i="1" s="1"/>
  <c r="D2492" i="1"/>
  <c r="D2493" i="1"/>
  <c r="E2493" i="1" l="1"/>
  <c r="E2494" i="1"/>
  <c r="X2459" i="1"/>
  <c r="E2482" i="1"/>
  <c r="E2486" i="1" s="1"/>
  <c r="F2493" i="1" l="1"/>
  <c r="F2482" i="1"/>
  <c r="F2486" i="1" s="1"/>
  <c r="F2494" i="1"/>
  <c r="Y2459" i="1"/>
  <c r="G2494" i="1"/>
  <c r="F2492" i="1"/>
  <c r="F2491" i="1"/>
  <c r="F2499" i="1"/>
  <c r="G2491" i="1" l="1"/>
  <c r="G2499" i="1"/>
  <c r="G2492" i="1"/>
  <c r="G2482" i="1"/>
  <c r="G2486" i="1" s="1"/>
  <c r="G2493" i="1"/>
  <c r="H2499" i="1"/>
  <c r="Z2459" i="1"/>
  <c r="H2482" i="1" l="1"/>
  <c r="H2486" i="1" s="1"/>
  <c r="I2492" i="1"/>
  <c r="AA2459" i="1"/>
  <c r="H2492" i="1"/>
  <c r="H2491" i="1"/>
  <c r="H2493" i="1"/>
  <c r="H2494" i="1"/>
  <c r="I2482" i="1" l="1"/>
  <c r="I2486" i="1" s="1"/>
  <c r="J2491" i="1"/>
  <c r="AB2459" i="1"/>
  <c r="J2494" i="1"/>
  <c r="I2491" i="1"/>
  <c r="I2493" i="1"/>
  <c r="I2494" i="1"/>
  <c r="I2499" i="1"/>
  <c r="J2492" i="1" l="1"/>
  <c r="J2482" i="1"/>
  <c r="J2486" i="1" s="1"/>
  <c r="J2493" i="1"/>
  <c r="J2499" i="1"/>
  <c r="K2491" i="1"/>
  <c r="AC2459" i="1"/>
  <c r="K2494" i="1"/>
  <c r="K2493" i="1"/>
  <c r="K2492" i="1" l="1"/>
  <c r="K2482" i="1"/>
  <c r="K2486" i="1" s="1"/>
  <c r="K2499" i="1"/>
  <c r="AD2459" i="1"/>
  <c r="L2492" i="1"/>
  <c r="L2499" i="1" l="1"/>
  <c r="L2493" i="1"/>
  <c r="L2494" i="1"/>
  <c r="L2491" i="1"/>
  <c r="L2482" i="1"/>
  <c r="L2486" i="1" s="1"/>
  <c r="M2493" i="1"/>
  <c r="M2499" i="1"/>
  <c r="AE2459" i="1"/>
  <c r="M2491" i="1"/>
  <c r="N2491" i="1" l="1"/>
  <c r="AF2459" i="1"/>
  <c r="N2494" i="1"/>
  <c r="M2494" i="1"/>
  <c r="M2482" i="1"/>
  <c r="M2486" i="1" s="1"/>
  <c r="M2492" i="1"/>
  <c r="N2493" i="1" l="1"/>
  <c r="P2479" i="1"/>
  <c r="P2475" i="1"/>
  <c r="U2509" i="1"/>
  <c r="P2478" i="1"/>
  <c r="P2476" i="1"/>
  <c r="P2477" i="1"/>
  <c r="P2484" i="1"/>
  <c r="N2492" i="1"/>
  <c r="N2499" i="1"/>
  <c r="N2482" i="1"/>
  <c r="N2486" i="1" s="1"/>
  <c r="O2493" i="1" l="1"/>
  <c r="P2463" i="1"/>
  <c r="P2493" i="1" s="1"/>
  <c r="V2509" i="1"/>
  <c r="O2499" i="1"/>
  <c r="P2469" i="1"/>
  <c r="P2499" i="1" s="1"/>
  <c r="O2494" i="1"/>
  <c r="P2464" i="1"/>
  <c r="P2494" i="1" s="1"/>
  <c r="O2491" i="1"/>
  <c r="P2461" i="1"/>
  <c r="P2491" i="1" s="1"/>
  <c r="O2492" i="1"/>
  <c r="P2462" i="1"/>
  <c r="P2492" i="1" s="1"/>
  <c r="O2482" i="1"/>
  <c r="O2486" i="1" s="1"/>
  <c r="P2474" i="1"/>
  <c r="P2482" i="1" s="1"/>
  <c r="P2486" i="1" s="1"/>
  <c r="D2543" i="1" l="1"/>
  <c r="E2543" i="1"/>
  <c r="E2549" i="1"/>
  <c r="W2509" i="1"/>
  <c r="E2541" i="1"/>
  <c r="D2549" i="1"/>
  <c r="D2544" i="1"/>
  <c r="D2541" i="1"/>
  <c r="D2542" i="1"/>
  <c r="D2532" i="1"/>
  <c r="D2536" i="1" s="1"/>
  <c r="E2532" i="1" l="1"/>
  <c r="E2536" i="1" s="1"/>
  <c r="F2549" i="1"/>
  <c r="F2541" i="1"/>
  <c r="X2509" i="1"/>
  <c r="E2542" i="1"/>
  <c r="E2544" i="1"/>
  <c r="Y2509" i="1" l="1"/>
  <c r="G2543" i="1"/>
  <c r="G2544" i="1"/>
  <c r="F2532" i="1"/>
  <c r="F2536" i="1" s="1"/>
  <c r="F2542" i="1"/>
  <c r="F2543" i="1"/>
  <c r="F2544" i="1"/>
  <c r="G2541" i="1" l="1"/>
  <c r="G2549" i="1"/>
  <c r="G2532" i="1"/>
  <c r="G2536" i="1" s="1"/>
  <c r="Z2509" i="1"/>
  <c r="H2542" i="1"/>
  <c r="G2542" i="1"/>
  <c r="AA2509" i="1" l="1"/>
  <c r="I2549" i="1"/>
  <c r="H2544" i="1"/>
  <c r="H2541" i="1"/>
  <c r="H2532" i="1"/>
  <c r="H2536" i="1" s="1"/>
  <c r="H2543" i="1"/>
  <c r="H2549" i="1"/>
  <c r="I2532" i="1" l="1"/>
  <c r="I2536" i="1" s="1"/>
  <c r="I2541" i="1"/>
  <c r="I2542" i="1"/>
  <c r="J2542" i="1"/>
  <c r="J2532" i="1"/>
  <c r="J2536" i="1" s="1"/>
  <c r="AB2509" i="1"/>
  <c r="I2543" i="1"/>
  <c r="I2544" i="1"/>
  <c r="AC2509" i="1" l="1"/>
  <c r="J2543" i="1"/>
  <c r="J2541" i="1"/>
  <c r="J2549" i="1"/>
  <c r="J2544" i="1"/>
  <c r="K2532" i="1" l="1"/>
  <c r="K2536" i="1" s="1"/>
  <c r="K2544" i="1"/>
  <c r="AD2509" i="1"/>
  <c r="K2542" i="1"/>
  <c r="K2543" i="1"/>
  <c r="K2541" i="1"/>
  <c r="K2549" i="1"/>
  <c r="L2541" i="1" l="1"/>
  <c r="L2544" i="1"/>
  <c r="L2542" i="1"/>
  <c r="L2532" i="1"/>
  <c r="L2536" i="1" s="1"/>
  <c r="L2549" i="1"/>
  <c r="L2543" i="1"/>
  <c r="AE2509" i="1"/>
  <c r="M2542" i="1" l="1"/>
  <c r="M2543" i="1"/>
  <c r="M2544" i="1"/>
  <c r="M2541" i="1"/>
  <c r="N2543" i="1"/>
  <c r="N2542" i="1"/>
  <c r="N2541" i="1"/>
  <c r="AF2509" i="1"/>
  <c r="M2549" i="1"/>
  <c r="M2532" i="1"/>
  <c r="M2536" i="1" s="1"/>
  <c r="N2549" i="1" l="1"/>
  <c r="N2544" i="1"/>
  <c r="P2526" i="1"/>
  <c r="P2529" i="1"/>
  <c r="P2525" i="1"/>
  <c r="P2527" i="1"/>
  <c r="U2559" i="1"/>
  <c r="P2528" i="1"/>
  <c r="P2534" i="1"/>
  <c r="N2532" i="1"/>
  <c r="N2536" i="1" s="1"/>
  <c r="V2559" i="1" l="1"/>
  <c r="O2541" i="1"/>
  <c r="P2511" i="1"/>
  <c r="P2541" i="1" s="1"/>
  <c r="O2549" i="1"/>
  <c r="P2519" i="1"/>
  <c r="P2549" i="1" s="1"/>
  <c r="O2544" i="1"/>
  <c r="P2514" i="1"/>
  <c r="P2544" i="1" s="1"/>
  <c r="O2543" i="1"/>
  <c r="P2513" i="1"/>
  <c r="P2543" i="1" s="1"/>
  <c r="O2532" i="1"/>
  <c r="O2536" i="1" s="1"/>
  <c r="P2524" i="1"/>
  <c r="P2532" i="1" s="1"/>
  <c r="P2536" i="1" s="1"/>
  <c r="O2542" i="1"/>
  <c r="P2512" i="1"/>
  <c r="P2542" i="1" s="1"/>
  <c r="D2594" i="1" l="1"/>
  <c r="W2559" i="1"/>
  <c r="E2582" i="1"/>
  <c r="E2586" i="1" s="1"/>
  <c r="E2593" i="1"/>
  <c r="D2592" i="1"/>
  <c r="D2591" i="1"/>
  <c r="D2599" i="1"/>
  <c r="D2582" i="1"/>
  <c r="D2586" i="1" s="1"/>
  <c r="D2593" i="1"/>
  <c r="E2591" i="1" l="1"/>
  <c r="E2599" i="1"/>
  <c r="F2594" i="1"/>
  <c r="F2591" i="1"/>
  <c r="X2559" i="1"/>
  <c r="E2592" i="1"/>
  <c r="E2594" i="1"/>
  <c r="G2599" i="1" l="1"/>
  <c r="Y2559" i="1"/>
  <c r="F2593" i="1"/>
  <c r="F2582" i="1"/>
  <c r="F2586" i="1" s="1"/>
  <c r="F2592" i="1"/>
  <c r="F2599" i="1"/>
  <c r="H2599" i="1" l="1"/>
  <c r="H2591" i="1"/>
  <c r="Z2559" i="1"/>
  <c r="G2594" i="1"/>
  <c r="G2591" i="1"/>
  <c r="G2582" i="1"/>
  <c r="G2586" i="1" s="1"/>
  <c r="G2592" i="1"/>
  <c r="G2593" i="1"/>
  <c r="H2582" i="1" l="1"/>
  <c r="H2586" i="1" s="1"/>
  <c r="H2594" i="1"/>
  <c r="H2593" i="1"/>
  <c r="AA2559" i="1"/>
  <c r="H2592" i="1"/>
  <c r="I2599" i="1" l="1"/>
  <c r="I2594" i="1"/>
  <c r="I2593" i="1"/>
  <c r="J2593" i="1"/>
  <c r="AB2559" i="1"/>
  <c r="J2592" i="1"/>
  <c r="I2591" i="1"/>
  <c r="I2592" i="1"/>
  <c r="I2582" i="1"/>
  <c r="I2586" i="1" s="1"/>
  <c r="J2594" i="1" l="1"/>
  <c r="J2599" i="1"/>
  <c r="J2582" i="1"/>
  <c r="J2586" i="1" s="1"/>
  <c r="J2591" i="1"/>
  <c r="K2591" i="1"/>
  <c r="AC2559" i="1"/>
  <c r="K2592" i="1" l="1"/>
  <c r="K2593" i="1"/>
  <c r="K2594" i="1"/>
  <c r="AD2559" i="1"/>
  <c r="L2594" i="1"/>
  <c r="L2582" i="1"/>
  <c r="L2586" i="1" s="1"/>
  <c r="K2582" i="1"/>
  <c r="K2586" i="1" s="1"/>
  <c r="K2599" i="1"/>
  <c r="L2592" i="1" l="1"/>
  <c r="L2593" i="1"/>
  <c r="AE2559" i="1"/>
  <c r="M2594" i="1"/>
  <c r="M2593" i="1"/>
  <c r="L2591" i="1"/>
  <c r="L2599" i="1"/>
  <c r="M2591" i="1" l="1"/>
  <c r="M2582" i="1"/>
  <c r="M2586" i="1" s="1"/>
  <c r="M2599" i="1"/>
  <c r="M2592" i="1"/>
  <c r="N2594" i="1"/>
  <c r="N2593" i="1"/>
  <c r="AF2559" i="1"/>
  <c r="N2599" i="1"/>
  <c r="N2591" i="1" l="1"/>
  <c r="P2584" i="1"/>
  <c r="P2577" i="1"/>
  <c r="P2576" i="1"/>
  <c r="U2609" i="1"/>
  <c r="P2578" i="1"/>
  <c r="P2579" i="1"/>
  <c r="P2575" i="1"/>
  <c r="N2582" i="1"/>
  <c r="N2586" i="1" s="1"/>
  <c r="N2592" i="1"/>
  <c r="V2609" i="1" l="1"/>
  <c r="O2582" i="1"/>
  <c r="O2586" i="1" s="1"/>
  <c r="P2574" i="1"/>
  <c r="P2582" i="1" s="1"/>
  <c r="P2586" i="1" s="1"/>
  <c r="O2592" i="1"/>
  <c r="P2562" i="1"/>
  <c r="P2592" i="1" s="1"/>
  <c r="O2593" i="1"/>
  <c r="P2563" i="1"/>
  <c r="P2593" i="1" s="1"/>
  <c r="O2591" i="1"/>
  <c r="P2561" i="1"/>
  <c r="P2591" i="1" s="1"/>
  <c r="O2594" i="1"/>
  <c r="P2564" i="1"/>
  <c r="P2594" i="1" s="1"/>
  <c r="O2599" i="1"/>
  <c r="P2569" i="1"/>
  <c r="P2599" i="1" s="1"/>
  <c r="D2649" i="1" l="1"/>
  <c r="E2642" i="1"/>
  <c r="E2641" i="1"/>
  <c r="W2609" i="1"/>
  <c r="E2644" i="1"/>
  <c r="E2643" i="1"/>
  <c r="E2632" i="1"/>
  <c r="D2641" i="1"/>
  <c r="D2644" i="1"/>
  <c r="D2632" i="1"/>
  <c r="D2636" i="1" s="1"/>
  <c r="D2642" i="1"/>
  <c r="D2643" i="1"/>
  <c r="X2609" i="1" l="1"/>
  <c r="F2649" i="1"/>
  <c r="E2636" i="1"/>
  <c r="E2649" i="1"/>
  <c r="F2642" i="1" l="1"/>
  <c r="G2643" i="1"/>
  <c r="G2649" i="1"/>
  <c r="Y2609" i="1"/>
  <c r="F2643" i="1"/>
  <c r="F2644" i="1"/>
  <c r="F2641" i="1"/>
  <c r="F2632" i="1"/>
  <c r="F2636" i="1" s="1"/>
  <c r="G2644" i="1" l="1"/>
  <c r="G2642" i="1"/>
  <c r="G2632" i="1"/>
  <c r="G2636" i="1" s="1"/>
  <c r="Z2609" i="1"/>
  <c r="G2641" i="1"/>
  <c r="H2632" i="1" l="1"/>
  <c r="H2636" i="1" s="1"/>
  <c r="AA2609" i="1"/>
  <c r="I2644" i="1"/>
  <c r="H2642" i="1"/>
  <c r="H2643" i="1"/>
  <c r="H2641" i="1"/>
  <c r="H2644" i="1"/>
  <c r="H2649" i="1"/>
  <c r="I2632" i="1" l="1"/>
  <c r="I2636" i="1" s="1"/>
  <c r="AB2609" i="1"/>
  <c r="J2642" i="1"/>
  <c r="I2642" i="1"/>
  <c r="I2641" i="1"/>
  <c r="I2649" i="1"/>
  <c r="I2643" i="1"/>
  <c r="K2643" i="1" l="1"/>
  <c r="K2649" i="1"/>
  <c r="AC2609" i="1"/>
  <c r="K2642" i="1"/>
  <c r="J2644" i="1"/>
  <c r="J2641" i="1"/>
  <c r="J2649" i="1"/>
  <c r="J2643" i="1"/>
  <c r="J2632" i="1"/>
  <c r="J2636" i="1" s="1"/>
  <c r="L2649" i="1" l="1"/>
  <c r="L2641" i="1"/>
  <c r="AD2609" i="1"/>
  <c r="L2644" i="1"/>
  <c r="K2644" i="1"/>
  <c r="K2632" i="1"/>
  <c r="K2636" i="1" s="1"/>
  <c r="K2641" i="1"/>
  <c r="L2632" i="1" l="1"/>
  <c r="L2636" i="1" s="1"/>
  <c r="L2642" i="1"/>
  <c r="L2643" i="1"/>
  <c r="AE2609" i="1"/>
  <c r="M2644" i="1"/>
  <c r="M2643" i="1" l="1"/>
  <c r="AF2609" i="1"/>
  <c r="N2642" i="1"/>
  <c r="M2642" i="1"/>
  <c r="M2632" i="1"/>
  <c r="M2636" i="1" s="1"/>
  <c r="M2641" i="1"/>
  <c r="M2649" i="1"/>
  <c r="N2644" i="1" l="1"/>
  <c r="U2659" i="1"/>
  <c r="P2628" i="1"/>
  <c r="P2634" i="1"/>
  <c r="P2627" i="1"/>
  <c r="P2626" i="1"/>
  <c r="P2625" i="1"/>
  <c r="P2629" i="1"/>
  <c r="N2641" i="1"/>
  <c r="N2649" i="1"/>
  <c r="N2643" i="1"/>
  <c r="N2632" i="1"/>
  <c r="N2636" i="1" s="1"/>
  <c r="O2649" i="1" l="1"/>
  <c r="P2619" i="1"/>
  <c r="P2649" i="1" s="1"/>
  <c r="O2644" i="1"/>
  <c r="P2614" i="1"/>
  <c r="P2644" i="1" s="1"/>
  <c r="O2642" i="1"/>
  <c r="P2612" i="1"/>
  <c r="P2642" i="1" s="1"/>
  <c r="O2632" i="1"/>
  <c r="O2636" i="1" s="1"/>
  <c r="P2624" i="1"/>
  <c r="P2632" i="1" s="1"/>
  <c r="P2636" i="1" s="1"/>
  <c r="O2643" i="1"/>
  <c r="P2613" i="1"/>
  <c r="P2643" i="1" s="1"/>
  <c r="O2641" i="1"/>
  <c r="P2611" i="1"/>
  <c r="P2641" i="1" s="1"/>
  <c r="V2659" i="1"/>
  <c r="D2691" i="1" l="1"/>
  <c r="D2699" i="1"/>
  <c r="D2693" i="1"/>
  <c r="D2694" i="1"/>
  <c r="E2699" i="1"/>
  <c r="E2691" i="1"/>
  <c r="W2659" i="1"/>
  <c r="E2682" i="1"/>
  <c r="E2686" i="1" s="1"/>
  <c r="E2694" i="1"/>
  <c r="D2692" i="1"/>
  <c r="D2682" i="1"/>
  <c r="D2686" i="1" s="1"/>
  <c r="F2699" i="1" l="1"/>
  <c r="F2691" i="1"/>
  <c r="X2659" i="1"/>
  <c r="F2693" i="1"/>
  <c r="F2694" i="1"/>
  <c r="E2692" i="1"/>
  <c r="E2693" i="1"/>
  <c r="F2682" i="1" l="1"/>
  <c r="F2686" i="1" s="1"/>
  <c r="Y2659" i="1"/>
  <c r="G2693" i="1"/>
  <c r="G2692" i="1"/>
  <c r="F2692" i="1"/>
  <c r="G2682" i="1" l="1"/>
  <c r="G2686" i="1" s="1"/>
  <c r="G2699" i="1"/>
  <c r="H2699" i="1"/>
  <c r="Z2659" i="1"/>
  <c r="G2694" i="1"/>
  <c r="G2691" i="1"/>
  <c r="H2682" i="1" l="1"/>
  <c r="H2686" i="1" s="1"/>
  <c r="AA2659" i="1"/>
  <c r="H2692" i="1"/>
  <c r="H2691" i="1"/>
  <c r="H2693" i="1"/>
  <c r="H2694" i="1"/>
  <c r="I2692" i="1" l="1"/>
  <c r="I2693" i="1"/>
  <c r="I2682" i="1"/>
  <c r="I2686" i="1" s="1"/>
  <c r="AB2659" i="1"/>
  <c r="J2693" i="1"/>
  <c r="I2699" i="1"/>
  <c r="I2691" i="1"/>
  <c r="I2694" i="1"/>
  <c r="J2692" i="1" l="1"/>
  <c r="J2682" i="1"/>
  <c r="J2686" i="1" s="1"/>
  <c r="AC2659" i="1"/>
  <c r="K2694" i="1"/>
  <c r="K2693" i="1"/>
  <c r="J2691" i="1"/>
  <c r="J2699" i="1"/>
  <c r="J2694" i="1"/>
  <c r="K2699" i="1" l="1"/>
  <c r="K2682" i="1"/>
  <c r="K2686" i="1" s="1"/>
  <c r="K2692" i="1"/>
  <c r="K2691" i="1"/>
  <c r="L2693" i="1"/>
  <c r="L2692" i="1"/>
  <c r="AD2659" i="1"/>
  <c r="L2691" i="1"/>
  <c r="M2691" i="1" l="1"/>
  <c r="AE2659" i="1"/>
  <c r="L2694" i="1"/>
  <c r="L2699" i="1"/>
  <c r="L2682" i="1"/>
  <c r="L2686" i="1" s="1"/>
  <c r="M2692" i="1" l="1"/>
  <c r="M2693" i="1"/>
  <c r="AF2659" i="1"/>
  <c r="N2693" i="1"/>
  <c r="N2694" i="1"/>
  <c r="M2694" i="1"/>
  <c r="M2699" i="1"/>
  <c r="M2682" i="1"/>
  <c r="M2686" i="1" s="1"/>
  <c r="N2682" i="1" l="1"/>
  <c r="N2686" i="1" s="1"/>
  <c r="U2709" i="1"/>
  <c r="P2679" i="1"/>
  <c r="P2675" i="1"/>
  <c r="P2678" i="1"/>
  <c r="P2677" i="1"/>
  <c r="P2684" i="1"/>
  <c r="P2676" i="1"/>
  <c r="N2692" i="1"/>
  <c r="N2691" i="1"/>
  <c r="N2699" i="1"/>
  <c r="O2699" i="1" l="1"/>
  <c r="P2669" i="1"/>
  <c r="P2699" i="1" s="1"/>
  <c r="V2709" i="1"/>
  <c r="O2691" i="1"/>
  <c r="P2661" i="1"/>
  <c r="P2691" i="1" s="1"/>
  <c r="O2694" i="1"/>
  <c r="P2664" i="1"/>
  <c r="P2694" i="1" s="1"/>
  <c r="O2692" i="1"/>
  <c r="P2662" i="1"/>
  <c r="P2692" i="1" s="1"/>
  <c r="O2693" i="1"/>
  <c r="P2663" i="1"/>
  <c r="P2693" i="1" s="1"/>
  <c r="O2682" i="1"/>
  <c r="O2686" i="1" s="1"/>
  <c r="P2674" i="1"/>
  <c r="P2682" i="1" s="1"/>
  <c r="P2686" i="1" s="1"/>
  <c r="D2743" i="1" l="1"/>
  <c r="D2732" i="1"/>
  <c r="D2736" i="1" s="1"/>
  <c r="D2742" i="1"/>
  <c r="E2743" i="1"/>
  <c r="E2749" i="1"/>
  <c r="W2709" i="1"/>
  <c r="D2749" i="1"/>
  <c r="D2744" i="1"/>
  <c r="D2741" i="1"/>
  <c r="E2741" i="1" l="1"/>
  <c r="E2732" i="1"/>
  <c r="E2736" i="1" s="1"/>
  <c r="E2742" i="1"/>
  <c r="F2749" i="1"/>
  <c r="X2709" i="1"/>
  <c r="E2744" i="1"/>
  <c r="G2749" i="1" l="1"/>
  <c r="G2741" i="1"/>
  <c r="Y2709" i="1"/>
  <c r="G2732" i="1"/>
  <c r="G2736" i="1" s="1"/>
  <c r="F2741" i="1"/>
  <c r="F2744" i="1"/>
  <c r="F2743" i="1"/>
  <c r="F2732" i="1"/>
  <c r="F2736" i="1" s="1"/>
  <c r="F2742" i="1"/>
  <c r="G2744" i="1" l="1"/>
  <c r="G2743" i="1"/>
  <c r="Z2709" i="1"/>
  <c r="H2744" i="1"/>
  <c r="G2742" i="1"/>
  <c r="H2741" i="1" l="1"/>
  <c r="H2742" i="1"/>
  <c r="H2732" i="1"/>
  <c r="H2736" i="1" s="1"/>
  <c r="H2749" i="1"/>
  <c r="H2743" i="1"/>
  <c r="I2742" i="1"/>
  <c r="I2749" i="1"/>
  <c r="AA2709" i="1"/>
  <c r="I2741" i="1" l="1"/>
  <c r="J2749" i="1"/>
  <c r="J2742" i="1"/>
  <c r="AB2709" i="1"/>
  <c r="J2744" i="1"/>
  <c r="I2743" i="1"/>
  <c r="I2744" i="1"/>
  <c r="I2732" i="1"/>
  <c r="I2736" i="1" s="1"/>
  <c r="AC2709" i="1" l="1"/>
  <c r="J2743" i="1"/>
  <c r="J2741" i="1"/>
  <c r="J2732" i="1"/>
  <c r="J2736" i="1" s="1"/>
  <c r="K2741" i="1" l="1"/>
  <c r="K2732" i="1"/>
  <c r="K2736" i="1" s="1"/>
  <c r="K2743" i="1"/>
  <c r="AD2709" i="1"/>
  <c r="L2744" i="1"/>
  <c r="L2742" i="1"/>
  <c r="K2742" i="1"/>
  <c r="K2749" i="1"/>
  <c r="K2744" i="1"/>
  <c r="L2743" i="1" l="1"/>
  <c r="L2749" i="1"/>
  <c r="M2743" i="1"/>
  <c r="M2749" i="1"/>
  <c r="M2741" i="1"/>
  <c r="AE2709" i="1"/>
  <c r="M2742" i="1"/>
  <c r="L2741" i="1"/>
  <c r="L2732" i="1"/>
  <c r="L2736" i="1" s="1"/>
  <c r="M2744" i="1" l="1"/>
  <c r="N2741" i="1"/>
  <c r="AF2709" i="1"/>
  <c r="M2732" i="1"/>
  <c r="M2736" i="1" s="1"/>
  <c r="N2742" i="1" l="1"/>
  <c r="N2744" i="1"/>
  <c r="N2732" i="1"/>
  <c r="N2736" i="1" s="1"/>
  <c r="N2743" i="1"/>
  <c r="P2726" i="1"/>
  <c r="P2729" i="1"/>
  <c r="P2725" i="1"/>
  <c r="U2759" i="1"/>
  <c r="P2728" i="1"/>
  <c r="P2734" i="1"/>
  <c r="P2727" i="1"/>
  <c r="N2749" i="1"/>
  <c r="O2732" i="1" l="1"/>
  <c r="O2736" i="1" s="1"/>
  <c r="P2724" i="1"/>
  <c r="P2732" i="1" s="1"/>
  <c r="P2736" i="1" s="1"/>
  <c r="V2759" i="1"/>
  <c r="O2742" i="1"/>
  <c r="P2712" i="1"/>
  <c r="P2742" i="1" s="1"/>
  <c r="O2743" i="1"/>
  <c r="P2713" i="1"/>
  <c r="P2743" i="1" s="1"/>
  <c r="O2741" i="1"/>
  <c r="P2711" i="1"/>
  <c r="P2741" i="1" s="1"/>
  <c r="O2749" i="1"/>
  <c r="P2719" i="1"/>
  <c r="P2749" i="1" s="1"/>
  <c r="O2744" i="1"/>
  <c r="P2714" i="1"/>
  <c r="P2744" i="1" s="1"/>
  <c r="W2759" i="1" l="1"/>
  <c r="E2792" i="1"/>
  <c r="E2793" i="1"/>
  <c r="D2792" i="1"/>
  <c r="D2794" i="1"/>
  <c r="D2782" i="1"/>
  <c r="D2786" i="1" s="1"/>
  <c r="D2793" i="1"/>
  <c r="D2791" i="1"/>
  <c r="D2799" i="1"/>
  <c r="E2791" i="1" l="1"/>
  <c r="F2792" i="1"/>
  <c r="X2759" i="1"/>
  <c r="E2794" i="1"/>
  <c r="E2799" i="1"/>
  <c r="E2782" i="1"/>
  <c r="E2786" i="1" s="1"/>
  <c r="F2791" i="1" l="1"/>
  <c r="F2793" i="1"/>
  <c r="F2794" i="1"/>
  <c r="Y2759" i="1"/>
  <c r="F2782" i="1"/>
  <c r="F2786" i="1" s="1"/>
  <c r="F2799" i="1"/>
  <c r="G2799" i="1" l="1"/>
  <c r="Z2759" i="1"/>
  <c r="G2791" i="1"/>
  <c r="G2792" i="1"/>
  <c r="G2793" i="1"/>
  <c r="G2794" i="1"/>
  <c r="G2782" i="1"/>
  <c r="G2786" i="1" s="1"/>
  <c r="H2791" i="1" l="1"/>
  <c r="H2799" i="1"/>
  <c r="H2782" i="1"/>
  <c r="H2786" i="1" s="1"/>
  <c r="H2794" i="1"/>
  <c r="H2793" i="1"/>
  <c r="AA2759" i="1"/>
  <c r="I2794" i="1"/>
  <c r="I2793" i="1"/>
  <c r="I2799" i="1"/>
  <c r="I2792" i="1"/>
  <c r="H2792" i="1"/>
  <c r="I2782" i="1" l="1"/>
  <c r="I2786" i="1" s="1"/>
  <c r="AB2759" i="1"/>
  <c r="I2791" i="1"/>
  <c r="J2792" i="1" l="1"/>
  <c r="J2793" i="1"/>
  <c r="J2794" i="1"/>
  <c r="J2799" i="1"/>
  <c r="K2799" i="1"/>
  <c r="K2791" i="1"/>
  <c r="AC2759" i="1"/>
  <c r="J2791" i="1"/>
  <c r="J2782" i="1"/>
  <c r="J2786" i="1" s="1"/>
  <c r="K2794" i="1" l="1"/>
  <c r="K2782" i="1"/>
  <c r="K2786" i="1" s="1"/>
  <c r="AD2759" i="1"/>
  <c r="L2782" i="1"/>
  <c r="L2786" i="1" s="1"/>
  <c r="K2792" i="1"/>
  <c r="K2793" i="1"/>
  <c r="L2793" i="1" l="1"/>
  <c r="L2794" i="1"/>
  <c r="L2792" i="1"/>
  <c r="AE2759" i="1"/>
  <c r="M2794" i="1"/>
  <c r="M2793" i="1"/>
  <c r="M2799" i="1"/>
  <c r="L2791" i="1"/>
  <c r="L2799" i="1"/>
  <c r="M2782" i="1" l="1"/>
  <c r="M2786" i="1" s="1"/>
  <c r="N2793" i="1"/>
  <c r="N2792" i="1"/>
  <c r="AF2759" i="1"/>
  <c r="N2791" i="1"/>
  <c r="M2792" i="1"/>
  <c r="M2791" i="1"/>
  <c r="N2799" i="1" l="1"/>
  <c r="N2794" i="1"/>
  <c r="P2784" i="1"/>
  <c r="P2777" i="1"/>
  <c r="P2776" i="1"/>
  <c r="P2779" i="1"/>
  <c r="P2775" i="1"/>
  <c r="P2778" i="1"/>
  <c r="N2782" i="1"/>
  <c r="N2786" i="1" s="1"/>
  <c r="O2793" i="1" l="1"/>
  <c r="P2763" i="1"/>
  <c r="P2793" i="1" s="1"/>
  <c r="O2782" i="1"/>
  <c r="O2786" i="1" s="1"/>
  <c r="P2774" i="1"/>
  <c r="P2782" i="1" s="1"/>
  <c r="P2786" i="1" s="1"/>
  <c r="O2791" i="1"/>
  <c r="P2761" i="1"/>
  <c r="P2791" i="1" s="1"/>
  <c r="O2792" i="1"/>
  <c r="P2762" i="1"/>
  <c r="P2792" i="1" s="1"/>
  <c r="O2794" i="1"/>
  <c r="P2764" i="1"/>
  <c r="P2794" i="1" s="1"/>
  <c r="O2799" i="1"/>
  <c r="P2769" i="1"/>
  <c r="P2799" i="1" s="1"/>
  <c r="E16" i="11" l="1"/>
  <c r="E15" i="11"/>
  <c r="E14" i="11"/>
  <c r="E17" i="11" l="1"/>
  <c r="E25" i="11" l="1"/>
  <c r="E27" i="11" l="1"/>
  <c r="E22" i="11"/>
  <c r="E24" i="11"/>
  <c r="E28" i="11"/>
  <c r="E23" i="11"/>
  <c r="E26" i="11"/>
  <c r="E21" i="11"/>
  <c r="E20" i="11"/>
  <c r="E37" i="11"/>
  <c r="E39" i="11" l="1"/>
  <c r="E34" i="11"/>
  <c r="E35" i="11"/>
  <c r="E33" i="11"/>
  <c r="E40" i="11"/>
  <c r="E38" i="11"/>
  <c r="E36" i="11"/>
  <c r="E32" i="11"/>
  <c r="E49" i="11"/>
  <c r="E61" i="11" l="1"/>
  <c r="E50" i="11"/>
  <c r="E45" i="11"/>
  <c r="E46" i="11"/>
  <c r="E47" i="11"/>
  <c r="E51" i="11"/>
  <c r="E44" i="11"/>
  <c r="E48" i="11"/>
  <c r="E52" i="11"/>
  <c r="E63" i="11" l="1"/>
  <c r="E57" i="11"/>
  <c r="E58" i="11"/>
  <c r="E56" i="11"/>
  <c r="E59" i="11"/>
  <c r="E62" i="11"/>
  <c r="E60" i="11"/>
  <c r="E64" i="11"/>
  <c r="E73" i="11"/>
  <c r="E75" i="11" l="1"/>
  <c r="E69" i="11"/>
  <c r="E68" i="11"/>
  <c r="E74" i="11"/>
  <c r="E76" i="11"/>
  <c r="E71" i="11"/>
  <c r="E70" i="11"/>
  <c r="E72" i="11"/>
  <c r="E85" i="11"/>
  <c r="E87" i="11" l="1"/>
  <c r="E82" i="11"/>
  <c r="E80" i="11"/>
  <c r="E84" i="11"/>
  <c r="E83" i="11"/>
  <c r="E86" i="11"/>
  <c r="E81" i="11"/>
  <c r="E88" i="11"/>
  <c r="E97" i="11"/>
  <c r="E109" i="11" l="1"/>
  <c r="E95" i="11"/>
  <c r="E92" i="11"/>
  <c r="E93" i="11"/>
  <c r="E96" i="11"/>
  <c r="E98" i="11"/>
  <c r="E94" i="11"/>
  <c r="E100" i="11"/>
  <c r="E99" i="11"/>
  <c r="E121" i="11" l="1"/>
  <c r="E112" i="11"/>
  <c r="E104" i="11"/>
  <c r="E110" i="11"/>
  <c r="E108" i="11"/>
  <c r="E111" i="11"/>
  <c r="E105" i="11"/>
  <c r="E107" i="11"/>
  <c r="E106" i="11"/>
  <c r="E133" i="11" l="1"/>
  <c r="E120" i="11"/>
  <c r="E119" i="11"/>
  <c r="E118" i="11"/>
  <c r="E116" i="11"/>
  <c r="E124" i="11"/>
  <c r="E117" i="11"/>
  <c r="E122" i="11"/>
  <c r="E123" i="11"/>
  <c r="E131" i="11" l="1"/>
  <c r="E130" i="11"/>
  <c r="E136" i="11"/>
  <c r="E128" i="11"/>
  <c r="E134" i="11"/>
  <c r="E129" i="11"/>
  <c r="E135" i="11"/>
  <c r="E132" i="11"/>
  <c r="E145" i="11"/>
  <c r="E146" i="11" l="1"/>
  <c r="E148" i="11"/>
  <c r="E140" i="11"/>
  <c r="E141" i="11"/>
  <c r="E147" i="11"/>
  <c r="E144" i="11"/>
  <c r="E142" i="11"/>
  <c r="E143" i="11"/>
  <c r="E157" i="11"/>
  <c r="E169" i="11" l="1"/>
  <c r="E159" i="11"/>
  <c r="E155" i="11"/>
  <c r="E158" i="11"/>
  <c r="E154" i="11"/>
  <c r="E160" i="11"/>
  <c r="E152" i="11"/>
  <c r="E153" i="11"/>
  <c r="E156" i="11"/>
  <c r="E166" i="11" l="1"/>
  <c r="E172" i="11"/>
  <c r="E167" i="11"/>
  <c r="E165" i="11"/>
  <c r="E170" i="11"/>
  <c r="E171" i="11"/>
  <c r="E164" i="11"/>
  <c r="E168" i="11"/>
  <c r="E181" i="11"/>
  <c r="E179" i="11" l="1"/>
  <c r="E184" i="11"/>
  <c r="E176" i="11"/>
  <c r="E178" i="11"/>
  <c r="E177" i="11"/>
  <c r="E182" i="11"/>
  <c r="E183" i="11"/>
  <c r="E180" i="11"/>
  <c r="E193" i="11"/>
  <c r="E191" i="11" l="1"/>
  <c r="E189" i="11"/>
  <c r="E192" i="11"/>
  <c r="E194" i="11"/>
  <c r="E188" i="11"/>
  <c r="E196" i="11"/>
  <c r="E195" i="11"/>
  <c r="E190" i="11"/>
  <c r="E205" i="11" l="1"/>
  <c r="E201" i="11" l="1"/>
  <c r="E204" i="11"/>
  <c r="E202" i="11"/>
  <c r="E207" i="11"/>
  <c r="E200" i="11"/>
  <c r="E206" i="11"/>
  <c r="E203" i="11"/>
  <c r="E217" i="11"/>
  <c r="E208" i="11" l="1"/>
  <c r="E229" i="11"/>
  <c r="E219" i="11"/>
  <c r="E216" i="11"/>
  <c r="E218" i="11"/>
  <c r="E213" i="11"/>
  <c r="E215" i="11"/>
  <c r="E220" i="11"/>
  <c r="E212" i="11"/>
  <c r="E214" i="11"/>
  <c r="E241" i="11" l="1"/>
  <c r="E224" i="11"/>
  <c r="E230" i="11"/>
  <c r="E228" i="11"/>
  <c r="E227" i="11"/>
  <c r="E226" i="11"/>
  <c r="E232" i="11"/>
  <c r="E225" i="11"/>
  <c r="E231" i="11"/>
  <c r="E253" i="11" l="1"/>
  <c r="E237" i="11"/>
  <c r="E243" i="11"/>
  <c r="E236" i="11"/>
  <c r="E240" i="11"/>
  <c r="E238" i="11"/>
  <c r="E242" i="11"/>
  <c r="E239" i="11"/>
  <c r="E244" i="11"/>
  <c r="E265" i="11" l="1"/>
  <c r="E248" i="11"/>
  <c r="E256" i="11"/>
  <c r="E252" i="11"/>
  <c r="E249" i="11"/>
  <c r="E255" i="11"/>
  <c r="E254" i="11"/>
  <c r="E251" i="11"/>
  <c r="E250" i="11"/>
  <c r="E277" i="11" l="1"/>
  <c r="E262" i="11"/>
  <c r="E267" i="11"/>
  <c r="E264" i="11"/>
  <c r="E266" i="11"/>
  <c r="E268" i="11"/>
  <c r="E261" i="11"/>
  <c r="E260" i="11"/>
  <c r="E263" i="11"/>
  <c r="E289" i="11" l="1"/>
  <c r="E272" i="11"/>
  <c r="E276" i="11"/>
  <c r="E273" i="11"/>
  <c r="E280" i="11"/>
  <c r="E274" i="11"/>
  <c r="E275" i="11"/>
  <c r="E279" i="11"/>
  <c r="E278" i="11"/>
  <c r="E301" i="11" l="1"/>
  <c r="E292" i="11"/>
  <c r="E288" i="11"/>
  <c r="E285" i="11"/>
  <c r="E287" i="11"/>
  <c r="E284" i="11"/>
  <c r="E290" i="11"/>
  <c r="E286" i="11"/>
  <c r="E291" i="11"/>
  <c r="E313" i="11" l="1"/>
  <c r="E297" i="11"/>
  <c r="E300" i="11"/>
  <c r="E302" i="11"/>
  <c r="E303" i="11"/>
  <c r="E296" i="11"/>
  <c r="E299" i="11"/>
  <c r="E298" i="11"/>
  <c r="E304" i="11"/>
  <c r="E310" i="11" l="1"/>
  <c r="E309" i="11"/>
  <c r="E314" i="11"/>
  <c r="E312" i="11"/>
  <c r="E315" i="11"/>
  <c r="E316" i="11"/>
  <c r="E308" i="11"/>
  <c r="E311" i="11"/>
  <c r="E325" i="11" l="1"/>
  <c r="E337" i="11" l="1"/>
  <c r="E324" i="11"/>
  <c r="E321" i="11"/>
  <c r="E322" i="11"/>
  <c r="E328" i="11"/>
  <c r="E326" i="11"/>
  <c r="E323" i="11"/>
  <c r="E320" i="11"/>
  <c r="E327" i="11"/>
  <c r="E334" i="11" l="1"/>
  <c r="E333" i="11"/>
  <c r="E339" i="11"/>
  <c r="E335" i="11"/>
  <c r="E340" i="11"/>
  <c r="E336" i="11"/>
  <c r="E338" i="11"/>
  <c r="E332" i="11"/>
  <c r="E349" i="11"/>
  <c r="E361" i="11" l="1"/>
  <c r="E351" i="11"/>
  <c r="E352" i="11"/>
  <c r="E346" i="11"/>
  <c r="E348" i="11"/>
  <c r="E347" i="11"/>
  <c r="E344" i="11"/>
  <c r="E345" i="11"/>
  <c r="E350" i="11"/>
  <c r="E373" i="11" l="1"/>
  <c r="E360" i="11"/>
  <c r="E364" i="11"/>
  <c r="E356" i="11"/>
  <c r="E362" i="11"/>
  <c r="E363" i="11"/>
  <c r="E358" i="11"/>
  <c r="E357" i="11"/>
  <c r="E359" i="11"/>
  <c r="E375" i="11" l="1"/>
  <c r="E376" i="11"/>
  <c r="E372" i="11"/>
  <c r="E370" i="11"/>
  <c r="E374" i="11"/>
  <c r="E368" i="11"/>
  <c r="E369" i="11"/>
  <c r="E371" i="11"/>
  <c r="E385" i="11"/>
  <c r="E383" i="11" l="1"/>
  <c r="E384" i="11"/>
  <c r="E381" i="11"/>
  <c r="E387" i="11"/>
  <c r="E388" i="11"/>
  <c r="E386" i="11"/>
  <c r="E380" i="11"/>
  <c r="E382" i="11"/>
  <c r="E397" i="11"/>
  <c r="E409" i="11" l="1"/>
  <c r="E400" i="11"/>
  <c r="E399" i="11"/>
  <c r="E396" i="11"/>
  <c r="E393" i="11"/>
  <c r="E395" i="11"/>
  <c r="E392" i="11"/>
  <c r="E398" i="11"/>
  <c r="E394" i="11"/>
  <c r="E421" i="11" l="1"/>
  <c r="E408" i="11"/>
  <c r="E405" i="11"/>
  <c r="E412" i="11"/>
  <c r="E407" i="11"/>
  <c r="E411" i="11"/>
  <c r="E404" i="11"/>
  <c r="E406" i="11"/>
  <c r="E410" i="11"/>
  <c r="E433" i="11" l="1"/>
  <c r="E417" i="11"/>
  <c r="E416" i="11"/>
  <c r="E423" i="11"/>
  <c r="E419" i="11"/>
  <c r="E418" i="11"/>
  <c r="E424" i="11"/>
  <c r="E420" i="11"/>
  <c r="E422" i="11"/>
  <c r="E445" i="11" l="1"/>
  <c r="E430" i="11"/>
  <c r="E428" i="11"/>
  <c r="E434" i="11"/>
  <c r="E431" i="11"/>
  <c r="E432" i="11"/>
  <c r="E429" i="11"/>
  <c r="E435" i="11"/>
  <c r="E436" i="11"/>
  <c r="E457" i="11" l="1"/>
  <c r="E441" i="11"/>
  <c r="E446" i="11"/>
  <c r="E444" i="11"/>
  <c r="E443" i="11"/>
  <c r="E447" i="11"/>
  <c r="E448" i="11"/>
  <c r="E440" i="11"/>
  <c r="E442" i="11"/>
  <c r="E459" i="11" l="1"/>
  <c r="E453" i="11"/>
  <c r="E456" i="11"/>
  <c r="E454" i="11"/>
  <c r="E460" i="11"/>
  <c r="E458" i="11"/>
  <c r="E455" i="11"/>
  <c r="E452" i="11"/>
  <c r="E469" i="11"/>
  <c r="E471" i="11" l="1"/>
  <c r="E467" i="11"/>
  <c r="E470" i="11"/>
  <c r="E464" i="11"/>
  <c r="E466" i="11"/>
  <c r="E465" i="11"/>
  <c r="E472" i="11"/>
  <c r="E468" i="11"/>
  <c r="E481" i="11"/>
  <c r="E482" i="11" l="1"/>
  <c r="E480" i="11"/>
  <c r="E484" i="11"/>
  <c r="E478" i="11"/>
  <c r="E479" i="11"/>
  <c r="E476" i="11"/>
  <c r="E483" i="11"/>
  <c r="E477" i="11"/>
  <c r="E493" i="11"/>
  <c r="E489" i="11" l="1"/>
  <c r="E490" i="11"/>
  <c r="E494" i="11"/>
  <c r="E496" i="11"/>
  <c r="E492" i="11"/>
  <c r="E495" i="11"/>
  <c r="E488" i="11"/>
  <c r="E491" i="11"/>
  <c r="E505" i="11"/>
  <c r="E517" i="11" l="1"/>
  <c r="E502" i="11"/>
  <c r="E508" i="11"/>
  <c r="E500" i="11"/>
  <c r="E506" i="11"/>
  <c r="E501" i="11"/>
  <c r="E503" i="11"/>
  <c r="E507" i="11"/>
  <c r="E504" i="11"/>
  <c r="E529" i="11" l="1"/>
  <c r="E515" i="11"/>
  <c r="E513" i="11"/>
  <c r="E519" i="11"/>
  <c r="E520" i="11"/>
  <c r="E518" i="11"/>
  <c r="E516" i="11"/>
  <c r="E512" i="11"/>
  <c r="E514" i="11"/>
  <c r="E541" i="11" l="1"/>
  <c r="E527" i="11"/>
  <c r="E524" i="11"/>
  <c r="E532" i="11"/>
  <c r="E531" i="11"/>
  <c r="E525" i="11"/>
  <c r="E528" i="11"/>
  <c r="E530" i="11"/>
  <c r="E526" i="11"/>
  <c r="E538" i="11" l="1"/>
  <c r="E540" i="11"/>
  <c r="E536" i="11"/>
  <c r="E537" i="11"/>
  <c r="E544" i="11"/>
  <c r="E539" i="11"/>
  <c r="E543" i="11"/>
  <c r="E542" i="11"/>
  <c r="E553" i="11"/>
  <c r="E555" i="11" l="1"/>
  <c r="E554" i="11"/>
  <c r="E551" i="11"/>
  <c r="E549" i="11"/>
  <c r="E548" i="11"/>
  <c r="E556" i="11"/>
  <c r="E550" i="11"/>
  <c r="E552" i="11"/>
  <c r="E565" i="11"/>
  <c r="E577" i="11" l="1"/>
  <c r="E568" i="11"/>
  <c r="E562" i="11"/>
  <c r="E563" i="11"/>
  <c r="E567" i="11"/>
  <c r="E560" i="11"/>
  <c r="E564" i="11"/>
  <c r="E566" i="11"/>
  <c r="E561" i="11"/>
  <c r="E589" i="11"/>
  <c r="E584" i="11" l="1"/>
  <c r="E587" i="11"/>
  <c r="E592" i="11"/>
  <c r="E588" i="11"/>
  <c r="E591" i="11"/>
  <c r="E585" i="11"/>
  <c r="E586" i="11"/>
  <c r="E590" i="11"/>
  <c r="E573" i="11"/>
  <c r="E575" i="11"/>
  <c r="E572" i="11"/>
  <c r="E579" i="11"/>
  <c r="E576" i="11"/>
  <c r="E578" i="11"/>
  <c r="E574" i="11"/>
  <c r="E580" i="11"/>
  <c r="E222" i="11" l="1"/>
  <c r="E186" i="11"/>
  <c r="E210" i="11"/>
  <c r="E234" i="11"/>
  <c r="E258" i="11"/>
  <c r="E294" i="11"/>
  <c r="E306" i="11"/>
  <c r="E282" i="11"/>
  <c r="E270" i="11"/>
  <c r="E114" i="11"/>
  <c r="E42" i="11"/>
  <c r="E126" i="11"/>
  <c r="E66" i="11"/>
  <c r="E198" i="11"/>
  <c r="E90" i="11"/>
  <c r="E78" i="11"/>
  <c r="E246" i="11"/>
  <c r="E54" i="11"/>
  <c r="E138" i="11"/>
  <c r="E102" i="11"/>
  <c r="E174" i="11"/>
  <c r="E162" i="11"/>
  <c r="E30" i="11"/>
  <c r="E18" i="11"/>
  <c r="E150" i="11"/>
  <c r="E29" i="11" l="1"/>
  <c r="E19" i="11"/>
  <c r="E89" i="11"/>
  <c r="E79" i="11"/>
  <c r="E101" i="11"/>
  <c r="E67" i="11"/>
  <c r="E293" i="11"/>
  <c r="E211" i="11"/>
  <c r="E221" i="11"/>
  <c r="E318" i="11"/>
  <c r="E185" i="11"/>
  <c r="E175" i="11"/>
  <c r="E257" i="11"/>
  <c r="E247" i="11"/>
  <c r="E209" i="11"/>
  <c r="E125" i="11"/>
  <c r="E115" i="11"/>
  <c r="E235" i="11"/>
  <c r="E163" i="11"/>
  <c r="E173" i="11"/>
  <c r="E113" i="11"/>
  <c r="E139" i="11"/>
  <c r="E127" i="11"/>
  <c r="E137" i="11"/>
  <c r="E317" i="11"/>
  <c r="E161" i="11"/>
  <c r="E31" i="11"/>
  <c r="E55" i="11"/>
  <c r="E65" i="11"/>
  <c r="E53" i="11"/>
  <c r="E271" i="11"/>
  <c r="E295" i="11"/>
  <c r="E305" i="11"/>
  <c r="E259" i="11"/>
  <c r="E269" i="11"/>
  <c r="E187" i="11"/>
  <c r="E197" i="11"/>
  <c r="E233" i="11"/>
  <c r="E223" i="11"/>
  <c r="E307" i="11" l="1"/>
  <c r="E77" i="11"/>
  <c r="E103" i="11"/>
  <c r="E245" i="11"/>
  <c r="E283" i="11"/>
  <c r="E91" i="11"/>
  <c r="E41" i="11"/>
  <c r="E199" i="11"/>
  <c r="E149" i="11"/>
  <c r="E281" i="11"/>
  <c r="E43" i="11"/>
  <c r="E151" i="11"/>
  <c r="E319" i="11"/>
  <c r="E329" i="11"/>
  <c r="E330" i="11"/>
  <c r="E341" i="11" l="1"/>
  <c r="E342" i="11"/>
  <c r="E331" i="11" l="1"/>
  <c r="E343" i="11"/>
  <c r="E353" i="11"/>
  <c r="E354" i="11"/>
  <c r="E355" i="11" l="1"/>
  <c r="E365" i="11"/>
  <c r="E366" i="11"/>
  <c r="E378" i="11" l="1"/>
  <c r="E377" i="11"/>
  <c r="E367" i="11"/>
  <c r="E390" i="11" l="1"/>
  <c r="E379" i="11"/>
  <c r="E389" i="11" l="1"/>
  <c r="E402" i="11"/>
  <c r="E401" i="11"/>
  <c r="E391" i="11" l="1"/>
  <c r="E414" i="11"/>
  <c r="E403" i="11"/>
  <c r="E413" i="11"/>
  <c r="E426" i="11" l="1"/>
  <c r="E415" i="11"/>
  <c r="E425" i="11"/>
  <c r="E438" i="11" l="1"/>
  <c r="E427" i="11"/>
  <c r="E437" i="11" l="1"/>
  <c r="E439" i="11"/>
  <c r="E449" i="11"/>
  <c r="E450" i="11"/>
  <c r="E461" i="11" l="1"/>
  <c r="E462" i="11"/>
  <c r="E451" i="11" l="1"/>
  <c r="E474" i="11"/>
  <c r="E463" i="11"/>
  <c r="E473" i="11" l="1"/>
  <c r="E485" i="11"/>
  <c r="E486" i="11"/>
  <c r="E475" i="11" l="1"/>
  <c r="E498" i="11"/>
  <c r="E497" i="11"/>
  <c r="E487" i="11"/>
  <c r="E510" i="11" l="1"/>
  <c r="E509" i="11"/>
  <c r="E499" i="11"/>
  <c r="E521" i="11" l="1"/>
  <c r="E522" i="11"/>
  <c r="E511" i="11" l="1"/>
  <c r="E523" i="11"/>
  <c r="E534" i="11"/>
  <c r="E533" i="11" l="1"/>
  <c r="E545" i="11"/>
  <c r="E546" i="11"/>
  <c r="E535" i="11" l="1"/>
  <c r="E558" i="11"/>
  <c r="E547" i="11"/>
  <c r="E557" i="11"/>
  <c r="E570" i="11" l="1"/>
  <c r="E559" i="11"/>
  <c r="E569" i="11"/>
  <c r="E582" i="11"/>
  <c r="E571" i="11" l="1"/>
  <c r="E583" i="11"/>
  <c r="E593" i="11" l="1"/>
  <c r="E581" i="11"/>
  <c r="G271" i="3" l="1"/>
  <c r="O271" i="3" s="1"/>
  <c r="J271" i="3"/>
  <c r="D271" i="3"/>
  <c r="C155" i="2"/>
  <c r="F155" i="2" l="1"/>
  <c r="N271" i="3"/>
  <c r="K271" i="3"/>
  <c r="G272" i="3"/>
  <c r="C156" i="2"/>
  <c r="H156" i="2" s="1"/>
  <c r="D272" i="3"/>
  <c r="J272" i="3"/>
  <c r="O272" i="3"/>
  <c r="H155" i="2"/>
  <c r="H271" i="3"/>
  <c r="E271" i="3"/>
  <c r="E155" i="2"/>
  <c r="C157" i="2" l="1"/>
  <c r="H157" i="2" s="1"/>
  <c r="D273" i="3"/>
  <c r="G273" i="3"/>
  <c r="J273" i="3"/>
  <c r="E156" i="2"/>
  <c r="I156" i="2" s="1"/>
  <c r="H272" i="3"/>
  <c r="E272" i="3"/>
  <c r="F156" i="2"/>
  <c r="N272" i="3"/>
  <c r="K272" i="3"/>
  <c r="D155" i="2"/>
  <c r="F271" i="3"/>
  <c r="D108" i="4"/>
  <c r="G108" i="4"/>
  <c r="I155" i="2"/>
  <c r="M109" i="4"/>
  <c r="K109" i="4" l="1"/>
  <c r="N109" i="4" s="1"/>
  <c r="Q109" i="4"/>
  <c r="M110" i="5"/>
  <c r="M108" i="4"/>
  <c r="J156" i="2"/>
  <c r="G156" i="2"/>
  <c r="I108" i="4"/>
  <c r="H108" i="4"/>
  <c r="D109" i="4"/>
  <c r="G109" i="4"/>
  <c r="F272" i="3"/>
  <c r="D156" i="2"/>
  <c r="F157" i="2"/>
  <c r="K273" i="3"/>
  <c r="N273" i="3"/>
  <c r="G155" i="2"/>
  <c r="J155" i="2"/>
  <c r="O273" i="3"/>
  <c r="E273" i="3"/>
  <c r="E157" i="2"/>
  <c r="H273" i="3"/>
  <c r="M111" i="5"/>
  <c r="N701" i="5"/>
  <c r="N758" i="5" s="1"/>
  <c r="D111" i="4" l="1"/>
  <c r="D157" i="2"/>
  <c r="F273" i="3"/>
  <c r="R111" i="5"/>
  <c r="S111" i="5"/>
  <c r="AG111" i="5" s="1"/>
  <c r="K390" i="1"/>
  <c r="I157" i="2"/>
  <c r="S110" i="5"/>
  <c r="R110" i="5"/>
  <c r="E699" i="4"/>
  <c r="C158" i="2"/>
  <c r="J274" i="3"/>
  <c r="G274" i="3"/>
  <c r="O274" i="3" s="1"/>
  <c r="O275" i="3" s="1"/>
  <c r="D274" i="3"/>
  <c r="C275" i="3"/>
  <c r="D275" i="3" s="1"/>
  <c r="D110" i="4"/>
  <c r="G110" i="4"/>
  <c r="H109" i="4"/>
  <c r="I109" i="4"/>
  <c r="G277" i="3"/>
  <c r="C163" i="2"/>
  <c r="J277" i="3"/>
  <c r="D277" i="3"/>
  <c r="K108" i="4"/>
  <c r="S109" i="4"/>
  <c r="Q108" i="4"/>
  <c r="S108" i="4"/>
  <c r="B699" i="4"/>
  <c r="L390" i="1"/>
  <c r="AG110" i="5" l="1"/>
  <c r="M112" i="5"/>
  <c r="C164" i="2"/>
  <c r="H164" i="2" s="1"/>
  <c r="J278" i="3"/>
  <c r="D278" i="3"/>
  <c r="G278" i="3"/>
  <c r="N108" i="4"/>
  <c r="F163" i="2"/>
  <c r="K277" i="3"/>
  <c r="N277" i="3"/>
  <c r="H158" i="2"/>
  <c r="H160" i="2" s="1"/>
  <c r="C160" i="2"/>
  <c r="Y110" i="5"/>
  <c r="AF110" i="5"/>
  <c r="J157" i="2"/>
  <c r="G157" i="2"/>
  <c r="T108" i="4"/>
  <c r="X108" i="4"/>
  <c r="Y108" i="4" s="1"/>
  <c r="H163" i="2"/>
  <c r="I110" i="4"/>
  <c r="H110" i="4"/>
  <c r="M110" i="4"/>
  <c r="O277" i="3"/>
  <c r="H277" i="3"/>
  <c r="E277" i="3"/>
  <c r="E163" i="2"/>
  <c r="E158" i="2"/>
  <c r="E274" i="3"/>
  <c r="H274" i="3"/>
  <c r="G275" i="3"/>
  <c r="H275" i="3" s="1"/>
  <c r="AF111" i="5"/>
  <c r="Y111" i="5"/>
  <c r="AA111" i="5" s="1"/>
  <c r="G111" i="4"/>
  <c r="M111" i="4"/>
  <c r="K389" i="1"/>
  <c r="K367" i="1"/>
  <c r="L367" i="1"/>
  <c r="L389" i="1"/>
  <c r="X109" i="4"/>
  <c r="Y109" i="4" s="1"/>
  <c r="T109" i="4"/>
  <c r="J275" i="3"/>
  <c r="F158" i="2"/>
  <c r="F160" i="2" s="1"/>
  <c r="N274" i="3"/>
  <c r="K274" i="3"/>
  <c r="D699" i="4"/>
  <c r="O699" i="4" l="1"/>
  <c r="I111" i="4"/>
  <c r="H111" i="4"/>
  <c r="G699" i="4"/>
  <c r="H699" i="4" s="1"/>
  <c r="I699" i="4"/>
  <c r="O278" i="3"/>
  <c r="E164" i="2"/>
  <c r="I164" i="2" s="1"/>
  <c r="H278" i="3"/>
  <c r="E278" i="3"/>
  <c r="D158" i="2"/>
  <c r="D160" i="2" s="1"/>
  <c r="F274" i="3"/>
  <c r="E275" i="3"/>
  <c r="F275" i="3" s="1"/>
  <c r="R112" i="5"/>
  <c r="S112" i="5"/>
  <c r="D279" i="3"/>
  <c r="G279" i="3"/>
  <c r="O279" i="3" s="1"/>
  <c r="J279" i="3"/>
  <c r="C165" i="2"/>
  <c r="K275" i="3"/>
  <c r="N275" i="3"/>
  <c r="L397" i="1"/>
  <c r="L371" i="1"/>
  <c r="L401" i="1" s="1"/>
  <c r="Q111" i="4"/>
  <c r="K111" i="4"/>
  <c r="N111" i="4" s="1"/>
  <c r="I158" i="2"/>
  <c r="E160" i="2"/>
  <c r="S110" i="4"/>
  <c r="K110" i="4"/>
  <c r="Q110" i="4"/>
  <c r="M699" i="4"/>
  <c r="S111" i="4"/>
  <c r="I163" i="2"/>
  <c r="F164" i="2"/>
  <c r="N278" i="3"/>
  <c r="K278" i="3"/>
  <c r="G112" i="4"/>
  <c r="F277" i="3"/>
  <c r="D163" i="2"/>
  <c r="D112" i="4"/>
  <c r="K371" i="1"/>
  <c r="K401" i="1" s="1"/>
  <c r="K397" i="1"/>
  <c r="AA110" i="5"/>
  <c r="N390" i="1"/>
  <c r="H112" i="4" l="1"/>
  <c r="I112" i="4"/>
  <c r="M367" i="1"/>
  <c r="M389" i="1"/>
  <c r="M113" i="5"/>
  <c r="L701" i="5"/>
  <c r="L758" i="5" s="1"/>
  <c r="J163" i="2"/>
  <c r="G163" i="2"/>
  <c r="X111" i="4"/>
  <c r="Y111" i="4" s="1"/>
  <c r="T111" i="4"/>
  <c r="E165" i="2"/>
  <c r="I165" i="2" s="1"/>
  <c r="E279" i="3"/>
  <c r="H279" i="3"/>
  <c r="Y112" i="5"/>
  <c r="AF112" i="5"/>
  <c r="F278" i="3"/>
  <c r="D164" i="2"/>
  <c r="M113" i="4"/>
  <c r="G280" i="3"/>
  <c r="D280" i="3"/>
  <c r="J280" i="3"/>
  <c r="C166" i="2"/>
  <c r="H166" i="2" s="1"/>
  <c r="N367" i="1"/>
  <c r="N389" i="1"/>
  <c r="M112" i="4"/>
  <c r="D113" i="4"/>
  <c r="G113" i="4"/>
  <c r="N699" i="4"/>
  <c r="R699" i="4"/>
  <c r="N110" i="4"/>
  <c r="K699" i="4"/>
  <c r="L699" i="4" s="1"/>
  <c r="H165" i="2"/>
  <c r="J164" i="2"/>
  <c r="G164" i="2"/>
  <c r="M114" i="5"/>
  <c r="J158" i="2"/>
  <c r="G158" i="2"/>
  <c r="G160" i="2" s="1"/>
  <c r="I160" i="2"/>
  <c r="J160" i="2" s="1"/>
  <c r="M390" i="1"/>
  <c r="X110" i="4"/>
  <c r="Y110" i="4" s="1"/>
  <c r="T110" i="4"/>
  <c r="K279" i="3"/>
  <c r="N279" i="3"/>
  <c r="F165" i="2"/>
  <c r="AG112" i="5"/>
  <c r="M114" i="4"/>
  <c r="M115" i="5"/>
  <c r="Q113" i="4" l="1"/>
  <c r="K113" i="4"/>
  <c r="N113" i="4" s="1"/>
  <c r="R114" i="5"/>
  <c r="S114" i="5"/>
  <c r="G165" i="2"/>
  <c r="J165" i="2"/>
  <c r="E166" i="2"/>
  <c r="I166" i="2" s="1"/>
  <c r="E280" i="3"/>
  <c r="H280" i="3"/>
  <c r="N280" i="3"/>
  <c r="F166" i="2"/>
  <c r="K280" i="3"/>
  <c r="G114" i="4"/>
  <c r="D114" i="4"/>
  <c r="I113" i="4"/>
  <c r="H113" i="4"/>
  <c r="D165" i="2"/>
  <c r="F279" i="3"/>
  <c r="S113" i="5"/>
  <c r="R113" i="5"/>
  <c r="M701" i="5"/>
  <c r="M397" i="1"/>
  <c r="M371" i="1"/>
  <c r="M401" i="1" s="1"/>
  <c r="J281" i="3"/>
  <c r="C167" i="2"/>
  <c r="G281" i="3"/>
  <c r="D281" i="3"/>
  <c r="Q112" i="4"/>
  <c r="K112" i="4"/>
  <c r="S113" i="4"/>
  <c r="S114" i="4"/>
  <c r="S112" i="4"/>
  <c r="R115" i="5"/>
  <c r="S115" i="5"/>
  <c r="AG115" i="5" s="1"/>
  <c r="K114" i="4"/>
  <c r="N114" i="4" s="1"/>
  <c r="Q114" i="4"/>
  <c r="N371" i="1"/>
  <c r="N401" i="1" s="1"/>
  <c r="N397" i="1"/>
  <c r="O280" i="3"/>
  <c r="AA112" i="5"/>
  <c r="M115" i="4"/>
  <c r="M116" i="5"/>
  <c r="K115" i="4" l="1"/>
  <c r="N115" i="4" s="1"/>
  <c r="Q115" i="4"/>
  <c r="D439" i="1"/>
  <c r="D417" i="1"/>
  <c r="S116" i="5"/>
  <c r="AG116" i="5" s="1"/>
  <c r="R116" i="5"/>
  <c r="D440" i="1"/>
  <c r="AG113" i="5"/>
  <c r="S701" i="5"/>
  <c r="O389" i="1"/>
  <c r="O367" i="1"/>
  <c r="P359" i="1"/>
  <c r="T114" i="4"/>
  <c r="X114" i="4"/>
  <c r="Y114" i="4" s="1"/>
  <c r="I114" i="4"/>
  <c r="H114" i="4"/>
  <c r="X112" i="4"/>
  <c r="Y112" i="4" s="1"/>
  <c r="T112" i="4"/>
  <c r="T113" i="4"/>
  <c r="X113" i="4"/>
  <c r="Y113" i="4" s="1"/>
  <c r="N112" i="4"/>
  <c r="H167" i="2"/>
  <c r="O390" i="1"/>
  <c r="P360" i="1"/>
  <c r="G166" i="2"/>
  <c r="J166" i="2"/>
  <c r="AG114" i="5"/>
  <c r="S115" i="4"/>
  <c r="O281" i="3"/>
  <c r="H281" i="3"/>
  <c r="E167" i="2"/>
  <c r="E281" i="3"/>
  <c r="F280" i="3"/>
  <c r="D166" i="2"/>
  <c r="C168" i="2"/>
  <c r="H168" i="2" s="1"/>
  <c r="J282" i="3"/>
  <c r="G282" i="3"/>
  <c r="O282" i="3" s="1"/>
  <c r="D282" i="3"/>
  <c r="D115" i="4"/>
  <c r="G115" i="4"/>
  <c r="AF115" i="5"/>
  <c r="Y115" i="5"/>
  <c r="AA115" i="5" s="1"/>
  <c r="N281" i="3"/>
  <c r="F167" i="2"/>
  <c r="K281" i="3"/>
  <c r="AF113" i="5"/>
  <c r="Y113" i="5"/>
  <c r="R701" i="5"/>
  <c r="AF114" i="5"/>
  <c r="Y114" i="5"/>
  <c r="E440" i="1"/>
  <c r="M116" i="4"/>
  <c r="M117" i="5"/>
  <c r="K116" i="4" l="1"/>
  <c r="Q116" i="4"/>
  <c r="AF116" i="5"/>
  <c r="Y116" i="5"/>
  <c r="AA116" i="5" s="1"/>
  <c r="R117" i="5"/>
  <c r="S117" i="5"/>
  <c r="C169" i="2"/>
  <c r="H169" i="2" s="1"/>
  <c r="J283" i="3"/>
  <c r="D283" i="3"/>
  <c r="G283" i="3"/>
  <c r="AA114" i="5"/>
  <c r="N282" i="3"/>
  <c r="K282" i="3"/>
  <c r="F168" i="2"/>
  <c r="F281" i="3"/>
  <c r="D167" i="2"/>
  <c r="X115" i="4"/>
  <c r="Y115" i="4" s="1"/>
  <c r="T115" i="4"/>
  <c r="S359" i="1"/>
  <c r="P389" i="1"/>
  <c r="S389" i="1" s="1"/>
  <c r="P367" i="1"/>
  <c r="AD701" i="5"/>
  <c r="S758" i="5"/>
  <c r="S116" i="4"/>
  <c r="D421" i="1"/>
  <c r="D451" i="1" s="1"/>
  <c r="D447" i="1"/>
  <c r="E439" i="1"/>
  <c r="E417" i="1"/>
  <c r="AC701" i="5"/>
  <c r="R758" i="5"/>
  <c r="I167" i="2"/>
  <c r="D116" i="4"/>
  <c r="G116" i="4"/>
  <c r="O397" i="1"/>
  <c r="O371" i="1"/>
  <c r="O401" i="1" s="1"/>
  <c r="AA113" i="5"/>
  <c r="AA701" i="5" s="1"/>
  <c r="Y701" i="5"/>
  <c r="S818" i="5" s="1"/>
  <c r="I115" i="4"/>
  <c r="H115" i="4"/>
  <c r="E168" i="2"/>
  <c r="I168" i="2" s="1"/>
  <c r="H282" i="3"/>
  <c r="E282" i="3"/>
  <c r="P390" i="1"/>
  <c r="S390" i="1" s="1"/>
  <c r="S360" i="1"/>
  <c r="J168" i="2" l="1"/>
  <c r="G168" i="2"/>
  <c r="P397" i="1"/>
  <c r="R397" i="1" s="1"/>
  <c r="P371" i="1"/>
  <c r="P401" i="1" s="1"/>
  <c r="R401" i="1" s="1"/>
  <c r="G167" i="2"/>
  <c r="J167" i="2"/>
  <c r="R818" i="5"/>
  <c r="X116" i="4"/>
  <c r="Y116" i="4" s="1"/>
  <c r="T116" i="4"/>
  <c r="AG117" i="5"/>
  <c r="D117" i="4"/>
  <c r="G117" i="4"/>
  <c r="AF117" i="5"/>
  <c r="Y117" i="5"/>
  <c r="N116" i="4"/>
  <c r="V818" i="5"/>
  <c r="AJ701" i="5"/>
  <c r="T818" i="5"/>
  <c r="X818" i="5"/>
  <c r="Y758" i="5"/>
  <c r="W818" i="5"/>
  <c r="U818" i="5"/>
  <c r="O283" i="3"/>
  <c r="H283" i="3"/>
  <c r="E169" i="2"/>
  <c r="I169" i="2" s="1"/>
  <c r="E283" i="3"/>
  <c r="M118" i="5"/>
  <c r="G284" i="3"/>
  <c r="J284" i="3"/>
  <c r="D284" i="3"/>
  <c r="C170" i="2"/>
  <c r="O284" i="3"/>
  <c r="D168" i="2"/>
  <c r="F282" i="3"/>
  <c r="I116" i="4"/>
  <c r="H116" i="4"/>
  <c r="E447" i="1"/>
  <c r="E421" i="1"/>
  <c r="E451" i="1" s="1"/>
  <c r="F169" i="2"/>
  <c r="K283" i="3"/>
  <c r="N283" i="3"/>
  <c r="G440" i="1"/>
  <c r="M119" i="5"/>
  <c r="Y818" i="5" l="1"/>
  <c r="D119" i="4"/>
  <c r="G439" i="1"/>
  <c r="G417" i="1"/>
  <c r="J169" i="2"/>
  <c r="G169" i="2"/>
  <c r="C171" i="2"/>
  <c r="H171" i="2" s="1"/>
  <c r="G285" i="3"/>
  <c r="D285" i="3"/>
  <c r="J285" i="3"/>
  <c r="R119" i="5"/>
  <c r="S119" i="5"/>
  <c r="AG119" i="5" s="1"/>
  <c r="F440" i="1"/>
  <c r="E170" i="2"/>
  <c r="I170" i="2" s="1"/>
  <c r="H284" i="3"/>
  <c r="E284" i="3"/>
  <c r="S118" i="5"/>
  <c r="R118" i="5"/>
  <c r="D118" i="4"/>
  <c r="G118" i="4"/>
  <c r="AA117" i="5"/>
  <c r="F170" i="2"/>
  <c r="N284" i="3"/>
  <c r="K284" i="3"/>
  <c r="M118" i="4"/>
  <c r="F417" i="1"/>
  <c r="F439" i="1"/>
  <c r="H170" i="2"/>
  <c r="M117" i="4"/>
  <c r="F283" i="3"/>
  <c r="D169" i="2"/>
  <c r="H117" i="4"/>
  <c r="I117" i="4"/>
  <c r="H440" i="1"/>
  <c r="M120" i="5" l="1"/>
  <c r="I118" i="4"/>
  <c r="H118" i="4"/>
  <c r="D120" i="4"/>
  <c r="D286" i="3"/>
  <c r="J286" i="3"/>
  <c r="C172" i="2"/>
  <c r="H172" i="2" s="1"/>
  <c r="G286" i="3"/>
  <c r="K118" i="4"/>
  <c r="N118" i="4" s="1"/>
  <c r="Q118" i="4"/>
  <c r="S118" i="4"/>
  <c r="Y118" i="5"/>
  <c r="AF118" i="5"/>
  <c r="G170" i="2"/>
  <c r="J170" i="2"/>
  <c r="H439" i="1"/>
  <c r="H417" i="1"/>
  <c r="H285" i="3"/>
  <c r="E171" i="2"/>
  <c r="I171" i="2" s="1"/>
  <c r="E285" i="3"/>
  <c r="K117" i="4"/>
  <c r="Q117" i="4"/>
  <c r="S117" i="4"/>
  <c r="F284" i="3"/>
  <c r="D170" i="2"/>
  <c r="O285" i="3"/>
  <c r="AG118" i="5"/>
  <c r="Y119" i="5"/>
  <c r="AA119" i="5" s="1"/>
  <c r="AF119" i="5"/>
  <c r="G447" i="1"/>
  <c r="G421" i="1"/>
  <c r="G451" i="1" s="1"/>
  <c r="G120" i="4"/>
  <c r="M119" i="4"/>
  <c r="F421" i="1"/>
  <c r="F451" i="1" s="1"/>
  <c r="F447" i="1"/>
  <c r="N285" i="3"/>
  <c r="K285" i="3"/>
  <c r="F171" i="2"/>
  <c r="G119" i="4"/>
  <c r="I440" i="1"/>
  <c r="M121" i="5"/>
  <c r="H120" i="4" l="1"/>
  <c r="I120" i="4"/>
  <c r="M120" i="4"/>
  <c r="R121" i="5"/>
  <c r="S121" i="5"/>
  <c r="AG121" i="5" s="1"/>
  <c r="H119" i="4"/>
  <c r="I119" i="4"/>
  <c r="F172" i="2"/>
  <c r="N286" i="3"/>
  <c r="K286" i="3"/>
  <c r="C173" i="2"/>
  <c r="H173" i="2" s="1"/>
  <c r="J287" i="3"/>
  <c r="G287" i="3"/>
  <c r="D287" i="3"/>
  <c r="N117" i="4"/>
  <c r="T117" i="4"/>
  <c r="X117" i="4"/>
  <c r="Y117" i="4" s="1"/>
  <c r="F285" i="3"/>
  <c r="D171" i="2"/>
  <c r="O286" i="3"/>
  <c r="H286" i="3"/>
  <c r="E286" i="3"/>
  <c r="E172" i="2"/>
  <c r="I172" i="2" s="1"/>
  <c r="H447" i="1"/>
  <c r="H421" i="1"/>
  <c r="H451" i="1" s="1"/>
  <c r="T118" i="4"/>
  <c r="X118" i="4"/>
  <c r="Y118" i="4" s="1"/>
  <c r="I417" i="1"/>
  <c r="I439" i="1"/>
  <c r="K119" i="4"/>
  <c r="N119" i="4" s="1"/>
  <c r="Q119" i="4"/>
  <c r="S119" i="4"/>
  <c r="G171" i="2"/>
  <c r="J171" i="2"/>
  <c r="AA118" i="5"/>
  <c r="S120" i="5"/>
  <c r="R120" i="5"/>
  <c r="J440" i="1"/>
  <c r="M122" i="5"/>
  <c r="I421" i="1" l="1"/>
  <c r="I451" i="1" s="1"/>
  <c r="I447" i="1"/>
  <c r="H287" i="3"/>
  <c r="E173" i="2"/>
  <c r="I173" i="2" s="1"/>
  <c r="E287" i="3"/>
  <c r="M121" i="4"/>
  <c r="AG120" i="5"/>
  <c r="X119" i="4"/>
  <c r="Y119" i="4" s="1"/>
  <c r="T119" i="4"/>
  <c r="F286" i="3"/>
  <c r="D172" i="2"/>
  <c r="R122" i="5"/>
  <c r="S122" i="5"/>
  <c r="AG122" i="5" s="1"/>
  <c r="J439" i="1"/>
  <c r="J417" i="1"/>
  <c r="F173" i="2"/>
  <c r="N287" i="3"/>
  <c r="K287" i="3"/>
  <c r="AF121" i="5"/>
  <c r="Y121" i="5"/>
  <c r="AA121" i="5" s="1"/>
  <c r="Y120" i="5"/>
  <c r="AF120" i="5"/>
  <c r="D121" i="4"/>
  <c r="G121" i="4"/>
  <c r="J172" i="2"/>
  <c r="G172" i="2"/>
  <c r="O287" i="3"/>
  <c r="Q120" i="4"/>
  <c r="K120" i="4"/>
  <c r="S120" i="4"/>
  <c r="K440" i="1"/>
  <c r="M122" i="4"/>
  <c r="M123" i="5"/>
  <c r="K122" i="4" l="1"/>
  <c r="N122" i="4" s="1"/>
  <c r="Q122" i="4"/>
  <c r="S122" i="4"/>
  <c r="E700" i="4"/>
  <c r="I121" i="4"/>
  <c r="H121" i="4"/>
  <c r="AA120" i="5"/>
  <c r="D288" i="3"/>
  <c r="J288" i="3"/>
  <c r="C174" i="2"/>
  <c r="G288" i="3"/>
  <c r="C289" i="3"/>
  <c r="D289" i="3" s="1"/>
  <c r="G173" i="2"/>
  <c r="J173" i="2"/>
  <c r="X120" i="4"/>
  <c r="Y120" i="4" s="1"/>
  <c r="T120" i="4"/>
  <c r="N702" i="5"/>
  <c r="N759" i="5" s="1"/>
  <c r="S123" i="5"/>
  <c r="AG123" i="5" s="1"/>
  <c r="R123" i="5"/>
  <c r="J291" i="3"/>
  <c r="C179" i="2"/>
  <c r="G291" i="3"/>
  <c r="D291" i="3"/>
  <c r="K417" i="1"/>
  <c r="K439" i="1"/>
  <c r="J447" i="1"/>
  <c r="J421" i="1"/>
  <c r="J451" i="1" s="1"/>
  <c r="D122" i="4"/>
  <c r="G122" i="4"/>
  <c r="N120" i="4"/>
  <c r="AF122" i="5"/>
  <c r="Y122" i="5"/>
  <c r="AA122" i="5" s="1"/>
  <c r="Q121" i="4"/>
  <c r="K121" i="4"/>
  <c r="N121" i="4" s="1"/>
  <c r="S121" i="4"/>
  <c r="F287" i="3"/>
  <c r="D173" i="2"/>
  <c r="L440" i="1"/>
  <c r="M124" i="5"/>
  <c r="G123" i="4" l="1"/>
  <c r="D123" i="4"/>
  <c r="D700" i="4" s="1"/>
  <c r="B700" i="4"/>
  <c r="C180" i="2"/>
  <c r="H180" i="2" s="1"/>
  <c r="D292" i="3"/>
  <c r="J292" i="3"/>
  <c r="G292" i="3"/>
  <c r="O292" i="3" s="1"/>
  <c r="X121" i="4"/>
  <c r="Y121" i="4" s="1"/>
  <c r="T121" i="4"/>
  <c r="H122" i="4"/>
  <c r="I122" i="4"/>
  <c r="O291" i="3"/>
  <c r="H291" i="3"/>
  <c r="E179" i="2"/>
  <c r="I179" i="2" s="1"/>
  <c r="E291" i="3"/>
  <c r="T122" i="4"/>
  <c r="X122" i="4"/>
  <c r="Y122" i="4" s="1"/>
  <c r="K291" i="3"/>
  <c r="F179" i="2"/>
  <c r="N291" i="3"/>
  <c r="H174" i="2"/>
  <c r="H176" i="2" s="1"/>
  <c r="C176" i="2"/>
  <c r="H179" i="2"/>
  <c r="O288" i="3"/>
  <c r="O289" i="3" s="1"/>
  <c r="H288" i="3"/>
  <c r="E288" i="3"/>
  <c r="E174" i="2"/>
  <c r="E176" i="2" s="1"/>
  <c r="G289" i="3"/>
  <c r="H289" i="3" s="1"/>
  <c r="S124" i="5"/>
  <c r="AG124" i="5" s="1"/>
  <c r="R124" i="5"/>
  <c r="L439" i="1"/>
  <c r="L417" i="1"/>
  <c r="K421" i="1"/>
  <c r="K451" i="1" s="1"/>
  <c r="K447" i="1"/>
  <c r="Y123" i="5"/>
  <c r="AF123" i="5"/>
  <c r="K288" i="3"/>
  <c r="F174" i="2"/>
  <c r="F176" i="2" s="1"/>
  <c r="N288" i="3"/>
  <c r="J289" i="3"/>
  <c r="M440" i="1"/>
  <c r="F288" i="3" l="1"/>
  <c r="D174" i="2"/>
  <c r="D176" i="2" s="1"/>
  <c r="E289" i="3"/>
  <c r="F289" i="3" s="1"/>
  <c r="G293" i="3"/>
  <c r="C181" i="2"/>
  <c r="D293" i="3"/>
  <c r="J293" i="3"/>
  <c r="O293" i="3"/>
  <c r="AA123" i="5"/>
  <c r="I174" i="2"/>
  <c r="N292" i="3"/>
  <c r="K292" i="3"/>
  <c r="F180" i="2"/>
  <c r="M123" i="4"/>
  <c r="O700" i="4"/>
  <c r="D124" i="4"/>
  <c r="G124" i="4"/>
  <c r="M417" i="1"/>
  <c r="M439" i="1"/>
  <c r="N289" i="3"/>
  <c r="K289" i="3"/>
  <c r="F291" i="3"/>
  <c r="D179" i="2"/>
  <c r="AF124" i="5"/>
  <c r="Y124" i="5"/>
  <c r="AA124" i="5" s="1"/>
  <c r="G179" i="2"/>
  <c r="J179" i="2"/>
  <c r="L447" i="1"/>
  <c r="L421" i="1"/>
  <c r="L451" i="1" s="1"/>
  <c r="E292" i="3"/>
  <c r="E180" i="2"/>
  <c r="I180" i="2" s="1"/>
  <c r="H292" i="3"/>
  <c r="H123" i="4"/>
  <c r="I123" i="4"/>
  <c r="I700" i="4" s="1"/>
  <c r="G700" i="4"/>
  <c r="H700" i="4" s="1"/>
  <c r="N440" i="1"/>
  <c r="M125" i="4"/>
  <c r="J294" i="3" l="1"/>
  <c r="G294" i="3"/>
  <c r="C182" i="2"/>
  <c r="D294" i="3"/>
  <c r="M126" i="5"/>
  <c r="F292" i="3"/>
  <c r="D180" i="2"/>
  <c r="D125" i="4"/>
  <c r="G125" i="4"/>
  <c r="H124" i="4"/>
  <c r="I124" i="4"/>
  <c r="E181" i="2"/>
  <c r="I181" i="2" s="1"/>
  <c r="H293" i="3"/>
  <c r="E293" i="3"/>
  <c r="Q125" i="4"/>
  <c r="K125" i="4"/>
  <c r="N125" i="4" s="1"/>
  <c r="H181" i="2"/>
  <c r="N439" i="1"/>
  <c r="N417" i="1"/>
  <c r="G180" i="2"/>
  <c r="J180" i="2"/>
  <c r="M125" i="5"/>
  <c r="L702" i="5"/>
  <c r="L759" i="5" s="1"/>
  <c r="M421" i="1"/>
  <c r="M451" i="1" s="1"/>
  <c r="M447" i="1"/>
  <c r="K123" i="4"/>
  <c r="Q123" i="4"/>
  <c r="S123" i="4"/>
  <c r="M700" i="4"/>
  <c r="G174" i="2"/>
  <c r="G176" i="2" s="1"/>
  <c r="J174" i="2"/>
  <c r="I176" i="2"/>
  <c r="J176" i="2" s="1"/>
  <c r="K293" i="3"/>
  <c r="N293" i="3"/>
  <c r="F181" i="2"/>
  <c r="M124" i="4"/>
  <c r="S125" i="4" s="1"/>
  <c r="M126" i="4"/>
  <c r="M127" i="5"/>
  <c r="X125" i="4" l="1"/>
  <c r="Y125" i="4" s="1"/>
  <c r="T125" i="4"/>
  <c r="N123" i="4"/>
  <c r="K700" i="4"/>
  <c r="L700" i="4" s="1"/>
  <c r="H182" i="2"/>
  <c r="D127" i="4"/>
  <c r="G127" i="4"/>
  <c r="S126" i="5"/>
  <c r="R126" i="5"/>
  <c r="D295" i="3"/>
  <c r="G295" i="3"/>
  <c r="C183" i="2"/>
  <c r="H183" i="2" s="1"/>
  <c r="J295" i="3"/>
  <c r="H125" i="4"/>
  <c r="I125" i="4"/>
  <c r="Q126" i="4"/>
  <c r="K126" i="4"/>
  <c r="N126" i="4" s="1"/>
  <c r="S126" i="4"/>
  <c r="T123" i="4"/>
  <c r="X123" i="4"/>
  <c r="Y123" i="4" s="1"/>
  <c r="S125" i="5"/>
  <c r="R125" i="5"/>
  <c r="M702" i="5"/>
  <c r="H294" i="3"/>
  <c r="E294" i="3"/>
  <c r="E182" i="2"/>
  <c r="I182" i="2" s="1"/>
  <c r="S127" i="5"/>
  <c r="AG127" i="5" s="1"/>
  <c r="R127" i="5"/>
  <c r="G126" i="4"/>
  <c r="N700" i="4"/>
  <c r="R700" i="4"/>
  <c r="N421" i="1"/>
  <c r="N451" i="1" s="1"/>
  <c r="N447" i="1"/>
  <c r="G181" i="2"/>
  <c r="J181" i="2"/>
  <c r="D126" i="4"/>
  <c r="K124" i="4"/>
  <c r="Q124" i="4"/>
  <c r="S124" i="4"/>
  <c r="F293" i="3"/>
  <c r="D181" i="2"/>
  <c r="O294" i="3"/>
  <c r="N294" i="3"/>
  <c r="K294" i="3"/>
  <c r="F182" i="2"/>
  <c r="M128" i="5"/>
  <c r="H126" i="4" l="1"/>
  <c r="I126" i="4"/>
  <c r="G182" i="2"/>
  <c r="J182" i="2"/>
  <c r="O417" i="1"/>
  <c r="O439" i="1"/>
  <c r="P409" i="1"/>
  <c r="T126" i="4"/>
  <c r="X126" i="4"/>
  <c r="Y126" i="4" s="1"/>
  <c r="AG126" i="5"/>
  <c r="O440" i="1"/>
  <c r="P410" i="1"/>
  <c r="X124" i="4"/>
  <c r="Y124" i="4" s="1"/>
  <c r="T124" i="4"/>
  <c r="N124" i="4"/>
  <c r="D182" i="2"/>
  <c r="F294" i="3"/>
  <c r="Y125" i="5"/>
  <c r="AF125" i="5"/>
  <c r="R702" i="5"/>
  <c r="N295" i="3"/>
  <c r="F183" i="2"/>
  <c r="K295" i="3"/>
  <c r="E295" i="3"/>
  <c r="E183" i="2"/>
  <c r="I183" i="2" s="1"/>
  <c r="H295" i="3"/>
  <c r="H127" i="4"/>
  <c r="I127" i="4"/>
  <c r="S128" i="5"/>
  <c r="AG128" i="5" s="1"/>
  <c r="R128" i="5"/>
  <c r="C184" i="2"/>
  <c r="D296" i="3"/>
  <c r="J296" i="3"/>
  <c r="G296" i="3"/>
  <c r="AF127" i="5"/>
  <c r="Y127" i="5"/>
  <c r="AA127" i="5" s="1"/>
  <c r="AG125" i="5"/>
  <c r="S702" i="5"/>
  <c r="O295" i="3"/>
  <c r="Y126" i="5"/>
  <c r="AF126" i="5"/>
  <c r="E490" i="1"/>
  <c r="M129" i="5"/>
  <c r="E467" i="1" l="1"/>
  <c r="E489" i="1"/>
  <c r="AC702" i="5"/>
  <c r="R759" i="5"/>
  <c r="C185" i="2"/>
  <c r="H185" i="2" s="1"/>
  <c r="G297" i="3"/>
  <c r="J297" i="3"/>
  <c r="D297" i="3"/>
  <c r="D490" i="1"/>
  <c r="N296" i="3"/>
  <c r="F184" i="2"/>
  <c r="K296" i="3"/>
  <c r="F295" i="3"/>
  <c r="D183" i="2"/>
  <c r="P440" i="1"/>
  <c r="S440" i="1" s="1"/>
  <c r="S410" i="1"/>
  <c r="P439" i="1"/>
  <c r="S439" i="1" s="1"/>
  <c r="S409" i="1"/>
  <c r="P417" i="1"/>
  <c r="R129" i="5"/>
  <c r="S129" i="5"/>
  <c r="AG129" i="5" s="1"/>
  <c r="S759" i="5"/>
  <c r="AD702" i="5"/>
  <c r="H184" i="2"/>
  <c r="M127" i="4"/>
  <c r="O447" i="1"/>
  <c r="O421" i="1"/>
  <c r="O451" i="1" s="1"/>
  <c r="D467" i="1"/>
  <c r="D489" i="1"/>
  <c r="M128" i="4"/>
  <c r="AA126" i="5"/>
  <c r="O296" i="3"/>
  <c r="E296" i="3"/>
  <c r="H296" i="3"/>
  <c r="E184" i="2"/>
  <c r="I184" i="2" s="1"/>
  <c r="AF128" i="5"/>
  <c r="Y128" i="5"/>
  <c r="AA128" i="5" s="1"/>
  <c r="J183" i="2"/>
  <c r="G183" i="2"/>
  <c r="AA125" i="5"/>
  <c r="AA702" i="5" s="1"/>
  <c r="Y702" i="5"/>
  <c r="G128" i="4"/>
  <c r="D128" i="4"/>
  <c r="F490" i="1"/>
  <c r="M130" i="5"/>
  <c r="R819" i="5" l="1"/>
  <c r="AJ702" i="5"/>
  <c r="V819" i="5"/>
  <c r="W819" i="5"/>
  <c r="U819" i="5"/>
  <c r="X819" i="5"/>
  <c r="T819" i="5"/>
  <c r="Y759" i="5"/>
  <c r="F296" i="3"/>
  <c r="D184" i="2"/>
  <c r="Q127" i="4"/>
  <c r="K127" i="4"/>
  <c r="S127" i="4"/>
  <c r="S819" i="5"/>
  <c r="H128" i="4"/>
  <c r="I128" i="4"/>
  <c r="F489" i="1"/>
  <c r="F467" i="1"/>
  <c r="D497" i="1"/>
  <c r="D471" i="1"/>
  <c r="D501" i="1" s="1"/>
  <c r="G298" i="3"/>
  <c r="C186" i="2"/>
  <c r="D298" i="3"/>
  <c r="J298" i="3"/>
  <c r="Y129" i="5"/>
  <c r="AA129" i="5" s="1"/>
  <c r="AF129" i="5"/>
  <c r="O297" i="3"/>
  <c r="E185" i="2"/>
  <c r="I185" i="2" s="1"/>
  <c r="E297" i="3"/>
  <c r="H297" i="3"/>
  <c r="K128" i="4"/>
  <c r="N128" i="4" s="1"/>
  <c r="Q128" i="4"/>
  <c r="S128" i="4"/>
  <c r="K297" i="3"/>
  <c r="F185" i="2"/>
  <c r="N297" i="3"/>
  <c r="S130" i="5"/>
  <c r="AG130" i="5" s="1"/>
  <c r="R130" i="5"/>
  <c r="M129" i="4"/>
  <c r="G184" i="2"/>
  <c r="J184" i="2"/>
  <c r="G129" i="4"/>
  <c r="D129" i="4"/>
  <c r="P447" i="1"/>
  <c r="R447" i="1" s="1"/>
  <c r="P421" i="1"/>
  <c r="P451" i="1" s="1"/>
  <c r="R451" i="1" s="1"/>
  <c r="E471" i="1"/>
  <c r="E501" i="1" s="1"/>
  <c r="E497" i="1"/>
  <c r="G490" i="1"/>
  <c r="M131" i="5"/>
  <c r="AF130" i="5" l="1"/>
  <c r="Y130" i="5"/>
  <c r="AA130" i="5" s="1"/>
  <c r="M130" i="4"/>
  <c r="F186" i="2"/>
  <c r="N298" i="3"/>
  <c r="K298" i="3"/>
  <c r="F471" i="1"/>
  <c r="F501" i="1" s="1"/>
  <c r="F497" i="1"/>
  <c r="D130" i="4"/>
  <c r="G130" i="4"/>
  <c r="T127" i="4"/>
  <c r="X127" i="4"/>
  <c r="Y127" i="4" s="1"/>
  <c r="S131" i="5"/>
  <c r="AG131" i="5" s="1"/>
  <c r="R131" i="5"/>
  <c r="J299" i="3"/>
  <c r="D299" i="3"/>
  <c r="G299" i="3"/>
  <c r="C187" i="2"/>
  <c r="H187" i="2" s="1"/>
  <c r="H129" i="4"/>
  <c r="I129" i="4"/>
  <c r="J185" i="2"/>
  <c r="G185" i="2"/>
  <c r="H186" i="2"/>
  <c r="N127" i="4"/>
  <c r="F297" i="3"/>
  <c r="D185" i="2"/>
  <c r="Y819" i="5"/>
  <c r="G489" i="1"/>
  <c r="G467" i="1"/>
  <c r="K129" i="4"/>
  <c r="N129" i="4" s="1"/>
  <c r="Q129" i="4"/>
  <c r="S129" i="4"/>
  <c r="T128" i="4"/>
  <c r="X128" i="4"/>
  <c r="Y128" i="4" s="1"/>
  <c r="O298" i="3"/>
  <c r="E298" i="3"/>
  <c r="H298" i="3"/>
  <c r="E186" i="2"/>
  <c r="I186" i="2" s="1"/>
  <c r="H490" i="1"/>
  <c r="M132" i="5"/>
  <c r="M131" i="4" l="1"/>
  <c r="J186" i="2"/>
  <c r="G186" i="2"/>
  <c r="D131" i="4"/>
  <c r="G131" i="4"/>
  <c r="H130" i="4"/>
  <c r="I130" i="4"/>
  <c r="AF131" i="5"/>
  <c r="Y131" i="5"/>
  <c r="F298" i="3"/>
  <c r="D186" i="2"/>
  <c r="T129" i="4"/>
  <c r="X129" i="4"/>
  <c r="Y129" i="4" s="1"/>
  <c r="G497" i="1"/>
  <c r="G471" i="1"/>
  <c r="G501" i="1" s="1"/>
  <c r="H467" i="1"/>
  <c r="H489" i="1"/>
  <c r="E187" i="2"/>
  <c r="I187" i="2" s="1"/>
  <c r="H299" i="3"/>
  <c r="E299" i="3"/>
  <c r="S132" i="5"/>
  <c r="AG132" i="5" s="1"/>
  <c r="R132" i="5"/>
  <c r="C188" i="2"/>
  <c r="H188" i="2" s="1"/>
  <c r="D300" i="3"/>
  <c r="G300" i="3"/>
  <c r="O300" i="3" s="1"/>
  <c r="J300" i="3"/>
  <c r="O299" i="3"/>
  <c r="N299" i="3"/>
  <c r="F187" i="2"/>
  <c r="K299" i="3"/>
  <c r="K130" i="4"/>
  <c r="Q130" i="4"/>
  <c r="S130" i="4"/>
  <c r="M133" i="5"/>
  <c r="S133" i="5" l="1"/>
  <c r="AG133" i="5" s="1"/>
  <c r="R133" i="5"/>
  <c r="M132" i="4"/>
  <c r="G301" i="3"/>
  <c r="J301" i="3"/>
  <c r="D301" i="3"/>
  <c r="C189" i="2"/>
  <c r="H189" i="2" s="1"/>
  <c r="O301" i="3"/>
  <c r="D187" i="2"/>
  <c r="F299" i="3"/>
  <c r="D132" i="4"/>
  <c r="G132" i="4"/>
  <c r="K131" i="4"/>
  <c r="N131" i="4" s="1"/>
  <c r="Q131" i="4"/>
  <c r="S131" i="4"/>
  <c r="H471" i="1"/>
  <c r="H501" i="1" s="1"/>
  <c r="H497" i="1"/>
  <c r="N130" i="4"/>
  <c r="N300" i="3"/>
  <c r="F188" i="2"/>
  <c r="K300" i="3"/>
  <c r="Y132" i="5"/>
  <c r="AA132" i="5" s="1"/>
  <c r="AF132" i="5"/>
  <c r="AA131" i="5"/>
  <c r="I131" i="4"/>
  <c r="H131" i="4"/>
  <c r="X130" i="4"/>
  <c r="Y130" i="4" s="1"/>
  <c r="T130" i="4"/>
  <c r="E300" i="3"/>
  <c r="E188" i="2"/>
  <c r="I188" i="2" s="1"/>
  <c r="H300" i="3"/>
  <c r="J187" i="2"/>
  <c r="G187" i="2"/>
  <c r="J490" i="1"/>
  <c r="M133" i="4"/>
  <c r="M134" i="5"/>
  <c r="S134" i="5" l="1"/>
  <c r="R134" i="5"/>
  <c r="Y134" i="5" s="1"/>
  <c r="AA134" i="5" s="1"/>
  <c r="Q132" i="4"/>
  <c r="K132" i="4"/>
  <c r="S132" i="4"/>
  <c r="T131" i="4"/>
  <c r="X131" i="4"/>
  <c r="Y131" i="4" s="1"/>
  <c r="K133" i="4"/>
  <c r="N133" i="4" s="1"/>
  <c r="Q133" i="4"/>
  <c r="S133" i="4"/>
  <c r="I490" i="1"/>
  <c r="J188" i="2"/>
  <c r="G188" i="2"/>
  <c r="G133" i="4"/>
  <c r="D133" i="4"/>
  <c r="N301" i="3"/>
  <c r="F189" i="2"/>
  <c r="K301" i="3"/>
  <c r="AF133" i="5"/>
  <c r="Y133" i="5"/>
  <c r="AA133" i="5" s="1"/>
  <c r="I132" i="4"/>
  <c r="H132" i="4"/>
  <c r="I489" i="1"/>
  <c r="I467" i="1"/>
  <c r="J489" i="1"/>
  <c r="J467" i="1"/>
  <c r="D188" i="2"/>
  <c r="F300" i="3"/>
  <c r="E301" i="3"/>
  <c r="H301" i="3"/>
  <c r="E189" i="2"/>
  <c r="I189" i="2" s="1"/>
  <c r="K490" i="1"/>
  <c r="M134" i="4"/>
  <c r="M135" i="5"/>
  <c r="K489" i="1" l="1"/>
  <c r="K467" i="1"/>
  <c r="F301" i="3"/>
  <c r="D189" i="2"/>
  <c r="N132" i="4"/>
  <c r="R135" i="5"/>
  <c r="Y135" i="5" s="1"/>
  <c r="AA135" i="5" s="1"/>
  <c r="S135" i="5"/>
  <c r="K134" i="4"/>
  <c r="N134" i="4" s="1"/>
  <c r="Q134" i="4"/>
  <c r="I497" i="1"/>
  <c r="I471" i="1"/>
  <c r="I501" i="1" s="1"/>
  <c r="C190" i="2"/>
  <c r="J302" i="3"/>
  <c r="D302" i="3"/>
  <c r="G302" i="3"/>
  <c r="C303" i="3"/>
  <c r="D303" i="3" s="1"/>
  <c r="C195" i="2"/>
  <c r="G305" i="3"/>
  <c r="D305" i="3"/>
  <c r="J305" i="3"/>
  <c r="J497" i="1"/>
  <c r="J471" i="1"/>
  <c r="J501" i="1" s="1"/>
  <c r="T133" i="4"/>
  <c r="X133" i="4"/>
  <c r="Y133" i="4" s="1"/>
  <c r="S134" i="4"/>
  <c r="E701" i="4"/>
  <c r="N703" i="5"/>
  <c r="N760" i="5" s="1"/>
  <c r="J189" i="2"/>
  <c r="G189" i="2"/>
  <c r="H133" i="4"/>
  <c r="I133" i="4"/>
  <c r="X132" i="4"/>
  <c r="Y132" i="4" s="1"/>
  <c r="T132" i="4"/>
  <c r="G134" i="4"/>
  <c r="D134" i="4"/>
  <c r="M136" i="5"/>
  <c r="S136" i="5" l="1"/>
  <c r="R136" i="5"/>
  <c r="Y136" i="5" s="1"/>
  <c r="AA136" i="5" s="1"/>
  <c r="D135" i="4"/>
  <c r="D701" i="4" s="1"/>
  <c r="G135" i="4"/>
  <c r="B701" i="4"/>
  <c r="K305" i="3"/>
  <c r="N305" i="3"/>
  <c r="F195" i="2"/>
  <c r="O302" i="3"/>
  <c r="O303" i="3" s="1"/>
  <c r="E302" i="3"/>
  <c r="E190" i="2"/>
  <c r="E192" i="2" s="1"/>
  <c r="H302" i="3"/>
  <c r="G303" i="3"/>
  <c r="H303" i="3" s="1"/>
  <c r="L489" i="1"/>
  <c r="H134" i="4"/>
  <c r="I134" i="4"/>
  <c r="O305" i="3"/>
  <c r="E195" i="2"/>
  <c r="E305" i="3"/>
  <c r="H305" i="3"/>
  <c r="F190" i="2"/>
  <c r="F192" i="2" s="1"/>
  <c r="K302" i="3"/>
  <c r="N302" i="3"/>
  <c r="J303" i="3"/>
  <c r="K497" i="1"/>
  <c r="K471" i="1"/>
  <c r="K501" i="1" s="1"/>
  <c r="L490" i="1"/>
  <c r="G306" i="3"/>
  <c r="O306" i="3" s="1"/>
  <c r="D306" i="3"/>
  <c r="C196" i="2"/>
  <c r="J306" i="3"/>
  <c r="X134" i="4"/>
  <c r="Y134" i="4" s="1"/>
  <c r="T134" i="4"/>
  <c r="H195" i="2"/>
  <c r="H190" i="2"/>
  <c r="H192" i="2" s="1"/>
  <c r="I190" i="2"/>
  <c r="C192" i="2"/>
  <c r="M490" i="1"/>
  <c r="M489" i="1" l="1"/>
  <c r="M467" i="1"/>
  <c r="J190" i="2"/>
  <c r="G190" i="2"/>
  <c r="G192" i="2" s="1"/>
  <c r="I192" i="2"/>
  <c r="J192" i="2" s="1"/>
  <c r="F196" i="2"/>
  <c r="K306" i="3"/>
  <c r="N306" i="3"/>
  <c r="E306" i="3"/>
  <c r="H306" i="3"/>
  <c r="E196" i="2"/>
  <c r="I196" i="2" s="1"/>
  <c r="D190" i="2"/>
  <c r="D192" i="2" s="1"/>
  <c r="F302" i="3"/>
  <c r="E303" i="3"/>
  <c r="F303" i="3" s="1"/>
  <c r="D136" i="4"/>
  <c r="H196" i="2"/>
  <c r="I195" i="2"/>
  <c r="L467" i="1"/>
  <c r="M136" i="4"/>
  <c r="G136" i="4"/>
  <c r="D195" i="2"/>
  <c r="F305" i="3"/>
  <c r="J307" i="3"/>
  <c r="C197" i="2"/>
  <c r="G307" i="3"/>
  <c r="D307" i="3"/>
  <c r="M135" i="4"/>
  <c r="O701" i="4"/>
  <c r="K303" i="3"/>
  <c r="N303" i="3"/>
  <c r="I135" i="4"/>
  <c r="I701" i="4" s="1"/>
  <c r="H135" i="4"/>
  <c r="G701" i="4"/>
  <c r="H701" i="4" s="1"/>
  <c r="M137" i="4"/>
  <c r="H136" i="4" l="1"/>
  <c r="I136" i="4"/>
  <c r="M138" i="5"/>
  <c r="M137" i="5"/>
  <c r="L703" i="5"/>
  <c r="L760" i="5" s="1"/>
  <c r="K136" i="4"/>
  <c r="Q136" i="4"/>
  <c r="S136" i="4"/>
  <c r="G195" i="2"/>
  <c r="J195" i="2"/>
  <c r="G308" i="3"/>
  <c r="D308" i="3"/>
  <c r="C198" i="2"/>
  <c r="H198" i="2" s="1"/>
  <c r="J308" i="3"/>
  <c r="H307" i="3"/>
  <c r="E307" i="3"/>
  <c r="E197" i="2"/>
  <c r="I197" i="2" s="1"/>
  <c r="J196" i="2"/>
  <c r="G196" i="2"/>
  <c r="D137" i="4"/>
  <c r="G137" i="4"/>
  <c r="Q137" i="4"/>
  <c r="K137" i="4"/>
  <c r="N137" i="4" s="1"/>
  <c r="S137" i="4"/>
  <c r="N490" i="1"/>
  <c r="K135" i="4"/>
  <c r="Q135" i="4"/>
  <c r="S135" i="4"/>
  <c r="M701" i="4"/>
  <c r="H197" i="2"/>
  <c r="L497" i="1"/>
  <c r="L471" i="1"/>
  <c r="L501" i="1" s="1"/>
  <c r="M497" i="1"/>
  <c r="M471" i="1"/>
  <c r="M501" i="1" s="1"/>
  <c r="N489" i="1"/>
  <c r="O307" i="3"/>
  <c r="F197" i="2"/>
  <c r="N307" i="3"/>
  <c r="K307" i="3"/>
  <c r="D196" i="2"/>
  <c r="F306" i="3"/>
  <c r="M139" i="5"/>
  <c r="D197" i="2" l="1"/>
  <c r="F307" i="3"/>
  <c r="J309" i="3"/>
  <c r="C199" i="2"/>
  <c r="H199" i="2" s="1"/>
  <c r="G309" i="3"/>
  <c r="O309" i="3" s="1"/>
  <c r="D309" i="3"/>
  <c r="D138" i="4"/>
  <c r="G138" i="4"/>
  <c r="N701" i="4"/>
  <c r="R701" i="4"/>
  <c r="N135" i="4"/>
  <c r="K701" i="4"/>
  <c r="L701" i="4" s="1"/>
  <c r="J197" i="2"/>
  <c r="G197" i="2"/>
  <c r="K308" i="3"/>
  <c r="F198" i="2"/>
  <c r="N308" i="3"/>
  <c r="T135" i="4"/>
  <c r="X135" i="4"/>
  <c r="Y135" i="4" s="1"/>
  <c r="S137" i="5"/>
  <c r="S703" i="5" s="1"/>
  <c r="R137" i="5"/>
  <c r="M703" i="5"/>
  <c r="G139" i="4"/>
  <c r="R139" i="5"/>
  <c r="Y139" i="5" s="1"/>
  <c r="AA139" i="5" s="1"/>
  <c r="S139" i="5"/>
  <c r="N467" i="1"/>
  <c r="T137" i="4"/>
  <c r="X137" i="4"/>
  <c r="Y137" i="4" s="1"/>
  <c r="H137" i="4"/>
  <c r="I137" i="4"/>
  <c r="O308" i="3"/>
  <c r="E198" i="2"/>
  <c r="I198" i="2" s="1"/>
  <c r="E308" i="3"/>
  <c r="H308" i="3"/>
  <c r="X136" i="4"/>
  <c r="Y136" i="4" s="1"/>
  <c r="T136" i="4"/>
  <c r="N136" i="4"/>
  <c r="R138" i="5"/>
  <c r="S138" i="5"/>
  <c r="M140" i="5"/>
  <c r="O490" i="1" l="1"/>
  <c r="P460" i="1"/>
  <c r="P490" i="1" s="1"/>
  <c r="F199" i="2"/>
  <c r="N309" i="3"/>
  <c r="K309" i="3"/>
  <c r="M138" i="4"/>
  <c r="M139" i="4"/>
  <c r="G310" i="3"/>
  <c r="J310" i="3"/>
  <c r="C200" i="2"/>
  <c r="D310" i="3"/>
  <c r="O489" i="1"/>
  <c r="O467" i="1"/>
  <c r="P459" i="1"/>
  <c r="F308" i="3"/>
  <c r="D198" i="2"/>
  <c r="I139" i="4"/>
  <c r="H139" i="4"/>
  <c r="Y137" i="5"/>
  <c r="R703" i="5"/>
  <c r="I138" i="4"/>
  <c r="H138" i="4"/>
  <c r="E309" i="3"/>
  <c r="H309" i="3"/>
  <c r="E199" i="2"/>
  <c r="I199" i="2" s="1"/>
  <c r="D139" i="4"/>
  <c r="S140" i="5"/>
  <c r="R140" i="5"/>
  <c r="Y140" i="5" s="1"/>
  <c r="AA140" i="5" s="1"/>
  <c r="Y138" i="5"/>
  <c r="G198" i="2"/>
  <c r="J198" i="2"/>
  <c r="N471" i="1"/>
  <c r="N501" i="1" s="1"/>
  <c r="N497" i="1"/>
  <c r="AD703" i="5"/>
  <c r="S760" i="5"/>
  <c r="M141" i="5"/>
  <c r="G311" i="3" l="1"/>
  <c r="C201" i="2"/>
  <c r="H201" i="2" s="1"/>
  <c r="D311" i="3"/>
  <c r="J311" i="3"/>
  <c r="D140" i="4"/>
  <c r="G140" i="4"/>
  <c r="R141" i="5"/>
  <c r="S141" i="5"/>
  <c r="D540" i="1"/>
  <c r="E539" i="1"/>
  <c r="AA138" i="5"/>
  <c r="D199" i="2"/>
  <c r="F309" i="3"/>
  <c r="P489" i="1"/>
  <c r="P467" i="1"/>
  <c r="H200" i="2"/>
  <c r="R760" i="5"/>
  <c r="AC703" i="5"/>
  <c r="N310" i="3"/>
  <c r="K310" i="3"/>
  <c r="F200" i="2"/>
  <c r="G199" i="2"/>
  <c r="J199" i="2"/>
  <c r="AA137" i="5"/>
  <c r="AA703" i="5" s="1"/>
  <c r="Y703" i="5"/>
  <c r="O310" i="3"/>
  <c r="H310" i="3"/>
  <c r="E310" i="3"/>
  <c r="E200" i="2"/>
  <c r="I200" i="2" s="1"/>
  <c r="K138" i="4"/>
  <c r="Q138" i="4"/>
  <c r="S138" i="4"/>
  <c r="D539" i="1"/>
  <c r="D517" i="1"/>
  <c r="O497" i="1"/>
  <c r="O471" i="1"/>
  <c r="O501" i="1" s="1"/>
  <c r="E540" i="1"/>
  <c r="Q139" i="4"/>
  <c r="K139" i="4"/>
  <c r="N139" i="4" s="1"/>
  <c r="S139" i="4"/>
  <c r="M142" i="5"/>
  <c r="W820" i="5" l="1"/>
  <c r="T820" i="5"/>
  <c r="X820" i="5"/>
  <c r="AJ703" i="5"/>
  <c r="Y760" i="5"/>
  <c r="U820" i="5"/>
  <c r="V820" i="5"/>
  <c r="S820" i="5"/>
  <c r="E311" i="3"/>
  <c r="E201" i="2"/>
  <c r="I201" i="2" s="1"/>
  <c r="H311" i="3"/>
  <c r="G141" i="4"/>
  <c r="D141" i="4"/>
  <c r="X139" i="4"/>
  <c r="Y139" i="4" s="1"/>
  <c r="T139" i="4"/>
  <c r="D547" i="1"/>
  <c r="D521" i="1"/>
  <c r="D551" i="1" s="1"/>
  <c r="N138" i="4"/>
  <c r="J200" i="2"/>
  <c r="G200" i="2"/>
  <c r="R820" i="5"/>
  <c r="Y141" i="5"/>
  <c r="M141" i="4"/>
  <c r="J312" i="3"/>
  <c r="D312" i="3"/>
  <c r="C202" i="2"/>
  <c r="G312" i="3"/>
  <c r="O312" i="3" s="1"/>
  <c r="F540" i="1"/>
  <c r="M140" i="4"/>
  <c r="X138" i="4"/>
  <c r="Y138" i="4" s="1"/>
  <c r="T138" i="4"/>
  <c r="D200" i="2"/>
  <c r="F310" i="3"/>
  <c r="P497" i="1"/>
  <c r="P471" i="1"/>
  <c r="P501" i="1" s="1"/>
  <c r="I140" i="4"/>
  <c r="H140" i="4"/>
  <c r="K311" i="3"/>
  <c r="F201" i="2"/>
  <c r="N311" i="3"/>
  <c r="E517" i="1"/>
  <c r="O311" i="3"/>
  <c r="S142" i="5"/>
  <c r="R142" i="5"/>
  <c r="Y142" i="5" s="1"/>
  <c r="AA142" i="5" s="1"/>
  <c r="F539" i="1"/>
  <c r="M143" i="5"/>
  <c r="F517" i="1" l="1"/>
  <c r="F521" i="1" s="1"/>
  <c r="F551" i="1" s="1"/>
  <c r="Q140" i="4"/>
  <c r="K140" i="4"/>
  <c r="S140" i="4"/>
  <c r="G201" i="2"/>
  <c r="J201" i="2"/>
  <c r="E547" i="1"/>
  <c r="E521" i="1"/>
  <c r="E551" i="1" s="1"/>
  <c r="K312" i="3"/>
  <c r="N312" i="3"/>
  <c r="F202" i="2"/>
  <c r="Q141" i="4"/>
  <c r="K141" i="4"/>
  <c r="N141" i="4" s="1"/>
  <c r="S141" i="4"/>
  <c r="M142" i="4"/>
  <c r="H202" i="2"/>
  <c r="AA141" i="5"/>
  <c r="F311" i="3"/>
  <c r="D201" i="2"/>
  <c r="D313" i="3"/>
  <c r="G313" i="3"/>
  <c r="C203" i="2"/>
  <c r="H203" i="2" s="1"/>
  <c r="J313" i="3"/>
  <c r="E202" i="2"/>
  <c r="I202" i="2" s="1"/>
  <c r="E312" i="3"/>
  <c r="H312" i="3"/>
  <c r="G142" i="4"/>
  <c r="D142" i="4"/>
  <c r="S143" i="5"/>
  <c r="R143" i="5"/>
  <c r="G539" i="1"/>
  <c r="G517" i="1"/>
  <c r="F547" i="1"/>
  <c r="Y820" i="5"/>
  <c r="I141" i="4"/>
  <c r="H141" i="4"/>
  <c r="H540" i="1"/>
  <c r="M144" i="5"/>
  <c r="Y143" i="5" l="1"/>
  <c r="AA143" i="5" s="1"/>
  <c r="M143" i="4"/>
  <c r="C204" i="2"/>
  <c r="H204" i="2" s="1"/>
  <c r="G314" i="3"/>
  <c r="O314" i="3" s="1"/>
  <c r="J314" i="3"/>
  <c r="D314" i="3"/>
  <c r="D143" i="4"/>
  <c r="G143" i="4"/>
  <c r="F312" i="3"/>
  <c r="D202" i="2"/>
  <c r="O313" i="3"/>
  <c r="E313" i="3"/>
  <c r="H313" i="3"/>
  <c r="E203" i="2"/>
  <c r="I203" i="2" s="1"/>
  <c r="G540" i="1"/>
  <c r="X140" i="4"/>
  <c r="Y140" i="4" s="1"/>
  <c r="T140" i="4"/>
  <c r="G202" i="2"/>
  <c r="J202" i="2"/>
  <c r="H142" i="4"/>
  <c r="I142" i="4"/>
  <c r="N313" i="3"/>
  <c r="K313" i="3"/>
  <c r="F203" i="2"/>
  <c r="Q142" i="4"/>
  <c r="K142" i="4"/>
  <c r="N142" i="4" s="1"/>
  <c r="S142" i="4"/>
  <c r="T141" i="4"/>
  <c r="X141" i="4"/>
  <c r="Y141" i="4" s="1"/>
  <c r="N140" i="4"/>
  <c r="G547" i="1"/>
  <c r="G521" i="1"/>
  <c r="G551" i="1" s="1"/>
  <c r="S144" i="5"/>
  <c r="R144" i="5"/>
  <c r="H517" i="1"/>
  <c r="H539" i="1"/>
  <c r="M144" i="4"/>
  <c r="M145" i="5"/>
  <c r="Y144" i="5" l="1"/>
  <c r="AA144" i="5" s="1"/>
  <c r="K143" i="4"/>
  <c r="N143" i="4" s="1"/>
  <c r="Q143" i="4"/>
  <c r="S143" i="4"/>
  <c r="H521" i="1"/>
  <c r="H551" i="1" s="1"/>
  <c r="H547" i="1"/>
  <c r="G203" i="2"/>
  <c r="J203" i="2"/>
  <c r="I539" i="1"/>
  <c r="R145" i="5"/>
  <c r="S145" i="5"/>
  <c r="J315" i="3"/>
  <c r="C205" i="2"/>
  <c r="H205" i="2" s="1"/>
  <c r="G315" i="3"/>
  <c r="D315" i="3"/>
  <c r="O315" i="3"/>
  <c r="D203" i="2"/>
  <c r="F313" i="3"/>
  <c r="F204" i="2"/>
  <c r="K314" i="3"/>
  <c r="N314" i="3"/>
  <c r="K144" i="4"/>
  <c r="N144" i="4" s="1"/>
  <c r="Q144" i="4"/>
  <c r="S144" i="4"/>
  <c r="G144" i="4"/>
  <c r="D144" i="4"/>
  <c r="D145" i="4"/>
  <c r="X142" i="4"/>
  <c r="Y142" i="4" s="1"/>
  <c r="T142" i="4"/>
  <c r="H143" i="4"/>
  <c r="I143" i="4"/>
  <c r="E314" i="3"/>
  <c r="H314" i="3"/>
  <c r="E204" i="2"/>
  <c r="I204" i="2" s="1"/>
  <c r="M146" i="5"/>
  <c r="G145" i="4" l="1"/>
  <c r="D146" i="4"/>
  <c r="G146" i="4"/>
  <c r="M145" i="4"/>
  <c r="D204" i="2"/>
  <c r="F314" i="3"/>
  <c r="E205" i="2"/>
  <c r="I205" i="2" s="1"/>
  <c r="E315" i="3"/>
  <c r="H315" i="3"/>
  <c r="Y145" i="5"/>
  <c r="I540" i="1"/>
  <c r="J539" i="1"/>
  <c r="G204" i="2"/>
  <c r="J204" i="2"/>
  <c r="I144" i="4"/>
  <c r="H144" i="4"/>
  <c r="N315" i="3"/>
  <c r="K315" i="3"/>
  <c r="F205" i="2"/>
  <c r="T143" i="4"/>
  <c r="X143" i="4"/>
  <c r="Y143" i="4" s="1"/>
  <c r="J540" i="1"/>
  <c r="I145" i="4"/>
  <c r="H145" i="4"/>
  <c r="S146" i="5"/>
  <c r="R146" i="5"/>
  <c r="T144" i="4"/>
  <c r="X144" i="4"/>
  <c r="Y144" i="4" s="1"/>
  <c r="I517" i="1"/>
  <c r="K540" i="1"/>
  <c r="M147" i="5"/>
  <c r="Y146" i="5" l="1"/>
  <c r="AA146" i="5" s="1"/>
  <c r="I146" i="4"/>
  <c r="H146" i="4"/>
  <c r="N704" i="5"/>
  <c r="N761" i="5" s="1"/>
  <c r="F315" i="3"/>
  <c r="D205" i="2"/>
  <c r="R147" i="5"/>
  <c r="S147" i="5"/>
  <c r="M146" i="4"/>
  <c r="K539" i="1"/>
  <c r="K517" i="1"/>
  <c r="I521" i="1"/>
  <c r="I551" i="1" s="1"/>
  <c r="I547" i="1"/>
  <c r="J205" i="2"/>
  <c r="G205" i="2"/>
  <c r="K145" i="4"/>
  <c r="N145" i="4" s="1"/>
  <c r="Q145" i="4"/>
  <c r="S145" i="4"/>
  <c r="E702" i="4"/>
  <c r="J319" i="3"/>
  <c r="G319" i="3"/>
  <c r="D319" i="3"/>
  <c r="C211" i="2"/>
  <c r="G316" i="3"/>
  <c r="O316" i="3" s="1"/>
  <c r="O317" i="3" s="1"/>
  <c r="C206" i="2"/>
  <c r="J316" i="3"/>
  <c r="D316" i="3"/>
  <c r="C317" i="3"/>
  <c r="D317" i="3" s="1"/>
  <c r="J517" i="1"/>
  <c r="AA145" i="5"/>
  <c r="M148" i="5"/>
  <c r="Y147" i="5" l="1"/>
  <c r="AA147" i="5" s="1"/>
  <c r="L517" i="1"/>
  <c r="L539" i="1"/>
  <c r="L540" i="1"/>
  <c r="F206" i="2"/>
  <c r="F208" i="2" s="1"/>
  <c r="K316" i="3"/>
  <c r="N316" i="3"/>
  <c r="J317" i="3"/>
  <c r="K319" i="3"/>
  <c r="F211" i="2"/>
  <c r="N319" i="3"/>
  <c r="J547" i="1"/>
  <c r="J521" i="1"/>
  <c r="J551" i="1" s="1"/>
  <c r="H211" i="2"/>
  <c r="S148" i="5"/>
  <c r="R148" i="5"/>
  <c r="D147" i="4"/>
  <c r="D702" i="4" s="1"/>
  <c r="G147" i="4"/>
  <c r="B702" i="4"/>
  <c r="H206" i="2"/>
  <c r="H208" i="2" s="1"/>
  <c r="C208" i="2"/>
  <c r="K146" i="4"/>
  <c r="N146" i="4" s="1"/>
  <c r="Q146" i="4"/>
  <c r="G320" i="3"/>
  <c r="C212" i="2"/>
  <c r="D320" i="3"/>
  <c r="J320" i="3"/>
  <c r="E316" i="3"/>
  <c r="E206" i="2"/>
  <c r="E208" i="2" s="1"/>
  <c r="H316" i="3"/>
  <c r="G317" i="3"/>
  <c r="H317" i="3" s="1"/>
  <c r="O319" i="3"/>
  <c r="H319" i="3"/>
  <c r="E211" i="2"/>
  <c r="I211" i="2" s="1"/>
  <c r="E319" i="3"/>
  <c r="S146" i="4"/>
  <c r="T145" i="4"/>
  <c r="X145" i="4"/>
  <c r="Y145" i="4" s="1"/>
  <c r="K521" i="1"/>
  <c r="K551" i="1" s="1"/>
  <c r="K547" i="1"/>
  <c r="I206" i="2" l="1"/>
  <c r="G206" i="2" s="1"/>
  <c r="G208" i="2" s="1"/>
  <c r="Y148" i="5"/>
  <c r="AA148" i="5" s="1"/>
  <c r="G211" i="2"/>
  <c r="J211" i="2"/>
  <c r="T146" i="4"/>
  <c r="X146" i="4"/>
  <c r="Y146" i="4" s="1"/>
  <c r="I208" i="2"/>
  <c r="J208" i="2" s="1"/>
  <c r="L521" i="1"/>
  <c r="L551" i="1" s="1"/>
  <c r="L547" i="1"/>
  <c r="M540" i="1"/>
  <c r="F319" i="3"/>
  <c r="D211" i="2"/>
  <c r="O320" i="3"/>
  <c r="E320" i="3"/>
  <c r="E212" i="2"/>
  <c r="I212" i="2" s="1"/>
  <c r="H320" i="3"/>
  <c r="I147" i="4"/>
  <c r="I702" i="4" s="1"/>
  <c r="H147" i="4"/>
  <c r="G702" i="4"/>
  <c r="H702" i="4" s="1"/>
  <c r="D148" i="4"/>
  <c r="G148" i="4"/>
  <c r="F212" i="2"/>
  <c r="K320" i="3"/>
  <c r="N320" i="3"/>
  <c r="M147" i="4"/>
  <c r="O702" i="4"/>
  <c r="M148" i="4"/>
  <c r="M517" i="1"/>
  <c r="M539" i="1"/>
  <c r="D321" i="3"/>
  <c r="J321" i="3"/>
  <c r="G321" i="3"/>
  <c r="C213" i="2"/>
  <c r="F316" i="3"/>
  <c r="D206" i="2"/>
  <c r="D208" i="2" s="1"/>
  <c r="E317" i="3"/>
  <c r="F317" i="3" s="1"/>
  <c r="H212" i="2"/>
  <c r="N317" i="3"/>
  <c r="K317" i="3"/>
  <c r="J206" i="2" l="1"/>
  <c r="N539" i="1"/>
  <c r="N540" i="1"/>
  <c r="H213" i="2"/>
  <c r="Q148" i="4"/>
  <c r="K148" i="4"/>
  <c r="S148" i="4"/>
  <c r="I148" i="4"/>
  <c r="H148" i="4"/>
  <c r="D212" i="2"/>
  <c r="F320" i="3"/>
  <c r="M149" i="5"/>
  <c r="L704" i="5"/>
  <c r="L761" i="5" s="1"/>
  <c r="M150" i="5"/>
  <c r="F213" i="2"/>
  <c r="N321" i="3"/>
  <c r="K321" i="3"/>
  <c r="M547" i="1"/>
  <c r="M521" i="1"/>
  <c r="M551" i="1" s="1"/>
  <c r="Q147" i="4"/>
  <c r="K147" i="4"/>
  <c r="M702" i="4"/>
  <c r="S147" i="4"/>
  <c r="O321" i="3"/>
  <c r="E321" i="3"/>
  <c r="H321" i="3"/>
  <c r="E213" i="2"/>
  <c r="J322" i="3"/>
  <c r="D322" i="3"/>
  <c r="G322" i="3"/>
  <c r="O322" i="3" s="1"/>
  <c r="C214" i="2"/>
  <c r="H214" i="2" s="1"/>
  <c r="G212" i="2"/>
  <c r="J212" i="2"/>
  <c r="G149" i="4"/>
  <c r="D149" i="4"/>
  <c r="M150" i="4"/>
  <c r="M151" i="5"/>
  <c r="T147" i="4" l="1"/>
  <c r="X147" i="4"/>
  <c r="Y147" i="4" s="1"/>
  <c r="S151" i="5"/>
  <c r="R151" i="5"/>
  <c r="N147" i="4"/>
  <c r="K702" i="4"/>
  <c r="L702" i="4" s="1"/>
  <c r="R150" i="5"/>
  <c r="S150" i="5"/>
  <c r="T148" i="4"/>
  <c r="X148" i="4"/>
  <c r="Y148" i="4" s="1"/>
  <c r="N322" i="3"/>
  <c r="F214" i="2"/>
  <c r="K322" i="3"/>
  <c r="G323" i="3"/>
  <c r="D323" i="3"/>
  <c r="J323" i="3"/>
  <c r="C215" i="2"/>
  <c r="O323" i="3"/>
  <c r="H149" i="4"/>
  <c r="I149" i="4"/>
  <c r="M149" i="4"/>
  <c r="S150" i="4" s="1"/>
  <c r="N702" i="4"/>
  <c r="R702" i="4"/>
  <c r="R149" i="5"/>
  <c r="S149" i="5"/>
  <c r="S704" i="5" s="1"/>
  <c r="M704" i="5"/>
  <c r="N517" i="1"/>
  <c r="K150" i="4"/>
  <c r="N150" i="4" s="1"/>
  <c r="Q150" i="4"/>
  <c r="E214" i="2"/>
  <c r="I214" i="2" s="1"/>
  <c r="E322" i="3"/>
  <c r="H322" i="3"/>
  <c r="D213" i="2"/>
  <c r="F321" i="3"/>
  <c r="N148" i="4"/>
  <c r="I213" i="2"/>
  <c r="D150" i="4"/>
  <c r="G150" i="4"/>
  <c r="M151" i="4"/>
  <c r="M152" i="5"/>
  <c r="D152" i="4" l="1"/>
  <c r="G324" i="3"/>
  <c r="J324" i="3"/>
  <c r="C216" i="2"/>
  <c r="D324" i="3"/>
  <c r="O324" i="3"/>
  <c r="R152" i="5"/>
  <c r="S152" i="5"/>
  <c r="T150" i="4"/>
  <c r="X150" i="4"/>
  <c r="Y150" i="4" s="1"/>
  <c r="N521" i="1"/>
  <c r="N551" i="1" s="1"/>
  <c r="N547" i="1"/>
  <c r="Y149" i="5"/>
  <c r="R704" i="5"/>
  <c r="Q149" i="4"/>
  <c r="K149" i="4"/>
  <c r="S149" i="4"/>
  <c r="H215" i="2"/>
  <c r="Y150" i="5"/>
  <c r="Y151" i="5"/>
  <c r="AA151" i="5" s="1"/>
  <c r="K151" i="4"/>
  <c r="N151" i="4" s="1"/>
  <c r="Q151" i="4"/>
  <c r="S151" i="4"/>
  <c r="O540" i="1"/>
  <c r="P510" i="1"/>
  <c r="P540" i="1" s="1"/>
  <c r="H150" i="4"/>
  <c r="I150" i="4"/>
  <c r="N323" i="3"/>
  <c r="F215" i="2"/>
  <c r="K323" i="3"/>
  <c r="F322" i="3"/>
  <c r="D214" i="2"/>
  <c r="O539" i="1"/>
  <c r="O517" i="1"/>
  <c r="P509" i="1"/>
  <c r="G151" i="4"/>
  <c r="D151" i="4"/>
  <c r="G213" i="2"/>
  <c r="J213" i="2"/>
  <c r="J214" i="2"/>
  <c r="G214" i="2"/>
  <c r="AD704" i="5"/>
  <c r="S761" i="5"/>
  <c r="E215" i="2"/>
  <c r="I215" i="2" s="1"/>
  <c r="H323" i="3"/>
  <c r="E323" i="3"/>
  <c r="M153" i="5"/>
  <c r="Y152" i="5" l="1"/>
  <c r="AA152" i="5" s="1"/>
  <c r="G152" i="4"/>
  <c r="G215" i="2"/>
  <c r="J215" i="2"/>
  <c r="I152" i="4"/>
  <c r="H152" i="4"/>
  <c r="D589" i="1"/>
  <c r="D567" i="1"/>
  <c r="P517" i="1"/>
  <c r="P539" i="1"/>
  <c r="X149" i="4"/>
  <c r="Y149" i="4" s="1"/>
  <c r="T149" i="4"/>
  <c r="N149" i="4"/>
  <c r="H216" i="2"/>
  <c r="E590" i="1"/>
  <c r="E589" i="1"/>
  <c r="E567" i="1"/>
  <c r="R761" i="5"/>
  <c r="AC704" i="5"/>
  <c r="E216" i="2"/>
  <c r="I216" i="2" s="1"/>
  <c r="E324" i="3"/>
  <c r="H324" i="3"/>
  <c r="R153" i="5"/>
  <c r="Y153" i="5" s="1"/>
  <c r="AA153" i="5" s="1"/>
  <c r="S153" i="5"/>
  <c r="J325" i="3"/>
  <c r="G325" i="3"/>
  <c r="C217" i="2"/>
  <c r="H217" i="2" s="1"/>
  <c r="D325" i="3"/>
  <c r="O521" i="1"/>
  <c r="O551" i="1" s="1"/>
  <c r="O547" i="1"/>
  <c r="AA150" i="5"/>
  <c r="K324" i="3"/>
  <c r="N324" i="3"/>
  <c r="F216" i="2"/>
  <c r="D590" i="1"/>
  <c r="D215" i="2"/>
  <c r="F323" i="3"/>
  <c r="H151" i="4"/>
  <c r="I151" i="4"/>
  <c r="T151" i="4"/>
  <c r="X151" i="4"/>
  <c r="Y151" i="4" s="1"/>
  <c r="AA149" i="5"/>
  <c r="AA704" i="5" s="1"/>
  <c r="Y704" i="5"/>
  <c r="M153" i="4"/>
  <c r="M154" i="5"/>
  <c r="G153" i="4" l="1"/>
  <c r="D153" i="4"/>
  <c r="H325" i="3"/>
  <c r="E325" i="3"/>
  <c r="E217" i="2"/>
  <c r="I217" i="2" s="1"/>
  <c r="S154" i="5"/>
  <c r="R154" i="5"/>
  <c r="G216" i="2"/>
  <c r="J216" i="2"/>
  <c r="D326" i="3"/>
  <c r="C218" i="2"/>
  <c r="H218" i="2" s="1"/>
  <c r="J326" i="3"/>
  <c r="G326" i="3"/>
  <c r="O326" i="3"/>
  <c r="AJ704" i="5"/>
  <c r="Y761" i="5"/>
  <c r="Q153" i="4"/>
  <c r="K153" i="4"/>
  <c r="N153" i="4" s="1"/>
  <c r="F589" i="1"/>
  <c r="O325" i="3"/>
  <c r="K325" i="3"/>
  <c r="F217" i="2"/>
  <c r="N325" i="3"/>
  <c r="P521" i="1"/>
  <c r="P551" i="1" s="1"/>
  <c r="P547" i="1"/>
  <c r="F567" i="1"/>
  <c r="M152" i="4"/>
  <c r="S153" i="4" s="1"/>
  <c r="D216" i="2"/>
  <c r="F324" i="3"/>
  <c r="E571" i="1"/>
  <c r="E601" i="1" s="1"/>
  <c r="E597" i="1"/>
  <c r="D597" i="1"/>
  <c r="D571" i="1"/>
  <c r="D601" i="1" s="1"/>
  <c r="M155" i="5"/>
  <c r="F571" i="1" l="1"/>
  <c r="F601" i="1" s="1"/>
  <c r="F597" i="1"/>
  <c r="G589" i="1"/>
  <c r="K152" i="4"/>
  <c r="Q152" i="4"/>
  <c r="S152" i="4"/>
  <c r="E218" i="2"/>
  <c r="I218" i="2" s="1"/>
  <c r="E326" i="3"/>
  <c r="H326" i="3"/>
  <c r="Y154" i="5"/>
  <c r="T153" i="4"/>
  <c r="X153" i="4"/>
  <c r="Y153" i="4" s="1"/>
  <c r="N326" i="3"/>
  <c r="F218" i="2"/>
  <c r="K326" i="3"/>
  <c r="R155" i="5"/>
  <c r="S155" i="5"/>
  <c r="G327" i="3"/>
  <c r="D327" i="3"/>
  <c r="C219" i="2"/>
  <c r="H219" i="2" s="1"/>
  <c r="J327" i="3"/>
  <c r="O327" i="3"/>
  <c r="D154" i="4"/>
  <c r="G154" i="4"/>
  <c r="G217" i="2"/>
  <c r="J217" i="2"/>
  <c r="I153" i="4"/>
  <c r="H153" i="4"/>
  <c r="F590" i="1"/>
  <c r="D155" i="4"/>
  <c r="G590" i="1"/>
  <c r="F325" i="3"/>
  <c r="D217" i="2"/>
  <c r="H590" i="1"/>
  <c r="M155" i="4"/>
  <c r="M156" i="5"/>
  <c r="D156" i="4"/>
  <c r="G155" i="4" l="1"/>
  <c r="H589" i="1"/>
  <c r="H567" i="1"/>
  <c r="K327" i="3"/>
  <c r="N327" i="3"/>
  <c r="F219" i="2"/>
  <c r="I155" i="4"/>
  <c r="H155" i="4"/>
  <c r="Q155" i="4"/>
  <c r="K155" i="4"/>
  <c r="N155" i="4" s="1"/>
  <c r="J218" i="2"/>
  <c r="G218" i="2"/>
  <c r="N152" i="4"/>
  <c r="R156" i="5"/>
  <c r="Y156" i="5" s="1"/>
  <c r="AA156" i="5" s="1"/>
  <c r="S156" i="5"/>
  <c r="I154" i="4"/>
  <c r="H154" i="4"/>
  <c r="Y155" i="5"/>
  <c r="AA155" i="5" s="1"/>
  <c r="F326" i="3"/>
  <c r="D218" i="2"/>
  <c r="G156" i="4"/>
  <c r="D328" i="3"/>
  <c r="C220" i="2"/>
  <c r="H220" i="2" s="1"/>
  <c r="J328" i="3"/>
  <c r="G328" i="3"/>
  <c r="M154" i="4"/>
  <c r="E219" i="2"/>
  <c r="I219" i="2" s="1"/>
  <c r="H327" i="3"/>
  <c r="E327" i="3"/>
  <c r="AA154" i="5"/>
  <c r="T152" i="4"/>
  <c r="X152" i="4"/>
  <c r="Y152" i="4" s="1"/>
  <c r="G567" i="1"/>
  <c r="M157" i="5"/>
  <c r="D157" i="4"/>
  <c r="R157" i="5" l="1"/>
  <c r="S157" i="5"/>
  <c r="D219" i="2"/>
  <c r="F327" i="3"/>
  <c r="M156" i="4"/>
  <c r="S156" i="4" s="1"/>
  <c r="G571" i="1"/>
  <c r="G601" i="1" s="1"/>
  <c r="G597" i="1"/>
  <c r="Q154" i="4"/>
  <c r="K154" i="4"/>
  <c r="S154" i="4"/>
  <c r="O328" i="3"/>
  <c r="H328" i="3"/>
  <c r="E220" i="2"/>
  <c r="I220" i="2" s="1"/>
  <c r="E328" i="3"/>
  <c r="I156" i="4"/>
  <c r="H156" i="4"/>
  <c r="H597" i="1"/>
  <c r="H571" i="1"/>
  <c r="H601" i="1" s="1"/>
  <c r="G157" i="4"/>
  <c r="C221" i="2"/>
  <c r="H221" i="2" s="1"/>
  <c r="J329" i="3"/>
  <c r="D329" i="3"/>
  <c r="G329" i="3"/>
  <c r="O329" i="3" s="1"/>
  <c r="I589" i="1"/>
  <c r="I567" i="1"/>
  <c r="J219" i="2"/>
  <c r="G219" i="2"/>
  <c r="N328" i="3"/>
  <c r="F220" i="2"/>
  <c r="K328" i="3"/>
  <c r="S155" i="4"/>
  <c r="M158" i="5"/>
  <c r="M157" i="4" l="1"/>
  <c r="J590" i="1"/>
  <c r="T156" i="4"/>
  <c r="X156" i="4"/>
  <c r="Y156" i="4" s="1"/>
  <c r="F328" i="3"/>
  <c r="D220" i="2"/>
  <c r="I590" i="1"/>
  <c r="I157" i="4"/>
  <c r="H157" i="4"/>
  <c r="T154" i="4"/>
  <c r="X154" i="4"/>
  <c r="Y154" i="4" s="1"/>
  <c r="N154" i="4"/>
  <c r="J589" i="1"/>
  <c r="I597" i="1"/>
  <c r="I571" i="1"/>
  <c r="I601" i="1" s="1"/>
  <c r="Q156" i="4"/>
  <c r="K156" i="4"/>
  <c r="N156" i="4" s="1"/>
  <c r="X155" i="4"/>
  <c r="Y155" i="4" s="1"/>
  <c r="T155" i="4"/>
  <c r="H329" i="3"/>
  <c r="E329" i="3"/>
  <c r="E221" i="2"/>
  <c r="I221" i="2" s="1"/>
  <c r="G220" i="2"/>
  <c r="J220" i="2"/>
  <c r="S158" i="5"/>
  <c r="R158" i="5"/>
  <c r="K329" i="3"/>
  <c r="F221" i="2"/>
  <c r="N329" i="3"/>
  <c r="Y157" i="5"/>
  <c r="K590" i="1"/>
  <c r="M158" i="4"/>
  <c r="M159" i="5"/>
  <c r="Y158" i="5" l="1"/>
  <c r="AA158" i="5" s="1"/>
  <c r="AA157" i="5"/>
  <c r="D330" i="3"/>
  <c r="J330" i="3"/>
  <c r="C222" i="2"/>
  <c r="G330" i="3"/>
  <c r="O330" i="3" s="1"/>
  <c r="O331" i="3" s="1"/>
  <c r="C331" i="3"/>
  <c r="D331" i="3" s="1"/>
  <c r="K158" i="4"/>
  <c r="N158" i="4" s="1"/>
  <c r="Q158" i="4"/>
  <c r="K589" i="1"/>
  <c r="K567" i="1"/>
  <c r="G221" i="2"/>
  <c r="J221" i="2"/>
  <c r="F329" i="3"/>
  <c r="D221" i="2"/>
  <c r="D158" i="4"/>
  <c r="G158" i="4"/>
  <c r="N705" i="5"/>
  <c r="N762" i="5" s="1"/>
  <c r="S159" i="5"/>
  <c r="R159" i="5"/>
  <c r="J333" i="3"/>
  <c r="G333" i="3"/>
  <c r="O333" i="3" s="1"/>
  <c r="D333" i="3"/>
  <c r="C227" i="2"/>
  <c r="J567" i="1"/>
  <c r="Q157" i="4"/>
  <c r="K157" i="4"/>
  <c r="N157" i="4" s="1"/>
  <c r="S158" i="4"/>
  <c r="S157" i="4"/>
  <c r="M160" i="5"/>
  <c r="Y159" i="5" l="1"/>
  <c r="AA159" i="5" s="1"/>
  <c r="L589" i="1"/>
  <c r="E703" i="4"/>
  <c r="T158" i="4"/>
  <c r="X158" i="4"/>
  <c r="Y158" i="4" s="1"/>
  <c r="J597" i="1"/>
  <c r="J571" i="1"/>
  <c r="J601" i="1" s="1"/>
  <c r="E227" i="2"/>
  <c r="I227" i="2" s="1"/>
  <c r="E333" i="3"/>
  <c r="H333" i="3"/>
  <c r="H158" i="4"/>
  <c r="I158" i="4"/>
  <c r="N330" i="3"/>
  <c r="F222" i="2"/>
  <c r="F224" i="2" s="1"/>
  <c r="K330" i="3"/>
  <c r="J331" i="3"/>
  <c r="T157" i="4"/>
  <c r="X157" i="4"/>
  <c r="Y157" i="4" s="1"/>
  <c r="S160" i="5"/>
  <c r="R160" i="5"/>
  <c r="C228" i="2"/>
  <c r="H228" i="2" s="1"/>
  <c r="J334" i="3"/>
  <c r="D334" i="3"/>
  <c r="G334" i="3"/>
  <c r="D159" i="4"/>
  <c r="D703" i="4" s="1"/>
  <c r="G159" i="4"/>
  <c r="B703" i="4"/>
  <c r="H227" i="2"/>
  <c r="K333" i="3"/>
  <c r="F227" i="2"/>
  <c r="N333" i="3"/>
  <c r="E222" i="2"/>
  <c r="E224" i="2" s="1"/>
  <c r="H330" i="3"/>
  <c r="E330" i="3"/>
  <c r="G331" i="3"/>
  <c r="H331" i="3" s="1"/>
  <c r="L590" i="1"/>
  <c r="K571" i="1"/>
  <c r="K601" i="1" s="1"/>
  <c r="K597" i="1"/>
  <c r="H222" i="2"/>
  <c r="H224" i="2" s="1"/>
  <c r="I222" i="2"/>
  <c r="C224" i="2"/>
  <c r="Y160" i="5" l="1"/>
  <c r="AA160" i="5" s="1"/>
  <c r="G335" i="3"/>
  <c r="J335" i="3"/>
  <c r="C229" i="2"/>
  <c r="D335" i="3"/>
  <c r="O335" i="3"/>
  <c r="M590" i="1"/>
  <c r="D222" i="2"/>
  <c r="D224" i="2" s="1"/>
  <c r="F330" i="3"/>
  <c r="E331" i="3"/>
  <c r="F331" i="3" s="1"/>
  <c r="J227" i="2"/>
  <c r="G227" i="2"/>
  <c r="F228" i="2"/>
  <c r="K334" i="3"/>
  <c r="N334" i="3"/>
  <c r="M159" i="4"/>
  <c r="O703" i="4"/>
  <c r="G160" i="4"/>
  <c r="M589" i="1"/>
  <c r="O334" i="3"/>
  <c r="E334" i="3"/>
  <c r="E228" i="2"/>
  <c r="I228" i="2" s="1"/>
  <c r="H334" i="3"/>
  <c r="K331" i="3"/>
  <c r="N331" i="3"/>
  <c r="F333" i="3"/>
  <c r="D227" i="2"/>
  <c r="D160" i="4"/>
  <c r="M160" i="4"/>
  <c r="G222" i="2"/>
  <c r="G224" i="2" s="1"/>
  <c r="J222" i="2"/>
  <c r="I224" i="2"/>
  <c r="J224" i="2" s="1"/>
  <c r="H159" i="4"/>
  <c r="I159" i="4"/>
  <c r="I703" i="4" s="1"/>
  <c r="G703" i="4"/>
  <c r="H703" i="4" s="1"/>
  <c r="L567" i="1"/>
  <c r="M161" i="4"/>
  <c r="D228" i="2" l="1"/>
  <c r="F334" i="3"/>
  <c r="N589" i="1"/>
  <c r="G228" i="2"/>
  <c r="J228" i="2"/>
  <c r="M567" i="1"/>
  <c r="H335" i="3"/>
  <c r="E335" i="3"/>
  <c r="E229" i="2"/>
  <c r="I229" i="2" s="1"/>
  <c r="M162" i="5"/>
  <c r="Q159" i="4"/>
  <c r="K159" i="4"/>
  <c r="S159" i="4"/>
  <c r="S160" i="4"/>
  <c r="M703" i="4"/>
  <c r="Q161" i="4"/>
  <c r="K161" i="4"/>
  <c r="N161" i="4" s="1"/>
  <c r="S161" i="4"/>
  <c r="D336" i="3"/>
  <c r="C230" i="2"/>
  <c r="G336" i="3"/>
  <c r="J336" i="3"/>
  <c r="G161" i="4"/>
  <c r="D161" i="4"/>
  <c r="H229" i="2"/>
  <c r="L571" i="1"/>
  <c r="L601" i="1" s="1"/>
  <c r="L597" i="1"/>
  <c r="H160" i="4"/>
  <c r="I160" i="4"/>
  <c r="N590" i="1"/>
  <c r="K160" i="4"/>
  <c r="Q160" i="4"/>
  <c r="M161" i="5"/>
  <c r="L705" i="5"/>
  <c r="L762" i="5" s="1"/>
  <c r="F229" i="2"/>
  <c r="N335" i="3"/>
  <c r="K335" i="3"/>
  <c r="M163" i="5"/>
  <c r="D229" i="2" l="1"/>
  <c r="F335" i="3"/>
  <c r="G229" i="2"/>
  <c r="J229" i="2"/>
  <c r="H230" i="2"/>
  <c r="R703" i="4"/>
  <c r="N703" i="4"/>
  <c r="O336" i="3"/>
  <c r="H336" i="3"/>
  <c r="E336" i="3"/>
  <c r="E230" i="2"/>
  <c r="I230" i="2" s="1"/>
  <c r="T160" i="4"/>
  <c r="X160" i="4"/>
  <c r="Y160" i="4" s="1"/>
  <c r="G162" i="4"/>
  <c r="D162" i="4"/>
  <c r="X159" i="4"/>
  <c r="Y159" i="4" s="1"/>
  <c r="T159" i="4"/>
  <c r="S162" i="5"/>
  <c r="R162" i="5"/>
  <c r="M597" i="1"/>
  <c r="M571" i="1"/>
  <c r="M601" i="1" s="1"/>
  <c r="N567" i="1"/>
  <c r="H161" i="4"/>
  <c r="I161" i="4"/>
  <c r="R163" i="5"/>
  <c r="S163" i="5"/>
  <c r="D337" i="3"/>
  <c r="G337" i="3"/>
  <c r="O337" i="3" s="1"/>
  <c r="C231" i="2"/>
  <c r="H231" i="2" s="1"/>
  <c r="J337" i="3"/>
  <c r="S161" i="5"/>
  <c r="S705" i="5" s="1"/>
  <c r="R161" i="5"/>
  <c r="M705" i="5"/>
  <c r="N160" i="4"/>
  <c r="K336" i="3"/>
  <c r="N336" i="3"/>
  <c r="F230" i="2"/>
  <c r="T161" i="4"/>
  <c r="X161" i="4"/>
  <c r="Y161" i="4" s="1"/>
  <c r="N159" i="4"/>
  <c r="K703" i="4"/>
  <c r="L703" i="4" s="1"/>
  <c r="M163" i="4"/>
  <c r="M164" i="5"/>
  <c r="S164" i="5" l="1"/>
  <c r="R164" i="5"/>
  <c r="Q163" i="4"/>
  <c r="K163" i="4"/>
  <c r="N163" i="4" s="1"/>
  <c r="H162" i="4"/>
  <c r="I162" i="4"/>
  <c r="D230" i="2"/>
  <c r="F336" i="3"/>
  <c r="M162" i="4"/>
  <c r="D338" i="3"/>
  <c r="G338" i="3"/>
  <c r="J338" i="3"/>
  <c r="C232" i="2"/>
  <c r="Y161" i="5"/>
  <c r="R705" i="5"/>
  <c r="Y163" i="5"/>
  <c r="AA163" i="5" s="1"/>
  <c r="O590" i="1"/>
  <c r="P560" i="1"/>
  <c r="P590" i="1" s="1"/>
  <c r="K337" i="3"/>
  <c r="N337" i="3"/>
  <c r="F231" i="2"/>
  <c r="O589" i="1"/>
  <c r="O567" i="1"/>
  <c r="P559" i="1"/>
  <c r="AD705" i="5"/>
  <c r="S808" i="5"/>
  <c r="S762" i="5"/>
  <c r="H337" i="3"/>
  <c r="E231" i="2"/>
  <c r="E337" i="3"/>
  <c r="N597" i="1"/>
  <c r="N571" i="1"/>
  <c r="N601" i="1" s="1"/>
  <c r="Y162" i="5"/>
  <c r="J230" i="2"/>
  <c r="G230" i="2"/>
  <c r="D163" i="4"/>
  <c r="G163" i="4"/>
  <c r="M164" i="4"/>
  <c r="M165" i="5"/>
  <c r="D339" i="3" l="1"/>
  <c r="J339" i="3"/>
  <c r="G339" i="3"/>
  <c r="C233" i="2"/>
  <c r="O597" i="1"/>
  <c r="O571" i="1"/>
  <c r="O601" i="1" s="1"/>
  <c r="R165" i="5"/>
  <c r="S165" i="5"/>
  <c r="K164" i="4"/>
  <c r="N164" i="4" s="1"/>
  <c r="Q164" i="4"/>
  <c r="E639" i="1"/>
  <c r="H163" i="4"/>
  <c r="I163" i="4"/>
  <c r="P589" i="1"/>
  <c r="P567" i="1"/>
  <c r="AC705" i="5"/>
  <c r="R762" i="5"/>
  <c r="R808" i="5"/>
  <c r="K338" i="3"/>
  <c r="F232" i="2"/>
  <c r="N338" i="3"/>
  <c r="Q162" i="4"/>
  <c r="K162" i="4"/>
  <c r="S162" i="4"/>
  <c r="S164" i="4"/>
  <c r="S163" i="4"/>
  <c r="Y164" i="5"/>
  <c r="AA164" i="5" s="1"/>
  <c r="D640" i="1"/>
  <c r="E232" i="2"/>
  <c r="I232" i="2" s="1"/>
  <c r="H338" i="3"/>
  <c r="E338" i="3"/>
  <c r="D639" i="1"/>
  <c r="D617" i="1"/>
  <c r="AA162" i="5"/>
  <c r="F337" i="3"/>
  <c r="D231" i="2"/>
  <c r="O338" i="3"/>
  <c r="D164" i="4"/>
  <c r="G164" i="4"/>
  <c r="AA161" i="5"/>
  <c r="AA705" i="5" s="1"/>
  <c r="Y705" i="5"/>
  <c r="E640" i="1"/>
  <c r="I231" i="2"/>
  <c r="H232" i="2"/>
  <c r="M166" i="5"/>
  <c r="G232" i="2" l="1"/>
  <c r="J232" i="2"/>
  <c r="I164" i="4"/>
  <c r="H164" i="4"/>
  <c r="G165" i="4"/>
  <c r="D165" i="4"/>
  <c r="N339" i="3"/>
  <c r="F233" i="2"/>
  <c r="K339" i="3"/>
  <c r="Y165" i="5"/>
  <c r="O339" i="3"/>
  <c r="E339" i="3"/>
  <c r="H339" i="3"/>
  <c r="E233" i="2"/>
  <c r="I233" i="2" s="1"/>
  <c r="F640" i="1"/>
  <c r="R166" i="5"/>
  <c r="S166" i="5"/>
  <c r="F639" i="1"/>
  <c r="Y808" i="5"/>
  <c r="AJ705" i="5"/>
  <c r="Y762" i="5"/>
  <c r="D647" i="1"/>
  <c r="D621" i="1"/>
  <c r="D651" i="1" s="1"/>
  <c r="X162" i="4"/>
  <c r="Y162" i="4" s="1"/>
  <c r="T162" i="4"/>
  <c r="N162" i="4"/>
  <c r="P571" i="1"/>
  <c r="P601" i="1" s="1"/>
  <c r="P597" i="1"/>
  <c r="X163" i="4"/>
  <c r="Y163" i="4" s="1"/>
  <c r="T163" i="4"/>
  <c r="G340" i="3"/>
  <c r="O340" i="3" s="1"/>
  <c r="D340" i="3"/>
  <c r="C234" i="2"/>
  <c r="H234" i="2" s="1"/>
  <c r="J340" i="3"/>
  <c r="J231" i="2"/>
  <c r="G231" i="2"/>
  <c r="D232" i="2"/>
  <c r="F338" i="3"/>
  <c r="X164" i="4"/>
  <c r="Y164" i="4" s="1"/>
  <c r="T164" i="4"/>
  <c r="E617" i="1"/>
  <c r="H233" i="2"/>
  <c r="G640" i="1"/>
  <c r="Y166" i="5" l="1"/>
  <c r="AA166" i="5" s="1"/>
  <c r="E647" i="1"/>
  <c r="E621" i="1"/>
  <c r="E651" i="1" s="1"/>
  <c r="F617" i="1"/>
  <c r="G233" i="2"/>
  <c r="J233" i="2"/>
  <c r="M166" i="4"/>
  <c r="C235" i="2"/>
  <c r="H235" i="2" s="1"/>
  <c r="D341" i="3"/>
  <c r="J341" i="3"/>
  <c r="G341" i="3"/>
  <c r="O341" i="3" s="1"/>
  <c r="D166" i="4"/>
  <c r="G166" i="4"/>
  <c r="M165" i="4"/>
  <c r="D233" i="2"/>
  <c r="F339" i="3"/>
  <c r="AA165" i="5"/>
  <c r="I165" i="4"/>
  <c r="H165" i="4"/>
  <c r="M167" i="5"/>
  <c r="G639" i="1"/>
  <c r="G617" i="1"/>
  <c r="F234" i="2"/>
  <c r="K340" i="3"/>
  <c r="N340" i="3"/>
  <c r="E234" i="2"/>
  <c r="I234" i="2" s="1"/>
  <c r="E340" i="3"/>
  <c r="H340" i="3"/>
  <c r="M168" i="5"/>
  <c r="R168" i="5" l="1"/>
  <c r="S168" i="5"/>
  <c r="D168" i="4"/>
  <c r="H166" i="4"/>
  <c r="I166" i="4"/>
  <c r="F235" i="2"/>
  <c r="N341" i="3"/>
  <c r="K341" i="3"/>
  <c r="F647" i="1"/>
  <c r="F621" i="1"/>
  <c r="F651" i="1" s="1"/>
  <c r="F340" i="3"/>
  <c r="D234" i="2"/>
  <c r="G168" i="4"/>
  <c r="H639" i="1"/>
  <c r="H617" i="1"/>
  <c r="G234" i="2"/>
  <c r="J234" i="2"/>
  <c r="G647" i="1"/>
  <c r="G621" i="1"/>
  <c r="G651" i="1" s="1"/>
  <c r="M167" i="4"/>
  <c r="S167" i="5"/>
  <c r="R167" i="5"/>
  <c r="J342" i="3"/>
  <c r="G342" i="3"/>
  <c r="O342" i="3" s="1"/>
  <c r="D342" i="3"/>
  <c r="C236" i="2"/>
  <c r="H236" i="2" s="1"/>
  <c r="K165" i="4"/>
  <c r="Q165" i="4"/>
  <c r="S165" i="4"/>
  <c r="S167" i="4"/>
  <c r="E235" i="2"/>
  <c r="I235" i="2" s="1"/>
  <c r="E341" i="3"/>
  <c r="H341" i="3"/>
  <c r="K166" i="4"/>
  <c r="N166" i="4" s="1"/>
  <c r="Q166" i="4"/>
  <c r="S166" i="4"/>
  <c r="G167" i="4"/>
  <c r="D167" i="4"/>
  <c r="I640" i="1"/>
  <c r="M169" i="5"/>
  <c r="Y168" i="5" l="1"/>
  <c r="AA168" i="5" s="1"/>
  <c r="N165" i="4"/>
  <c r="D169" i="4"/>
  <c r="S169" i="5"/>
  <c r="R169" i="5"/>
  <c r="M168" i="4"/>
  <c r="I617" i="1"/>
  <c r="I639" i="1"/>
  <c r="I167" i="4"/>
  <c r="H167" i="4"/>
  <c r="T167" i="4"/>
  <c r="X167" i="4"/>
  <c r="Y167" i="4" s="1"/>
  <c r="Y167" i="5"/>
  <c r="H640" i="1"/>
  <c r="T166" i="4"/>
  <c r="X166" i="4"/>
  <c r="Y166" i="4" s="1"/>
  <c r="H621" i="1"/>
  <c r="H651" i="1" s="1"/>
  <c r="H647" i="1"/>
  <c r="F341" i="3"/>
  <c r="D235" i="2"/>
  <c r="X165" i="4"/>
  <c r="Y165" i="4" s="1"/>
  <c r="T165" i="4"/>
  <c r="Q167" i="4"/>
  <c r="K167" i="4"/>
  <c r="N167" i="4" s="1"/>
  <c r="G169" i="4"/>
  <c r="D343" i="3"/>
  <c r="C237" i="2"/>
  <c r="H237" i="2" s="1"/>
  <c r="O343" i="3"/>
  <c r="G343" i="3"/>
  <c r="J343" i="3"/>
  <c r="H342" i="3"/>
  <c r="E236" i="2"/>
  <c r="I236" i="2" s="1"/>
  <c r="E342" i="3"/>
  <c r="J235" i="2"/>
  <c r="G235" i="2"/>
  <c r="F236" i="2"/>
  <c r="N342" i="3"/>
  <c r="K342" i="3"/>
  <c r="I168" i="4"/>
  <c r="H168" i="4"/>
  <c r="M170" i="5"/>
  <c r="Y169" i="5" l="1"/>
  <c r="AA169" i="5" s="1"/>
  <c r="H169" i="4"/>
  <c r="I169" i="4"/>
  <c r="M169" i="4"/>
  <c r="AA167" i="5"/>
  <c r="S170" i="5"/>
  <c r="R170" i="5"/>
  <c r="Y170" i="5" s="1"/>
  <c r="AA170" i="5" s="1"/>
  <c r="J617" i="1"/>
  <c r="J639" i="1"/>
  <c r="D236" i="2"/>
  <c r="F342" i="3"/>
  <c r="H343" i="3"/>
  <c r="E237" i="2"/>
  <c r="I237" i="2" s="1"/>
  <c r="E343" i="3"/>
  <c r="I647" i="1"/>
  <c r="I621" i="1"/>
  <c r="I651" i="1" s="1"/>
  <c r="F237" i="2"/>
  <c r="N343" i="3"/>
  <c r="K343" i="3"/>
  <c r="G236" i="2"/>
  <c r="J236" i="2"/>
  <c r="K168" i="4"/>
  <c r="N168" i="4" s="1"/>
  <c r="Q168" i="4"/>
  <c r="S168" i="4"/>
  <c r="M170" i="4"/>
  <c r="M171" i="5"/>
  <c r="N706" i="5" l="1"/>
  <c r="N763" i="5" s="1"/>
  <c r="G170" i="4"/>
  <c r="D170" i="4"/>
  <c r="R171" i="5"/>
  <c r="S171" i="5"/>
  <c r="G237" i="2"/>
  <c r="J237" i="2"/>
  <c r="J640" i="1"/>
  <c r="Q170" i="4"/>
  <c r="K170" i="4"/>
  <c r="N170" i="4" s="1"/>
  <c r="Q169" i="4"/>
  <c r="K169" i="4"/>
  <c r="N169" i="4" s="1"/>
  <c r="K640" i="1"/>
  <c r="S170" i="4"/>
  <c r="C238" i="2"/>
  <c r="D344" i="3"/>
  <c r="J344" i="3"/>
  <c r="G344" i="3"/>
  <c r="C345" i="3"/>
  <c r="D345" i="3" s="1"/>
  <c r="X168" i="4"/>
  <c r="Y168" i="4" s="1"/>
  <c r="T168" i="4"/>
  <c r="J647" i="1"/>
  <c r="J621" i="1"/>
  <c r="J651" i="1" s="1"/>
  <c r="K617" i="1"/>
  <c r="K639" i="1"/>
  <c r="S169" i="4"/>
  <c r="F343" i="3"/>
  <c r="D237" i="2"/>
  <c r="L640" i="1"/>
  <c r="M172" i="5"/>
  <c r="L639" i="1" l="1"/>
  <c r="L617" i="1"/>
  <c r="K621" i="1"/>
  <c r="K651" i="1" s="1"/>
  <c r="K647" i="1"/>
  <c r="N344" i="3"/>
  <c r="K344" i="3"/>
  <c r="F238" i="2"/>
  <c r="F240" i="2" s="1"/>
  <c r="J345" i="3"/>
  <c r="X170" i="4"/>
  <c r="Y170" i="4" s="1"/>
  <c r="T170" i="4"/>
  <c r="Y171" i="5"/>
  <c r="S172" i="5"/>
  <c r="R172" i="5"/>
  <c r="E344" i="3"/>
  <c r="E238" i="2"/>
  <c r="E240" i="2" s="1"/>
  <c r="H344" i="3"/>
  <c r="G345" i="3"/>
  <c r="H345" i="3" s="1"/>
  <c r="D171" i="4"/>
  <c r="D704" i="4" s="1"/>
  <c r="B704" i="4"/>
  <c r="X169" i="4"/>
  <c r="Y169" i="4" s="1"/>
  <c r="T169" i="4"/>
  <c r="E704" i="4"/>
  <c r="O344" i="3"/>
  <c r="O345" i="3" s="1"/>
  <c r="H238" i="2"/>
  <c r="H240" i="2" s="1"/>
  <c r="C240" i="2"/>
  <c r="H170" i="4"/>
  <c r="I170" i="4"/>
  <c r="I238" i="2" l="1"/>
  <c r="G171" i="4"/>
  <c r="H171" i="4" s="1"/>
  <c r="Y172" i="5"/>
  <c r="AA172" i="5" s="1"/>
  <c r="M639" i="1"/>
  <c r="M617" i="1"/>
  <c r="D238" i="2"/>
  <c r="D240" i="2" s="1"/>
  <c r="F344" i="3"/>
  <c r="E345" i="3"/>
  <c r="F345" i="3" s="1"/>
  <c r="I171" i="4"/>
  <c r="I704" i="4" s="1"/>
  <c r="G704" i="4"/>
  <c r="H704" i="4" s="1"/>
  <c r="J238" i="2"/>
  <c r="G238" i="2"/>
  <c r="G240" i="2" s="1"/>
  <c r="I240" i="2"/>
  <c r="J240" i="2" s="1"/>
  <c r="L647" i="1"/>
  <c r="L621" i="1"/>
  <c r="L651" i="1" s="1"/>
  <c r="M640" i="1"/>
  <c r="M171" i="4"/>
  <c r="O704" i="4"/>
  <c r="AA171" i="5"/>
  <c r="N345" i="3"/>
  <c r="K345" i="3"/>
  <c r="N639" i="1" l="1"/>
  <c r="K171" i="4"/>
  <c r="Q171" i="4"/>
  <c r="M704" i="4"/>
  <c r="S171" i="4"/>
  <c r="N640" i="1"/>
  <c r="M173" i="5"/>
  <c r="L706" i="5"/>
  <c r="L763" i="5" s="1"/>
  <c r="M647" i="1"/>
  <c r="M621" i="1"/>
  <c r="M651" i="1" s="1"/>
  <c r="R173" i="5" l="1"/>
  <c r="S173" i="5"/>
  <c r="S706" i="5" s="1"/>
  <c r="M706" i="5"/>
  <c r="N704" i="4"/>
  <c r="R704" i="4"/>
  <c r="N617" i="1"/>
  <c r="N171" i="4"/>
  <c r="K704" i="4"/>
  <c r="L704" i="4" s="1"/>
  <c r="T171" i="4"/>
  <c r="X171" i="4"/>
  <c r="Y171" i="4" s="1"/>
  <c r="O639" i="1" l="1"/>
  <c r="O617" i="1"/>
  <c r="P609" i="1"/>
  <c r="O640" i="1"/>
  <c r="P610" i="1"/>
  <c r="P640" i="1" s="1"/>
  <c r="N647" i="1"/>
  <c r="N621" i="1"/>
  <c r="N651" i="1" s="1"/>
  <c r="AD706" i="5"/>
  <c r="S763" i="5"/>
  <c r="Y173" i="5"/>
  <c r="R706" i="5"/>
  <c r="P639" i="1" l="1"/>
  <c r="P617" i="1"/>
  <c r="AC706" i="5"/>
  <c r="R763" i="5"/>
  <c r="AA173" i="5"/>
  <c r="AA706" i="5" s="1"/>
  <c r="Y706" i="5"/>
  <c r="O647" i="1"/>
  <c r="O621" i="1"/>
  <c r="O651" i="1" s="1"/>
  <c r="AJ706" i="5" l="1"/>
  <c r="Y763" i="5"/>
  <c r="P647" i="1"/>
  <c r="P621" i="1"/>
  <c r="P651" i="1" s="1"/>
  <c r="J347" i="3" l="1"/>
  <c r="G347" i="3"/>
  <c r="O347" i="3" s="1"/>
  <c r="C243" i="2"/>
  <c r="D347" i="3"/>
  <c r="D348" i="3" l="1"/>
  <c r="C244" i="2"/>
  <c r="H244" i="2" s="1"/>
  <c r="J348" i="3"/>
  <c r="G348" i="3"/>
  <c r="F243" i="2"/>
  <c r="N347" i="3"/>
  <c r="K347" i="3"/>
  <c r="G172" i="4"/>
  <c r="D172" i="4"/>
  <c r="H243" i="2"/>
  <c r="E243" i="2"/>
  <c r="I243" i="2" s="1"/>
  <c r="H347" i="3"/>
  <c r="E347" i="3"/>
  <c r="J349" i="3" l="1"/>
  <c r="C245" i="2"/>
  <c r="G349" i="3"/>
  <c r="O349" i="3" s="1"/>
  <c r="D349" i="3"/>
  <c r="M173" i="4"/>
  <c r="M174" i="5"/>
  <c r="F347" i="3"/>
  <c r="D243" i="2"/>
  <c r="O348" i="3"/>
  <c r="H348" i="3"/>
  <c r="E348" i="3"/>
  <c r="E244" i="2"/>
  <c r="I244" i="2" s="1"/>
  <c r="M172" i="4"/>
  <c r="G243" i="2"/>
  <c r="J243" i="2"/>
  <c r="G173" i="4"/>
  <c r="D173" i="4"/>
  <c r="I172" i="4"/>
  <c r="H172" i="4"/>
  <c r="N348" i="3"/>
  <c r="F244" i="2"/>
  <c r="K348" i="3"/>
  <c r="M174" i="4"/>
  <c r="M175" i="5"/>
  <c r="R175" i="5" l="1"/>
  <c r="S175" i="5"/>
  <c r="G244" i="2"/>
  <c r="J244" i="2"/>
  <c r="H245" i="2"/>
  <c r="D350" i="3"/>
  <c r="G350" i="3"/>
  <c r="J350" i="3"/>
  <c r="C246" i="2"/>
  <c r="K172" i="4"/>
  <c r="Q172" i="4"/>
  <c r="S172" i="4"/>
  <c r="Q173" i="4"/>
  <c r="K173" i="4"/>
  <c r="N173" i="4" s="1"/>
  <c r="S173" i="4"/>
  <c r="D175" i="4"/>
  <c r="I173" i="4"/>
  <c r="H173" i="4"/>
  <c r="F348" i="3"/>
  <c r="D244" i="2"/>
  <c r="F245" i="2"/>
  <c r="K349" i="3"/>
  <c r="N349" i="3"/>
  <c r="S174" i="5"/>
  <c r="R174" i="5"/>
  <c r="K174" i="4"/>
  <c r="N174" i="4" s="1"/>
  <c r="Q174" i="4"/>
  <c r="S174" i="4"/>
  <c r="G174" i="4"/>
  <c r="D174" i="4"/>
  <c r="E245" i="2"/>
  <c r="I245" i="2" s="1"/>
  <c r="H349" i="3"/>
  <c r="E349" i="3"/>
  <c r="M176" i="5"/>
  <c r="T174" i="4" l="1"/>
  <c r="X174" i="4"/>
  <c r="Y174" i="4" s="1"/>
  <c r="G245" i="2"/>
  <c r="J245" i="2"/>
  <c r="H174" i="4"/>
  <c r="I174" i="4"/>
  <c r="J351" i="3"/>
  <c r="G351" i="3"/>
  <c r="C247" i="2"/>
  <c r="D351" i="3"/>
  <c r="D245" i="2"/>
  <c r="F349" i="3"/>
  <c r="Y174" i="5"/>
  <c r="K350" i="3"/>
  <c r="F246" i="2"/>
  <c r="N350" i="3"/>
  <c r="Y175" i="5"/>
  <c r="AA175" i="5" s="1"/>
  <c r="H246" i="2"/>
  <c r="S176" i="5"/>
  <c r="R176" i="5"/>
  <c r="Y176" i="5" s="1"/>
  <c r="AA176" i="5" s="1"/>
  <c r="X173" i="4"/>
  <c r="Y173" i="4" s="1"/>
  <c r="T173" i="4"/>
  <c r="T172" i="4"/>
  <c r="X172" i="4"/>
  <c r="Y172" i="4" s="1"/>
  <c r="N172" i="4"/>
  <c r="O350" i="3"/>
  <c r="E246" i="2"/>
  <c r="I246" i="2" s="1"/>
  <c r="E350" i="3"/>
  <c r="H350" i="3"/>
  <c r="G175" i="4"/>
  <c r="M176" i="4"/>
  <c r="M177" i="5"/>
  <c r="R177" i="5" l="1"/>
  <c r="S177" i="5"/>
  <c r="D667" i="1"/>
  <c r="D689" i="1"/>
  <c r="I175" i="4"/>
  <c r="H175" i="4"/>
  <c r="F247" i="2"/>
  <c r="K351" i="3"/>
  <c r="N351" i="3"/>
  <c r="D352" i="3"/>
  <c r="J352" i="3"/>
  <c r="C248" i="2"/>
  <c r="H248" i="2" s="1"/>
  <c r="G352" i="3"/>
  <c r="O352" i="3" s="1"/>
  <c r="G246" i="2"/>
  <c r="J246" i="2"/>
  <c r="E689" i="1"/>
  <c r="F350" i="3"/>
  <c r="D246" i="2"/>
  <c r="H247" i="2"/>
  <c r="M175" i="4"/>
  <c r="S176" i="4" s="1"/>
  <c r="Q176" i="4"/>
  <c r="K176" i="4"/>
  <c r="N176" i="4" s="1"/>
  <c r="E690" i="1"/>
  <c r="D690" i="1"/>
  <c r="G176" i="4"/>
  <c r="D176" i="4"/>
  <c r="AA174" i="5"/>
  <c r="O351" i="3"/>
  <c r="H351" i="3"/>
  <c r="E247" i="2"/>
  <c r="I247" i="2" s="1"/>
  <c r="E351" i="3"/>
  <c r="X176" i="4" l="1"/>
  <c r="Y176" i="4" s="1"/>
  <c r="T176" i="4"/>
  <c r="G247" i="2"/>
  <c r="J247" i="2"/>
  <c r="D178" i="4"/>
  <c r="M178" i="5"/>
  <c r="D353" i="3"/>
  <c r="G353" i="3"/>
  <c r="J353" i="3"/>
  <c r="C249" i="2"/>
  <c r="H249" i="2" s="1"/>
  <c r="O353" i="3"/>
  <c r="H352" i="3"/>
  <c r="E352" i="3"/>
  <c r="E248" i="2"/>
  <c r="I248" i="2" s="1"/>
  <c r="Y177" i="5"/>
  <c r="F690" i="1"/>
  <c r="D247" i="2"/>
  <c r="F351" i="3"/>
  <c r="H176" i="4"/>
  <c r="I176" i="4"/>
  <c r="D177" i="4"/>
  <c r="G177" i="4"/>
  <c r="K352" i="3"/>
  <c r="F248" i="2"/>
  <c r="N352" i="3"/>
  <c r="K175" i="4"/>
  <c r="Q175" i="4"/>
  <c r="S175" i="4"/>
  <c r="D697" i="1"/>
  <c r="D671" i="1"/>
  <c r="D701" i="1" s="1"/>
  <c r="F667" i="1"/>
  <c r="F689" i="1"/>
  <c r="E667" i="1"/>
  <c r="M179" i="5"/>
  <c r="G690" i="1" l="1"/>
  <c r="F671" i="1"/>
  <c r="F701" i="1" s="1"/>
  <c r="F697" i="1"/>
  <c r="M178" i="4"/>
  <c r="G689" i="1"/>
  <c r="G667" i="1"/>
  <c r="N175" i="4"/>
  <c r="AA177" i="5"/>
  <c r="E353" i="3"/>
  <c r="E249" i="2"/>
  <c r="I249" i="2" s="1"/>
  <c r="H353" i="3"/>
  <c r="S178" i="5"/>
  <c r="R178" i="5"/>
  <c r="D179" i="4"/>
  <c r="I177" i="4"/>
  <c r="H177" i="4"/>
  <c r="G178" i="4"/>
  <c r="D248" i="2"/>
  <c r="F352" i="3"/>
  <c r="M177" i="4"/>
  <c r="T175" i="4"/>
  <c r="X175" i="4"/>
  <c r="Y175" i="4" s="1"/>
  <c r="G248" i="2"/>
  <c r="J248" i="2"/>
  <c r="G179" i="4"/>
  <c r="S179" i="5"/>
  <c r="R179" i="5"/>
  <c r="E697" i="1"/>
  <c r="E671" i="1"/>
  <c r="E701" i="1" s="1"/>
  <c r="F249" i="2"/>
  <c r="N353" i="3"/>
  <c r="K353" i="3"/>
  <c r="C250" i="2"/>
  <c r="G354" i="3"/>
  <c r="J354" i="3"/>
  <c r="D354" i="3"/>
  <c r="H690" i="1"/>
  <c r="M180" i="5"/>
  <c r="Y179" i="5" l="1"/>
  <c r="AA179" i="5" s="1"/>
  <c r="H179" i="4"/>
  <c r="I179" i="4"/>
  <c r="Q177" i="4"/>
  <c r="K177" i="4"/>
  <c r="S177" i="4"/>
  <c r="R180" i="5"/>
  <c r="S180" i="5"/>
  <c r="H689" i="1"/>
  <c r="H667" i="1"/>
  <c r="E354" i="3"/>
  <c r="H354" i="3"/>
  <c r="E250" i="2"/>
  <c r="I250" i="2" s="1"/>
  <c r="G355" i="3"/>
  <c r="O355" i="3" s="1"/>
  <c r="J355" i="3"/>
  <c r="C251" i="2"/>
  <c r="H251" i="2" s="1"/>
  <c r="D355" i="3"/>
  <c r="K354" i="3"/>
  <c r="N354" i="3"/>
  <c r="F250" i="2"/>
  <c r="I178" i="4"/>
  <c r="H178" i="4"/>
  <c r="G671" i="1"/>
  <c r="G701" i="1" s="1"/>
  <c r="G697" i="1"/>
  <c r="O354" i="3"/>
  <c r="H250" i="2"/>
  <c r="Y178" i="5"/>
  <c r="J249" i="2"/>
  <c r="G249" i="2"/>
  <c r="K178" i="4"/>
  <c r="N178" i="4" s="1"/>
  <c r="Q178" i="4"/>
  <c r="S178" i="4"/>
  <c r="D180" i="4"/>
  <c r="F353" i="3"/>
  <c r="D249" i="2"/>
  <c r="M180" i="4"/>
  <c r="M181" i="5"/>
  <c r="Y180" i="5" l="1"/>
  <c r="AA180" i="5" s="1"/>
  <c r="I689" i="1"/>
  <c r="D356" i="3"/>
  <c r="J356" i="3"/>
  <c r="C252" i="2"/>
  <c r="H252" i="2" s="1"/>
  <c r="G356" i="3"/>
  <c r="M179" i="4"/>
  <c r="AA178" i="5"/>
  <c r="H355" i="3"/>
  <c r="E355" i="3"/>
  <c r="E251" i="2"/>
  <c r="I251" i="2" s="1"/>
  <c r="J250" i="2"/>
  <c r="G250" i="2"/>
  <c r="H697" i="1"/>
  <c r="H671" i="1"/>
  <c r="H701" i="1" s="1"/>
  <c r="G180" i="4"/>
  <c r="N177" i="4"/>
  <c r="S181" i="5"/>
  <c r="R181" i="5"/>
  <c r="K180" i="4"/>
  <c r="N180" i="4" s="1"/>
  <c r="Q180" i="4"/>
  <c r="X178" i="4"/>
  <c r="Y178" i="4" s="1"/>
  <c r="T178" i="4"/>
  <c r="F354" i="3"/>
  <c r="D250" i="2"/>
  <c r="X177" i="4"/>
  <c r="Y177" i="4" s="1"/>
  <c r="T177" i="4"/>
  <c r="I667" i="1"/>
  <c r="F251" i="2"/>
  <c r="N355" i="3"/>
  <c r="K355" i="3"/>
  <c r="S180" i="4"/>
  <c r="M182" i="5"/>
  <c r="N707" i="5" l="1"/>
  <c r="N764" i="5" s="1"/>
  <c r="I697" i="1"/>
  <c r="I671" i="1"/>
  <c r="I701" i="1" s="1"/>
  <c r="R182" i="5"/>
  <c r="S182" i="5"/>
  <c r="J690" i="1"/>
  <c r="O356" i="3"/>
  <c r="H356" i="3"/>
  <c r="E356" i="3"/>
  <c r="E252" i="2"/>
  <c r="I252" i="2" s="1"/>
  <c r="J689" i="1"/>
  <c r="J251" i="2"/>
  <c r="G251" i="2"/>
  <c r="M181" i="4"/>
  <c r="X180" i="4"/>
  <c r="Y180" i="4" s="1"/>
  <c r="T180" i="4"/>
  <c r="G357" i="3"/>
  <c r="O357" i="3" s="1"/>
  <c r="J357" i="3"/>
  <c r="D357" i="3"/>
  <c r="C253" i="2"/>
  <c r="H253" i="2" s="1"/>
  <c r="F355" i="3"/>
  <c r="D251" i="2"/>
  <c r="N356" i="3"/>
  <c r="K356" i="3"/>
  <c r="F252" i="2"/>
  <c r="G181" i="4"/>
  <c r="D181" i="4"/>
  <c r="I690" i="1"/>
  <c r="Y181" i="5"/>
  <c r="I180" i="4"/>
  <c r="H180" i="4"/>
  <c r="K179" i="4"/>
  <c r="Q179" i="4"/>
  <c r="S179" i="4"/>
  <c r="K690" i="1"/>
  <c r="M183" i="5"/>
  <c r="J667" i="1" l="1"/>
  <c r="J697" i="1" s="1"/>
  <c r="N179" i="4"/>
  <c r="K181" i="4"/>
  <c r="N181" i="4" s="1"/>
  <c r="Q181" i="4"/>
  <c r="S181" i="4"/>
  <c r="E705" i="4"/>
  <c r="K357" i="3"/>
  <c r="N357" i="3"/>
  <c r="F253" i="2"/>
  <c r="Y182" i="5"/>
  <c r="AA182" i="5" s="1"/>
  <c r="G252" i="2"/>
  <c r="J252" i="2"/>
  <c r="R183" i="5"/>
  <c r="S183" i="5"/>
  <c r="M182" i="4"/>
  <c r="T179" i="4"/>
  <c r="X179" i="4"/>
  <c r="Y179" i="4" s="1"/>
  <c r="H357" i="3"/>
  <c r="E253" i="2"/>
  <c r="I253" i="2" s="1"/>
  <c r="E357" i="3"/>
  <c r="D252" i="2"/>
  <c r="F356" i="3"/>
  <c r="D182" i="4"/>
  <c r="G182" i="4"/>
  <c r="AA181" i="5"/>
  <c r="K689" i="1"/>
  <c r="K667" i="1"/>
  <c r="I181" i="4"/>
  <c r="H181" i="4"/>
  <c r="J358" i="3"/>
  <c r="D358" i="3"/>
  <c r="C254" i="2"/>
  <c r="G358" i="3"/>
  <c r="O358" i="3" s="1"/>
  <c r="O359" i="3" s="1"/>
  <c r="C359" i="3"/>
  <c r="D359" i="3" s="1"/>
  <c r="M184" i="5"/>
  <c r="J671" i="1" l="1"/>
  <c r="J701" i="1" s="1"/>
  <c r="R184" i="5"/>
  <c r="S184" i="5"/>
  <c r="L689" i="1"/>
  <c r="H254" i="2"/>
  <c r="H256" i="2" s="1"/>
  <c r="C256" i="2"/>
  <c r="J253" i="2"/>
  <c r="G253" i="2"/>
  <c r="J361" i="3"/>
  <c r="G361" i="3"/>
  <c r="C259" i="2"/>
  <c r="D361" i="3"/>
  <c r="D183" i="4"/>
  <c r="D705" i="4" s="1"/>
  <c r="G183" i="4"/>
  <c r="B705" i="4"/>
  <c r="F254" i="2"/>
  <c r="F256" i="2" s="1"/>
  <c r="K358" i="3"/>
  <c r="N358" i="3"/>
  <c r="J359" i="3"/>
  <c r="K182" i="4"/>
  <c r="N182" i="4" s="1"/>
  <c r="Q182" i="4"/>
  <c r="S182" i="4"/>
  <c r="T181" i="4"/>
  <c r="X181" i="4"/>
  <c r="Y181" i="4" s="1"/>
  <c r="L690" i="1"/>
  <c r="Y183" i="5"/>
  <c r="E358" i="3"/>
  <c r="E254" i="2"/>
  <c r="E256" i="2" s="1"/>
  <c r="H358" i="3"/>
  <c r="G359" i="3"/>
  <c r="H359" i="3" s="1"/>
  <c r="K697" i="1"/>
  <c r="K671" i="1"/>
  <c r="K701" i="1" s="1"/>
  <c r="I182" i="4"/>
  <c r="H182" i="4"/>
  <c r="D253" i="2"/>
  <c r="F357" i="3"/>
  <c r="G184" i="4"/>
  <c r="I184" i="4" l="1"/>
  <c r="H184" i="4"/>
  <c r="H259" i="2"/>
  <c r="L667" i="1"/>
  <c r="AA183" i="5"/>
  <c r="E361" i="3"/>
  <c r="H361" i="3"/>
  <c r="E259" i="2"/>
  <c r="I259" i="2" s="1"/>
  <c r="M184" i="4"/>
  <c r="D184" i="4"/>
  <c r="M690" i="1"/>
  <c r="D254" i="2"/>
  <c r="D256" i="2" s="1"/>
  <c r="F358" i="3"/>
  <c r="E359" i="3"/>
  <c r="F359" i="3" s="1"/>
  <c r="M183" i="4"/>
  <c r="O705" i="4"/>
  <c r="T182" i="4"/>
  <c r="X182" i="4"/>
  <c r="Y182" i="4" s="1"/>
  <c r="K359" i="3"/>
  <c r="N359" i="3"/>
  <c r="O361" i="3"/>
  <c r="F259" i="2"/>
  <c r="N361" i="3"/>
  <c r="K361" i="3"/>
  <c r="I254" i="2"/>
  <c r="M689" i="1"/>
  <c r="D362" i="3"/>
  <c r="C260" i="2"/>
  <c r="H260" i="2" s="1"/>
  <c r="G362" i="3"/>
  <c r="J362" i="3"/>
  <c r="I183" i="4"/>
  <c r="I705" i="4" s="1"/>
  <c r="H183" i="4"/>
  <c r="G705" i="4"/>
  <c r="H705" i="4" s="1"/>
  <c r="Y184" i="5"/>
  <c r="AA184" i="5" s="1"/>
  <c r="G259" i="2" l="1"/>
  <c r="J259" i="2"/>
  <c r="K183" i="4"/>
  <c r="Q183" i="4"/>
  <c r="S183" i="4"/>
  <c r="M705" i="4"/>
  <c r="N689" i="1"/>
  <c r="K362" i="3"/>
  <c r="F260" i="2"/>
  <c r="N362" i="3"/>
  <c r="M667" i="1"/>
  <c r="D185" i="4"/>
  <c r="G185" i="4"/>
  <c r="F361" i="3"/>
  <c r="D259" i="2"/>
  <c r="O362" i="3"/>
  <c r="H362" i="3"/>
  <c r="E260" i="2"/>
  <c r="I260" i="2" s="1"/>
  <c r="E362" i="3"/>
  <c r="L671" i="1"/>
  <c r="L701" i="1" s="1"/>
  <c r="L697" i="1"/>
  <c r="M186" i="5"/>
  <c r="C261" i="2"/>
  <c r="J363" i="3"/>
  <c r="G363" i="3"/>
  <c r="O363" i="3" s="1"/>
  <c r="D363" i="3"/>
  <c r="G254" i="2"/>
  <c r="G256" i="2" s="1"/>
  <c r="J254" i="2"/>
  <c r="I256" i="2"/>
  <c r="J256" i="2" s="1"/>
  <c r="K184" i="4"/>
  <c r="Q184" i="4"/>
  <c r="S184" i="4"/>
  <c r="N690" i="1"/>
  <c r="M185" i="5"/>
  <c r="L707" i="5"/>
  <c r="L764" i="5" s="1"/>
  <c r="M187" i="5"/>
  <c r="R185" i="5" l="1"/>
  <c r="S185" i="5"/>
  <c r="S707" i="5" s="1"/>
  <c r="M707" i="5"/>
  <c r="N184" i="4"/>
  <c r="F362" i="3"/>
  <c r="D260" i="2"/>
  <c r="M186" i="4"/>
  <c r="M185" i="4"/>
  <c r="H363" i="3"/>
  <c r="E261" i="2"/>
  <c r="E363" i="3"/>
  <c r="J364" i="3"/>
  <c r="C262" i="2"/>
  <c r="D364" i="3"/>
  <c r="G364" i="3"/>
  <c r="H185" i="4"/>
  <c r="I185" i="4"/>
  <c r="T183" i="4"/>
  <c r="X183" i="4"/>
  <c r="Y183" i="4" s="1"/>
  <c r="N183" i="4"/>
  <c r="K705" i="4"/>
  <c r="L705" i="4" s="1"/>
  <c r="T184" i="4"/>
  <c r="X184" i="4"/>
  <c r="Y184" i="4" s="1"/>
  <c r="K363" i="3"/>
  <c r="N363" i="3"/>
  <c r="F261" i="2"/>
  <c r="R705" i="4"/>
  <c r="N705" i="4"/>
  <c r="R187" i="5"/>
  <c r="S187" i="5"/>
  <c r="H261" i="2"/>
  <c r="G260" i="2"/>
  <c r="J260" i="2"/>
  <c r="M697" i="1"/>
  <c r="M671" i="1"/>
  <c r="M701" i="1" s="1"/>
  <c r="D186" i="4"/>
  <c r="G186" i="4"/>
  <c r="R186" i="5"/>
  <c r="S186" i="5"/>
  <c r="N667" i="1"/>
  <c r="M187" i="4"/>
  <c r="M188" i="5"/>
  <c r="S188" i="5" l="1"/>
  <c r="R188" i="5"/>
  <c r="Y188" i="5" s="1"/>
  <c r="AA188" i="5" s="1"/>
  <c r="E262" i="2"/>
  <c r="I262" i="2" s="1"/>
  <c r="H364" i="3"/>
  <c r="E364" i="3"/>
  <c r="F363" i="3"/>
  <c r="D261" i="2"/>
  <c r="Q185" i="4"/>
  <c r="K185" i="4"/>
  <c r="S185" i="4"/>
  <c r="N671" i="1"/>
  <c r="N701" i="1" s="1"/>
  <c r="N697" i="1"/>
  <c r="I186" i="4"/>
  <c r="H186" i="4"/>
  <c r="O689" i="1"/>
  <c r="O667" i="1"/>
  <c r="P659" i="1"/>
  <c r="I261" i="2"/>
  <c r="Y187" i="5"/>
  <c r="AA187" i="5" s="1"/>
  <c r="H262" i="2"/>
  <c r="S764" i="5"/>
  <c r="AD707" i="5"/>
  <c r="Q187" i="4"/>
  <c r="K187" i="4"/>
  <c r="N187" i="4" s="1"/>
  <c r="S187" i="4"/>
  <c r="Q186" i="4"/>
  <c r="K186" i="4"/>
  <c r="N186" i="4" s="1"/>
  <c r="S186" i="4"/>
  <c r="O690" i="1"/>
  <c r="P660" i="1"/>
  <c r="P690" i="1" s="1"/>
  <c r="Y186" i="5"/>
  <c r="D365" i="3"/>
  <c r="C263" i="2"/>
  <c r="H263" i="2" s="1"/>
  <c r="J365" i="3"/>
  <c r="G365" i="3"/>
  <c r="O364" i="3"/>
  <c r="F262" i="2"/>
  <c r="K364" i="3"/>
  <c r="N364" i="3"/>
  <c r="D187" i="4"/>
  <c r="G187" i="4"/>
  <c r="Y185" i="5"/>
  <c r="R707" i="5"/>
  <c r="M188" i="4"/>
  <c r="E739" i="1" l="1"/>
  <c r="AA185" i="5"/>
  <c r="AA707" i="5" s="1"/>
  <c r="Y707" i="5"/>
  <c r="AA186" i="5"/>
  <c r="N185" i="4"/>
  <c r="E740" i="1"/>
  <c r="R764" i="5"/>
  <c r="AC707" i="5"/>
  <c r="O365" i="3"/>
  <c r="E263" i="2"/>
  <c r="H365" i="3"/>
  <c r="E365" i="3"/>
  <c r="G188" i="4"/>
  <c r="D188" i="4"/>
  <c r="D366" i="3"/>
  <c r="C264" i="2"/>
  <c r="H264" i="2" s="1"/>
  <c r="J366" i="3"/>
  <c r="G366" i="3"/>
  <c r="S188" i="4"/>
  <c r="P689" i="1"/>
  <c r="P667" i="1"/>
  <c r="F364" i="3"/>
  <c r="D262" i="2"/>
  <c r="M189" i="5"/>
  <c r="K188" i="4"/>
  <c r="N188" i="4" s="1"/>
  <c r="Q188" i="4"/>
  <c r="D740" i="1"/>
  <c r="T186" i="4"/>
  <c r="X186" i="4"/>
  <c r="Y186" i="4" s="1"/>
  <c r="X187" i="4"/>
  <c r="Y187" i="4" s="1"/>
  <c r="T187" i="4"/>
  <c r="O671" i="1"/>
  <c r="O701" i="1" s="1"/>
  <c r="O697" i="1"/>
  <c r="D739" i="1"/>
  <c r="D717" i="1"/>
  <c r="N365" i="3"/>
  <c r="F263" i="2"/>
  <c r="K365" i="3"/>
  <c r="H187" i="4"/>
  <c r="I187" i="4"/>
  <c r="G261" i="2"/>
  <c r="J261" i="2"/>
  <c r="X185" i="4"/>
  <c r="Y185" i="4" s="1"/>
  <c r="T185" i="4"/>
  <c r="G262" i="2"/>
  <c r="J262" i="2"/>
  <c r="M190" i="5"/>
  <c r="H366" i="3" l="1"/>
  <c r="E264" i="2"/>
  <c r="I264" i="2" s="1"/>
  <c r="E366" i="3"/>
  <c r="D190" i="4"/>
  <c r="R190" i="5"/>
  <c r="S190" i="5"/>
  <c r="G189" i="4"/>
  <c r="D189" i="4"/>
  <c r="R189" i="5"/>
  <c r="S189" i="5"/>
  <c r="P697" i="1"/>
  <c r="P671" i="1"/>
  <c r="P701" i="1" s="1"/>
  <c r="O366" i="3"/>
  <c r="F365" i="3"/>
  <c r="D263" i="2"/>
  <c r="G367" i="3"/>
  <c r="O367" i="3" s="1"/>
  <c r="J367" i="3"/>
  <c r="C265" i="2"/>
  <c r="D367" i="3"/>
  <c r="X188" i="4"/>
  <c r="Y188" i="4" s="1"/>
  <c r="T188" i="4"/>
  <c r="F264" i="2"/>
  <c r="N366" i="3"/>
  <c r="K366" i="3"/>
  <c r="AJ707" i="5"/>
  <c r="Y764" i="5"/>
  <c r="D721" i="1"/>
  <c r="D751" i="1" s="1"/>
  <c r="D747" i="1"/>
  <c r="H188" i="4"/>
  <c r="I188" i="4"/>
  <c r="I263" i="2"/>
  <c r="E717" i="1"/>
  <c r="G190" i="4"/>
  <c r="M190" i="4"/>
  <c r="M191" i="5"/>
  <c r="I190" i="4" l="1"/>
  <c r="H190" i="4"/>
  <c r="H265" i="2"/>
  <c r="D264" i="2"/>
  <c r="F366" i="3"/>
  <c r="K190" i="4"/>
  <c r="N190" i="4" s="1"/>
  <c r="Q190" i="4"/>
  <c r="F740" i="1"/>
  <c r="Y189" i="5"/>
  <c r="R191" i="5"/>
  <c r="S191" i="5"/>
  <c r="G740" i="1"/>
  <c r="J263" i="2"/>
  <c r="G263" i="2"/>
  <c r="J368" i="3"/>
  <c r="C266" i="2"/>
  <c r="H266" i="2" s="1"/>
  <c r="D368" i="3"/>
  <c r="G368" i="3"/>
  <c r="O368" i="3" s="1"/>
  <c r="K367" i="3"/>
  <c r="F265" i="2"/>
  <c r="N367" i="3"/>
  <c r="Y190" i="5"/>
  <c r="AA190" i="5" s="1"/>
  <c r="J264" i="2"/>
  <c r="G264" i="2"/>
  <c r="G739" i="1"/>
  <c r="F739" i="1"/>
  <c r="F717" i="1"/>
  <c r="E747" i="1"/>
  <c r="E721" i="1"/>
  <c r="E751" i="1" s="1"/>
  <c r="M189" i="4"/>
  <c r="S190" i="4" s="1"/>
  <c r="E265" i="2"/>
  <c r="I265" i="2" s="1"/>
  <c r="H367" i="3"/>
  <c r="E367" i="3"/>
  <c r="H189" i="4"/>
  <c r="I189" i="4"/>
  <c r="M192" i="5"/>
  <c r="G717" i="1" l="1"/>
  <c r="Y191" i="5"/>
  <c r="AA191" i="5" s="1"/>
  <c r="X190" i="4"/>
  <c r="Y190" i="4" s="1"/>
  <c r="T190" i="4"/>
  <c r="D192" i="4"/>
  <c r="R192" i="5"/>
  <c r="S192" i="5"/>
  <c r="G369" i="3"/>
  <c r="O369" i="3" s="1"/>
  <c r="D369" i="3"/>
  <c r="C267" i="2"/>
  <c r="H267" i="2" s="1"/>
  <c r="J369" i="3"/>
  <c r="E266" i="2"/>
  <c r="I266" i="2" s="1"/>
  <c r="E368" i="3"/>
  <c r="H368" i="3"/>
  <c r="G192" i="4"/>
  <c r="H740" i="1"/>
  <c r="G191" i="4"/>
  <c r="D191" i="4"/>
  <c r="J265" i="2"/>
  <c r="G265" i="2"/>
  <c r="G747" i="1"/>
  <c r="G721" i="1"/>
  <c r="G751" i="1" s="1"/>
  <c r="H739" i="1"/>
  <c r="D265" i="2"/>
  <c r="F367" i="3"/>
  <c r="K189" i="4"/>
  <c r="Q189" i="4"/>
  <c r="S189" i="4"/>
  <c r="F747" i="1"/>
  <c r="F721" i="1"/>
  <c r="F751" i="1" s="1"/>
  <c r="F266" i="2"/>
  <c r="K368" i="3"/>
  <c r="N368" i="3"/>
  <c r="AA189" i="5"/>
  <c r="M192" i="4"/>
  <c r="M193" i="5"/>
  <c r="I192" i="4" l="1"/>
  <c r="H192" i="4"/>
  <c r="I740" i="1"/>
  <c r="H191" i="4"/>
  <c r="I191" i="4"/>
  <c r="D193" i="4"/>
  <c r="T189" i="4"/>
  <c r="X189" i="4"/>
  <c r="Y189" i="4" s="1"/>
  <c r="H717" i="1"/>
  <c r="N369" i="3"/>
  <c r="K369" i="3"/>
  <c r="F267" i="2"/>
  <c r="E267" i="2"/>
  <c r="I267" i="2" s="1"/>
  <c r="H369" i="3"/>
  <c r="E369" i="3"/>
  <c r="N189" i="4"/>
  <c r="M191" i="4"/>
  <c r="S192" i="4" s="1"/>
  <c r="S193" i="5"/>
  <c r="R193" i="5"/>
  <c r="I739" i="1"/>
  <c r="I717" i="1"/>
  <c r="J370" i="3"/>
  <c r="G370" i="3"/>
  <c r="C268" i="2"/>
  <c r="H268" i="2" s="1"/>
  <c r="D370" i="3"/>
  <c r="D266" i="2"/>
  <c r="F368" i="3"/>
  <c r="Y192" i="5"/>
  <c r="Q192" i="4"/>
  <c r="K192" i="4"/>
  <c r="N192" i="4" s="1"/>
  <c r="G266" i="2"/>
  <c r="J266" i="2"/>
  <c r="M194" i="5"/>
  <c r="X192" i="4" l="1"/>
  <c r="Y192" i="4" s="1"/>
  <c r="T192" i="4"/>
  <c r="N708" i="5"/>
  <c r="N765" i="5" s="1"/>
  <c r="R194" i="5"/>
  <c r="S194" i="5"/>
  <c r="D371" i="3"/>
  <c r="G371" i="3"/>
  <c r="C269" i="2"/>
  <c r="H269" i="2" s="1"/>
  <c r="J371" i="3"/>
  <c r="Y193" i="5"/>
  <c r="AA193" i="5" s="1"/>
  <c r="G267" i="2"/>
  <c r="J267" i="2"/>
  <c r="G193" i="4"/>
  <c r="H721" i="1"/>
  <c r="H751" i="1" s="1"/>
  <c r="H747" i="1"/>
  <c r="J739" i="1"/>
  <c r="O370" i="3"/>
  <c r="E370" i="3"/>
  <c r="E268" i="2"/>
  <c r="I268" i="2" s="1"/>
  <c r="H370" i="3"/>
  <c r="F369" i="3"/>
  <c r="D267" i="2"/>
  <c r="AA192" i="5"/>
  <c r="I747" i="1"/>
  <c r="I721" i="1"/>
  <c r="I751" i="1" s="1"/>
  <c r="M193" i="4"/>
  <c r="N370" i="3"/>
  <c r="F268" i="2"/>
  <c r="K370" i="3"/>
  <c r="K191" i="4"/>
  <c r="Q191" i="4"/>
  <c r="S191" i="4"/>
  <c r="K740" i="1"/>
  <c r="M194" i="4"/>
  <c r="M195" i="5"/>
  <c r="Y194" i="5" l="1"/>
  <c r="AA194" i="5" s="1"/>
  <c r="R195" i="5"/>
  <c r="S195" i="5"/>
  <c r="K717" i="1"/>
  <c r="K739" i="1"/>
  <c r="G268" i="2"/>
  <c r="J268" i="2"/>
  <c r="O371" i="3"/>
  <c r="E371" i="3"/>
  <c r="E269" i="2"/>
  <c r="I269" i="2" s="1"/>
  <c r="H371" i="3"/>
  <c r="Q193" i="4"/>
  <c r="K193" i="4"/>
  <c r="N193" i="4" s="1"/>
  <c r="S193" i="4"/>
  <c r="D194" i="4"/>
  <c r="G194" i="4"/>
  <c r="C270" i="2"/>
  <c r="J372" i="3"/>
  <c r="G372" i="3"/>
  <c r="O372" i="3" s="1"/>
  <c r="D372" i="3"/>
  <c r="C373" i="3"/>
  <c r="D373" i="3" s="1"/>
  <c r="T191" i="4"/>
  <c r="X191" i="4"/>
  <c r="Y191" i="4" s="1"/>
  <c r="N191" i="4"/>
  <c r="J740" i="1"/>
  <c r="K371" i="3"/>
  <c r="N371" i="3"/>
  <c r="F269" i="2"/>
  <c r="F370" i="3"/>
  <c r="D268" i="2"/>
  <c r="I193" i="4"/>
  <c r="H193" i="4"/>
  <c r="K194" i="4"/>
  <c r="N194" i="4" s="1"/>
  <c r="Q194" i="4"/>
  <c r="S194" i="4"/>
  <c r="J717" i="1"/>
  <c r="M196" i="5"/>
  <c r="O373" i="3" l="1"/>
  <c r="D195" i="4"/>
  <c r="D706" i="4" s="1"/>
  <c r="B706" i="4"/>
  <c r="K372" i="3"/>
  <c r="F270" i="2"/>
  <c r="F272" i="2" s="1"/>
  <c r="N372" i="3"/>
  <c r="J373" i="3"/>
  <c r="T193" i="4"/>
  <c r="X193" i="4"/>
  <c r="Y193" i="4" s="1"/>
  <c r="H270" i="2"/>
  <c r="H272" i="2" s="1"/>
  <c r="C272" i="2"/>
  <c r="K747" i="1"/>
  <c r="K721" i="1"/>
  <c r="K751" i="1" s="1"/>
  <c r="S196" i="5"/>
  <c r="R196" i="5"/>
  <c r="L740" i="1"/>
  <c r="E706" i="4"/>
  <c r="X194" i="4"/>
  <c r="Y194" i="4" s="1"/>
  <c r="T194" i="4"/>
  <c r="H194" i="4"/>
  <c r="I194" i="4"/>
  <c r="F371" i="3"/>
  <c r="D269" i="2"/>
  <c r="Y195" i="5"/>
  <c r="G269" i="2"/>
  <c r="J269" i="2"/>
  <c r="L739" i="1"/>
  <c r="J747" i="1"/>
  <c r="J721" i="1"/>
  <c r="J751" i="1" s="1"/>
  <c r="H372" i="3"/>
  <c r="E372" i="3"/>
  <c r="E270" i="2"/>
  <c r="E272" i="2" s="1"/>
  <c r="G373" i="3"/>
  <c r="H373" i="3" s="1"/>
  <c r="D375" i="3"/>
  <c r="G375" i="3"/>
  <c r="J375" i="3"/>
  <c r="C275" i="2"/>
  <c r="L717" i="1" l="1"/>
  <c r="M195" i="4"/>
  <c r="O706" i="4"/>
  <c r="I270" i="2"/>
  <c r="G196" i="4"/>
  <c r="H275" i="2"/>
  <c r="Y196" i="5"/>
  <c r="AA196" i="5" s="1"/>
  <c r="C276" i="2"/>
  <c r="H276" i="2" s="1"/>
  <c r="D376" i="3"/>
  <c r="G376" i="3"/>
  <c r="O376" i="3" s="1"/>
  <c r="J376" i="3"/>
  <c r="K373" i="3"/>
  <c r="N373" i="3"/>
  <c r="D196" i="4"/>
  <c r="M739" i="1"/>
  <c r="H375" i="3"/>
  <c r="E375" i="3"/>
  <c r="E275" i="2"/>
  <c r="F372" i="3"/>
  <c r="D270" i="2"/>
  <c r="D272" i="2" s="1"/>
  <c r="E373" i="3"/>
  <c r="F373" i="3" s="1"/>
  <c r="AA195" i="5"/>
  <c r="M196" i="4"/>
  <c r="N375" i="3"/>
  <c r="K375" i="3"/>
  <c r="F275" i="2"/>
  <c r="M740" i="1"/>
  <c r="O375" i="3"/>
  <c r="L721" i="1"/>
  <c r="L751" i="1" s="1"/>
  <c r="L747" i="1"/>
  <c r="G195" i="4"/>
  <c r="M198" i="5" l="1"/>
  <c r="N740" i="1"/>
  <c r="I275" i="2"/>
  <c r="M717" i="1"/>
  <c r="H196" i="4"/>
  <c r="I196" i="4"/>
  <c r="G197" i="4"/>
  <c r="D197" i="4"/>
  <c r="N739" i="1"/>
  <c r="N717" i="1"/>
  <c r="K196" i="4"/>
  <c r="Q196" i="4"/>
  <c r="S196" i="4"/>
  <c r="H195" i="4"/>
  <c r="I195" i="4"/>
  <c r="I706" i="4" s="1"/>
  <c r="G706" i="4"/>
  <c r="H706" i="4" s="1"/>
  <c r="G377" i="3"/>
  <c r="C277" i="2"/>
  <c r="J377" i="3"/>
  <c r="D377" i="3"/>
  <c r="O377" i="3"/>
  <c r="E376" i="3"/>
  <c r="E276" i="2"/>
  <c r="I276" i="2" s="1"/>
  <c r="H376" i="3"/>
  <c r="M197" i="5"/>
  <c r="L708" i="5"/>
  <c r="L765" i="5" s="1"/>
  <c r="F375" i="3"/>
  <c r="D275" i="2"/>
  <c r="K376" i="3"/>
  <c r="N376" i="3"/>
  <c r="F276" i="2"/>
  <c r="K195" i="4"/>
  <c r="Q195" i="4"/>
  <c r="M706" i="4"/>
  <c r="S195" i="4"/>
  <c r="J270" i="2"/>
  <c r="G270" i="2"/>
  <c r="G272" i="2" s="1"/>
  <c r="I272" i="2"/>
  <c r="J272" i="2" s="1"/>
  <c r="M198" i="4"/>
  <c r="M199" i="5"/>
  <c r="G276" i="2" l="1"/>
  <c r="J276" i="2"/>
  <c r="N706" i="4"/>
  <c r="R706" i="4"/>
  <c r="N195" i="4"/>
  <c r="K706" i="4"/>
  <c r="L706" i="4" s="1"/>
  <c r="G378" i="3"/>
  <c r="J378" i="3"/>
  <c r="D378" i="3"/>
  <c r="C278" i="2"/>
  <c r="O378" i="3"/>
  <c r="I197" i="4"/>
  <c r="H197" i="4"/>
  <c r="M747" i="1"/>
  <c r="M721" i="1"/>
  <c r="M751" i="1" s="1"/>
  <c r="S199" i="5"/>
  <c r="R199" i="5"/>
  <c r="D276" i="2"/>
  <c r="F376" i="3"/>
  <c r="H277" i="2"/>
  <c r="G275" i="2"/>
  <c r="J275" i="2"/>
  <c r="M197" i="4"/>
  <c r="S198" i="4" s="1"/>
  <c r="S198" i="5"/>
  <c r="R198" i="5"/>
  <c r="K377" i="3"/>
  <c r="F277" i="2"/>
  <c r="N377" i="3"/>
  <c r="N747" i="1"/>
  <c r="N721" i="1"/>
  <c r="N751" i="1" s="1"/>
  <c r="K198" i="4"/>
  <c r="N198" i="4" s="1"/>
  <c r="Q198" i="4"/>
  <c r="D198" i="4"/>
  <c r="G198" i="4"/>
  <c r="X195" i="4"/>
  <c r="Y195" i="4" s="1"/>
  <c r="T195" i="4"/>
  <c r="S197" i="5"/>
  <c r="S708" i="5" s="1"/>
  <c r="R197" i="5"/>
  <c r="M708" i="5"/>
  <c r="H377" i="3"/>
  <c r="E377" i="3"/>
  <c r="E277" i="2"/>
  <c r="I277" i="2" s="1"/>
  <c r="X196" i="4"/>
  <c r="Y196" i="4" s="1"/>
  <c r="T196" i="4"/>
  <c r="N196" i="4"/>
  <c r="M199" i="4"/>
  <c r="M200" i="5"/>
  <c r="Y199" i="5" l="1"/>
  <c r="AA199" i="5" s="1"/>
  <c r="X198" i="4"/>
  <c r="Y198" i="4" s="1"/>
  <c r="T198" i="4"/>
  <c r="O739" i="1"/>
  <c r="O717" i="1"/>
  <c r="P709" i="1"/>
  <c r="J379" i="3"/>
  <c r="G379" i="3"/>
  <c r="C279" i="2"/>
  <c r="D379" i="3"/>
  <c r="G199" i="4"/>
  <c r="D199" i="4"/>
  <c r="R200" i="5"/>
  <c r="Y200" i="5" s="1"/>
  <c r="AA200" i="5" s="1"/>
  <c r="S200" i="5"/>
  <c r="K199" i="4"/>
  <c r="N199" i="4" s="1"/>
  <c r="Q199" i="4"/>
  <c r="S199" i="4"/>
  <c r="O740" i="1"/>
  <c r="P710" i="1"/>
  <c r="P740" i="1" s="1"/>
  <c r="J277" i="2"/>
  <c r="G277" i="2"/>
  <c r="Y197" i="5"/>
  <c r="R708" i="5"/>
  <c r="K197" i="4"/>
  <c r="Q197" i="4"/>
  <c r="S197" i="4"/>
  <c r="E378" i="3"/>
  <c r="H378" i="3"/>
  <c r="E278" i="2"/>
  <c r="I278" i="2" s="1"/>
  <c r="F278" i="2"/>
  <c r="K378" i="3"/>
  <c r="N378" i="3"/>
  <c r="D277" i="2"/>
  <c r="F377" i="3"/>
  <c r="S765" i="5"/>
  <c r="AD708" i="5"/>
  <c r="I198" i="4"/>
  <c r="H198" i="4"/>
  <c r="Y198" i="5"/>
  <c r="H278" i="2"/>
  <c r="M201" i="5"/>
  <c r="H379" i="3" l="1"/>
  <c r="E379" i="3"/>
  <c r="E279" i="2"/>
  <c r="I279" i="2" s="1"/>
  <c r="D790" i="1"/>
  <c r="F378" i="3"/>
  <c r="D278" i="2"/>
  <c r="N197" i="4"/>
  <c r="T199" i="4"/>
  <c r="X199" i="4"/>
  <c r="Y199" i="4" s="1"/>
  <c r="H199" i="4"/>
  <c r="I199" i="4"/>
  <c r="H279" i="2"/>
  <c r="O747" i="1"/>
  <c r="O721" i="1"/>
  <c r="O751" i="1" s="1"/>
  <c r="S201" i="5"/>
  <c r="R201" i="5"/>
  <c r="Y201" i="5" s="1"/>
  <c r="AA201" i="5" s="1"/>
  <c r="M200" i="4"/>
  <c r="E789" i="1"/>
  <c r="AA198" i="5"/>
  <c r="R765" i="5"/>
  <c r="AC708" i="5"/>
  <c r="J380" i="3"/>
  <c r="G380" i="3"/>
  <c r="C280" i="2"/>
  <c r="H280" i="2" s="1"/>
  <c r="D380" i="3"/>
  <c r="O380" i="3"/>
  <c r="O379" i="3"/>
  <c r="N379" i="3"/>
  <c r="F279" i="2"/>
  <c r="K379" i="3"/>
  <c r="D200" i="4"/>
  <c r="G200" i="4"/>
  <c r="T197" i="4"/>
  <c r="X197" i="4"/>
  <c r="Y197" i="4" s="1"/>
  <c r="D789" i="1"/>
  <c r="D767" i="1"/>
  <c r="E790" i="1"/>
  <c r="J278" i="2"/>
  <c r="G278" i="2"/>
  <c r="AA197" i="5"/>
  <c r="AA708" i="5" s="1"/>
  <c r="Y708" i="5"/>
  <c r="P739" i="1"/>
  <c r="P717" i="1"/>
  <c r="F280" i="2" l="1"/>
  <c r="N380" i="3"/>
  <c r="K380" i="3"/>
  <c r="D381" i="3"/>
  <c r="J381" i="3"/>
  <c r="G381" i="3"/>
  <c r="O381" i="3" s="1"/>
  <c r="C281" i="2"/>
  <c r="H281" i="2" s="1"/>
  <c r="D279" i="2"/>
  <c r="F379" i="3"/>
  <c r="F789" i="1"/>
  <c r="F767" i="1"/>
  <c r="P747" i="1"/>
  <c r="P721" i="1"/>
  <c r="P751" i="1" s="1"/>
  <c r="E280" i="2"/>
  <c r="I280" i="2" s="1"/>
  <c r="E380" i="3"/>
  <c r="H380" i="3"/>
  <c r="K200" i="4"/>
  <c r="Q200" i="4"/>
  <c r="S200" i="4"/>
  <c r="J279" i="2"/>
  <c r="G279" i="2"/>
  <c r="G201" i="4"/>
  <c r="D201" i="4"/>
  <c r="M202" i="5"/>
  <c r="Y765" i="5"/>
  <c r="AJ708" i="5"/>
  <c r="D797" i="1"/>
  <c r="D771" i="1"/>
  <c r="D801" i="1" s="1"/>
  <c r="I200" i="4"/>
  <c r="H200" i="4"/>
  <c r="E767" i="1"/>
  <c r="M202" i="4"/>
  <c r="M203" i="5"/>
  <c r="R203" i="5" l="1"/>
  <c r="S203" i="5"/>
  <c r="E771" i="1"/>
  <c r="E801" i="1" s="1"/>
  <c r="E797" i="1"/>
  <c r="F790" i="1"/>
  <c r="M201" i="4"/>
  <c r="R202" i="5"/>
  <c r="S202" i="5"/>
  <c r="F380" i="3"/>
  <c r="D280" i="2"/>
  <c r="Q202" i="4"/>
  <c r="K202" i="4"/>
  <c r="N202" i="4" s="1"/>
  <c r="H201" i="4"/>
  <c r="I201" i="4"/>
  <c r="X200" i="4"/>
  <c r="Y200" i="4" s="1"/>
  <c r="T200" i="4"/>
  <c r="N200" i="4"/>
  <c r="J280" i="2"/>
  <c r="G280" i="2"/>
  <c r="G202" i="4"/>
  <c r="D202" i="4"/>
  <c r="E381" i="3"/>
  <c r="H381" i="3"/>
  <c r="E281" i="2"/>
  <c r="I281" i="2" s="1"/>
  <c r="F797" i="1"/>
  <c r="F771" i="1"/>
  <c r="F801" i="1" s="1"/>
  <c r="C282" i="2"/>
  <c r="H282" i="2" s="1"/>
  <c r="G382" i="3"/>
  <c r="O382" i="3" s="1"/>
  <c r="D382" i="3"/>
  <c r="J382" i="3"/>
  <c r="N381" i="3"/>
  <c r="K381" i="3"/>
  <c r="F281" i="2"/>
  <c r="G790" i="1"/>
  <c r="M204" i="5"/>
  <c r="Y203" i="5" l="1"/>
  <c r="AA203" i="5" s="1"/>
  <c r="R204" i="5"/>
  <c r="S204" i="5"/>
  <c r="H789" i="1"/>
  <c r="F282" i="2"/>
  <c r="K382" i="3"/>
  <c r="N382" i="3"/>
  <c r="S202" i="4"/>
  <c r="G789" i="1"/>
  <c r="G767" i="1"/>
  <c r="F381" i="3"/>
  <c r="D281" i="2"/>
  <c r="Y202" i="5"/>
  <c r="E282" i="2"/>
  <c r="I282" i="2" s="1"/>
  <c r="H382" i="3"/>
  <c r="E382" i="3"/>
  <c r="G203" i="4"/>
  <c r="D203" i="4"/>
  <c r="H790" i="1"/>
  <c r="D383" i="3"/>
  <c r="G383" i="3"/>
  <c r="O383" i="3" s="1"/>
  <c r="C283" i="2"/>
  <c r="H283" i="2" s="1"/>
  <c r="J383" i="3"/>
  <c r="G281" i="2"/>
  <c r="J281" i="2"/>
  <c r="H202" i="4"/>
  <c r="I202" i="4"/>
  <c r="Q201" i="4"/>
  <c r="K201" i="4"/>
  <c r="S201" i="4"/>
  <c r="M204" i="4"/>
  <c r="M205" i="5"/>
  <c r="N201" i="4" l="1"/>
  <c r="S205" i="5"/>
  <c r="R205" i="5"/>
  <c r="H383" i="3"/>
  <c r="E283" i="2"/>
  <c r="I283" i="2" s="1"/>
  <c r="E383" i="3"/>
  <c r="D282" i="2"/>
  <c r="F382" i="3"/>
  <c r="AA202" i="5"/>
  <c r="G771" i="1"/>
  <c r="G801" i="1" s="1"/>
  <c r="G797" i="1"/>
  <c r="G204" i="4"/>
  <c r="D204" i="4"/>
  <c r="K383" i="3"/>
  <c r="N383" i="3"/>
  <c r="F283" i="2"/>
  <c r="H203" i="4"/>
  <c r="I203" i="4"/>
  <c r="J282" i="2"/>
  <c r="G282" i="2"/>
  <c r="T202" i="4"/>
  <c r="X202" i="4"/>
  <c r="Y202" i="4" s="1"/>
  <c r="H767" i="1"/>
  <c r="Y204" i="5"/>
  <c r="AA204" i="5" s="1"/>
  <c r="Q204" i="4"/>
  <c r="K204" i="4"/>
  <c r="N204" i="4" s="1"/>
  <c r="X201" i="4"/>
  <c r="Y201" i="4" s="1"/>
  <c r="T201" i="4"/>
  <c r="G384" i="3"/>
  <c r="C284" i="2"/>
  <c r="H284" i="2" s="1"/>
  <c r="D384" i="3"/>
  <c r="J384" i="3"/>
  <c r="O384" i="3"/>
  <c r="M203" i="4"/>
  <c r="I790" i="1"/>
  <c r="M206" i="5"/>
  <c r="K384" i="3" l="1"/>
  <c r="N384" i="3"/>
  <c r="F284" i="2"/>
  <c r="H771" i="1"/>
  <c r="H801" i="1" s="1"/>
  <c r="H797" i="1"/>
  <c r="D283" i="2"/>
  <c r="F383" i="3"/>
  <c r="R206" i="5"/>
  <c r="S206" i="5"/>
  <c r="N709" i="5"/>
  <c r="N766" i="5" s="1"/>
  <c r="H384" i="3"/>
  <c r="E384" i="3"/>
  <c r="E284" i="2"/>
  <c r="I284" i="2" s="1"/>
  <c r="J790" i="1"/>
  <c r="J789" i="1"/>
  <c r="I204" i="4"/>
  <c r="H204" i="4"/>
  <c r="J283" i="2"/>
  <c r="G283" i="2"/>
  <c r="Y205" i="5"/>
  <c r="I767" i="1"/>
  <c r="I789" i="1"/>
  <c r="M205" i="4"/>
  <c r="K203" i="4"/>
  <c r="Q203" i="4"/>
  <c r="S203" i="4"/>
  <c r="S205" i="4"/>
  <c r="G205" i="4"/>
  <c r="D205" i="4"/>
  <c r="G385" i="3"/>
  <c r="J385" i="3"/>
  <c r="D385" i="3"/>
  <c r="C285" i="2"/>
  <c r="H285" i="2" s="1"/>
  <c r="O385" i="3"/>
  <c r="S204" i="4"/>
  <c r="M207" i="5"/>
  <c r="N385" i="3" l="1"/>
  <c r="F285" i="2"/>
  <c r="K385" i="3"/>
  <c r="H205" i="4"/>
  <c r="I205" i="4"/>
  <c r="J767" i="1"/>
  <c r="F384" i="3"/>
  <c r="D284" i="2"/>
  <c r="X204" i="4"/>
  <c r="Y204" i="4" s="1"/>
  <c r="T204" i="4"/>
  <c r="X205" i="4"/>
  <c r="Y205" i="4" s="1"/>
  <c r="T205" i="4"/>
  <c r="S207" i="5"/>
  <c r="R207" i="5"/>
  <c r="M206" i="4"/>
  <c r="K789" i="1"/>
  <c r="E285" i="2"/>
  <c r="I285" i="2" s="1"/>
  <c r="H385" i="3"/>
  <c r="E385" i="3"/>
  <c r="X203" i="4"/>
  <c r="Y203" i="4" s="1"/>
  <c r="T203" i="4"/>
  <c r="N203" i="4"/>
  <c r="Y206" i="5"/>
  <c r="AA206" i="5" s="1"/>
  <c r="K790" i="1"/>
  <c r="K205" i="4"/>
  <c r="N205" i="4" s="1"/>
  <c r="Q205" i="4"/>
  <c r="I771" i="1"/>
  <c r="I801" i="1" s="1"/>
  <c r="I797" i="1"/>
  <c r="AA205" i="5"/>
  <c r="G284" i="2"/>
  <c r="J284" i="2"/>
  <c r="C286" i="2"/>
  <c r="J386" i="3"/>
  <c r="D386" i="3"/>
  <c r="G386" i="3"/>
  <c r="O386" i="3" s="1"/>
  <c r="O387" i="3" s="1"/>
  <c r="C387" i="3"/>
  <c r="D387" i="3" s="1"/>
  <c r="D206" i="4"/>
  <c r="G206" i="4"/>
  <c r="E707" i="4"/>
  <c r="M208" i="5"/>
  <c r="K767" i="1" l="1"/>
  <c r="K771" i="1" s="1"/>
  <c r="K801" i="1" s="1"/>
  <c r="I206" i="4"/>
  <c r="H206" i="4"/>
  <c r="S208" i="5"/>
  <c r="R208" i="5"/>
  <c r="L789" i="1"/>
  <c r="D207" i="4"/>
  <c r="D707" i="4" s="1"/>
  <c r="G207" i="4"/>
  <c r="B707" i="4"/>
  <c r="H286" i="2"/>
  <c r="H288" i="2" s="1"/>
  <c r="C288" i="2"/>
  <c r="G285" i="2"/>
  <c r="J285" i="2"/>
  <c r="E286" i="2"/>
  <c r="E288" i="2" s="1"/>
  <c r="H386" i="3"/>
  <c r="E386" i="3"/>
  <c r="G387" i="3"/>
  <c r="H387" i="3" s="1"/>
  <c r="J771" i="1"/>
  <c r="J801" i="1" s="1"/>
  <c r="J797" i="1"/>
  <c r="D285" i="2"/>
  <c r="F385" i="3"/>
  <c r="G389" i="3"/>
  <c r="C291" i="2"/>
  <c r="J389" i="3"/>
  <c r="D389" i="3"/>
  <c r="Y207" i="5"/>
  <c r="AA207" i="5" s="1"/>
  <c r="L790" i="1"/>
  <c r="N386" i="3"/>
  <c r="K386" i="3"/>
  <c r="F286" i="2"/>
  <c r="F288" i="2" s="1"/>
  <c r="J387" i="3"/>
  <c r="K206" i="4"/>
  <c r="N206" i="4" s="1"/>
  <c r="Q206" i="4"/>
  <c r="S206" i="4"/>
  <c r="K797" i="1" l="1"/>
  <c r="Y208" i="5"/>
  <c r="AA208" i="5" s="1"/>
  <c r="T206" i="4"/>
  <c r="X206" i="4"/>
  <c r="Y206" i="4" s="1"/>
  <c r="N387" i="3"/>
  <c r="K387" i="3"/>
  <c r="L767" i="1"/>
  <c r="G208" i="4"/>
  <c r="D208" i="4"/>
  <c r="M789" i="1"/>
  <c r="O389" i="3"/>
  <c r="H389" i="3"/>
  <c r="E389" i="3"/>
  <c r="E291" i="2"/>
  <c r="D286" i="2"/>
  <c r="D288" i="2" s="1"/>
  <c r="F386" i="3"/>
  <c r="E387" i="3"/>
  <c r="F387" i="3" s="1"/>
  <c r="C292" i="2"/>
  <c r="H292" i="2" s="1"/>
  <c r="G390" i="3"/>
  <c r="J390" i="3"/>
  <c r="D390" i="3"/>
  <c r="N389" i="3"/>
  <c r="K389" i="3"/>
  <c r="F291" i="2"/>
  <c r="H207" i="4"/>
  <c r="I207" i="4"/>
  <c r="I707" i="4" s="1"/>
  <c r="G707" i="4"/>
  <c r="H707" i="4" s="1"/>
  <c r="M790" i="1"/>
  <c r="H291" i="2"/>
  <c r="M207" i="4"/>
  <c r="O707" i="4"/>
  <c r="I286" i="2"/>
  <c r="M209" i="5" l="1"/>
  <c r="L709" i="5"/>
  <c r="L766" i="5" s="1"/>
  <c r="F292" i="2"/>
  <c r="K390" i="3"/>
  <c r="N390" i="3"/>
  <c r="J286" i="2"/>
  <c r="G286" i="2"/>
  <c r="G288" i="2" s="1"/>
  <c r="I288" i="2"/>
  <c r="J288" i="2" s="1"/>
  <c r="E390" i="3"/>
  <c r="H390" i="3"/>
  <c r="E292" i="2"/>
  <c r="I292" i="2" s="1"/>
  <c r="M210" i="5"/>
  <c r="N789" i="1"/>
  <c r="O390" i="3"/>
  <c r="I291" i="2"/>
  <c r="M767" i="1"/>
  <c r="M208" i="4"/>
  <c r="H208" i="4"/>
  <c r="I208" i="4"/>
  <c r="L771" i="1"/>
  <c r="L801" i="1" s="1"/>
  <c r="L797" i="1"/>
  <c r="C293" i="2"/>
  <c r="G391" i="3"/>
  <c r="J391" i="3"/>
  <c r="D391" i="3"/>
  <c r="M209" i="4"/>
  <c r="N790" i="1"/>
  <c r="K207" i="4"/>
  <c r="Q207" i="4"/>
  <c r="S207" i="4"/>
  <c r="M707" i="4"/>
  <c r="F389" i="3"/>
  <c r="D291" i="2"/>
  <c r="D209" i="4"/>
  <c r="G209" i="4"/>
  <c r="M210" i="4"/>
  <c r="M211" i="5"/>
  <c r="J392" i="3" l="1"/>
  <c r="G392" i="3"/>
  <c r="O392" i="3" s="1"/>
  <c r="C294" i="2"/>
  <c r="H294" i="2" s="1"/>
  <c r="D392" i="3"/>
  <c r="H209" i="4"/>
  <c r="I209" i="4"/>
  <c r="R707" i="4"/>
  <c r="N707" i="4"/>
  <c r="N207" i="4"/>
  <c r="K707" i="4"/>
  <c r="L707" i="4" s="1"/>
  <c r="H293" i="2"/>
  <c r="M797" i="1"/>
  <c r="M771" i="1"/>
  <c r="M801" i="1" s="1"/>
  <c r="N767" i="1"/>
  <c r="D210" i="4"/>
  <c r="G210" i="4"/>
  <c r="R211" i="5"/>
  <c r="Y211" i="5" s="1"/>
  <c r="AA211" i="5" s="1"/>
  <c r="S211" i="5"/>
  <c r="X207" i="4"/>
  <c r="Y207" i="4" s="1"/>
  <c r="T207" i="4"/>
  <c r="K391" i="3"/>
  <c r="F293" i="2"/>
  <c r="N391" i="3"/>
  <c r="G291" i="2"/>
  <c r="J291" i="2"/>
  <c r="J292" i="2"/>
  <c r="G292" i="2"/>
  <c r="D211" i="4"/>
  <c r="G211" i="4"/>
  <c r="K210" i="4"/>
  <c r="N210" i="4" s="1"/>
  <c r="Q210" i="4"/>
  <c r="S210" i="4"/>
  <c r="K209" i="4"/>
  <c r="N209" i="4" s="1"/>
  <c r="Q209" i="4"/>
  <c r="S209" i="4"/>
  <c r="O391" i="3"/>
  <c r="E293" i="2"/>
  <c r="H391" i="3"/>
  <c r="E391" i="3"/>
  <c r="Q208" i="4"/>
  <c r="K208" i="4"/>
  <c r="S208" i="4"/>
  <c r="R210" i="5"/>
  <c r="S210" i="5"/>
  <c r="D292" i="2"/>
  <c r="F390" i="3"/>
  <c r="S209" i="5"/>
  <c r="S709" i="5" s="1"/>
  <c r="R209" i="5"/>
  <c r="M709" i="5"/>
  <c r="M212" i="5"/>
  <c r="S212" i="5" l="1"/>
  <c r="R212" i="5"/>
  <c r="T208" i="4"/>
  <c r="X208" i="4"/>
  <c r="Y208" i="4" s="1"/>
  <c r="H211" i="4"/>
  <c r="I211" i="4"/>
  <c r="N392" i="3"/>
  <c r="K392" i="3"/>
  <c r="F294" i="2"/>
  <c r="O790" i="1"/>
  <c r="P760" i="1"/>
  <c r="P790" i="1" s="1"/>
  <c r="Y210" i="5"/>
  <c r="N208" i="4"/>
  <c r="E294" i="2"/>
  <c r="I294" i="2" s="1"/>
  <c r="H392" i="3"/>
  <c r="E392" i="3"/>
  <c r="O767" i="1"/>
  <c r="O789" i="1"/>
  <c r="P759" i="1"/>
  <c r="N771" i="1"/>
  <c r="N801" i="1" s="1"/>
  <c r="N797" i="1"/>
  <c r="D840" i="1"/>
  <c r="Y209" i="5"/>
  <c r="R709" i="5"/>
  <c r="X210" i="4"/>
  <c r="Y210" i="4" s="1"/>
  <c r="T210" i="4"/>
  <c r="G393" i="3"/>
  <c r="D393" i="3"/>
  <c r="J393" i="3"/>
  <c r="C295" i="2"/>
  <c r="O393" i="3"/>
  <c r="I293" i="2"/>
  <c r="D817" i="1"/>
  <c r="D839" i="1"/>
  <c r="AD709" i="5"/>
  <c r="S766" i="5"/>
  <c r="F391" i="3"/>
  <c r="D293" i="2"/>
  <c r="X209" i="4"/>
  <c r="Y209" i="4" s="1"/>
  <c r="T209" i="4"/>
  <c r="H210" i="4"/>
  <c r="I210" i="4"/>
  <c r="M213" i="5"/>
  <c r="R766" i="5" l="1"/>
  <c r="AC709" i="5"/>
  <c r="G213" i="4"/>
  <c r="D213" i="4"/>
  <c r="M211" i="4"/>
  <c r="E295" i="2"/>
  <c r="E393" i="3"/>
  <c r="H393" i="3"/>
  <c r="G294" i="2"/>
  <c r="J294" i="2"/>
  <c r="G212" i="4"/>
  <c r="Y212" i="5"/>
  <c r="AA212" i="5" s="1"/>
  <c r="M212" i="4"/>
  <c r="H295" i="2"/>
  <c r="O797" i="1"/>
  <c r="O771" i="1"/>
  <c r="O801" i="1" s="1"/>
  <c r="AA210" i="5"/>
  <c r="D821" i="1"/>
  <c r="D851" i="1" s="1"/>
  <c r="D847" i="1"/>
  <c r="G293" i="2"/>
  <c r="J293" i="2"/>
  <c r="F295" i="2"/>
  <c r="K393" i="3"/>
  <c r="N393" i="3"/>
  <c r="AA209" i="5"/>
  <c r="AA709" i="5" s="1"/>
  <c r="Y709" i="5"/>
  <c r="D294" i="2"/>
  <c r="F392" i="3"/>
  <c r="D212" i="4"/>
  <c r="C296" i="2"/>
  <c r="H296" i="2" s="1"/>
  <c r="G394" i="3"/>
  <c r="O394" i="3" s="1"/>
  <c r="D394" i="3"/>
  <c r="J394" i="3"/>
  <c r="S213" i="5"/>
  <c r="R213" i="5"/>
  <c r="E839" i="1"/>
  <c r="E817" i="1"/>
  <c r="P767" i="1"/>
  <c r="P789" i="1"/>
  <c r="AJ709" i="5" l="1"/>
  <c r="Y766" i="5"/>
  <c r="H213" i="4"/>
  <c r="I213" i="4"/>
  <c r="E821" i="1"/>
  <c r="E851" i="1" s="1"/>
  <c r="E847" i="1"/>
  <c r="K212" i="4"/>
  <c r="N212" i="4" s="1"/>
  <c r="Q212" i="4"/>
  <c r="S212" i="4"/>
  <c r="F393" i="3"/>
  <c r="D295" i="2"/>
  <c r="F840" i="1"/>
  <c r="P797" i="1"/>
  <c r="P771" i="1"/>
  <c r="P801" i="1" s="1"/>
  <c r="Y213" i="5"/>
  <c r="C297" i="2"/>
  <c r="G395" i="3"/>
  <c r="O395" i="3" s="1"/>
  <c r="D395" i="3"/>
  <c r="J395" i="3"/>
  <c r="H212" i="4"/>
  <c r="I212" i="4"/>
  <c r="I295" i="2"/>
  <c r="M213" i="4"/>
  <c r="N394" i="3"/>
  <c r="K394" i="3"/>
  <c r="F296" i="2"/>
  <c r="M214" i="5"/>
  <c r="F839" i="1"/>
  <c r="H394" i="3"/>
  <c r="E296" i="2"/>
  <c r="I296" i="2" s="1"/>
  <c r="E394" i="3"/>
  <c r="E840" i="1"/>
  <c r="Q211" i="4"/>
  <c r="K211" i="4"/>
  <c r="S211" i="4"/>
  <c r="M215" i="5"/>
  <c r="R215" i="5" l="1"/>
  <c r="S215" i="5"/>
  <c r="X211" i="4"/>
  <c r="Y211" i="4" s="1"/>
  <c r="T211" i="4"/>
  <c r="J396" i="3"/>
  <c r="G396" i="3"/>
  <c r="O396" i="3" s="1"/>
  <c r="C298" i="2"/>
  <c r="H298" i="2" s="1"/>
  <c r="D396" i="3"/>
  <c r="K213" i="4"/>
  <c r="N213" i="4" s="1"/>
  <c r="Q213" i="4"/>
  <c r="S213" i="4"/>
  <c r="H297" i="2"/>
  <c r="X212" i="4"/>
  <c r="Y212" i="4" s="1"/>
  <c r="T212" i="4"/>
  <c r="N211" i="4"/>
  <c r="F394" i="3"/>
  <c r="D296" i="2"/>
  <c r="F817" i="1"/>
  <c r="AA213" i="5"/>
  <c r="N395" i="3"/>
  <c r="K395" i="3"/>
  <c r="F297" i="2"/>
  <c r="G296" i="2"/>
  <c r="J296" i="2"/>
  <c r="S214" i="5"/>
  <c r="R214" i="5"/>
  <c r="G295" i="2"/>
  <c r="J295" i="2"/>
  <c r="E395" i="3"/>
  <c r="E297" i="2"/>
  <c r="I297" i="2" s="1"/>
  <c r="H395" i="3"/>
  <c r="D214" i="4"/>
  <c r="G214" i="4"/>
  <c r="G840" i="1"/>
  <c r="M215" i="4"/>
  <c r="M216" i="5"/>
  <c r="Y215" i="5" l="1"/>
  <c r="AA215" i="5" s="1"/>
  <c r="G297" i="2"/>
  <c r="J297" i="2"/>
  <c r="H839" i="1"/>
  <c r="F847" i="1"/>
  <c r="F821" i="1"/>
  <c r="F851" i="1" s="1"/>
  <c r="E396" i="3"/>
  <c r="E298" i="2"/>
  <c r="I298" i="2" s="1"/>
  <c r="H396" i="3"/>
  <c r="G215" i="4"/>
  <c r="D215" i="4"/>
  <c r="F395" i="3"/>
  <c r="D297" i="2"/>
  <c r="N396" i="3"/>
  <c r="K396" i="3"/>
  <c r="F298" i="2"/>
  <c r="J397" i="3"/>
  <c r="D397" i="3"/>
  <c r="C299" i="2"/>
  <c r="G397" i="3"/>
  <c r="H840" i="1"/>
  <c r="G839" i="1"/>
  <c r="G817" i="1"/>
  <c r="H214" i="4"/>
  <c r="I214" i="4"/>
  <c r="Y214" i="5"/>
  <c r="M214" i="4"/>
  <c r="X213" i="4"/>
  <c r="Y213" i="4" s="1"/>
  <c r="T213" i="4"/>
  <c r="G216" i="4"/>
  <c r="R216" i="5"/>
  <c r="S216" i="5"/>
  <c r="K215" i="4"/>
  <c r="N215" i="4" s="1"/>
  <c r="Q215" i="4"/>
  <c r="S215" i="4"/>
  <c r="M217" i="5"/>
  <c r="Y216" i="5" l="1"/>
  <c r="AA216" i="5" s="1"/>
  <c r="G847" i="1"/>
  <c r="G821" i="1"/>
  <c r="G851" i="1" s="1"/>
  <c r="R217" i="5"/>
  <c r="S217" i="5"/>
  <c r="I216" i="4"/>
  <c r="H216" i="4"/>
  <c r="AA214" i="5"/>
  <c r="N397" i="3"/>
  <c r="F299" i="2"/>
  <c r="K397" i="3"/>
  <c r="O397" i="3"/>
  <c r="H397" i="3"/>
  <c r="E299" i="2"/>
  <c r="I299" i="2" s="1"/>
  <c r="E397" i="3"/>
  <c r="J298" i="2"/>
  <c r="G298" i="2"/>
  <c r="M216" i="4"/>
  <c r="K214" i="4"/>
  <c r="Q214" i="4"/>
  <c r="S214" i="4"/>
  <c r="S216" i="4"/>
  <c r="H299" i="2"/>
  <c r="F396" i="3"/>
  <c r="D298" i="2"/>
  <c r="X215" i="4"/>
  <c r="Y215" i="4" s="1"/>
  <c r="T215" i="4"/>
  <c r="J398" i="3"/>
  <c r="C300" i="2"/>
  <c r="H300" i="2" s="1"/>
  <c r="G398" i="3"/>
  <c r="O398" i="3" s="1"/>
  <c r="D398" i="3"/>
  <c r="I215" i="4"/>
  <c r="H215" i="4"/>
  <c r="D216" i="4"/>
  <c r="H817" i="1"/>
  <c r="M218" i="5"/>
  <c r="Y217" i="5" l="1"/>
  <c r="AA217" i="5" s="1"/>
  <c r="M217" i="4"/>
  <c r="R218" i="5"/>
  <c r="S218" i="5"/>
  <c r="I840" i="1"/>
  <c r="H821" i="1"/>
  <c r="H851" i="1" s="1"/>
  <c r="H847" i="1"/>
  <c r="X216" i="4"/>
  <c r="Y216" i="4" s="1"/>
  <c r="T216" i="4"/>
  <c r="T214" i="4"/>
  <c r="X214" i="4"/>
  <c r="Y214" i="4" s="1"/>
  <c r="K216" i="4"/>
  <c r="N216" i="4" s="1"/>
  <c r="Q216" i="4"/>
  <c r="E398" i="3"/>
  <c r="E300" i="2"/>
  <c r="I300" i="2" s="1"/>
  <c r="H398" i="3"/>
  <c r="N710" i="5"/>
  <c r="N767" i="5" s="1"/>
  <c r="J839" i="1"/>
  <c r="G217" i="4"/>
  <c r="D217" i="4"/>
  <c r="D299" i="2"/>
  <c r="F397" i="3"/>
  <c r="D399" i="3"/>
  <c r="G399" i="3"/>
  <c r="C301" i="2"/>
  <c r="H301" i="2" s="1"/>
  <c r="J399" i="3"/>
  <c r="I839" i="1"/>
  <c r="I817" i="1"/>
  <c r="J840" i="1"/>
  <c r="F300" i="2"/>
  <c r="K398" i="3"/>
  <c r="N398" i="3"/>
  <c r="N214" i="4"/>
  <c r="G299" i="2"/>
  <c r="J299" i="2"/>
  <c r="M219" i="5"/>
  <c r="E708" i="4" l="1"/>
  <c r="N399" i="3"/>
  <c r="F301" i="2"/>
  <c r="K399" i="3"/>
  <c r="Y218" i="5"/>
  <c r="K840" i="1"/>
  <c r="C302" i="2"/>
  <c r="D400" i="3"/>
  <c r="J400" i="3"/>
  <c r="G400" i="3"/>
  <c r="O400" i="3" s="1"/>
  <c r="C401" i="3"/>
  <c r="D401" i="3" s="1"/>
  <c r="F398" i="3"/>
  <c r="D300" i="2"/>
  <c r="K217" i="4"/>
  <c r="Q217" i="4"/>
  <c r="S217" i="4"/>
  <c r="M218" i="4"/>
  <c r="S219" i="5"/>
  <c r="R219" i="5"/>
  <c r="J817" i="1"/>
  <c r="G218" i="4"/>
  <c r="D218" i="4"/>
  <c r="I217" i="4"/>
  <c r="H217" i="4"/>
  <c r="K839" i="1"/>
  <c r="I847" i="1"/>
  <c r="I821" i="1"/>
  <c r="I851" i="1" s="1"/>
  <c r="O399" i="3"/>
  <c r="H399" i="3"/>
  <c r="E399" i="3"/>
  <c r="E301" i="2"/>
  <c r="I301" i="2" s="1"/>
  <c r="J300" i="2"/>
  <c r="G300" i="2"/>
  <c r="M220" i="5"/>
  <c r="Y219" i="5" l="1"/>
  <c r="AA219" i="5" s="1"/>
  <c r="O401" i="3"/>
  <c r="K817" i="1"/>
  <c r="L840" i="1"/>
  <c r="J821" i="1"/>
  <c r="J851" i="1" s="1"/>
  <c r="J847" i="1"/>
  <c r="G219" i="4"/>
  <c r="D219" i="4"/>
  <c r="D708" i="4" s="1"/>
  <c r="B708" i="4"/>
  <c r="I218" i="4"/>
  <c r="H218" i="4"/>
  <c r="Q218" i="4"/>
  <c r="K218" i="4"/>
  <c r="N218" i="4" s="1"/>
  <c r="S218" i="4"/>
  <c r="G301" i="2"/>
  <c r="J301" i="2"/>
  <c r="N217" i="4"/>
  <c r="AA218" i="5"/>
  <c r="L839" i="1"/>
  <c r="D301" i="2"/>
  <c r="F399" i="3"/>
  <c r="E400" i="3"/>
  <c r="E302" i="2"/>
  <c r="E304" i="2" s="1"/>
  <c r="H400" i="3"/>
  <c r="G401" i="3"/>
  <c r="H401" i="3" s="1"/>
  <c r="C307" i="2"/>
  <c r="D403" i="3"/>
  <c r="G403" i="3"/>
  <c r="J403" i="3"/>
  <c r="H302" i="2"/>
  <c r="H304" i="2" s="1"/>
  <c r="I302" i="2"/>
  <c r="C304" i="2"/>
  <c r="R220" i="5"/>
  <c r="S220" i="5"/>
  <c r="K821" i="1"/>
  <c r="K851" i="1" s="1"/>
  <c r="K847" i="1"/>
  <c r="X217" i="4"/>
  <c r="Y217" i="4" s="1"/>
  <c r="T217" i="4"/>
  <c r="F302" i="2"/>
  <c r="F304" i="2" s="1"/>
  <c r="K400" i="3"/>
  <c r="N400" i="3"/>
  <c r="J401" i="3"/>
  <c r="L817" i="1" l="1"/>
  <c r="L821" i="1" s="1"/>
  <c r="L851" i="1" s="1"/>
  <c r="G220" i="4"/>
  <c r="D220" i="4"/>
  <c r="M839" i="1"/>
  <c r="M840" i="1"/>
  <c r="Y220" i="5"/>
  <c r="H307" i="2"/>
  <c r="F400" i="3"/>
  <c r="D302" i="2"/>
  <c r="D304" i="2" s="1"/>
  <c r="E401" i="3"/>
  <c r="F401" i="3" s="1"/>
  <c r="D404" i="3"/>
  <c r="J404" i="3"/>
  <c r="G404" i="3"/>
  <c r="O404" i="3" s="1"/>
  <c r="C308" i="2"/>
  <c r="H308" i="2" s="1"/>
  <c r="J302" i="2"/>
  <c r="G302" i="2"/>
  <c r="G304" i="2" s="1"/>
  <c r="I304" i="2"/>
  <c r="J304" i="2" s="1"/>
  <c r="O403" i="3"/>
  <c r="H403" i="3"/>
  <c r="E307" i="2"/>
  <c r="E403" i="3"/>
  <c r="M219" i="4"/>
  <c r="O708" i="4"/>
  <c r="M220" i="4"/>
  <c r="F307" i="2"/>
  <c r="N403" i="3"/>
  <c r="K403" i="3"/>
  <c r="T218" i="4"/>
  <c r="X218" i="4"/>
  <c r="Y218" i="4" s="1"/>
  <c r="I219" i="4"/>
  <c r="I708" i="4" s="1"/>
  <c r="H219" i="4"/>
  <c r="G708" i="4"/>
  <c r="H708" i="4" s="1"/>
  <c r="N401" i="3"/>
  <c r="K401" i="3"/>
  <c r="M221" i="4"/>
  <c r="L847" i="1" l="1"/>
  <c r="M222" i="5"/>
  <c r="J405" i="3"/>
  <c r="C309" i="2"/>
  <c r="G405" i="3"/>
  <c r="D405" i="3"/>
  <c r="O405" i="3"/>
  <c r="E308" i="2"/>
  <c r="I308" i="2" s="1"/>
  <c r="E404" i="3"/>
  <c r="H404" i="3"/>
  <c r="F403" i="3"/>
  <c r="D307" i="2"/>
  <c r="F308" i="2"/>
  <c r="N404" i="3"/>
  <c r="K404" i="3"/>
  <c r="M221" i="5"/>
  <c r="L710" i="5"/>
  <c r="L767" i="5" s="1"/>
  <c r="Q221" i="4"/>
  <c r="K221" i="4"/>
  <c r="N221" i="4" s="1"/>
  <c r="N839" i="1"/>
  <c r="N840" i="1"/>
  <c r="K220" i="4"/>
  <c r="Q220" i="4"/>
  <c r="AA220" i="5"/>
  <c r="Q219" i="4"/>
  <c r="K219" i="4"/>
  <c r="S220" i="4"/>
  <c r="S221" i="4"/>
  <c r="M708" i="4"/>
  <c r="S219" i="4"/>
  <c r="I307" i="2"/>
  <c r="D221" i="4"/>
  <c r="G221" i="4"/>
  <c r="M817" i="1"/>
  <c r="I220" i="4"/>
  <c r="H220" i="4"/>
  <c r="M223" i="5"/>
  <c r="C310" i="2" l="1"/>
  <c r="H310" i="2" s="1"/>
  <c r="J406" i="3"/>
  <c r="D406" i="3"/>
  <c r="G406" i="3"/>
  <c r="O406" i="3" s="1"/>
  <c r="N405" i="3"/>
  <c r="F309" i="2"/>
  <c r="K405" i="3"/>
  <c r="D223" i="4"/>
  <c r="G223" i="4"/>
  <c r="H221" i="4"/>
  <c r="I221" i="4"/>
  <c r="T219" i="4"/>
  <c r="X219" i="4"/>
  <c r="Y219" i="4" s="1"/>
  <c r="N817" i="1"/>
  <c r="H309" i="2"/>
  <c r="R708" i="4"/>
  <c r="N708" i="4"/>
  <c r="S223" i="5"/>
  <c r="R223" i="5"/>
  <c r="G307" i="2"/>
  <c r="J307" i="2"/>
  <c r="X221" i="4"/>
  <c r="Y221" i="4" s="1"/>
  <c r="T221" i="4"/>
  <c r="N219" i="4"/>
  <c r="K708" i="4"/>
  <c r="L708" i="4" s="1"/>
  <c r="S221" i="5"/>
  <c r="S710" i="5" s="1"/>
  <c r="R221" i="5"/>
  <c r="M710" i="5"/>
  <c r="F404" i="3"/>
  <c r="D308" i="2"/>
  <c r="S222" i="5"/>
  <c r="R222" i="5"/>
  <c r="N220" i="4"/>
  <c r="M847" i="1"/>
  <c r="M821" i="1"/>
  <c r="M851" i="1" s="1"/>
  <c r="X220" i="4"/>
  <c r="Y220" i="4" s="1"/>
  <c r="T220" i="4"/>
  <c r="G308" i="2"/>
  <c r="J308" i="2"/>
  <c r="E309" i="2"/>
  <c r="I309" i="2" s="1"/>
  <c r="E405" i="3"/>
  <c r="H405" i="3"/>
  <c r="D222" i="4"/>
  <c r="G222" i="4"/>
  <c r="M223" i="4"/>
  <c r="Y223" i="5" l="1"/>
  <c r="AA223" i="5" s="1"/>
  <c r="G309" i="2"/>
  <c r="J309" i="2"/>
  <c r="O839" i="1"/>
  <c r="O817" i="1"/>
  <c r="P809" i="1"/>
  <c r="H222" i="4"/>
  <c r="I222" i="4"/>
  <c r="D890" i="1"/>
  <c r="E310" i="2"/>
  <c r="I310" i="2" s="1"/>
  <c r="H406" i="3"/>
  <c r="E406" i="3"/>
  <c r="F405" i="3"/>
  <c r="D309" i="2"/>
  <c r="M224" i="5"/>
  <c r="O840" i="1"/>
  <c r="P810" i="1"/>
  <c r="P840" i="1" s="1"/>
  <c r="S767" i="5"/>
  <c r="AD710" i="5"/>
  <c r="J407" i="3"/>
  <c r="C311" i="2"/>
  <c r="G407" i="3"/>
  <c r="D407" i="3"/>
  <c r="I223" i="4"/>
  <c r="H223" i="4"/>
  <c r="F310" i="2"/>
  <c r="N406" i="3"/>
  <c r="K406" i="3"/>
  <c r="Y221" i="5"/>
  <c r="R710" i="5"/>
  <c r="M222" i="4"/>
  <c r="K223" i="4"/>
  <c r="N223" i="4" s="1"/>
  <c r="Q223" i="4"/>
  <c r="D867" i="1"/>
  <c r="D889" i="1"/>
  <c r="Y222" i="5"/>
  <c r="N847" i="1"/>
  <c r="N821" i="1"/>
  <c r="N851" i="1" s="1"/>
  <c r="M224" i="4"/>
  <c r="M225" i="5"/>
  <c r="K222" i="4" l="1"/>
  <c r="Q222" i="4"/>
  <c r="S222" i="4"/>
  <c r="S224" i="4"/>
  <c r="K224" i="4"/>
  <c r="N224" i="4" s="1"/>
  <c r="Q224" i="4"/>
  <c r="D224" i="4"/>
  <c r="G224" i="4"/>
  <c r="S223" i="4"/>
  <c r="H311" i="2"/>
  <c r="C312" i="2"/>
  <c r="H312" i="2" s="1"/>
  <c r="D408" i="3"/>
  <c r="J408" i="3"/>
  <c r="G408" i="3"/>
  <c r="N407" i="3"/>
  <c r="K407" i="3"/>
  <c r="F311" i="2"/>
  <c r="G310" i="2"/>
  <c r="J310" i="2"/>
  <c r="D225" i="4"/>
  <c r="E889" i="1"/>
  <c r="R767" i="5"/>
  <c r="AC710" i="5"/>
  <c r="P817" i="1"/>
  <c r="P839" i="1"/>
  <c r="R225" i="5"/>
  <c r="S225" i="5"/>
  <c r="AA222" i="5"/>
  <c r="D871" i="1"/>
  <c r="D901" i="1" s="1"/>
  <c r="D897" i="1"/>
  <c r="AA221" i="5"/>
  <c r="AA710" i="5" s="1"/>
  <c r="Y710" i="5"/>
  <c r="O407" i="3"/>
  <c r="E311" i="2"/>
  <c r="I311" i="2" s="1"/>
  <c r="E407" i="3"/>
  <c r="H407" i="3"/>
  <c r="R224" i="5"/>
  <c r="S224" i="5"/>
  <c r="D310" i="2"/>
  <c r="F406" i="3"/>
  <c r="O821" i="1"/>
  <c r="O851" i="1" s="1"/>
  <c r="O847" i="1"/>
  <c r="F890" i="1"/>
  <c r="M226" i="5"/>
  <c r="Y225" i="5" l="1"/>
  <c r="AA225" i="5" s="1"/>
  <c r="G311" i="2"/>
  <c r="J311" i="2"/>
  <c r="D311" i="2"/>
  <c r="F407" i="3"/>
  <c r="J409" i="3"/>
  <c r="D409" i="3"/>
  <c r="C313" i="2"/>
  <c r="G409" i="3"/>
  <c r="O409" i="3" s="1"/>
  <c r="N222" i="4"/>
  <c r="R226" i="5"/>
  <c r="S226" i="5"/>
  <c r="F889" i="1"/>
  <c r="F867" i="1"/>
  <c r="Y767" i="5"/>
  <c r="AJ710" i="5"/>
  <c r="E890" i="1"/>
  <c r="O408" i="3"/>
  <c r="E312" i="2"/>
  <c r="I312" i="2" s="1"/>
  <c r="E408" i="3"/>
  <c r="H408" i="3"/>
  <c r="G225" i="4"/>
  <c r="X224" i="4"/>
  <c r="Y224" i="4" s="1"/>
  <c r="T224" i="4"/>
  <c r="F312" i="2"/>
  <c r="K408" i="3"/>
  <c r="N408" i="3"/>
  <c r="T223" i="4"/>
  <c r="X223" i="4"/>
  <c r="Y223" i="4" s="1"/>
  <c r="T222" i="4"/>
  <c r="X222" i="4"/>
  <c r="Y222" i="4" s="1"/>
  <c r="Y224" i="5"/>
  <c r="P847" i="1"/>
  <c r="P821" i="1"/>
  <c r="P851" i="1" s="1"/>
  <c r="E867" i="1"/>
  <c r="I224" i="4"/>
  <c r="H224" i="4"/>
  <c r="M226" i="4"/>
  <c r="M227" i="5"/>
  <c r="Q226" i="4" l="1"/>
  <c r="K226" i="4"/>
  <c r="N226" i="4" s="1"/>
  <c r="H225" i="4"/>
  <c r="I225" i="4"/>
  <c r="G889" i="1"/>
  <c r="J312" i="2"/>
  <c r="G312" i="2"/>
  <c r="C314" i="2"/>
  <c r="H314" i="2" s="1"/>
  <c r="J410" i="3"/>
  <c r="D410" i="3"/>
  <c r="G410" i="3"/>
  <c r="O410" i="3" s="1"/>
  <c r="Y226" i="5"/>
  <c r="AA226" i="5" s="1"/>
  <c r="H313" i="2"/>
  <c r="M225" i="4"/>
  <c r="F897" i="1"/>
  <c r="F871" i="1"/>
  <c r="F901" i="1" s="1"/>
  <c r="G226" i="4"/>
  <c r="D226" i="4"/>
  <c r="R227" i="5"/>
  <c r="S227" i="5"/>
  <c r="E871" i="1"/>
  <c r="E901" i="1" s="1"/>
  <c r="E897" i="1"/>
  <c r="AA224" i="5"/>
  <c r="K409" i="3"/>
  <c r="F313" i="2"/>
  <c r="N409" i="3"/>
  <c r="F408" i="3"/>
  <c r="D312" i="2"/>
  <c r="H409" i="3"/>
  <c r="E313" i="2"/>
  <c r="I313" i="2" s="1"/>
  <c r="E409" i="3"/>
  <c r="M228" i="5"/>
  <c r="G313" i="2" l="1"/>
  <c r="J313" i="2"/>
  <c r="S228" i="5"/>
  <c r="R228" i="5"/>
  <c r="H890" i="1"/>
  <c r="G227" i="4"/>
  <c r="D227" i="4"/>
  <c r="H889" i="1"/>
  <c r="D411" i="3"/>
  <c r="J411" i="3"/>
  <c r="G411" i="3"/>
  <c r="C315" i="2"/>
  <c r="Y227" i="5"/>
  <c r="AA227" i="5" s="1"/>
  <c r="E314" i="2"/>
  <c r="I314" i="2" s="1"/>
  <c r="H410" i="3"/>
  <c r="E410" i="3"/>
  <c r="S226" i="4"/>
  <c r="M227" i="4"/>
  <c r="S227" i="4" s="1"/>
  <c r="G890" i="1"/>
  <c r="I226" i="4"/>
  <c r="H226" i="4"/>
  <c r="Q225" i="4"/>
  <c r="K225" i="4"/>
  <c r="S225" i="4"/>
  <c r="N410" i="3"/>
  <c r="F314" i="2"/>
  <c r="K410" i="3"/>
  <c r="D313" i="2"/>
  <c r="F409" i="3"/>
  <c r="G867" i="1"/>
  <c r="M228" i="4"/>
  <c r="M229" i="5"/>
  <c r="Y228" i="5" l="1"/>
  <c r="AA228" i="5" s="1"/>
  <c r="G871" i="1"/>
  <c r="G901" i="1" s="1"/>
  <c r="G897" i="1"/>
  <c r="D314" i="2"/>
  <c r="F410" i="3"/>
  <c r="T227" i="4"/>
  <c r="X227" i="4"/>
  <c r="Y227" i="4" s="1"/>
  <c r="T225" i="4"/>
  <c r="X225" i="4"/>
  <c r="Y225" i="4" s="1"/>
  <c r="K411" i="3"/>
  <c r="F315" i="2"/>
  <c r="N411" i="3"/>
  <c r="I890" i="1"/>
  <c r="S228" i="4"/>
  <c r="Q227" i="4"/>
  <c r="K227" i="4"/>
  <c r="N227" i="4" s="1"/>
  <c r="H315" i="2"/>
  <c r="I227" i="4"/>
  <c r="H227" i="4"/>
  <c r="G412" i="3"/>
  <c r="O412" i="3" s="1"/>
  <c r="C316" i="2"/>
  <c r="H316" i="2" s="1"/>
  <c r="J412" i="3"/>
  <c r="D412" i="3"/>
  <c r="S229" i="5"/>
  <c r="R229" i="5"/>
  <c r="K228" i="4"/>
  <c r="N228" i="4" s="1"/>
  <c r="Q228" i="4"/>
  <c r="I889" i="1"/>
  <c r="N225" i="4"/>
  <c r="X226" i="4"/>
  <c r="Y226" i="4" s="1"/>
  <c r="T226" i="4"/>
  <c r="J314" i="2"/>
  <c r="G314" i="2"/>
  <c r="O411" i="3"/>
  <c r="H411" i="3"/>
  <c r="E411" i="3"/>
  <c r="E315" i="2"/>
  <c r="I315" i="2" s="1"/>
  <c r="H867" i="1"/>
  <c r="D228" i="4"/>
  <c r="G228" i="4"/>
  <c r="J890" i="1"/>
  <c r="M230" i="5"/>
  <c r="S230" i="5" l="1"/>
  <c r="R230" i="5"/>
  <c r="I228" i="4"/>
  <c r="H228" i="4"/>
  <c r="K412" i="3"/>
  <c r="F316" i="2"/>
  <c r="N412" i="3"/>
  <c r="N711" i="5"/>
  <c r="N768" i="5" s="1"/>
  <c r="J413" i="3"/>
  <c r="C317" i="2"/>
  <c r="H317" i="2" s="1"/>
  <c r="G413" i="3"/>
  <c r="D413" i="3"/>
  <c r="M229" i="4"/>
  <c r="G315" i="2"/>
  <c r="J315" i="2"/>
  <c r="F411" i="3"/>
  <c r="D315" i="2"/>
  <c r="I867" i="1"/>
  <c r="J889" i="1"/>
  <c r="J867" i="1"/>
  <c r="H871" i="1"/>
  <c r="H901" i="1" s="1"/>
  <c r="H897" i="1"/>
  <c r="Y229" i="5"/>
  <c r="E316" i="2"/>
  <c r="I316" i="2" s="1"/>
  <c r="H412" i="3"/>
  <c r="E412" i="3"/>
  <c r="D229" i="4"/>
  <c r="G229" i="4"/>
  <c r="X228" i="4"/>
  <c r="Y228" i="4" s="1"/>
  <c r="T228" i="4"/>
  <c r="M230" i="4"/>
  <c r="M231" i="5"/>
  <c r="Y230" i="5" l="1"/>
  <c r="AA230" i="5" s="1"/>
  <c r="K889" i="1"/>
  <c r="J871" i="1"/>
  <c r="J901" i="1" s="1"/>
  <c r="J897" i="1"/>
  <c r="H229" i="4"/>
  <c r="I229" i="4"/>
  <c r="J316" i="2"/>
  <c r="G316" i="2"/>
  <c r="F317" i="2"/>
  <c r="N413" i="3"/>
  <c r="K413" i="3"/>
  <c r="R231" i="5"/>
  <c r="S231" i="5"/>
  <c r="C318" i="2"/>
  <c r="J414" i="3"/>
  <c r="G414" i="3"/>
  <c r="O414" i="3" s="1"/>
  <c r="O415" i="3" s="1"/>
  <c r="D414" i="3"/>
  <c r="C415" i="3"/>
  <c r="D415" i="3" s="1"/>
  <c r="F412" i="3"/>
  <c r="D316" i="2"/>
  <c r="AA229" i="5"/>
  <c r="O413" i="3"/>
  <c r="E413" i="3"/>
  <c r="E317" i="2"/>
  <c r="I317" i="2" s="1"/>
  <c r="H413" i="3"/>
  <c r="Q229" i="4"/>
  <c r="K229" i="4"/>
  <c r="S229" i="4"/>
  <c r="S230" i="4"/>
  <c r="Q230" i="4"/>
  <c r="K230" i="4"/>
  <c r="N230" i="4" s="1"/>
  <c r="I871" i="1"/>
  <c r="I901" i="1" s="1"/>
  <c r="I897" i="1"/>
  <c r="D230" i="4"/>
  <c r="G230" i="4"/>
  <c r="M232" i="5"/>
  <c r="L889" i="1" l="1"/>
  <c r="H230" i="4"/>
  <c r="I230" i="4"/>
  <c r="C323" i="2"/>
  <c r="J417" i="3"/>
  <c r="G417" i="3"/>
  <c r="O417" i="3" s="1"/>
  <c r="D417" i="3"/>
  <c r="L890" i="1"/>
  <c r="D231" i="4"/>
  <c r="D709" i="4" s="1"/>
  <c r="B709" i="4"/>
  <c r="T229" i="4"/>
  <c r="X229" i="4"/>
  <c r="Y229" i="4" s="1"/>
  <c r="N229" i="4"/>
  <c r="F413" i="3"/>
  <c r="D317" i="2"/>
  <c r="H318" i="2"/>
  <c r="H320" i="2" s="1"/>
  <c r="C320" i="2"/>
  <c r="X230" i="4"/>
  <c r="Y230" i="4" s="1"/>
  <c r="T230" i="4"/>
  <c r="R232" i="5"/>
  <c r="S232" i="5"/>
  <c r="E709" i="4"/>
  <c r="H414" i="3"/>
  <c r="E318" i="2"/>
  <c r="E320" i="2" s="1"/>
  <c r="E414" i="3"/>
  <c r="G415" i="3"/>
  <c r="H415" i="3" s="1"/>
  <c r="Y231" i="5"/>
  <c r="AA231" i="5" s="1"/>
  <c r="K890" i="1"/>
  <c r="K867" i="1"/>
  <c r="J317" i="2"/>
  <c r="G317" i="2"/>
  <c r="K414" i="3"/>
  <c r="N414" i="3"/>
  <c r="F318" i="2"/>
  <c r="F320" i="2" s="1"/>
  <c r="J415" i="3"/>
  <c r="I318" i="2" l="1"/>
  <c r="M890" i="1"/>
  <c r="K871" i="1"/>
  <c r="K901" i="1" s="1"/>
  <c r="K897" i="1"/>
  <c r="H323" i="2"/>
  <c r="M889" i="1"/>
  <c r="D232" i="4"/>
  <c r="G232" i="4"/>
  <c r="N415" i="3"/>
  <c r="K415" i="3"/>
  <c r="D318" i="2"/>
  <c r="D320" i="2" s="1"/>
  <c r="F414" i="3"/>
  <c r="E415" i="3"/>
  <c r="F415" i="3" s="1"/>
  <c r="Y232" i="5"/>
  <c r="AA232" i="5" s="1"/>
  <c r="J318" i="2"/>
  <c r="G318" i="2"/>
  <c r="G320" i="2" s="1"/>
  <c r="I320" i="2"/>
  <c r="J320" i="2" s="1"/>
  <c r="E323" i="2"/>
  <c r="E417" i="3"/>
  <c r="H417" i="3"/>
  <c r="G418" i="3"/>
  <c r="J418" i="3"/>
  <c r="C324" i="2"/>
  <c r="H324" i="2" s="1"/>
  <c r="D418" i="3"/>
  <c r="O418" i="3"/>
  <c r="M232" i="4"/>
  <c r="M231" i="4"/>
  <c r="O709" i="4"/>
  <c r="G231" i="4"/>
  <c r="F323" i="2"/>
  <c r="N417" i="3"/>
  <c r="K417" i="3"/>
  <c r="L867" i="1"/>
  <c r="M867" i="1" l="1"/>
  <c r="M897" i="1" s="1"/>
  <c r="L897" i="1"/>
  <c r="L871" i="1"/>
  <c r="L901" i="1" s="1"/>
  <c r="K231" i="4"/>
  <c r="Q231" i="4"/>
  <c r="M709" i="4"/>
  <c r="S231" i="4"/>
  <c r="C325" i="2"/>
  <c r="H325" i="2" s="1"/>
  <c r="J419" i="3"/>
  <c r="G419" i="3"/>
  <c r="D419" i="3"/>
  <c r="O419" i="3"/>
  <c r="M233" i="5"/>
  <c r="L711" i="5"/>
  <c r="L768" i="5" s="1"/>
  <c r="G233" i="4"/>
  <c r="D233" i="4"/>
  <c r="N889" i="1"/>
  <c r="N890" i="1"/>
  <c r="H231" i="4"/>
  <c r="I231" i="4"/>
  <c r="I709" i="4" s="1"/>
  <c r="G709" i="4"/>
  <c r="H709" i="4" s="1"/>
  <c r="Q232" i="4"/>
  <c r="K232" i="4"/>
  <c r="S232" i="4"/>
  <c r="K418" i="3"/>
  <c r="N418" i="3"/>
  <c r="F324" i="2"/>
  <c r="F417" i="3"/>
  <c r="D323" i="2"/>
  <c r="I232" i="4"/>
  <c r="H232" i="4"/>
  <c r="M234" i="5"/>
  <c r="E324" i="2"/>
  <c r="I324" i="2" s="1"/>
  <c r="E418" i="3"/>
  <c r="H418" i="3"/>
  <c r="I323" i="2"/>
  <c r="M234" i="4"/>
  <c r="M235" i="5"/>
  <c r="M871" i="1" l="1"/>
  <c r="M901" i="1" s="1"/>
  <c r="N867" i="1"/>
  <c r="D235" i="4"/>
  <c r="S235" i="5"/>
  <c r="R235" i="5"/>
  <c r="M233" i="4"/>
  <c r="X232" i="4"/>
  <c r="Y232" i="4" s="1"/>
  <c r="T232" i="4"/>
  <c r="K419" i="3"/>
  <c r="F325" i="2"/>
  <c r="N419" i="3"/>
  <c r="N709" i="4"/>
  <c r="R709" i="4"/>
  <c r="H233" i="4"/>
  <c r="I233" i="4"/>
  <c r="G234" i="4"/>
  <c r="D234" i="4"/>
  <c r="Q234" i="4"/>
  <c r="K234" i="4"/>
  <c r="N234" i="4" s="1"/>
  <c r="G323" i="2"/>
  <c r="J323" i="2"/>
  <c r="J324" i="2"/>
  <c r="G324" i="2"/>
  <c r="N871" i="1"/>
  <c r="N901" i="1" s="1"/>
  <c r="N897" i="1"/>
  <c r="T231" i="4"/>
  <c r="X231" i="4"/>
  <c r="Y231" i="4" s="1"/>
  <c r="N231" i="4"/>
  <c r="K709" i="4"/>
  <c r="L709" i="4" s="1"/>
  <c r="G420" i="3"/>
  <c r="D420" i="3"/>
  <c r="J420" i="3"/>
  <c r="C326" i="2"/>
  <c r="O420" i="3"/>
  <c r="F418" i="3"/>
  <c r="D324" i="2"/>
  <c r="G235" i="4"/>
  <c r="R234" i="5"/>
  <c r="S234" i="5"/>
  <c r="N232" i="4"/>
  <c r="S233" i="5"/>
  <c r="S711" i="5" s="1"/>
  <c r="R233" i="5"/>
  <c r="M711" i="5"/>
  <c r="E325" i="2"/>
  <c r="I325" i="2" s="1"/>
  <c r="H419" i="3"/>
  <c r="E419" i="3"/>
  <c r="M236" i="5"/>
  <c r="Y235" i="5" l="1"/>
  <c r="AA235" i="5" s="1"/>
  <c r="I235" i="4"/>
  <c r="H235" i="4"/>
  <c r="Y234" i="5"/>
  <c r="G325" i="2"/>
  <c r="J325" i="2"/>
  <c r="H326" i="2"/>
  <c r="O890" i="1"/>
  <c r="P860" i="1"/>
  <c r="P890" i="1" s="1"/>
  <c r="R236" i="5"/>
  <c r="S236" i="5"/>
  <c r="O889" i="1"/>
  <c r="O867" i="1"/>
  <c r="P859" i="1"/>
  <c r="F419" i="3"/>
  <c r="D325" i="2"/>
  <c r="Y233" i="5"/>
  <c r="R711" i="5"/>
  <c r="Q233" i="4"/>
  <c r="K233" i="4"/>
  <c r="S233" i="4"/>
  <c r="S234" i="4"/>
  <c r="N420" i="3"/>
  <c r="K420" i="3"/>
  <c r="F326" i="2"/>
  <c r="H234" i="4"/>
  <c r="I234" i="4"/>
  <c r="AD711" i="5"/>
  <c r="S768" i="5"/>
  <c r="H420" i="3"/>
  <c r="E326" i="2"/>
  <c r="E420" i="3"/>
  <c r="C327" i="2"/>
  <c r="H327" i="2" s="1"/>
  <c r="G421" i="3"/>
  <c r="O421" i="3" s="1"/>
  <c r="D421" i="3"/>
  <c r="J421" i="3"/>
  <c r="M236" i="4"/>
  <c r="M237" i="5"/>
  <c r="D940" i="1" l="1"/>
  <c r="E939" i="1"/>
  <c r="AA234" i="5"/>
  <c r="D237" i="4"/>
  <c r="M235" i="4"/>
  <c r="AC711" i="5"/>
  <c r="R768" i="5"/>
  <c r="P867" i="1"/>
  <c r="P889" i="1"/>
  <c r="Y236" i="5"/>
  <c r="AA236" i="5" s="1"/>
  <c r="I326" i="2"/>
  <c r="D422" i="3"/>
  <c r="J422" i="3"/>
  <c r="G422" i="3"/>
  <c r="O422" i="3" s="1"/>
  <c r="C328" i="2"/>
  <c r="H421" i="3"/>
  <c r="E327" i="2"/>
  <c r="I327" i="2" s="1"/>
  <c r="E421" i="3"/>
  <c r="T233" i="4"/>
  <c r="X233" i="4"/>
  <c r="Y233" i="4" s="1"/>
  <c r="S237" i="5"/>
  <c r="R237" i="5"/>
  <c r="Q236" i="4"/>
  <c r="K236" i="4"/>
  <c r="N236" i="4" s="1"/>
  <c r="S236" i="4"/>
  <c r="D917" i="1"/>
  <c r="D939" i="1"/>
  <c r="E940" i="1"/>
  <c r="F327" i="2"/>
  <c r="N421" i="3"/>
  <c r="K421" i="3"/>
  <c r="D326" i="2"/>
  <c r="F420" i="3"/>
  <c r="X234" i="4"/>
  <c r="Y234" i="4" s="1"/>
  <c r="T234" i="4"/>
  <c r="N233" i="4"/>
  <c r="AA233" i="5"/>
  <c r="AA711" i="5" s="1"/>
  <c r="Y711" i="5"/>
  <c r="O897" i="1"/>
  <c r="O871" i="1"/>
  <c r="O901" i="1" s="1"/>
  <c r="G236" i="4"/>
  <c r="D236" i="4"/>
  <c r="G237" i="4"/>
  <c r="M237" i="4"/>
  <c r="D238" i="4"/>
  <c r="I237" i="4" l="1"/>
  <c r="H237" i="4"/>
  <c r="G238" i="4"/>
  <c r="M238" i="5"/>
  <c r="F939" i="1"/>
  <c r="Y768" i="5"/>
  <c r="AJ711" i="5"/>
  <c r="T236" i="4"/>
  <c r="X236" i="4"/>
  <c r="Y236" i="4" s="1"/>
  <c r="Y237" i="5"/>
  <c r="AA237" i="5" s="1"/>
  <c r="P897" i="1"/>
  <c r="P871" i="1"/>
  <c r="P901" i="1" s="1"/>
  <c r="Q235" i="4"/>
  <c r="K235" i="4"/>
  <c r="S235" i="4"/>
  <c r="H328" i="2"/>
  <c r="Q237" i="4"/>
  <c r="K237" i="4"/>
  <c r="N237" i="4" s="1"/>
  <c r="S237" i="4"/>
  <c r="G327" i="2"/>
  <c r="J327" i="2"/>
  <c r="E328" i="2"/>
  <c r="I328" i="2" s="1"/>
  <c r="H422" i="3"/>
  <c r="E422" i="3"/>
  <c r="E917" i="1"/>
  <c r="G423" i="3"/>
  <c r="J423" i="3"/>
  <c r="D423" i="3"/>
  <c r="C329" i="2"/>
  <c r="H329" i="2" s="1"/>
  <c r="H236" i="4"/>
  <c r="I236" i="4"/>
  <c r="F421" i="3"/>
  <c r="D327" i="2"/>
  <c r="G326" i="2"/>
  <c r="J326" i="2"/>
  <c r="F940" i="1"/>
  <c r="D947" i="1"/>
  <c r="D921" i="1"/>
  <c r="D951" i="1" s="1"/>
  <c r="N422" i="3"/>
  <c r="K422" i="3"/>
  <c r="F328" i="2"/>
  <c r="G940" i="1"/>
  <c r="M239" i="5"/>
  <c r="G328" i="2" l="1"/>
  <c r="J328" i="2"/>
  <c r="O423" i="3"/>
  <c r="H423" i="3"/>
  <c r="E423" i="3"/>
  <c r="E329" i="2"/>
  <c r="I329" i="2" s="1"/>
  <c r="G939" i="1"/>
  <c r="G917" i="1"/>
  <c r="F329" i="2"/>
  <c r="N423" i="3"/>
  <c r="K423" i="3"/>
  <c r="X235" i="4"/>
  <c r="Y235" i="4" s="1"/>
  <c r="T235" i="4"/>
  <c r="G424" i="3"/>
  <c r="J424" i="3"/>
  <c r="D424" i="3"/>
  <c r="C330" i="2"/>
  <c r="H330" i="2" s="1"/>
  <c r="E921" i="1"/>
  <c r="E951" i="1" s="1"/>
  <c r="E947" i="1"/>
  <c r="X237" i="4"/>
  <c r="Y237" i="4" s="1"/>
  <c r="T237" i="4"/>
  <c r="N235" i="4"/>
  <c r="S238" i="5"/>
  <c r="R238" i="5"/>
  <c r="S239" i="5"/>
  <c r="R239" i="5"/>
  <c r="F422" i="3"/>
  <c r="D328" i="2"/>
  <c r="F917" i="1"/>
  <c r="I238" i="4"/>
  <c r="H238" i="4"/>
  <c r="Y239" i="5" l="1"/>
  <c r="AA239" i="5" s="1"/>
  <c r="H939" i="1"/>
  <c r="G329" i="2"/>
  <c r="J329" i="2"/>
  <c r="D240" i="4"/>
  <c r="F947" i="1"/>
  <c r="F921" i="1"/>
  <c r="F951" i="1" s="1"/>
  <c r="N424" i="3"/>
  <c r="K424" i="3"/>
  <c r="F330" i="2"/>
  <c r="E330" i="2"/>
  <c r="I330" i="2" s="1"/>
  <c r="E424" i="3"/>
  <c r="H424" i="3"/>
  <c r="M240" i="5"/>
  <c r="D329" i="2"/>
  <c r="F423" i="3"/>
  <c r="M239" i="4"/>
  <c r="O424" i="3"/>
  <c r="Y238" i="5"/>
  <c r="M238" i="4"/>
  <c r="G425" i="3"/>
  <c r="O425" i="3" s="1"/>
  <c r="C331" i="2"/>
  <c r="H331" i="2" s="1"/>
  <c r="J425" i="3"/>
  <c r="D425" i="3"/>
  <c r="G921" i="1"/>
  <c r="G951" i="1" s="1"/>
  <c r="G947" i="1"/>
  <c r="G239" i="4"/>
  <c r="D239" i="4"/>
  <c r="I940" i="1"/>
  <c r="M241" i="5"/>
  <c r="G240" i="4" l="1"/>
  <c r="I240" i="4" s="1"/>
  <c r="M240" i="4"/>
  <c r="K425" i="3"/>
  <c r="N425" i="3"/>
  <c r="F331" i="2"/>
  <c r="Q238" i="4"/>
  <c r="K238" i="4"/>
  <c r="S238" i="4"/>
  <c r="S240" i="4"/>
  <c r="H940" i="1"/>
  <c r="S241" i="5"/>
  <c r="R241" i="5"/>
  <c r="I939" i="1"/>
  <c r="I917" i="1"/>
  <c r="K239" i="4"/>
  <c r="N239" i="4" s="1"/>
  <c r="Q239" i="4"/>
  <c r="S239" i="4"/>
  <c r="D330" i="2"/>
  <c r="F424" i="3"/>
  <c r="H240" i="4"/>
  <c r="H917" i="1"/>
  <c r="I239" i="4"/>
  <c r="H239" i="4"/>
  <c r="E331" i="2"/>
  <c r="I331" i="2" s="1"/>
  <c r="H425" i="3"/>
  <c r="E425" i="3"/>
  <c r="AA238" i="5"/>
  <c r="G426" i="3"/>
  <c r="O426" i="3" s="1"/>
  <c r="C332" i="2"/>
  <c r="H332" i="2" s="1"/>
  <c r="D426" i="3"/>
  <c r="J426" i="3"/>
  <c r="S240" i="5"/>
  <c r="R240" i="5"/>
  <c r="G330" i="2"/>
  <c r="J330" i="2"/>
  <c r="M241" i="4"/>
  <c r="M242" i="5"/>
  <c r="J331" i="2" l="1"/>
  <c r="G331" i="2"/>
  <c r="N712" i="5"/>
  <c r="N769" i="5" s="1"/>
  <c r="H426" i="3"/>
  <c r="E426" i="3"/>
  <c r="E332" i="2"/>
  <c r="I332" i="2" s="1"/>
  <c r="H947" i="1"/>
  <c r="H921" i="1"/>
  <c r="H951" i="1" s="1"/>
  <c r="D427" i="3"/>
  <c r="C333" i="2"/>
  <c r="H333" i="2" s="1"/>
  <c r="J427" i="3"/>
  <c r="G427" i="3"/>
  <c r="Y241" i="5"/>
  <c r="AA241" i="5" s="1"/>
  <c r="X240" i="4"/>
  <c r="Y240" i="4" s="1"/>
  <c r="T240" i="4"/>
  <c r="S242" i="5"/>
  <c r="R242" i="5"/>
  <c r="J939" i="1"/>
  <c r="Y240" i="5"/>
  <c r="T239" i="4"/>
  <c r="X239" i="4"/>
  <c r="Y239" i="4" s="1"/>
  <c r="I921" i="1"/>
  <c r="I951" i="1" s="1"/>
  <c r="I947" i="1"/>
  <c r="G241" i="4"/>
  <c r="D241" i="4"/>
  <c r="T238" i="4"/>
  <c r="X238" i="4"/>
  <c r="Y238" i="4" s="1"/>
  <c r="N238" i="4"/>
  <c r="K426" i="3"/>
  <c r="F332" i="2"/>
  <c r="N426" i="3"/>
  <c r="Q241" i="4"/>
  <c r="K241" i="4"/>
  <c r="N241" i="4" s="1"/>
  <c r="F425" i="3"/>
  <c r="D331" i="2"/>
  <c r="S241" i="4"/>
  <c r="Q240" i="4"/>
  <c r="K240" i="4"/>
  <c r="N240" i="4" s="1"/>
  <c r="M243" i="5"/>
  <c r="E710" i="4" l="1"/>
  <c r="S243" i="5"/>
  <c r="R243" i="5"/>
  <c r="AA240" i="5"/>
  <c r="M242" i="4"/>
  <c r="Y242" i="5"/>
  <c r="AA242" i="5" s="1"/>
  <c r="J332" i="2"/>
  <c r="G332" i="2"/>
  <c r="J428" i="3"/>
  <c r="D428" i="3"/>
  <c r="G428" i="3"/>
  <c r="C334" i="2"/>
  <c r="C429" i="3"/>
  <c r="D429" i="3" s="1"/>
  <c r="F426" i="3"/>
  <c r="D332" i="2"/>
  <c r="K940" i="1"/>
  <c r="X241" i="4"/>
  <c r="Y241" i="4" s="1"/>
  <c r="T241" i="4"/>
  <c r="J940" i="1"/>
  <c r="H241" i="4"/>
  <c r="I241" i="4"/>
  <c r="J917" i="1"/>
  <c r="O427" i="3"/>
  <c r="H427" i="3"/>
  <c r="E427" i="3"/>
  <c r="E333" i="2"/>
  <c r="I333" i="2" s="1"/>
  <c r="D242" i="4"/>
  <c r="G242" i="4"/>
  <c r="K939" i="1"/>
  <c r="K427" i="3"/>
  <c r="F333" i="2"/>
  <c r="N427" i="3"/>
  <c r="M244" i="5"/>
  <c r="K917" i="1" l="1"/>
  <c r="L940" i="1"/>
  <c r="I242" i="4"/>
  <c r="H242" i="4"/>
  <c r="D333" i="2"/>
  <c r="F427" i="3"/>
  <c r="H334" i="2"/>
  <c r="H336" i="2" s="1"/>
  <c r="C336" i="2"/>
  <c r="Q242" i="4"/>
  <c r="K242" i="4"/>
  <c r="N242" i="4" s="1"/>
  <c r="S242" i="4"/>
  <c r="Y243" i="5"/>
  <c r="AA243" i="5" s="1"/>
  <c r="E428" i="3"/>
  <c r="H428" i="3"/>
  <c r="E334" i="2"/>
  <c r="E336" i="2" s="1"/>
  <c r="G429" i="3"/>
  <c r="H429" i="3" s="1"/>
  <c r="D243" i="4"/>
  <c r="D710" i="4" s="1"/>
  <c r="G243" i="4"/>
  <c r="B710" i="4"/>
  <c r="L939" i="1"/>
  <c r="L917" i="1"/>
  <c r="C339" i="2"/>
  <c r="D431" i="3"/>
  <c r="J431" i="3"/>
  <c r="G431" i="3"/>
  <c r="K921" i="1"/>
  <c r="K951" i="1" s="1"/>
  <c r="K947" i="1"/>
  <c r="R244" i="5"/>
  <c r="S244" i="5"/>
  <c r="J333" i="2"/>
  <c r="G333" i="2"/>
  <c r="J947" i="1"/>
  <c r="J921" i="1"/>
  <c r="J951" i="1" s="1"/>
  <c r="O428" i="3"/>
  <c r="O429" i="3" s="1"/>
  <c r="N428" i="3"/>
  <c r="K428" i="3"/>
  <c r="F334" i="2"/>
  <c r="F336" i="2" s="1"/>
  <c r="J429" i="3"/>
  <c r="Y244" i="5" l="1"/>
  <c r="AA244" i="5" s="1"/>
  <c r="C340" i="2"/>
  <c r="H340" i="2" s="1"/>
  <c r="D432" i="3"/>
  <c r="J432" i="3"/>
  <c r="G432" i="3"/>
  <c r="O432" i="3"/>
  <c r="H339" i="2"/>
  <c r="H243" i="4"/>
  <c r="I243" i="4"/>
  <c r="I710" i="4" s="1"/>
  <c r="G710" i="4"/>
  <c r="H710" i="4" s="1"/>
  <c r="I334" i="2"/>
  <c r="O431" i="3"/>
  <c r="E339" i="2"/>
  <c r="I339" i="2" s="1"/>
  <c r="E431" i="3"/>
  <c r="H431" i="3"/>
  <c r="D244" i="4"/>
  <c r="G244" i="4"/>
  <c r="M940" i="1"/>
  <c r="F339" i="2"/>
  <c r="N431" i="3"/>
  <c r="K431" i="3"/>
  <c r="M243" i="4"/>
  <c r="O710" i="4"/>
  <c r="X242" i="4"/>
  <c r="Y242" i="4" s="1"/>
  <c r="T242" i="4"/>
  <c r="L947" i="1"/>
  <c r="L921" i="1"/>
  <c r="L951" i="1" s="1"/>
  <c r="M939" i="1"/>
  <c r="M917" i="1"/>
  <c r="N429" i="3"/>
  <c r="K429" i="3"/>
  <c r="F428" i="3"/>
  <c r="D334" i="2"/>
  <c r="D336" i="2" s="1"/>
  <c r="E429" i="3"/>
  <c r="F429" i="3" s="1"/>
  <c r="M245" i="4"/>
  <c r="G339" i="2" l="1"/>
  <c r="J339" i="2"/>
  <c r="M246" i="5"/>
  <c r="M245" i="5"/>
  <c r="L712" i="5"/>
  <c r="L769" i="5" s="1"/>
  <c r="F431" i="3"/>
  <c r="D339" i="2"/>
  <c r="E340" i="2"/>
  <c r="I340" i="2" s="1"/>
  <c r="H432" i="3"/>
  <c r="E432" i="3"/>
  <c r="M244" i="4"/>
  <c r="M947" i="1"/>
  <c r="M921" i="1"/>
  <c r="M951" i="1" s="1"/>
  <c r="N940" i="1"/>
  <c r="K243" i="4"/>
  <c r="Q243" i="4"/>
  <c r="M710" i="4"/>
  <c r="S243" i="4"/>
  <c r="I244" i="4"/>
  <c r="H244" i="4"/>
  <c r="G245" i="4"/>
  <c r="D245" i="4"/>
  <c r="F340" i="2"/>
  <c r="N432" i="3"/>
  <c r="K432" i="3"/>
  <c r="Q245" i="4"/>
  <c r="K245" i="4"/>
  <c r="N245" i="4" s="1"/>
  <c r="N939" i="1"/>
  <c r="J433" i="3"/>
  <c r="C341" i="2"/>
  <c r="G433" i="3"/>
  <c r="O433" i="3" s="1"/>
  <c r="D433" i="3"/>
  <c r="G334" i="2"/>
  <c r="G336" i="2" s="1"/>
  <c r="J334" i="2"/>
  <c r="I336" i="2"/>
  <c r="J336" i="2" s="1"/>
  <c r="M247" i="5"/>
  <c r="H341" i="2" l="1"/>
  <c r="S245" i="4"/>
  <c r="H245" i="4"/>
  <c r="I245" i="4"/>
  <c r="X243" i="4"/>
  <c r="Y243" i="4" s="1"/>
  <c r="T243" i="4"/>
  <c r="N243" i="4"/>
  <c r="K710" i="4"/>
  <c r="L710" i="4" s="1"/>
  <c r="C342" i="2"/>
  <c r="D434" i="3"/>
  <c r="J434" i="3"/>
  <c r="G434" i="3"/>
  <c r="G246" i="4"/>
  <c r="D246" i="4"/>
  <c r="G340" i="2"/>
  <c r="J340" i="2"/>
  <c r="F341" i="2"/>
  <c r="N433" i="3"/>
  <c r="K433" i="3"/>
  <c r="S247" i="5"/>
  <c r="R247" i="5"/>
  <c r="Y247" i="5" s="1"/>
  <c r="AA247" i="5" s="1"/>
  <c r="N917" i="1"/>
  <c r="D340" i="2"/>
  <c r="F432" i="3"/>
  <c r="N710" i="4"/>
  <c r="R710" i="4"/>
  <c r="K244" i="4"/>
  <c r="Q244" i="4"/>
  <c r="S244" i="4"/>
  <c r="S245" i="5"/>
  <c r="S712" i="5" s="1"/>
  <c r="R245" i="5"/>
  <c r="M712" i="5"/>
  <c r="H433" i="3"/>
  <c r="E341" i="2"/>
  <c r="E433" i="3"/>
  <c r="R246" i="5"/>
  <c r="S246" i="5"/>
  <c r="M247" i="4"/>
  <c r="M248" i="5"/>
  <c r="R248" i="5" l="1"/>
  <c r="S248" i="5"/>
  <c r="Y246" i="5"/>
  <c r="X244" i="4"/>
  <c r="Y244" i="4" s="1"/>
  <c r="T244" i="4"/>
  <c r="N244" i="4"/>
  <c r="O434" i="3"/>
  <c r="H434" i="3"/>
  <c r="E434" i="3"/>
  <c r="E342" i="2"/>
  <c r="I342" i="2" s="1"/>
  <c r="D435" i="3"/>
  <c r="J435" i="3"/>
  <c r="G435" i="3"/>
  <c r="C343" i="2"/>
  <c r="H343" i="2" s="1"/>
  <c r="O940" i="1"/>
  <c r="P910" i="1"/>
  <c r="P940" i="1" s="1"/>
  <c r="D990" i="1"/>
  <c r="I341" i="2"/>
  <c r="Y245" i="5"/>
  <c r="R712" i="5"/>
  <c r="N921" i="1"/>
  <c r="N951" i="1" s="1"/>
  <c r="N947" i="1"/>
  <c r="X245" i="4"/>
  <c r="Y245" i="4" s="1"/>
  <c r="T245" i="4"/>
  <c r="O939" i="1"/>
  <c r="O917" i="1"/>
  <c r="P909" i="1"/>
  <c r="D341" i="2"/>
  <c r="F433" i="3"/>
  <c r="N434" i="3"/>
  <c r="F342" i="2"/>
  <c r="K434" i="3"/>
  <c r="Q247" i="4"/>
  <c r="K247" i="4"/>
  <c r="N247" i="4" s="1"/>
  <c r="D989" i="1"/>
  <c r="D967" i="1"/>
  <c r="S769" i="5"/>
  <c r="AD712" i="5"/>
  <c r="D247" i="4"/>
  <c r="G247" i="4"/>
  <c r="M246" i="4"/>
  <c r="H246" i="4"/>
  <c r="I246" i="4"/>
  <c r="H342" i="2"/>
  <c r="M249" i="5"/>
  <c r="K246" i="4" l="1"/>
  <c r="Q246" i="4"/>
  <c r="S246" i="4"/>
  <c r="O921" i="1"/>
  <c r="O951" i="1" s="1"/>
  <c r="O947" i="1"/>
  <c r="E989" i="1"/>
  <c r="E967" i="1"/>
  <c r="D971" i="1"/>
  <c r="D1001" i="1" s="1"/>
  <c r="D997" i="1"/>
  <c r="P939" i="1"/>
  <c r="P917" i="1"/>
  <c r="AA245" i="5"/>
  <c r="AA712" i="5" s="1"/>
  <c r="Y712" i="5"/>
  <c r="C344" i="2"/>
  <c r="D436" i="3"/>
  <c r="G436" i="3"/>
  <c r="J436" i="3"/>
  <c r="Y248" i="5"/>
  <c r="AA248" i="5" s="1"/>
  <c r="H435" i="3"/>
  <c r="E435" i="3"/>
  <c r="E343" i="2"/>
  <c r="H247" i="4"/>
  <c r="I247" i="4"/>
  <c r="S247" i="4"/>
  <c r="G341" i="2"/>
  <c r="J341" i="2"/>
  <c r="K435" i="3"/>
  <c r="F343" i="2"/>
  <c r="N435" i="3"/>
  <c r="D248" i="4"/>
  <c r="G248" i="4"/>
  <c r="AA246" i="5"/>
  <c r="R249" i="5"/>
  <c r="S249" i="5"/>
  <c r="F434" i="3"/>
  <c r="D342" i="2"/>
  <c r="D249" i="4"/>
  <c r="G249" i="4"/>
  <c r="J342" i="2"/>
  <c r="G342" i="2"/>
  <c r="AC712" i="5"/>
  <c r="R769" i="5"/>
  <c r="O435" i="3"/>
  <c r="M250" i="5"/>
  <c r="R250" i="5" l="1"/>
  <c r="S250" i="5"/>
  <c r="M249" i="4"/>
  <c r="D343" i="2"/>
  <c r="F435" i="3"/>
  <c r="P947" i="1"/>
  <c r="P921" i="1"/>
  <c r="P951" i="1" s="1"/>
  <c r="E971" i="1"/>
  <c r="E1001" i="1" s="1"/>
  <c r="E997" i="1"/>
  <c r="F989" i="1"/>
  <c r="Y249" i="5"/>
  <c r="AA249" i="5" s="1"/>
  <c r="H248" i="4"/>
  <c r="I248" i="4"/>
  <c r="X247" i="4"/>
  <c r="Y247" i="4" s="1"/>
  <c r="T247" i="4"/>
  <c r="J437" i="3"/>
  <c r="C345" i="2"/>
  <c r="H345" i="2" s="1"/>
  <c r="D437" i="3"/>
  <c r="G437" i="3"/>
  <c r="O437" i="3" s="1"/>
  <c r="H344" i="2"/>
  <c r="F990" i="1"/>
  <c r="I249" i="4"/>
  <c r="H249" i="4"/>
  <c r="E990" i="1"/>
  <c r="M248" i="4"/>
  <c r="F344" i="2"/>
  <c r="K436" i="3"/>
  <c r="N436" i="3"/>
  <c r="Y769" i="5"/>
  <c r="AJ712" i="5"/>
  <c r="N246" i="4"/>
  <c r="X246" i="4"/>
  <c r="Y246" i="4" s="1"/>
  <c r="T246" i="4"/>
  <c r="I343" i="2"/>
  <c r="O436" i="3"/>
  <c r="E436" i="3"/>
  <c r="E344" i="2"/>
  <c r="I344" i="2" s="1"/>
  <c r="H436" i="3"/>
  <c r="M251" i="5"/>
  <c r="F967" i="1" l="1"/>
  <c r="Y250" i="5"/>
  <c r="AA250" i="5" s="1"/>
  <c r="J343" i="2"/>
  <c r="G343" i="2"/>
  <c r="K437" i="3"/>
  <c r="N437" i="3"/>
  <c r="F345" i="2"/>
  <c r="Q249" i="4"/>
  <c r="K249" i="4"/>
  <c r="N249" i="4" s="1"/>
  <c r="S249" i="4"/>
  <c r="R251" i="5"/>
  <c r="S251" i="5"/>
  <c r="J438" i="3"/>
  <c r="D438" i="3"/>
  <c r="C346" i="2"/>
  <c r="H346" i="2" s="1"/>
  <c r="G438" i="3"/>
  <c r="O438" i="3" s="1"/>
  <c r="H437" i="3"/>
  <c r="E437" i="3"/>
  <c r="E345" i="2"/>
  <c r="F971" i="1"/>
  <c r="F1001" i="1" s="1"/>
  <c r="F997" i="1"/>
  <c r="D344" i="2"/>
  <c r="F436" i="3"/>
  <c r="Q248" i="4"/>
  <c r="K248" i="4"/>
  <c r="S248" i="4"/>
  <c r="J344" i="2"/>
  <c r="G344" i="2"/>
  <c r="G989" i="1"/>
  <c r="G250" i="4"/>
  <c r="D250" i="4"/>
  <c r="H990" i="1"/>
  <c r="M251" i="4"/>
  <c r="M252" i="5"/>
  <c r="G990" i="1" l="1"/>
  <c r="I250" i="4"/>
  <c r="H250" i="4"/>
  <c r="T248" i="4"/>
  <c r="X248" i="4"/>
  <c r="Y248" i="4" s="1"/>
  <c r="J439" i="3"/>
  <c r="C347" i="2"/>
  <c r="H347" i="2" s="1"/>
  <c r="D439" i="3"/>
  <c r="G439" i="3"/>
  <c r="D345" i="2"/>
  <c r="F437" i="3"/>
  <c r="Y251" i="5"/>
  <c r="D251" i="4"/>
  <c r="G251" i="4"/>
  <c r="T249" i="4"/>
  <c r="X249" i="4"/>
  <c r="Y249" i="4" s="1"/>
  <c r="H989" i="1"/>
  <c r="H967" i="1"/>
  <c r="G967" i="1"/>
  <c r="M250" i="4"/>
  <c r="K438" i="3"/>
  <c r="N438" i="3"/>
  <c r="F346" i="2"/>
  <c r="R252" i="5"/>
  <c r="S252" i="5"/>
  <c r="K251" i="4"/>
  <c r="N251" i="4" s="1"/>
  <c r="Q251" i="4"/>
  <c r="N248" i="4"/>
  <c r="I345" i="2"/>
  <c r="H438" i="3"/>
  <c r="E346" i="2"/>
  <c r="I346" i="2" s="1"/>
  <c r="E438" i="3"/>
  <c r="M253" i="5"/>
  <c r="G346" i="2" l="1"/>
  <c r="J346" i="2"/>
  <c r="Q250" i="4"/>
  <c r="K250" i="4"/>
  <c r="S250" i="4"/>
  <c r="AA251" i="5"/>
  <c r="R253" i="5"/>
  <c r="S253" i="5"/>
  <c r="G997" i="1"/>
  <c r="G971" i="1"/>
  <c r="G1001" i="1" s="1"/>
  <c r="H251" i="4"/>
  <c r="I251" i="4"/>
  <c r="Y252" i="5"/>
  <c r="AA252" i="5" s="1"/>
  <c r="H971" i="1"/>
  <c r="H1001" i="1" s="1"/>
  <c r="H997" i="1"/>
  <c r="K439" i="3"/>
  <c r="N439" i="3"/>
  <c r="F347" i="2"/>
  <c r="C348" i="2"/>
  <c r="H348" i="2" s="1"/>
  <c r="D440" i="3"/>
  <c r="J440" i="3"/>
  <c r="G440" i="3"/>
  <c r="D252" i="4"/>
  <c r="G252" i="4"/>
  <c r="F438" i="3"/>
  <c r="D346" i="2"/>
  <c r="G345" i="2"/>
  <c r="J345" i="2"/>
  <c r="O439" i="3"/>
  <c r="H439" i="3"/>
  <c r="E439" i="3"/>
  <c r="E347" i="2"/>
  <c r="I347" i="2" s="1"/>
  <c r="S251" i="4"/>
  <c r="M253" i="4"/>
  <c r="M254" i="5"/>
  <c r="Y253" i="5" l="1"/>
  <c r="AA253" i="5" s="1"/>
  <c r="R254" i="5"/>
  <c r="Y254" i="5" s="1"/>
  <c r="AA254" i="5" s="1"/>
  <c r="S254" i="5"/>
  <c r="I989" i="1"/>
  <c r="I967" i="1"/>
  <c r="M252" i="4"/>
  <c r="N713" i="5"/>
  <c r="N770" i="5" s="1"/>
  <c r="N440" i="3"/>
  <c r="F348" i="2"/>
  <c r="K440" i="3"/>
  <c r="X251" i="4"/>
  <c r="Y251" i="4" s="1"/>
  <c r="T251" i="4"/>
  <c r="I252" i="4"/>
  <c r="H252" i="4"/>
  <c r="J990" i="1"/>
  <c r="I990" i="1"/>
  <c r="G347" i="2"/>
  <c r="J347" i="2"/>
  <c r="C349" i="2"/>
  <c r="H349" i="2" s="1"/>
  <c r="J441" i="3"/>
  <c r="D441" i="3"/>
  <c r="G441" i="3"/>
  <c r="G253" i="4"/>
  <c r="D253" i="4"/>
  <c r="J989" i="1"/>
  <c r="N250" i="4"/>
  <c r="K253" i="4"/>
  <c r="N253" i="4" s="1"/>
  <c r="Q253" i="4"/>
  <c r="S253" i="4"/>
  <c r="D347" i="2"/>
  <c r="F439" i="3"/>
  <c r="O440" i="3"/>
  <c r="E348" i="2"/>
  <c r="I348" i="2" s="1"/>
  <c r="E440" i="3"/>
  <c r="H440" i="3"/>
  <c r="X250" i="4"/>
  <c r="Y250" i="4" s="1"/>
  <c r="T250" i="4"/>
  <c r="M255" i="5"/>
  <c r="E711" i="4"/>
  <c r="M254" i="4" l="1"/>
  <c r="K441" i="3"/>
  <c r="N441" i="3"/>
  <c r="F349" i="2"/>
  <c r="R255" i="5"/>
  <c r="S255" i="5"/>
  <c r="K990" i="1"/>
  <c r="J442" i="3"/>
  <c r="C350" i="2"/>
  <c r="D442" i="3"/>
  <c r="G442" i="3"/>
  <c r="O442" i="3"/>
  <c r="C443" i="3"/>
  <c r="D443" i="3" s="1"/>
  <c r="I997" i="1"/>
  <c r="I971" i="1"/>
  <c r="I1001" i="1" s="1"/>
  <c r="J348" i="2"/>
  <c r="G348" i="2"/>
  <c r="T253" i="4"/>
  <c r="X253" i="4"/>
  <c r="Y253" i="4" s="1"/>
  <c r="J967" i="1"/>
  <c r="E441" i="3"/>
  <c r="E349" i="2"/>
  <c r="I349" i="2" s="1"/>
  <c r="H441" i="3"/>
  <c r="K989" i="1"/>
  <c r="K967" i="1"/>
  <c r="D348" i="2"/>
  <c r="F440" i="3"/>
  <c r="I253" i="4"/>
  <c r="H253" i="4"/>
  <c r="O441" i="3"/>
  <c r="D254" i="4"/>
  <c r="G254" i="4"/>
  <c r="Q252" i="4"/>
  <c r="K252" i="4"/>
  <c r="S252" i="4"/>
  <c r="M256" i="5"/>
  <c r="S256" i="5" l="1"/>
  <c r="R256" i="5"/>
  <c r="Y256" i="5" s="1"/>
  <c r="AA256" i="5" s="1"/>
  <c r="H254" i="4"/>
  <c r="I254" i="4"/>
  <c r="K971" i="1"/>
  <c r="K1001" i="1" s="1"/>
  <c r="K997" i="1"/>
  <c r="D349" i="2"/>
  <c r="F441" i="3"/>
  <c r="X252" i="4"/>
  <c r="Y252" i="4" s="1"/>
  <c r="T252" i="4"/>
  <c r="C355" i="2"/>
  <c r="D445" i="3"/>
  <c r="G445" i="3"/>
  <c r="J445" i="3"/>
  <c r="J997" i="1"/>
  <c r="J971" i="1"/>
  <c r="J1001" i="1" s="1"/>
  <c r="L989" i="1"/>
  <c r="O443" i="3"/>
  <c r="K442" i="3"/>
  <c r="N442" i="3"/>
  <c r="F350" i="2"/>
  <c r="F352" i="2" s="1"/>
  <c r="J443" i="3"/>
  <c r="Y255" i="5"/>
  <c r="Q254" i="4"/>
  <c r="K254" i="4"/>
  <c r="N254" i="4" s="1"/>
  <c r="S254" i="4"/>
  <c r="H350" i="2"/>
  <c r="H352" i="2" s="1"/>
  <c r="C352" i="2"/>
  <c r="L990" i="1"/>
  <c r="D255" i="4"/>
  <c r="D711" i="4" s="1"/>
  <c r="G255" i="4"/>
  <c r="B711" i="4"/>
  <c r="N252" i="4"/>
  <c r="J349" i="2"/>
  <c r="G349" i="2"/>
  <c r="E350" i="2"/>
  <c r="E352" i="2" s="1"/>
  <c r="H442" i="3"/>
  <c r="E442" i="3"/>
  <c r="G443" i="3"/>
  <c r="H443" i="3" s="1"/>
  <c r="I350" i="2" l="1"/>
  <c r="G350" i="2" s="1"/>
  <c r="G352" i="2" s="1"/>
  <c r="N443" i="3"/>
  <c r="K443" i="3"/>
  <c r="X254" i="4"/>
  <c r="Y254" i="4" s="1"/>
  <c r="T254" i="4"/>
  <c r="AA255" i="5"/>
  <c r="M255" i="4"/>
  <c r="O711" i="4"/>
  <c r="D256" i="4"/>
  <c r="I255" i="4"/>
  <c r="I711" i="4" s="1"/>
  <c r="H255" i="4"/>
  <c r="G711" i="4"/>
  <c r="H711" i="4" s="1"/>
  <c r="H355" i="2"/>
  <c r="G256" i="4"/>
  <c r="M990" i="1"/>
  <c r="J446" i="3"/>
  <c r="C356" i="2"/>
  <c r="H356" i="2" s="1"/>
  <c r="D446" i="3"/>
  <c r="G446" i="3"/>
  <c r="L967" i="1"/>
  <c r="N445" i="3"/>
  <c r="F355" i="2"/>
  <c r="K445" i="3"/>
  <c r="D350" i="2"/>
  <c r="D352" i="2" s="1"/>
  <c r="F442" i="3"/>
  <c r="E443" i="3"/>
  <c r="F443" i="3" s="1"/>
  <c r="I352" i="2"/>
  <c r="J352" i="2" s="1"/>
  <c r="M967" i="1"/>
  <c r="M989" i="1"/>
  <c r="O445" i="3"/>
  <c r="E445" i="3"/>
  <c r="E355" i="2"/>
  <c r="H445" i="3"/>
  <c r="M257" i="4"/>
  <c r="J350" i="2" l="1"/>
  <c r="H256" i="4"/>
  <c r="I256" i="4"/>
  <c r="N990" i="1"/>
  <c r="O446" i="3"/>
  <c r="H446" i="3"/>
  <c r="E356" i="2"/>
  <c r="I356" i="2" s="1"/>
  <c r="E446" i="3"/>
  <c r="M256" i="4"/>
  <c r="J447" i="3"/>
  <c r="C357" i="2"/>
  <c r="H357" i="2" s="1"/>
  <c r="D447" i="3"/>
  <c r="G447" i="3"/>
  <c r="O447" i="3" s="1"/>
  <c r="G258" i="4"/>
  <c r="M258" i="5"/>
  <c r="Q257" i="4"/>
  <c r="K257" i="4"/>
  <c r="N257" i="4" s="1"/>
  <c r="N967" i="1"/>
  <c r="N989" i="1"/>
  <c r="I355" i="2"/>
  <c r="M997" i="1"/>
  <c r="M971" i="1"/>
  <c r="M1001" i="1" s="1"/>
  <c r="D257" i="4"/>
  <c r="G257" i="4"/>
  <c r="F445" i="3"/>
  <c r="D355" i="2"/>
  <c r="M257" i="5"/>
  <c r="L713" i="5"/>
  <c r="L770" i="5" s="1"/>
  <c r="L997" i="1"/>
  <c r="L971" i="1"/>
  <c r="L1001" i="1" s="1"/>
  <c r="F356" i="2"/>
  <c r="K446" i="3"/>
  <c r="N446" i="3"/>
  <c r="K255" i="4"/>
  <c r="Q255" i="4"/>
  <c r="S255" i="4"/>
  <c r="M711" i="4"/>
  <c r="M258" i="4"/>
  <c r="M259" i="5"/>
  <c r="H258" i="4" l="1"/>
  <c r="I258" i="4"/>
  <c r="R259" i="5"/>
  <c r="S259" i="5"/>
  <c r="X255" i="4"/>
  <c r="Y255" i="4" s="1"/>
  <c r="T255" i="4"/>
  <c r="E357" i="2"/>
  <c r="H447" i="3"/>
  <c r="E447" i="3"/>
  <c r="H257" i="4"/>
  <c r="I257" i="4"/>
  <c r="N997" i="1"/>
  <c r="N971" i="1"/>
  <c r="N1001" i="1" s="1"/>
  <c r="Q256" i="4"/>
  <c r="K256" i="4"/>
  <c r="S256" i="4"/>
  <c r="S257" i="4"/>
  <c r="R257" i="5"/>
  <c r="S257" i="5"/>
  <c r="S713" i="5" s="1"/>
  <c r="M713" i="5"/>
  <c r="S258" i="5"/>
  <c r="R258" i="5"/>
  <c r="F446" i="3"/>
  <c r="D356" i="2"/>
  <c r="R711" i="4"/>
  <c r="N711" i="4"/>
  <c r="D259" i="4"/>
  <c r="G259" i="4"/>
  <c r="K258" i="4"/>
  <c r="N258" i="4" s="1"/>
  <c r="Q258" i="4"/>
  <c r="S258" i="4"/>
  <c r="N255" i="4"/>
  <c r="K711" i="4"/>
  <c r="L711" i="4" s="1"/>
  <c r="J448" i="3"/>
  <c r="C358" i="2"/>
  <c r="D448" i="3"/>
  <c r="G448" i="3"/>
  <c r="J355" i="2"/>
  <c r="G355" i="2"/>
  <c r="D258" i="4"/>
  <c r="K447" i="3"/>
  <c r="F357" i="2"/>
  <c r="N447" i="3"/>
  <c r="J356" i="2"/>
  <c r="G356" i="2"/>
  <c r="Y259" i="5" l="1"/>
  <c r="AA259" i="5" s="1"/>
  <c r="T258" i="4"/>
  <c r="X258" i="4"/>
  <c r="Y258" i="4" s="1"/>
  <c r="AD713" i="5"/>
  <c r="S770" i="5"/>
  <c r="T257" i="4"/>
  <c r="X257" i="4"/>
  <c r="Y257" i="4" s="1"/>
  <c r="O990" i="1"/>
  <c r="P960" i="1"/>
  <c r="P990" i="1" s="1"/>
  <c r="H358" i="2"/>
  <c r="Y258" i="5"/>
  <c r="D357" i="2"/>
  <c r="F447" i="3"/>
  <c r="O989" i="1"/>
  <c r="O967" i="1"/>
  <c r="P959" i="1"/>
  <c r="F358" i="2"/>
  <c r="K448" i="3"/>
  <c r="N448" i="3"/>
  <c r="Y257" i="5"/>
  <c r="R713" i="5"/>
  <c r="G449" i="3"/>
  <c r="D449" i="3"/>
  <c r="J449" i="3"/>
  <c r="C359" i="2"/>
  <c r="H359" i="2" s="1"/>
  <c r="X256" i="4"/>
  <c r="Y256" i="4" s="1"/>
  <c r="T256" i="4"/>
  <c r="N256" i="4"/>
  <c r="M260" i="5"/>
  <c r="O448" i="3"/>
  <c r="H448" i="3"/>
  <c r="E448" i="3"/>
  <c r="E358" i="2"/>
  <c r="I358" i="2" s="1"/>
  <c r="I259" i="4"/>
  <c r="H259" i="4"/>
  <c r="I357" i="2"/>
  <c r="M261" i="5"/>
  <c r="J358" i="2" l="1"/>
  <c r="G358" i="2"/>
  <c r="S261" i="5"/>
  <c r="R261" i="5"/>
  <c r="Y261" i="5" s="1"/>
  <c r="AA261" i="5" s="1"/>
  <c r="D1017" i="1"/>
  <c r="D1039" i="1"/>
  <c r="E1040" i="1"/>
  <c r="J357" i="2"/>
  <c r="G357" i="2"/>
  <c r="F448" i="3"/>
  <c r="D358" i="2"/>
  <c r="R260" i="5"/>
  <c r="S260" i="5"/>
  <c r="O449" i="3"/>
  <c r="E449" i="3"/>
  <c r="H449" i="3"/>
  <c r="E359" i="2"/>
  <c r="O997" i="1"/>
  <c r="O971" i="1"/>
  <c r="O1001" i="1" s="1"/>
  <c r="M259" i="4"/>
  <c r="G260" i="4"/>
  <c r="D260" i="4"/>
  <c r="F359" i="2"/>
  <c r="K449" i="3"/>
  <c r="N449" i="3"/>
  <c r="AA257" i="5"/>
  <c r="AA713" i="5" s="1"/>
  <c r="Y713" i="5"/>
  <c r="C360" i="2"/>
  <c r="H360" i="2" s="1"/>
  <c r="J450" i="3"/>
  <c r="D450" i="3"/>
  <c r="G450" i="3"/>
  <c r="AA258" i="5"/>
  <c r="E1017" i="1"/>
  <c r="E1039" i="1"/>
  <c r="R770" i="5"/>
  <c r="AC713" i="5"/>
  <c r="M260" i="4"/>
  <c r="D1040" i="1"/>
  <c r="P989" i="1"/>
  <c r="P967" i="1"/>
  <c r="M261" i="4"/>
  <c r="M262" i="5"/>
  <c r="E450" i="3" l="1"/>
  <c r="H450" i="3"/>
  <c r="E360" i="2"/>
  <c r="I360" i="2" s="1"/>
  <c r="G261" i="4"/>
  <c r="D261" i="4"/>
  <c r="Y260" i="5"/>
  <c r="K261" i="4"/>
  <c r="N261" i="4" s="1"/>
  <c r="Q261" i="4"/>
  <c r="S261" i="4"/>
  <c r="P997" i="1"/>
  <c r="P971" i="1"/>
  <c r="P1001" i="1" s="1"/>
  <c r="O450" i="3"/>
  <c r="D451" i="3"/>
  <c r="G451" i="3"/>
  <c r="O451" i="3" s="1"/>
  <c r="C361" i="2"/>
  <c r="J451" i="3"/>
  <c r="I260" i="4"/>
  <c r="H260" i="4"/>
  <c r="K259" i="4"/>
  <c r="Q259" i="4"/>
  <c r="S260" i="4"/>
  <c r="S259" i="4"/>
  <c r="D1047" i="1"/>
  <c r="D1021" i="1"/>
  <c r="D1051" i="1" s="1"/>
  <c r="S262" i="5"/>
  <c r="R262" i="5"/>
  <c r="K260" i="4"/>
  <c r="N260" i="4" s="1"/>
  <c r="Q260" i="4"/>
  <c r="Y770" i="5"/>
  <c r="AJ713" i="5"/>
  <c r="E1047" i="1"/>
  <c r="E1021" i="1"/>
  <c r="E1051" i="1" s="1"/>
  <c r="D262" i="4"/>
  <c r="F449" i="3"/>
  <c r="D359" i="2"/>
  <c r="K450" i="3"/>
  <c r="N450" i="3"/>
  <c r="F360" i="2"/>
  <c r="I359" i="2"/>
  <c r="M262" i="4"/>
  <c r="M263" i="5"/>
  <c r="Y262" i="5" l="1"/>
  <c r="AA262" i="5" s="1"/>
  <c r="R263" i="5"/>
  <c r="S263" i="5"/>
  <c r="G1040" i="1"/>
  <c r="H261" i="4"/>
  <c r="I261" i="4"/>
  <c r="G1039" i="1"/>
  <c r="F361" i="2"/>
  <c r="K451" i="3"/>
  <c r="N451" i="3"/>
  <c r="T261" i="4"/>
  <c r="X261" i="4"/>
  <c r="Y261" i="4" s="1"/>
  <c r="G262" i="4"/>
  <c r="D360" i="2"/>
  <c r="F450" i="3"/>
  <c r="T260" i="4"/>
  <c r="X260" i="4"/>
  <c r="Y260" i="4" s="1"/>
  <c r="F1039" i="1"/>
  <c r="F1017" i="1"/>
  <c r="J359" i="2"/>
  <c r="G359" i="2"/>
  <c r="S262" i="4"/>
  <c r="G360" i="2"/>
  <c r="J360" i="2"/>
  <c r="N259" i="4"/>
  <c r="H361" i="2"/>
  <c r="J452" i="3"/>
  <c r="C362" i="2"/>
  <c r="H362" i="2" s="1"/>
  <c r="D452" i="3"/>
  <c r="G452" i="3"/>
  <c r="Q262" i="4"/>
  <c r="K262" i="4"/>
  <c r="N262" i="4" s="1"/>
  <c r="F1040" i="1"/>
  <c r="T259" i="4"/>
  <c r="X259" i="4"/>
  <c r="Y259" i="4" s="1"/>
  <c r="H451" i="3"/>
  <c r="E361" i="2"/>
  <c r="E451" i="3"/>
  <c r="AA260" i="5"/>
  <c r="M264" i="5"/>
  <c r="G1017" i="1" l="1"/>
  <c r="S264" i="5"/>
  <c r="R264" i="5"/>
  <c r="M263" i="4"/>
  <c r="H1039" i="1"/>
  <c r="F1047" i="1"/>
  <c r="F1021" i="1"/>
  <c r="F1051" i="1" s="1"/>
  <c r="G1047" i="1"/>
  <c r="G1021" i="1"/>
  <c r="G1051" i="1" s="1"/>
  <c r="F451" i="3"/>
  <c r="D361" i="2"/>
  <c r="K452" i="3"/>
  <c r="F362" i="2"/>
  <c r="N452" i="3"/>
  <c r="C363" i="2"/>
  <c r="H363" i="2" s="1"/>
  <c r="D453" i="3"/>
  <c r="J453" i="3"/>
  <c r="G453" i="3"/>
  <c r="O453" i="3"/>
  <c r="H262" i="4"/>
  <c r="I262" i="4"/>
  <c r="Y263" i="5"/>
  <c r="G264" i="4"/>
  <c r="D264" i="4"/>
  <c r="H1017" i="1"/>
  <c r="G263" i="4"/>
  <c r="D263" i="4"/>
  <c r="I361" i="2"/>
  <c r="O452" i="3"/>
  <c r="E362" i="2"/>
  <c r="I362" i="2" s="1"/>
  <c r="H452" i="3"/>
  <c r="E452" i="3"/>
  <c r="X262" i="4"/>
  <c r="Y262" i="4" s="1"/>
  <c r="T262" i="4"/>
  <c r="M265" i="5"/>
  <c r="N453" i="3" l="1"/>
  <c r="F363" i="2"/>
  <c r="K453" i="3"/>
  <c r="H1021" i="1"/>
  <c r="H1051" i="1" s="1"/>
  <c r="H1047" i="1"/>
  <c r="AA263" i="5"/>
  <c r="E453" i="3"/>
  <c r="H453" i="3"/>
  <c r="E363" i="2"/>
  <c r="G454" i="3"/>
  <c r="O454" i="3" s="1"/>
  <c r="D454" i="3"/>
  <c r="J454" i="3"/>
  <c r="C364" i="2"/>
  <c r="H364" i="2" s="1"/>
  <c r="I1040" i="1"/>
  <c r="J361" i="2"/>
  <c r="G361" i="2"/>
  <c r="H1040" i="1"/>
  <c r="H264" i="4"/>
  <c r="I264" i="4"/>
  <c r="Q263" i="4"/>
  <c r="K263" i="4"/>
  <c r="S263" i="4"/>
  <c r="Y264" i="5"/>
  <c r="AA264" i="5" s="1"/>
  <c r="F452" i="3"/>
  <c r="D362" i="2"/>
  <c r="H263" i="4"/>
  <c r="I263" i="4"/>
  <c r="S265" i="5"/>
  <c r="R265" i="5"/>
  <c r="M264" i="4"/>
  <c r="I1039" i="1"/>
  <c r="J362" i="2"/>
  <c r="G362" i="2"/>
  <c r="J1040" i="1"/>
  <c r="M265" i="4"/>
  <c r="M266" i="5"/>
  <c r="Y265" i="5" l="1"/>
  <c r="AA265" i="5" s="1"/>
  <c r="R266" i="5"/>
  <c r="S266" i="5"/>
  <c r="T263" i="4"/>
  <c r="X263" i="4"/>
  <c r="Y263" i="4" s="1"/>
  <c r="F453" i="3"/>
  <c r="D363" i="2"/>
  <c r="K264" i="4"/>
  <c r="N264" i="4" s="1"/>
  <c r="Q264" i="4"/>
  <c r="S264" i="4"/>
  <c r="N263" i="4"/>
  <c r="J455" i="3"/>
  <c r="C365" i="2"/>
  <c r="H365" i="2" s="1"/>
  <c r="D455" i="3"/>
  <c r="G455" i="3"/>
  <c r="O455" i="3" s="1"/>
  <c r="D265" i="4"/>
  <c r="G265" i="4"/>
  <c r="J1039" i="1"/>
  <c r="J1017" i="1"/>
  <c r="I1017" i="1"/>
  <c r="H454" i="3"/>
  <c r="E454" i="3"/>
  <c r="E364" i="2"/>
  <c r="I364" i="2" s="1"/>
  <c r="K265" i="4"/>
  <c r="N265" i="4" s="1"/>
  <c r="Q265" i="4"/>
  <c r="S265" i="4"/>
  <c r="N714" i="5"/>
  <c r="N771" i="5" s="1"/>
  <c r="F364" i="2"/>
  <c r="N454" i="3"/>
  <c r="K454" i="3"/>
  <c r="I363" i="2"/>
  <c r="M266" i="4"/>
  <c r="M267" i="5"/>
  <c r="E712" i="4"/>
  <c r="G364" i="2" l="1"/>
  <c r="J364" i="2"/>
  <c r="R267" i="5"/>
  <c r="S267" i="5"/>
  <c r="K1039" i="1"/>
  <c r="G363" i="2"/>
  <c r="J363" i="2"/>
  <c r="H265" i="4"/>
  <c r="I265" i="4"/>
  <c r="X264" i="4"/>
  <c r="Y264" i="4" s="1"/>
  <c r="T264" i="4"/>
  <c r="X265" i="4"/>
  <c r="Y265" i="4" s="1"/>
  <c r="T265" i="4"/>
  <c r="F454" i="3"/>
  <c r="D364" i="2"/>
  <c r="I1047" i="1"/>
  <c r="I1021" i="1"/>
  <c r="I1051" i="1" s="1"/>
  <c r="G266" i="4"/>
  <c r="D266" i="4"/>
  <c r="K455" i="3"/>
  <c r="N455" i="3"/>
  <c r="F365" i="2"/>
  <c r="Y266" i="5"/>
  <c r="Q266" i="4"/>
  <c r="K266" i="4"/>
  <c r="N266" i="4" s="1"/>
  <c r="S266" i="4"/>
  <c r="K1017" i="1"/>
  <c r="D456" i="3"/>
  <c r="G456" i="3"/>
  <c r="C366" i="2"/>
  <c r="J456" i="3"/>
  <c r="O456" i="3"/>
  <c r="O457" i="3" s="1"/>
  <c r="C457" i="3"/>
  <c r="D457" i="3" s="1"/>
  <c r="J1047" i="1"/>
  <c r="J1021" i="1"/>
  <c r="J1051" i="1" s="1"/>
  <c r="E365" i="2"/>
  <c r="I365" i="2" s="1"/>
  <c r="H455" i="3"/>
  <c r="E455" i="3"/>
  <c r="L1040" i="1"/>
  <c r="M268" i="5"/>
  <c r="K1021" i="1" l="1"/>
  <c r="K1051" i="1" s="1"/>
  <c r="K1047" i="1"/>
  <c r="R268" i="5"/>
  <c r="S268" i="5"/>
  <c r="AA266" i="5"/>
  <c r="D267" i="4"/>
  <c r="D712" i="4" s="1"/>
  <c r="G267" i="4"/>
  <c r="B712" i="4"/>
  <c r="E366" i="2"/>
  <c r="E368" i="2" s="1"/>
  <c r="E456" i="3"/>
  <c r="H456" i="3"/>
  <c r="G457" i="3"/>
  <c r="H457" i="3" s="1"/>
  <c r="J459" i="3"/>
  <c r="G459" i="3"/>
  <c r="C371" i="2"/>
  <c r="D459" i="3"/>
  <c r="O459" i="3"/>
  <c r="K456" i="3"/>
  <c r="N456" i="3"/>
  <c r="F366" i="2"/>
  <c r="F368" i="2" s="1"/>
  <c r="J457" i="3"/>
  <c r="K1040" i="1"/>
  <c r="H266" i="4"/>
  <c r="I266" i="4"/>
  <c r="J365" i="2"/>
  <c r="G365" i="2"/>
  <c r="L1039" i="1"/>
  <c r="L1017" i="1"/>
  <c r="F455" i="3"/>
  <c r="D365" i="2"/>
  <c r="H366" i="2"/>
  <c r="H368" i="2" s="1"/>
  <c r="C368" i="2"/>
  <c r="X266" i="4"/>
  <c r="Y266" i="4" s="1"/>
  <c r="T266" i="4"/>
  <c r="Y267" i="5"/>
  <c r="AA267" i="5" s="1"/>
  <c r="Y268" i="5" l="1"/>
  <c r="AA268" i="5" s="1"/>
  <c r="D268" i="4"/>
  <c r="G268" i="4"/>
  <c r="M1040" i="1"/>
  <c r="K459" i="3"/>
  <c r="F371" i="2"/>
  <c r="N459" i="3"/>
  <c r="G460" i="3"/>
  <c r="O460" i="3" s="1"/>
  <c r="C372" i="2"/>
  <c r="H372" i="2" s="1"/>
  <c r="J460" i="3"/>
  <c r="D460" i="3"/>
  <c r="I366" i="2"/>
  <c r="L1047" i="1"/>
  <c r="L1021" i="1"/>
  <c r="L1051" i="1" s="1"/>
  <c r="N457" i="3"/>
  <c r="K457" i="3"/>
  <c r="E459" i="3"/>
  <c r="E371" i="2"/>
  <c r="I371" i="2" s="1"/>
  <c r="H459" i="3"/>
  <c r="F456" i="3"/>
  <c r="D366" i="2"/>
  <c r="D368" i="2" s="1"/>
  <c r="E457" i="3"/>
  <c r="F457" i="3" s="1"/>
  <c r="M267" i="4"/>
  <c r="O712" i="4"/>
  <c r="M1039" i="1"/>
  <c r="M1017" i="1"/>
  <c r="H371" i="2"/>
  <c r="H267" i="4"/>
  <c r="I267" i="4"/>
  <c r="I712" i="4" s="1"/>
  <c r="G712" i="4"/>
  <c r="H712" i="4" s="1"/>
  <c r="M269" i="4"/>
  <c r="J371" i="2" l="1"/>
  <c r="G371" i="2"/>
  <c r="M270" i="5"/>
  <c r="N1040" i="1"/>
  <c r="G269" i="4"/>
  <c r="D269" i="4"/>
  <c r="J366" i="2"/>
  <c r="G366" i="2"/>
  <c r="G368" i="2" s="1"/>
  <c r="I368" i="2"/>
  <c r="J368" i="2" s="1"/>
  <c r="C373" i="2"/>
  <c r="D461" i="3"/>
  <c r="G461" i="3"/>
  <c r="J461" i="3"/>
  <c r="Q269" i="4"/>
  <c r="K269" i="4"/>
  <c r="N269" i="4" s="1"/>
  <c r="M269" i="5"/>
  <c r="L714" i="5"/>
  <c r="L771" i="5" s="1"/>
  <c r="M1047" i="1"/>
  <c r="M1021" i="1"/>
  <c r="M1051" i="1" s="1"/>
  <c r="M268" i="4"/>
  <c r="S269" i="4" s="1"/>
  <c r="F459" i="3"/>
  <c r="D371" i="2"/>
  <c r="H460" i="3"/>
  <c r="E460" i="3"/>
  <c r="E372" i="2"/>
  <c r="I372" i="2" s="1"/>
  <c r="H268" i="4"/>
  <c r="I268" i="4"/>
  <c r="N1017" i="1"/>
  <c r="N1039" i="1"/>
  <c r="Q267" i="4"/>
  <c r="K267" i="4"/>
  <c r="S267" i="4"/>
  <c r="M712" i="4"/>
  <c r="K460" i="3"/>
  <c r="F372" i="2"/>
  <c r="N460" i="3"/>
  <c r="M271" i="5"/>
  <c r="R712" i="4" l="1"/>
  <c r="N712" i="4"/>
  <c r="T267" i="4"/>
  <c r="X267" i="4"/>
  <c r="Y267" i="4" s="1"/>
  <c r="D270" i="4"/>
  <c r="K268" i="4"/>
  <c r="Q268" i="4"/>
  <c r="S268" i="4"/>
  <c r="R269" i="5"/>
  <c r="S269" i="5"/>
  <c r="S714" i="5" s="1"/>
  <c r="M714" i="5"/>
  <c r="E373" i="2"/>
  <c r="I373" i="2" s="1"/>
  <c r="H461" i="3"/>
  <c r="E461" i="3"/>
  <c r="R270" i="5"/>
  <c r="S270" i="5"/>
  <c r="D462" i="3"/>
  <c r="G462" i="3"/>
  <c r="J462" i="3"/>
  <c r="C374" i="2"/>
  <c r="G372" i="2"/>
  <c r="J372" i="2"/>
  <c r="F460" i="3"/>
  <c r="D372" i="2"/>
  <c r="O461" i="3"/>
  <c r="H373" i="2"/>
  <c r="T269" i="4"/>
  <c r="X269" i="4"/>
  <c r="Y269" i="4" s="1"/>
  <c r="S271" i="5"/>
  <c r="R271" i="5"/>
  <c r="G270" i="4"/>
  <c r="N267" i="4"/>
  <c r="K712" i="4"/>
  <c r="L712" i="4" s="1"/>
  <c r="N1047" i="1"/>
  <c r="N1021" i="1"/>
  <c r="N1051" i="1" s="1"/>
  <c r="N461" i="3"/>
  <c r="K461" i="3"/>
  <c r="F373" i="2"/>
  <c r="I269" i="4"/>
  <c r="H269" i="4"/>
  <c r="M271" i="4"/>
  <c r="M272" i="5"/>
  <c r="Y271" i="5" l="1"/>
  <c r="AA271" i="5" s="1"/>
  <c r="H270" i="4"/>
  <c r="I270" i="4"/>
  <c r="D1090" i="1"/>
  <c r="O1040" i="1"/>
  <c r="P1010" i="1"/>
  <c r="P1040" i="1" s="1"/>
  <c r="D1089" i="1"/>
  <c r="D1067" i="1"/>
  <c r="C375" i="2"/>
  <c r="J463" i="3"/>
  <c r="G463" i="3"/>
  <c r="O463" i="3" s="1"/>
  <c r="D463" i="3"/>
  <c r="H374" i="2"/>
  <c r="D373" i="2"/>
  <c r="F461" i="3"/>
  <c r="S771" i="5"/>
  <c r="AD714" i="5"/>
  <c r="M270" i="4"/>
  <c r="S271" i="4" s="1"/>
  <c r="O1039" i="1"/>
  <c r="O1017" i="1"/>
  <c r="P1009" i="1"/>
  <c r="Y269" i="5"/>
  <c r="R714" i="5"/>
  <c r="R272" i="5"/>
  <c r="S272" i="5"/>
  <c r="J373" i="2"/>
  <c r="G373" i="2"/>
  <c r="O462" i="3"/>
  <c r="H462" i="3"/>
  <c r="E374" i="2"/>
  <c r="E462" i="3"/>
  <c r="Y270" i="5"/>
  <c r="T268" i="4"/>
  <c r="X268" i="4"/>
  <c r="Y268" i="4" s="1"/>
  <c r="N268" i="4"/>
  <c r="G271" i="4"/>
  <c r="D271" i="4"/>
  <c r="F374" i="2"/>
  <c r="N462" i="3"/>
  <c r="K462" i="3"/>
  <c r="K271" i="4"/>
  <c r="N271" i="4" s="1"/>
  <c r="Q271" i="4"/>
  <c r="M273" i="5"/>
  <c r="D1071" i="1" l="1"/>
  <c r="D1101" i="1" s="1"/>
  <c r="D1097" i="1"/>
  <c r="D272" i="4"/>
  <c r="G272" i="4"/>
  <c r="AA269" i="5"/>
  <c r="AA714" i="5" s="1"/>
  <c r="Y714" i="5"/>
  <c r="C376" i="2"/>
  <c r="D464" i="3"/>
  <c r="G464" i="3"/>
  <c r="O464" i="3" s="1"/>
  <c r="J464" i="3"/>
  <c r="K270" i="4"/>
  <c r="Q270" i="4"/>
  <c r="S270" i="4"/>
  <c r="H375" i="2"/>
  <c r="F462" i="3"/>
  <c r="D374" i="2"/>
  <c r="E1089" i="1"/>
  <c r="E1067" i="1"/>
  <c r="I271" i="4"/>
  <c r="H271" i="4"/>
  <c r="I374" i="2"/>
  <c r="Y272" i="5"/>
  <c r="AA272" i="5" s="1"/>
  <c r="O1047" i="1"/>
  <c r="O1021" i="1"/>
  <c r="O1051" i="1" s="1"/>
  <c r="H463" i="3"/>
  <c r="E463" i="3"/>
  <c r="E375" i="2"/>
  <c r="I375" i="2" s="1"/>
  <c r="T271" i="4"/>
  <c r="X271" i="4"/>
  <c r="Y271" i="4" s="1"/>
  <c r="P1039" i="1"/>
  <c r="P1017" i="1"/>
  <c r="S273" i="5"/>
  <c r="R273" i="5"/>
  <c r="AA270" i="5"/>
  <c r="AC714" i="5"/>
  <c r="R771" i="5"/>
  <c r="K463" i="3"/>
  <c r="F375" i="2"/>
  <c r="N463" i="3"/>
  <c r="F1090" i="1"/>
  <c r="M274" i="5"/>
  <c r="J375" i="2" l="1"/>
  <c r="G375" i="2"/>
  <c r="D274" i="4"/>
  <c r="S274" i="5"/>
  <c r="R274" i="5"/>
  <c r="M273" i="4"/>
  <c r="F1067" i="1"/>
  <c r="F1089" i="1"/>
  <c r="Y273" i="5"/>
  <c r="F463" i="3"/>
  <c r="D375" i="2"/>
  <c r="D273" i="4"/>
  <c r="G273" i="4"/>
  <c r="E376" i="2"/>
  <c r="H464" i="3"/>
  <c r="E464" i="3"/>
  <c r="G274" i="4"/>
  <c r="C377" i="2"/>
  <c r="H377" i="2" s="1"/>
  <c r="J465" i="3"/>
  <c r="G465" i="3"/>
  <c r="O465" i="3" s="1"/>
  <c r="D465" i="3"/>
  <c r="P1047" i="1"/>
  <c r="P1021" i="1"/>
  <c r="P1051" i="1" s="1"/>
  <c r="J374" i="2"/>
  <c r="G374" i="2"/>
  <c r="E1071" i="1"/>
  <c r="E1101" i="1" s="1"/>
  <c r="E1097" i="1"/>
  <c r="H376" i="2"/>
  <c r="M272" i="4"/>
  <c r="X270" i="4"/>
  <c r="Y270" i="4" s="1"/>
  <c r="T270" i="4"/>
  <c r="N270" i="4"/>
  <c r="N464" i="3"/>
  <c r="F376" i="2"/>
  <c r="K464" i="3"/>
  <c r="Y771" i="5"/>
  <c r="AJ714" i="5"/>
  <c r="H272" i="4"/>
  <c r="I272" i="4"/>
  <c r="E1090" i="1"/>
  <c r="D466" i="3" l="1"/>
  <c r="G466" i="3"/>
  <c r="C378" i="2"/>
  <c r="H378" i="2" s="1"/>
  <c r="J466" i="3"/>
  <c r="K465" i="3"/>
  <c r="F377" i="2"/>
  <c r="N465" i="3"/>
  <c r="I273" i="4"/>
  <c r="H273" i="4"/>
  <c r="AA273" i="5"/>
  <c r="D376" i="2"/>
  <c r="F464" i="3"/>
  <c r="Y274" i="5"/>
  <c r="AA274" i="5" s="1"/>
  <c r="M275" i="5"/>
  <c r="G1067" i="1"/>
  <c r="I274" i="4"/>
  <c r="H274" i="4"/>
  <c r="K273" i="4"/>
  <c r="N273" i="4" s="1"/>
  <c r="Q273" i="4"/>
  <c r="S273" i="4"/>
  <c r="G1089" i="1"/>
  <c r="K272" i="4"/>
  <c r="Q272" i="4"/>
  <c r="S272" i="4"/>
  <c r="E465" i="3"/>
  <c r="E377" i="2"/>
  <c r="I377" i="2" s="1"/>
  <c r="H465" i="3"/>
  <c r="I376" i="2"/>
  <c r="F1097" i="1"/>
  <c r="F1071" i="1"/>
  <c r="F1101" i="1" s="1"/>
  <c r="M276" i="5"/>
  <c r="S275" i="5" l="1"/>
  <c r="R275" i="5"/>
  <c r="M275" i="4"/>
  <c r="M274" i="4"/>
  <c r="X273" i="4"/>
  <c r="Y273" i="4" s="1"/>
  <c r="T273" i="4"/>
  <c r="O466" i="3"/>
  <c r="E378" i="2"/>
  <c r="I378" i="2" s="1"/>
  <c r="H466" i="3"/>
  <c r="E466" i="3"/>
  <c r="G276" i="4"/>
  <c r="D276" i="4"/>
  <c r="J377" i="2"/>
  <c r="G377" i="2"/>
  <c r="N272" i="4"/>
  <c r="H1089" i="1"/>
  <c r="F465" i="3"/>
  <c r="D377" i="2"/>
  <c r="T272" i="4"/>
  <c r="X272" i="4"/>
  <c r="Y272" i="4" s="1"/>
  <c r="G1097" i="1"/>
  <c r="G1071" i="1"/>
  <c r="G1101" i="1" s="1"/>
  <c r="G1090" i="1"/>
  <c r="G275" i="4"/>
  <c r="D275" i="4"/>
  <c r="F378" i="2"/>
  <c r="N466" i="3"/>
  <c r="K466" i="3"/>
  <c r="H1090" i="1"/>
  <c r="R276" i="5"/>
  <c r="S276" i="5"/>
  <c r="J376" i="2"/>
  <c r="G376" i="2"/>
  <c r="C379" i="2"/>
  <c r="H379" i="2" s="1"/>
  <c r="J467" i="3"/>
  <c r="D467" i="3"/>
  <c r="G467" i="3"/>
  <c r="O467" i="3" s="1"/>
  <c r="I1090" i="1"/>
  <c r="M277" i="5"/>
  <c r="H1067" i="1" l="1"/>
  <c r="M276" i="4"/>
  <c r="I1089" i="1"/>
  <c r="I1067" i="1"/>
  <c r="D378" i="2"/>
  <c r="F466" i="3"/>
  <c r="K274" i="4"/>
  <c r="Q274" i="4"/>
  <c r="S274" i="4"/>
  <c r="S275" i="4"/>
  <c r="Y275" i="5"/>
  <c r="N467" i="3"/>
  <c r="K467" i="3"/>
  <c r="F379" i="2"/>
  <c r="S277" i="5"/>
  <c r="R277" i="5"/>
  <c r="Y277" i="5" s="1"/>
  <c r="AA277" i="5" s="1"/>
  <c r="Y276" i="5"/>
  <c r="AA276" i="5" s="1"/>
  <c r="G378" i="2"/>
  <c r="J378" i="2"/>
  <c r="H1071" i="1"/>
  <c r="H1101" i="1" s="1"/>
  <c r="H1097" i="1"/>
  <c r="K275" i="4"/>
  <c r="N275" i="4" s="1"/>
  <c r="Q275" i="4"/>
  <c r="E467" i="3"/>
  <c r="E379" i="2"/>
  <c r="I379" i="2" s="1"/>
  <c r="H467" i="3"/>
  <c r="I275" i="4"/>
  <c r="H275" i="4"/>
  <c r="G468" i="3"/>
  <c r="C380" i="2"/>
  <c r="H380" i="2" s="1"/>
  <c r="O468" i="3"/>
  <c r="D468" i="3"/>
  <c r="J468" i="3"/>
  <c r="H276" i="4"/>
  <c r="I276" i="4"/>
  <c r="M277" i="4"/>
  <c r="M278" i="5"/>
  <c r="R278" i="5" l="1"/>
  <c r="S278" i="5"/>
  <c r="D379" i="2"/>
  <c r="F467" i="3"/>
  <c r="S277" i="4"/>
  <c r="X275" i="4"/>
  <c r="Y275" i="4" s="1"/>
  <c r="T275" i="4"/>
  <c r="T274" i="4"/>
  <c r="X274" i="4"/>
  <c r="Y274" i="4" s="1"/>
  <c r="Q276" i="4"/>
  <c r="K276" i="4"/>
  <c r="N276" i="4" s="1"/>
  <c r="S276" i="4"/>
  <c r="AA275" i="5"/>
  <c r="J1067" i="1"/>
  <c r="G277" i="4"/>
  <c r="D277" i="4"/>
  <c r="J469" i="3"/>
  <c r="C381" i="2"/>
  <c r="H381" i="2" s="1"/>
  <c r="G469" i="3"/>
  <c r="D469" i="3"/>
  <c r="Q277" i="4"/>
  <c r="K277" i="4"/>
  <c r="N277" i="4" s="1"/>
  <c r="N715" i="5"/>
  <c r="N772" i="5" s="1"/>
  <c r="J1089" i="1"/>
  <c r="N468" i="3"/>
  <c r="K468" i="3"/>
  <c r="F380" i="2"/>
  <c r="E468" i="3"/>
  <c r="E380" i="2"/>
  <c r="I380" i="2" s="1"/>
  <c r="H468" i="3"/>
  <c r="J379" i="2"/>
  <c r="G379" i="2"/>
  <c r="N274" i="4"/>
  <c r="I1097" i="1"/>
  <c r="I1071" i="1"/>
  <c r="I1101" i="1" s="1"/>
  <c r="K1090" i="1"/>
  <c r="M278" i="4"/>
  <c r="M279" i="5"/>
  <c r="Y278" i="5" l="1"/>
  <c r="AA278" i="5" s="1"/>
  <c r="J1071" i="1"/>
  <c r="J1101" i="1" s="1"/>
  <c r="J1097" i="1"/>
  <c r="T277" i="4"/>
  <c r="X277" i="4"/>
  <c r="Y277" i="4" s="1"/>
  <c r="K1089" i="1"/>
  <c r="K1067" i="1"/>
  <c r="D470" i="3"/>
  <c r="G470" i="3"/>
  <c r="O470" i="3" s="1"/>
  <c r="O471" i="3" s="1"/>
  <c r="J470" i="3"/>
  <c r="C382" i="2"/>
  <c r="C471" i="3"/>
  <c r="D471" i="3" s="1"/>
  <c r="F381" i="2"/>
  <c r="N469" i="3"/>
  <c r="K469" i="3"/>
  <c r="G278" i="4"/>
  <c r="D278" i="4"/>
  <c r="X276" i="4"/>
  <c r="Y276" i="4" s="1"/>
  <c r="T276" i="4"/>
  <c r="S279" i="5"/>
  <c r="R279" i="5"/>
  <c r="K278" i="4"/>
  <c r="Q278" i="4"/>
  <c r="D380" i="2"/>
  <c r="F468" i="3"/>
  <c r="O469" i="3"/>
  <c r="E381" i="2"/>
  <c r="I381" i="2" s="1"/>
  <c r="E469" i="3"/>
  <c r="H469" i="3"/>
  <c r="I277" i="4"/>
  <c r="H277" i="4"/>
  <c r="J380" i="2"/>
  <c r="G380" i="2"/>
  <c r="J1090" i="1"/>
  <c r="S278" i="4"/>
  <c r="E713" i="4"/>
  <c r="M280" i="5"/>
  <c r="Y279" i="5" l="1"/>
  <c r="AA279" i="5" s="1"/>
  <c r="G381" i="2"/>
  <c r="J381" i="2"/>
  <c r="S280" i="5"/>
  <c r="R280" i="5"/>
  <c r="Y280" i="5" s="1"/>
  <c r="AA280" i="5" s="1"/>
  <c r="X278" i="4"/>
  <c r="Y278" i="4" s="1"/>
  <c r="T278" i="4"/>
  <c r="D381" i="2"/>
  <c r="F469" i="3"/>
  <c r="H470" i="3"/>
  <c r="E382" i="2"/>
  <c r="E384" i="2" s="1"/>
  <c r="E470" i="3"/>
  <c r="G471" i="3"/>
  <c r="H471" i="3" s="1"/>
  <c r="J473" i="3"/>
  <c r="C387" i="2"/>
  <c r="G473" i="3"/>
  <c r="D473" i="3"/>
  <c r="L1090" i="1"/>
  <c r="H382" i="2"/>
  <c r="H384" i="2" s="1"/>
  <c r="C384" i="2"/>
  <c r="K1097" i="1"/>
  <c r="K1071" i="1"/>
  <c r="K1101" i="1" s="1"/>
  <c r="N278" i="4"/>
  <c r="L1089" i="1"/>
  <c r="L1067" i="1"/>
  <c r="D279" i="4"/>
  <c r="D713" i="4" s="1"/>
  <c r="G279" i="4"/>
  <c r="B713" i="4"/>
  <c r="H278" i="4"/>
  <c r="I278" i="4"/>
  <c r="K470" i="3"/>
  <c r="N470" i="3"/>
  <c r="F382" i="2"/>
  <c r="F384" i="2" s="1"/>
  <c r="J471" i="3"/>
  <c r="I382" i="2" l="1"/>
  <c r="G382" i="2"/>
  <c r="G384" i="2" s="1"/>
  <c r="J382" i="2"/>
  <c r="I384" i="2"/>
  <c r="J384" i="2" s="1"/>
  <c r="M280" i="4"/>
  <c r="G280" i="4"/>
  <c r="H279" i="4"/>
  <c r="I279" i="4"/>
  <c r="I713" i="4" s="1"/>
  <c r="G713" i="4"/>
  <c r="H713" i="4" s="1"/>
  <c r="N473" i="3"/>
  <c r="F387" i="2"/>
  <c r="K473" i="3"/>
  <c r="M1090" i="1"/>
  <c r="K471" i="3"/>
  <c r="N471" i="3"/>
  <c r="O473" i="3"/>
  <c r="H473" i="3"/>
  <c r="E473" i="3"/>
  <c r="E387" i="2"/>
  <c r="F470" i="3"/>
  <c r="D382" i="2"/>
  <c r="D384" i="2" s="1"/>
  <c r="E471" i="3"/>
  <c r="F471" i="3" s="1"/>
  <c r="D474" i="3"/>
  <c r="G474" i="3"/>
  <c r="J474" i="3"/>
  <c r="C388" i="2"/>
  <c r="H388" i="2" s="1"/>
  <c r="D280" i="4"/>
  <c r="M1089" i="1"/>
  <c r="M1067" i="1"/>
  <c r="L1097" i="1"/>
  <c r="L1071" i="1"/>
  <c r="L1101" i="1" s="1"/>
  <c r="M279" i="4"/>
  <c r="O713" i="4"/>
  <c r="H387" i="2"/>
  <c r="M281" i="4"/>
  <c r="H280" i="4" l="1"/>
  <c r="I280" i="4"/>
  <c r="N1067" i="1"/>
  <c r="N1089" i="1"/>
  <c r="M281" i="5"/>
  <c r="L715" i="5"/>
  <c r="L772" i="5" s="1"/>
  <c r="O474" i="3"/>
  <c r="E388" i="2"/>
  <c r="I388" i="2" s="1"/>
  <c r="E474" i="3"/>
  <c r="H474" i="3"/>
  <c r="K280" i="4"/>
  <c r="Q280" i="4"/>
  <c r="S280" i="4"/>
  <c r="N1090" i="1"/>
  <c r="K279" i="4"/>
  <c r="Q279" i="4"/>
  <c r="M713" i="4"/>
  <c r="S281" i="4"/>
  <c r="S279" i="4"/>
  <c r="I387" i="2"/>
  <c r="G281" i="4"/>
  <c r="D281" i="4"/>
  <c r="M1097" i="1"/>
  <c r="M1071" i="1"/>
  <c r="M1101" i="1" s="1"/>
  <c r="M282" i="5"/>
  <c r="K281" i="4"/>
  <c r="N281" i="4" s="1"/>
  <c r="Q281" i="4"/>
  <c r="G475" i="3"/>
  <c r="O475" i="3" s="1"/>
  <c r="D475" i="3"/>
  <c r="J475" i="3"/>
  <c r="C389" i="2"/>
  <c r="N474" i="3"/>
  <c r="K474" i="3"/>
  <c r="F388" i="2"/>
  <c r="F473" i="3"/>
  <c r="D387" i="2"/>
  <c r="M282" i="4"/>
  <c r="M283" i="5"/>
  <c r="S283" i="5" l="1"/>
  <c r="R283" i="5"/>
  <c r="C390" i="2"/>
  <c r="D476" i="3"/>
  <c r="G476" i="3"/>
  <c r="J476" i="3"/>
  <c r="H475" i="3"/>
  <c r="E475" i="3"/>
  <c r="E389" i="2"/>
  <c r="X279" i="4"/>
  <c r="Y279" i="4" s="1"/>
  <c r="T279" i="4"/>
  <c r="J388" i="2"/>
  <c r="G388" i="2"/>
  <c r="R282" i="5"/>
  <c r="S282" i="5"/>
  <c r="J387" i="2"/>
  <c r="G387" i="2"/>
  <c r="X280" i="4"/>
  <c r="Y280" i="4" s="1"/>
  <c r="T280" i="4"/>
  <c r="N280" i="4"/>
  <c r="N1071" i="1"/>
  <c r="N1101" i="1" s="1"/>
  <c r="N1097" i="1"/>
  <c r="N475" i="3"/>
  <c r="K475" i="3"/>
  <c r="F389" i="2"/>
  <c r="X281" i="4"/>
  <c r="Y281" i="4" s="1"/>
  <c r="T281" i="4"/>
  <c r="R713" i="4"/>
  <c r="N713" i="4"/>
  <c r="N279" i="4"/>
  <c r="K713" i="4"/>
  <c r="L713" i="4" s="1"/>
  <c r="D282" i="4"/>
  <c r="G282" i="4"/>
  <c r="K282" i="4"/>
  <c r="N282" i="4" s="1"/>
  <c r="Q282" i="4"/>
  <c r="S282" i="4"/>
  <c r="H389" i="2"/>
  <c r="H281" i="4"/>
  <c r="I281" i="4"/>
  <c r="F474" i="3"/>
  <c r="D388" i="2"/>
  <c r="S281" i="5"/>
  <c r="S715" i="5" s="1"/>
  <c r="R281" i="5"/>
  <c r="M715" i="5"/>
  <c r="M284" i="5"/>
  <c r="AD715" i="5" l="1"/>
  <c r="S772" i="5"/>
  <c r="T282" i="4"/>
  <c r="X282" i="4"/>
  <c r="Y282" i="4" s="1"/>
  <c r="O1089" i="1"/>
  <c r="O1067" i="1"/>
  <c r="P1059" i="1"/>
  <c r="Y281" i="5"/>
  <c r="R715" i="5"/>
  <c r="Y282" i="5"/>
  <c r="E390" i="2"/>
  <c r="H476" i="3"/>
  <c r="E476" i="3"/>
  <c r="Y283" i="5"/>
  <c r="AA283" i="5" s="1"/>
  <c r="S284" i="5"/>
  <c r="R284" i="5"/>
  <c r="I282" i="4"/>
  <c r="H282" i="4"/>
  <c r="I389" i="2"/>
  <c r="D283" i="4"/>
  <c r="G283" i="4"/>
  <c r="O476" i="3"/>
  <c r="H390" i="2"/>
  <c r="I390" i="2"/>
  <c r="O1090" i="1"/>
  <c r="P1060" i="1"/>
  <c r="P1090" i="1" s="1"/>
  <c r="C391" i="2"/>
  <c r="D477" i="3"/>
  <c r="J477" i="3"/>
  <c r="G477" i="3"/>
  <c r="D389" i="2"/>
  <c r="F475" i="3"/>
  <c r="N476" i="3"/>
  <c r="K476" i="3"/>
  <c r="F390" i="2"/>
  <c r="M285" i="5"/>
  <c r="Y284" i="5" l="1"/>
  <c r="AA284" i="5" s="1"/>
  <c r="S285" i="5"/>
  <c r="R285" i="5"/>
  <c r="H477" i="3"/>
  <c r="E477" i="3"/>
  <c r="E391" i="2"/>
  <c r="I391" i="2" s="1"/>
  <c r="D1140" i="1"/>
  <c r="N477" i="3"/>
  <c r="F391" i="2"/>
  <c r="K477" i="3"/>
  <c r="AA281" i="5"/>
  <c r="AA715" i="5" s="1"/>
  <c r="Y715" i="5"/>
  <c r="G478" i="3"/>
  <c r="J478" i="3"/>
  <c r="D478" i="3"/>
  <c r="C392" i="2"/>
  <c r="M283" i="4"/>
  <c r="AC715" i="5"/>
  <c r="R772" i="5"/>
  <c r="E1139" i="1"/>
  <c r="D1139" i="1"/>
  <c r="D1117" i="1"/>
  <c r="J389" i="2"/>
  <c r="G389" i="2"/>
  <c r="F476" i="3"/>
  <c r="D390" i="2"/>
  <c r="P1089" i="1"/>
  <c r="P1067" i="1"/>
  <c r="J390" i="2"/>
  <c r="G390" i="2"/>
  <c r="M284" i="4"/>
  <c r="E1140" i="1"/>
  <c r="O477" i="3"/>
  <c r="H391" i="2"/>
  <c r="I283" i="4"/>
  <c r="H283" i="4"/>
  <c r="D284" i="4"/>
  <c r="G284" i="4"/>
  <c r="AA282" i="5"/>
  <c r="O1071" i="1"/>
  <c r="O1101" i="1" s="1"/>
  <c r="O1097" i="1"/>
  <c r="M286" i="5"/>
  <c r="Y285" i="5" l="1"/>
  <c r="AA285" i="5" s="1"/>
  <c r="D1121" i="1"/>
  <c r="D1151" i="1" s="1"/>
  <c r="D1147" i="1"/>
  <c r="G285" i="4"/>
  <c r="D285" i="4"/>
  <c r="Q284" i="4"/>
  <c r="K284" i="4"/>
  <c r="N284" i="4" s="1"/>
  <c r="S284" i="4"/>
  <c r="P1071" i="1"/>
  <c r="P1101" i="1" s="1"/>
  <c r="P1097" i="1"/>
  <c r="K283" i="4"/>
  <c r="Q283" i="4"/>
  <c r="S283" i="4"/>
  <c r="N478" i="3"/>
  <c r="K478" i="3"/>
  <c r="F392" i="2"/>
  <c r="J391" i="2"/>
  <c r="G391" i="2"/>
  <c r="S286" i="5"/>
  <c r="R286" i="5"/>
  <c r="F1139" i="1"/>
  <c r="D479" i="3"/>
  <c r="G479" i="3"/>
  <c r="J479" i="3"/>
  <c r="C393" i="2"/>
  <c r="H392" i="2"/>
  <c r="AJ715" i="5"/>
  <c r="Y772" i="5"/>
  <c r="F477" i="3"/>
  <c r="D391" i="2"/>
  <c r="M285" i="4"/>
  <c r="O478" i="3"/>
  <c r="E478" i="3"/>
  <c r="E392" i="2"/>
  <c r="I392" i="2" s="1"/>
  <c r="H478" i="3"/>
  <c r="I284" i="4"/>
  <c r="H284" i="4"/>
  <c r="E1117" i="1"/>
  <c r="G1140" i="1"/>
  <c r="M287" i="5"/>
  <c r="Y286" i="5" l="1"/>
  <c r="AA286" i="5" s="1"/>
  <c r="G1139" i="1"/>
  <c r="G1117" i="1"/>
  <c r="F1140" i="1"/>
  <c r="S285" i="4"/>
  <c r="M286" i="4"/>
  <c r="T284" i="4"/>
  <c r="X284" i="4"/>
  <c r="Y284" i="4" s="1"/>
  <c r="S287" i="5"/>
  <c r="R287" i="5"/>
  <c r="G392" i="2"/>
  <c r="J392" i="2"/>
  <c r="G286" i="4"/>
  <c r="D286" i="4"/>
  <c r="D392" i="2"/>
  <c r="F478" i="3"/>
  <c r="H393" i="2"/>
  <c r="J480" i="3"/>
  <c r="G480" i="3"/>
  <c r="C394" i="2"/>
  <c r="H394" i="2" s="1"/>
  <c r="D480" i="3"/>
  <c r="N283" i="4"/>
  <c r="E1147" i="1"/>
  <c r="E1121" i="1"/>
  <c r="E1151" i="1" s="1"/>
  <c r="Q285" i="4"/>
  <c r="K285" i="4"/>
  <c r="N285" i="4" s="1"/>
  <c r="O479" i="3"/>
  <c r="H479" i="3"/>
  <c r="E479" i="3"/>
  <c r="E393" i="2"/>
  <c r="I393" i="2" s="1"/>
  <c r="F1117" i="1"/>
  <c r="F393" i="2"/>
  <c r="N479" i="3"/>
  <c r="K479" i="3"/>
  <c r="T283" i="4"/>
  <c r="X283" i="4"/>
  <c r="Y283" i="4" s="1"/>
  <c r="I285" i="4"/>
  <c r="H285" i="4"/>
  <c r="M288" i="5"/>
  <c r="F479" i="3" l="1"/>
  <c r="D393" i="2"/>
  <c r="G1147" i="1"/>
  <c r="G1121" i="1"/>
  <c r="G1151" i="1" s="1"/>
  <c r="R288" i="5"/>
  <c r="S288" i="5"/>
  <c r="M287" i="4"/>
  <c r="J393" i="2"/>
  <c r="G393" i="2"/>
  <c r="H286" i="4"/>
  <c r="I286" i="4"/>
  <c r="D287" i="4"/>
  <c r="G287" i="4"/>
  <c r="H1139" i="1"/>
  <c r="C395" i="2"/>
  <c r="J481" i="3"/>
  <c r="D481" i="3"/>
  <c r="G481" i="3"/>
  <c r="O481" i="3" s="1"/>
  <c r="F394" i="2"/>
  <c r="N480" i="3"/>
  <c r="K480" i="3"/>
  <c r="X285" i="4"/>
  <c r="Y285" i="4" s="1"/>
  <c r="T285" i="4"/>
  <c r="O480" i="3"/>
  <c r="H480" i="3"/>
  <c r="E480" i="3"/>
  <c r="E394" i="2"/>
  <c r="I394" i="2" s="1"/>
  <c r="Y287" i="5"/>
  <c r="K286" i="4"/>
  <c r="N286" i="4" s="1"/>
  <c r="Q286" i="4"/>
  <c r="S286" i="4"/>
  <c r="H1117" i="1"/>
  <c r="F1121" i="1"/>
  <c r="F1151" i="1" s="1"/>
  <c r="F1147" i="1"/>
  <c r="I1140" i="1"/>
  <c r="M288" i="4"/>
  <c r="M289" i="5"/>
  <c r="Y288" i="5" l="1"/>
  <c r="AA288" i="5" s="1"/>
  <c r="H1147" i="1"/>
  <c r="H1121" i="1"/>
  <c r="H1151" i="1" s="1"/>
  <c r="C396" i="2"/>
  <c r="H396" i="2" s="1"/>
  <c r="D482" i="3"/>
  <c r="G482" i="3"/>
  <c r="J482" i="3"/>
  <c r="R289" i="5"/>
  <c r="Y289" i="5" s="1"/>
  <c r="AA289" i="5" s="1"/>
  <c r="S289" i="5"/>
  <c r="G288" i="4"/>
  <c r="D288" i="4"/>
  <c r="G394" i="2"/>
  <c r="J394" i="2"/>
  <c r="E395" i="2"/>
  <c r="I395" i="2" s="1"/>
  <c r="H481" i="3"/>
  <c r="E481" i="3"/>
  <c r="F480" i="3"/>
  <c r="D394" i="2"/>
  <c r="K288" i="4"/>
  <c r="N288" i="4" s="1"/>
  <c r="Q288" i="4"/>
  <c r="S288" i="4"/>
  <c r="H1140" i="1"/>
  <c r="X286" i="4"/>
  <c r="Y286" i="4" s="1"/>
  <c r="T286" i="4"/>
  <c r="K481" i="3"/>
  <c r="N481" i="3"/>
  <c r="F395" i="2"/>
  <c r="I287" i="4"/>
  <c r="H287" i="4"/>
  <c r="K287" i="4"/>
  <c r="N287" i="4" s="1"/>
  <c r="Q287" i="4"/>
  <c r="S287" i="4"/>
  <c r="I1117" i="1"/>
  <c r="I1139" i="1"/>
  <c r="AA287" i="5"/>
  <c r="H395" i="2"/>
  <c r="M290" i="5"/>
  <c r="M289" i="4" l="1"/>
  <c r="T288" i="4"/>
  <c r="X288" i="4"/>
  <c r="Y288" i="4" s="1"/>
  <c r="I288" i="4"/>
  <c r="H288" i="4"/>
  <c r="N482" i="3"/>
  <c r="K482" i="3"/>
  <c r="F396" i="2"/>
  <c r="F481" i="3"/>
  <c r="D395" i="2"/>
  <c r="G290" i="4"/>
  <c r="R290" i="5"/>
  <c r="S290" i="5"/>
  <c r="I1121" i="1"/>
  <c r="I1151" i="1" s="1"/>
  <c r="I1147" i="1"/>
  <c r="D290" i="4"/>
  <c r="X287" i="4"/>
  <c r="Y287" i="4" s="1"/>
  <c r="T287" i="4"/>
  <c r="O482" i="3"/>
  <c r="H482" i="3"/>
  <c r="E482" i="3"/>
  <c r="E396" i="2"/>
  <c r="I396" i="2" s="1"/>
  <c r="N716" i="5"/>
  <c r="N773" i="5" s="1"/>
  <c r="J1139" i="1"/>
  <c r="G483" i="3"/>
  <c r="O483" i="3" s="1"/>
  <c r="D483" i="3"/>
  <c r="C397" i="2"/>
  <c r="H397" i="2" s="1"/>
  <c r="J483" i="3"/>
  <c r="D289" i="4"/>
  <c r="G289" i="4"/>
  <c r="G395" i="2"/>
  <c r="J395" i="2"/>
  <c r="K1140" i="1"/>
  <c r="M290" i="4"/>
  <c r="M291" i="5"/>
  <c r="Y290" i="5" l="1"/>
  <c r="AA290" i="5" s="1"/>
  <c r="J1140" i="1"/>
  <c r="D484" i="3"/>
  <c r="J484" i="3"/>
  <c r="G484" i="3"/>
  <c r="O484" i="3" s="1"/>
  <c r="O485" i="3" s="1"/>
  <c r="C398" i="2"/>
  <c r="C485" i="3"/>
  <c r="D485" i="3" s="1"/>
  <c r="K1139" i="1"/>
  <c r="K1117" i="1"/>
  <c r="E483" i="3"/>
  <c r="E397" i="2"/>
  <c r="I397" i="2" s="1"/>
  <c r="H483" i="3"/>
  <c r="K483" i="3"/>
  <c r="F397" i="2"/>
  <c r="N483" i="3"/>
  <c r="J1117" i="1"/>
  <c r="G396" i="2"/>
  <c r="J396" i="2"/>
  <c r="I290" i="4"/>
  <c r="H290" i="4"/>
  <c r="R291" i="5"/>
  <c r="S291" i="5"/>
  <c r="Q290" i="4"/>
  <c r="K290" i="4"/>
  <c r="N290" i="4" s="1"/>
  <c r="S290" i="4"/>
  <c r="I289" i="4"/>
  <c r="H289" i="4"/>
  <c r="F482" i="3"/>
  <c r="D396" i="2"/>
  <c r="Q289" i="4"/>
  <c r="K289" i="4"/>
  <c r="S289" i="4"/>
  <c r="M292" i="5"/>
  <c r="X289" i="4" l="1"/>
  <c r="Y289" i="4" s="1"/>
  <c r="T289" i="4"/>
  <c r="D487" i="3"/>
  <c r="J487" i="3"/>
  <c r="C403" i="2"/>
  <c r="G487" i="3"/>
  <c r="O487" i="3" s="1"/>
  <c r="E714" i="4"/>
  <c r="S292" i="5"/>
  <c r="R292" i="5"/>
  <c r="Y292" i="5" s="1"/>
  <c r="AA292" i="5" s="1"/>
  <c r="D291" i="4"/>
  <c r="D714" i="4" s="1"/>
  <c r="B714" i="4"/>
  <c r="L1139" i="1"/>
  <c r="T290" i="4"/>
  <c r="X290" i="4"/>
  <c r="Y290" i="4" s="1"/>
  <c r="J1121" i="1"/>
  <c r="J1151" i="1" s="1"/>
  <c r="J1147" i="1"/>
  <c r="H484" i="3"/>
  <c r="E398" i="2"/>
  <c r="E400" i="2" s="1"/>
  <c r="E484" i="3"/>
  <c r="G485" i="3"/>
  <c r="H485" i="3" s="1"/>
  <c r="J397" i="2"/>
  <c r="G397" i="2"/>
  <c r="F398" i="2"/>
  <c r="F400" i="2" s="1"/>
  <c r="K484" i="3"/>
  <c r="N484" i="3"/>
  <c r="J485" i="3"/>
  <c r="F483" i="3"/>
  <c r="D397" i="2"/>
  <c r="N289" i="4"/>
  <c r="Y291" i="5"/>
  <c r="AA291" i="5" s="1"/>
  <c r="K1121" i="1"/>
  <c r="K1151" i="1" s="1"/>
  <c r="K1147" i="1"/>
  <c r="H398" i="2"/>
  <c r="H400" i="2" s="1"/>
  <c r="I398" i="2"/>
  <c r="C400" i="2"/>
  <c r="M1140" i="1"/>
  <c r="G291" i="4" l="1"/>
  <c r="L1140" i="1"/>
  <c r="M292" i="4"/>
  <c r="I291" i="4"/>
  <c r="I714" i="4" s="1"/>
  <c r="H291" i="4"/>
  <c r="G714" i="4"/>
  <c r="H714" i="4" s="1"/>
  <c r="H403" i="2"/>
  <c r="N487" i="3"/>
  <c r="K487" i="3"/>
  <c r="F403" i="2"/>
  <c r="D292" i="4"/>
  <c r="G292" i="4"/>
  <c r="M1139" i="1"/>
  <c r="M1117" i="1"/>
  <c r="G398" i="2"/>
  <c r="G400" i="2" s="1"/>
  <c r="J398" i="2"/>
  <c r="I400" i="2"/>
  <c r="J400" i="2" s="1"/>
  <c r="F484" i="3"/>
  <c r="D398" i="2"/>
  <c r="D400" i="2" s="1"/>
  <c r="E485" i="3"/>
  <c r="F485" i="3" s="1"/>
  <c r="M291" i="4"/>
  <c r="O714" i="4"/>
  <c r="G488" i="3"/>
  <c r="J488" i="3"/>
  <c r="C404" i="2"/>
  <c r="H404" i="2" s="1"/>
  <c r="D488" i="3"/>
  <c r="O488" i="3"/>
  <c r="L1117" i="1"/>
  <c r="N485" i="3"/>
  <c r="K485" i="3"/>
  <c r="E403" i="2"/>
  <c r="I403" i="2" s="1"/>
  <c r="E487" i="3"/>
  <c r="H487" i="3"/>
  <c r="G403" i="2" l="1"/>
  <c r="J403" i="2"/>
  <c r="M293" i="5"/>
  <c r="L716" i="5"/>
  <c r="L773" i="5" s="1"/>
  <c r="K291" i="4"/>
  <c r="Q291" i="4"/>
  <c r="S291" i="4"/>
  <c r="M714" i="4"/>
  <c r="N1139" i="1"/>
  <c r="D403" i="2"/>
  <c r="F487" i="3"/>
  <c r="L1147" i="1"/>
  <c r="L1121" i="1"/>
  <c r="L1151" i="1" s="1"/>
  <c r="M1147" i="1"/>
  <c r="M1121" i="1"/>
  <c r="M1151" i="1" s="1"/>
  <c r="D293" i="4"/>
  <c r="G293" i="4"/>
  <c r="F404" i="2"/>
  <c r="N488" i="3"/>
  <c r="K488" i="3"/>
  <c r="M294" i="5"/>
  <c r="J489" i="3"/>
  <c r="C405" i="2"/>
  <c r="G489" i="3"/>
  <c r="O489" i="3" s="1"/>
  <c r="D489" i="3"/>
  <c r="N1140" i="1"/>
  <c r="E404" i="2"/>
  <c r="I404" i="2" s="1"/>
  <c r="E488" i="3"/>
  <c r="H488" i="3"/>
  <c r="I292" i="4"/>
  <c r="H292" i="4"/>
  <c r="K292" i="4"/>
  <c r="Q292" i="4"/>
  <c r="S292" i="4"/>
  <c r="M295" i="5"/>
  <c r="N292" i="4" l="1"/>
  <c r="N489" i="3"/>
  <c r="K489" i="3"/>
  <c r="F405" i="2"/>
  <c r="G490" i="3"/>
  <c r="J490" i="3"/>
  <c r="D490" i="3"/>
  <c r="C406" i="2"/>
  <c r="H406" i="2" s="1"/>
  <c r="S293" i="5"/>
  <c r="S716" i="5" s="1"/>
  <c r="R293" i="5"/>
  <c r="M716" i="5"/>
  <c r="M294" i="4"/>
  <c r="X292" i="4"/>
  <c r="Y292" i="4" s="1"/>
  <c r="T292" i="4"/>
  <c r="H293" i="4"/>
  <c r="I293" i="4"/>
  <c r="M293" i="4"/>
  <c r="F488" i="3"/>
  <c r="D404" i="2"/>
  <c r="H489" i="3"/>
  <c r="E405" i="2"/>
  <c r="E489" i="3"/>
  <c r="N714" i="4"/>
  <c r="R714" i="4"/>
  <c r="N291" i="4"/>
  <c r="K714" i="4"/>
  <c r="L714" i="4" s="1"/>
  <c r="G295" i="4"/>
  <c r="D295" i="4"/>
  <c r="R295" i="5"/>
  <c r="S295" i="5"/>
  <c r="G404" i="2"/>
  <c r="J404" i="2"/>
  <c r="H405" i="2"/>
  <c r="I405" i="2"/>
  <c r="R294" i="5"/>
  <c r="S294" i="5"/>
  <c r="G294" i="4"/>
  <c r="D294" i="4"/>
  <c r="N1117" i="1"/>
  <c r="T291" i="4"/>
  <c r="X291" i="4"/>
  <c r="Y291" i="4" s="1"/>
  <c r="M296" i="5"/>
  <c r="O1140" i="1" l="1"/>
  <c r="P1110" i="1"/>
  <c r="P1140" i="1" s="1"/>
  <c r="D405" i="2"/>
  <c r="F489" i="3"/>
  <c r="H490" i="3"/>
  <c r="E406" i="2"/>
  <c r="I406" i="2" s="1"/>
  <c r="E490" i="3"/>
  <c r="D1190" i="1"/>
  <c r="Y294" i="5"/>
  <c r="H295" i="4"/>
  <c r="I295" i="4"/>
  <c r="N1147" i="1"/>
  <c r="N1121" i="1"/>
  <c r="N1151" i="1" s="1"/>
  <c r="H294" i="4"/>
  <c r="I294" i="4"/>
  <c r="G405" i="2"/>
  <c r="J405" i="2"/>
  <c r="Q293" i="4"/>
  <c r="K293" i="4"/>
  <c r="S293" i="4"/>
  <c r="Y293" i="5"/>
  <c r="R716" i="5"/>
  <c r="K490" i="3"/>
  <c r="F406" i="2"/>
  <c r="N490" i="3"/>
  <c r="R296" i="5"/>
  <c r="Y296" i="5" s="1"/>
  <c r="AA296" i="5" s="1"/>
  <c r="S296" i="5"/>
  <c r="D1167" i="1"/>
  <c r="D1189" i="1"/>
  <c r="O1139" i="1"/>
  <c r="O1117" i="1"/>
  <c r="P1109" i="1"/>
  <c r="Y295" i="5"/>
  <c r="AA295" i="5" s="1"/>
  <c r="C407" i="2"/>
  <c r="H407" i="2" s="1"/>
  <c r="J491" i="3"/>
  <c r="G491" i="3"/>
  <c r="D491" i="3"/>
  <c r="K294" i="4"/>
  <c r="N294" i="4" s="1"/>
  <c r="Q294" i="4"/>
  <c r="S294" i="4"/>
  <c r="S773" i="5"/>
  <c r="AD716" i="5"/>
  <c r="O490" i="3"/>
  <c r="M296" i="4"/>
  <c r="M297" i="5"/>
  <c r="R297" i="5" l="1"/>
  <c r="S297" i="5"/>
  <c r="D296" i="4"/>
  <c r="G296" i="4"/>
  <c r="E491" i="3"/>
  <c r="E407" i="2"/>
  <c r="H491" i="3"/>
  <c r="P1139" i="1"/>
  <c r="P1117" i="1"/>
  <c r="C408" i="2"/>
  <c r="D492" i="3"/>
  <c r="J492" i="3"/>
  <c r="G492" i="3"/>
  <c r="N293" i="4"/>
  <c r="G406" i="2"/>
  <c r="J406" i="2"/>
  <c r="O1121" i="1"/>
  <c r="O1151" i="1" s="1"/>
  <c r="O1147" i="1"/>
  <c r="E1167" i="1"/>
  <c r="T294" i="4"/>
  <c r="X294" i="4"/>
  <c r="Y294" i="4" s="1"/>
  <c r="N491" i="3"/>
  <c r="F407" i="2"/>
  <c r="K491" i="3"/>
  <c r="M295" i="4"/>
  <c r="D1171" i="1"/>
  <c r="D1201" i="1" s="1"/>
  <c r="D1197" i="1"/>
  <c r="AA293" i="5"/>
  <c r="AA716" i="5" s="1"/>
  <c r="Y716" i="5"/>
  <c r="X293" i="4"/>
  <c r="Y293" i="4" s="1"/>
  <c r="T293" i="4"/>
  <c r="AA294" i="5"/>
  <c r="R773" i="5"/>
  <c r="AC716" i="5"/>
  <c r="K296" i="4"/>
  <c r="N296" i="4" s="1"/>
  <c r="Q296" i="4"/>
  <c r="S296" i="4"/>
  <c r="E1189" i="1"/>
  <c r="O491" i="3"/>
  <c r="F490" i="3"/>
  <c r="D406" i="2"/>
  <c r="F1190" i="1"/>
  <c r="M297" i="4"/>
  <c r="M298" i="5"/>
  <c r="Y297" i="5" l="1"/>
  <c r="AA297" i="5" s="1"/>
  <c r="E1197" i="1"/>
  <c r="E1171" i="1"/>
  <c r="E1201" i="1" s="1"/>
  <c r="K295" i="4"/>
  <c r="Q295" i="4"/>
  <c r="S295" i="4"/>
  <c r="P1147" i="1"/>
  <c r="P1121" i="1"/>
  <c r="P1151" i="1" s="1"/>
  <c r="R298" i="5"/>
  <c r="S298" i="5"/>
  <c r="Y773" i="5"/>
  <c r="AJ716" i="5"/>
  <c r="G297" i="4"/>
  <c r="D297" i="4"/>
  <c r="H408" i="2"/>
  <c r="I296" i="4"/>
  <c r="H296" i="4"/>
  <c r="O492" i="3"/>
  <c r="H492" i="3"/>
  <c r="E492" i="3"/>
  <c r="E408" i="2"/>
  <c r="I408" i="2" s="1"/>
  <c r="I407" i="2"/>
  <c r="G493" i="3"/>
  <c r="J493" i="3"/>
  <c r="C409" i="2"/>
  <c r="H409" i="2" s="1"/>
  <c r="D493" i="3"/>
  <c r="N492" i="3"/>
  <c r="K492" i="3"/>
  <c r="F408" i="2"/>
  <c r="F491" i="3"/>
  <c r="D407" i="2"/>
  <c r="K297" i="4"/>
  <c r="N297" i="4" s="1"/>
  <c r="Q297" i="4"/>
  <c r="S297" i="4"/>
  <c r="F1189" i="1"/>
  <c r="F1167" i="1"/>
  <c r="X296" i="4"/>
  <c r="Y296" i="4" s="1"/>
  <c r="T296" i="4"/>
  <c r="E1190" i="1"/>
  <c r="G408" i="2" l="1"/>
  <c r="J408" i="2"/>
  <c r="H493" i="3"/>
  <c r="E493" i="3"/>
  <c r="E409" i="2"/>
  <c r="I409" i="2" s="1"/>
  <c r="M299" i="5"/>
  <c r="G1189" i="1"/>
  <c r="T297" i="4"/>
  <c r="X297" i="4"/>
  <c r="Y297" i="4" s="1"/>
  <c r="K493" i="3"/>
  <c r="N493" i="3"/>
  <c r="F409" i="2"/>
  <c r="X295" i="4"/>
  <c r="Y295" i="4" s="1"/>
  <c r="T295" i="4"/>
  <c r="F492" i="3"/>
  <c r="D408" i="2"/>
  <c r="Y298" i="5"/>
  <c r="G298" i="4"/>
  <c r="D298" i="4"/>
  <c r="F1171" i="1"/>
  <c r="F1201" i="1" s="1"/>
  <c r="F1197" i="1"/>
  <c r="O493" i="3"/>
  <c r="C410" i="2"/>
  <c r="H410" i="2" s="1"/>
  <c r="G494" i="3"/>
  <c r="O494" i="3" s="1"/>
  <c r="J494" i="3"/>
  <c r="D494" i="3"/>
  <c r="J407" i="2"/>
  <c r="G407" i="2"/>
  <c r="H297" i="4"/>
  <c r="I297" i="4"/>
  <c r="N295" i="4"/>
  <c r="M300" i="5"/>
  <c r="H1189" i="1" l="1"/>
  <c r="F410" i="2"/>
  <c r="N494" i="3"/>
  <c r="K494" i="3"/>
  <c r="G1190" i="1"/>
  <c r="I298" i="4"/>
  <c r="H298" i="4"/>
  <c r="S299" i="5"/>
  <c r="R299" i="5"/>
  <c r="M299" i="4"/>
  <c r="H1190" i="1"/>
  <c r="H494" i="3"/>
  <c r="E494" i="3"/>
  <c r="E410" i="2"/>
  <c r="I410" i="2" s="1"/>
  <c r="M298" i="4"/>
  <c r="J495" i="3"/>
  <c r="C411" i="2"/>
  <c r="H411" i="2" s="1"/>
  <c r="G495" i="3"/>
  <c r="D495" i="3"/>
  <c r="G409" i="2"/>
  <c r="J409" i="2"/>
  <c r="S300" i="5"/>
  <c r="R300" i="5"/>
  <c r="Y300" i="5" s="1"/>
  <c r="AA300" i="5" s="1"/>
  <c r="G299" i="4"/>
  <c r="D299" i="4"/>
  <c r="AA298" i="5"/>
  <c r="G1167" i="1"/>
  <c r="F493" i="3"/>
  <c r="D409" i="2"/>
  <c r="I1190" i="1"/>
  <c r="M301" i="5"/>
  <c r="Y299" i="5" l="1"/>
  <c r="H299" i="4"/>
  <c r="I299" i="4"/>
  <c r="O495" i="3"/>
  <c r="E411" i="2"/>
  <c r="I411" i="2" s="1"/>
  <c r="E495" i="3"/>
  <c r="H495" i="3"/>
  <c r="Q298" i="4"/>
  <c r="K298" i="4"/>
  <c r="S298" i="4"/>
  <c r="I1167" i="1"/>
  <c r="I1189" i="1"/>
  <c r="D496" i="3"/>
  <c r="G496" i="3"/>
  <c r="O496" i="3" s="1"/>
  <c r="J496" i="3"/>
  <c r="C412" i="2"/>
  <c r="H412" i="2" s="1"/>
  <c r="N495" i="3"/>
  <c r="K495" i="3"/>
  <c r="F411" i="2"/>
  <c r="D410" i="2"/>
  <c r="F494" i="3"/>
  <c r="K299" i="4"/>
  <c r="N299" i="4" s="1"/>
  <c r="Q299" i="4"/>
  <c r="S299" i="4"/>
  <c r="S301" i="5"/>
  <c r="R301" i="5"/>
  <c r="J410" i="2"/>
  <c r="G410" i="2"/>
  <c r="M300" i="4"/>
  <c r="S301" i="4" s="1"/>
  <c r="G1197" i="1"/>
  <c r="G1171" i="1"/>
  <c r="G1201" i="1" s="1"/>
  <c r="D300" i="4"/>
  <c r="G300" i="4"/>
  <c r="H1167" i="1"/>
  <c r="M301" i="4"/>
  <c r="M302" i="5"/>
  <c r="Y301" i="5" l="1"/>
  <c r="AA301" i="5" s="1"/>
  <c r="R302" i="5"/>
  <c r="S302" i="5"/>
  <c r="N717" i="5"/>
  <c r="N774" i="5" s="1"/>
  <c r="Q301" i="4"/>
  <c r="K301" i="4"/>
  <c r="N301" i="4" s="1"/>
  <c r="I300" i="4"/>
  <c r="H300" i="4"/>
  <c r="K300" i="4"/>
  <c r="N300" i="4" s="1"/>
  <c r="Q300" i="4"/>
  <c r="X299" i="4"/>
  <c r="Y299" i="4" s="1"/>
  <c r="T299" i="4"/>
  <c r="E412" i="2"/>
  <c r="I412" i="2" s="1"/>
  <c r="H496" i="3"/>
  <c r="E496" i="3"/>
  <c r="S300" i="4"/>
  <c r="N298" i="4"/>
  <c r="G411" i="2"/>
  <c r="J411" i="2"/>
  <c r="X298" i="4"/>
  <c r="Y298" i="4" s="1"/>
  <c r="T298" i="4"/>
  <c r="J1189" i="1"/>
  <c r="AA299" i="5"/>
  <c r="T301" i="4"/>
  <c r="X301" i="4"/>
  <c r="Y301" i="4" s="1"/>
  <c r="C413" i="2"/>
  <c r="H413" i="2" s="1"/>
  <c r="J497" i="3"/>
  <c r="D497" i="3"/>
  <c r="G497" i="3"/>
  <c r="H1171" i="1"/>
  <c r="H1201" i="1" s="1"/>
  <c r="H1197" i="1"/>
  <c r="K496" i="3"/>
  <c r="F412" i="2"/>
  <c r="N496" i="3"/>
  <c r="I1171" i="1"/>
  <c r="I1201" i="1" s="1"/>
  <c r="I1197" i="1"/>
  <c r="D411" i="2"/>
  <c r="F495" i="3"/>
  <c r="G301" i="4"/>
  <c r="D301" i="4"/>
  <c r="K1190" i="1"/>
  <c r="M303" i="5"/>
  <c r="K1189" i="1" l="1"/>
  <c r="K1167" i="1"/>
  <c r="H497" i="3"/>
  <c r="E413" i="2"/>
  <c r="I413" i="2" s="1"/>
  <c r="E497" i="3"/>
  <c r="T300" i="4"/>
  <c r="X300" i="4"/>
  <c r="Y300" i="4" s="1"/>
  <c r="D412" i="2"/>
  <c r="F496" i="3"/>
  <c r="C414" i="2"/>
  <c r="J498" i="3"/>
  <c r="G498" i="3"/>
  <c r="D498" i="3"/>
  <c r="C499" i="3"/>
  <c r="D499" i="3" s="1"/>
  <c r="I301" i="4"/>
  <c r="H301" i="4"/>
  <c r="N497" i="3"/>
  <c r="K497" i="3"/>
  <c r="F413" i="2"/>
  <c r="D302" i="4"/>
  <c r="G302" i="4"/>
  <c r="M302" i="4"/>
  <c r="J1190" i="1"/>
  <c r="S303" i="5"/>
  <c r="R303" i="5"/>
  <c r="O497" i="3"/>
  <c r="J1167" i="1"/>
  <c r="J412" i="2"/>
  <c r="G412" i="2"/>
  <c r="Y302" i="5"/>
  <c r="M304" i="5"/>
  <c r="Y303" i="5" l="1"/>
  <c r="AA303" i="5" s="1"/>
  <c r="Q302" i="4"/>
  <c r="K302" i="4"/>
  <c r="S302" i="4"/>
  <c r="E498" i="3"/>
  <c r="H498" i="3"/>
  <c r="E414" i="2"/>
  <c r="E416" i="2" s="1"/>
  <c r="G499" i="3"/>
  <c r="H499" i="3" s="1"/>
  <c r="L1189" i="1"/>
  <c r="G303" i="4"/>
  <c r="D303" i="4"/>
  <c r="D715" i="4" s="1"/>
  <c r="B715" i="4"/>
  <c r="AA302" i="5"/>
  <c r="J1171" i="1"/>
  <c r="J1201" i="1" s="1"/>
  <c r="J1197" i="1"/>
  <c r="K498" i="3"/>
  <c r="F414" i="2"/>
  <c r="F416" i="2" s="1"/>
  <c r="N498" i="3"/>
  <c r="J499" i="3"/>
  <c r="C419" i="2"/>
  <c r="D501" i="3"/>
  <c r="J501" i="3"/>
  <c r="G501" i="3"/>
  <c r="K1171" i="1"/>
  <c r="K1201" i="1" s="1"/>
  <c r="K1197" i="1"/>
  <c r="G413" i="2"/>
  <c r="J413" i="2"/>
  <c r="S304" i="5"/>
  <c r="R304" i="5"/>
  <c r="I302" i="4"/>
  <c r="H302" i="4"/>
  <c r="O498" i="3"/>
  <c r="O499" i="3" s="1"/>
  <c r="H414" i="2"/>
  <c r="H416" i="2" s="1"/>
  <c r="C416" i="2"/>
  <c r="F497" i="3"/>
  <c r="D413" i="2"/>
  <c r="I414" i="2" l="1"/>
  <c r="Y304" i="5"/>
  <c r="AA304" i="5" s="1"/>
  <c r="J414" i="2"/>
  <c r="G414" i="2"/>
  <c r="G416" i="2" s="1"/>
  <c r="I416" i="2"/>
  <c r="J416" i="2" s="1"/>
  <c r="K501" i="3"/>
  <c r="N501" i="3"/>
  <c r="F419" i="2"/>
  <c r="L1190" i="1"/>
  <c r="I303" i="4"/>
  <c r="I715" i="4" s="1"/>
  <c r="H303" i="4"/>
  <c r="G715" i="4"/>
  <c r="H715" i="4" s="1"/>
  <c r="X302" i="4"/>
  <c r="Y302" i="4" s="1"/>
  <c r="T302" i="4"/>
  <c r="D304" i="4"/>
  <c r="G304" i="4"/>
  <c r="M304" i="4"/>
  <c r="M1190" i="1"/>
  <c r="M303" i="4"/>
  <c r="O715" i="4"/>
  <c r="H419" i="2"/>
  <c r="L1167" i="1"/>
  <c r="N302" i="4"/>
  <c r="M1189" i="1"/>
  <c r="J502" i="3"/>
  <c r="D502" i="3"/>
  <c r="G502" i="3"/>
  <c r="C420" i="2"/>
  <c r="H420" i="2" s="1"/>
  <c r="O501" i="3"/>
  <c r="E501" i="3"/>
  <c r="E419" i="2"/>
  <c r="H501" i="3"/>
  <c r="N499" i="3"/>
  <c r="K499" i="3"/>
  <c r="D414" i="2"/>
  <c r="D416" i="2" s="1"/>
  <c r="F498" i="3"/>
  <c r="E499" i="3"/>
  <c r="F499" i="3" s="1"/>
  <c r="N1189" i="1" l="1"/>
  <c r="K502" i="3"/>
  <c r="N502" i="3"/>
  <c r="F420" i="2"/>
  <c r="K303" i="4"/>
  <c r="Q303" i="4"/>
  <c r="S303" i="4"/>
  <c r="M715" i="4"/>
  <c r="S304" i="4"/>
  <c r="Q304" i="4"/>
  <c r="K304" i="4"/>
  <c r="M306" i="5"/>
  <c r="O502" i="3"/>
  <c r="E420" i="2"/>
  <c r="I420" i="2" s="1"/>
  <c r="E502" i="3"/>
  <c r="H502" i="3"/>
  <c r="M1167" i="1"/>
  <c r="I419" i="2"/>
  <c r="H304" i="4"/>
  <c r="I304" i="4"/>
  <c r="M305" i="5"/>
  <c r="L717" i="5"/>
  <c r="L774" i="5" s="1"/>
  <c r="J503" i="3"/>
  <c r="D503" i="3"/>
  <c r="C421" i="2"/>
  <c r="G503" i="3"/>
  <c r="O503" i="3" s="1"/>
  <c r="N1190" i="1"/>
  <c r="F501" i="3"/>
  <c r="D419" i="2"/>
  <c r="D305" i="4"/>
  <c r="G305" i="4"/>
  <c r="L1171" i="1"/>
  <c r="L1201" i="1" s="1"/>
  <c r="L1197" i="1"/>
  <c r="M306" i="4"/>
  <c r="M307" i="5"/>
  <c r="R307" i="5" l="1"/>
  <c r="S307" i="5"/>
  <c r="H305" i="4"/>
  <c r="I305" i="4"/>
  <c r="H421" i="2"/>
  <c r="S305" i="5"/>
  <c r="S717" i="5" s="1"/>
  <c r="R305" i="5"/>
  <c r="M717" i="5"/>
  <c r="J419" i="2"/>
  <c r="G419" i="2"/>
  <c r="J420" i="2"/>
  <c r="G420" i="2"/>
  <c r="R306" i="5"/>
  <c r="S306" i="5"/>
  <c r="N304" i="4"/>
  <c r="N1167" i="1"/>
  <c r="M1197" i="1"/>
  <c r="M1171" i="1"/>
  <c r="M1201" i="1" s="1"/>
  <c r="X304" i="4"/>
  <c r="Y304" i="4" s="1"/>
  <c r="T304" i="4"/>
  <c r="G306" i="4"/>
  <c r="D306" i="4"/>
  <c r="N503" i="3"/>
  <c r="F421" i="2"/>
  <c r="K503" i="3"/>
  <c r="R715" i="4"/>
  <c r="N715" i="4"/>
  <c r="N303" i="4"/>
  <c r="K715" i="4"/>
  <c r="L715" i="4" s="1"/>
  <c r="M305" i="4"/>
  <c r="Q306" i="4"/>
  <c r="K306" i="4"/>
  <c r="N306" i="4" s="1"/>
  <c r="C422" i="2"/>
  <c r="H422" i="2" s="1"/>
  <c r="D504" i="3"/>
  <c r="J504" i="3"/>
  <c r="G504" i="3"/>
  <c r="O504" i="3" s="1"/>
  <c r="E503" i="3"/>
  <c r="H503" i="3"/>
  <c r="E421" i="2"/>
  <c r="I421" i="2" s="1"/>
  <c r="D420" i="2"/>
  <c r="F502" i="3"/>
  <c r="T303" i="4"/>
  <c r="X303" i="4"/>
  <c r="Y303" i="4" s="1"/>
  <c r="M308" i="5"/>
  <c r="G421" i="2" l="1"/>
  <c r="J421" i="2"/>
  <c r="O1190" i="1"/>
  <c r="P1160" i="1"/>
  <c r="P1190" i="1" s="1"/>
  <c r="S774" i="5"/>
  <c r="AD717" i="5"/>
  <c r="R308" i="5"/>
  <c r="S308" i="5"/>
  <c r="O1167" i="1"/>
  <c r="O1189" i="1"/>
  <c r="P1159" i="1"/>
  <c r="K504" i="3"/>
  <c r="N504" i="3"/>
  <c r="F422" i="2"/>
  <c r="N1171" i="1"/>
  <c r="N1201" i="1" s="1"/>
  <c r="N1197" i="1"/>
  <c r="Y305" i="5"/>
  <c r="R717" i="5"/>
  <c r="Y306" i="5"/>
  <c r="G307" i="4"/>
  <c r="D307" i="4"/>
  <c r="D505" i="3"/>
  <c r="G505" i="3"/>
  <c r="O505" i="3" s="1"/>
  <c r="J505" i="3"/>
  <c r="C423" i="2"/>
  <c r="Y307" i="5"/>
  <c r="AA307" i="5" s="1"/>
  <c r="F503" i="3"/>
  <c r="D421" i="2"/>
  <c r="I306" i="4"/>
  <c r="H306" i="4"/>
  <c r="E422" i="2"/>
  <c r="I422" i="2" s="1"/>
  <c r="H504" i="3"/>
  <c r="E504" i="3"/>
  <c r="Q305" i="4"/>
  <c r="K305" i="4"/>
  <c r="S305" i="4"/>
  <c r="S306" i="4"/>
  <c r="M308" i="4"/>
  <c r="M309" i="5"/>
  <c r="E1239" i="1" l="1"/>
  <c r="H423" i="2"/>
  <c r="R309" i="5"/>
  <c r="S309" i="5"/>
  <c r="K308" i="4"/>
  <c r="N308" i="4" s="1"/>
  <c r="Q308" i="4"/>
  <c r="E1240" i="1"/>
  <c r="X306" i="4"/>
  <c r="Y306" i="4" s="1"/>
  <c r="T306" i="4"/>
  <c r="N305" i="4"/>
  <c r="G422" i="2"/>
  <c r="J422" i="2"/>
  <c r="G308" i="4"/>
  <c r="D308" i="4"/>
  <c r="P1189" i="1"/>
  <c r="P1167" i="1"/>
  <c r="AC717" i="5"/>
  <c r="R774" i="5"/>
  <c r="D1239" i="1"/>
  <c r="D1217" i="1"/>
  <c r="T305" i="4"/>
  <c r="X305" i="4"/>
  <c r="Y305" i="4" s="1"/>
  <c r="F504" i="3"/>
  <c r="D422" i="2"/>
  <c r="K505" i="3"/>
  <c r="F423" i="2"/>
  <c r="N505" i="3"/>
  <c r="I307" i="4"/>
  <c r="H307" i="4"/>
  <c r="AA305" i="5"/>
  <c r="AA717" i="5" s="1"/>
  <c r="Y717" i="5"/>
  <c r="O1171" i="1"/>
  <c r="O1201" i="1" s="1"/>
  <c r="O1197" i="1"/>
  <c r="Y308" i="5"/>
  <c r="AA308" i="5" s="1"/>
  <c r="D1240" i="1"/>
  <c r="H505" i="3"/>
  <c r="E505" i="3"/>
  <c r="E423" i="2"/>
  <c r="AA306" i="5"/>
  <c r="M307" i="4"/>
  <c r="S308" i="4" s="1"/>
  <c r="C424" i="2"/>
  <c r="H424" i="2" s="1"/>
  <c r="J506" i="3"/>
  <c r="D506" i="3"/>
  <c r="G506" i="3"/>
  <c r="M309" i="4"/>
  <c r="M310" i="5"/>
  <c r="K506" i="3" l="1"/>
  <c r="F424" i="2"/>
  <c r="N506" i="3"/>
  <c r="F505" i="3"/>
  <c r="D423" i="2"/>
  <c r="D1221" i="1"/>
  <c r="D1251" i="1" s="1"/>
  <c r="D1247" i="1"/>
  <c r="G309" i="4"/>
  <c r="D309" i="4"/>
  <c r="H308" i="4"/>
  <c r="I308" i="4"/>
  <c r="Q307" i="4"/>
  <c r="K307" i="4"/>
  <c r="S307" i="4"/>
  <c r="I423" i="2"/>
  <c r="P1197" i="1"/>
  <c r="P1171" i="1"/>
  <c r="P1201" i="1" s="1"/>
  <c r="Q309" i="4"/>
  <c r="K309" i="4"/>
  <c r="N309" i="4" s="1"/>
  <c r="S309" i="4"/>
  <c r="E506" i="3"/>
  <c r="E424" i="2"/>
  <c r="I424" i="2" s="1"/>
  <c r="H506" i="3"/>
  <c r="Y774" i="5"/>
  <c r="AJ717" i="5"/>
  <c r="Y309" i="5"/>
  <c r="AA309" i="5" s="1"/>
  <c r="E1217" i="1"/>
  <c r="S310" i="5"/>
  <c r="R310" i="5"/>
  <c r="Y310" i="5" s="1"/>
  <c r="AA310" i="5" s="1"/>
  <c r="T308" i="4"/>
  <c r="X308" i="4"/>
  <c r="Y308" i="4" s="1"/>
  <c r="O506" i="3"/>
  <c r="J507" i="3"/>
  <c r="C425" i="2"/>
  <c r="D507" i="3"/>
  <c r="G507" i="3"/>
  <c r="M310" i="4"/>
  <c r="M311" i="5"/>
  <c r="F506" i="3" l="1"/>
  <c r="D424" i="2"/>
  <c r="G1240" i="1"/>
  <c r="O507" i="3"/>
  <c r="H507" i="3"/>
  <c r="E507" i="3"/>
  <c r="E425" i="2"/>
  <c r="I425" i="2" s="1"/>
  <c r="E1221" i="1"/>
  <c r="E1251" i="1" s="1"/>
  <c r="E1247" i="1"/>
  <c r="G424" i="2"/>
  <c r="J424" i="2"/>
  <c r="J423" i="2"/>
  <c r="G423" i="2"/>
  <c r="T307" i="4"/>
  <c r="X307" i="4"/>
  <c r="Y307" i="4" s="1"/>
  <c r="J508" i="3"/>
  <c r="G508" i="3"/>
  <c r="C426" i="2"/>
  <c r="H426" i="2" s="1"/>
  <c r="D508" i="3"/>
  <c r="Q310" i="4"/>
  <c r="K310" i="4"/>
  <c r="N310" i="4" s="1"/>
  <c r="S310" i="4"/>
  <c r="F1240" i="1"/>
  <c r="H425" i="2"/>
  <c r="X309" i="4"/>
  <c r="Y309" i="4" s="1"/>
  <c r="T309" i="4"/>
  <c r="D310" i="4"/>
  <c r="G310" i="4"/>
  <c r="N307" i="4"/>
  <c r="H309" i="4"/>
  <c r="I309" i="4"/>
  <c r="S311" i="5"/>
  <c r="R311" i="5"/>
  <c r="F1239" i="1"/>
  <c r="F1217" i="1"/>
  <c r="G1239" i="1"/>
  <c r="G1217" i="1"/>
  <c r="K507" i="3"/>
  <c r="F425" i="2"/>
  <c r="N507" i="3"/>
  <c r="M312" i="5"/>
  <c r="R312" i="5" l="1"/>
  <c r="S312" i="5"/>
  <c r="G311" i="4"/>
  <c r="D311" i="4"/>
  <c r="G425" i="2"/>
  <c r="J425" i="2"/>
  <c r="M311" i="4"/>
  <c r="G1247" i="1"/>
  <c r="G1221" i="1"/>
  <c r="G1251" i="1" s="1"/>
  <c r="Y311" i="5"/>
  <c r="H310" i="4"/>
  <c r="I310" i="4"/>
  <c r="O508" i="3"/>
  <c r="H508" i="3"/>
  <c r="E508" i="3"/>
  <c r="E426" i="2"/>
  <c r="I426" i="2" s="1"/>
  <c r="F507" i="3"/>
  <c r="D425" i="2"/>
  <c r="N508" i="3"/>
  <c r="K508" i="3"/>
  <c r="F426" i="2"/>
  <c r="X310" i="4"/>
  <c r="Y310" i="4" s="1"/>
  <c r="T310" i="4"/>
  <c r="D509" i="3"/>
  <c r="J509" i="3"/>
  <c r="G509" i="3"/>
  <c r="C427" i="2"/>
  <c r="H427" i="2" s="1"/>
  <c r="H1239" i="1"/>
  <c r="F1247" i="1"/>
  <c r="F1221" i="1"/>
  <c r="F1251" i="1" s="1"/>
  <c r="M313" i="5"/>
  <c r="Y312" i="5" l="1"/>
  <c r="AA312" i="5" s="1"/>
  <c r="H1240" i="1"/>
  <c r="N509" i="3"/>
  <c r="F427" i="2"/>
  <c r="K509" i="3"/>
  <c r="J510" i="3"/>
  <c r="G510" i="3"/>
  <c r="C428" i="2"/>
  <c r="H428" i="2" s="1"/>
  <c r="D510" i="3"/>
  <c r="G426" i="2"/>
  <c r="J426" i="2"/>
  <c r="AA311" i="5"/>
  <c r="M312" i="4"/>
  <c r="E427" i="2"/>
  <c r="I427" i="2" s="1"/>
  <c r="H509" i="3"/>
  <c r="E509" i="3"/>
  <c r="I1240" i="1"/>
  <c r="H1217" i="1"/>
  <c r="F508" i="3"/>
  <c r="D426" i="2"/>
  <c r="Q311" i="4"/>
  <c r="K311" i="4"/>
  <c r="S311" i="4"/>
  <c r="R313" i="5"/>
  <c r="S313" i="5"/>
  <c r="D312" i="4"/>
  <c r="G312" i="4"/>
  <c r="H311" i="4"/>
  <c r="I311" i="4"/>
  <c r="I1239" i="1"/>
  <c r="O509" i="3"/>
  <c r="J1240" i="1"/>
  <c r="M314" i="5"/>
  <c r="I1217" i="1" l="1"/>
  <c r="I1247" i="1" s="1"/>
  <c r="M313" i="4"/>
  <c r="Q312" i="4"/>
  <c r="K312" i="4"/>
  <c r="N312" i="4" s="1"/>
  <c r="S312" i="4"/>
  <c r="O510" i="3"/>
  <c r="E510" i="3"/>
  <c r="H510" i="3"/>
  <c r="E428" i="2"/>
  <c r="I428" i="2" s="1"/>
  <c r="N718" i="5"/>
  <c r="N775" i="5" s="1"/>
  <c r="T311" i="4"/>
  <c r="X311" i="4"/>
  <c r="Y311" i="4" s="1"/>
  <c r="F509" i="3"/>
  <c r="D427" i="2"/>
  <c r="F428" i="2"/>
  <c r="N510" i="3"/>
  <c r="K510" i="3"/>
  <c r="I312" i="4"/>
  <c r="H312" i="4"/>
  <c r="H1221" i="1"/>
  <c r="H1251" i="1" s="1"/>
  <c r="H1247" i="1"/>
  <c r="S314" i="5"/>
  <c r="R314" i="5"/>
  <c r="J1217" i="1"/>
  <c r="J1239" i="1"/>
  <c r="J511" i="3"/>
  <c r="D511" i="3"/>
  <c r="C429" i="2"/>
  <c r="H429" i="2" s="1"/>
  <c r="G511" i="3"/>
  <c r="Y313" i="5"/>
  <c r="N311" i="4"/>
  <c r="G313" i="4"/>
  <c r="D313" i="4"/>
  <c r="G427" i="2"/>
  <c r="J427" i="2"/>
  <c r="M315" i="5"/>
  <c r="I1221" i="1" l="1"/>
  <c r="I1251" i="1" s="1"/>
  <c r="Y314" i="5"/>
  <c r="AA314" i="5" s="1"/>
  <c r="D428" i="2"/>
  <c r="F510" i="3"/>
  <c r="R315" i="5"/>
  <c r="S315" i="5"/>
  <c r="AA313" i="5"/>
  <c r="K511" i="3"/>
  <c r="N511" i="3"/>
  <c r="F429" i="2"/>
  <c r="G512" i="3"/>
  <c r="O512" i="3" s="1"/>
  <c r="J512" i="3"/>
  <c r="C430" i="2"/>
  <c r="D512" i="3"/>
  <c r="C513" i="3"/>
  <c r="D513" i="3" s="1"/>
  <c r="K1239" i="1"/>
  <c r="M314" i="4"/>
  <c r="O511" i="3"/>
  <c r="E511" i="3"/>
  <c r="H511" i="3"/>
  <c r="E429" i="2"/>
  <c r="I429" i="2" s="1"/>
  <c r="J428" i="2"/>
  <c r="G428" i="2"/>
  <c r="X312" i="4"/>
  <c r="Y312" i="4" s="1"/>
  <c r="T312" i="4"/>
  <c r="K313" i="4"/>
  <c r="N313" i="4" s="1"/>
  <c r="Q313" i="4"/>
  <c r="S313" i="4"/>
  <c r="I313" i="4"/>
  <c r="H313" i="4"/>
  <c r="G314" i="4"/>
  <c r="D314" i="4"/>
  <c r="J1221" i="1"/>
  <c r="J1251" i="1" s="1"/>
  <c r="J1247" i="1"/>
  <c r="L1240" i="1"/>
  <c r="M316" i="5"/>
  <c r="O513" i="3" l="1"/>
  <c r="S316" i="5"/>
  <c r="R316" i="5"/>
  <c r="L1217" i="1"/>
  <c r="L1239" i="1"/>
  <c r="X313" i="4"/>
  <c r="Y313" i="4" s="1"/>
  <c r="T313" i="4"/>
  <c r="J429" i="2"/>
  <c r="G429" i="2"/>
  <c r="K314" i="4"/>
  <c r="N314" i="4" s="1"/>
  <c r="Q314" i="4"/>
  <c r="S314" i="4"/>
  <c r="K512" i="3"/>
  <c r="N512" i="3"/>
  <c r="F430" i="2"/>
  <c r="F432" i="2" s="1"/>
  <c r="J513" i="3"/>
  <c r="J515" i="3"/>
  <c r="D515" i="3"/>
  <c r="G515" i="3"/>
  <c r="C435" i="2"/>
  <c r="Y315" i="5"/>
  <c r="D315" i="4"/>
  <c r="D716" i="4" s="1"/>
  <c r="G315" i="4"/>
  <c r="B716" i="4"/>
  <c r="I314" i="4"/>
  <c r="H314" i="4"/>
  <c r="F511" i="3"/>
  <c r="D429" i="2"/>
  <c r="E430" i="2"/>
  <c r="E432" i="2" s="1"/>
  <c r="E512" i="3"/>
  <c r="H512" i="3"/>
  <c r="G513" i="3"/>
  <c r="H513" i="3" s="1"/>
  <c r="K1240" i="1"/>
  <c r="K1217" i="1"/>
  <c r="H430" i="2"/>
  <c r="H432" i="2" s="1"/>
  <c r="C432" i="2"/>
  <c r="I430" i="2" l="1"/>
  <c r="G430" i="2" s="1"/>
  <c r="G432" i="2" s="1"/>
  <c r="Y316" i="5"/>
  <c r="AA316" i="5" s="1"/>
  <c r="J430" i="2"/>
  <c r="I432" i="2"/>
  <c r="J432" i="2" s="1"/>
  <c r="AA315" i="5"/>
  <c r="M1239" i="1"/>
  <c r="F512" i="3"/>
  <c r="D430" i="2"/>
  <c r="D432" i="2" s="1"/>
  <c r="E513" i="3"/>
  <c r="F513" i="3" s="1"/>
  <c r="H435" i="2"/>
  <c r="K513" i="3"/>
  <c r="N513" i="3"/>
  <c r="M315" i="4"/>
  <c r="O716" i="4"/>
  <c r="D316" i="4"/>
  <c r="G316" i="4"/>
  <c r="E435" i="2"/>
  <c r="I435" i="2" s="1"/>
  <c r="H515" i="3"/>
  <c r="E515" i="3"/>
  <c r="T314" i="4"/>
  <c r="X314" i="4"/>
  <c r="Y314" i="4" s="1"/>
  <c r="G516" i="3"/>
  <c r="J516" i="3"/>
  <c r="C436" i="2"/>
  <c r="H436" i="2" s="1"/>
  <c r="D516" i="3"/>
  <c r="M1240" i="1"/>
  <c r="K1247" i="1"/>
  <c r="K1221" i="1"/>
  <c r="K1251" i="1" s="1"/>
  <c r="I315" i="4"/>
  <c r="I716" i="4" s="1"/>
  <c r="H315" i="4"/>
  <c r="G716" i="4"/>
  <c r="H716" i="4" s="1"/>
  <c r="O515" i="3"/>
  <c r="K515" i="3"/>
  <c r="F435" i="2"/>
  <c r="N515" i="3"/>
  <c r="L1247" i="1"/>
  <c r="L1221" i="1"/>
  <c r="L1251" i="1" s="1"/>
  <c r="M317" i="4"/>
  <c r="J435" i="2" l="1"/>
  <c r="G435" i="2"/>
  <c r="C437" i="2"/>
  <c r="D517" i="3"/>
  <c r="J517" i="3"/>
  <c r="G517" i="3"/>
  <c r="O517" i="3" s="1"/>
  <c r="M318" i="5"/>
  <c r="N1240" i="1"/>
  <c r="D435" i="2"/>
  <c r="F515" i="3"/>
  <c r="H316" i="4"/>
  <c r="I316" i="4"/>
  <c r="M1217" i="1"/>
  <c r="D317" i="4"/>
  <c r="G317" i="4"/>
  <c r="N1239" i="1"/>
  <c r="K516" i="3"/>
  <c r="N516" i="3"/>
  <c r="F436" i="2"/>
  <c r="Q317" i="4"/>
  <c r="K317" i="4"/>
  <c r="N317" i="4" s="1"/>
  <c r="O516" i="3"/>
  <c r="E516" i="3"/>
  <c r="H516" i="3"/>
  <c r="E436" i="2"/>
  <c r="I436" i="2" s="1"/>
  <c r="M316" i="4"/>
  <c r="S317" i="4" s="1"/>
  <c r="M317" i="5"/>
  <c r="L718" i="5"/>
  <c r="L775" i="5" s="1"/>
  <c r="K315" i="4"/>
  <c r="Q315" i="4"/>
  <c r="S315" i="4"/>
  <c r="M716" i="4"/>
  <c r="M318" i="4"/>
  <c r="M319" i="5"/>
  <c r="N1217" i="1" l="1"/>
  <c r="Q318" i="4"/>
  <c r="K318" i="4"/>
  <c r="N318" i="4" s="1"/>
  <c r="S318" i="4"/>
  <c r="X315" i="4"/>
  <c r="Y315" i="4" s="1"/>
  <c r="T315" i="4"/>
  <c r="Q316" i="4"/>
  <c r="K316" i="4"/>
  <c r="S316" i="4"/>
  <c r="F516" i="3"/>
  <c r="D436" i="2"/>
  <c r="N1247" i="1"/>
  <c r="N1221" i="1"/>
  <c r="N1251" i="1" s="1"/>
  <c r="M1247" i="1"/>
  <c r="M1221" i="1"/>
  <c r="M1251" i="1" s="1"/>
  <c r="H437" i="2"/>
  <c r="E437" i="2"/>
  <c r="E517" i="3"/>
  <c r="H517" i="3"/>
  <c r="S317" i="5"/>
  <c r="S718" i="5" s="1"/>
  <c r="R317" i="5"/>
  <c r="M718" i="5"/>
  <c r="G436" i="2"/>
  <c r="J436" i="2"/>
  <c r="J518" i="3"/>
  <c r="C438" i="2"/>
  <c r="G518" i="3"/>
  <c r="D518" i="3"/>
  <c r="H317" i="4"/>
  <c r="I317" i="4"/>
  <c r="N517" i="3"/>
  <c r="K517" i="3"/>
  <c r="F437" i="2"/>
  <c r="T317" i="4"/>
  <c r="X317" i="4"/>
  <c r="Y317" i="4" s="1"/>
  <c r="S319" i="5"/>
  <c r="R319" i="5"/>
  <c r="G318" i="4"/>
  <c r="D318" i="4"/>
  <c r="N716" i="4"/>
  <c r="R716" i="4"/>
  <c r="N315" i="4"/>
  <c r="K716" i="4"/>
  <c r="L716" i="4" s="1"/>
  <c r="R318" i="5"/>
  <c r="S318" i="5"/>
  <c r="M320" i="5"/>
  <c r="Y319" i="5" l="1"/>
  <c r="AA319" i="5" s="1"/>
  <c r="D1289" i="1"/>
  <c r="D1267" i="1"/>
  <c r="I318" i="4"/>
  <c r="H318" i="4"/>
  <c r="O518" i="3"/>
  <c r="E518" i="3"/>
  <c r="E438" i="2"/>
  <c r="I438" i="2" s="1"/>
  <c r="H518" i="3"/>
  <c r="R320" i="5"/>
  <c r="S320" i="5"/>
  <c r="Y318" i="5"/>
  <c r="AD718" i="5"/>
  <c r="S775" i="5"/>
  <c r="D437" i="2"/>
  <c r="F517" i="3"/>
  <c r="T318" i="4"/>
  <c r="X318" i="4"/>
  <c r="Y318" i="4" s="1"/>
  <c r="O1239" i="1"/>
  <c r="O1217" i="1"/>
  <c r="P1209" i="1"/>
  <c r="D1290" i="1"/>
  <c r="G519" i="3"/>
  <c r="J519" i="3"/>
  <c r="D519" i="3"/>
  <c r="C439" i="2"/>
  <c r="H439" i="2" s="1"/>
  <c r="O519" i="3"/>
  <c r="G319" i="4"/>
  <c r="D319" i="4"/>
  <c r="H438" i="2"/>
  <c r="N316" i="4"/>
  <c r="I437" i="2"/>
  <c r="O1240" i="1"/>
  <c r="P1210" i="1"/>
  <c r="P1240" i="1" s="1"/>
  <c r="F438" i="2"/>
  <c r="N518" i="3"/>
  <c r="K518" i="3"/>
  <c r="Y317" i="5"/>
  <c r="R718" i="5"/>
  <c r="T316" i="4"/>
  <c r="X316" i="4"/>
  <c r="Y316" i="4" s="1"/>
  <c r="M321" i="5"/>
  <c r="J437" i="2" l="1"/>
  <c r="G437" i="2"/>
  <c r="K519" i="3"/>
  <c r="F439" i="2"/>
  <c r="N519" i="3"/>
  <c r="R775" i="5"/>
  <c r="AC718" i="5"/>
  <c r="I319" i="4"/>
  <c r="H319" i="4"/>
  <c r="S321" i="5"/>
  <c r="R321" i="5"/>
  <c r="H519" i="3"/>
  <c r="E439" i="2"/>
  <c r="E519" i="3"/>
  <c r="P1239" i="1"/>
  <c r="P1217" i="1"/>
  <c r="AA318" i="5"/>
  <c r="Y320" i="5"/>
  <c r="AA320" i="5" s="1"/>
  <c r="AA317" i="5"/>
  <c r="AA718" i="5" s="1"/>
  <c r="Y718" i="5"/>
  <c r="G438" i="2"/>
  <c r="J438" i="2"/>
  <c r="D520" i="3"/>
  <c r="J520" i="3"/>
  <c r="G520" i="3"/>
  <c r="O520" i="3" s="1"/>
  <c r="C440" i="2"/>
  <c r="D1271" i="1"/>
  <c r="D1301" i="1" s="1"/>
  <c r="D1297" i="1"/>
  <c r="M320" i="4"/>
  <c r="E1289" i="1"/>
  <c r="E1267" i="1"/>
  <c r="O1221" i="1"/>
  <c r="O1251" i="1" s="1"/>
  <c r="O1247" i="1"/>
  <c r="M319" i="4"/>
  <c r="G320" i="4"/>
  <c r="D320" i="4"/>
  <c r="F518" i="3"/>
  <c r="D438" i="2"/>
  <c r="F1290" i="1"/>
  <c r="F1289" i="1" l="1"/>
  <c r="F1267" i="1"/>
  <c r="I320" i="4"/>
  <c r="H320" i="4"/>
  <c r="K320" i="4"/>
  <c r="N320" i="4" s="1"/>
  <c r="Q320" i="4"/>
  <c r="S320" i="4"/>
  <c r="M322" i="5"/>
  <c r="E1297" i="1"/>
  <c r="E1271" i="1"/>
  <c r="E1301" i="1" s="1"/>
  <c r="N520" i="3"/>
  <c r="F440" i="2"/>
  <c r="K520" i="3"/>
  <c r="Y775" i="5"/>
  <c r="AJ718" i="5"/>
  <c r="I439" i="2"/>
  <c r="G321" i="4"/>
  <c r="D321" i="4"/>
  <c r="M321" i="4"/>
  <c r="J521" i="3"/>
  <c r="C441" i="2"/>
  <c r="H441" i="2" s="1"/>
  <c r="D521" i="3"/>
  <c r="G521" i="3"/>
  <c r="H440" i="2"/>
  <c r="Y321" i="5"/>
  <c r="AA321" i="5" s="1"/>
  <c r="E1290" i="1"/>
  <c r="P1247" i="1"/>
  <c r="P1221" i="1"/>
  <c r="P1251" i="1" s="1"/>
  <c r="K319" i="4"/>
  <c r="Q319" i="4"/>
  <c r="S319" i="4"/>
  <c r="E440" i="2"/>
  <c r="H520" i="3"/>
  <c r="E520" i="3"/>
  <c r="D439" i="2"/>
  <c r="F519" i="3"/>
  <c r="M322" i="4"/>
  <c r="M323" i="5"/>
  <c r="X319" i="4" l="1"/>
  <c r="Y319" i="4" s="1"/>
  <c r="T319" i="4"/>
  <c r="G1289" i="1"/>
  <c r="N319" i="4"/>
  <c r="D322" i="4"/>
  <c r="G322" i="4"/>
  <c r="F441" i="2"/>
  <c r="N521" i="3"/>
  <c r="K521" i="3"/>
  <c r="J439" i="2"/>
  <c r="G439" i="2"/>
  <c r="F1271" i="1"/>
  <c r="F1301" i="1" s="1"/>
  <c r="F1297" i="1"/>
  <c r="Q321" i="4"/>
  <c r="K321" i="4"/>
  <c r="N321" i="4" s="1"/>
  <c r="S321" i="4"/>
  <c r="I321" i="4"/>
  <c r="H321" i="4"/>
  <c r="D522" i="3"/>
  <c r="O522" i="3"/>
  <c r="G522" i="3"/>
  <c r="C442" i="2"/>
  <c r="J522" i="3"/>
  <c r="T320" i="4"/>
  <c r="X320" i="4"/>
  <c r="Y320" i="4" s="1"/>
  <c r="R323" i="5"/>
  <c r="S323" i="5"/>
  <c r="O521" i="3"/>
  <c r="H521" i="3"/>
  <c r="E441" i="2"/>
  <c r="I441" i="2" s="1"/>
  <c r="E521" i="3"/>
  <c r="S322" i="5"/>
  <c r="R322" i="5"/>
  <c r="K322" i="4"/>
  <c r="N322" i="4" s="1"/>
  <c r="Q322" i="4"/>
  <c r="S322" i="4"/>
  <c r="F520" i="3"/>
  <c r="D440" i="2"/>
  <c r="I440" i="2"/>
  <c r="M324" i="5"/>
  <c r="G1290" i="1" l="1"/>
  <c r="T321" i="4"/>
  <c r="X321" i="4"/>
  <c r="Y321" i="4" s="1"/>
  <c r="G440" i="2"/>
  <c r="J440" i="2"/>
  <c r="H522" i="3"/>
  <c r="E442" i="2"/>
  <c r="I442" i="2" s="1"/>
  <c r="E522" i="3"/>
  <c r="H322" i="4"/>
  <c r="I322" i="4"/>
  <c r="H1290" i="1"/>
  <c r="G323" i="4"/>
  <c r="D323" i="4"/>
  <c r="H1289" i="1"/>
  <c r="G441" i="2"/>
  <c r="J441" i="2"/>
  <c r="Y323" i="5"/>
  <c r="AA323" i="5" s="1"/>
  <c r="N522" i="3"/>
  <c r="K522" i="3"/>
  <c r="F442" i="2"/>
  <c r="D441" i="2"/>
  <c r="F521" i="3"/>
  <c r="G1267" i="1"/>
  <c r="S324" i="5"/>
  <c r="R324" i="5"/>
  <c r="T322" i="4"/>
  <c r="X322" i="4"/>
  <c r="Y322" i="4" s="1"/>
  <c r="Y322" i="5"/>
  <c r="H442" i="2"/>
  <c r="C443" i="2"/>
  <c r="H443" i="2" s="1"/>
  <c r="G523" i="3"/>
  <c r="O523" i="3" s="1"/>
  <c r="D523" i="3"/>
  <c r="J523" i="3"/>
  <c r="M324" i="4"/>
  <c r="M325" i="5"/>
  <c r="Y324" i="5" l="1"/>
  <c r="AA324" i="5" s="1"/>
  <c r="H1267" i="1"/>
  <c r="S325" i="5"/>
  <c r="R325" i="5"/>
  <c r="G1297" i="1"/>
  <c r="G1271" i="1"/>
  <c r="G1301" i="1" s="1"/>
  <c r="M323" i="4"/>
  <c r="F522" i="3"/>
  <c r="D442" i="2"/>
  <c r="H523" i="3"/>
  <c r="E523" i="3"/>
  <c r="E443" i="2"/>
  <c r="I443" i="2" s="1"/>
  <c r="C444" i="2"/>
  <c r="H444" i="2" s="1"/>
  <c r="D524" i="3"/>
  <c r="G524" i="3"/>
  <c r="O524" i="3" s="1"/>
  <c r="J524" i="3"/>
  <c r="J442" i="2"/>
  <c r="G442" i="2"/>
  <c r="F443" i="2"/>
  <c r="N523" i="3"/>
  <c r="K523" i="3"/>
  <c r="K324" i="4"/>
  <c r="N324" i="4" s="1"/>
  <c r="Q324" i="4"/>
  <c r="S324" i="4"/>
  <c r="D324" i="4"/>
  <c r="G324" i="4"/>
  <c r="I1289" i="1"/>
  <c r="I1267" i="1"/>
  <c r="AA322" i="5"/>
  <c r="H1271" i="1"/>
  <c r="H1301" i="1" s="1"/>
  <c r="H1297" i="1"/>
  <c r="I323" i="4"/>
  <c r="H323" i="4"/>
  <c r="J1290" i="1"/>
  <c r="M326" i="5"/>
  <c r="D325" i="4" l="1"/>
  <c r="G325" i="4"/>
  <c r="S326" i="5"/>
  <c r="R326" i="5"/>
  <c r="M325" i="4"/>
  <c r="N719" i="5"/>
  <c r="N776" i="5" s="1"/>
  <c r="J1289" i="1"/>
  <c r="J1267" i="1"/>
  <c r="Q323" i="4"/>
  <c r="K323" i="4"/>
  <c r="S323" i="4"/>
  <c r="G525" i="3"/>
  <c r="O525" i="3" s="1"/>
  <c r="C445" i="2"/>
  <c r="H445" i="2" s="1"/>
  <c r="D525" i="3"/>
  <c r="J525" i="3"/>
  <c r="F444" i="2"/>
  <c r="N524" i="3"/>
  <c r="K524" i="3"/>
  <c r="J443" i="2"/>
  <c r="G443" i="2"/>
  <c r="Y325" i="5"/>
  <c r="H324" i="4"/>
  <c r="I324" i="4"/>
  <c r="I1297" i="1"/>
  <c r="I1271" i="1"/>
  <c r="I1301" i="1" s="1"/>
  <c r="T324" i="4"/>
  <c r="X324" i="4"/>
  <c r="Y324" i="4" s="1"/>
  <c r="E524" i="3"/>
  <c r="H524" i="3"/>
  <c r="E444" i="2"/>
  <c r="I444" i="2" s="1"/>
  <c r="D443" i="2"/>
  <c r="F523" i="3"/>
  <c r="I1290" i="1"/>
  <c r="M326" i="4"/>
  <c r="S326" i="4" s="1"/>
  <c r="M327" i="5"/>
  <c r="N323" i="4" l="1"/>
  <c r="G526" i="3"/>
  <c r="C446" i="2"/>
  <c r="O526" i="3"/>
  <c r="O527" i="3" s="1"/>
  <c r="D526" i="3"/>
  <c r="J526" i="3"/>
  <c r="C527" i="3"/>
  <c r="D527" i="3" s="1"/>
  <c r="Y326" i="5"/>
  <c r="AA326" i="5" s="1"/>
  <c r="K1289" i="1"/>
  <c r="Q326" i="4"/>
  <c r="K326" i="4"/>
  <c r="N326" i="4" s="1"/>
  <c r="D326" i="4"/>
  <c r="G326" i="4"/>
  <c r="N525" i="3"/>
  <c r="F445" i="2"/>
  <c r="K525" i="3"/>
  <c r="H525" i="3"/>
  <c r="E525" i="3"/>
  <c r="E445" i="2"/>
  <c r="I445" i="2" s="1"/>
  <c r="T323" i="4"/>
  <c r="X323" i="4"/>
  <c r="Y323" i="4" s="1"/>
  <c r="J1297" i="1"/>
  <c r="J1271" i="1"/>
  <c r="J1301" i="1" s="1"/>
  <c r="Q325" i="4"/>
  <c r="K325" i="4"/>
  <c r="N325" i="4" s="1"/>
  <c r="S325" i="4"/>
  <c r="I325" i="4"/>
  <c r="H325" i="4"/>
  <c r="F524" i="3"/>
  <c r="D444" i="2"/>
  <c r="T326" i="4"/>
  <c r="X326" i="4"/>
  <c r="Y326" i="4" s="1"/>
  <c r="R327" i="5"/>
  <c r="S327" i="5"/>
  <c r="G444" i="2"/>
  <c r="J444" i="2"/>
  <c r="AA325" i="5"/>
  <c r="M328" i="5"/>
  <c r="L1289" i="1" l="1"/>
  <c r="R328" i="5"/>
  <c r="S328" i="5"/>
  <c r="L1290" i="1"/>
  <c r="G327" i="4"/>
  <c r="D327" i="4"/>
  <c r="D717" i="4" s="1"/>
  <c r="B717" i="4"/>
  <c r="I326" i="4"/>
  <c r="H326" i="4"/>
  <c r="Y327" i="5"/>
  <c r="AA327" i="5" s="1"/>
  <c r="C451" i="2"/>
  <c r="D529" i="3"/>
  <c r="G529" i="3"/>
  <c r="J529" i="3"/>
  <c r="G445" i="2"/>
  <c r="J445" i="2"/>
  <c r="K1290" i="1"/>
  <c r="H446" i="2"/>
  <c r="H448" i="2" s="1"/>
  <c r="C448" i="2"/>
  <c r="T325" i="4"/>
  <c r="X325" i="4"/>
  <c r="Y325" i="4" s="1"/>
  <c r="D445" i="2"/>
  <c r="F525" i="3"/>
  <c r="K1267" i="1"/>
  <c r="F446" i="2"/>
  <c r="F448" i="2" s="1"/>
  <c r="N526" i="3"/>
  <c r="K526" i="3"/>
  <c r="J527" i="3"/>
  <c r="E526" i="3"/>
  <c r="H526" i="3"/>
  <c r="E446" i="2"/>
  <c r="E448" i="2" s="1"/>
  <c r="G527" i="3"/>
  <c r="H527" i="3" s="1"/>
  <c r="Y328" i="5" l="1"/>
  <c r="AA328" i="5" s="1"/>
  <c r="C452" i="2"/>
  <c r="H452" i="2" s="1"/>
  <c r="J530" i="3"/>
  <c r="D530" i="3"/>
  <c r="G530" i="3"/>
  <c r="O530" i="3" s="1"/>
  <c r="I327" i="4"/>
  <c r="I717" i="4" s="1"/>
  <c r="H327" i="4"/>
  <c r="G717" i="4"/>
  <c r="H717" i="4" s="1"/>
  <c r="F526" i="3"/>
  <c r="D446" i="2"/>
  <c r="D448" i="2" s="1"/>
  <c r="E527" i="3"/>
  <c r="F527" i="3" s="1"/>
  <c r="H451" i="2"/>
  <c r="M327" i="4"/>
  <c r="O717" i="4"/>
  <c r="D328" i="4"/>
  <c r="G328" i="4"/>
  <c r="M1289" i="1"/>
  <c r="K527" i="3"/>
  <c r="N527" i="3"/>
  <c r="K1271" i="1"/>
  <c r="K1301" i="1" s="1"/>
  <c r="K1297" i="1"/>
  <c r="N529" i="3"/>
  <c r="K529" i="3"/>
  <c r="F451" i="2"/>
  <c r="L1267" i="1"/>
  <c r="M328" i="4"/>
  <c r="M1290" i="1"/>
  <c r="I446" i="2"/>
  <c r="O529" i="3"/>
  <c r="E529" i="3"/>
  <c r="E451" i="2"/>
  <c r="I451" i="2" s="1"/>
  <c r="H529" i="3"/>
  <c r="J451" i="2" l="1"/>
  <c r="G451" i="2"/>
  <c r="M330" i="5"/>
  <c r="D451" i="2"/>
  <c r="F529" i="3"/>
  <c r="K327" i="4"/>
  <c r="Q327" i="4"/>
  <c r="M717" i="4"/>
  <c r="S327" i="4"/>
  <c r="G329" i="4"/>
  <c r="D329" i="4"/>
  <c r="N1290" i="1"/>
  <c r="L1271" i="1"/>
  <c r="L1301" i="1" s="1"/>
  <c r="L1297" i="1"/>
  <c r="N1289" i="1"/>
  <c r="N1267" i="1"/>
  <c r="G446" i="2"/>
  <c r="G448" i="2" s="1"/>
  <c r="J446" i="2"/>
  <c r="I448" i="2"/>
  <c r="J448" i="2" s="1"/>
  <c r="K328" i="4"/>
  <c r="Q328" i="4"/>
  <c r="S328" i="4"/>
  <c r="M1267" i="1"/>
  <c r="D531" i="3"/>
  <c r="J531" i="3"/>
  <c r="C453" i="2"/>
  <c r="G531" i="3"/>
  <c r="O531" i="3"/>
  <c r="K530" i="3"/>
  <c r="F452" i="2"/>
  <c r="N530" i="3"/>
  <c r="H328" i="4"/>
  <c r="I328" i="4"/>
  <c r="M329" i="5"/>
  <c r="L719" i="5"/>
  <c r="L776" i="5" s="1"/>
  <c r="H530" i="3"/>
  <c r="E452" i="2"/>
  <c r="I452" i="2" s="1"/>
  <c r="E530" i="3"/>
  <c r="M331" i="5"/>
  <c r="M329" i="4" l="1"/>
  <c r="F453" i="2"/>
  <c r="N531" i="3"/>
  <c r="K531" i="3"/>
  <c r="N1297" i="1"/>
  <c r="N1271" i="1"/>
  <c r="N1301" i="1" s="1"/>
  <c r="T327" i="4"/>
  <c r="X327" i="4"/>
  <c r="Y327" i="4" s="1"/>
  <c r="S331" i="5"/>
  <c r="R331" i="5"/>
  <c r="D330" i="4"/>
  <c r="G330" i="4"/>
  <c r="F530" i="3"/>
  <c r="D452" i="2"/>
  <c r="S329" i="5"/>
  <c r="S719" i="5" s="1"/>
  <c r="R329" i="5"/>
  <c r="M719" i="5"/>
  <c r="E531" i="3"/>
  <c r="E453" i="2"/>
  <c r="I453" i="2" s="1"/>
  <c r="H531" i="3"/>
  <c r="M1271" i="1"/>
  <c r="M1301" i="1" s="1"/>
  <c r="M1297" i="1"/>
  <c r="N327" i="4"/>
  <c r="K717" i="4"/>
  <c r="L717" i="4" s="1"/>
  <c r="J532" i="3"/>
  <c r="D532" i="3"/>
  <c r="G532" i="3"/>
  <c r="O532" i="3" s="1"/>
  <c r="C454" i="2"/>
  <c r="S330" i="5"/>
  <c r="R330" i="5"/>
  <c r="M330" i="4"/>
  <c r="G452" i="2"/>
  <c r="J452" i="2"/>
  <c r="H453" i="2"/>
  <c r="X328" i="4"/>
  <c r="Y328" i="4" s="1"/>
  <c r="T328" i="4"/>
  <c r="N328" i="4"/>
  <c r="H329" i="4"/>
  <c r="I329" i="4"/>
  <c r="R717" i="4"/>
  <c r="N717" i="4"/>
  <c r="M331" i="4"/>
  <c r="M332" i="5"/>
  <c r="Y331" i="5" l="1"/>
  <c r="AA331" i="5" s="1"/>
  <c r="K329" i="4"/>
  <c r="Q329" i="4"/>
  <c r="S329" i="4"/>
  <c r="O1267" i="1"/>
  <c r="O1289" i="1"/>
  <c r="P1259" i="1"/>
  <c r="K330" i="4"/>
  <c r="N330" i="4" s="1"/>
  <c r="Q330" i="4"/>
  <c r="S330" i="4"/>
  <c r="J453" i="2"/>
  <c r="G453" i="2"/>
  <c r="S776" i="5"/>
  <c r="AD719" i="5"/>
  <c r="I330" i="4"/>
  <c r="H330" i="4"/>
  <c r="F454" i="2"/>
  <c r="N532" i="3"/>
  <c r="K532" i="3"/>
  <c r="K331" i="4"/>
  <c r="N331" i="4" s="1"/>
  <c r="Q331" i="4"/>
  <c r="S331" i="4"/>
  <c r="D1317" i="1"/>
  <c r="D1339" i="1"/>
  <c r="Y330" i="5"/>
  <c r="H454" i="2"/>
  <c r="G331" i="4"/>
  <c r="D331" i="4"/>
  <c r="D453" i="2"/>
  <c r="F531" i="3"/>
  <c r="S332" i="5"/>
  <c r="R332" i="5"/>
  <c r="D1340" i="1"/>
  <c r="O1290" i="1"/>
  <c r="P1260" i="1"/>
  <c r="P1290" i="1" s="1"/>
  <c r="H532" i="3"/>
  <c r="E454" i="2"/>
  <c r="E532" i="3"/>
  <c r="Y329" i="5"/>
  <c r="R719" i="5"/>
  <c r="D533" i="3"/>
  <c r="G533" i="3"/>
  <c r="O533" i="3" s="1"/>
  <c r="C455" i="2"/>
  <c r="J533" i="3"/>
  <c r="M333" i="5"/>
  <c r="E1317" i="1" l="1"/>
  <c r="E1339" i="1"/>
  <c r="AA330" i="5"/>
  <c r="G333" i="4"/>
  <c r="D333" i="4"/>
  <c r="E533" i="3"/>
  <c r="E455" i="2"/>
  <c r="I455" i="2" s="1"/>
  <c r="H533" i="3"/>
  <c r="F532" i="3"/>
  <c r="D454" i="2"/>
  <c r="Y332" i="5"/>
  <c r="AA332" i="5" s="1"/>
  <c r="D1347" i="1"/>
  <c r="D1321" i="1"/>
  <c r="D1351" i="1" s="1"/>
  <c r="X331" i="4"/>
  <c r="Y331" i="4" s="1"/>
  <c r="T331" i="4"/>
  <c r="X330" i="4"/>
  <c r="Y330" i="4" s="1"/>
  <c r="T330" i="4"/>
  <c r="H331" i="4"/>
  <c r="I331" i="4"/>
  <c r="T329" i="4"/>
  <c r="X329" i="4"/>
  <c r="Y329" i="4" s="1"/>
  <c r="K533" i="3"/>
  <c r="F455" i="2"/>
  <c r="N533" i="3"/>
  <c r="R776" i="5"/>
  <c r="AC719" i="5"/>
  <c r="I454" i="2"/>
  <c r="D332" i="4"/>
  <c r="G332" i="4"/>
  <c r="C456" i="2"/>
  <c r="D534" i="3"/>
  <c r="G534" i="3"/>
  <c r="J534" i="3"/>
  <c r="O1271" i="1"/>
  <c r="O1301" i="1" s="1"/>
  <c r="O1297" i="1"/>
  <c r="R333" i="5"/>
  <c r="S333" i="5"/>
  <c r="H455" i="2"/>
  <c r="AA329" i="5"/>
  <c r="AA719" i="5" s="1"/>
  <c r="Y719" i="5"/>
  <c r="P1289" i="1"/>
  <c r="P1267" i="1"/>
  <c r="N329" i="4"/>
  <c r="M333" i="4"/>
  <c r="M334" i="5"/>
  <c r="Y333" i="5" l="1"/>
  <c r="AA333" i="5" s="1"/>
  <c r="Q333" i="4"/>
  <c r="K333" i="4"/>
  <c r="N333" i="4" s="1"/>
  <c r="E1347" i="1"/>
  <c r="E1321" i="1"/>
  <c r="E1351" i="1" s="1"/>
  <c r="P1297" i="1"/>
  <c r="P1271" i="1"/>
  <c r="P1301" i="1" s="1"/>
  <c r="F456" i="2"/>
  <c r="N534" i="3"/>
  <c r="K534" i="3"/>
  <c r="J454" i="2"/>
  <c r="G454" i="2"/>
  <c r="I333" i="4"/>
  <c r="H333" i="4"/>
  <c r="O534" i="3"/>
  <c r="E534" i="3"/>
  <c r="E456" i="2"/>
  <c r="H534" i="3"/>
  <c r="R334" i="5"/>
  <c r="S334" i="5"/>
  <c r="I332" i="4"/>
  <c r="H332" i="4"/>
  <c r="F533" i="3"/>
  <c r="D455" i="2"/>
  <c r="M332" i="4"/>
  <c r="G455" i="2"/>
  <c r="J455" i="2"/>
  <c r="D535" i="3"/>
  <c r="C457" i="2"/>
  <c r="G535" i="3"/>
  <c r="O535" i="3" s="1"/>
  <c r="J535" i="3"/>
  <c r="AJ719" i="5"/>
  <c r="Y776" i="5"/>
  <c r="H456" i="2"/>
  <c r="I456" i="2"/>
  <c r="E1340" i="1"/>
  <c r="F1340" i="1"/>
  <c r="M335" i="5"/>
  <c r="S335" i="5" l="1"/>
  <c r="R335" i="5"/>
  <c r="H457" i="2"/>
  <c r="G536" i="3"/>
  <c r="D536" i="3"/>
  <c r="J536" i="3"/>
  <c r="C458" i="2"/>
  <c r="H458" i="2" s="1"/>
  <c r="K332" i="4"/>
  <c r="Q332" i="4"/>
  <c r="S332" i="4"/>
  <c r="Y334" i="5"/>
  <c r="F534" i="3"/>
  <c r="D456" i="2"/>
  <c r="G335" i="4"/>
  <c r="D335" i="4"/>
  <c r="G1317" i="1"/>
  <c r="G1339" i="1"/>
  <c r="F457" i="2"/>
  <c r="N535" i="3"/>
  <c r="K535" i="3"/>
  <c r="G334" i="4"/>
  <c r="D334" i="4"/>
  <c r="F1339" i="1"/>
  <c r="F1317" i="1"/>
  <c r="J456" i="2"/>
  <c r="G456" i="2"/>
  <c r="E457" i="2"/>
  <c r="I457" i="2" s="1"/>
  <c r="E535" i="3"/>
  <c r="H535" i="3"/>
  <c r="S333" i="4"/>
  <c r="M336" i="5"/>
  <c r="N332" i="4" l="1"/>
  <c r="X333" i="4"/>
  <c r="Y333" i="4" s="1"/>
  <c r="T333" i="4"/>
  <c r="J457" i="2"/>
  <c r="G457" i="2"/>
  <c r="F1347" i="1"/>
  <c r="F1321" i="1"/>
  <c r="F1351" i="1" s="1"/>
  <c r="H334" i="4"/>
  <c r="I334" i="4"/>
  <c r="I335" i="4"/>
  <c r="H335" i="4"/>
  <c r="AA334" i="5"/>
  <c r="Y335" i="5"/>
  <c r="AA335" i="5" s="1"/>
  <c r="H1340" i="1"/>
  <c r="G1321" i="1"/>
  <c r="G1351" i="1" s="1"/>
  <c r="G1347" i="1"/>
  <c r="J537" i="3"/>
  <c r="G537" i="3"/>
  <c r="C459" i="2"/>
  <c r="H459" i="2" s="1"/>
  <c r="D537" i="3"/>
  <c r="X332" i="4"/>
  <c r="Y332" i="4" s="1"/>
  <c r="T332" i="4"/>
  <c r="G1340" i="1"/>
  <c r="O536" i="3"/>
  <c r="H536" i="3"/>
  <c r="E458" i="2"/>
  <c r="I458" i="2" s="1"/>
  <c r="E536" i="3"/>
  <c r="S336" i="5"/>
  <c r="R336" i="5"/>
  <c r="M335" i="4"/>
  <c r="H1339" i="1"/>
  <c r="D457" i="2"/>
  <c r="F535" i="3"/>
  <c r="M334" i="4"/>
  <c r="K536" i="3"/>
  <c r="F458" i="2"/>
  <c r="N536" i="3"/>
  <c r="M337" i="5"/>
  <c r="G337" i="4" l="1"/>
  <c r="D337" i="4"/>
  <c r="M336" i="4"/>
  <c r="K334" i="4"/>
  <c r="Q334" i="4"/>
  <c r="S334" i="4"/>
  <c r="H1317" i="1"/>
  <c r="Y336" i="5"/>
  <c r="AA336" i="5" s="1"/>
  <c r="G336" i="4"/>
  <c r="D336" i="4"/>
  <c r="S337" i="5"/>
  <c r="R337" i="5"/>
  <c r="Y337" i="5" s="1"/>
  <c r="AA337" i="5" s="1"/>
  <c r="I1340" i="1"/>
  <c r="K335" i="4"/>
  <c r="N335" i="4" s="1"/>
  <c r="Q335" i="4"/>
  <c r="S335" i="4"/>
  <c r="D458" i="2"/>
  <c r="F536" i="3"/>
  <c r="F459" i="2"/>
  <c r="K537" i="3"/>
  <c r="N537" i="3"/>
  <c r="J538" i="3"/>
  <c r="G538" i="3"/>
  <c r="O538" i="3" s="1"/>
  <c r="C460" i="2"/>
  <c r="H460" i="2" s="1"/>
  <c r="D538" i="3"/>
  <c r="O537" i="3"/>
  <c r="H537" i="3"/>
  <c r="E459" i="2"/>
  <c r="I459" i="2" s="1"/>
  <c r="E537" i="3"/>
  <c r="I1339" i="1"/>
  <c r="I1317" i="1"/>
  <c r="J458" i="2"/>
  <c r="G458" i="2"/>
  <c r="M338" i="5"/>
  <c r="M337" i="4" l="1"/>
  <c r="T334" i="4"/>
  <c r="X334" i="4"/>
  <c r="Y334" i="4" s="1"/>
  <c r="S338" i="5"/>
  <c r="R338" i="5"/>
  <c r="I1347" i="1"/>
  <c r="I1321" i="1"/>
  <c r="I1351" i="1" s="1"/>
  <c r="J459" i="2"/>
  <c r="G459" i="2"/>
  <c r="S336" i="4"/>
  <c r="I336" i="4"/>
  <c r="H336" i="4"/>
  <c r="H538" i="3"/>
  <c r="E460" i="2"/>
  <c r="I460" i="2" s="1"/>
  <c r="E538" i="3"/>
  <c r="T335" i="4"/>
  <c r="X335" i="4"/>
  <c r="Y335" i="4" s="1"/>
  <c r="I337" i="4"/>
  <c r="H337" i="4"/>
  <c r="H1321" i="1"/>
  <c r="H1351" i="1" s="1"/>
  <c r="H1347" i="1"/>
  <c r="N334" i="4"/>
  <c r="N720" i="5"/>
  <c r="N777" i="5" s="1"/>
  <c r="C461" i="2"/>
  <c r="H461" i="2" s="1"/>
  <c r="D539" i="3"/>
  <c r="G539" i="3"/>
  <c r="O539" i="3" s="1"/>
  <c r="J539" i="3"/>
  <c r="D459" i="2"/>
  <c r="F537" i="3"/>
  <c r="F460" i="2"/>
  <c r="N538" i="3"/>
  <c r="K538" i="3"/>
  <c r="K336" i="4"/>
  <c r="N336" i="4" s="1"/>
  <c r="Q336" i="4"/>
  <c r="M339" i="5"/>
  <c r="Y338" i="5" l="1"/>
  <c r="AA338" i="5" s="1"/>
  <c r="J1317" i="1"/>
  <c r="J1339" i="1"/>
  <c r="E539" i="3"/>
  <c r="E461" i="2"/>
  <c r="I461" i="2" s="1"/>
  <c r="H539" i="3"/>
  <c r="J460" i="2"/>
  <c r="G460" i="2"/>
  <c r="D338" i="4"/>
  <c r="G338" i="4"/>
  <c r="J1340" i="1"/>
  <c r="X336" i="4"/>
  <c r="Y336" i="4" s="1"/>
  <c r="T336" i="4"/>
  <c r="S339" i="5"/>
  <c r="R339" i="5"/>
  <c r="M338" i="4"/>
  <c r="K1340" i="1"/>
  <c r="Q337" i="4"/>
  <c r="K337" i="4"/>
  <c r="N337" i="4" s="1"/>
  <c r="S338" i="4"/>
  <c r="S337" i="4"/>
  <c r="K1339" i="1"/>
  <c r="F461" i="2"/>
  <c r="N539" i="3"/>
  <c r="K539" i="3"/>
  <c r="J540" i="3"/>
  <c r="D540" i="3"/>
  <c r="C462" i="2"/>
  <c r="G540" i="3"/>
  <c r="C541" i="3"/>
  <c r="D541" i="3" s="1"/>
  <c r="D460" i="2"/>
  <c r="F538" i="3"/>
  <c r="M340" i="5"/>
  <c r="K1317" i="1" l="1"/>
  <c r="H462" i="2"/>
  <c r="H464" i="2" s="1"/>
  <c r="C464" i="2"/>
  <c r="G543" i="3"/>
  <c r="O543" i="3" s="1"/>
  <c r="C467" i="2"/>
  <c r="J543" i="3"/>
  <c r="D543" i="3"/>
  <c r="X338" i="4"/>
  <c r="Y338" i="4" s="1"/>
  <c r="T338" i="4"/>
  <c r="K338" i="4"/>
  <c r="N338" i="4" s="1"/>
  <c r="Q338" i="4"/>
  <c r="H338" i="4"/>
  <c r="I338" i="4"/>
  <c r="L1339" i="1"/>
  <c r="L1317" i="1"/>
  <c r="N540" i="3"/>
  <c r="K540" i="3"/>
  <c r="F462" i="2"/>
  <c r="F464" i="2" s="1"/>
  <c r="J541" i="3"/>
  <c r="K1347" i="1"/>
  <c r="K1321" i="1"/>
  <c r="K1351" i="1" s="1"/>
  <c r="J461" i="2"/>
  <c r="G461" i="2"/>
  <c r="J1321" i="1"/>
  <c r="J1351" i="1" s="1"/>
  <c r="J1347" i="1"/>
  <c r="T337" i="4"/>
  <c r="X337" i="4"/>
  <c r="Y337" i="4" s="1"/>
  <c r="S340" i="5"/>
  <c r="R340" i="5"/>
  <c r="L1340" i="1"/>
  <c r="G339" i="4"/>
  <c r="D339" i="4"/>
  <c r="D718" i="4" s="1"/>
  <c r="B718" i="4"/>
  <c r="O540" i="3"/>
  <c r="O541" i="3" s="1"/>
  <c r="E462" i="2"/>
  <c r="E464" i="2" s="1"/>
  <c r="H540" i="3"/>
  <c r="E540" i="3"/>
  <c r="G541" i="3"/>
  <c r="H541" i="3" s="1"/>
  <c r="Y339" i="5"/>
  <c r="AA339" i="5" s="1"/>
  <c r="F539" i="3"/>
  <c r="D461" i="2"/>
  <c r="M1340" i="1"/>
  <c r="M340" i="4" l="1"/>
  <c r="M1339" i="1"/>
  <c r="M1317" i="1"/>
  <c r="Y340" i="5"/>
  <c r="AA340" i="5" s="1"/>
  <c r="G544" i="3"/>
  <c r="C468" i="2"/>
  <c r="H468" i="2" s="1"/>
  <c r="J544" i="3"/>
  <c r="D544" i="3"/>
  <c r="E467" i="2"/>
  <c r="I467" i="2" s="1"/>
  <c r="H543" i="3"/>
  <c r="E543" i="3"/>
  <c r="L1347" i="1"/>
  <c r="L1321" i="1"/>
  <c r="L1351" i="1" s="1"/>
  <c r="M339" i="4"/>
  <c r="O718" i="4"/>
  <c r="K543" i="3"/>
  <c r="F467" i="2"/>
  <c r="N543" i="3"/>
  <c r="I462" i="2"/>
  <c r="G340" i="4"/>
  <c r="D340" i="4"/>
  <c r="D462" i="2"/>
  <c r="D464" i="2" s="1"/>
  <c r="F540" i="3"/>
  <c r="E541" i="3"/>
  <c r="F541" i="3" s="1"/>
  <c r="N541" i="3"/>
  <c r="K541" i="3"/>
  <c r="H339" i="4"/>
  <c r="I339" i="4"/>
  <c r="I718" i="4" s="1"/>
  <c r="G718" i="4"/>
  <c r="H718" i="4" s="1"/>
  <c r="H467" i="2"/>
  <c r="M342" i="5" l="1"/>
  <c r="N1339" i="1"/>
  <c r="J467" i="2"/>
  <c r="G467" i="2"/>
  <c r="K339" i="4"/>
  <c r="Q339" i="4"/>
  <c r="S339" i="4"/>
  <c r="S340" i="4"/>
  <c r="M718" i="4"/>
  <c r="D341" i="4"/>
  <c r="G341" i="4"/>
  <c r="E468" i="2"/>
  <c r="I468" i="2" s="1"/>
  <c r="E544" i="3"/>
  <c r="H544" i="3"/>
  <c r="J462" i="2"/>
  <c r="G462" i="2"/>
  <c r="G464" i="2" s="1"/>
  <c r="I464" i="2"/>
  <c r="J464" i="2" s="1"/>
  <c r="D467" i="2"/>
  <c r="F543" i="3"/>
  <c r="H340" i="4"/>
  <c r="I340" i="4"/>
  <c r="M341" i="5"/>
  <c r="L720" i="5"/>
  <c r="L777" i="5" s="1"/>
  <c r="O544" i="3"/>
  <c r="G545" i="3"/>
  <c r="C469" i="2"/>
  <c r="D545" i="3"/>
  <c r="J545" i="3"/>
  <c r="N1340" i="1"/>
  <c r="F468" i="2"/>
  <c r="N544" i="3"/>
  <c r="K544" i="3"/>
  <c r="M1347" i="1"/>
  <c r="M1321" i="1"/>
  <c r="M1351" i="1" s="1"/>
  <c r="Q340" i="4"/>
  <c r="K340" i="4"/>
  <c r="M343" i="5"/>
  <c r="D342" i="4" l="1"/>
  <c r="G342" i="4"/>
  <c r="E545" i="3"/>
  <c r="E469" i="2"/>
  <c r="I469" i="2" s="1"/>
  <c r="H545" i="3"/>
  <c r="J546" i="3"/>
  <c r="D546" i="3"/>
  <c r="G546" i="3"/>
  <c r="C470" i="2"/>
  <c r="M342" i="4"/>
  <c r="H469" i="2"/>
  <c r="S341" i="5"/>
  <c r="S720" i="5" s="1"/>
  <c r="R341" i="5"/>
  <c r="M720" i="5"/>
  <c r="D468" i="2"/>
  <c r="F544" i="3"/>
  <c r="H341" i="4"/>
  <c r="I341" i="4"/>
  <c r="R718" i="4"/>
  <c r="N718" i="4"/>
  <c r="T339" i="4"/>
  <c r="X339" i="4"/>
  <c r="Y339" i="4" s="1"/>
  <c r="S343" i="5"/>
  <c r="R343" i="5"/>
  <c r="M341" i="4"/>
  <c r="S342" i="5"/>
  <c r="R342" i="5"/>
  <c r="N340" i="4"/>
  <c r="K545" i="3"/>
  <c r="N545" i="3"/>
  <c r="F469" i="2"/>
  <c r="G468" i="2"/>
  <c r="J468" i="2"/>
  <c r="T340" i="4"/>
  <c r="X340" i="4"/>
  <c r="Y340" i="4" s="1"/>
  <c r="O545" i="3"/>
  <c r="N339" i="4"/>
  <c r="K718" i="4"/>
  <c r="L718" i="4" s="1"/>
  <c r="N1317" i="1"/>
  <c r="M343" i="4"/>
  <c r="Y343" i="5" l="1"/>
  <c r="AA343" i="5" s="1"/>
  <c r="D343" i="4"/>
  <c r="G343" i="4"/>
  <c r="M344" i="5"/>
  <c r="O1339" i="1"/>
  <c r="O1317" i="1"/>
  <c r="P1309" i="1"/>
  <c r="D1367" i="1"/>
  <c r="D1389" i="1"/>
  <c r="Y341" i="5"/>
  <c r="R720" i="5"/>
  <c r="Q342" i="4"/>
  <c r="K342" i="4"/>
  <c r="N342" i="4" s="1"/>
  <c r="S342" i="4"/>
  <c r="G469" i="2"/>
  <c r="J469" i="2"/>
  <c r="O1340" i="1"/>
  <c r="P1310" i="1"/>
  <c r="P1340" i="1" s="1"/>
  <c r="AD720" i="5"/>
  <c r="S777" i="5"/>
  <c r="D469" i="2"/>
  <c r="F545" i="3"/>
  <c r="Y342" i="5"/>
  <c r="K341" i="4"/>
  <c r="Q341" i="4"/>
  <c r="S341" i="4"/>
  <c r="S343" i="4"/>
  <c r="H470" i="2"/>
  <c r="D1390" i="1"/>
  <c r="F470" i="2"/>
  <c r="K546" i="3"/>
  <c r="N546" i="3"/>
  <c r="K343" i="4"/>
  <c r="N343" i="4" s="1"/>
  <c r="Q343" i="4"/>
  <c r="N1347" i="1"/>
  <c r="N1321" i="1"/>
  <c r="N1351" i="1" s="1"/>
  <c r="G547" i="3"/>
  <c r="O547" i="3" s="1"/>
  <c r="J547" i="3"/>
  <c r="D547" i="3"/>
  <c r="C471" i="2"/>
  <c r="O546" i="3"/>
  <c r="E470" i="2"/>
  <c r="I470" i="2" s="1"/>
  <c r="E546" i="3"/>
  <c r="H546" i="3"/>
  <c r="H342" i="4"/>
  <c r="I342" i="4"/>
  <c r="M345" i="5"/>
  <c r="R345" i="5" l="1"/>
  <c r="S345" i="5"/>
  <c r="M344" i="4"/>
  <c r="X341" i="4"/>
  <c r="Y341" i="4" s="1"/>
  <c r="T341" i="4"/>
  <c r="D1371" i="1"/>
  <c r="D1401" i="1" s="1"/>
  <c r="D1397" i="1"/>
  <c r="D345" i="4"/>
  <c r="G345" i="4"/>
  <c r="K547" i="3"/>
  <c r="F471" i="2"/>
  <c r="N547" i="3"/>
  <c r="J470" i="2"/>
  <c r="G470" i="2"/>
  <c r="AA342" i="5"/>
  <c r="G344" i="4"/>
  <c r="D344" i="4"/>
  <c r="R777" i="5"/>
  <c r="AC720" i="5"/>
  <c r="G548" i="3"/>
  <c r="J548" i="3"/>
  <c r="D548" i="3"/>
  <c r="C472" i="2"/>
  <c r="H472" i="2" s="1"/>
  <c r="O548" i="3"/>
  <c r="H547" i="3"/>
  <c r="E471" i="2"/>
  <c r="I471" i="2" s="1"/>
  <c r="E547" i="3"/>
  <c r="T343" i="4"/>
  <c r="X343" i="4"/>
  <c r="Y343" i="4" s="1"/>
  <c r="AA341" i="5"/>
  <c r="AA720" i="5" s="1"/>
  <c r="Y720" i="5"/>
  <c r="P1339" i="1"/>
  <c r="P1317" i="1"/>
  <c r="H343" i="4"/>
  <c r="I343" i="4"/>
  <c r="X342" i="4"/>
  <c r="Y342" i="4" s="1"/>
  <c r="T342" i="4"/>
  <c r="S344" i="5"/>
  <c r="R344" i="5"/>
  <c r="E1389" i="1"/>
  <c r="E1367" i="1"/>
  <c r="F546" i="3"/>
  <c r="D470" i="2"/>
  <c r="H471" i="2"/>
  <c r="N341" i="4"/>
  <c r="O1347" i="1"/>
  <c r="O1321" i="1"/>
  <c r="O1351" i="1" s="1"/>
  <c r="F1390" i="1"/>
  <c r="M345" i="4"/>
  <c r="M346" i="5"/>
  <c r="E1371" i="1" l="1"/>
  <c r="E1401" i="1" s="1"/>
  <c r="E1397" i="1"/>
  <c r="F472" i="2"/>
  <c r="K548" i="3"/>
  <c r="N548" i="3"/>
  <c r="K344" i="4"/>
  <c r="Q344" i="4"/>
  <c r="S345" i="4"/>
  <c r="S344" i="4"/>
  <c r="Y344" i="5"/>
  <c r="AJ720" i="5"/>
  <c r="Y777" i="5"/>
  <c r="E1390" i="1"/>
  <c r="F1389" i="1"/>
  <c r="F1367" i="1"/>
  <c r="S346" i="5"/>
  <c r="R346" i="5"/>
  <c r="P1347" i="1"/>
  <c r="P1321" i="1"/>
  <c r="P1351" i="1" s="1"/>
  <c r="J471" i="2"/>
  <c r="G471" i="2"/>
  <c r="E548" i="3"/>
  <c r="H548" i="3"/>
  <c r="E472" i="2"/>
  <c r="I472" i="2" s="1"/>
  <c r="H344" i="4"/>
  <c r="I344" i="4"/>
  <c r="J549" i="3"/>
  <c r="D549" i="3"/>
  <c r="C473" i="2"/>
  <c r="G549" i="3"/>
  <c r="I345" i="4"/>
  <c r="H345" i="4"/>
  <c r="F547" i="3"/>
  <c r="D471" i="2"/>
  <c r="K345" i="4"/>
  <c r="N345" i="4" s="1"/>
  <c r="Q345" i="4"/>
  <c r="Y345" i="5"/>
  <c r="AA345" i="5" s="1"/>
  <c r="M346" i="4"/>
  <c r="M347" i="5"/>
  <c r="Y346" i="5" l="1"/>
  <c r="AA346" i="5" s="1"/>
  <c r="D550" i="3"/>
  <c r="C474" i="2"/>
  <c r="H474" i="2" s="1"/>
  <c r="J550" i="3"/>
  <c r="G550" i="3"/>
  <c r="O550" i="3" s="1"/>
  <c r="R347" i="5"/>
  <c r="S347" i="5"/>
  <c r="D346" i="4"/>
  <c r="G346" i="4"/>
  <c r="H473" i="2"/>
  <c r="F1397" i="1"/>
  <c r="F1371" i="1"/>
  <c r="F1401" i="1" s="1"/>
  <c r="S346" i="4"/>
  <c r="N344" i="4"/>
  <c r="F548" i="3"/>
  <c r="D472" i="2"/>
  <c r="T344" i="4"/>
  <c r="X344" i="4"/>
  <c r="Y344" i="4" s="1"/>
  <c r="X345" i="4"/>
  <c r="Y345" i="4" s="1"/>
  <c r="T345" i="4"/>
  <c r="G1367" i="1"/>
  <c r="N549" i="3"/>
  <c r="K549" i="3"/>
  <c r="F473" i="2"/>
  <c r="AA344" i="5"/>
  <c r="K346" i="4"/>
  <c r="N346" i="4" s="1"/>
  <c r="Q346" i="4"/>
  <c r="G1389" i="1"/>
  <c r="O549" i="3"/>
  <c r="H549" i="3"/>
  <c r="E549" i="3"/>
  <c r="E473" i="2"/>
  <c r="I473" i="2" s="1"/>
  <c r="G472" i="2"/>
  <c r="J472" i="2"/>
  <c r="H1390" i="1"/>
  <c r="M348" i="5"/>
  <c r="F549" i="3" l="1"/>
  <c r="D473" i="2"/>
  <c r="J551" i="3"/>
  <c r="C475" i="2"/>
  <c r="G551" i="3"/>
  <c r="O551" i="3" s="1"/>
  <c r="D551" i="3"/>
  <c r="G1371" i="1"/>
  <c r="G1401" i="1" s="1"/>
  <c r="G1397" i="1"/>
  <c r="G1390" i="1"/>
  <c r="S348" i="5"/>
  <c r="R348" i="5"/>
  <c r="Y347" i="5"/>
  <c r="H550" i="3"/>
  <c r="E550" i="3"/>
  <c r="E474" i="2"/>
  <c r="I474" i="2" s="1"/>
  <c r="M347" i="4"/>
  <c r="H1389" i="1"/>
  <c r="H1367" i="1"/>
  <c r="J473" i="2"/>
  <c r="G473" i="2"/>
  <c r="X346" i="4"/>
  <c r="Y346" i="4" s="1"/>
  <c r="T346" i="4"/>
  <c r="H346" i="4"/>
  <c r="I346" i="4"/>
  <c r="G347" i="4"/>
  <c r="D347" i="4"/>
  <c r="N550" i="3"/>
  <c r="F474" i="2"/>
  <c r="K550" i="3"/>
  <c r="M349" i="5"/>
  <c r="R349" i="5" l="1"/>
  <c r="S349" i="5"/>
  <c r="H1397" i="1"/>
  <c r="H1371" i="1"/>
  <c r="H1401" i="1" s="1"/>
  <c r="J474" i="2"/>
  <c r="G474" i="2"/>
  <c r="Y348" i="5"/>
  <c r="AA348" i="5" s="1"/>
  <c r="N551" i="3"/>
  <c r="K551" i="3"/>
  <c r="F475" i="2"/>
  <c r="M348" i="4"/>
  <c r="F550" i="3"/>
  <c r="D474" i="2"/>
  <c r="D552" i="3"/>
  <c r="J552" i="3"/>
  <c r="G552" i="3"/>
  <c r="C476" i="2"/>
  <c r="H476" i="2" s="1"/>
  <c r="K347" i="4"/>
  <c r="Q347" i="4"/>
  <c r="S347" i="4"/>
  <c r="G348" i="4"/>
  <c r="D348" i="4"/>
  <c r="H551" i="3"/>
  <c r="E475" i="2"/>
  <c r="I475" i="2" s="1"/>
  <c r="E551" i="3"/>
  <c r="H347" i="4"/>
  <c r="I347" i="4"/>
  <c r="AA347" i="5"/>
  <c r="H475" i="2"/>
  <c r="M349" i="4"/>
  <c r="M350" i="5"/>
  <c r="J1389" i="1" l="1"/>
  <c r="J1367" i="1"/>
  <c r="G349" i="4"/>
  <c r="D349" i="4"/>
  <c r="C477" i="2"/>
  <c r="H477" i="2" s="1"/>
  <c r="J553" i="3"/>
  <c r="D553" i="3"/>
  <c r="G553" i="3"/>
  <c r="H552" i="3"/>
  <c r="E552" i="3"/>
  <c r="E476" i="2"/>
  <c r="I476" i="2" s="1"/>
  <c r="S350" i="5"/>
  <c r="R350" i="5"/>
  <c r="I1390" i="1"/>
  <c r="J1390" i="1"/>
  <c r="D475" i="2"/>
  <c r="F551" i="3"/>
  <c r="H348" i="4"/>
  <c r="I348" i="4"/>
  <c r="F476" i="2"/>
  <c r="N552" i="3"/>
  <c r="K552" i="3"/>
  <c r="Q348" i="4"/>
  <c r="K348" i="4"/>
  <c r="N348" i="4" s="1"/>
  <c r="S348" i="4"/>
  <c r="Y349" i="5"/>
  <c r="N721" i="5"/>
  <c r="N778" i="5" s="1"/>
  <c r="Q349" i="4"/>
  <c r="K349" i="4"/>
  <c r="N349" i="4" s="1"/>
  <c r="S349" i="4"/>
  <c r="I1389" i="1"/>
  <c r="I1367" i="1"/>
  <c r="G475" i="2"/>
  <c r="J475" i="2"/>
  <c r="X347" i="4"/>
  <c r="Y347" i="4" s="1"/>
  <c r="T347" i="4"/>
  <c r="N347" i="4"/>
  <c r="O552" i="3"/>
  <c r="M351" i="5"/>
  <c r="J1371" i="1" l="1"/>
  <c r="J1401" i="1" s="1"/>
  <c r="J1397" i="1"/>
  <c r="I1371" i="1"/>
  <c r="I1401" i="1" s="1"/>
  <c r="I1397" i="1"/>
  <c r="D554" i="3"/>
  <c r="G554" i="3"/>
  <c r="O554" i="3" s="1"/>
  <c r="C478" i="2"/>
  <c r="J554" i="3"/>
  <c r="C555" i="3"/>
  <c r="D555" i="3" s="1"/>
  <c r="N553" i="3"/>
  <c r="K553" i="3"/>
  <c r="F477" i="2"/>
  <c r="I349" i="4"/>
  <c r="H349" i="4"/>
  <c r="G476" i="2"/>
  <c r="J476" i="2"/>
  <c r="H553" i="3"/>
  <c r="E477" i="2"/>
  <c r="I477" i="2" s="1"/>
  <c r="E553" i="3"/>
  <c r="S351" i="5"/>
  <c r="R351" i="5"/>
  <c r="K1389" i="1"/>
  <c r="X349" i="4"/>
  <c r="Y349" i="4" s="1"/>
  <c r="T349" i="4"/>
  <c r="D350" i="4"/>
  <c r="G350" i="4"/>
  <c r="AA349" i="5"/>
  <c r="D476" i="2"/>
  <c r="F552" i="3"/>
  <c r="O553" i="3"/>
  <c r="K1367" i="1"/>
  <c r="M350" i="4"/>
  <c r="X348" i="4"/>
  <c r="Y348" i="4" s="1"/>
  <c r="T348" i="4"/>
  <c r="Y350" i="5"/>
  <c r="AA350" i="5" s="1"/>
  <c r="L1390" i="1"/>
  <c r="M352" i="5"/>
  <c r="O555" i="3" l="1"/>
  <c r="Y351" i="5"/>
  <c r="AA351" i="5" s="1"/>
  <c r="F553" i="3"/>
  <c r="D477" i="2"/>
  <c r="D351" i="4"/>
  <c r="D719" i="4" s="1"/>
  <c r="G351" i="4"/>
  <c r="B719" i="4"/>
  <c r="Q350" i="4"/>
  <c r="K350" i="4"/>
  <c r="S350" i="4"/>
  <c r="K1397" i="1"/>
  <c r="K1371" i="1"/>
  <c r="K1401" i="1" s="1"/>
  <c r="N554" i="3"/>
  <c r="K554" i="3"/>
  <c r="F478" i="2"/>
  <c r="F480" i="2" s="1"/>
  <c r="J555" i="3"/>
  <c r="L1389" i="1"/>
  <c r="L1367" i="1"/>
  <c r="K1390" i="1"/>
  <c r="G477" i="2"/>
  <c r="J477" i="2"/>
  <c r="H478" i="2"/>
  <c r="H480" i="2" s="1"/>
  <c r="C480" i="2"/>
  <c r="S352" i="5"/>
  <c r="R352" i="5"/>
  <c r="I350" i="4"/>
  <c r="H350" i="4"/>
  <c r="H554" i="3"/>
  <c r="E478" i="2"/>
  <c r="E480" i="2" s="1"/>
  <c r="E554" i="3"/>
  <c r="G555" i="3"/>
  <c r="H555" i="3" s="1"/>
  <c r="J557" i="3"/>
  <c r="G557" i="3"/>
  <c r="D557" i="3"/>
  <c r="C483" i="2"/>
  <c r="Y352" i="5" l="1"/>
  <c r="AA352" i="5" s="1"/>
  <c r="D478" i="2"/>
  <c r="D480" i="2" s="1"/>
  <c r="F554" i="3"/>
  <c r="E555" i="3"/>
  <c r="F555" i="3" s="1"/>
  <c r="D558" i="3"/>
  <c r="C484" i="2"/>
  <c r="H484" i="2" s="1"/>
  <c r="G558" i="3"/>
  <c r="J558" i="3"/>
  <c r="I478" i="2"/>
  <c r="N555" i="3"/>
  <c r="K555" i="3"/>
  <c r="D352" i="4"/>
  <c r="G352" i="4"/>
  <c r="M1389" i="1"/>
  <c r="N557" i="3"/>
  <c r="K557" i="3"/>
  <c r="F483" i="2"/>
  <c r="X350" i="4"/>
  <c r="Y350" i="4" s="1"/>
  <c r="T350" i="4"/>
  <c r="N350" i="4"/>
  <c r="O557" i="3"/>
  <c r="E557" i="3"/>
  <c r="E483" i="2"/>
  <c r="I483" i="2" s="1"/>
  <c r="H557" i="3"/>
  <c r="H351" i="4"/>
  <c r="I351" i="4"/>
  <c r="I719" i="4" s="1"/>
  <c r="G719" i="4"/>
  <c r="H719" i="4" s="1"/>
  <c r="M1390" i="1"/>
  <c r="H483" i="2"/>
  <c r="L1397" i="1"/>
  <c r="L1371" i="1"/>
  <c r="L1401" i="1" s="1"/>
  <c r="M351" i="4"/>
  <c r="O719" i="4"/>
  <c r="M1367" i="1" l="1"/>
  <c r="M1397" i="1" s="1"/>
  <c r="G483" i="2"/>
  <c r="J483" i="2"/>
  <c r="M354" i="5"/>
  <c r="M353" i="4"/>
  <c r="H352" i="4"/>
  <c r="I352" i="4"/>
  <c r="M353" i="5"/>
  <c r="L721" i="5"/>
  <c r="L778" i="5" s="1"/>
  <c r="K351" i="4"/>
  <c r="Q351" i="4"/>
  <c r="M719" i="4"/>
  <c r="S351" i="4"/>
  <c r="N1390" i="1"/>
  <c r="M352" i="4"/>
  <c r="G478" i="2"/>
  <c r="G480" i="2" s="1"/>
  <c r="J478" i="2"/>
  <c r="I480" i="2"/>
  <c r="J480" i="2" s="1"/>
  <c r="O558" i="3"/>
  <c r="E484" i="2"/>
  <c r="I484" i="2" s="1"/>
  <c r="E558" i="3"/>
  <c r="H558" i="3"/>
  <c r="K558" i="3"/>
  <c r="F484" i="2"/>
  <c r="N558" i="3"/>
  <c r="N1389" i="1"/>
  <c r="N1367" i="1"/>
  <c r="F557" i="3"/>
  <c r="D483" i="2"/>
  <c r="D353" i="4"/>
  <c r="G353" i="4"/>
  <c r="D559" i="3"/>
  <c r="C485" i="2"/>
  <c r="J559" i="3"/>
  <c r="G559" i="3"/>
  <c r="O559" i="3" s="1"/>
  <c r="M354" i="4"/>
  <c r="M355" i="5"/>
  <c r="M1371" i="1" l="1"/>
  <c r="M1401" i="1" s="1"/>
  <c r="F485" i="2"/>
  <c r="N559" i="3"/>
  <c r="K559" i="3"/>
  <c r="T351" i="4"/>
  <c r="X351" i="4"/>
  <c r="Y351" i="4" s="1"/>
  <c r="S355" i="5"/>
  <c r="R355" i="5"/>
  <c r="Q354" i="4"/>
  <c r="K354" i="4"/>
  <c r="N354" i="4" s="1"/>
  <c r="S354" i="4"/>
  <c r="H485" i="2"/>
  <c r="K352" i="4"/>
  <c r="Q352" i="4"/>
  <c r="S352" i="4"/>
  <c r="R719" i="4"/>
  <c r="N719" i="4"/>
  <c r="R353" i="5"/>
  <c r="S353" i="5"/>
  <c r="S721" i="5" s="1"/>
  <c r="M721" i="5"/>
  <c r="K353" i="4"/>
  <c r="N353" i="4" s="1"/>
  <c r="Q353" i="4"/>
  <c r="S353" i="4"/>
  <c r="D484" i="2"/>
  <c r="F558" i="3"/>
  <c r="G354" i="4"/>
  <c r="D354" i="4"/>
  <c r="J560" i="3"/>
  <c r="C486" i="2"/>
  <c r="G560" i="3"/>
  <c r="D560" i="3"/>
  <c r="O560" i="3"/>
  <c r="N1397" i="1"/>
  <c r="N1371" i="1"/>
  <c r="N1401" i="1" s="1"/>
  <c r="N351" i="4"/>
  <c r="K719" i="4"/>
  <c r="L719" i="4" s="1"/>
  <c r="R354" i="5"/>
  <c r="S354" i="5"/>
  <c r="H559" i="3"/>
  <c r="E559" i="3"/>
  <c r="E485" i="2"/>
  <c r="I485" i="2" s="1"/>
  <c r="H353" i="4"/>
  <c r="I353" i="4"/>
  <c r="J484" i="2"/>
  <c r="G484" i="2"/>
  <c r="M356" i="5"/>
  <c r="S356" i="5" l="1"/>
  <c r="R356" i="5"/>
  <c r="Y356" i="5" s="1"/>
  <c r="AA356" i="5" s="1"/>
  <c r="F559" i="3"/>
  <c r="D485" i="2"/>
  <c r="G485" i="2"/>
  <c r="J485" i="2"/>
  <c r="G561" i="3"/>
  <c r="O561" i="3"/>
  <c r="C487" i="2"/>
  <c r="H487" i="2" s="1"/>
  <c r="D561" i="3"/>
  <c r="J561" i="3"/>
  <c r="H486" i="2"/>
  <c r="S778" i="5"/>
  <c r="AD721" i="5"/>
  <c r="T354" i="4"/>
  <c r="X354" i="4"/>
  <c r="Y354" i="4" s="1"/>
  <c r="Y355" i="5"/>
  <c r="AA355" i="5" s="1"/>
  <c r="G355" i="4"/>
  <c r="D355" i="4"/>
  <c r="N560" i="3"/>
  <c r="K560" i="3"/>
  <c r="F486" i="2"/>
  <c r="Y353" i="5"/>
  <c r="R721" i="5"/>
  <c r="N352" i="4"/>
  <c r="O1367" i="1"/>
  <c r="O1389" i="1"/>
  <c r="P1359" i="1"/>
  <c r="Y354" i="5"/>
  <c r="O1390" i="1"/>
  <c r="P1360" i="1"/>
  <c r="P1390" i="1" s="1"/>
  <c r="X352" i="4"/>
  <c r="Y352" i="4" s="1"/>
  <c r="T352" i="4"/>
  <c r="H560" i="3"/>
  <c r="E486" i="2"/>
  <c r="I486" i="2" s="1"/>
  <c r="E560" i="3"/>
  <c r="H354" i="4"/>
  <c r="I354" i="4"/>
  <c r="X353" i="4"/>
  <c r="Y353" i="4" s="1"/>
  <c r="T353" i="4"/>
  <c r="M356" i="4"/>
  <c r="M357" i="5"/>
  <c r="J486" i="2" l="1"/>
  <c r="G486" i="2"/>
  <c r="E1439" i="1"/>
  <c r="F560" i="3"/>
  <c r="D486" i="2"/>
  <c r="G356" i="4"/>
  <c r="D356" i="4"/>
  <c r="AA354" i="5"/>
  <c r="O1371" i="1"/>
  <c r="O1401" i="1" s="1"/>
  <c r="O1397" i="1"/>
  <c r="H355" i="4"/>
  <c r="I355" i="4"/>
  <c r="R357" i="5"/>
  <c r="S357" i="5"/>
  <c r="D1439" i="1"/>
  <c r="D1417" i="1"/>
  <c r="P1389" i="1"/>
  <c r="P1367" i="1"/>
  <c r="M355" i="4"/>
  <c r="R778" i="5"/>
  <c r="AC721" i="5"/>
  <c r="F487" i="2"/>
  <c r="K561" i="3"/>
  <c r="N561" i="3"/>
  <c r="H561" i="3"/>
  <c r="E487" i="2"/>
  <c r="I487" i="2" s="1"/>
  <c r="E561" i="3"/>
  <c r="J562" i="3"/>
  <c r="D562" i="3"/>
  <c r="C488" i="2"/>
  <c r="G562" i="3"/>
  <c r="Q356" i="4"/>
  <c r="K356" i="4"/>
  <c r="N356" i="4" s="1"/>
  <c r="E1440" i="1"/>
  <c r="D1440" i="1"/>
  <c r="AA353" i="5"/>
  <c r="AA721" i="5" s="1"/>
  <c r="Y721" i="5"/>
  <c r="O562" i="3" l="1"/>
  <c r="E488" i="2"/>
  <c r="I488" i="2" s="1"/>
  <c r="H562" i="3"/>
  <c r="E562" i="3"/>
  <c r="K355" i="4"/>
  <c r="Q355" i="4"/>
  <c r="S355" i="4"/>
  <c r="J563" i="3"/>
  <c r="D563" i="3"/>
  <c r="C489" i="2"/>
  <c r="H489" i="2" s="1"/>
  <c r="G563" i="3"/>
  <c r="M358" i="5"/>
  <c r="Y778" i="5"/>
  <c r="AJ721" i="5"/>
  <c r="N562" i="3"/>
  <c r="K562" i="3"/>
  <c r="F488" i="2"/>
  <c r="G487" i="2"/>
  <c r="J487" i="2"/>
  <c r="D1421" i="1"/>
  <c r="D1451" i="1" s="1"/>
  <c r="D1447" i="1"/>
  <c r="Y357" i="5"/>
  <c r="F1417" i="1"/>
  <c r="S356" i="4"/>
  <c r="H488" i="2"/>
  <c r="P1371" i="1"/>
  <c r="P1401" i="1" s="1"/>
  <c r="P1397" i="1"/>
  <c r="F1439" i="1"/>
  <c r="D487" i="2"/>
  <c r="F561" i="3"/>
  <c r="H356" i="4"/>
  <c r="I356" i="4"/>
  <c r="E1417" i="1"/>
  <c r="G357" i="4"/>
  <c r="D357" i="4"/>
  <c r="M358" i="4"/>
  <c r="M359" i="5"/>
  <c r="F1447" i="1" l="1"/>
  <c r="F1421" i="1"/>
  <c r="F1451" i="1" s="1"/>
  <c r="G358" i="4"/>
  <c r="D358" i="4"/>
  <c r="E1447" i="1"/>
  <c r="E1421" i="1"/>
  <c r="E1451" i="1" s="1"/>
  <c r="T356" i="4"/>
  <c r="X356" i="4"/>
  <c r="Y356" i="4" s="1"/>
  <c r="S358" i="5"/>
  <c r="R358" i="5"/>
  <c r="S359" i="5"/>
  <c r="R359" i="5"/>
  <c r="Y359" i="5" s="1"/>
  <c r="AA359" i="5" s="1"/>
  <c r="H357" i="4"/>
  <c r="I357" i="4"/>
  <c r="D564" i="3"/>
  <c r="G564" i="3"/>
  <c r="C490" i="2"/>
  <c r="J564" i="3"/>
  <c r="AA357" i="5"/>
  <c r="F489" i="2"/>
  <c r="K563" i="3"/>
  <c r="N563" i="3"/>
  <c r="Q358" i="4"/>
  <c r="K358" i="4"/>
  <c r="N358" i="4" s="1"/>
  <c r="G1439" i="1"/>
  <c r="M357" i="4"/>
  <c r="F1440" i="1"/>
  <c r="O563" i="3"/>
  <c r="E489" i="2"/>
  <c r="I489" i="2" s="1"/>
  <c r="E563" i="3"/>
  <c r="H563" i="3"/>
  <c r="N355" i="4"/>
  <c r="G1440" i="1"/>
  <c r="G488" i="2"/>
  <c r="J488" i="2"/>
  <c r="X355" i="4"/>
  <c r="Y355" i="4" s="1"/>
  <c r="T355" i="4"/>
  <c r="F562" i="3"/>
  <c r="D488" i="2"/>
  <c r="H1440" i="1"/>
  <c r="M360" i="5"/>
  <c r="G489" i="2" l="1"/>
  <c r="J489" i="2"/>
  <c r="G565" i="3"/>
  <c r="C491" i="2"/>
  <c r="H491" i="2" s="1"/>
  <c r="J565" i="3"/>
  <c r="D565" i="3"/>
  <c r="O565" i="3"/>
  <c r="F490" i="2"/>
  <c r="N564" i="3"/>
  <c r="K564" i="3"/>
  <c r="K357" i="4"/>
  <c r="Q357" i="4"/>
  <c r="S357" i="4"/>
  <c r="S358" i="4"/>
  <c r="Y358" i="5"/>
  <c r="S360" i="5"/>
  <c r="R360" i="5"/>
  <c r="G1417" i="1"/>
  <c r="O564" i="3"/>
  <c r="E564" i="3"/>
  <c r="H564" i="3"/>
  <c r="E490" i="2"/>
  <c r="I490" i="2" s="1"/>
  <c r="H490" i="2"/>
  <c r="I358" i="4"/>
  <c r="H358" i="4"/>
  <c r="H1439" i="1"/>
  <c r="H1417" i="1"/>
  <c r="F563" i="3"/>
  <c r="D489" i="2"/>
  <c r="G359" i="4"/>
  <c r="D359" i="4"/>
  <c r="M360" i="4"/>
  <c r="M361" i="5"/>
  <c r="Y360" i="5" l="1"/>
  <c r="AA360" i="5" s="1"/>
  <c r="S361" i="5"/>
  <c r="R361" i="5"/>
  <c r="D490" i="2"/>
  <c r="F564" i="3"/>
  <c r="M359" i="4"/>
  <c r="S360" i="4" s="1"/>
  <c r="D360" i="4"/>
  <c r="G360" i="4"/>
  <c r="N357" i="4"/>
  <c r="H565" i="3"/>
  <c r="E491" i="2"/>
  <c r="I491" i="2" s="1"/>
  <c r="E565" i="3"/>
  <c r="X358" i="4"/>
  <c r="Y358" i="4" s="1"/>
  <c r="T358" i="4"/>
  <c r="K360" i="4"/>
  <c r="N360" i="4" s="1"/>
  <c r="Q360" i="4"/>
  <c r="I1439" i="1"/>
  <c r="H1421" i="1"/>
  <c r="H1451" i="1" s="1"/>
  <c r="H1447" i="1"/>
  <c r="J490" i="2"/>
  <c r="G490" i="2"/>
  <c r="G1447" i="1"/>
  <c r="G1421" i="1"/>
  <c r="G1451" i="1" s="1"/>
  <c r="F491" i="2"/>
  <c r="N565" i="3"/>
  <c r="K565" i="3"/>
  <c r="T357" i="4"/>
  <c r="X357" i="4"/>
  <c r="Y357" i="4" s="1"/>
  <c r="H359" i="4"/>
  <c r="I359" i="4"/>
  <c r="AA358" i="5"/>
  <c r="D566" i="3"/>
  <c r="J566" i="3"/>
  <c r="G566" i="3"/>
  <c r="C492" i="2"/>
  <c r="H492" i="2" s="1"/>
  <c r="O566" i="3"/>
  <c r="M361" i="4"/>
  <c r="M362" i="5"/>
  <c r="N722" i="5" l="1"/>
  <c r="N779" i="5" s="1"/>
  <c r="C493" i="2"/>
  <c r="H493" i="2" s="1"/>
  <c r="J567" i="3"/>
  <c r="G567" i="3"/>
  <c r="D567" i="3"/>
  <c r="J1440" i="1"/>
  <c r="F492" i="2"/>
  <c r="N566" i="3"/>
  <c r="K566" i="3"/>
  <c r="F565" i="3"/>
  <c r="D491" i="2"/>
  <c r="Q359" i="4"/>
  <c r="K359" i="4"/>
  <c r="S359" i="4"/>
  <c r="Y361" i="5"/>
  <c r="J1439" i="1"/>
  <c r="Q361" i="4"/>
  <c r="K361" i="4"/>
  <c r="N361" i="4" s="1"/>
  <c r="S361" i="4"/>
  <c r="I1440" i="1"/>
  <c r="X360" i="4"/>
  <c r="Y360" i="4" s="1"/>
  <c r="T360" i="4"/>
  <c r="D361" i="4"/>
  <c r="G361" i="4"/>
  <c r="G491" i="2"/>
  <c r="J491" i="2"/>
  <c r="H360" i="4"/>
  <c r="I360" i="4"/>
  <c r="S362" i="5"/>
  <c r="R362" i="5"/>
  <c r="E492" i="2"/>
  <c r="I492" i="2" s="1"/>
  <c r="H566" i="3"/>
  <c r="E566" i="3"/>
  <c r="I1417" i="1"/>
  <c r="M362" i="4"/>
  <c r="M363" i="5"/>
  <c r="J1417" i="1" l="1"/>
  <c r="D492" i="2"/>
  <c r="F566" i="3"/>
  <c r="Y362" i="5"/>
  <c r="AA362" i="5" s="1"/>
  <c r="T361" i="4"/>
  <c r="X361" i="4"/>
  <c r="Y361" i="4" s="1"/>
  <c r="T359" i="4"/>
  <c r="X359" i="4"/>
  <c r="Y359" i="4" s="1"/>
  <c r="C494" i="2"/>
  <c r="J568" i="3"/>
  <c r="G568" i="3"/>
  <c r="O568" i="3" s="1"/>
  <c r="D568" i="3"/>
  <c r="C569" i="3"/>
  <c r="D569" i="3" s="1"/>
  <c r="J1447" i="1"/>
  <c r="J1421" i="1"/>
  <c r="J1451" i="1" s="1"/>
  <c r="E493" i="2"/>
  <c r="I493" i="2" s="1"/>
  <c r="H567" i="3"/>
  <c r="E567" i="3"/>
  <c r="K362" i="4"/>
  <c r="N362" i="4" s="1"/>
  <c r="Q362" i="4"/>
  <c r="K1440" i="1"/>
  <c r="I1421" i="1"/>
  <c r="I1451" i="1" s="1"/>
  <c r="I1447" i="1"/>
  <c r="G492" i="2"/>
  <c r="J492" i="2"/>
  <c r="H361" i="4"/>
  <c r="I361" i="4"/>
  <c r="S362" i="4"/>
  <c r="N359" i="4"/>
  <c r="N567" i="3"/>
  <c r="K567" i="3"/>
  <c r="F493" i="2"/>
  <c r="G362" i="4"/>
  <c r="D362" i="4"/>
  <c r="S363" i="5"/>
  <c r="R363" i="5"/>
  <c r="Y363" i="5" s="1"/>
  <c r="AA363" i="5" s="1"/>
  <c r="K1439" i="1"/>
  <c r="K1417" i="1"/>
  <c r="AA361" i="5"/>
  <c r="O567" i="3"/>
  <c r="M364" i="5"/>
  <c r="O569" i="3" l="1"/>
  <c r="S364" i="5"/>
  <c r="R364" i="5"/>
  <c r="H362" i="4"/>
  <c r="I362" i="4"/>
  <c r="F567" i="3"/>
  <c r="D493" i="2"/>
  <c r="N568" i="3"/>
  <c r="K568" i="3"/>
  <c r="F494" i="2"/>
  <c r="F496" i="2" s="1"/>
  <c r="J569" i="3"/>
  <c r="C499" i="2"/>
  <c r="D571" i="3"/>
  <c r="J571" i="3"/>
  <c r="G571" i="3"/>
  <c r="O571" i="3" s="1"/>
  <c r="H494" i="2"/>
  <c r="H496" i="2" s="1"/>
  <c r="C496" i="2"/>
  <c r="L1440" i="1"/>
  <c r="X362" i="4"/>
  <c r="Y362" i="4" s="1"/>
  <c r="T362" i="4"/>
  <c r="G493" i="2"/>
  <c r="J493" i="2"/>
  <c r="L1439" i="1"/>
  <c r="D363" i="4"/>
  <c r="D720" i="4" s="1"/>
  <c r="G363" i="4"/>
  <c r="B720" i="4"/>
  <c r="K1447" i="1"/>
  <c r="K1421" i="1"/>
  <c r="K1451" i="1" s="1"/>
  <c r="H568" i="3"/>
  <c r="E494" i="2"/>
  <c r="E496" i="2" s="1"/>
  <c r="E568" i="3"/>
  <c r="G569" i="3"/>
  <c r="H569" i="3" s="1"/>
  <c r="Y364" i="5" l="1"/>
  <c r="AA364" i="5" s="1"/>
  <c r="M1440" i="1"/>
  <c r="I363" i="4"/>
  <c r="I720" i="4" s="1"/>
  <c r="H363" i="4"/>
  <c r="G720" i="4"/>
  <c r="H720" i="4" s="1"/>
  <c r="N571" i="3"/>
  <c r="K571" i="3"/>
  <c r="F499" i="2"/>
  <c r="M1439" i="1"/>
  <c r="H499" i="2"/>
  <c r="D364" i="4"/>
  <c r="G364" i="4"/>
  <c r="D494" i="2"/>
  <c r="D496" i="2" s="1"/>
  <c r="F568" i="3"/>
  <c r="E569" i="3"/>
  <c r="F569" i="3" s="1"/>
  <c r="L1417" i="1"/>
  <c r="G572" i="3"/>
  <c r="D572" i="3"/>
  <c r="J572" i="3"/>
  <c r="C500" i="2"/>
  <c r="H500" i="2" s="1"/>
  <c r="I494" i="2"/>
  <c r="E571" i="3"/>
  <c r="E499" i="2"/>
  <c r="H571" i="3"/>
  <c r="K569" i="3"/>
  <c r="N569" i="3"/>
  <c r="M363" i="4"/>
  <c r="O720" i="4"/>
  <c r="M1417" i="1" l="1"/>
  <c r="M1447" i="1" s="1"/>
  <c r="I499" i="2"/>
  <c r="M365" i="4"/>
  <c r="N1440" i="1"/>
  <c r="K363" i="4"/>
  <c r="Q363" i="4"/>
  <c r="M720" i="4"/>
  <c r="S363" i="4"/>
  <c r="L1447" i="1"/>
  <c r="L1421" i="1"/>
  <c r="L1451" i="1" s="1"/>
  <c r="N1439" i="1"/>
  <c r="M1421" i="1"/>
  <c r="M1451" i="1" s="1"/>
  <c r="F571" i="3"/>
  <c r="D499" i="2"/>
  <c r="K572" i="3"/>
  <c r="N572" i="3"/>
  <c r="F500" i="2"/>
  <c r="H364" i="4"/>
  <c r="I364" i="4"/>
  <c r="G365" i="4"/>
  <c r="D365" i="4"/>
  <c r="M365" i="5"/>
  <c r="L722" i="5"/>
  <c r="L779" i="5" s="1"/>
  <c r="M366" i="5"/>
  <c r="G494" i="2"/>
  <c r="G496" i="2" s="1"/>
  <c r="J494" i="2"/>
  <c r="I496" i="2"/>
  <c r="J496" i="2" s="1"/>
  <c r="O572" i="3"/>
  <c r="E572" i="3"/>
  <c r="E500" i="2"/>
  <c r="I500" i="2" s="1"/>
  <c r="H572" i="3"/>
  <c r="G573" i="3"/>
  <c r="O573" i="3" s="1"/>
  <c r="D573" i="3"/>
  <c r="J573" i="3"/>
  <c r="C501" i="2"/>
  <c r="M364" i="4"/>
  <c r="S365" i="4" s="1"/>
  <c r="M367" i="5"/>
  <c r="S367" i="5" l="1"/>
  <c r="R367" i="5"/>
  <c r="Y367" i="5" s="1"/>
  <c r="AA367" i="5" s="1"/>
  <c r="D500" i="2"/>
  <c r="F572" i="3"/>
  <c r="H365" i="4"/>
  <c r="I365" i="4"/>
  <c r="N1417" i="1"/>
  <c r="T363" i="4"/>
  <c r="X363" i="4"/>
  <c r="Y363" i="4" s="1"/>
  <c r="N363" i="4"/>
  <c r="K720" i="4"/>
  <c r="L720" i="4" s="1"/>
  <c r="G574" i="3"/>
  <c r="O574" i="3" s="1"/>
  <c r="C502" i="2"/>
  <c r="H502" i="2" s="1"/>
  <c r="D574" i="3"/>
  <c r="J574" i="3"/>
  <c r="Q364" i="4"/>
  <c r="K364" i="4"/>
  <c r="S364" i="4"/>
  <c r="H501" i="2"/>
  <c r="R366" i="5"/>
  <c r="S366" i="5"/>
  <c r="R365" i="5"/>
  <c r="S365" i="5"/>
  <c r="S722" i="5" s="1"/>
  <c r="M722" i="5"/>
  <c r="N720" i="4"/>
  <c r="R720" i="4"/>
  <c r="Q365" i="4"/>
  <c r="K365" i="4"/>
  <c r="N365" i="4" s="1"/>
  <c r="J499" i="2"/>
  <c r="G499" i="2"/>
  <c r="E501" i="2"/>
  <c r="E573" i="3"/>
  <c r="H573" i="3"/>
  <c r="T365" i="4"/>
  <c r="X365" i="4"/>
  <c r="Y365" i="4" s="1"/>
  <c r="N573" i="3"/>
  <c r="K573" i="3"/>
  <c r="F501" i="2"/>
  <c r="G500" i="2"/>
  <c r="J500" i="2"/>
  <c r="G366" i="4"/>
  <c r="D366" i="4"/>
  <c r="M368" i="5"/>
  <c r="I501" i="2" l="1"/>
  <c r="D367" i="4"/>
  <c r="G367" i="4"/>
  <c r="O1440" i="1"/>
  <c r="P1410" i="1"/>
  <c r="P1440" i="1" s="1"/>
  <c r="D1489" i="1"/>
  <c r="D1467" i="1"/>
  <c r="D501" i="2"/>
  <c r="F573" i="3"/>
  <c r="Y366" i="5"/>
  <c r="X364" i="4"/>
  <c r="Y364" i="4" s="1"/>
  <c r="T364" i="4"/>
  <c r="M366" i="4"/>
  <c r="D1490" i="1"/>
  <c r="I366" i="4"/>
  <c r="H366" i="4"/>
  <c r="Y365" i="5"/>
  <c r="R722" i="5"/>
  <c r="N574" i="3"/>
  <c r="F502" i="2"/>
  <c r="K574" i="3"/>
  <c r="E502" i="2"/>
  <c r="I502" i="2" s="1"/>
  <c r="E574" i="3"/>
  <c r="H574" i="3"/>
  <c r="R368" i="5"/>
  <c r="S368" i="5"/>
  <c r="S779" i="5"/>
  <c r="AD722" i="5"/>
  <c r="G575" i="3"/>
  <c r="O575" i="3" s="1"/>
  <c r="J575" i="3"/>
  <c r="D575" i="3"/>
  <c r="C503" i="2"/>
  <c r="M367" i="4"/>
  <c r="O1439" i="1"/>
  <c r="O1417" i="1"/>
  <c r="P1409" i="1"/>
  <c r="N364" i="4"/>
  <c r="N1447" i="1"/>
  <c r="N1421" i="1"/>
  <c r="N1451" i="1" s="1"/>
  <c r="M369" i="5"/>
  <c r="J502" i="2" l="1"/>
  <c r="G502" i="2"/>
  <c r="I367" i="4"/>
  <c r="H367" i="4"/>
  <c r="E1489" i="1"/>
  <c r="J576" i="3"/>
  <c r="C504" i="2"/>
  <c r="H504" i="2" s="1"/>
  <c r="D576" i="3"/>
  <c r="G576" i="3"/>
  <c r="O576" i="3" s="1"/>
  <c r="D502" i="2"/>
  <c r="F574" i="3"/>
  <c r="AA365" i="5"/>
  <c r="AA722" i="5" s="1"/>
  <c r="Y722" i="5"/>
  <c r="AA366" i="5"/>
  <c r="K366" i="4"/>
  <c r="Q366" i="4"/>
  <c r="S366" i="4"/>
  <c r="S367" i="4"/>
  <c r="O1447" i="1"/>
  <c r="O1421" i="1"/>
  <c r="O1451" i="1" s="1"/>
  <c r="H503" i="2"/>
  <c r="H575" i="3"/>
  <c r="E503" i="2"/>
  <c r="E575" i="3"/>
  <c r="Y368" i="5"/>
  <c r="AA368" i="5" s="1"/>
  <c r="J501" i="2"/>
  <c r="G501" i="2"/>
  <c r="P1417" i="1"/>
  <c r="P1439" i="1"/>
  <c r="K575" i="3"/>
  <c r="F503" i="2"/>
  <c r="N575" i="3"/>
  <c r="D1471" i="1"/>
  <c r="D1501" i="1" s="1"/>
  <c r="D1497" i="1"/>
  <c r="S369" i="5"/>
  <c r="R369" i="5"/>
  <c r="M368" i="4"/>
  <c r="Q367" i="4"/>
  <c r="K367" i="4"/>
  <c r="N367" i="4" s="1"/>
  <c r="R779" i="5"/>
  <c r="AC722" i="5"/>
  <c r="G368" i="4"/>
  <c r="D368" i="4"/>
  <c r="F1490" i="1"/>
  <c r="M369" i="4"/>
  <c r="M370" i="5"/>
  <c r="F1489" i="1" l="1"/>
  <c r="F1467" i="1"/>
  <c r="G369" i="4"/>
  <c r="D369" i="4"/>
  <c r="E1490" i="1"/>
  <c r="D503" i="2"/>
  <c r="F575" i="3"/>
  <c r="T367" i="4"/>
  <c r="X367" i="4"/>
  <c r="Y367" i="4" s="1"/>
  <c r="N366" i="4"/>
  <c r="C505" i="2"/>
  <c r="J577" i="3"/>
  <c r="D577" i="3"/>
  <c r="G577" i="3"/>
  <c r="O577" i="3" s="1"/>
  <c r="Q368" i="4"/>
  <c r="K368" i="4"/>
  <c r="N368" i="4" s="1"/>
  <c r="S368" i="4"/>
  <c r="X366" i="4"/>
  <c r="Y366" i="4" s="1"/>
  <c r="T366" i="4"/>
  <c r="AJ722" i="5"/>
  <c r="Y779" i="5"/>
  <c r="I368" i="4"/>
  <c r="H368" i="4"/>
  <c r="N576" i="3"/>
  <c r="K576" i="3"/>
  <c r="F504" i="2"/>
  <c r="R370" i="5"/>
  <c r="S370" i="5"/>
  <c r="S369" i="4"/>
  <c r="Q369" i="4"/>
  <c r="K369" i="4"/>
  <c r="N369" i="4" s="1"/>
  <c r="Y369" i="5"/>
  <c r="AA369" i="5" s="1"/>
  <c r="P1447" i="1"/>
  <c r="P1421" i="1"/>
  <c r="P1451" i="1" s="1"/>
  <c r="I503" i="2"/>
  <c r="H576" i="3"/>
  <c r="E576" i="3"/>
  <c r="E504" i="2"/>
  <c r="I504" i="2" s="1"/>
  <c r="E1467" i="1"/>
  <c r="M371" i="5"/>
  <c r="E1471" i="1" l="1"/>
  <c r="E1501" i="1" s="1"/>
  <c r="E1497" i="1"/>
  <c r="D371" i="4"/>
  <c r="G371" i="4"/>
  <c r="J503" i="2"/>
  <c r="G503" i="2"/>
  <c r="T369" i="4"/>
  <c r="X369" i="4"/>
  <c r="Y369" i="4" s="1"/>
  <c r="D578" i="3"/>
  <c r="J578" i="3"/>
  <c r="G578" i="3"/>
  <c r="C506" i="2"/>
  <c r="H506" i="2" s="1"/>
  <c r="H505" i="2"/>
  <c r="H369" i="4"/>
  <c r="I369" i="4"/>
  <c r="H577" i="3"/>
  <c r="E577" i="3"/>
  <c r="E505" i="2"/>
  <c r="I505" i="2" s="1"/>
  <c r="G1489" i="1"/>
  <c r="G504" i="2"/>
  <c r="J504" i="2"/>
  <c r="Y370" i="5"/>
  <c r="F1497" i="1"/>
  <c r="F1471" i="1"/>
  <c r="F1501" i="1" s="1"/>
  <c r="R371" i="5"/>
  <c r="S371" i="5"/>
  <c r="F576" i="3"/>
  <c r="D504" i="2"/>
  <c r="G370" i="4"/>
  <c r="D370" i="4"/>
  <c r="X368" i="4"/>
  <c r="Y368" i="4" s="1"/>
  <c r="T368" i="4"/>
  <c r="K577" i="3"/>
  <c r="N577" i="3"/>
  <c r="F505" i="2"/>
  <c r="M372" i="5"/>
  <c r="AA370" i="5" l="1"/>
  <c r="D505" i="2"/>
  <c r="F577" i="3"/>
  <c r="S372" i="5"/>
  <c r="R372" i="5"/>
  <c r="G1490" i="1"/>
  <c r="G1467" i="1"/>
  <c r="J505" i="2"/>
  <c r="G505" i="2"/>
  <c r="O578" i="3"/>
  <c r="H578" i="3"/>
  <c r="E506" i="2"/>
  <c r="I506" i="2" s="1"/>
  <c r="E578" i="3"/>
  <c r="G579" i="3"/>
  <c r="J579" i="3"/>
  <c r="O579" i="3"/>
  <c r="D579" i="3"/>
  <c r="C507" i="2"/>
  <c r="H507" i="2" s="1"/>
  <c r="Y371" i="5"/>
  <c r="AA371" i="5" s="1"/>
  <c r="M370" i="4"/>
  <c r="M371" i="4"/>
  <c r="K578" i="3"/>
  <c r="N578" i="3"/>
  <c r="F506" i="2"/>
  <c r="I370" i="4"/>
  <c r="H370" i="4"/>
  <c r="H371" i="4"/>
  <c r="I371" i="4"/>
  <c r="H1490" i="1"/>
  <c r="M373" i="5"/>
  <c r="Y372" i="5" l="1"/>
  <c r="AA372" i="5" s="1"/>
  <c r="R373" i="5"/>
  <c r="S373" i="5"/>
  <c r="M372" i="4"/>
  <c r="H1467" i="1"/>
  <c r="H1489" i="1"/>
  <c r="I1489" i="1"/>
  <c r="Q370" i="4"/>
  <c r="K370" i="4"/>
  <c r="S370" i="4"/>
  <c r="E507" i="2"/>
  <c r="I507" i="2" s="1"/>
  <c r="H579" i="3"/>
  <c r="E579" i="3"/>
  <c r="D506" i="2"/>
  <c r="F578" i="3"/>
  <c r="D373" i="4"/>
  <c r="G373" i="4"/>
  <c r="D580" i="3"/>
  <c r="C508" i="2"/>
  <c r="H508" i="2" s="1"/>
  <c r="J580" i="3"/>
  <c r="G580" i="3"/>
  <c r="O580" i="3" s="1"/>
  <c r="D372" i="4"/>
  <c r="G372" i="4"/>
  <c r="J506" i="2"/>
  <c r="G506" i="2"/>
  <c r="Q371" i="4"/>
  <c r="K371" i="4"/>
  <c r="N371" i="4" s="1"/>
  <c r="S371" i="4"/>
  <c r="I1490" i="1"/>
  <c r="F507" i="2"/>
  <c r="N579" i="3"/>
  <c r="K579" i="3"/>
  <c r="G1471" i="1"/>
  <c r="G1501" i="1" s="1"/>
  <c r="G1497" i="1"/>
  <c r="M374" i="5"/>
  <c r="N370" i="4" l="1"/>
  <c r="J1490" i="1"/>
  <c r="J581" i="3"/>
  <c r="C509" i="2"/>
  <c r="H509" i="2" s="1"/>
  <c r="D581" i="3"/>
  <c r="G581" i="3"/>
  <c r="F579" i="3"/>
  <c r="D507" i="2"/>
  <c r="K372" i="4"/>
  <c r="N372" i="4" s="1"/>
  <c r="Q372" i="4"/>
  <c r="S372" i="4"/>
  <c r="M373" i="4"/>
  <c r="I373" i="4"/>
  <c r="H373" i="4"/>
  <c r="N723" i="5"/>
  <c r="N780" i="5" s="1"/>
  <c r="H372" i="4"/>
  <c r="I372" i="4"/>
  <c r="K580" i="3"/>
  <c r="N580" i="3"/>
  <c r="F508" i="2"/>
  <c r="G507" i="2"/>
  <c r="J507" i="2"/>
  <c r="T370" i="4"/>
  <c r="X370" i="4"/>
  <c r="Y370" i="4" s="1"/>
  <c r="H580" i="3"/>
  <c r="E580" i="3"/>
  <c r="E508" i="2"/>
  <c r="I508" i="2" s="1"/>
  <c r="S374" i="5"/>
  <c r="R374" i="5"/>
  <c r="J1467" i="1"/>
  <c r="J1489" i="1"/>
  <c r="X371" i="4"/>
  <c r="Y371" i="4" s="1"/>
  <c r="T371" i="4"/>
  <c r="I1467" i="1"/>
  <c r="H1471" i="1"/>
  <c r="H1501" i="1" s="1"/>
  <c r="H1497" i="1"/>
  <c r="Y373" i="5"/>
  <c r="M375" i="5"/>
  <c r="Y374" i="5" l="1"/>
  <c r="AA374" i="5" s="1"/>
  <c r="I1497" i="1"/>
  <c r="I1471" i="1"/>
  <c r="I1501" i="1" s="1"/>
  <c r="J1497" i="1"/>
  <c r="J1471" i="1"/>
  <c r="J1501" i="1" s="1"/>
  <c r="F580" i="3"/>
  <c r="D508" i="2"/>
  <c r="K373" i="4"/>
  <c r="N373" i="4" s="1"/>
  <c r="Q373" i="4"/>
  <c r="S373" i="4"/>
  <c r="O581" i="3"/>
  <c r="E581" i="3"/>
  <c r="H581" i="3"/>
  <c r="E509" i="2"/>
  <c r="I509" i="2" s="1"/>
  <c r="M374" i="4"/>
  <c r="K1490" i="1"/>
  <c r="G374" i="4"/>
  <c r="D374" i="4"/>
  <c r="T372" i="4"/>
  <c r="X372" i="4"/>
  <c r="Y372" i="4" s="1"/>
  <c r="AA373" i="5"/>
  <c r="R375" i="5"/>
  <c r="S375" i="5"/>
  <c r="K1489" i="1"/>
  <c r="G508" i="2"/>
  <c r="J508" i="2"/>
  <c r="D582" i="3"/>
  <c r="J582" i="3"/>
  <c r="C510" i="2"/>
  <c r="G582" i="3"/>
  <c r="C583" i="3"/>
  <c r="D583" i="3" s="1"/>
  <c r="F509" i="2"/>
  <c r="N581" i="3"/>
  <c r="K581" i="3"/>
  <c r="M376" i="5"/>
  <c r="K1467" i="1" l="1"/>
  <c r="L1490" i="1"/>
  <c r="E582" i="3"/>
  <c r="E510" i="2"/>
  <c r="E512" i="2" s="1"/>
  <c r="H582" i="3"/>
  <c r="G583" i="3"/>
  <c r="H583" i="3" s="1"/>
  <c r="G375" i="4"/>
  <c r="D375" i="4"/>
  <c r="D721" i="4" s="1"/>
  <c r="B721" i="4"/>
  <c r="K582" i="3"/>
  <c r="F510" i="2"/>
  <c r="F512" i="2" s="1"/>
  <c r="N582" i="3"/>
  <c r="J583" i="3"/>
  <c r="Y375" i="5"/>
  <c r="AA375" i="5" s="1"/>
  <c r="F581" i="3"/>
  <c r="D509" i="2"/>
  <c r="L1489" i="1"/>
  <c r="O582" i="3"/>
  <c r="O583" i="3" s="1"/>
  <c r="G585" i="3"/>
  <c r="J585" i="3"/>
  <c r="D585" i="3"/>
  <c r="O585" i="3"/>
  <c r="C515" i="2"/>
  <c r="K1471" i="1"/>
  <c r="K1501" i="1" s="1"/>
  <c r="K1497" i="1"/>
  <c r="K374" i="4"/>
  <c r="N374" i="4" s="1"/>
  <c r="Q374" i="4"/>
  <c r="S374" i="4"/>
  <c r="X373" i="4"/>
  <c r="Y373" i="4" s="1"/>
  <c r="T373" i="4"/>
  <c r="R376" i="5"/>
  <c r="S376" i="5"/>
  <c r="H510" i="2"/>
  <c r="H512" i="2" s="1"/>
  <c r="C512" i="2"/>
  <c r="I374" i="4"/>
  <c r="H374" i="4"/>
  <c r="G509" i="2"/>
  <c r="J509" i="2"/>
  <c r="Y376" i="5" l="1"/>
  <c r="AA376" i="5" s="1"/>
  <c r="I510" i="2"/>
  <c r="G510" i="2" s="1"/>
  <c r="G512" i="2" s="1"/>
  <c r="M1489" i="1"/>
  <c r="M1490" i="1"/>
  <c r="M375" i="4"/>
  <c r="O721" i="4"/>
  <c r="L1467" i="1"/>
  <c r="I375" i="4"/>
  <c r="I721" i="4" s="1"/>
  <c r="H375" i="4"/>
  <c r="G721" i="4"/>
  <c r="H721" i="4" s="1"/>
  <c r="D510" i="2"/>
  <c r="D512" i="2" s="1"/>
  <c r="F582" i="3"/>
  <c r="E583" i="3"/>
  <c r="F583" i="3" s="1"/>
  <c r="J510" i="2"/>
  <c r="X374" i="4"/>
  <c r="Y374" i="4" s="1"/>
  <c r="T374" i="4"/>
  <c r="H515" i="2"/>
  <c r="H585" i="3"/>
  <c r="E585" i="3"/>
  <c r="E515" i="2"/>
  <c r="I515" i="2" s="1"/>
  <c r="K583" i="3"/>
  <c r="N583" i="3"/>
  <c r="D586" i="3"/>
  <c r="G586" i="3"/>
  <c r="C516" i="2"/>
  <c r="H516" i="2" s="1"/>
  <c r="J586" i="3"/>
  <c r="F515" i="2"/>
  <c r="K585" i="3"/>
  <c r="N585" i="3"/>
  <c r="D376" i="4"/>
  <c r="G376" i="4"/>
  <c r="I512" i="2" l="1"/>
  <c r="J512" i="2" s="1"/>
  <c r="G515" i="2"/>
  <c r="J515" i="2"/>
  <c r="M1467" i="1"/>
  <c r="N1490" i="1"/>
  <c r="M377" i="5"/>
  <c r="L723" i="5"/>
  <c r="L780" i="5" s="1"/>
  <c r="O586" i="3"/>
  <c r="E516" i="2"/>
  <c r="I516" i="2" s="1"/>
  <c r="E586" i="3"/>
  <c r="H586" i="3"/>
  <c r="G587" i="3"/>
  <c r="O587" i="3" s="1"/>
  <c r="D587" i="3"/>
  <c r="C517" i="2"/>
  <c r="J587" i="3"/>
  <c r="Q375" i="4"/>
  <c r="K375" i="4"/>
  <c r="S375" i="4"/>
  <c r="M721" i="4"/>
  <c r="N1489" i="1"/>
  <c r="N1467" i="1"/>
  <c r="M378" i="5"/>
  <c r="M377" i="4"/>
  <c r="H376" i="4"/>
  <c r="I376" i="4"/>
  <c r="F516" i="2"/>
  <c r="N586" i="3"/>
  <c r="K586" i="3"/>
  <c r="F585" i="3"/>
  <c r="D515" i="2"/>
  <c r="M376" i="4"/>
  <c r="L1497" i="1"/>
  <c r="L1471" i="1"/>
  <c r="L1501" i="1" s="1"/>
  <c r="G377" i="4"/>
  <c r="D377" i="4"/>
  <c r="M379" i="5"/>
  <c r="D379" i="4" l="1"/>
  <c r="G379" i="4"/>
  <c r="S379" i="5"/>
  <c r="R379" i="5"/>
  <c r="M378" i="4"/>
  <c r="I377" i="4"/>
  <c r="H377" i="4"/>
  <c r="Q376" i="4"/>
  <c r="K376" i="4"/>
  <c r="S376" i="4"/>
  <c r="S378" i="5"/>
  <c r="R378" i="5"/>
  <c r="H517" i="2"/>
  <c r="G516" i="2"/>
  <c r="J516" i="2"/>
  <c r="M1497" i="1"/>
  <c r="M1471" i="1"/>
  <c r="M1501" i="1" s="1"/>
  <c r="K377" i="4"/>
  <c r="N377" i="4" s="1"/>
  <c r="Q377" i="4"/>
  <c r="S377" i="4"/>
  <c r="N375" i="4"/>
  <c r="K721" i="4"/>
  <c r="L721" i="4" s="1"/>
  <c r="G588" i="3"/>
  <c r="C518" i="2"/>
  <c r="H518" i="2" s="1"/>
  <c r="J588" i="3"/>
  <c r="D588" i="3"/>
  <c r="N1471" i="1"/>
  <c r="N1501" i="1" s="1"/>
  <c r="N1497" i="1"/>
  <c r="N721" i="4"/>
  <c r="R721" i="4"/>
  <c r="D378" i="4"/>
  <c r="G378" i="4"/>
  <c r="X375" i="4"/>
  <c r="Y375" i="4" s="1"/>
  <c r="T375" i="4"/>
  <c r="F517" i="2"/>
  <c r="K587" i="3"/>
  <c r="N587" i="3"/>
  <c r="E517" i="2"/>
  <c r="I517" i="2" s="1"/>
  <c r="E587" i="3"/>
  <c r="H587" i="3"/>
  <c r="F586" i="3"/>
  <c r="D516" i="2"/>
  <c r="R377" i="5"/>
  <c r="S377" i="5"/>
  <c r="S723" i="5" s="1"/>
  <c r="M723" i="5"/>
  <c r="M379" i="4"/>
  <c r="M380" i="5"/>
  <c r="G517" i="2" l="1"/>
  <c r="J517" i="2"/>
  <c r="F587" i="3"/>
  <c r="D517" i="2"/>
  <c r="F518" i="2"/>
  <c r="N588" i="3"/>
  <c r="K588" i="3"/>
  <c r="AD723" i="5"/>
  <c r="S780" i="5"/>
  <c r="Y378" i="5"/>
  <c r="Y379" i="5"/>
  <c r="AA379" i="5" s="1"/>
  <c r="H378" i="4"/>
  <c r="I378" i="4"/>
  <c r="S380" i="5"/>
  <c r="R380" i="5"/>
  <c r="O1489" i="1"/>
  <c r="O1467" i="1"/>
  <c r="P1459" i="1"/>
  <c r="N376" i="4"/>
  <c r="C519" i="2"/>
  <c r="H519" i="2" s="1"/>
  <c r="D589" i="3"/>
  <c r="J589" i="3"/>
  <c r="G589" i="3"/>
  <c r="O589" i="3"/>
  <c r="Q378" i="4"/>
  <c r="K378" i="4"/>
  <c r="N378" i="4" s="1"/>
  <c r="S378" i="4"/>
  <c r="I379" i="4"/>
  <c r="H379" i="4"/>
  <c r="Y377" i="5"/>
  <c r="R723" i="5"/>
  <c r="K379" i="4"/>
  <c r="N379" i="4" s="1"/>
  <c r="Q379" i="4"/>
  <c r="S379" i="4"/>
  <c r="O1490" i="1"/>
  <c r="P1460" i="1"/>
  <c r="P1490" i="1" s="1"/>
  <c r="O588" i="3"/>
  <c r="H588" i="3"/>
  <c r="E518" i="2"/>
  <c r="I518" i="2" s="1"/>
  <c r="E588" i="3"/>
  <c r="T377" i="4"/>
  <c r="X377" i="4"/>
  <c r="Y377" i="4" s="1"/>
  <c r="X376" i="4"/>
  <c r="Y376" i="4" s="1"/>
  <c r="T376" i="4"/>
  <c r="M381" i="5"/>
  <c r="Y380" i="5" l="1"/>
  <c r="AA380" i="5" s="1"/>
  <c r="D380" i="4"/>
  <c r="G380" i="4"/>
  <c r="AC723" i="5"/>
  <c r="R780" i="5"/>
  <c r="D1540" i="1"/>
  <c r="J518" i="2"/>
  <c r="G518" i="2"/>
  <c r="T379" i="4"/>
  <c r="X379" i="4"/>
  <c r="Y379" i="4" s="1"/>
  <c r="O1471" i="1"/>
  <c r="O1501" i="1" s="1"/>
  <c r="O1497" i="1"/>
  <c r="E1540" i="1"/>
  <c r="S381" i="5"/>
  <c r="R381" i="5"/>
  <c r="E1539" i="1"/>
  <c r="AA377" i="5"/>
  <c r="AA723" i="5" s="1"/>
  <c r="Y723" i="5"/>
  <c r="E519" i="2"/>
  <c r="I519" i="2" s="1"/>
  <c r="E589" i="3"/>
  <c r="H589" i="3"/>
  <c r="X378" i="4"/>
  <c r="Y378" i="4" s="1"/>
  <c r="T378" i="4"/>
  <c r="D1517" i="1"/>
  <c r="D1539" i="1"/>
  <c r="F588" i="3"/>
  <c r="D518" i="2"/>
  <c r="F519" i="2"/>
  <c r="K589" i="3"/>
  <c r="N589" i="3"/>
  <c r="P1489" i="1"/>
  <c r="P1467" i="1"/>
  <c r="AA378" i="5"/>
  <c r="C520" i="2"/>
  <c r="H520" i="2" s="1"/>
  <c r="J590" i="3"/>
  <c r="D590" i="3"/>
  <c r="G590" i="3"/>
  <c r="M381" i="4"/>
  <c r="K381" i="4" l="1"/>
  <c r="N381" i="4" s="1"/>
  <c r="Q381" i="4"/>
  <c r="M382" i="5"/>
  <c r="H590" i="3"/>
  <c r="E520" i="2"/>
  <c r="I520" i="2" s="1"/>
  <c r="E590" i="3"/>
  <c r="O590" i="3"/>
  <c r="Y780" i="5"/>
  <c r="AJ723" i="5"/>
  <c r="C521" i="2"/>
  <c r="H521" i="2" s="1"/>
  <c r="D591" i="3"/>
  <c r="G591" i="3"/>
  <c r="J591" i="3"/>
  <c r="H380" i="4"/>
  <c r="I380" i="4"/>
  <c r="D1521" i="1"/>
  <c r="D1551" i="1" s="1"/>
  <c r="D1547" i="1"/>
  <c r="K590" i="3"/>
  <c r="N590" i="3"/>
  <c r="F520" i="2"/>
  <c r="M380" i="4"/>
  <c r="S381" i="4" s="1"/>
  <c r="D519" i="2"/>
  <c r="F589" i="3"/>
  <c r="F1539" i="1"/>
  <c r="P1497" i="1"/>
  <c r="P1471" i="1"/>
  <c r="P1501" i="1" s="1"/>
  <c r="J519" i="2"/>
  <c r="G519" i="2"/>
  <c r="E1517" i="1"/>
  <c r="Y381" i="5"/>
  <c r="G381" i="4"/>
  <c r="D381" i="4"/>
  <c r="G1540" i="1"/>
  <c r="M382" i="4"/>
  <c r="M383" i="5"/>
  <c r="S382" i="4" l="1"/>
  <c r="D383" i="4"/>
  <c r="G383" i="4"/>
  <c r="F1540" i="1"/>
  <c r="T382" i="4"/>
  <c r="X382" i="4"/>
  <c r="Y382" i="4" s="1"/>
  <c r="K382" i="4"/>
  <c r="N382" i="4" s="1"/>
  <c r="Q382" i="4"/>
  <c r="AA381" i="5"/>
  <c r="K380" i="4"/>
  <c r="Q380" i="4"/>
  <c r="S380" i="4"/>
  <c r="O591" i="3"/>
  <c r="R383" i="5"/>
  <c r="S383" i="5"/>
  <c r="E1547" i="1"/>
  <c r="E1521" i="1"/>
  <c r="E1551" i="1" s="1"/>
  <c r="T381" i="4"/>
  <c r="X381" i="4"/>
  <c r="Y381" i="4" s="1"/>
  <c r="F1517" i="1"/>
  <c r="E591" i="3"/>
  <c r="H591" i="3"/>
  <c r="E521" i="2"/>
  <c r="I521" i="2" s="1"/>
  <c r="G520" i="2"/>
  <c r="J520" i="2"/>
  <c r="D382" i="4"/>
  <c r="G382" i="4"/>
  <c r="G1539" i="1"/>
  <c r="G1517" i="1"/>
  <c r="F521" i="2"/>
  <c r="K591" i="3"/>
  <c r="N591" i="3"/>
  <c r="F590" i="3"/>
  <c r="D520" i="2"/>
  <c r="R382" i="5"/>
  <c r="S382" i="5"/>
  <c r="H381" i="4"/>
  <c r="I381" i="4"/>
  <c r="D592" i="3"/>
  <c r="G592" i="3"/>
  <c r="C522" i="2"/>
  <c r="H522" i="2" s="1"/>
  <c r="J592" i="3"/>
  <c r="M384" i="5"/>
  <c r="O592" i="3" l="1"/>
  <c r="E522" i="2"/>
  <c r="I522" i="2" s="1"/>
  <c r="E592" i="3"/>
  <c r="H592" i="3"/>
  <c r="G1521" i="1"/>
  <c r="G1551" i="1" s="1"/>
  <c r="G1547" i="1"/>
  <c r="H382" i="4"/>
  <c r="I382" i="4"/>
  <c r="J521" i="2"/>
  <c r="G521" i="2"/>
  <c r="C523" i="2"/>
  <c r="H523" i="2" s="1"/>
  <c r="J593" i="3"/>
  <c r="G593" i="3"/>
  <c r="D593" i="3"/>
  <c r="Y383" i="5"/>
  <c r="AA383" i="5" s="1"/>
  <c r="N380" i="4"/>
  <c r="F591" i="3"/>
  <c r="D521" i="2"/>
  <c r="M383" i="4"/>
  <c r="R384" i="5"/>
  <c r="S384" i="5"/>
  <c r="H1539" i="1"/>
  <c r="H1517" i="1"/>
  <c r="K592" i="3"/>
  <c r="F522" i="2"/>
  <c r="N592" i="3"/>
  <c r="Y382" i="5"/>
  <c r="F1521" i="1"/>
  <c r="F1551" i="1" s="1"/>
  <c r="F1547" i="1"/>
  <c r="T380" i="4"/>
  <c r="X380" i="4"/>
  <c r="Y380" i="4" s="1"/>
  <c r="H383" i="4"/>
  <c r="I383" i="4"/>
  <c r="M385" i="5"/>
  <c r="S385" i="5" l="1"/>
  <c r="R385" i="5"/>
  <c r="H1521" i="1"/>
  <c r="H1551" i="1" s="1"/>
  <c r="H1547" i="1"/>
  <c r="D522" i="2"/>
  <c r="F592" i="3"/>
  <c r="I1540" i="1"/>
  <c r="AA382" i="5"/>
  <c r="Y384" i="5"/>
  <c r="AA384" i="5" s="1"/>
  <c r="O593" i="3"/>
  <c r="H593" i="3"/>
  <c r="E523" i="2"/>
  <c r="I523" i="2" s="1"/>
  <c r="E593" i="3"/>
  <c r="Q383" i="4"/>
  <c r="K383" i="4"/>
  <c r="S383" i="4"/>
  <c r="H1540" i="1"/>
  <c r="M384" i="4"/>
  <c r="D384" i="4"/>
  <c r="G384" i="4"/>
  <c r="G522" i="2"/>
  <c r="J522" i="2"/>
  <c r="I1539" i="1"/>
  <c r="N593" i="3"/>
  <c r="K593" i="3"/>
  <c r="F523" i="2"/>
  <c r="C524" i="2"/>
  <c r="H524" i="2" s="1"/>
  <c r="D594" i="3"/>
  <c r="G594" i="3"/>
  <c r="J594" i="3"/>
  <c r="M385" i="4"/>
  <c r="S385" i="4" s="1"/>
  <c r="M386" i="5"/>
  <c r="I1517" i="1" l="1"/>
  <c r="I1521" i="1" s="1"/>
  <c r="I1551" i="1" s="1"/>
  <c r="X385" i="4"/>
  <c r="Y385" i="4" s="1"/>
  <c r="T385" i="4"/>
  <c r="G386" i="4"/>
  <c r="D386" i="4"/>
  <c r="J1539" i="1"/>
  <c r="O594" i="3"/>
  <c r="E594" i="3"/>
  <c r="H594" i="3"/>
  <c r="E524" i="2"/>
  <c r="I524" i="2" s="1"/>
  <c r="G523" i="2"/>
  <c r="J523" i="2"/>
  <c r="Y385" i="5"/>
  <c r="AA385" i="5" s="1"/>
  <c r="N383" i="4"/>
  <c r="R386" i="5"/>
  <c r="S386" i="5"/>
  <c r="K385" i="4"/>
  <c r="N385" i="4" s="1"/>
  <c r="Q385" i="4"/>
  <c r="D385" i="4"/>
  <c r="G385" i="4"/>
  <c r="I384" i="4"/>
  <c r="H384" i="4"/>
  <c r="N724" i="5"/>
  <c r="N781" i="5" s="1"/>
  <c r="F524" i="2"/>
  <c r="K594" i="3"/>
  <c r="N594" i="3"/>
  <c r="D595" i="3"/>
  <c r="G595" i="3"/>
  <c r="J595" i="3"/>
  <c r="C525" i="2"/>
  <c r="H525" i="2" s="1"/>
  <c r="K384" i="4"/>
  <c r="N384" i="4" s="1"/>
  <c r="Q384" i="4"/>
  <c r="S384" i="4"/>
  <c r="T383" i="4"/>
  <c r="X383" i="4"/>
  <c r="Y383" i="4" s="1"/>
  <c r="F593" i="3"/>
  <c r="D523" i="2"/>
  <c r="K1540" i="1"/>
  <c r="M387" i="5"/>
  <c r="I1547" i="1" l="1"/>
  <c r="J1540" i="1"/>
  <c r="I385" i="4"/>
  <c r="H385" i="4"/>
  <c r="K1539" i="1"/>
  <c r="K1517" i="1"/>
  <c r="O595" i="3"/>
  <c r="H595" i="3"/>
  <c r="E595" i="3"/>
  <c r="E525" i="2"/>
  <c r="I525" i="2" s="1"/>
  <c r="Y386" i="5"/>
  <c r="AA386" i="5" s="1"/>
  <c r="I386" i="4"/>
  <c r="H386" i="4"/>
  <c r="J1517" i="1"/>
  <c r="S387" i="5"/>
  <c r="R387" i="5"/>
  <c r="X384" i="4"/>
  <c r="Y384" i="4" s="1"/>
  <c r="T384" i="4"/>
  <c r="J524" i="2"/>
  <c r="G524" i="2"/>
  <c r="M386" i="4"/>
  <c r="N595" i="3"/>
  <c r="F525" i="2"/>
  <c r="K595" i="3"/>
  <c r="J596" i="3"/>
  <c r="C526" i="2"/>
  <c r="D596" i="3"/>
  <c r="G596" i="3"/>
  <c r="C597" i="3"/>
  <c r="D597" i="3" s="1"/>
  <c r="D524" i="2"/>
  <c r="F594" i="3"/>
  <c r="M388" i="5"/>
  <c r="L1539" i="1" l="1"/>
  <c r="R388" i="5"/>
  <c r="S388" i="5"/>
  <c r="Q386" i="4"/>
  <c r="K386" i="4"/>
  <c r="N386" i="4" s="1"/>
  <c r="S386" i="4"/>
  <c r="G387" i="4"/>
  <c r="D387" i="4"/>
  <c r="D722" i="4" s="1"/>
  <c r="B722" i="4"/>
  <c r="K596" i="3"/>
  <c r="N596" i="3"/>
  <c r="F526" i="2"/>
  <c r="F528" i="2" s="1"/>
  <c r="J597" i="3"/>
  <c r="J525" i="2"/>
  <c r="G525" i="2"/>
  <c r="K1547" i="1"/>
  <c r="K1521" i="1"/>
  <c r="K1551" i="1" s="1"/>
  <c r="H526" i="2"/>
  <c r="H528" i="2" s="1"/>
  <c r="C528" i="2"/>
  <c r="J1547" i="1"/>
  <c r="J1521" i="1"/>
  <c r="J1551" i="1" s="1"/>
  <c r="O596" i="3"/>
  <c r="O597" i="3" s="1"/>
  <c r="H596" i="3"/>
  <c r="E526" i="2"/>
  <c r="E528" i="2" s="1"/>
  <c r="E596" i="3"/>
  <c r="G597" i="3"/>
  <c r="H597" i="3" s="1"/>
  <c r="J599" i="3"/>
  <c r="G599" i="3"/>
  <c r="D599" i="3"/>
  <c r="C531" i="2"/>
  <c r="Y387" i="5"/>
  <c r="AA387" i="5" s="1"/>
  <c r="D525" i="2"/>
  <c r="F595" i="3"/>
  <c r="M1539" i="1" l="1"/>
  <c r="E531" i="2"/>
  <c r="E599" i="3"/>
  <c r="H599" i="3"/>
  <c r="I526" i="2"/>
  <c r="L1540" i="1"/>
  <c r="G388" i="4"/>
  <c r="D388" i="4"/>
  <c r="M1540" i="1"/>
  <c r="D526" i="2"/>
  <c r="D528" i="2" s="1"/>
  <c r="F596" i="3"/>
  <c r="E597" i="3"/>
  <c r="F597" i="3" s="1"/>
  <c r="M387" i="4"/>
  <c r="O722" i="4"/>
  <c r="Y388" i="5"/>
  <c r="AA388" i="5" s="1"/>
  <c r="O599" i="3"/>
  <c r="F531" i="2"/>
  <c r="K599" i="3"/>
  <c r="N599" i="3"/>
  <c r="L1517" i="1"/>
  <c r="I387" i="4"/>
  <c r="I722" i="4" s="1"/>
  <c r="H387" i="4"/>
  <c r="G722" i="4"/>
  <c r="H722" i="4" s="1"/>
  <c r="H531" i="2"/>
  <c r="I531" i="2"/>
  <c r="N597" i="3"/>
  <c r="K597" i="3"/>
  <c r="T386" i="4"/>
  <c r="X386" i="4"/>
  <c r="Y386" i="4" s="1"/>
  <c r="C532" i="2"/>
  <c r="H532" i="2" s="1"/>
  <c r="J600" i="3"/>
  <c r="D600" i="3"/>
  <c r="G600" i="3"/>
  <c r="O600" i="3" s="1"/>
  <c r="M390" i="5" l="1"/>
  <c r="M389" i="4"/>
  <c r="N1540" i="1"/>
  <c r="E600" i="3"/>
  <c r="E532" i="2"/>
  <c r="I532" i="2" s="1"/>
  <c r="H600" i="3"/>
  <c r="L1547" i="1"/>
  <c r="L1521" i="1"/>
  <c r="L1551" i="1" s="1"/>
  <c r="M1517" i="1"/>
  <c r="J531" i="2"/>
  <c r="G531" i="2"/>
  <c r="F532" i="2"/>
  <c r="N600" i="3"/>
  <c r="K600" i="3"/>
  <c r="G389" i="4"/>
  <c r="D389" i="4"/>
  <c r="K387" i="4"/>
  <c r="Q387" i="4"/>
  <c r="S387" i="4"/>
  <c r="M722" i="4"/>
  <c r="H388" i="4"/>
  <c r="I388" i="4"/>
  <c r="D531" i="2"/>
  <c r="F599" i="3"/>
  <c r="N1539" i="1"/>
  <c r="M388" i="4"/>
  <c r="M389" i="5"/>
  <c r="L724" i="5"/>
  <c r="L781" i="5" s="1"/>
  <c r="G526" i="2"/>
  <c r="G528" i="2" s="1"/>
  <c r="J526" i="2"/>
  <c r="I528" i="2"/>
  <c r="J528" i="2" s="1"/>
  <c r="D601" i="3"/>
  <c r="C533" i="2"/>
  <c r="J601" i="3"/>
  <c r="G601" i="3"/>
  <c r="M390" i="4"/>
  <c r="S390" i="4" s="1"/>
  <c r="M391" i="5"/>
  <c r="T390" i="4" l="1"/>
  <c r="X390" i="4"/>
  <c r="Y390" i="4" s="1"/>
  <c r="S391" i="5"/>
  <c r="R391" i="5"/>
  <c r="Y391" i="5" s="1"/>
  <c r="AA391" i="5" s="1"/>
  <c r="M1521" i="1"/>
  <c r="M1551" i="1" s="1"/>
  <c r="M1547" i="1"/>
  <c r="D602" i="3"/>
  <c r="G602" i="3"/>
  <c r="C534" i="2"/>
  <c r="J602" i="3"/>
  <c r="H533" i="2"/>
  <c r="T387" i="4"/>
  <c r="X387" i="4"/>
  <c r="Y387" i="4" s="1"/>
  <c r="N387" i="4"/>
  <c r="K722" i="4"/>
  <c r="L722" i="4" s="1"/>
  <c r="D532" i="2"/>
  <c r="F600" i="3"/>
  <c r="Q388" i="4"/>
  <c r="K388" i="4"/>
  <c r="S388" i="4"/>
  <c r="O601" i="3"/>
  <c r="E533" i="2"/>
  <c r="E601" i="3"/>
  <c r="H601" i="3"/>
  <c r="N1517" i="1"/>
  <c r="I389" i="4"/>
  <c r="H389" i="4"/>
  <c r="R390" i="5"/>
  <c r="S390" i="5"/>
  <c r="Q390" i="4"/>
  <c r="K390" i="4"/>
  <c r="N390" i="4" s="1"/>
  <c r="F533" i="2"/>
  <c r="K601" i="3"/>
  <c r="N601" i="3"/>
  <c r="R389" i="5"/>
  <c r="S389" i="5"/>
  <c r="S724" i="5" s="1"/>
  <c r="M724" i="5"/>
  <c r="N722" i="4"/>
  <c r="R722" i="4"/>
  <c r="J532" i="2"/>
  <c r="G532" i="2"/>
  <c r="S389" i="4"/>
  <c r="Q389" i="4"/>
  <c r="K389" i="4"/>
  <c r="N389" i="4" s="1"/>
  <c r="G390" i="4"/>
  <c r="D390" i="4"/>
  <c r="M392" i="5"/>
  <c r="O1540" i="1" l="1"/>
  <c r="P1510" i="1"/>
  <c r="P1540" i="1" s="1"/>
  <c r="G391" i="4"/>
  <c r="D391" i="4"/>
  <c r="O602" i="3"/>
  <c r="H602" i="3"/>
  <c r="E534" i="2"/>
  <c r="I534" i="2" s="1"/>
  <c r="E602" i="3"/>
  <c r="O1539" i="1"/>
  <c r="O1517" i="1"/>
  <c r="P1509" i="1"/>
  <c r="H390" i="4"/>
  <c r="I390" i="4"/>
  <c r="X389" i="4"/>
  <c r="Y389" i="4" s="1"/>
  <c r="T389" i="4"/>
  <c r="Y389" i="5"/>
  <c r="R724" i="5"/>
  <c r="D533" i="2"/>
  <c r="F601" i="3"/>
  <c r="N388" i="4"/>
  <c r="H534" i="2"/>
  <c r="T388" i="4"/>
  <c r="X388" i="4"/>
  <c r="Y388" i="4" s="1"/>
  <c r="S392" i="5"/>
  <c r="R392" i="5"/>
  <c r="D1590" i="1"/>
  <c r="N1547" i="1"/>
  <c r="N1521" i="1"/>
  <c r="N1551" i="1" s="1"/>
  <c r="D603" i="3"/>
  <c r="J603" i="3"/>
  <c r="G603" i="3"/>
  <c r="C535" i="2"/>
  <c r="D1589" i="1"/>
  <c r="D1567" i="1"/>
  <c r="I533" i="2"/>
  <c r="S781" i="5"/>
  <c r="AD724" i="5"/>
  <c r="Y390" i="5"/>
  <c r="K602" i="3"/>
  <c r="N602" i="3"/>
  <c r="F534" i="2"/>
  <c r="M393" i="5"/>
  <c r="Y392" i="5" l="1"/>
  <c r="AA392" i="5" s="1"/>
  <c r="O603" i="3"/>
  <c r="E603" i="3"/>
  <c r="H603" i="3"/>
  <c r="E535" i="2"/>
  <c r="E1589" i="1"/>
  <c r="AA390" i="5"/>
  <c r="C536" i="2"/>
  <c r="H536" i="2" s="1"/>
  <c r="G604" i="3"/>
  <c r="D604" i="3"/>
  <c r="J604" i="3"/>
  <c r="D1571" i="1"/>
  <c r="D1601" i="1" s="1"/>
  <c r="D1597" i="1"/>
  <c r="H535" i="2"/>
  <c r="I535" i="2"/>
  <c r="P1539" i="1"/>
  <c r="P1517" i="1"/>
  <c r="G534" i="2"/>
  <c r="J534" i="2"/>
  <c r="I391" i="4"/>
  <c r="H391" i="4"/>
  <c r="G533" i="2"/>
  <c r="J533" i="2"/>
  <c r="F535" i="2"/>
  <c r="N603" i="3"/>
  <c r="K603" i="3"/>
  <c r="AA389" i="5"/>
  <c r="AA724" i="5" s="1"/>
  <c r="Y724" i="5"/>
  <c r="M392" i="4"/>
  <c r="R781" i="5"/>
  <c r="AC724" i="5"/>
  <c r="O1547" i="1"/>
  <c r="O1521" i="1"/>
  <c r="O1551" i="1" s="1"/>
  <c r="G392" i="4"/>
  <c r="D392" i="4"/>
  <c r="S393" i="5"/>
  <c r="R393" i="5"/>
  <c r="M391" i="4"/>
  <c r="F602" i="3"/>
  <c r="D534" i="2"/>
  <c r="F1590" i="1"/>
  <c r="M394" i="5"/>
  <c r="E1590" i="1" l="1"/>
  <c r="AJ724" i="5"/>
  <c r="Y781" i="5"/>
  <c r="H392" i="4"/>
  <c r="I392" i="4"/>
  <c r="K604" i="3"/>
  <c r="N604" i="3"/>
  <c r="F536" i="2"/>
  <c r="S394" i="5"/>
  <c r="R394" i="5"/>
  <c r="G393" i="4"/>
  <c r="D393" i="4"/>
  <c r="F1589" i="1"/>
  <c r="F1567" i="1"/>
  <c r="Q391" i="4"/>
  <c r="K391" i="4"/>
  <c r="S391" i="4"/>
  <c r="Y393" i="5"/>
  <c r="Q392" i="4"/>
  <c r="K392" i="4"/>
  <c r="N392" i="4" s="1"/>
  <c r="S392" i="4"/>
  <c r="J605" i="3"/>
  <c r="C537" i="2"/>
  <c r="D605" i="3"/>
  <c r="G605" i="3"/>
  <c r="D535" i="2"/>
  <c r="F603" i="3"/>
  <c r="J535" i="2"/>
  <c r="G535" i="2"/>
  <c r="P1547" i="1"/>
  <c r="P1521" i="1"/>
  <c r="P1551" i="1" s="1"/>
  <c r="O604" i="3"/>
  <c r="H604" i="3"/>
  <c r="E604" i="3"/>
  <c r="E536" i="2"/>
  <c r="I536" i="2" s="1"/>
  <c r="E1567" i="1"/>
  <c r="M395" i="5"/>
  <c r="T392" i="4" l="1"/>
  <c r="X392" i="4"/>
  <c r="Y392" i="4" s="1"/>
  <c r="R395" i="5"/>
  <c r="S395" i="5"/>
  <c r="D536" i="2"/>
  <c r="F604" i="3"/>
  <c r="J606" i="3"/>
  <c r="D606" i="3"/>
  <c r="G606" i="3"/>
  <c r="C538" i="2"/>
  <c r="H538" i="2" s="1"/>
  <c r="K605" i="3"/>
  <c r="F537" i="2"/>
  <c r="N605" i="3"/>
  <c r="F1571" i="1"/>
  <c r="F1601" i="1" s="1"/>
  <c r="F1597" i="1"/>
  <c r="Y394" i="5"/>
  <c r="AA394" i="5" s="1"/>
  <c r="M393" i="4"/>
  <c r="G394" i="4"/>
  <c r="D394" i="4"/>
  <c r="G1589" i="1"/>
  <c r="G1567" i="1"/>
  <c r="E1571" i="1"/>
  <c r="E1601" i="1" s="1"/>
  <c r="E1597" i="1"/>
  <c r="AA393" i="5"/>
  <c r="O605" i="3"/>
  <c r="E605" i="3"/>
  <c r="H605" i="3"/>
  <c r="E537" i="2"/>
  <c r="I537" i="2" s="1"/>
  <c r="N391" i="4"/>
  <c r="M394" i="4"/>
  <c r="G536" i="2"/>
  <c r="J536" i="2"/>
  <c r="H537" i="2"/>
  <c r="T391" i="4"/>
  <c r="X391" i="4"/>
  <c r="Y391" i="4" s="1"/>
  <c r="H393" i="4"/>
  <c r="I393" i="4"/>
  <c r="M396" i="5"/>
  <c r="O606" i="3" l="1"/>
  <c r="E538" i="2"/>
  <c r="I538" i="2" s="1"/>
  <c r="H606" i="3"/>
  <c r="E606" i="3"/>
  <c r="C539" i="2"/>
  <c r="H539" i="2" s="1"/>
  <c r="G607" i="3"/>
  <c r="O607" i="3" s="1"/>
  <c r="D607" i="3"/>
  <c r="J607" i="3"/>
  <c r="K394" i="4"/>
  <c r="N394" i="4" s="1"/>
  <c r="Q394" i="4"/>
  <c r="S394" i="4"/>
  <c r="Q393" i="4"/>
  <c r="K393" i="4"/>
  <c r="S393" i="4"/>
  <c r="M395" i="4"/>
  <c r="H1590" i="1"/>
  <c r="D537" i="2"/>
  <c r="F605" i="3"/>
  <c r="H394" i="4"/>
  <c r="I394" i="4"/>
  <c r="G1590" i="1"/>
  <c r="Y395" i="5"/>
  <c r="J537" i="2"/>
  <c r="G537" i="2"/>
  <c r="G395" i="4"/>
  <c r="D395" i="4"/>
  <c r="S396" i="5"/>
  <c r="R396" i="5"/>
  <c r="Y396" i="5" s="1"/>
  <c r="AA396" i="5" s="1"/>
  <c r="H1589" i="1"/>
  <c r="H1567" i="1"/>
  <c r="G1597" i="1"/>
  <c r="G1571" i="1"/>
  <c r="G1601" i="1" s="1"/>
  <c r="F538" i="2"/>
  <c r="K606" i="3"/>
  <c r="N606" i="3"/>
  <c r="M397" i="5"/>
  <c r="R397" i="5" l="1"/>
  <c r="S397" i="5"/>
  <c r="K607" i="3"/>
  <c r="F539" i="2"/>
  <c r="N607" i="3"/>
  <c r="D538" i="2"/>
  <c r="F606" i="3"/>
  <c r="M396" i="4"/>
  <c r="T393" i="4"/>
  <c r="X393" i="4"/>
  <c r="Y393" i="4" s="1"/>
  <c r="AA395" i="5"/>
  <c r="G608" i="3"/>
  <c r="O608" i="3" s="1"/>
  <c r="D608" i="3"/>
  <c r="C540" i="2"/>
  <c r="H540" i="2" s="1"/>
  <c r="J608" i="3"/>
  <c r="N393" i="4"/>
  <c r="H395" i="4"/>
  <c r="I395" i="4"/>
  <c r="X394" i="4"/>
  <c r="Y394" i="4" s="1"/>
  <c r="T394" i="4"/>
  <c r="I1589" i="1"/>
  <c r="I1567" i="1"/>
  <c r="H1571" i="1"/>
  <c r="H1601" i="1" s="1"/>
  <c r="H1597" i="1"/>
  <c r="G396" i="4"/>
  <c r="D396" i="4"/>
  <c r="K395" i="4"/>
  <c r="N395" i="4" s="1"/>
  <c r="Q395" i="4"/>
  <c r="S395" i="4"/>
  <c r="E539" i="2"/>
  <c r="I539" i="2" s="1"/>
  <c r="H607" i="3"/>
  <c r="E607" i="3"/>
  <c r="J538" i="2"/>
  <c r="G538" i="2"/>
  <c r="M398" i="5"/>
  <c r="Y397" i="5" l="1"/>
  <c r="AA397" i="5" s="1"/>
  <c r="M397" i="4"/>
  <c r="F607" i="3"/>
  <c r="D539" i="2"/>
  <c r="J1590" i="1"/>
  <c r="D397" i="4"/>
  <c r="G397" i="4"/>
  <c r="S398" i="5"/>
  <c r="R398" i="5"/>
  <c r="Y398" i="5" s="1"/>
  <c r="AA398" i="5" s="1"/>
  <c r="X395" i="4"/>
  <c r="Y395" i="4" s="1"/>
  <c r="T395" i="4"/>
  <c r="I1597" i="1"/>
  <c r="I1571" i="1"/>
  <c r="I1601" i="1" s="1"/>
  <c r="I1590" i="1"/>
  <c r="D609" i="3"/>
  <c r="J609" i="3"/>
  <c r="G609" i="3"/>
  <c r="C541" i="2"/>
  <c r="H541" i="2" s="1"/>
  <c r="N725" i="5"/>
  <c r="N782" i="5" s="1"/>
  <c r="J1589" i="1"/>
  <c r="G539" i="2"/>
  <c r="J539" i="2"/>
  <c r="H396" i="4"/>
  <c r="I396" i="4"/>
  <c r="N608" i="3"/>
  <c r="K608" i="3"/>
  <c r="F540" i="2"/>
  <c r="H608" i="3"/>
  <c r="E608" i="3"/>
  <c r="E540" i="2"/>
  <c r="I540" i="2" s="1"/>
  <c r="Q396" i="4"/>
  <c r="K396" i="4"/>
  <c r="N396" i="4" s="1"/>
  <c r="S396" i="4"/>
  <c r="M399" i="5"/>
  <c r="J1567" i="1" l="1"/>
  <c r="K1589" i="1"/>
  <c r="Q397" i="4"/>
  <c r="K397" i="4"/>
  <c r="N397" i="4" s="1"/>
  <c r="S397" i="4"/>
  <c r="K1590" i="1"/>
  <c r="D540" i="2"/>
  <c r="F608" i="3"/>
  <c r="H397" i="4"/>
  <c r="I397" i="4"/>
  <c r="D398" i="4"/>
  <c r="G398" i="4"/>
  <c r="O609" i="3"/>
  <c r="E609" i="3"/>
  <c r="H609" i="3"/>
  <c r="E541" i="2"/>
  <c r="I541" i="2" s="1"/>
  <c r="M398" i="4"/>
  <c r="N609" i="3"/>
  <c r="K609" i="3"/>
  <c r="F541" i="2"/>
  <c r="J1571" i="1"/>
  <c r="J1601" i="1" s="1"/>
  <c r="J1597" i="1"/>
  <c r="R399" i="5"/>
  <c r="S399" i="5"/>
  <c r="T396" i="4"/>
  <c r="X396" i="4"/>
  <c r="Y396" i="4" s="1"/>
  <c r="G540" i="2"/>
  <c r="J540" i="2"/>
  <c r="J610" i="3"/>
  <c r="D610" i="3"/>
  <c r="C542" i="2"/>
  <c r="G610" i="3"/>
  <c r="O610" i="3" s="1"/>
  <c r="O611" i="3" s="1"/>
  <c r="C611" i="3"/>
  <c r="D611" i="3" s="1"/>
  <c r="M400" i="5"/>
  <c r="Y399" i="5" l="1"/>
  <c r="AA399" i="5" s="1"/>
  <c r="K398" i="4"/>
  <c r="N398" i="4" s="1"/>
  <c r="Q398" i="4"/>
  <c r="S398" i="4"/>
  <c r="D399" i="4"/>
  <c r="D723" i="4" s="1"/>
  <c r="G399" i="4"/>
  <c r="B723" i="4"/>
  <c r="H542" i="2"/>
  <c r="H544" i="2" s="1"/>
  <c r="C544" i="2"/>
  <c r="J613" i="3"/>
  <c r="G613" i="3"/>
  <c r="O613" i="3" s="1"/>
  <c r="C547" i="2"/>
  <c r="D613" i="3"/>
  <c r="L1589" i="1"/>
  <c r="R400" i="5"/>
  <c r="S400" i="5"/>
  <c r="L1590" i="1"/>
  <c r="K610" i="3"/>
  <c r="F542" i="2"/>
  <c r="F544" i="2" s="1"/>
  <c r="N610" i="3"/>
  <c r="J611" i="3"/>
  <c r="T397" i="4"/>
  <c r="X397" i="4"/>
  <c r="Y397" i="4" s="1"/>
  <c r="K1567" i="1"/>
  <c r="D541" i="2"/>
  <c r="F609" i="3"/>
  <c r="H610" i="3"/>
  <c r="E542" i="2"/>
  <c r="E544" i="2" s="1"/>
  <c r="E610" i="3"/>
  <c r="G611" i="3"/>
  <c r="H611" i="3" s="1"/>
  <c r="J541" i="2"/>
  <c r="G541" i="2"/>
  <c r="I398" i="4"/>
  <c r="H398" i="4"/>
  <c r="Y400" i="5" l="1"/>
  <c r="AA400" i="5" s="1"/>
  <c r="I542" i="2"/>
  <c r="J542" i="2" s="1"/>
  <c r="M399" i="4"/>
  <c r="O723" i="4"/>
  <c r="M1590" i="1"/>
  <c r="L1567" i="1"/>
  <c r="I399" i="4"/>
  <c r="I723" i="4" s="1"/>
  <c r="H399" i="4"/>
  <c r="G723" i="4"/>
  <c r="H723" i="4" s="1"/>
  <c r="X398" i="4"/>
  <c r="Y398" i="4" s="1"/>
  <c r="T398" i="4"/>
  <c r="D614" i="3"/>
  <c r="J614" i="3"/>
  <c r="C548" i="2"/>
  <c r="H548" i="2" s="1"/>
  <c r="G614" i="3"/>
  <c r="O614" i="3" s="1"/>
  <c r="H547" i="2"/>
  <c r="F610" i="3"/>
  <c r="D542" i="2"/>
  <c r="D544" i="2" s="1"/>
  <c r="E611" i="3"/>
  <c r="F611" i="3" s="1"/>
  <c r="K1597" i="1"/>
  <c r="K1571" i="1"/>
  <c r="K1601" i="1" s="1"/>
  <c r="N611" i="3"/>
  <c r="K611" i="3"/>
  <c r="E613" i="3"/>
  <c r="H613" i="3"/>
  <c r="E547" i="2"/>
  <c r="M1589" i="1"/>
  <c r="G400" i="4"/>
  <c r="D400" i="4"/>
  <c r="K613" i="3"/>
  <c r="F547" i="2"/>
  <c r="N613" i="3"/>
  <c r="G542" i="2" l="1"/>
  <c r="G544" i="2" s="1"/>
  <c r="I544" i="2"/>
  <c r="J544" i="2" s="1"/>
  <c r="M1567" i="1"/>
  <c r="M1597" i="1" s="1"/>
  <c r="H400" i="4"/>
  <c r="I400" i="4"/>
  <c r="L1571" i="1"/>
  <c r="L1601" i="1" s="1"/>
  <c r="L1597" i="1"/>
  <c r="M402" i="5"/>
  <c r="N1589" i="1"/>
  <c r="G615" i="3"/>
  <c r="J615" i="3"/>
  <c r="C549" i="2"/>
  <c r="D615" i="3"/>
  <c r="H614" i="3"/>
  <c r="E548" i="2"/>
  <c r="I548" i="2" s="1"/>
  <c r="E614" i="3"/>
  <c r="M400" i="4"/>
  <c r="M1571" i="1"/>
  <c r="M1601" i="1" s="1"/>
  <c r="K614" i="3"/>
  <c r="N614" i="3"/>
  <c r="F548" i="2"/>
  <c r="M401" i="5"/>
  <c r="L725" i="5"/>
  <c r="L782" i="5" s="1"/>
  <c r="G401" i="4"/>
  <c r="D401" i="4"/>
  <c r="I547" i="2"/>
  <c r="K399" i="4"/>
  <c r="Q399" i="4"/>
  <c r="M723" i="4"/>
  <c r="S399" i="4"/>
  <c r="M401" i="4"/>
  <c r="N1590" i="1"/>
  <c r="F613" i="3"/>
  <c r="D547" i="2"/>
  <c r="M403" i="5"/>
  <c r="N1567" i="1" l="1"/>
  <c r="S403" i="5"/>
  <c r="R403" i="5"/>
  <c r="M402" i="4"/>
  <c r="J547" i="2"/>
  <c r="G547" i="2"/>
  <c r="R401" i="5"/>
  <c r="S401" i="5"/>
  <c r="S725" i="5" s="1"/>
  <c r="M725" i="5"/>
  <c r="O615" i="3"/>
  <c r="E615" i="3"/>
  <c r="E549" i="2"/>
  <c r="I549" i="2" s="1"/>
  <c r="H615" i="3"/>
  <c r="R402" i="5"/>
  <c r="S402" i="5"/>
  <c r="G402" i="4"/>
  <c r="D402" i="4"/>
  <c r="T399" i="4"/>
  <c r="X399" i="4"/>
  <c r="Y399" i="4" s="1"/>
  <c r="N399" i="4"/>
  <c r="K723" i="4"/>
  <c r="L723" i="4" s="1"/>
  <c r="I401" i="4"/>
  <c r="H401" i="4"/>
  <c r="F614" i="3"/>
  <c r="D548" i="2"/>
  <c r="H549" i="2"/>
  <c r="Q400" i="4"/>
  <c r="K400" i="4"/>
  <c r="S400" i="4"/>
  <c r="K401" i="4"/>
  <c r="N401" i="4" s="1"/>
  <c r="Q401" i="4"/>
  <c r="S401" i="4"/>
  <c r="N723" i="4"/>
  <c r="R723" i="4"/>
  <c r="J616" i="3"/>
  <c r="C550" i="2"/>
  <c r="H550" i="2" s="1"/>
  <c r="G616" i="3"/>
  <c r="D616" i="3"/>
  <c r="G548" i="2"/>
  <c r="J548" i="2"/>
  <c r="N615" i="3"/>
  <c r="K615" i="3"/>
  <c r="F549" i="2"/>
  <c r="M403" i="4"/>
  <c r="M404" i="5"/>
  <c r="Y403" i="5" l="1"/>
  <c r="AA403" i="5" s="1"/>
  <c r="O1590" i="1"/>
  <c r="P1560" i="1"/>
  <c r="P1590" i="1" s="1"/>
  <c r="Y402" i="5"/>
  <c r="O1589" i="1"/>
  <c r="O1567" i="1"/>
  <c r="P1559" i="1"/>
  <c r="K402" i="4"/>
  <c r="N402" i="4" s="1"/>
  <c r="Q402" i="4"/>
  <c r="S402" i="4"/>
  <c r="G403" i="4"/>
  <c r="D403" i="4"/>
  <c r="O616" i="3"/>
  <c r="E616" i="3"/>
  <c r="E550" i="2"/>
  <c r="I550" i="2" s="1"/>
  <c r="H616" i="3"/>
  <c r="N400" i="4"/>
  <c r="D549" i="2"/>
  <c r="F615" i="3"/>
  <c r="G404" i="4"/>
  <c r="D404" i="4"/>
  <c r="K403" i="4"/>
  <c r="N403" i="4" s="1"/>
  <c r="Q403" i="4"/>
  <c r="S403" i="4"/>
  <c r="X401" i="4"/>
  <c r="Y401" i="4" s="1"/>
  <c r="T401" i="4"/>
  <c r="X400" i="4"/>
  <c r="Y400" i="4" s="1"/>
  <c r="T400" i="4"/>
  <c r="G549" i="2"/>
  <c r="J549" i="2"/>
  <c r="H402" i="4"/>
  <c r="I402" i="4"/>
  <c r="Y401" i="5"/>
  <c r="R725" i="5"/>
  <c r="N1571" i="1"/>
  <c r="N1601" i="1" s="1"/>
  <c r="N1597" i="1"/>
  <c r="S782" i="5"/>
  <c r="AD725" i="5"/>
  <c r="R404" i="5"/>
  <c r="S404" i="5"/>
  <c r="F550" i="2"/>
  <c r="N616" i="3"/>
  <c r="K616" i="3"/>
  <c r="C551" i="2"/>
  <c r="J617" i="3"/>
  <c r="D617" i="3"/>
  <c r="G617" i="3"/>
  <c r="O617" i="3" s="1"/>
  <c r="M404" i="4"/>
  <c r="M405" i="5"/>
  <c r="E1640" i="1" l="1"/>
  <c r="H551" i="2"/>
  <c r="K404" i="4"/>
  <c r="N404" i="4" s="1"/>
  <c r="Q404" i="4"/>
  <c r="S404" i="4"/>
  <c r="D1640" i="1"/>
  <c r="E1639" i="1"/>
  <c r="F551" i="2"/>
  <c r="K617" i="3"/>
  <c r="N617" i="3"/>
  <c r="Y404" i="5"/>
  <c r="AA404" i="5" s="1"/>
  <c r="H404" i="4"/>
  <c r="I404" i="4"/>
  <c r="F616" i="3"/>
  <c r="D550" i="2"/>
  <c r="P1589" i="1"/>
  <c r="P1567" i="1"/>
  <c r="D618" i="3"/>
  <c r="G618" i="3"/>
  <c r="O618" i="3" s="1"/>
  <c r="C552" i="2"/>
  <c r="H552" i="2" s="1"/>
  <c r="J618" i="3"/>
  <c r="R405" i="5"/>
  <c r="S405" i="5"/>
  <c r="H617" i="3"/>
  <c r="E617" i="3"/>
  <c r="E551" i="2"/>
  <c r="I551" i="2" s="1"/>
  <c r="R782" i="5"/>
  <c r="AC725" i="5"/>
  <c r="X402" i="4"/>
  <c r="Y402" i="4" s="1"/>
  <c r="T402" i="4"/>
  <c r="AA402" i="5"/>
  <c r="O1597" i="1"/>
  <c r="O1571" i="1"/>
  <c r="O1601" i="1" s="1"/>
  <c r="D1617" i="1"/>
  <c r="D1639" i="1"/>
  <c r="AA401" i="5"/>
  <c r="AA725" i="5" s="1"/>
  <c r="Y725" i="5"/>
  <c r="T403" i="4"/>
  <c r="X403" i="4"/>
  <c r="Y403" i="4" s="1"/>
  <c r="J550" i="2"/>
  <c r="G550" i="2"/>
  <c r="I403" i="4"/>
  <c r="H403" i="4"/>
  <c r="M406" i="5"/>
  <c r="R406" i="5" l="1"/>
  <c r="S406" i="5"/>
  <c r="D551" i="2"/>
  <c r="F617" i="3"/>
  <c r="D405" i="4"/>
  <c r="G405" i="4"/>
  <c r="D1621" i="1"/>
  <c r="D1651" i="1" s="1"/>
  <c r="D1647" i="1"/>
  <c r="G551" i="2"/>
  <c r="J551" i="2"/>
  <c r="Y405" i="5"/>
  <c r="AA405" i="5" s="1"/>
  <c r="E1617" i="1"/>
  <c r="X404" i="4"/>
  <c r="Y404" i="4" s="1"/>
  <c r="T404" i="4"/>
  <c r="C553" i="2"/>
  <c r="H553" i="2" s="1"/>
  <c r="G619" i="3"/>
  <c r="O619" i="3" s="1"/>
  <c r="D619" i="3"/>
  <c r="J619" i="3"/>
  <c r="E552" i="2"/>
  <c r="H618" i="3"/>
  <c r="E618" i="3"/>
  <c r="Y782" i="5"/>
  <c r="AJ725" i="5"/>
  <c r="K618" i="3"/>
  <c r="F552" i="2"/>
  <c r="N618" i="3"/>
  <c r="F1639" i="1"/>
  <c r="P1571" i="1"/>
  <c r="P1601" i="1" s="1"/>
  <c r="P1597" i="1"/>
  <c r="G1640" i="1"/>
  <c r="M406" i="4"/>
  <c r="M407" i="5"/>
  <c r="Y406" i="5" l="1"/>
  <c r="AA406" i="5" s="1"/>
  <c r="G1639" i="1"/>
  <c r="G1617" i="1"/>
  <c r="R407" i="5"/>
  <c r="Y407" i="5" s="1"/>
  <c r="AA407" i="5" s="1"/>
  <c r="S407" i="5"/>
  <c r="I552" i="2"/>
  <c r="E553" i="2"/>
  <c r="I553" i="2" s="1"/>
  <c r="H619" i="3"/>
  <c r="E619" i="3"/>
  <c r="E1647" i="1"/>
  <c r="E1621" i="1"/>
  <c r="E1651" i="1" s="1"/>
  <c r="F1640" i="1"/>
  <c r="Q406" i="4"/>
  <c r="K406" i="4"/>
  <c r="N406" i="4" s="1"/>
  <c r="F1617" i="1"/>
  <c r="D552" i="2"/>
  <c r="F618" i="3"/>
  <c r="N619" i="3"/>
  <c r="F553" i="2"/>
  <c r="K619" i="3"/>
  <c r="J620" i="3"/>
  <c r="D620" i="3"/>
  <c r="G620" i="3"/>
  <c r="C554" i="2"/>
  <c r="H554" i="2" s="1"/>
  <c r="D406" i="4"/>
  <c r="G406" i="4"/>
  <c r="I405" i="4"/>
  <c r="H405" i="4"/>
  <c r="M405" i="4"/>
  <c r="S406" i="4" s="1"/>
  <c r="M408" i="5"/>
  <c r="X406" i="4" l="1"/>
  <c r="Y406" i="4" s="1"/>
  <c r="T406" i="4"/>
  <c r="K620" i="3"/>
  <c r="N620" i="3"/>
  <c r="F554" i="2"/>
  <c r="D407" i="4"/>
  <c r="G407" i="4"/>
  <c r="J553" i="2"/>
  <c r="G553" i="2"/>
  <c r="M407" i="4"/>
  <c r="F1621" i="1"/>
  <c r="F1651" i="1" s="1"/>
  <c r="F1647" i="1"/>
  <c r="H1639" i="1"/>
  <c r="H1617" i="1"/>
  <c r="K405" i="4"/>
  <c r="Q405" i="4"/>
  <c r="S405" i="4"/>
  <c r="F619" i="3"/>
  <c r="D553" i="2"/>
  <c r="G552" i="2"/>
  <c r="J552" i="2"/>
  <c r="G1647" i="1"/>
  <c r="G1621" i="1"/>
  <c r="G1651" i="1" s="1"/>
  <c r="G408" i="4"/>
  <c r="D408" i="4"/>
  <c r="S408" i="5"/>
  <c r="R408" i="5"/>
  <c r="Y408" i="5" s="1"/>
  <c r="AA408" i="5" s="1"/>
  <c r="I406" i="4"/>
  <c r="H406" i="4"/>
  <c r="O620" i="3"/>
  <c r="E620" i="3"/>
  <c r="E554" i="2"/>
  <c r="I554" i="2" s="1"/>
  <c r="H620" i="3"/>
  <c r="J621" i="3"/>
  <c r="C555" i="2"/>
  <c r="H555" i="2" s="1"/>
  <c r="D621" i="3"/>
  <c r="G621" i="3"/>
  <c r="I1640" i="1"/>
  <c r="M408" i="4"/>
  <c r="M409" i="5"/>
  <c r="I1639" i="1" l="1"/>
  <c r="I1617" i="1"/>
  <c r="D554" i="2"/>
  <c r="F620" i="3"/>
  <c r="I408" i="4"/>
  <c r="H408" i="4"/>
  <c r="Q407" i="4"/>
  <c r="K407" i="4"/>
  <c r="N407" i="4" s="1"/>
  <c r="S407" i="4"/>
  <c r="H407" i="4"/>
  <c r="I407" i="4"/>
  <c r="H1640" i="1"/>
  <c r="N621" i="3"/>
  <c r="F555" i="2"/>
  <c r="K621" i="3"/>
  <c r="R409" i="5"/>
  <c r="S409" i="5"/>
  <c r="O621" i="3"/>
  <c r="E555" i="2"/>
  <c r="I555" i="2" s="1"/>
  <c r="H621" i="3"/>
  <c r="E621" i="3"/>
  <c r="X405" i="4"/>
  <c r="Y405" i="4" s="1"/>
  <c r="T405" i="4"/>
  <c r="N405" i="4"/>
  <c r="Q408" i="4"/>
  <c r="K408" i="4"/>
  <c r="N408" i="4" s="1"/>
  <c r="S408" i="4"/>
  <c r="G554" i="2"/>
  <c r="J554" i="2"/>
  <c r="H1621" i="1"/>
  <c r="H1651" i="1" s="1"/>
  <c r="H1647" i="1"/>
  <c r="G622" i="3"/>
  <c r="C556" i="2"/>
  <c r="H556" i="2" s="1"/>
  <c r="D622" i="3"/>
  <c r="J622" i="3"/>
  <c r="M410" i="5"/>
  <c r="Y409" i="5" l="1"/>
  <c r="AA409" i="5" s="1"/>
  <c r="M409" i="4"/>
  <c r="N726" i="5"/>
  <c r="N783" i="5" s="1"/>
  <c r="D555" i="2"/>
  <c r="F621" i="3"/>
  <c r="D409" i="4"/>
  <c r="G409" i="4"/>
  <c r="R410" i="5"/>
  <c r="S410" i="5"/>
  <c r="J1639" i="1"/>
  <c r="E622" i="3"/>
  <c r="H622" i="3"/>
  <c r="E556" i="2"/>
  <c r="I556" i="2" s="1"/>
  <c r="X408" i="4"/>
  <c r="Y408" i="4" s="1"/>
  <c r="T408" i="4"/>
  <c r="G555" i="2"/>
  <c r="J555" i="2"/>
  <c r="F556" i="2"/>
  <c r="N622" i="3"/>
  <c r="K622" i="3"/>
  <c r="G623" i="3"/>
  <c r="J623" i="3"/>
  <c r="C557" i="2"/>
  <c r="H557" i="2" s="1"/>
  <c r="D623" i="3"/>
  <c r="X407" i="4"/>
  <c r="Y407" i="4" s="1"/>
  <c r="T407" i="4"/>
  <c r="I1621" i="1"/>
  <c r="I1651" i="1" s="1"/>
  <c r="I1647" i="1"/>
  <c r="O622" i="3"/>
  <c r="M410" i="4"/>
  <c r="M411" i="5"/>
  <c r="F557" i="2" l="1"/>
  <c r="K623" i="3"/>
  <c r="N623" i="3"/>
  <c r="J624" i="3"/>
  <c r="C558" i="2"/>
  <c r="D624" i="3"/>
  <c r="G624" i="3"/>
  <c r="C625" i="3"/>
  <c r="D625" i="3" s="1"/>
  <c r="E623" i="3"/>
  <c r="H623" i="3"/>
  <c r="E557" i="2"/>
  <c r="I557" i="2" s="1"/>
  <c r="F622" i="3"/>
  <c r="D556" i="2"/>
  <c r="S411" i="5"/>
  <c r="R411" i="5"/>
  <c r="K1639" i="1"/>
  <c r="Y410" i="5"/>
  <c r="AA410" i="5" s="1"/>
  <c r="K409" i="4"/>
  <c r="Q409" i="4"/>
  <c r="S409" i="4"/>
  <c r="Q410" i="4"/>
  <c r="K410" i="4"/>
  <c r="N410" i="4" s="1"/>
  <c r="S410" i="4"/>
  <c r="K1640" i="1"/>
  <c r="O623" i="3"/>
  <c r="J1640" i="1"/>
  <c r="G410" i="4"/>
  <c r="D410" i="4"/>
  <c r="J556" i="2"/>
  <c r="G556" i="2"/>
  <c r="J1617" i="1"/>
  <c r="I409" i="4"/>
  <c r="H409" i="4"/>
  <c r="L1640" i="1"/>
  <c r="M412" i="5"/>
  <c r="Y411" i="5" l="1"/>
  <c r="AA411" i="5" s="1"/>
  <c r="R412" i="5"/>
  <c r="S412" i="5"/>
  <c r="H558" i="2"/>
  <c r="H560" i="2" s="1"/>
  <c r="C560" i="2"/>
  <c r="L1639" i="1"/>
  <c r="L1617" i="1"/>
  <c r="X410" i="4"/>
  <c r="Y410" i="4" s="1"/>
  <c r="T410" i="4"/>
  <c r="K1617" i="1"/>
  <c r="D411" i="4"/>
  <c r="D724" i="4" s="1"/>
  <c r="G411" i="4"/>
  <c r="B724" i="4"/>
  <c r="F623" i="3"/>
  <c r="D557" i="2"/>
  <c r="J1621" i="1"/>
  <c r="J1651" i="1" s="1"/>
  <c r="J1647" i="1"/>
  <c r="I410" i="4"/>
  <c r="H410" i="4"/>
  <c r="N409" i="4"/>
  <c r="N624" i="3"/>
  <c r="F558" i="2"/>
  <c r="F560" i="2" s="1"/>
  <c r="K624" i="3"/>
  <c r="J625" i="3"/>
  <c r="T409" i="4"/>
  <c r="X409" i="4"/>
  <c r="Y409" i="4" s="1"/>
  <c r="G557" i="2"/>
  <c r="J557" i="2"/>
  <c r="O624" i="3"/>
  <c r="O625" i="3" s="1"/>
  <c r="E558" i="2"/>
  <c r="E560" i="2" s="1"/>
  <c r="H624" i="3"/>
  <c r="E624" i="3"/>
  <c r="G625" i="3"/>
  <c r="H625" i="3" s="1"/>
  <c r="Y412" i="5" l="1"/>
  <c r="AA412" i="5" s="1"/>
  <c r="N625" i="3"/>
  <c r="K625" i="3"/>
  <c r="M411" i="4"/>
  <c r="O724" i="4"/>
  <c r="I558" i="2"/>
  <c r="M1640" i="1"/>
  <c r="L1621" i="1"/>
  <c r="L1651" i="1" s="1"/>
  <c r="L1647" i="1"/>
  <c r="H411" i="4"/>
  <c r="I411" i="4"/>
  <c r="I724" i="4" s="1"/>
  <c r="G724" i="4"/>
  <c r="H724" i="4" s="1"/>
  <c r="M1639" i="1"/>
  <c r="M1617" i="1"/>
  <c r="F624" i="3"/>
  <c r="D558" i="2"/>
  <c r="D560" i="2" s="1"/>
  <c r="E625" i="3"/>
  <c r="F625" i="3" s="1"/>
  <c r="K1621" i="1"/>
  <c r="K1651" i="1" s="1"/>
  <c r="K1647" i="1"/>
  <c r="M413" i="5" l="1"/>
  <c r="L726" i="5"/>
  <c r="L783" i="5" s="1"/>
  <c r="K411" i="4"/>
  <c r="Q411" i="4"/>
  <c r="S411" i="4"/>
  <c r="M724" i="4"/>
  <c r="N1640" i="1"/>
  <c r="M1647" i="1"/>
  <c r="M1621" i="1"/>
  <c r="M1651" i="1" s="1"/>
  <c r="J558" i="2"/>
  <c r="G558" i="2"/>
  <c r="G560" i="2" s="1"/>
  <c r="I560" i="2"/>
  <c r="J560" i="2" s="1"/>
  <c r="N1639" i="1"/>
  <c r="N1617" i="1"/>
  <c r="R724" i="4" l="1"/>
  <c r="N724" i="4"/>
  <c r="N411" i="4"/>
  <c r="K724" i="4"/>
  <c r="L724" i="4" s="1"/>
  <c r="N1647" i="1"/>
  <c r="N1621" i="1"/>
  <c r="N1651" i="1" s="1"/>
  <c r="X411" i="4"/>
  <c r="Y411" i="4" s="1"/>
  <c r="T411" i="4"/>
  <c r="S413" i="5"/>
  <c r="S726" i="5" s="1"/>
  <c r="R413" i="5"/>
  <c r="M726" i="5"/>
  <c r="O1639" i="1" l="1"/>
  <c r="O1617" i="1"/>
  <c r="P1609" i="1"/>
  <c r="G633" i="3"/>
  <c r="C569" i="2"/>
  <c r="H569" i="2" s="1"/>
  <c r="J633" i="3"/>
  <c r="D633" i="3"/>
  <c r="O633" i="3"/>
  <c r="G632" i="3"/>
  <c r="O632" i="3" s="1"/>
  <c r="J632" i="3"/>
  <c r="D632" i="3"/>
  <c r="C568" i="2"/>
  <c r="H568" i="2" s="1"/>
  <c r="C570" i="2"/>
  <c r="H570" i="2" s="1"/>
  <c r="G634" i="3"/>
  <c r="D634" i="3"/>
  <c r="J634" i="3"/>
  <c r="J636" i="3"/>
  <c r="G636" i="3"/>
  <c r="C572" i="2"/>
  <c r="H572" i="2" s="1"/>
  <c r="D636" i="3"/>
  <c r="D629" i="3"/>
  <c r="G629" i="3"/>
  <c r="J629" i="3"/>
  <c r="C565" i="2"/>
  <c r="H565" i="2" s="1"/>
  <c r="C564" i="2"/>
  <c r="H564" i="2" s="1"/>
  <c r="G628" i="3"/>
  <c r="D628" i="3"/>
  <c r="J628" i="3"/>
  <c r="D637" i="3"/>
  <c r="G637" i="3"/>
  <c r="C573" i="2"/>
  <c r="H573" i="2" s="1"/>
  <c r="J637" i="3"/>
  <c r="Y413" i="5"/>
  <c r="R726" i="5"/>
  <c r="J627" i="3"/>
  <c r="D627" i="3"/>
  <c r="G627" i="3"/>
  <c r="O627" i="3" s="1"/>
  <c r="C639" i="3"/>
  <c r="D639" i="3" s="1"/>
  <c r="C563" i="2"/>
  <c r="C567" i="2"/>
  <c r="H567" i="2" s="1"/>
  <c r="J631" i="3"/>
  <c r="D631" i="3"/>
  <c r="G631" i="3"/>
  <c r="O631" i="3" s="1"/>
  <c r="D638" i="3"/>
  <c r="G638" i="3"/>
  <c r="C574" i="2"/>
  <c r="H574" i="2" s="1"/>
  <c r="J638" i="3"/>
  <c r="C571" i="2"/>
  <c r="H571" i="2" s="1"/>
  <c r="D635" i="3"/>
  <c r="J635" i="3"/>
  <c r="G635" i="3"/>
  <c r="O1640" i="1"/>
  <c r="P1610" i="1"/>
  <c r="P1640" i="1" s="1"/>
  <c r="S783" i="5"/>
  <c r="AD726" i="5"/>
  <c r="N727" i="5"/>
  <c r="N784" i="5" s="1"/>
  <c r="D630" i="3"/>
  <c r="G630" i="3"/>
  <c r="O630" i="3" s="1"/>
  <c r="C566" i="2"/>
  <c r="H566" i="2" s="1"/>
  <c r="J630" i="3"/>
  <c r="M423" i="4"/>
  <c r="M418" i="4"/>
  <c r="M415" i="4"/>
  <c r="M420" i="4"/>
  <c r="M414" i="4"/>
  <c r="M413" i="4"/>
  <c r="M422" i="4"/>
  <c r="M421" i="4"/>
  <c r="Q415" i="4" l="1"/>
  <c r="K415" i="4"/>
  <c r="N415" i="4" s="1"/>
  <c r="D412" i="4"/>
  <c r="G412" i="4"/>
  <c r="B725" i="4"/>
  <c r="M419" i="4"/>
  <c r="M416" i="4"/>
  <c r="M417" i="4"/>
  <c r="K423" i="4"/>
  <c r="N423" i="4" s="1"/>
  <c r="Q423" i="4"/>
  <c r="G421" i="4"/>
  <c r="D421" i="4"/>
  <c r="D422" i="4"/>
  <c r="G422" i="4"/>
  <c r="G420" i="4"/>
  <c r="D420" i="4"/>
  <c r="O638" i="3"/>
  <c r="H638" i="3"/>
  <c r="E574" i="2"/>
  <c r="I574" i="2" s="1"/>
  <c r="E638" i="3"/>
  <c r="C576" i="2"/>
  <c r="H563" i="2"/>
  <c r="H576" i="2" s="1"/>
  <c r="F563" i="2"/>
  <c r="N627" i="3"/>
  <c r="J639" i="3"/>
  <c r="K627" i="3"/>
  <c r="C653" i="3"/>
  <c r="D653" i="3" s="1"/>
  <c r="C579" i="2"/>
  <c r="D641" i="3"/>
  <c r="J641" i="3"/>
  <c r="G641" i="3"/>
  <c r="O641" i="3" s="1"/>
  <c r="G423" i="4"/>
  <c r="D423" i="4"/>
  <c r="O628" i="3"/>
  <c r="E564" i="2"/>
  <c r="I564" i="2" s="1"/>
  <c r="E628" i="3"/>
  <c r="H628" i="3"/>
  <c r="O629" i="3"/>
  <c r="E629" i="3"/>
  <c r="H629" i="3"/>
  <c r="E565" i="2"/>
  <c r="I565" i="2" s="1"/>
  <c r="O636" i="3"/>
  <c r="H636" i="3"/>
  <c r="E572" i="2"/>
  <c r="I572" i="2" s="1"/>
  <c r="E636" i="3"/>
  <c r="H633" i="3"/>
  <c r="E569" i="2"/>
  <c r="I569" i="2" s="1"/>
  <c r="E633" i="3"/>
  <c r="O1647" i="1"/>
  <c r="O1621" i="1"/>
  <c r="O1651" i="1" s="1"/>
  <c r="C585" i="2"/>
  <c r="H585" i="2" s="1"/>
  <c r="J647" i="3"/>
  <c r="D647" i="3"/>
  <c r="G647" i="3"/>
  <c r="AC726" i="5"/>
  <c r="R783" i="5"/>
  <c r="D415" i="4"/>
  <c r="G415" i="4"/>
  <c r="E637" i="3"/>
  <c r="H637" i="3"/>
  <c r="E573" i="2"/>
  <c r="I573" i="2" s="1"/>
  <c r="E634" i="3"/>
  <c r="E570" i="2"/>
  <c r="I570" i="2" s="1"/>
  <c r="H634" i="3"/>
  <c r="G651" i="3"/>
  <c r="D651" i="3"/>
  <c r="J651" i="3"/>
  <c r="C589" i="2"/>
  <c r="H589" i="2" s="1"/>
  <c r="G418" i="4"/>
  <c r="D418" i="4"/>
  <c r="D642" i="3"/>
  <c r="C580" i="2"/>
  <c r="H580" i="2" s="1"/>
  <c r="G642" i="3"/>
  <c r="J642" i="3"/>
  <c r="O635" i="3"/>
  <c r="E635" i="3"/>
  <c r="E571" i="2"/>
  <c r="I571" i="2" s="1"/>
  <c r="H635" i="3"/>
  <c r="K638" i="3"/>
  <c r="F574" i="2"/>
  <c r="N638" i="3"/>
  <c r="E627" i="3"/>
  <c r="H627" i="3"/>
  <c r="E563" i="2"/>
  <c r="G639" i="3"/>
  <c r="H639" i="3" s="1"/>
  <c r="AA413" i="5"/>
  <c r="AA726" i="5" s="1"/>
  <c r="Y726" i="5"/>
  <c r="C583" i="2"/>
  <c r="H583" i="2" s="1"/>
  <c r="J645" i="3"/>
  <c r="D645" i="3"/>
  <c r="G645" i="3"/>
  <c r="O645" i="3" s="1"/>
  <c r="O637" i="3"/>
  <c r="N628" i="3"/>
  <c r="F564" i="2"/>
  <c r="K628" i="3"/>
  <c r="O634" i="3"/>
  <c r="F568" i="2"/>
  <c r="K632" i="3"/>
  <c r="N632" i="3"/>
  <c r="K633" i="3"/>
  <c r="F569" i="2"/>
  <c r="N633" i="3"/>
  <c r="G414" i="4"/>
  <c r="D414" i="4"/>
  <c r="K421" i="4"/>
  <c r="N421" i="4" s="1"/>
  <c r="Q421" i="4"/>
  <c r="Q413" i="4"/>
  <c r="K413" i="4"/>
  <c r="N413" i="4" s="1"/>
  <c r="K420" i="4"/>
  <c r="N420" i="4" s="1"/>
  <c r="Q420" i="4"/>
  <c r="Q418" i="4"/>
  <c r="K418" i="4"/>
  <c r="N418" i="4" s="1"/>
  <c r="M412" i="4"/>
  <c r="S415" i="4" s="1"/>
  <c r="K630" i="3"/>
  <c r="F566" i="2"/>
  <c r="N630" i="3"/>
  <c r="N631" i="3"/>
  <c r="K631" i="3"/>
  <c r="F567" i="2"/>
  <c r="C587" i="2"/>
  <c r="H587" i="2" s="1"/>
  <c r="D649" i="3"/>
  <c r="G649" i="3"/>
  <c r="J649" i="3"/>
  <c r="G417" i="4"/>
  <c r="D417" i="4"/>
  <c r="F572" i="2"/>
  <c r="N636" i="3"/>
  <c r="K636" i="3"/>
  <c r="J650" i="3"/>
  <c r="D650" i="3"/>
  <c r="G650" i="3"/>
  <c r="C588" i="2"/>
  <c r="H588" i="2" s="1"/>
  <c r="G419" i="4"/>
  <c r="D419" i="4"/>
  <c r="K422" i="4"/>
  <c r="N422" i="4" s="1"/>
  <c r="Q422" i="4"/>
  <c r="Q414" i="4"/>
  <c r="K414" i="4"/>
  <c r="N414" i="4" s="1"/>
  <c r="H630" i="3"/>
  <c r="E630" i="3"/>
  <c r="E566" i="2"/>
  <c r="I566" i="2" s="1"/>
  <c r="G652" i="3"/>
  <c r="O652" i="3" s="1"/>
  <c r="C590" i="2"/>
  <c r="H590" i="2" s="1"/>
  <c r="J652" i="3"/>
  <c r="D652" i="3"/>
  <c r="C586" i="2"/>
  <c r="H586" i="2" s="1"/>
  <c r="D648" i="3"/>
  <c r="J648" i="3"/>
  <c r="G648" i="3"/>
  <c r="O648" i="3"/>
  <c r="F571" i="2"/>
  <c r="K635" i="3"/>
  <c r="N635" i="3"/>
  <c r="E567" i="2"/>
  <c r="I567" i="2" s="1"/>
  <c r="E631" i="3"/>
  <c r="H631" i="3"/>
  <c r="N728" i="5"/>
  <c r="N785" i="5" s="1"/>
  <c r="G646" i="3"/>
  <c r="O646" i="3" s="1"/>
  <c r="J646" i="3"/>
  <c r="C584" i="2"/>
  <c r="H584" i="2" s="1"/>
  <c r="D646" i="3"/>
  <c r="D416" i="4"/>
  <c r="G416" i="4"/>
  <c r="D413" i="4"/>
  <c r="G413" i="4"/>
  <c r="N637" i="3"/>
  <c r="F573" i="2"/>
  <c r="K637" i="3"/>
  <c r="K629" i="3"/>
  <c r="N629" i="3"/>
  <c r="F565" i="2"/>
  <c r="N634" i="3"/>
  <c r="K634" i="3"/>
  <c r="F570" i="2"/>
  <c r="H632" i="3"/>
  <c r="E568" i="2"/>
  <c r="I568" i="2" s="1"/>
  <c r="E632" i="3"/>
  <c r="D644" i="3"/>
  <c r="G644" i="3"/>
  <c r="J644" i="3"/>
  <c r="C582" i="2"/>
  <c r="H582" i="2" s="1"/>
  <c r="G643" i="3"/>
  <c r="D643" i="3"/>
  <c r="C581" i="2"/>
  <c r="H581" i="2" s="1"/>
  <c r="J643" i="3"/>
  <c r="P1639" i="1"/>
  <c r="P1617" i="1"/>
  <c r="M431" i="4"/>
  <c r="M433" i="4"/>
  <c r="M423" i="5"/>
  <c r="M426" i="4"/>
  <c r="M422" i="5"/>
  <c r="M417" i="5"/>
  <c r="M420" i="5"/>
  <c r="M432" i="4"/>
  <c r="M425" i="5"/>
  <c r="M418" i="5"/>
  <c r="M424" i="5"/>
  <c r="M415" i="5"/>
  <c r="M421" i="5"/>
  <c r="M428" i="4"/>
  <c r="M416" i="5"/>
  <c r="M419" i="5"/>
  <c r="O639" i="3" l="1"/>
  <c r="T415" i="4"/>
  <c r="X415" i="4"/>
  <c r="Y415" i="4" s="1"/>
  <c r="R415" i="5"/>
  <c r="S415" i="5"/>
  <c r="G424" i="4"/>
  <c r="D424" i="4"/>
  <c r="B726" i="4"/>
  <c r="M435" i="4"/>
  <c r="K648" i="3"/>
  <c r="F586" i="2"/>
  <c r="N648" i="3"/>
  <c r="K652" i="3"/>
  <c r="F590" i="2"/>
  <c r="N652" i="3"/>
  <c r="D433" i="4"/>
  <c r="G433" i="4"/>
  <c r="F637" i="3"/>
  <c r="D573" i="2"/>
  <c r="J662" i="3"/>
  <c r="D662" i="3"/>
  <c r="C602" i="2"/>
  <c r="H602" i="2" s="1"/>
  <c r="G662" i="3"/>
  <c r="S419" i="5"/>
  <c r="R419" i="5"/>
  <c r="M427" i="4"/>
  <c r="M425" i="4"/>
  <c r="R424" i="5"/>
  <c r="S424" i="5"/>
  <c r="M414" i="5"/>
  <c r="L727" i="5"/>
  <c r="L784" i="5" s="1"/>
  <c r="M430" i="4"/>
  <c r="R418" i="5"/>
  <c r="S418" i="5"/>
  <c r="S425" i="5"/>
  <c r="R425" i="5"/>
  <c r="Y425" i="5" s="1"/>
  <c r="AA425" i="5" s="1"/>
  <c r="S420" i="5"/>
  <c r="R420" i="5"/>
  <c r="R417" i="5"/>
  <c r="S417" i="5"/>
  <c r="S422" i="5"/>
  <c r="R422" i="5"/>
  <c r="O644" i="3"/>
  <c r="H644" i="3"/>
  <c r="E582" i="2"/>
  <c r="I582" i="2" s="1"/>
  <c r="E644" i="3"/>
  <c r="H416" i="4"/>
  <c r="I416" i="4"/>
  <c r="H648" i="3"/>
  <c r="E586" i="2"/>
  <c r="I586" i="2" s="1"/>
  <c r="E648" i="3"/>
  <c r="S414" i="4"/>
  <c r="D660" i="3"/>
  <c r="G660" i="3"/>
  <c r="O660" i="3" s="1"/>
  <c r="C600" i="2"/>
  <c r="H600" i="2" s="1"/>
  <c r="J660" i="3"/>
  <c r="O650" i="3"/>
  <c r="E588" i="2"/>
  <c r="I588" i="2" s="1"/>
  <c r="E650" i="3"/>
  <c r="H650" i="3"/>
  <c r="F587" i="2"/>
  <c r="K649" i="3"/>
  <c r="N649" i="3"/>
  <c r="D665" i="3"/>
  <c r="G665" i="3"/>
  <c r="O665" i="3" s="1"/>
  <c r="C605" i="2"/>
  <c r="H605" i="2" s="1"/>
  <c r="J665" i="3"/>
  <c r="S413" i="4"/>
  <c r="G658" i="3"/>
  <c r="O658" i="3" s="1"/>
  <c r="J658" i="3"/>
  <c r="C598" i="2"/>
  <c r="H598" i="2" s="1"/>
  <c r="D658" i="3"/>
  <c r="AJ726" i="5"/>
  <c r="Y783" i="5"/>
  <c r="K647" i="3"/>
  <c r="F585" i="2"/>
  <c r="N647" i="3"/>
  <c r="D426" i="4"/>
  <c r="G426" i="4"/>
  <c r="D569" i="2"/>
  <c r="F633" i="3"/>
  <c r="G572" i="2"/>
  <c r="J572" i="2"/>
  <c r="D564" i="2"/>
  <c r="F628" i="3"/>
  <c r="H423" i="4"/>
  <c r="I423" i="4"/>
  <c r="N639" i="3"/>
  <c r="K639" i="3"/>
  <c r="I422" i="4"/>
  <c r="H422" i="4"/>
  <c r="Q417" i="4"/>
  <c r="K417" i="4"/>
  <c r="N417" i="4" s="1"/>
  <c r="K416" i="4"/>
  <c r="N416" i="4" s="1"/>
  <c r="Q416" i="4"/>
  <c r="F581" i="2"/>
  <c r="N643" i="3"/>
  <c r="K643" i="3"/>
  <c r="C603" i="2"/>
  <c r="H603" i="2" s="1"/>
  <c r="J663" i="3"/>
  <c r="G663" i="3"/>
  <c r="O663" i="3" s="1"/>
  <c r="D663" i="3"/>
  <c r="K642" i="3"/>
  <c r="F580" i="2"/>
  <c r="N642" i="3"/>
  <c r="C596" i="2"/>
  <c r="H596" i="2" s="1"/>
  <c r="G656" i="3"/>
  <c r="D656" i="3"/>
  <c r="J656" i="3"/>
  <c r="F589" i="2"/>
  <c r="K651" i="3"/>
  <c r="N651" i="3"/>
  <c r="G569" i="2"/>
  <c r="J569" i="2"/>
  <c r="D565" i="2"/>
  <c r="F629" i="3"/>
  <c r="D431" i="4"/>
  <c r="G431" i="4"/>
  <c r="S423" i="5"/>
  <c r="R423" i="5"/>
  <c r="Q433" i="4"/>
  <c r="K433" i="4"/>
  <c r="N433" i="4" s="1"/>
  <c r="D568" i="2"/>
  <c r="F632" i="3"/>
  <c r="I413" i="4"/>
  <c r="H413" i="4"/>
  <c r="E646" i="3"/>
  <c r="H646" i="3"/>
  <c r="E584" i="2"/>
  <c r="I584" i="2" s="1"/>
  <c r="F631" i="3"/>
  <c r="D567" i="2"/>
  <c r="D566" i="2"/>
  <c r="F630" i="3"/>
  <c r="I419" i="4"/>
  <c r="H419" i="4"/>
  <c r="F588" i="2"/>
  <c r="K650" i="3"/>
  <c r="N650" i="3"/>
  <c r="O725" i="4"/>
  <c r="K645" i="3"/>
  <c r="N645" i="3"/>
  <c r="F583" i="2"/>
  <c r="G571" i="2"/>
  <c r="J571" i="2"/>
  <c r="O642" i="3"/>
  <c r="H642" i="3"/>
  <c r="E642" i="3"/>
  <c r="E580" i="2"/>
  <c r="I580" i="2" s="1"/>
  <c r="I418" i="4"/>
  <c r="H418" i="4"/>
  <c r="N729" i="5"/>
  <c r="N786" i="5" s="1"/>
  <c r="C597" i="2"/>
  <c r="H597" i="2" s="1"/>
  <c r="J657" i="3"/>
  <c r="D657" i="3"/>
  <c r="G657" i="3"/>
  <c r="O657" i="3" s="1"/>
  <c r="F634" i="3"/>
  <c r="D570" i="2"/>
  <c r="H415" i="4"/>
  <c r="I415" i="4"/>
  <c r="O647" i="3"/>
  <c r="H647" i="3"/>
  <c r="E647" i="3"/>
  <c r="E585" i="2"/>
  <c r="I585" i="2" s="1"/>
  <c r="D430" i="4"/>
  <c r="G430" i="4"/>
  <c r="G653" i="3"/>
  <c r="H653" i="3" s="1"/>
  <c r="E579" i="2"/>
  <c r="H641" i="3"/>
  <c r="E641" i="3"/>
  <c r="F576" i="2"/>
  <c r="D574" i="2"/>
  <c r="F638" i="3"/>
  <c r="D432" i="4"/>
  <c r="G432" i="4"/>
  <c r="C599" i="2"/>
  <c r="H599" i="2" s="1"/>
  <c r="J659" i="3"/>
  <c r="D659" i="3"/>
  <c r="G659" i="3"/>
  <c r="O659" i="3" s="1"/>
  <c r="G664" i="3"/>
  <c r="D664" i="3"/>
  <c r="J664" i="3"/>
  <c r="C604" i="2"/>
  <c r="H604" i="2" s="1"/>
  <c r="O664" i="3"/>
  <c r="I412" i="4"/>
  <c r="G725" i="4"/>
  <c r="H725" i="4" s="1"/>
  <c r="H412" i="4"/>
  <c r="G666" i="3"/>
  <c r="J666" i="3"/>
  <c r="D666" i="3"/>
  <c r="C606" i="2"/>
  <c r="H606" i="2" s="1"/>
  <c r="Q428" i="4"/>
  <c r="K428" i="4"/>
  <c r="N428" i="4" s="1"/>
  <c r="E643" i="3"/>
  <c r="E581" i="2"/>
  <c r="I581" i="2" s="1"/>
  <c r="H643" i="3"/>
  <c r="N646" i="3"/>
  <c r="K646" i="3"/>
  <c r="F584" i="2"/>
  <c r="J566" i="2"/>
  <c r="G566" i="2"/>
  <c r="G661" i="3"/>
  <c r="J661" i="3"/>
  <c r="D661" i="3"/>
  <c r="C601" i="2"/>
  <c r="H601" i="2" s="1"/>
  <c r="O649" i="3"/>
  <c r="H649" i="3"/>
  <c r="E587" i="2"/>
  <c r="I587" i="2" s="1"/>
  <c r="E649" i="3"/>
  <c r="F627" i="3"/>
  <c r="D563" i="2"/>
  <c r="E639" i="3"/>
  <c r="F639" i="3" s="1"/>
  <c r="G570" i="2"/>
  <c r="J570" i="2"/>
  <c r="G564" i="2"/>
  <c r="J564" i="2"/>
  <c r="C592" i="2"/>
  <c r="H579" i="2"/>
  <c r="H592" i="2" s="1"/>
  <c r="K419" i="4"/>
  <c r="N419" i="4" s="1"/>
  <c r="Q419" i="4"/>
  <c r="R416" i="5"/>
  <c r="Y416" i="5" s="1"/>
  <c r="AA416" i="5" s="1"/>
  <c r="S416" i="5"/>
  <c r="M429" i="4"/>
  <c r="M434" i="4"/>
  <c r="S421" i="5"/>
  <c r="R421" i="5"/>
  <c r="K432" i="4"/>
  <c r="N432" i="4" s="1"/>
  <c r="Q432" i="4"/>
  <c r="K426" i="4"/>
  <c r="N426" i="4" s="1"/>
  <c r="Q426" i="4"/>
  <c r="Q431" i="4"/>
  <c r="K431" i="4"/>
  <c r="N431" i="4" s="1"/>
  <c r="P1621" i="1"/>
  <c r="P1651" i="1" s="1"/>
  <c r="P1647" i="1"/>
  <c r="O643" i="3"/>
  <c r="F582" i="2"/>
  <c r="K644" i="3"/>
  <c r="N644" i="3"/>
  <c r="G568" i="2"/>
  <c r="J568" i="2"/>
  <c r="G567" i="2"/>
  <c r="J567" i="2"/>
  <c r="E652" i="3"/>
  <c r="E590" i="2"/>
  <c r="I590" i="2" s="1"/>
  <c r="H652" i="3"/>
  <c r="D434" i="4"/>
  <c r="G434" i="4"/>
  <c r="G427" i="4"/>
  <c r="D427" i="4"/>
  <c r="D429" i="4"/>
  <c r="G429" i="4"/>
  <c r="H417" i="4"/>
  <c r="I417" i="4"/>
  <c r="K412" i="4"/>
  <c r="Q412" i="4"/>
  <c r="M725" i="4"/>
  <c r="S423" i="4"/>
  <c r="S412" i="4"/>
  <c r="S422" i="4"/>
  <c r="S417" i="4"/>
  <c r="S421" i="4"/>
  <c r="S419" i="4"/>
  <c r="S420" i="4"/>
  <c r="S416" i="4"/>
  <c r="S418" i="4"/>
  <c r="H414" i="4"/>
  <c r="I414" i="4"/>
  <c r="E583" i="2"/>
  <c r="I583" i="2" s="1"/>
  <c r="H645" i="3"/>
  <c r="E645" i="3"/>
  <c r="E576" i="2"/>
  <c r="F635" i="3"/>
  <c r="D571" i="2"/>
  <c r="G425" i="4"/>
  <c r="D425" i="4"/>
  <c r="D655" i="3"/>
  <c r="J655" i="3"/>
  <c r="C595" i="2"/>
  <c r="C667" i="3"/>
  <c r="D667" i="3" s="1"/>
  <c r="G655" i="3"/>
  <c r="O655" i="3" s="1"/>
  <c r="O651" i="3"/>
  <c r="H651" i="3"/>
  <c r="E651" i="3"/>
  <c r="E589" i="2"/>
  <c r="I589" i="2" s="1"/>
  <c r="G573" i="2"/>
  <c r="J573" i="2"/>
  <c r="F636" i="3"/>
  <c r="D572" i="2"/>
  <c r="G565" i="2"/>
  <c r="J565" i="2"/>
  <c r="K641" i="3"/>
  <c r="J653" i="3"/>
  <c r="N641" i="3"/>
  <c r="F579" i="2"/>
  <c r="I563" i="2"/>
  <c r="G574" i="2"/>
  <c r="J574" i="2"/>
  <c r="I420" i="4"/>
  <c r="H420" i="4"/>
  <c r="H421" i="4"/>
  <c r="I421" i="4"/>
  <c r="G435" i="4"/>
  <c r="D435" i="4"/>
  <c r="G428" i="4"/>
  <c r="D428" i="4"/>
  <c r="D725" i="4"/>
  <c r="M442" i="4"/>
  <c r="M446" i="4"/>
  <c r="M427" i="5"/>
  <c r="M435" i="5"/>
  <c r="M439" i="4"/>
  <c r="M434" i="5"/>
  <c r="M428" i="5"/>
  <c r="M430" i="5"/>
  <c r="M438" i="4"/>
  <c r="M441" i="4"/>
  <c r="M433" i="5"/>
  <c r="M440" i="4"/>
  <c r="M436" i="5"/>
  <c r="M432" i="5"/>
  <c r="M431" i="5"/>
  <c r="M429" i="5"/>
  <c r="M437" i="5"/>
  <c r="Y415" i="5" l="1"/>
  <c r="AA415" i="5" s="1"/>
  <c r="Y422" i="5"/>
  <c r="AA422" i="5" s="1"/>
  <c r="Y420" i="5"/>
  <c r="AA420" i="5" s="1"/>
  <c r="Y423" i="5"/>
  <c r="AA423" i="5" s="1"/>
  <c r="F592" i="2"/>
  <c r="O653" i="3"/>
  <c r="Y419" i="5"/>
  <c r="AA419" i="5" s="1"/>
  <c r="Q440" i="4"/>
  <c r="K440" i="4"/>
  <c r="N440" i="4" s="1"/>
  <c r="T422" i="4"/>
  <c r="X422" i="4"/>
  <c r="Y422" i="4" s="1"/>
  <c r="I429" i="4"/>
  <c r="H429" i="4"/>
  <c r="F652" i="3"/>
  <c r="D590" i="2"/>
  <c r="J673" i="3"/>
  <c r="C615" i="2"/>
  <c r="H615" i="2" s="1"/>
  <c r="G673" i="3"/>
  <c r="D673" i="3"/>
  <c r="O661" i="3"/>
  <c r="H661" i="3"/>
  <c r="E661" i="3"/>
  <c r="E601" i="2"/>
  <c r="I601" i="2" s="1"/>
  <c r="D581" i="2"/>
  <c r="F643" i="3"/>
  <c r="F606" i="2"/>
  <c r="K666" i="3"/>
  <c r="N666" i="3"/>
  <c r="G447" i="4"/>
  <c r="D447" i="4"/>
  <c r="D446" i="4"/>
  <c r="G446" i="4"/>
  <c r="I426" i="4"/>
  <c r="H426" i="4"/>
  <c r="R437" i="5"/>
  <c r="S437" i="5"/>
  <c r="S431" i="5"/>
  <c r="R431" i="5"/>
  <c r="R436" i="5"/>
  <c r="S436" i="5"/>
  <c r="R433" i="5"/>
  <c r="S433" i="5"/>
  <c r="M437" i="4"/>
  <c r="D436" i="4"/>
  <c r="B727" i="4"/>
  <c r="G436" i="4"/>
  <c r="S428" i="5"/>
  <c r="R428" i="5"/>
  <c r="S434" i="5"/>
  <c r="R434" i="5"/>
  <c r="J563" i="2"/>
  <c r="I576" i="2"/>
  <c r="J576" i="2" s="1"/>
  <c r="G563" i="2"/>
  <c r="G576" i="2" s="1"/>
  <c r="D589" i="2"/>
  <c r="F651" i="3"/>
  <c r="E655" i="3"/>
  <c r="H655" i="3"/>
  <c r="G667" i="3"/>
  <c r="H667" i="3" s="1"/>
  <c r="E595" i="2"/>
  <c r="J583" i="2"/>
  <c r="G583" i="2"/>
  <c r="T416" i="4"/>
  <c r="X416" i="4"/>
  <c r="Y416" i="4" s="1"/>
  <c r="T417" i="4"/>
  <c r="X417" i="4"/>
  <c r="Y417" i="4" s="1"/>
  <c r="R725" i="4"/>
  <c r="N725" i="4"/>
  <c r="I427" i="4"/>
  <c r="H427" i="4"/>
  <c r="J590" i="2"/>
  <c r="G590" i="2"/>
  <c r="G676" i="3"/>
  <c r="O676" i="3" s="1"/>
  <c r="D676" i="3"/>
  <c r="J676" i="3"/>
  <c r="C618" i="2"/>
  <c r="H618" i="2" s="1"/>
  <c r="Y421" i="5"/>
  <c r="AA421" i="5" s="1"/>
  <c r="Q434" i="4"/>
  <c r="K434" i="4"/>
  <c r="N434" i="4" s="1"/>
  <c r="K429" i="4"/>
  <c r="N429" i="4" s="1"/>
  <c r="Q429" i="4"/>
  <c r="D576" i="2"/>
  <c r="K661" i="3"/>
  <c r="N661" i="3"/>
  <c r="F601" i="2"/>
  <c r="G581" i="2"/>
  <c r="J581" i="2"/>
  <c r="N664" i="3"/>
  <c r="F604" i="2"/>
  <c r="K664" i="3"/>
  <c r="H432" i="4"/>
  <c r="I432" i="4"/>
  <c r="D585" i="2"/>
  <c r="F647" i="3"/>
  <c r="F642" i="3"/>
  <c r="D580" i="2"/>
  <c r="D584" i="2"/>
  <c r="F646" i="3"/>
  <c r="D437" i="4"/>
  <c r="G437" i="4"/>
  <c r="D674" i="3"/>
  <c r="C616" i="2"/>
  <c r="H616" i="2" s="1"/>
  <c r="G674" i="3"/>
  <c r="J674" i="3"/>
  <c r="O674" i="3"/>
  <c r="G441" i="4"/>
  <c r="D441" i="4"/>
  <c r="G445" i="4"/>
  <c r="D445" i="4"/>
  <c r="E598" i="2"/>
  <c r="I598" i="2" s="1"/>
  <c r="H658" i="3"/>
  <c r="E658" i="3"/>
  <c r="G588" i="2"/>
  <c r="J588" i="2"/>
  <c r="F648" i="3"/>
  <c r="D586" i="2"/>
  <c r="Y417" i="5"/>
  <c r="AA417" i="5" s="1"/>
  <c r="Y424" i="5"/>
  <c r="AA424" i="5" s="1"/>
  <c r="I433" i="4"/>
  <c r="H433" i="4"/>
  <c r="Q435" i="4"/>
  <c r="K435" i="4"/>
  <c r="N435" i="4" s="1"/>
  <c r="S432" i="5"/>
  <c r="R432" i="5"/>
  <c r="M447" i="4"/>
  <c r="X420" i="4"/>
  <c r="Y420" i="4" s="1"/>
  <c r="T420" i="4"/>
  <c r="H434" i="4"/>
  <c r="I434" i="4"/>
  <c r="I430" i="4"/>
  <c r="H430" i="4"/>
  <c r="E663" i="3"/>
  <c r="E603" i="2"/>
  <c r="I603" i="2" s="1"/>
  <c r="H663" i="3"/>
  <c r="X413" i="4"/>
  <c r="Y413" i="4" s="1"/>
  <c r="T413" i="4"/>
  <c r="J586" i="2"/>
  <c r="G586" i="2"/>
  <c r="D444" i="4"/>
  <c r="G444" i="4"/>
  <c r="K425" i="4"/>
  <c r="N425" i="4" s="1"/>
  <c r="Q425" i="4"/>
  <c r="R429" i="5"/>
  <c r="Y429" i="5" s="1"/>
  <c r="AA429" i="5" s="1"/>
  <c r="S429" i="5"/>
  <c r="M443" i="4"/>
  <c r="M426" i="5"/>
  <c r="L728" i="5"/>
  <c r="L785" i="5" s="1"/>
  <c r="S430" i="5"/>
  <c r="R430" i="5"/>
  <c r="Y430" i="5" s="1"/>
  <c r="AA430" i="5" s="1"/>
  <c r="S435" i="5"/>
  <c r="R435" i="5"/>
  <c r="Y435" i="5" s="1"/>
  <c r="AA435" i="5" s="1"/>
  <c r="S427" i="5"/>
  <c r="R427" i="5"/>
  <c r="Y427" i="5" s="1"/>
  <c r="AA427" i="5" s="1"/>
  <c r="Q446" i="4"/>
  <c r="K446" i="4"/>
  <c r="N446" i="4" s="1"/>
  <c r="C608" i="2"/>
  <c r="H595" i="2"/>
  <c r="H608" i="2" s="1"/>
  <c r="H425" i="4"/>
  <c r="I425" i="4"/>
  <c r="D583" i="2"/>
  <c r="F645" i="3"/>
  <c r="T419" i="4"/>
  <c r="X419" i="4"/>
  <c r="Y419" i="4" s="1"/>
  <c r="T412" i="4"/>
  <c r="X412" i="4"/>
  <c r="Y412" i="4" s="1"/>
  <c r="K725" i="4"/>
  <c r="L725" i="4" s="1"/>
  <c r="N412" i="4"/>
  <c r="N730" i="5"/>
  <c r="N787" i="5" s="1"/>
  <c r="M424" i="4"/>
  <c r="O726" i="4"/>
  <c r="J677" i="3"/>
  <c r="D677" i="3"/>
  <c r="G677" i="3"/>
  <c r="O677" i="3" s="1"/>
  <c r="C619" i="2"/>
  <c r="H619" i="2" s="1"/>
  <c r="D587" i="2"/>
  <c r="F649" i="3"/>
  <c r="D439" i="4"/>
  <c r="G439" i="4"/>
  <c r="O666" i="3"/>
  <c r="H666" i="3"/>
  <c r="E666" i="3"/>
  <c r="E606" i="2"/>
  <c r="I606" i="2" s="1"/>
  <c r="E604" i="2"/>
  <c r="I604" i="2" s="1"/>
  <c r="H664" i="3"/>
  <c r="E664" i="3"/>
  <c r="K659" i="3"/>
  <c r="F599" i="2"/>
  <c r="N659" i="3"/>
  <c r="N657" i="3"/>
  <c r="K657" i="3"/>
  <c r="F597" i="2"/>
  <c r="G584" i="2"/>
  <c r="J584" i="2"/>
  <c r="D672" i="3"/>
  <c r="G672" i="3"/>
  <c r="O672" i="3" s="1"/>
  <c r="C614" i="2"/>
  <c r="H614" i="2" s="1"/>
  <c r="J672" i="3"/>
  <c r="K663" i="3"/>
  <c r="N663" i="3"/>
  <c r="F603" i="2"/>
  <c r="G440" i="4"/>
  <c r="D440" i="4"/>
  <c r="J582" i="2"/>
  <c r="G582" i="2"/>
  <c r="C620" i="2"/>
  <c r="H620" i="2" s="1"/>
  <c r="D678" i="3"/>
  <c r="G678" i="3"/>
  <c r="O678" i="3" s="1"/>
  <c r="J678" i="3"/>
  <c r="Y418" i="5"/>
  <c r="AA418" i="5" s="1"/>
  <c r="R414" i="5"/>
  <c r="M727" i="5"/>
  <c r="S414" i="5"/>
  <c r="S727" i="5" s="1"/>
  <c r="O662" i="3"/>
  <c r="E602" i="2"/>
  <c r="I602" i="2" s="1"/>
  <c r="E662" i="3"/>
  <c r="H662" i="3"/>
  <c r="G442" i="4"/>
  <c r="D442" i="4"/>
  <c r="H424" i="4"/>
  <c r="G726" i="4"/>
  <c r="H726" i="4" s="1"/>
  <c r="I424" i="4"/>
  <c r="Q441" i="4"/>
  <c r="K441" i="4"/>
  <c r="N441" i="4" s="1"/>
  <c r="H435" i="4"/>
  <c r="I435" i="4"/>
  <c r="I725" i="4"/>
  <c r="E653" i="3"/>
  <c r="F653" i="3" s="1"/>
  <c r="D579" i="2"/>
  <c r="F641" i="3"/>
  <c r="D679" i="3"/>
  <c r="G679" i="3"/>
  <c r="O679" i="3" s="1"/>
  <c r="C621" i="2"/>
  <c r="H621" i="2" s="1"/>
  <c r="J679" i="3"/>
  <c r="K656" i="3"/>
  <c r="N656" i="3"/>
  <c r="F596" i="2"/>
  <c r="E665" i="3"/>
  <c r="E605" i="2"/>
  <c r="I605" i="2" s="1"/>
  <c r="H665" i="3"/>
  <c r="E600" i="2"/>
  <c r="I600" i="2" s="1"/>
  <c r="E660" i="3"/>
  <c r="H660" i="3"/>
  <c r="F644" i="3"/>
  <c r="D582" i="2"/>
  <c r="K662" i="3"/>
  <c r="N662" i="3"/>
  <c r="F602" i="2"/>
  <c r="D726" i="4"/>
  <c r="M444" i="4"/>
  <c r="Q438" i="4"/>
  <c r="K438" i="4"/>
  <c r="N438" i="4" s="1"/>
  <c r="M445" i="4"/>
  <c r="Q439" i="4"/>
  <c r="K439" i="4"/>
  <c r="N439" i="4" s="1"/>
  <c r="K442" i="4"/>
  <c r="N442" i="4" s="1"/>
  <c r="Q442" i="4"/>
  <c r="I428" i="4"/>
  <c r="H428" i="4"/>
  <c r="N653" i="3"/>
  <c r="K653" i="3"/>
  <c r="J589" i="2"/>
  <c r="G589" i="2"/>
  <c r="J667" i="3"/>
  <c r="F595" i="2"/>
  <c r="N655" i="3"/>
  <c r="K655" i="3"/>
  <c r="T418" i="4"/>
  <c r="X418" i="4"/>
  <c r="Y418" i="4" s="1"/>
  <c r="T421" i="4"/>
  <c r="X421" i="4"/>
  <c r="Y421" i="4" s="1"/>
  <c r="T423" i="4"/>
  <c r="X423" i="4"/>
  <c r="Y423" i="4" s="1"/>
  <c r="J669" i="3"/>
  <c r="C611" i="2"/>
  <c r="G669" i="3"/>
  <c r="C681" i="3"/>
  <c r="D681" i="3" s="1"/>
  <c r="D669" i="3"/>
  <c r="J670" i="3"/>
  <c r="C612" i="2"/>
  <c r="H612" i="2" s="1"/>
  <c r="G670" i="3"/>
  <c r="O670" i="3" s="1"/>
  <c r="D670" i="3"/>
  <c r="C617" i="2"/>
  <c r="H617" i="2" s="1"/>
  <c r="D675" i="3"/>
  <c r="J675" i="3"/>
  <c r="G675" i="3"/>
  <c r="O675" i="3" s="1"/>
  <c r="G587" i="2"/>
  <c r="J587" i="2"/>
  <c r="H659" i="3"/>
  <c r="E659" i="3"/>
  <c r="E599" i="2"/>
  <c r="I599" i="2" s="1"/>
  <c r="I579" i="2"/>
  <c r="E592" i="2"/>
  <c r="G585" i="2"/>
  <c r="J585" i="2"/>
  <c r="E657" i="3"/>
  <c r="E597" i="2"/>
  <c r="I597" i="2" s="1"/>
  <c r="H657" i="3"/>
  <c r="G580" i="2"/>
  <c r="J580" i="2"/>
  <c r="H431" i="4"/>
  <c r="I431" i="4"/>
  <c r="O656" i="3"/>
  <c r="E656" i="3"/>
  <c r="H656" i="3"/>
  <c r="E596" i="2"/>
  <c r="I596" i="2" s="1"/>
  <c r="J671" i="3"/>
  <c r="C613" i="2"/>
  <c r="H613" i="2" s="1"/>
  <c r="G671" i="3"/>
  <c r="D671" i="3"/>
  <c r="K658" i="3"/>
  <c r="F598" i="2"/>
  <c r="N658" i="3"/>
  <c r="K665" i="3"/>
  <c r="N665" i="3"/>
  <c r="F605" i="2"/>
  <c r="F650" i="3"/>
  <c r="D588" i="2"/>
  <c r="K660" i="3"/>
  <c r="N660" i="3"/>
  <c r="F600" i="2"/>
  <c r="X414" i="4"/>
  <c r="Y414" i="4" s="1"/>
  <c r="T414" i="4"/>
  <c r="C622" i="2"/>
  <c r="H622" i="2" s="1"/>
  <c r="D680" i="3"/>
  <c r="J680" i="3"/>
  <c r="G680" i="3"/>
  <c r="Q430" i="4"/>
  <c r="K430" i="4"/>
  <c r="N430" i="4" s="1"/>
  <c r="G438" i="4"/>
  <c r="D438" i="4"/>
  <c r="Q427" i="4"/>
  <c r="K427" i="4"/>
  <c r="N427" i="4" s="1"/>
  <c r="G443" i="4"/>
  <c r="D443" i="4"/>
  <c r="M443" i="5"/>
  <c r="M457" i="4"/>
  <c r="M441" i="5"/>
  <c r="M445" i="5"/>
  <c r="M452" i="4"/>
  <c r="M439" i="5"/>
  <c r="M440" i="5"/>
  <c r="M447" i="5"/>
  <c r="M448" i="5"/>
  <c r="M444" i="5"/>
  <c r="M455" i="4"/>
  <c r="M442" i="5"/>
  <c r="M449" i="5"/>
  <c r="M454" i="4"/>
  <c r="M446" i="5"/>
  <c r="O667" i="3" l="1"/>
  <c r="Y432" i="5"/>
  <c r="AA432" i="5" s="1"/>
  <c r="Y428" i="5"/>
  <c r="AA428" i="5" s="1"/>
  <c r="Y436" i="5"/>
  <c r="AA436" i="5" s="1"/>
  <c r="Y434" i="5"/>
  <c r="AA434" i="5" s="1"/>
  <c r="Y431" i="5"/>
  <c r="AA431" i="5" s="1"/>
  <c r="Y437" i="5"/>
  <c r="AA437" i="5" s="1"/>
  <c r="F1689" i="1"/>
  <c r="S446" i="5"/>
  <c r="R446" i="5"/>
  <c r="R449" i="5"/>
  <c r="S449" i="5"/>
  <c r="O1690" i="1"/>
  <c r="K1689" i="1"/>
  <c r="L1690" i="1"/>
  <c r="M458" i="4"/>
  <c r="G1690" i="1"/>
  <c r="G596" i="2"/>
  <c r="J596" i="2"/>
  <c r="D599" i="2"/>
  <c r="F659" i="3"/>
  <c r="O669" i="3"/>
  <c r="G681" i="3"/>
  <c r="H681" i="3" s="1"/>
  <c r="E611" i="2"/>
  <c r="I611" i="2" s="1"/>
  <c r="H669" i="3"/>
  <c r="E669" i="3"/>
  <c r="N667" i="3"/>
  <c r="K667" i="3"/>
  <c r="Q444" i="4"/>
  <c r="K444" i="4"/>
  <c r="N444" i="4" s="1"/>
  <c r="G606" i="2"/>
  <c r="J606" i="2"/>
  <c r="N677" i="3"/>
  <c r="F619" i="2"/>
  <c r="K677" i="3"/>
  <c r="G451" i="4"/>
  <c r="D451" i="4"/>
  <c r="K447" i="4"/>
  <c r="N447" i="4" s="1"/>
  <c r="Q447" i="4"/>
  <c r="F1690" i="1"/>
  <c r="E1690" i="1"/>
  <c r="K455" i="4"/>
  <c r="N455" i="4" s="1"/>
  <c r="Q455" i="4"/>
  <c r="J1689" i="1"/>
  <c r="O1689" i="1"/>
  <c r="S448" i="5"/>
  <c r="R448" i="5"/>
  <c r="R447" i="5"/>
  <c r="S447" i="5"/>
  <c r="K1690" i="1"/>
  <c r="M448" i="4"/>
  <c r="S448" i="4" s="1"/>
  <c r="M450" i="4"/>
  <c r="S456" i="4" s="1"/>
  <c r="R443" i="5"/>
  <c r="S443" i="5"/>
  <c r="G1689" i="1"/>
  <c r="G1667" i="1"/>
  <c r="I438" i="4"/>
  <c r="H438" i="4"/>
  <c r="O680" i="3"/>
  <c r="E622" i="2"/>
  <c r="I622" i="2" s="1"/>
  <c r="E680" i="3"/>
  <c r="H680" i="3"/>
  <c r="F613" i="2"/>
  <c r="N671" i="3"/>
  <c r="K671" i="3"/>
  <c r="J599" i="2"/>
  <c r="G599" i="2"/>
  <c r="H670" i="3"/>
  <c r="E612" i="2"/>
  <c r="I612" i="2" s="1"/>
  <c r="E670" i="3"/>
  <c r="F608" i="2"/>
  <c r="G450" i="4"/>
  <c r="D450" i="4"/>
  <c r="G689" i="3"/>
  <c r="O689" i="3" s="1"/>
  <c r="D689" i="3"/>
  <c r="J689" i="3"/>
  <c r="C633" i="2"/>
  <c r="H633" i="2" s="1"/>
  <c r="D592" i="2"/>
  <c r="I726" i="4"/>
  <c r="H442" i="4"/>
  <c r="I442" i="4"/>
  <c r="H672" i="3"/>
  <c r="E672" i="3"/>
  <c r="E614" i="2"/>
  <c r="I614" i="2" s="1"/>
  <c r="G604" i="2"/>
  <c r="J604" i="2"/>
  <c r="R426" i="5"/>
  <c r="S426" i="5"/>
  <c r="S728" i="5" s="1"/>
  <c r="M728" i="5"/>
  <c r="D691" i="3"/>
  <c r="G691" i="3"/>
  <c r="C635" i="2"/>
  <c r="H635" i="2" s="1"/>
  <c r="J691" i="3"/>
  <c r="K443" i="4"/>
  <c r="N443" i="4" s="1"/>
  <c r="Q443" i="4"/>
  <c r="D455" i="4"/>
  <c r="G455" i="4"/>
  <c r="I444" i="4"/>
  <c r="H444" i="4"/>
  <c r="D603" i="2"/>
  <c r="F663" i="3"/>
  <c r="E674" i="3"/>
  <c r="E616" i="2"/>
  <c r="I616" i="2" s="1"/>
  <c r="H674" i="3"/>
  <c r="N676" i="3"/>
  <c r="K676" i="3"/>
  <c r="F618" i="2"/>
  <c r="I595" i="2"/>
  <c r="E608" i="2"/>
  <c r="J684" i="3"/>
  <c r="C628" i="2"/>
  <c r="H628" i="2" s="1"/>
  <c r="G684" i="3"/>
  <c r="D684" i="3"/>
  <c r="Y433" i="5"/>
  <c r="AA433" i="5" s="1"/>
  <c r="I446" i="4"/>
  <c r="H446" i="4"/>
  <c r="F615" i="2"/>
  <c r="N673" i="3"/>
  <c r="K673" i="3"/>
  <c r="E1689" i="1"/>
  <c r="E1667" i="1"/>
  <c r="B728" i="4"/>
  <c r="G448" i="4"/>
  <c r="D448" i="4"/>
  <c r="S439" i="5"/>
  <c r="R439" i="5"/>
  <c r="R441" i="5"/>
  <c r="S441" i="5"/>
  <c r="J605" i="2"/>
  <c r="G605" i="2"/>
  <c r="F620" i="2"/>
  <c r="N678" i="3"/>
  <c r="K678" i="3"/>
  <c r="G452" i="4"/>
  <c r="D452" i="4"/>
  <c r="J693" i="3"/>
  <c r="C637" i="2"/>
  <c r="H637" i="2" s="1"/>
  <c r="G693" i="3"/>
  <c r="D693" i="3"/>
  <c r="I441" i="4"/>
  <c r="H441" i="4"/>
  <c r="G454" i="4"/>
  <c r="D454" i="4"/>
  <c r="H436" i="4"/>
  <c r="I436" i="4"/>
  <c r="G727" i="4"/>
  <c r="H727" i="4" s="1"/>
  <c r="N731" i="5"/>
  <c r="N788" i="5" s="1"/>
  <c r="N1690" i="1"/>
  <c r="S442" i="5"/>
  <c r="R442" i="5"/>
  <c r="Y442" i="5" s="1"/>
  <c r="AA442" i="5" s="1"/>
  <c r="H1689" i="1"/>
  <c r="K452" i="4"/>
  <c r="N452" i="4" s="1"/>
  <c r="Q452" i="4"/>
  <c r="I1690" i="1"/>
  <c r="M449" i="4"/>
  <c r="L1689" i="1"/>
  <c r="Q457" i="4"/>
  <c r="K457" i="4"/>
  <c r="N457" i="4" s="1"/>
  <c r="M1690" i="1"/>
  <c r="O671" i="3"/>
  <c r="E613" i="2"/>
  <c r="I613" i="2" s="1"/>
  <c r="E671" i="3"/>
  <c r="H671" i="3"/>
  <c r="J597" i="2"/>
  <c r="G597" i="2"/>
  <c r="H675" i="3"/>
  <c r="E675" i="3"/>
  <c r="E617" i="2"/>
  <c r="I617" i="2" s="1"/>
  <c r="K670" i="3"/>
  <c r="N670" i="3"/>
  <c r="F612" i="2"/>
  <c r="H611" i="2"/>
  <c r="H624" i="2" s="1"/>
  <c r="C624" i="2"/>
  <c r="D459" i="4"/>
  <c r="G459" i="4"/>
  <c r="D688" i="3"/>
  <c r="G688" i="3"/>
  <c r="C632" i="2"/>
  <c r="H632" i="2" s="1"/>
  <c r="J688" i="3"/>
  <c r="F660" i="3"/>
  <c r="D600" i="2"/>
  <c r="F665" i="3"/>
  <c r="D605" i="2"/>
  <c r="F662" i="3"/>
  <c r="D602" i="2"/>
  <c r="H678" i="3"/>
  <c r="E620" i="2"/>
  <c r="I620" i="2" s="1"/>
  <c r="E678" i="3"/>
  <c r="F614" i="2"/>
  <c r="K672" i="3"/>
  <c r="N672" i="3"/>
  <c r="D604" i="2"/>
  <c r="F664" i="3"/>
  <c r="F666" i="3"/>
  <c r="D606" i="2"/>
  <c r="D449" i="4"/>
  <c r="G449" i="4"/>
  <c r="J687" i="3"/>
  <c r="C631" i="2"/>
  <c r="H631" i="2" s="1"/>
  <c r="G687" i="3"/>
  <c r="D687" i="3"/>
  <c r="Q437" i="4"/>
  <c r="K437" i="4"/>
  <c r="N437" i="4" s="1"/>
  <c r="F661" i="3"/>
  <c r="D601" i="2"/>
  <c r="O673" i="3"/>
  <c r="E673" i="3"/>
  <c r="E615" i="2"/>
  <c r="I615" i="2" s="1"/>
  <c r="H673" i="3"/>
  <c r="D683" i="3"/>
  <c r="C695" i="3"/>
  <c r="D695" i="3" s="1"/>
  <c r="C627" i="2"/>
  <c r="G683" i="3"/>
  <c r="O683" i="3" s="1"/>
  <c r="J683" i="3"/>
  <c r="M451" i="4"/>
  <c r="N680" i="3"/>
  <c r="F622" i="2"/>
  <c r="K680" i="3"/>
  <c r="G453" i="4"/>
  <c r="D453" i="4"/>
  <c r="H679" i="3"/>
  <c r="E679" i="3"/>
  <c r="E621" i="2"/>
  <c r="I621" i="2" s="1"/>
  <c r="S784" i="5"/>
  <c r="AD727" i="5"/>
  <c r="H440" i="4"/>
  <c r="I440" i="4"/>
  <c r="H439" i="4"/>
  <c r="I439" i="4"/>
  <c r="G457" i="4"/>
  <c r="D457" i="4"/>
  <c r="J598" i="2"/>
  <c r="G598" i="2"/>
  <c r="D456" i="4"/>
  <c r="G456" i="4"/>
  <c r="M436" i="4"/>
  <c r="O727" i="4"/>
  <c r="G601" i="2"/>
  <c r="J601" i="2"/>
  <c r="N1689" i="1"/>
  <c r="K454" i="4"/>
  <c r="N454" i="4" s="1"/>
  <c r="Q454" i="4"/>
  <c r="H1690" i="1"/>
  <c r="J1690" i="1"/>
  <c r="R444" i="5"/>
  <c r="S444" i="5"/>
  <c r="S440" i="5"/>
  <c r="R440" i="5"/>
  <c r="R445" i="5"/>
  <c r="S445" i="5"/>
  <c r="Y445" i="5" s="1"/>
  <c r="AA445" i="5" s="1"/>
  <c r="I1689" i="1"/>
  <c r="M456" i="4"/>
  <c r="M438" i="5"/>
  <c r="L729" i="5"/>
  <c r="L786" i="5" s="1"/>
  <c r="M459" i="4"/>
  <c r="M453" i="4"/>
  <c r="M1689" i="1"/>
  <c r="I443" i="4"/>
  <c r="H443" i="4"/>
  <c r="D596" i="2"/>
  <c r="F656" i="3"/>
  <c r="D597" i="2"/>
  <c r="F657" i="3"/>
  <c r="I592" i="2"/>
  <c r="J592" i="2" s="1"/>
  <c r="G579" i="2"/>
  <c r="G592" i="2" s="1"/>
  <c r="J579" i="2"/>
  <c r="F617" i="2"/>
  <c r="N675" i="3"/>
  <c r="K675" i="3"/>
  <c r="F611" i="2"/>
  <c r="J681" i="3"/>
  <c r="N669" i="3"/>
  <c r="K669" i="3"/>
  <c r="K445" i="4"/>
  <c r="N445" i="4" s="1"/>
  <c r="Q445" i="4"/>
  <c r="G600" i="2"/>
  <c r="J600" i="2"/>
  <c r="K679" i="3"/>
  <c r="N679" i="3"/>
  <c r="F621" i="2"/>
  <c r="G602" i="2"/>
  <c r="J602" i="2"/>
  <c r="Y414" i="5"/>
  <c r="R727" i="5"/>
  <c r="E677" i="3"/>
  <c r="H677" i="3"/>
  <c r="E619" i="2"/>
  <c r="I619" i="2" s="1"/>
  <c r="S428" i="4"/>
  <c r="S435" i="4"/>
  <c r="M726" i="4"/>
  <c r="K424" i="4"/>
  <c r="Q424" i="4"/>
  <c r="S434" i="4"/>
  <c r="S432" i="4"/>
  <c r="S431" i="4"/>
  <c r="S425" i="4"/>
  <c r="S433" i="4"/>
  <c r="S424" i="4"/>
  <c r="S430" i="4"/>
  <c r="S427" i="4"/>
  <c r="S426" i="4"/>
  <c r="S429" i="4"/>
  <c r="G690" i="3"/>
  <c r="J690" i="3"/>
  <c r="C634" i="2"/>
  <c r="H634" i="2" s="1"/>
  <c r="D690" i="3"/>
  <c r="D685" i="3"/>
  <c r="C629" i="2"/>
  <c r="H629" i="2" s="1"/>
  <c r="J685" i="3"/>
  <c r="G685" i="3"/>
  <c r="O685" i="3" s="1"/>
  <c r="G603" i="2"/>
  <c r="J603" i="2"/>
  <c r="J692" i="3"/>
  <c r="G692" i="3"/>
  <c r="D692" i="3"/>
  <c r="C636" i="2"/>
  <c r="H636" i="2" s="1"/>
  <c r="F658" i="3"/>
  <c r="D598" i="2"/>
  <c r="I445" i="4"/>
  <c r="H445" i="4"/>
  <c r="K674" i="3"/>
  <c r="F616" i="2"/>
  <c r="N674" i="3"/>
  <c r="H437" i="4"/>
  <c r="I437" i="4"/>
  <c r="E676" i="3"/>
  <c r="E618" i="2"/>
  <c r="I618" i="2" s="1"/>
  <c r="H676" i="3"/>
  <c r="E667" i="3"/>
  <c r="F667" i="3" s="1"/>
  <c r="F655" i="3"/>
  <c r="D595" i="2"/>
  <c r="G458" i="4"/>
  <c r="D458" i="4"/>
  <c r="D727" i="4"/>
  <c r="I447" i="4"/>
  <c r="H447" i="4"/>
  <c r="J686" i="3"/>
  <c r="C630" i="2"/>
  <c r="H630" i="2" s="1"/>
  <c r="G686" i="3"/>
  <c r="D686" i="3"/>
  <c r="O686" i="3"/>
  <c r="C638" i="2"/>
  <c r="H638" i="2" s="1"/>
  <c r="G694" i="3"/>
  <c r="O694" i="3" s="1"/>
  <c r="D694" i="3"/>
  <c r="J694" i="3"/>
  <c r="M467" i="4"/>
  <c r="M461" i="4"/>
  <c r="M454" i="5"/>
  <c r="M451" i="5"/>
  <c r="M456" i="5"/>
  <c r="M463" i="4"/>
  <c r="M457" i="5"/>
  <c r="M452" i="5"/>
  <c r="M453" i="5"/>
  <c r="M471" i="4"/>
  <c r="M458" i="5"/>
  <c r="M464" i="4"/>
  <c r="M455" i="5"/>
  <c r="M459" i="5"/>
  <c r="M461" i="5"/>
  <c r="M460" i="5"/>
  <c r="O681" i="3" l="1"/>
  <c r="Y441" i="5"/>
  <c r="AA441" i="5" s="1"/>
  <c r="Y449" i="5"/>
  <c r="AA449" i="5" s="1"/>
  <c r="S457" i="4"/>
  <c r="O1667" i="1"/>
  <c r="O1697" i="1" s="1"/>
  <c r="Y446" i="5"/>
  <c r="AA446" i="5" s="1"/>
  <c r="S455" i="4"/>
  <c r="L1667" i="1"/>
  <c r="L1697" i="1" s="1"/>
  <c r="Y443" i="5"/>
  <c r="AA443" i="5" s="1"/>
  <c r="Y448" i="5"/>
  <c r="AA448" i="5" s="1"/>
  <c r="S458" i="4"/>
  <c r="X455" i="4"/>
  <c r="R461" i="5"/>
  <c r="S461" i="5"/>
  <c r="N694" i="3"/>
  <c r="K694" i="3"/>
  <c r="F638" i="2"/>
  <c r="K686" i="3"/>
  <c r="N686" i="3"/>
  <c r="F630" i="2"/>
  <c r="X431" i="4"/>
  <c r="Y431" i="4" s="1"/>
  <c r="T431" i="4"/>
  <c r="G619" i="2"/>
  <c r="J619" i="2"/>
  <c r="X456" i="4"/>
  <c r="C653" i="2"/>
  <c r="H653" i="2" s="1"/>
  <c r="G707" i="3"/>
  <c r="J707" i="3"/>
  <c r="D707" i="3"/>
  <c r="M729" i="5"/>
  <c r="S438" i="5"/>
  <c r="S729" i="5" s="1"/>
  <c r="R438" i="5"/>
  <c r="H457" i="4"/>
  <c r="I457" i="4"/>
  <c r="K683" i="3"/>
  <c r="N683" i="3"/>
  <c r="J695" i="3"/>
  <c r="F627" i="2"/>
  <c r="N688" i="3"/>
  <c r="F632" i="2"/>
  <c r="K688" i="3"/>
  <c r="J613" i="2"/>
  <c r="G613" i="2"/>
  <c r="E1697" i="1"/>
  <c r="E1671" i="1"/>
  <c r="E1701" i="1" s="1"/>
  <c r="H455" i="4"/>
  <c r="I455" i="4"/>
  <c r="R728" i="5"/>
  <c r="Y426" i="5"/>
  <c r="J612" i="2"/>
  <c r="G612" i="2"/>
  <c r="F680" i="3"/>
  <c r="D622" i="2"/>
  <c r="D706" i="3"/>
  <c r="J706" i="3"/>
  <c r="C652" i="2"/>
  <c r="H652" i="2" s="1"/>
  <c r="G706" i="3"/>
  <c r="K1739" i="1"/>
  <c r="K1740" i="1"/>
  <c r="N1739" i="1"/>
  <c r="R455" i="5"/>
  <c r="S455" i="5"/>
  <c r="R458" i="5"/>
  <c r="S458" i="5"/>
  <c r="R452" i="5"/>
  <c r="S452" i="5"/>
  <c r="G1740" i="1"/>
  <c r="M470" i="4"/>
  <c r="M466" i="4"/>
  <c r="S457" i="5"/>
  <c r="R457" i="5"/>
  <c r="Y457" i="5" s="1"/>
  <c r="AA457" i="5" s="1"/>
  <c r="G460" i="4"/>
  <c r="B729" i="4"/>
  <c r="D460" i="4"/>
  <c r="M469" i="4"/>
  <c r="L1739" i="1"/>
  <c r="P1659" i="1"/>
  <c r="D1667" i="1"/>
  <c r="D1689" i="1"/>
  <c r="J1739" i="1"/>
  <c r="O1739" i="1"/>
  <c r="F1739" i="1"/>
  <c r="D618" i="2"/>
  <c r="F676" i="3"/>
  <c r="O692" i="3"/>
  <c r="E636" i="2"/>
  <c r="I636" i="2" s="1"/>
  <c r="H692" i="3"/>
  <c r="E692" i="3"/>
  <c r="O690" i="3"/>
  <c r="E634" i="2"/>
  <c r="I634" i="2" s="1"/>
  <c r="H690" i="3"/>
  <c r="E690" i="3"/>
  <c r="T427" i="4"/>
  <c r="X427" i="4"/>
  <c r="Y427" i="4" s="1"/>
  <c r="T425" i="4"/>
  <c r="X425" i="4"/>
  <c r="Y425" i="4" s="1"/>
  <c r="X428" i="4"/>
  <c r="Y428" i="4" s="1"/>
  <c r="T428" i="4"/>
  <c r="AC727" i="5"/>
  <c r="R784" i="5"/>
  <c r="M1667" i="1"/>
  <c r="D467" i="4"/>
  <c r="G467" i="4"/>
  <c r="I1667" i="1"/>
  <c r="Y440" i="5"/>
  <c r="AA440" i="5" s="1"/>
  <c r="D708" i="3"/>
  <c r="G708" i="3"/>
  <c r="C654" i="2"/>
  <c r="H654" i="2" s="1"/>
  <c r="J708" i="3"/>
  <c r="I456" i="4"/>
  <c r="H456" i="4"/>
  <c r="G621" i="2"/>
  <c r="J621" i="2"/>
  <c r="I453" i="4"/>
  <c r="H453" i="4"/>
  <c r="D698" i="3"/>
  <c r="G698" i="3"/>
  <c r="J698" i="3"/>
  <c r="C644" i="2"/>
  <c r="H644" i="2" s="1"/>
  <c r="G700" i="3"/>
  <c r="J700" i="3"/>
  <c r="D700" i="3"/>
  <c r="C646" i="2"/>
  <c r="H646" i="2" s="1"/>
  <c r="O700" i="3"/>
  <c r="F673" i="3"/>
  <c r="D615" i="2"/>
  <c r="X448" i="4"/>
  <c r="O687" i="3"/>
  <c r="E687" i="3"/>
  <c r="H687" i="3"/>
  <c r="E631" i="2"/>
  <c r="I631" i="2" s="1"/>
  <c r="D620" i="2"/>
  <c r="F678" i="3"/>
  <c r="D613" i="2"/>
  <c r="F671" i="3"/>
  <c r="G464" i="4"/>
  <c r="D464" i="4"/>
  <c r="D705" i="3"/>
  <c r="G705" i="3"/>
  <c r="J705" i="3"/>
  <c r="C651" i="2"/>
  <c r="H651" i="2" s="1"/>
  <c r="H1667" i="1"/>
  <c r="N693" i="3"/>
  <c r="F637" i="2"/>
  <c r="K693" i="3"/>
  <c r="Y439" i="5"/>
  <c r="AA439" i="5" s="1"/>
  <c r="K684" i="3"/>
  <c r="N684" i="3"/>
  <c r="F628" i="2"/>
  <c r="F674" i="3"/>
  <c r="D616" i="2"/>
  <c r="S785" i="5"/>
  <c r="AD728" i="5"/>
  <c r="J614" i="2"/>
  <c r="G614" i="2"/>
  <c r="N689" i="3"/>
  <c r="F633" i="2"/>
  <c r="K689" i="3"/>
  <c r="S450" i="4"/>
  <c r="F670" i="3"/>
  <c r="D612" i="2"/>
  <c r="D470" i="4"/>
  <c r="G470" i="4"/>
  <c r="J703" i="3"/>
  <c r="C649" i="2"/>
  <c r="H649" i="2" s="1"/>
  <c r="D703" i="3"/>
  <c r="G703" i="3"/>
  <c r="J697" i="3"/>
  <c r="C643" i="2"/>
  <c r="C709" i="3"/>
  <c r="D709" i="3" s="1"/>
  <c r="G697" i="3"/>
  <c r="D697" i="3"/>
  <c r="O697" i="3"/>
  <c r="S451" i="4"/>
  <c r="Q458" i="4"/>
  <c r="K458" i="4"/>
  <c r="N458" i="4" s="1"/>
  <c r="K1667" i="1"/>
  <c r="D1690" i="1"/>
  <c r="P1660" i="1"/>
  <c r="P1690" i="1" s="1"/>
  <c r="K461" i="4"/>
  <c r="N461" i="4" s="1"/>
  <c r="Q461" i="4"/>
  <c r="F636" i="2"/>
  <c r="N692" i="3"/>
  <c r="K692" i="3"/>
  <c r="X457" i="4"/>
  <c r="N424" i="4"/>
  <c r="K726" i="4"/>
  <c r="L726" i="4" s="1"/>
  <c r="G620" i="2"/>
  <c r="J620" i="2"/>
  <c r="I459" i="4"/>
  <c r="H459" i="4"/>
  <c r="J701" i="3"/>
  <c r="D701" i="3"/>
  <c r="C647" i="2"/>
  <c r="H647" i="2" s="1"/>
  <c r="G701" i="3"/>
  <c r="O701" i="3" s="1"/>
  <c r="E635" i="2"/>
  <c r="I635" i="2" s="1"/>
  <c r="E691" i="3"/>
  <c r="H691" i="3"/>
  <c r="N732" i="5"/>
  <c r="N789" i="5" s="1"/>
  <c r="I451" i="4"/>
  <c r="H451" i="4"/>
  <c r="E681" i="3"/>
  <c r="F681" i="3" s="1"/>
  <c r="F669" i="3"/>
  <c r="D611" i="2"/>
  <c r="I1739" i="1"/>
  <c r="K464" i="4"/>
  <c r="N464" i="4" s="1"/>
  <c r="Q464" i="4"/>
  <c r="R453" i="5"/>
  <c r="Y453" i="5" s="1"/>
  <c r="AA453" i="5" s="1"/>
  <c r="S453" i="5"/>
  <c r="M468" i="4"/>
  <c r="E1739" i="1"/>
  <c r="Q463" i="4"/>
  <c r="K463" i="4"/>
  <c r="N463" i="4" s="1"/>
  <c r="R456" i="5"/>
  <c r="S456" i="5"/>
  <c r="H1739" i="1"/>
  <c r="M1739" i="1"/>
  <c r="K467" i="4"/>
  <c r="N467" i="4" s="1"/>
  <c r="Q467" i="4"/>
  <c r="I458" i="4"/>
  <c r="H458" i="4"/>
  <c r="F629" i="2"/>
  <c r="K685" i="3"/>
  <c r="N685" i="3"/>
  <c r="X429" i="4"/>
  <c r="Y429" i="4" s="1"/>
  <c r="T429" i="4"/>
  <c r="X424" i="4"/>
  <c r="Y424" i="4" s="1"/>
  <c r="T424" i="4"/>
  <c r="T432" i="4"/>
  <c r="X432" i="4"/>
  <c r="Y432" i="4" s="1"/>
  <c r="R726" i="4"/>
  <c r="N726" i="4"/>
  <c r="K681" i="3"/>
  <c r="N681" i="3"/>
  <c r="G462" i="4"/>
  <c r="D462" i="4"/>
  <c r="K453" i="4"/>
  <c r="N453" i="4" s="1"/>
  <c r="Q453" i="4"/>
  <c r="Q459" i="4"/>
  <c r="K459" i="4"/>
  <c r="N459" i="4" s="1"/>
  <c r="K456" i="4"/>
  <c r="N456" i="4" s="1"/>
  <c r="Q456" i="4"/>
  <c r="C645" i="2"/>
  <c r="H645" i="2" s="1"/>
  <c r="D699" i="3"/>
  <c r="J699" i="3"/>
  <c r="G699" i="3"/>
  <c r="K451" i="4"/>
  <c r="N451" i="4" s="1"/>
  <c r="Q451" i="4"/>
  <c r="H683" i="3"/>
  <c r="G695" i="3"/>
  <c r="H695" i="3" s="1"/>
  <c r="E627" i="2"/>
  <c r="E683" i="3"/>
  <c r="N687" i="3"/>
  <c r="F631" i="2"/>
  <c r="K687" i="3"/>
  <c r="J617" i="2"/>
  <c r="G617" i="2"/>
  <c r="L1671" i="1"/>
  <c r="L1701" i="1" s="1"/>
  <c r="G465" i="4"/>
  <c r="D465" i="4"/>
  <c r="C648" i="2"/>
  <c r="H648" i="2" s="1"/>
  <c r="J702" i="3"/>
  <c r="G702" i="3"/>
  <c r="D702" i="3"/>
  <c r="I454" i="4"/>
  <c r="H454" i="4"/>
  <c r="O693" i="3"/>
  <c r="E693" i="3"/>
  <c r="H693" i="3"/>
  <c r="E637" i="2"/>
  <c r="I637" i="2" s="1"/>
  <c r="I452" i="4"/>
  <c r="H452" i="4"/>
  <c r="D728" i="4"/>
  <c r="O684" i="3"/>
  <c r="H684" i="3"/>
  <c r="E684" i="3"/>
  <c r="E628" i="2"/>
  <c r="I628" i="2" s="1"/>
  <c r="J595" i="2"/>
  <c r="I608" i="2"/>
  <c r="J608" i="2" s="1"/>
  <c r="G595" i="2"/>
  <c r="G608" i="2" s="1"/>
  <c r="O691" i="3"/>
  <c r="I450" i="4"/>
  <c r="H450" i="4"/>
  <c r="J622" i="2"/>
  <c r="G622" i="2"/>
  <c r="G1671" i="1"/>
  <c r="G1701" i="1" s="1"/>
  <c r="G1697" i="1"/>
  <c r="Q450" i="4"/>
  <c r="K450" i="4"/>
  <c r="N450" i="4" s="1"/>
  <c r="O728" i="4"/>
  <c r="Y447" i="5"/>
  <c r="AA447" i="5" s="1"/>
  <c r="G471" i="4"/>
  <c r="D471" i="4"/>
  <c r="J704" i="3"/>
  <c r="C650" i="2"/>
  <c r="H650" i="2" s="1"/>
  <c r="G704" i="3"/>
  <c r="D704" i="3"/>
  <c r="M460" i="4"/>
  <c r="I1740" i="1"/>
  <c r="M465" i="4"/>
  <c r="M1740" i="1"/>
  <c r="O1740" i="1"/>
  <c r="E685" i="3"/>
  <c r="H685" i="3"/>
  <c r="E629" i="2"/>
  <c r="I629" i="2" s="1"/>
  <c r="X430" i="4"/>
  <c r="Y430" i="4" s="1"/>
  <c r="T430" i="4"/>
  <c r="AA414" i="5"/>
  <c r="AA727" i="5" s="1"/>
  <c r="Y727" i="5"/>
  <c r="D621" i="2"/>
  <c r="F679" i="3"/>
  <c r="G468" i="4"/>
  <c r="D468" i="4"/>
  <c r="G469" i="4"/>
  <c r="D469" i="4"/>
  <c r="F672" i="3"/>
  <c r="D614" i="2"/>
  <c r="X458" i="4"/>
  <c r="R460" i="5"/>
  <c r="Y460" i="5" s="1"/>
  <c r="AA460" i="5" s="1"/>
  <c r="S460" i="5"/>
  <c r="N1740" i="1"/>
  <c r="S459" i="5"/>
  <c r="R459" i="5"/>
  <c r="Q471" i="4"/>
  <c r="K471" i="4"/>
  <c r="N471" i="4" s="1"/>
  <c r="M462" i="4"/>
  <c r="S468" i="4" s="1"/>
  <c r="E1740" i="1"/>
  <c r="G1739" i="1"/>
  <c r="G1717" i="1"/>
  <c r="M450" i="5"/>
  <c r="L730" i="5"/>
  <c r="L787" i="5" s="1"/>
  <c r="L1740" i="1"/>
  <c r="H1740" i="1"/>
  <c r="S451" i="5"/>
  <c r="R451" i="5"/>
  <c r="S454" i="5"/>
  <c r="R454" i="5"/>
  <c r="J1740" i="1"/>
  <c r="F1740" i="1"/>
  <c r="H694" i="3"/>
  <c r="E638" i="2"/>
  <c r="I638" i="2" s="1"/>
  <c r="E694" i="3"/>
  <c r="E686" i="3"/>
  <c r="H686" i="3"/>
  <c r="E630" i="2"/>
  <c r="I630" i="2" s="1"/>
  <c r="D608" i="2"/>
  <c r="G618" i="2"/>
  <c r="J618" i="2"/>
  <c r="N690" i="3"/>
  <c r="F634" i="2"/>
  <c r="K690" i="3"/>
  <c r="X426" i="4"/>
  <c r="Y426" i="4" s="1"/>
  <c r="T426" i="4"/>
  <c r="T433" i="4"/>
  <c r="X433" i="4"/>
  <c r="Y433" i="4" s="1"/>
  <c r="X434" i="4"/>
  <c r="Y434" i="4" s="1"/>
  <c r="T434" i="4"/>
  <c r="T435" i="4"/>
  <c r="X435" i="4"/>
  <c r="Y435" i="4" s="1"/>
  <c r="F677" i="3"/>
  <c r="D619" i="2"/>
  <c r="F624" i="2"/>
  <c r="Y444" i="5"/>
  <c r="AA444" i="5" s="1"/>
  <c r="N1667" i="1"/>
  <c r="S437" i="4"/>
  <c r="S447" i="4"/>
  <c r="K436" i="4"/>
  <c r="Q436" i="4"/>
  <c r="M727" i="4"/>
  <c r="S443" i="4"/>
  <c r="S442" i="4"/>
  <c r="S445" i="4"/>
  <c r="T457" i="4" s="1"/>
  <c r="S439" i="4"/>
  <c r="S436" i="4"/>
  <c r="S444" i="4"/>
  <c r="T456" i="4" s="1"/>
  <c r="S440" i="4"/>
  <c r="S446" i="4"/>
  <c r="S438" i="4"/>
  <c r="S441" i="4"/>
  <c r="H627" i="2"/>
  <c r="H640" i="2" s="1"/>
  <c r="C640" i="2"/>
  <c r="G615" i="2"/>
  <c r="J615" i="2"/>
  <c r="H449" i="4"/>
  <c r="I449" i="4"/>
  <c r="O688" i="3"/>
  <c r="E688" i="3"/>
  <c r="E632" i="2"/>
  <c r="I632" i="2" s="1"/>
  <c r="H688" i="3"/>
  <c r="G611" i="2"/>
  <c r="J611" i="2"/>
  <c r="I624" i="2"/>
  <c r="J624" i="2" s="1"/>
  <c r="D617" i="2"/>
  <c r="F675" i="3"/>
  <c r="Q449" i="4"/>
  <c r="K449" i="4"/>
  <c r="N449" i="4" s="1"/>
  <c r="S463" i="4"/>
  <c r="G463" i="4"/>
  <c r="D463" i="4"/>
  <c r="D461" i="4"/>
  <c r="G461" i="4"/>
  <c r="I727" i="4"/>
  <c r="H448" i="4"/>
  <c r="I448" i="4"/>
  <c r="G728" i="4"/>
  <c r="H728" i="4" s="1"/>
  <c r="J616" i="2"/>
  <c r="G616" i="2"/>
  <c r="S454" i="4"/>
  <c r="K691" i="3"/>
  <c r="N691" i="3"/>
  <c r="F635" i="2"/>
  <c r="E689" i="3"/>
  <c r="H689" i="3"/>
  <c r="E633" i="2"/>
  <c r="I633" i="2" s="1"/>
  <c r="S449" i="4"/>
  <c r="K448" i="4"/>
  <c r="Q448" i="4"/>
  <c r="S459" i="4"/>
  <c r="M728" i="4"/>
  <c r="S453" i="4"/>
  <c r="D466" i="4"/>
  <c r="G466" i="4"/>
  <c r="J1667" i="1"/>
  <c r="S452" i="4"/>
  <c r="E624" i="2"/>
  <c r="F1667" i="1"/>
  <c r="M481" i="4"/>
  <c r="M476" i="4"/>
  <c r="M467" i="5"/>
  <c r="M471" i="5"/>
  <c r="M482" i="4"/>
  <c r="M469" i="5"/>
  <c r="M475" i="4"/>
  <c r="M466" i="5"/>
  <c r="M464" i="5"/>
  <c r="M463" i="5"/>
  <c r="M470" i="5"/>
  <c r="M472" i="5"/>
  <c r="M473" i="5"/>
  <c r="M468" i="5"/>
  <c r="M465" i="5"/>
  <c r="M480" i="4"/>
  <c r="O1671" i="1" l="1"/>
  <c r="O1701" i="1" s="1"/>
  <c r="S467" i="4"/>
  <c r="Y456" i="5"/>
  <c r="AA456" i="5" s="1"/>
  <c r="T455" i="4"/>
  <c r="S462" i="4"/>
  <c r="Y454" i="5"/>
  <c r="AA454" i="5" s="1"/>
  <c r="S461" i="4"/>
  <c r="O695" i="3"/>
  <c r="Y452" i="5"/>
  <c r="AA452" i="5" s="1"/>
  <c r="Y461" i="5"/>
  <c r="AA461" i="5" s="1"/>
  <c r="S460" i="4"/>
  <c r="Y451" i="5"/>
  <c r="AA451" i="5" s="1"/>
  <c r="S464" i="4"/>
  <c r="Y459" i="5"/>
  <c r="AA459" i="5" s="1"/>
  <c r="T464" i="4"/>
  <c r="X464" i="4"/>
  <c r="K1789" i="1"/>
  <c r="M478" i="4"/>
  <c r="I1789" i="1"/>
  <c r="M477" i="4"/>
  <c r="R728" i="4"/>
  <c r="N728" i="4"/>
  <c r="X446" i="4"/>
  <c r="Y446" i="4" s="1"/>
  <c r="T446" i="4"/>
  <c r="R727" i="4"/>
  <c r="N727" i="4"/>
  <c r="J630" i="2"/>
  <c r="G630" i="2"/>
  <c r="H469" i="4"/>
  <c r="I469" i="4"/>
  <c r="H702" i="3"/>
  <c r="E702" i="3"/>
  <c r="E648" i="2"/>
  <c r="I648" i="2" s="1"/>
  <c r="E695" i="3"/>
  <c r="F695" i="3" s="1"/>
  <c r="F683" i="3"/>
  <c r="D627" i="2"/>
  <c r="F645" i="2"/>
  <c r="N699" i="3"/>
  <c r="K699" i="3"/>
  <c r="H1717" i="1"/>
  <c r="G635" i="2"/>
  <c r="J635" i="2"/>
  <c r="X451" i="4"/>
  <c r="T451" i="4"/>
  <c r="H1671" i="1"/>
  <c r="H1701" i="1" s="1"/>
  <c r="H1697" i="1"/>
  <c r="E654" i="2"/>
  <c r="I654" i="2" s="1"/>
  <c r="E708" i="3"/>
  <c r="H708" i="3"/>
  <c r="D636" i="2"/>
  <c r="F692" i="3"/>
  <c r="D483" i="4"/>
  <c r="G483" i="4"/>
  <c r="Q480" i="4"/>
  <c r="K480" i="4"/>
  <c r="N480" i="4" s="1"/>
  <c r="L1790" i="1"/>
  <c r="G472" i="4"/>
  <c r="B730" i="4"/>
  <c r="D472" i="4"/>
  <c r="L1789" i="1"/>
  <c r="J1789" i="1"/>
  <c r="R465" i="5"/>
  <c r="S465" i="5"/>
  <c r="R468" i="5"/>
  <c r="S468" i="5"/>
  <c r="D1717" i="1"/>
  <c r="P1709" i="1"/>
  <c r="D1739" i="1"/>
  <c r="K1790" i="1"/>
  <c r="O1790" i="1"/>
  <c r="S470" i="5"/>
  <c r="R470" i="5"/>
  <c r="S463" i="5"/>
  <c r="R463" i="5"/>
  <c r="M1790" i="1"/>
  <c r="I1790" i="1"/>
  <c r="R466" i="5"/>
  <c r="S466" i="5"/>
  <c r="M462" i="5"/>
  <c r="L731" i="5"/>
  <c r="L788" i="5" s="1"/>
  <c r="M474" i="4"/>
  <c r="E1789" i="1"/>
  <c r="F1790" i="1"/>
  <c r="G1790" i="1"/>
  <c r="X452" i="4"/>
  <c r="T452" i="4"/>
  <c r="X453" i="4"/>
  <c r="T453" i="4"/>
  <c r="N448" i="4"/>
  <c r="K728" i="4"/>
  <c r="F689" i="3"/>
  <c r="D633" i="2"/>
  <c r="T454" i="4"/>
  <c r="X454" i="4"/>
  <c r="I728" i="4"/>
  <c r="T460" i="4"/>
  <c r="X460" i="4"/>
  <c r="Y460" i="4" s="1"/>
  <c r="G624" i="2"/>
  <c r="T438" i="4"/>
  <c r="X438" i="4"/>
  <c r="Y438" i="4" s="1"/>
  <c r="T436" i="4"/>
  <c r="X436" i="4"/>
  <c r="Y436" i="4" s="1"/>
  <c r="X443" i="4"/>
  <c r="Y443" i="4" s="1"/>
  <c r="T443" i="4"/>
  <c r="T447" i="4"/>
  <c r="X447" i="4"/>
  <c r="Y447" i="4" s="1"/>
  <c r="D638" i="2"/>
  <c r="F694" i="3"/>
  <c r="F685" i="3"/>
  <c r="D629" i="2"/>
  <c r="S471" i="4"/>
  <c r="Q460" i="4"/>
  <c r="M729" i="4"/>
  <c r="K460" i="4"/>
  <c r="S466" i="4"/>
  <c r="F650" i="2"/>
  <c r="K704" i="3"/>
  <c r="N704" i="3"/>
  <c r="O699" i="3"/>
  <c r="E645" i="2"/>
  <c r="I645" i="2" s="1"/>
  <c r="E699" i="3"/>
  <c r="H699" i="3"/>
  <c r="S465" i="4"/>
  <c r="E1717" i="1"/>
  <c r="D635" i="2"/>
  <c r="F691" i="3"/>
  <c r="E643" i="2"/>
  <c r="H697" i="3"/>
  <c r="G709" i="3"/>
  <c r="H709" i="3" s="1"/>
  <c r="E697" i="3"/>
  <c r="O703" i="3"/>
  <c r="H703" i="3"/>
  <c r="E703" i="3"/>
  <c r="E649" i="2"/>
  <c r="I649" i="2" s="1"/>
  <c r="I470" i="4"/>
  <c r="H470" i="4"/>
  <c r="T450" i="4"/>
  <c r="X450" i="4"/>
  <c r="O705" i="3"/>
  <c r="E651" i="2"/>
  <c r="I651" i="2" s="1"/>
  <c r="E705" i="3"/>
  <c r="H705" i="3"/>
  <c r="G631" i="2"/>
  <c r="J631" i="2"/>
  <c r="T448" i="4"/>
  <c r="H700" i="3"/>
  <c r="E700" i="3"/>
  <c r="E646" i="2"/>
  <c r="I646" i="2" s="1"/>
  <c r="M1671" i="1"/>
  <c r="M1701" i="1" s="1"/>
  <c r="M1697" i="1"/>
  <c r="L1717" i="1"/>
  <c r="C666" i="2"/>
  <c r="H666" i="2" s="1"/>
  <c r="D718" i="3"/>
  <c r="G718" i="3"/>
  <c r="J718" i="3"/>
  <c r="O718" i="3"/>
  <c r="I460" i="4"/>
  <c r="G729" i="4"/>
  <c r="H729" i="4" s="1"/>
  <c r="H460" i="4"/>
  <c r="Y458" i="5"/>
  <c r="AA458" i="5" s="1"/>
  <c r="N1717" i="1"/>
  <c r="R785" i="5"/>
  <c r="AC728" i="5"/>
  <c r="R729" i="5"/>
  <c r="Y438" i="5"/>
  <c r="N707" i="3"/>
  <c r="F653" i="2"/>
  <c r="K707" i="3"/>
  <c r="D1740" i="1"/>
  <c r="P1710" i="1"/>
  <c r="P1740" i="1" s="1"/>
  <c r="M1789" i="1"/>
  <c r="M1767" i="1"/>
  <c r="K475" i="4"/>
  <c r="N475" i="4" s="1"/>
  <c r="Q475" i="4"/>
  <c r="K482" i="4"/>
  <c r="N482" i="4" s="1"/>
  <c r="Q482" i="4"/>
  <c r="X449" i="4"/>
  <c r="T449" i="4"/>
  <c r="T439" i="4"/>
  <c r="X439" i="4"/>
  <c r="Y439" i="4" s="1"/>
  <c r="J638" i="2"/>
  <c r="G638" i="2"/>
  <c r="X461" i="4"/>
  <c r="Y461" i="4" s="1"/>
  <c r="T461" i="4"/>
  <c r="G637" i="2"/>
  <c r="J637" i="2"/>
  <c r="H465" i="4"/>
  <c r="I465" i="4"/>
  <c r="T462" i="4"/>
  <c r="X462" i="4"/>
  <c r="Y448" i="4"/>
  <c r="N706" i="3"/>
  <c r="F652" i="2"/>
  <c r="K706" i="3"/>
  <c r="AD729" i="5"/>
  <c r="S786" i="5"/>
  <c r="D475" i="4"/>
  <c r="G475" i="4"/>
  <c r="M479" i="4"/>
  <c r="N1790" i="1"/>
  <c r="H1789" i="1"/>
  <c r="Q481" i="4"/>
  <c r="K481" i="4"/>
  <c r="N481" i="4" s="1"/>
  <c r="F1671" i="1"/>
  <c r="F1701" i="1" s="1"/>
  <c r="F1697" i="1"/>
  <c r="I466" i="4"/>
  <c r="H466" i="4"/>
  <c r="T459" i="4"/>
  <c r="X459" i="4"/>
  <c r="J633" i="2"/>
  <c r="G633" i="2"/>
  <c r="H463" i="4"/>
  <c r="I463" i="4"/>
  <c r="G632" i="2"/>
  <c r="J632" i="2"/>
  <c r="X440" i="4"/>
  <c r="Y440" i="4" s="1"/>
  <c r="T440" i="4"/>
  <c r="X445" i="4"/>
  <c r="Y445" i="4" s="1"/>
  <c r="T445" i="4"/>
  <c r="N1697" i="1"/>
  <c r="N1671" i="1"/>
  <c r="N1701" i="1" s="1"/>
  <c r="S450" i="5"/>
  <c r="S730" i="5" s="1"/>
  <c r="R450" i="5"/>
  <c r="M730" i="5"/>
  <c r="C661" i="2"/>
  <c r="H661" i="2" s="1"/>
  <c r="J713" i="3"/>
  <c r="G713" i="3"/>
  <c r="O713" i="3" s="1"/>
  <c r="D713" i="3"/>
  <c r="D474" i="4"/>
  <c r="G474" i="4"/>
  <c r="T458" i="4"/>
  <c r="Y784" i="5"/>
  <c r="AJ727" i="5"/>
  <c r="G629" i="2"/>
  <c r="J629" i="2"/>
  <c r="O704" i="3"/>
  <c r="E704" i="3"/>
  <c r="H704" i="3"/>
  <c r="E650" i="2"/>
  <c r="I650" i="2" s="1"/>
  <c r="H471" i="4"/>
  <c r="I471" i="4"/>
  <c r="G628" i="2"/>
  <c r="J628" i="2"/>
  <c r="N702" i="3"/>
  <c r="F648" i="2"/>
  <c r="K702" i="3"/>
  <c r="I627" i="2"/>
  <c r="E640" i="2"/>
  <c r="I462" i="4"/>
  <c r="H462" i="4"/>
  <c r="C670" i="2"/>
  <c r="H670" i="2" s="1"/>
  <c r="D722" i="3"/>
  <c r="G722" i="3"/>
  <c r="J722" i="3"/>
  <c r="S470" i="4"/>
  <c r="K468" i="4"/>
  <c r="N468" i="4" s="1"/>
  <c r="Q468" i="4"/>
  <c r="G477" i="4"/>
  <c r="D477" i="4"/>
  <c r="K701" i="3"/>
  <c r="F647" i="2"/>
  <c r="N701" i="3"/>
  <c r="G721" i="3"/>
  <c r="C669" i="2"/>
  <c r="H669" i="2" s="1"/>
  <c r="J721" i="3"/>
  <c r="D721" i="3"/>
  <c r="S469" i="4"/>
  <c r="H643" i="2"/>
  <c r="H656" i="2" s="1"/>
  <c r="C656" i="2"/>
  <c r="I643" i="2"/>
  <c r="F687" i="3"/>
  <c r="D631" i="2"/>
  <c r="F644" i="2"/>
  <c r="N698" i="3"/>
  <c r="K698" i="3"/>
  <c r="O708" i="3"/>
  <c r="I467" i="4"/>
  <c r="H467" i="4"/>
  <c r="D1697" i="1"/>
  <c r="D1671" i="1"/>
  <c r="D1701" i="1" s="1"/>
  <c r="Q469" i="4"/>
  <c r="K469" i="4"/>
  <c r="N469" i="4" s="1"/>
  <c r="J715" i="3"/>
  <c r="C663" i="2"/>
  <c r="H663" i="2" s="1"/>
  <c r="D715" i="3"/>
  <c r="G715" i="3"/>
  <c r="D729" i="4"/>
  <c r="Y455" i="5"/>
  <c r="AA455" i="5" s="1"/>
  <c r="C659" i="2"/>
  <c r="G711" i="3"/>
  <c r="D711" i="3"/>
  <c r="J711" i="3"/>
  <c r="C723" i="3"/>
  <c r="D723" i="3" s="1"/>
  <c r="F640" i="2"/>
  <c r="Y455" i="4"/>
  <c r="J1790" i="1"/>
  <c r="R473" i="5"/>
  <c r="S473" i="5"/>
  <c r="E1790" i="1"/>
  <c r="F1789" i="1"/>
  <c r="F1767" i="1"/>
  <c r="S471" i="5"/>
  <c r="R471" i="5"/>
  <c r="J1671" i="1"/>
  <c r="J1701" i="1" s="1"/>
  <c r="J1697" i="1"/>
  <c r="X437" i="4"/>
  <c r="Y437" i="4" s="1"/>
  <c r="T437" i="4"/>
  <c r="D476" i="4"/>
  <c r="G476" i="4"/>
  <c r="D482" i="4"/>
  <c r="G482" i="4"/>
  <c r="T467" i="4"/>
  <c r="X467" i="4"/>
  <c r="Y467" i="4" s="1"/>
  <c r="D719" i="3"/>
  <c r="G719" i="3"/>
  <c r="O719" i="3" s="1"/>
  <c r="C667" i="2"/>
  <c r="H667" i="2" s="1"/>
  <c r="J719" i="3"/>
  <c r="D624" i="2"/>
  <c r="K1671" i="1"/>
  <c r="K1701" i="1" s="1"/>
  <c r="K1697" i="1"/>
  <c r="I1697" i="1"/>
  <c r="I1671" i="1"/>
  <c r="I1701" i="1" s="1"/>
  <c r="F690" i="3"/>
  <c r="D634" i="2"/>
  <c r="O1717" i="1"/>
  <c r="K470" i="4"/>
  <c r="N470" i="4" s="1"/>
  <c r="Q470" i="4"/>
  <c r="N733" i="5"/>
  <c r="N790" i="5" s="1"/>
  <c r="K1717" i="1"/>
  <c r="O707" i="3"/>
  <c r="E707" i="3"/>
  <c r="H707" i="3"/>
  <c r="E653" i="2"/>
  <c r="I653" i="2" s="1"/>
  <c r="G479" i="4"/>
  <c r="D479" i="4"/>
  <c r="G720" i="3"/>
  <c r="C668" i="2"/>
  <c r="H668" i="2" s="1"/>
  <c r="D720" i="3"/>
  <c r="J720" i="3"/>
  <c r="O1789" i="1"/>
  <c r="O1767" i="1"/>
  <c r="N1789" i="1"/>
  <c r="N1767" i="1"/>
  <c r="S472" i="5"/>
  <c r="R472" i="5"/>
  <c r="H1790" i="1"/>
  <c r="M483" i="4"/>
  <c r="R464" i="5"/>
  <c r="S464" i="5"/>
  <c r="S469" i="5"/>
  <c r="R469" i="5"/>
  <c r="G1789" i="1"/>
  <c r="G1767" i="1"/>
  <c r="M473" i="4"/>
  <c r="S467" i="5"/>
  <c r="R467" i="5"/>
  <c r="Q476" i="4"/>
  <c r="K476" i="4"/>
  <c r="N476" i="4" s="1"/>
  <c r="H461" i="4"/>
  <c r="I461" i="4"/>
  <c r="X463" i="4"/>
  <c r="T463" i="4"/>
  <c r="T468" i="4"/>
  <c r="X468" i="4"/>
  <c r="Y468" i="4" s="1"/>
  <c r="F688" i="3"/>
  <c r="D632" i="2"/>
  <c r="X441" i="4"/>
  <c r="Y441" i="4" s="1"/>
  <c r="T441" i="4"/>
  <c r="X444" i="4"/>
  <c r="Y444" i="4" s="1"/>
  <c r="T444" i="4"/>
  <c r="T442" i="4"/>
  <c r="X442" i="4"/>
  <c r="Y442" i="4" s="1"/>
  <c r="K727" i="4"/>
  <c r="L727" i="4" s="1"/>
  <c r="N436" i="4"/>
  <c r="D630" i="2"/>
  <c r="F686" i="3"/>
  <c r="G480" i="4"/>
  <c r="D480" i="4"/>
  <c r="G473" i="4"/>
  <c r="D473" i="4"/>
  <c r="G1747" i="1"/>
  <c r="G1721" i="1"/>
  <c r="G1751" i="1" s="1"/>
  <c r="Q462" i="4"/>
  <c r="K462" i="4"/>
  <c r="N462" i="4" s="1"/>
  <c r="Y458" i="4"/>
  <c r="I468" i="4"/>
  <c r="H468" i="4"/>
  <c r="K465" i="4"/>
  <c r="N465" i="4" s="1"/>
  <c r="Q465" i="4"/>
  <c r="O729" i="4"/>
  <c r="D628" i="2"/>
  <c r="F684" i="3"/>
  <c r="D637" i="2"/>
  <c r="F693" i="3"/>
  <c r="O702" i="3"/>
  <c r="M1717" i="1"/>
  <c r="C664" i="2"/>
  <c r="H664" i="2" s="1"/>
  <c r="J716" i="3"/>
  <c r="D716" i="3"/>
  <c r="O716" i="3"/>
  <c r="G716" i="3"/>
  <c r="I1717" i="1"/>
  <c r="E647" i="2"/>
  <c r="I647" i="2" s="1"/>
  <c r="H701" i="3"/>
  <c r="E701" i="3"/>
  <c r="F643" i="2"/>
  <c r="N697" i="3"/>
  <c r="J709" i="3"/>
  <c r="K697" i="3"/>
  <c r="K703" i="3"/>
  <c r="N703" i="3"/>
  <c r="F649" i="2"/>
  <c r="K705" i="3"/>
  <c r="F651" i="2"/>
  <c r="N705" i="3"/>
  <c r="I464" i="4"/>
  <c r="H464" i="4"/>
  <c r="K700" i="3"/>
  <c r="F646" i="2"/>
  <c r="N700" i="3"/>
  <c r="O698" i="3"/>
  <c r="E698" i="3"/>
  <c r="E644" i="2"/>
  <c r="I644" i="2" s="1"/>
  <c r="H698" i="3"/>
  <c r="N708" i="3"/>
  <c r="K708" i="3"/>
  <c r="F654" i="2"/>
  <c r="G634" i="2"/>
  <c r="J634" i="2"/>
  <c r="G636" i="2"/>
  <c r="J636" i="2"/>
  <c r="F1717" i="1"/>
  <c r="J1717" i="1"/>
  <c r="C660" i="2"/>
  <c r="H660" i="2" s="1"/>
  <c r="G712" i="3"/>
  <c r="D712" i="3"/>
  <c r="J712" i="3"/>
  <c r="P1689" i="1"/>
  <c r="P1667" i="1"/>
  <c r="Q466" i="4"/>
  <c r="K466" i="4"/>
  <c r="N466" i="4" s="1"/>
  <c r="G481" i="4"/>
  <c r="D481" i="4"/>
  <c r="O706" i="3"/>
  <c r="E706" i="3"/>
  <c r="E652" i="2"/>
  <c r="I652" i="2" s="1"/>
  <c r="H706" i="3"/>
  <c r="AA426" i="5"/>
  <c r="AA728" i="5" s="1"/>
  <c r="Y728" i="5"/>
  <c r="N695" i="3"/>
  <c r="K695" i="3"/>
  <c r="Y456" i="4"/>
  <c r="C662" i="2"/>
  <c r="H662" i="2" s="1"/>
  <c r="D714" i="3"/>
  <c r="J714" i="3"/>
  <c r="G714" i="3"/>
  <c r="D717" i="3"/>
  <c r="G717" i="3"/>
  <c r="C665" i="2"/>
  <c r="H665" i="2" s="1"/>
  <c r="J717" i="3"/>
  <c r="D478" i="4"/>
  <c r="G478" i="4"/>
  <c r="M491" i="4"/>
  <c r="M477" i="5"/>
  <c r="M483" i="5"/>
  <c r="M481" i="5"/>
  <c r="M482" i="5"/>
  <c r="M485" i="5"/>
  <c r="M484" i="5"/>
  <c r="M475" i="5"/>
  <c r="M478" i="5"/>
  <c r="M486" i="4"/>
  <c r="M493" i="4"/>
  <c r="M480" i="5"/>
  <c r="M490" i="4"/>
  <c r="M485" i="4"/>
  <c r="M479" i="5"/>
  <c r="M476" i="5"/>
  <c r="Y450" i="4" l="1"/>
  <c r="Y472" i="5"/>
  <c r="AA472" i="5" s="1"/>
  <c r="O709" i="3"/>
  <c r="Y464" i="5"/>
  <c r="AA464" i="5" s="1"/>
  <c r="Y471" i="5"/>
  <c r="AA471" i="5" s="1"/>
  <c r="Y459" i="4"/>
  <c r="Y462" i="4"/>
  <c r="Y470" i="5"/>
  <c r="AA470" i="5" s="1"/>
  <c r="Y467" i="5"/>
  <c r="AA467" i="5" s="1"/>
  <c r="Y473" i="5"/>
  <c r="AA473" i="5" s="1"/>
  <c r="Y457" i="4"/>
  <c r="H1767" i="1"/>
  <c r="H1797" i="1" s="1"/>
  <c r="Y452" i="4"/>
  <c r="Y466" i="5"/>
  <c r="AA466" i="5" s="1"/>
  <c r="G1839" i="1"/>
  <c r="M492" i="4"/>
  <c r="E1840" i="1"/>
  <c r="D1789" i="1"/>
  <c r="D1767" i="1"/>
  <c r="P1759" i="1"/>
  <c r="N1839" i="1"/>
  <c r="R477" i="5"/>
  <c r="S477" i="5"/>
  <c r="M1839" i="1"/>
  <c r="M494" i="4"/>
  <c r="I478" i="4"/>
  <c r="H478" i="4"/>
  <c r="O717" i="3"/>
  <c r="E665" i="2"/>
  <c r="I665" i="2" s="1"/>
  <c r="E717" i="3"/>
  <c r="H717" i="3"/>
  <c r="P1671" i="1"/>
  <c r="P1701" i="1" s="1"/>
  <c r="P1697" i="1"/>
  <c r="F1747" i="1"/>
  <c r="F1721" i="1"/>
  <c r="F1751" i="1" s="1"/>
  <c r="C683" i="2"/>
  <c r="H683" i="2" s="1"/>
  <c r="J733" i="3"/>
  <c r="D733" i="3"/>
  <c r="G733" i="3"/>
  <c r="O733" i="3" s="1"/>
  <c r="J729" i="3"/>
  <c r="D729" i="3"/>
  <c r="C679" i="2"/>
  <c r="H679" i="2" s="1"/>
  <c r="G729" i="3"/>
  <c r="G493" i="4"/>
  <c r="D493" i="4"/>
  <c r="D494" i="4"/>
  <c r="G494" i="4"/>
  <c r="AC729" i="5"/>
  <c r="R786" i="5"/>
  <c r="G651" i="2"/>
  <c r="J651" i="2"/>
  <c r="F699" i="3"/>
  <c r="D645" i="2"/>
  <c r="N729" i="4"/>
  <c r="R729" i="4"/>
  <c r="O1839" i="1"/>
  <c r="L1839" i="1"/>
  <c r="O1840" i="1"/>
  <c r="S476" i="5"/>
  <c r="R476" i="5"/>
  <c r="R479" i="5"/>
  <c r="S479" i="5"/>
  <c r="E1839" i="1"/>
  <c r="E1817" i="1"/>
  <c r="K490" i="4"/>
  <c r="N490" i="4" s="1"/>
  <c r="Q490" i="4"/>
  <c r="M489" i="4"/>
  <c r="K1839" i="1"/>
  <c r="R475" i="5"/>
  <c r="S475" i="5"/>
  <c r="M474" i="5"/>
  <c r="L732" i="5"/>
  <c r="L789" i="5" s="1"/>
  <c r="N1840" i="1"/>
  <c r="S485" i="5"/>
  <c r="R485" i="5"/>
  <c r="R481" i="5"/>
  <c r="S481" i="5"/>
  <c r="M1840" i="1"/>
  <c r="I1840" i="1"/>
  <c r="J1839" i="1"/>
  <c r="K714" i="3"/>
  <c r="N714" i="3"/>
  <c r="F662" i="2"/>
  <c r="K712" i="3"/>
  <c r="N712" i="3"/>
  <c r="F660" i="2"/>
  <c r="J1747" i="1"/>
  <c r="J1721" i="1"/>
  <c r="J1751" i="1" s="1"/>
  <c r="D647" i="2"/>
  <c r="F701" i="3"/>
  <c r="E716" i="3"/>
  <c r="H716" i="3"/>
  <c r="E664" i="2"/>
  <c r="I664" i="2" s="1"/>
  <c r="I473" i="4"/>
  <c r="H473" i="4"/>
  <c r="K473" i="4"/>
  <c r="N473" i="4" s="1"/>
  <c r="Q473" i="4"/>
  <c r="Y469" i="5"/>
  <c r="AA469" i="5" s="1"/>
  <c r="Q483" i="4"/>
  <c r="K483" i="4"/>
  <c r="N483" i="4" s="1"/>
  <c r="N1797" i="1"/>
  <c r="N1771" i="1"/>
  <c r="N1801" i="1" s="1"/>
  <c r="D487" i="4"/>
  <c r="G487" i="4"/>
  <c r="J653" i="2"/>
  <c r="G653" i="2"/>
  <c r="K1721" i="1"/>
  <c r="K1751" i="1" s="1"/>
  <c r="K1747" i="1"/>
  <c r="I482" i="4"/>
  <c r="H482" i="4"/>
  <c r="F1797" i="1"/>
  <c r="F1771" i="1"/>
  <c r="F1801" i="1" s="1"/>
  <c r="H659" i="2"/>
  <c r="H672" i="2" s="1"/>
  <c r="C672" i="2"/>
  <c r="I656" i="2"/>
  <c r="J656" i="2" s="1"/>
  <c r="G643" i="2"/>
  <c r="J643" i="2"/>
  <c r="X469" i="4"/>
  <c r="Y469" i="4" s="1"/>
  <c r="T469" i="4"/>
  <c r="O721" i="3"/>
  <c r="H721" i="3"/>
  <c r="E721" i="3"/>
  <c r="E669" i="2"/>
  <c r="I669" i="2" s="1"/>
  <c r="K722" i="3"/>
  <c r="N722" i="3"/>
  <c r="F670" i="2"/>
  <c r="H474" i="4"/>
  <c r="I474" i="4"/>
  <c r="N713" i="3"/>
  <c r="K713" i="3"/>
  <c r="F661" i="2"/>
  <c r="Y450" i="5"/>
  <c r="R730" i="5"/>
  <c r="C677" i="2"/>
  <c r="H677" i="2" s="1"/>
  <c r="J727" i="3"/>
  <c r="G727" i="3"/>
  <c r="D727" i="3"/>
  <c r="Y449" i="4"/>
  <c r="J731" i="3"/>
  <c r="D731" i="3"/>
  <c r="C681" i="2"/>
  <c r="H681" i="2" s="1"/>
  <c r="G731" i="3"/>
  <c r="O731" i="3" s="1"/>
  <c r="AA438" i="5"/>
  <c r="AA729" i="5" s="1"/>
  <c r="Y729" i="5"/>
  <c r="N1747" i="1"/>
  <c r="N1721" i="1"/>
  <c r="N1751" i="1" s="1"/>
  <c r="I729" i="4"/>
  <c r="F705" i="3"/>
  <c r="D651" i="2"/>
  <c r="D649" i="2"/>
  <c r="F703" i="3"/>
  <c r="K729" i="4"/>
  <c r="L729" i="4" s="1"/>
  <c r="N460" i="4"/>
  <c r="Y454" i="4"/>
  <c r="L728" i="4"/>
  <c r="Q474" i="4"/>
  <c r="K474" i="4"/>
  <c r="N474" i="4" s="1"/>
  <c r="Y463" i="5"/>
  <c r="AA463" i="5" s="1"/>
  <c r="Y468" i="5"/>
  <c r="AA468" i="5" s="1"/>
  <c r="Y465" i="5"/>
  <c r="AA465" i="5" s="1"/>
  <c r="L1767" i="1"/>
  <c r="D734" i="3"/>
  <c r="J734" i="3"/>
  <c r="C684" i="2"/>
  <c r="H684" i="2" s="1"/>
  <c r="O734" i="3"/>
  <c r="G734" i="3"/>
  <c r="D654" i="2"/>
  <c r="F708" i="3"/>
  <c r="H1721" i="1"/>
  <c r="H1751" i="1" s="1"/>
  <c r="H1747" i="1"/>
  <c r="D640" i="2"/>
  <c r="D648" i="2"/>
  <c r="F702" i="3"/>
  <c r="C675" i="2"/>
  <c r="G725" i="3"/>
  <c r="C737" i="3"/>
  <c r="D737" i="3" s="1"/>
  <c r="D725" i="3"/>
  <c r="J725" i="3"/>
  <c r="K477" i="4"/>
  <c r="N477" i="4" s="1"/>
  <c r="Q477" i="4"/>
  <c r="Q478" i="4"/>
  <c r="K478" i="4"/>
  <c r="N478" i="4" s="1"/>
  <c r="Y464" i="4"/>
  <c r="S478" i="5"/>
  <c r="R478" i="5"/>
  <c r="I1839" i="1"/>
  <c r="J652" i="2"/>
  <c r="G652" i="2"/>
  <c r="K709" i="3"/>
  <c r="N709" i="3"/>
  <c r="M1747" i="1"/>
  <c r="M1721" i="1"/>
  <c r="M1751" i="1" s="1"/>
  <c r="O720" i="3"/>
  <c r="H720" i="3"/>
  <c r="E720" i="3"/>
  <c r="E668" i="2"/>
  <c r="I668" i="2" s="1"/>
  <c r="O1747" i="1"/>
  <c r="O1721" i="1"/>
  <c r="O1751" i="1" s="1"/>
  <c r="F659" i="2"/>
  <c r="K711" i="3"/>
  <c r="N711" i="3"/>
  <c r="J723" i="3"/>
  <c r="E722" i="3"/>
  <c r="E670" i="2"/>
  <c r="I670" i="2" s="1"/>
  <c r="H722" i="3"/>
  <c r="D650" i="2"/>
  <c r="F704" i="3"/>
  <c r="G491" i="4"/>
  <c r="D491" i="4"/>
  <c r="M1771" i="1"/>
  <c r="M1801" i="1" s="1"/>
  <c r="M1797" i="1"/>
  <c r="G489" i="4"/>
  <c r="D489" i="4"/>
  <c r="Y451" i="4"/>
  <c r="N734" i="5"/>
  <c r="N791" i="5" s="1"/>
  <c r="L1840" i="1"/>
  <c r="G1840" i="1"/>
  <c r="F1840" i="1"/>
  <c r="Q493" i="4"/>
  <c r="K493" i="4"/>
  <c r="N493" i="4" s="1"/>
  <c r="M487" i="4"/>
  <c r="Q486" i="4"/>
  <c r="K486" i="4"/>
  <c r="N486" i="4" s="1"/>
  <c r="D1790" i="1"/>
  <c r="P1760" i="1"/>
  <c r="P1790" i="1" s="1"/>
  <c r="R484" i="5"/>
  <c r="S484" i="5"/>
  <c r="S482" i="5"/>
  <c r="R482" i="5"/>
  <c r="Y482" i="5" s="1"/>
  <c r="AA482" i="5" s="1"/>
  <c r="M488" i="4"/>
  <c r="H1839" i="1"/>
  <c r="AJ728" i="5"/>
  <c r="Y785" i="5"/>
  <c r="F706" i="3"/>
  <c r="D652" i="2"/>
  <c r="H712" i="3"/>
  <c r="E660" i="2"/>
  <c r="I660" i="2" s="1"/>
  <c r="E712" i="3"/>
  <c r="J644" i="2"/>
  <c r="G644" i="2"/>
  <c r="G647" i="2"/>
  <c r="J647" i="2"/>
  <c r="H480" i="4"/>
  <c r="I480" i="4"/>
  <c r="Y463" i="4"/>
  <c r="G1797" i="1"/>
  <c r="G1771" i="1"/>
  <c r="G1801" i="1" s="1"/>
  <c r="C678" i="2"/>
  <c r="H678" i="2" s="1"/>
  <c r="J728" i="3"/>
  <c r="D728" i="3"/>
  <c r="G728" i="3"/>
  <c r="O1797" i="1"/>
  <c r="O1771" i="1"/>
  <c r="O1801" i="1" s="1"/>
  <c r="K720" i="3"/>
  <c r="F668" i="2"/>
  <c r="N720" i="3"/>
  <c r="F707" i="3"/>
  <c r="D653" i="2"/>
  <c r="I476" i="4"/>
  <c r="H476" i="4"/>
  <c r="D488" i="4"/>
  <c r="G488" i="4"/>
  <c r="N715" i="3"/>
  <c r="K715" i="3"/>
  <c r="F663" i="2"/>
  <c r="K721" i="3"/>
  <c r="F669" i="2"/>
  <c r="N721" i="3"/>
  <c r="I477" i="4"/>
  <c r="H477" i="4"/>
  <c r="X470" i="4"/>
  <c r="Y470" i="4" s="1"/>
  <c r="T470" i="4"/>
  <c r="J735" i="3"/>
  <c r="C685" i="2"/>
  <c r="H685" i="2" s="1"/>
  <c r="G735" i="3"/>
  <c r="D735" i="3"/>
  <c r="F666" i="2"/>
  <c r="K718" i="3"/>
  <c r="N718" i="3"/>
  <c r="L1747" i="1"/>
  <c r="L1721" i="1"/>
  <c r="L1751" i="1" s="1"/>
  <c r="F700" i="3"/>
  <c r="D646" i="2"/>
  <c r="E656" i="2"/>
  <c r="E1747" i="1"/>
  <c r="E1721" i="1"/>
  <c r="E1751" i="1" s="1"/>
  <c r="G645" i="2"/>
  <c r="J645" i="2"/>
  <c r="E1767" i="1"/>
  <c r="G490" i="4"/>
  <c r="D490" i="4"/>
  <c r="D1721" i="1"/>
  <c r="D1751" i="1" s="1"/>
  <c r="D1747" i="1"/>
  <c r="J1767" i="1"/>
  <c r="G730" i="3"/>
  <c r="O730" i="3" s="1"/>
  <c r="C680" i="2"/>
  <c r="H680" i="2" s="1"/>
  <c r="D730" i="3"/>
  <c r="J730" i="3"/>
  <c r="I1767" i="1"/>
  <c r="K1767" i="1"/>
  <c r="S483" i="5"/>
  <c r="R483" i="5"/>
  <c r="H481" i="4"/>
  <c r="I481" i="4"/>
  <c r="G486" i="4"/>
  <c r="D486" i="4"/>
  <c r="F667" i="2"/>
  <c r="N719" i="3"/>
  <c r="K719" i="3"/>
  <c r="S787" i="5"/>
  <c r="AD730" i="5"/>
  <c r="H1771" i="1"/>
  <c r="H1801" i="1" s="1"/>
  <c r="J646" i="2"/>
  <c r="G646" i="2"/>
  <c r="P1739" i="1"/>
  <c r="P1717" i="1"/>
  <c r="D730" i="4"/>
  <c r="G654" i="2"/>
  <c r="J654" i="2"/>
  <c r="Q485" i="4"/>
  <c r="K485" i="4"/>
  <c r="N485" i="4" s="1"/>
  <c r="F1839" i="1"/>
  <c r="S480" i="5"/>
  <c r="R480" i="5"/>
  <c r="K1840" i="1"/>
  <c r="D484" i="4"/>
  <c r="G484" i="4"/>
  <c r="B731" i="4"/>
  <c r="Q491" i="4"/>
  <c r="K491" i="4"/>
  <c r="N491" i="4" s="1"/>
  <c r="J1840" i="1"/>
  <c r="H1840" i="1"/>
  <c r="M495" i="4"/>
  <c r="F665" i="2"/>
  <c r="K717" i="3"/>
  <c r="N717" i="3"/>
  <c r="O714" i="3"/>
  <c r="E662" i="2"/>
  <c r="I662" i="2" s="1"/>
  <c r="E714" i="3"/>
  <c r="H714" i="3"/>
  <c r="O712" i="3"/>
  <c r="D644" i="2"/>
  <c r="F698" i="3"/>
  <c r="F656" i="2"/>
  <c r="I1747" i="1"/>
  <c r="I1721" i="1"/>
  <c r="I1751" i="1" s="1"/>
  <c r="F664" i="2"/>
  <c r="N716" i="3"/>
  <c r="K716" i="3"/>
  <c r="D736" i="3"/>
  <c r="J736" i="3"/>
  <c r="G736" i="3"/>
  <c r="O736" i="3" s="1"/>
  <c r="C686" i="2"/>
  <c r="H686" i="2" s="1"/>
  <c r="D732" i="3"/>
  <c r="J732" i="3"/>
  <c r="G732" i="3"/>
  <c r="C682" i="2"/>
  <c r="H682" i="2" s="1"/>
  <c r="I479" i="4"/>
  <c r="H479" i="4"/>
  <c r="E667" i="2"/>
  <c r="I667" i="2" s="1"/>
  <c r="E719" i="3"/>
  <c r="H719" i="3"/>
  <c r="O711" i="3"/>
  <c r="E659" i="2"/>
  <c r="H711" i="3"/>
  <c r="G723" i="3"/>
  <c r="H723" i="3" s="1"/>
  <c r="E711" i="3"/>
  <c r="O715" i="3"/>
  <c r="E663" i="2"/>
  <c r="I663" i="2" s="1"/>
  <c r="E715" i="3"/>
  <c r="H715" i="3"/>
  <c r="O722" i="3"/>
  <c r="J627" i="2"/>
  <c r="I640" i="2"/>
  <c r="J640" i="2" s="1"/>
  <c r="G627" i="2"/>
  <c r="G640" i="2" s="1"/>
  <c r="G650" i="2"/>
  <c r="J650" i="2"/>
  <c r="H713" i="3"/>
  <c r="E661" i="2"/>
  <c r="I661" i="2" s="1"/>
  <c r="E713" i="3"/>
  <c r="M472" i="4"/>
  <c r="O730" i="4"/>
  <c r="D492" i="4"/>
  <c r="G492" i="4"/>
  <c r="D485" i="4"/>
  <c r="G485" i="4"/>
  <c r="Q479" i="4"/>
  <c r="K479" i="4"/>
  <c r="N479" i="4" s="1"/>
  <c r="I475" i="4"/>
  <c r="H475" i="4"/>
  <c r="D495" i="4"/>
  <c r="G495" i="4"/>
  <c r="G726" i="3"/>
  <c r="C676" i="2"/>
  <c r="H676" i="2" s="1"/>
  <c r="J726" i="3"/>
  <c r="D726" i="3"/>
  <c r="H718" i="3"/>
  <c r="E666" i="2"/>
  <c r="I666" i="2" s="1"/>
  <c r="E718" i="3"/>
  <c r="G649" i="2"/>
  <c r="J649" i="2"/>
  <c r="F697" i="3"/>
  <c r="E709" i="3"/>
  <c r="F709" i="3" s="1"/>
  <c r="D643" i="2"/>
  <c r="T465" i="4"/>
  <c r="X465" i="4"/>
  <c r="Y465" i="4" s="1"/>
  <c r="T466" i="4"/>
  <c r="X466" i="4"/>
  <c r="Y466" i="4" s="1"/>
  <c r="T471" i="4"/>
  <c r="X471" i="4"/>
  <c r="Y471" i="4" s="1"/>
  <c r="Y453" i="4"/>
  <c r="M731" i="5"/>
  <c r="S462" i="5"/>
  <c r="S731" i="5" s="1"/>
  <c r="R462" i="5"/>
  <c r="I472" i="4"/>
  <c r="G730" i="4"/>
  <c r="H730" i="4" s="1"/>
  <c r="H472" i="4"/>
  <c r="H483" i="4"/>
  <c r="I483" i="4"/>
  <c r="G648" i="2"/>
  <c r="J648" i="2"/>
  <c r="M493" i="5"/>
  <c r="M492" i="5"/>
  <c r="M495" i="5"/>
  <c r="M503" i="4"/>
  <c r="M506" i="4"/>
  <c r="M507" i="4"/>
  <c r="M502" i="4"/>
  <c r="M488" i="5"/>
  <c r="M500" i="4"/>
  <c r="M489" i="5"/>
  <c r="M497" i="4"/>
  <c r="M501" i="4"/>
  <c r="M499" i="4"/>
  <c r="M490" i="5"/>
  <c r="M496" i="5"/>
  <c r="M494" i="5"/>
  <c r="M487" i="5"/>
  <c r="M491" i="5"/>
  <c r="M497" i="5"/>
  <c r="Y483" i="5" l="1"/>
  <c r="AA483" i="5" s="1"/>
  <c r="I1817" i="1"/>
  <c r="I1847" i="1" s="1"/>
  <c r="Y478" i="5"/>
  <c r="AA478" i="5" s="1"/>
  <c r="Y476" i="5"/>
  <c r="AA476" i="5" s="1"/>
  <c r="Y480" i="5"/>
  <c r="AA480" i="5" s="1"/>
  <c r="Y477" i="5"/>
  <c r="AA477" i="5" s="1"/>
  <c r="G1889" i="1"/>
  <c r="N1889" i="1"/>
  <c r="Q497" i="4"/>
  <c r="K497" i="4"/>
  <c r="N497" i="4" s="1"/>
  <c r="J1889" i="1"/>
  <c r="Q507" i="4"/>
  <c r="K507" i="4"/>
  <c r="N507" i="4" s="1"/>
  <c r="M505" i="4"/>
  <c r="G661" i="2"/>
  <c r="J661" i="2"/>
  <c r="F711" i="3"/>
  <c r="D659" i="2"/>
  <c r="E723" i="3"/>
  <c r="F723" i="3" s="1"/>
  <c r="O723" i="3"/>
  <c r="G498" i="4"/>
  <c r="D498" i="4"/>
  <c r="N735" i="3"/>
  <c r="K735" i="3"/>
  <c r="F685" i="2"/>
  <c r="K728" i="3"/>
  <c r="N728" i="3"/>
  <c r="F678" i="2"/>
  <c r="Q488" i="4"/>
  <c r="K488" i="4"/>
  <c r="N488" i="4" s="1"/>
  <c r="F720" i="3"/>
  <c r="D668" i="2"/>
  <c r="G743" i="3"/>
  <c r="O743" i="3" s="1"/>
  <c r="C695" i="2"/>
  <c r="H695" i="2" s="1"/>
  <c r="D743" i="3"/>
  <c r="J743" i="3"/>
  <c r="R787" i="5"/>
  <c r="AC730" i="5"/>
  <c r="G1817" i="1"/>
  <c r="S497" i="5"/>
  <c r="R497" i="5"/>
  <c r="L1890" i="1"/>
  <c r="S491" i="5"/>
  <c r="R491" i="5"/>
  <c r="S487" i="5"/>
  <c r="R487" i="5"/>
  <c r="H1889" i="1"/>
  <c r="R490" i="5"/>
  <c r="S490" i="5"/>
  <c r="M486" i="5"/>
  <c r="L733" i="5"/>
  <c r="L790" i="5" s="1"/>
  <c r="Q499" i="4"/>
  <c r="K499" i="4"/>
  <c r="N499" i="4" s="1"/>
  <c r="K501" i="4"/>
  <c r="N501" i="4" s="1"/>
  <c r="Q501" i="4"/>
  <c r="D1840" i="1"/>
  <c r="P1810" i="1"/>
  <c r="P1840" i="1" s="1"/>
  <c r="S489" i="5"/>
  <c r="R489" i="5"/>
  <c r="Q500" i="4"/>
  <c r="K500" i="4"/>
  <c r="N500" i="4" s="1"/>
  <c r="J1890" i="1"/>
  <c r="I1889" i="1"/>
  <c r="G496" i="4"/>
  <c r="D496" i="4"/>
  <c r="B732" i="4"/>
  <c r="S492" i="5"/>
  <c r="R492" i="5"/>
  <c r="I730" i="4"/>
  <c r="D666" i="2"/>
  <c r="F718" i="3"/>
  <c r="K726" i="3"/>
  <c r="N726" i="3"/>
  <c r="F676" i="2"/>
  <c r="I492" i="4"/>
  <c r="H492" i="4"/>
  <c r="D661" i="2"/>
  <c r="F713" i="3"/>
  <c r="E672" i="2"/>
  <c r="J667" i="2"/>
  <c r="G667" i="2"/>
  <c r="J662" i="2"/>
  <c r="G662" i="2"/>
  <c r="D499" i="4"/>
  <c r="G499" i="4"/>
  <c r="D731" i="4"/>
  <c r="F1817" i="1"/>
  <c r="P1721" i="1"/>
  <c r="P1751" i="1" s="1"/>
  <c r="P1747" i="1"/>
  <c r="I486" i="4"/>
  <c r="H486" i="4"/>
  <c r="J1771" i="1"/>
  <c r="J1801" i="1" s="1"/>
  <c r="J1797" i="1"/>
  <c r="H490" i="4"/>
  <c r="I490" i="4"/>
  <c r="I488" i="4"/>
  <c r="H488" i="4"/>
  <c r="F712" i="3"/>
  <c r="D660" i="2"/>
  <c r="Q487" i="4"/>
  <c r="K487" i="4"/>
  <c r="N487" i="4" s="1"/>
  <c r="D746" i="3"/>
  <c r="G746" i="3"/>
  <c r="J746" i="3"/>
  <c r="C698" i="2"/>
  <c r="H698" i="2" s="1"/>
  <c r="H489" i="4"/>
  <c r="I489" i="4"/>
  <c r="H491" i="4"/>
  <c r="I491" i="4"/>
  <c r="J670" i="2"/>
  <c r="G670" i="2"/>
  <c r="G668" i="2"/>
  <c r="J668" i="2"/>
  <c r="G503" i="4"/>
  <c r="D503" i="4"/>
  <c r="H734" i="3"/>
  <c r="E684" i="2"/>
  <c r="I684" i="2" s="1"/>
  <c r="E734" i="3"/>
  <c r="F721" i="3"/>
  <c r="D669" i="2"/>
  <c r="I659" i="2"/>
  <c r="G664" i="2"/>
  <c r="J664" i="2"/>
  <c r="M484" i="4"/>
  <c r="O731" i="4"/>
  <c r="G500" i="4"/>
  <c r="D500" i="4"/>
  <c r="C691" i="2"/>
  <c r="G739" i="3"/>
  <c r="C751" i="3"/>
  <c r="D751" i="3" s="1"/>
  <c r="J739" i="3"/>
  <c r="D739" i="3"/>
  <c r="O739" i="3"/>
  <c r="D501" i="4"/>
  <c r="G501" i="4"/>
  <c r="Y485" i="5"/>
  <c r="AA485" i="5" s="1"/>
  <c r="D741" i="3"/>
  <c r="G741" i="3"/>
  <c r="O741" i="3" s="1"/>
  <c r="J741" i="3"/>
  <c r="C693" i="2"/>
  <c r="H693" i="2" s="1"/>
  <c r="G504" i="4"/>
  <c r="D504" i="4"/>
  <c r="Q489" i="4"/>
  <c r="K489" i="4"/>
  <c r="N489" i="4" s="1"/>
  <c r="Y479" i="5"/>
  <c r="AA479" i="5" s="1"/>
  <c r="D749" i="3"/>
  <c r="G749" i="3"/>
  <c r="O749" i="3" s="1"/>
  <c r="C701" i="2"/>
  <c r="H701" i="2" s="1"/>
  <c r="J749" i="3"/>
  <c r="D506" i="4"/>
  <c r="G506" i="4"/>
  <c r="K1890" i="1"/>
  <c r="O1889" i="1"/>
  <c r="K503" i="4"/>
  <c r="N503" i="4" s="1"/>
  <c r="Q503" i="4"/>
  <c r="J666" i="2"/>
  <c r="G666" i="2"/>
  <c r="E682" i="2"/>
  <c r="I682" i="2" s="1"/>
  <c r="E732" i="3"/>
  <c r="H732" i="3"/>
  <c r="K495" i="4"/>
  <c r="N495" i="4" s="1"/>
  <c r="Q495" i="4"/>
  <c r="K1771" i="1"/>
  <c r="K1801" i="1" s="1"/>
  <c r="K1797" i="1"/>
  <c r="G497" i="4"/>
  <c r="D497" i="4"/>
  <c r="F672" i="2"/>
  <c r="L1797" i="1"/>
  <c r="L1771" i="1"/>
  <c r="L1801" i="1" s="1"/>
  <c r="K731" i="3"/>
  <c r="F681" i="2"/>
  <c r="N731" i="3"/>
  <c r="F717" i="3"/>
  <c r="D665" i="2"/>
  <c r="C696" i="2"/>
  <c r="H696" i="2" s="1"/>
  <c r="D744" i="3"/>
  <c r="G744" i="3"/>
  <c r="O744" i="3" s="1"/>
  <c r="J744" i="3"/>
  <c r="L1889" i="1"/>
  <c r="M504" i="4"/>
  <c r="M496" i="4"/>
  <c r="K1889" i="1"/>
  <c r="M1890" i="1"/>
  <c r="G1890" i="1"/>
  <c r="N1890" i="1"/>
  <c r="E1889" i="1"/>
  <c r="O1890" i="1"/>
  <c r="F1890" i="1"/>
  <c r="Q502" i="4"/>
  <c r="K502" i="4"/>
  <c r="N502" i="4" s="1"/>
  <c r="S493" i="5"/>
  <c r="R493" i="5"/>
  <c r="Y493" i="5" s="1"/>
  <c r="AA493" i="5" s="1"/>
  <c r="S788" i="5"/>
  <c r="AD731" i="5"/>
  <c r="O726" i="3"/>
  <c r="E726" i="3"/>
  <c r="H726" i="3"/>
  <c r="E676" i="2"/>
  <c r="I676" i="2" s="1"/>
  <c r="H485" i="4"/>
  <c r="I485" i="4"/>
  <c r="D663" i="2"/>
  <c r="F715" i="3"/>
  <c r="N732" i="3"/>
  <c r="K732" i="3"/>
  <c r="F682" i="2"/>
  <c r="E736" i="3"/>
  <c r="H736" i="3"/>
  <c r="E686" i="2"/>
  <c r="I686" i="2" s="1"/>
  <c r="D502" i="4"/>
  <c r="G502" i="4"/>
  <c r="I1797" i="1"/>
  <c r="I1771" i="1"/>
  <c r="I1801" i="1" s="1"/>
  <c r="C692" i="2"/>
  <c r="H692" i="2" s="1"/>
  <c r="G740" i="3"/>
  <c r="O740" i="3" s="1"/>
  <c r="D740" i="3"/>
  <c r="J740" i="3"/>
  <c r="Y484" i="5"/>
  <c r="AA484" i="5" s="1"/>
  <c r="N723" i="3"/>
  <c r="K723" i="3"/>
  <c r="I1821" i="1"/>
  <c r="I1851" i="1" s="1"/>
  <c r="D747" i="3"/>
  <c r="C699" i="2"/>
  <c r="H699" i="2" s="1"/>
  <c r="J747" i="3"/>
  <c r="G747" i="3"/>
  <c r="O725" i="3"/>
  <c r="E725" i="3"/>
  <c r="E675" i="2"/>
  <c r="I675" i="2" s="1"/>
  <c r="G737" i="3"/>
  <c r="H737" i="3" s="1"/>
  <c r="H725" i="3"/>
  <c r="H731" i="3"/>
  <c r="E681" i="2"/>
  <c r="I681" i="2" s="1"/>
  <c r="E731" i="3"/>
  <c r="F677" i="2"/>
  <c r="K727" i="3"/>
  <c r="N727" i="3"/>
  <c r="Y730" i="5"/>
  <c r="AA450" i="5"/>
  <c r="AA730" i="5" s="1"/>
  <c r="G656" i="2"/>
  <c r="F716" i="3"/>
  <c r="D664" i="2"/>
  <c r="G742" i="3"/>
  <c r="J742" i="3"/>
  <c r="C694" i="2"/>
  <c r="H694" i="2" s="1"/>
  <c r="D742" i="3"/>
  <c r="O742" i="3"/>
  <c r="K1817" i="1"/>
  <c r="D505" i="4"/>
  <c r="G505" i="4"/>
  <c r="O1817" i="1"/>
  <c r="H493" i="4"/>
  <c r="I493" i="4"/>
  <c r="K729" i="3"/>
  <c r="F679" i="2"/>
  <c r="N729" i="3"/>
  <c r="K733" i="3"/>
  <c r="N733" i="3"/>
  <c r="F683" i="2"/>
  <c r="G665" i="2"/>
  <c r="J665" i="2"/>
  <c r="Q494" i="4"/>
  <c r="K494" i="4"/>
  <c r="N494" i="4" s="1"/>
  <c r="M1817" i="1"/>
  <c r="N1817" i="1"/>
  <c r="P1789" i="1"/>
  <c r="P1767" i="1"/>
  <c r="M498" i="4"/>
  <c r="R731" i="5"/>
  <c r="Y462" i="5"/>
  <c r="E1771" i="1"/>
  <c r="E1801" i="1" s="1"/>
  <c r="E1797" i="1"/>
  <c r="G660" i="2"/>
  <c r="J660" i="2"/>
  <c r="F722" i="3"/>
  <c r="D670" i="2"/>
  <c r="H727" i="3"/>
  <c r="E677" i="2"/>
  <c r="I677" i="2" s="1"/>
  <c r="E727" i="3"/>
  <c r="N735" i="5"/>
  <c r="N792" i="5" s="1"/>
  <c r="M732" i="5"/>
  <c r="R474" i="5"/>
  <c r="S474" i="5"/>
  <c r="S732" i="5" s="1"/>
  <c r="E1847" i="1"/>
  <c r="E1821" i="1"/>
  <c r="E1851" i="1" s="1"/>
  <c r="M1889" i="1"/>
  <c r="S494" i="5"/>
  <c r="R494" i="5"/>
  <c r="H1890" i="1"/>
  <c r="R496" i="5"/>
  <c r="S496" i="5"/>
  <c r="E1890" i="1"/>
  <c r="D1817" i="1"/>
  <c r="P1809" i="1"/>
  <c r="D1839" i="1"/>
  <c r="F1889" i="1"/>
  <c r="R488" i="5"/>
  <c r="S488" i="5"/>
  <c r="Q506" i="4"/>
  <c r="K506" i="4"/>
  <c r="N506" i="4" s="1"/>
  <c r="I1890" i="1"/>
  <c r="R495" i="5"/>
  <c r="S495" i="5"/>
  <c r="D656" i="2"/>
  <c r="I495" i="4"/>
  <c r="H495" i="4"/>
  <c r="S483" i="4"/>
  <c r="K472" i="4"/>
  <c r="M730" i="4"/>
  <c r="Q472" i="4"/>
  <c r="S482" i="4"/>
  <c r="S474" i="4"/>
  <c r="S478" i="4"/>
  <c r="S472" i="4"/>
  <c r="S479" i="4"/>
  <c r="S480" i="4"/>
  <c r="S475" i="4"/>
  <c r="S481" i="4"/>
  <c r="S473" i="4"/>
  <c r="S477" i="4"/>
  <c r="S476" i="4"/>
  <c r="G663" i="2"/>
  <c r="J663" i="2"/>
  <c r="D667" i="2"/>
  <c r="F719" i="3"/>
  <c r="O732" i="3"/>
  <c r="F686" i="2"/>
  <c r="K736" i="3"/>
  <c r="N736" i="3"/>
  <c r="D662" i="2"/>
  <c r="F714" i="3"/>
  <c r="J745" i="3"/>
  <c r="D745" i="3"/>
  <c r="C697" i="2"/>
  <c r="H697" i="2" s="1"/>
  <c r="G745" i="3"/>
  <c r="H484" i="4"/>
  <c r="I484" i="4"/>
  <c r="G731" i="4"/>
  <c r="H731" i="4" s="1"/>
  <c r="G748" i="3"/>
  <c r="C700" i="2"/>
  <c r="H700" i="2" s="1"/>
  <c r="D748" i="3"/>
  <c r="J748" i="3"/>
  <c r="O748" i="3"/>
  <c r="F680" i="2"/>
  <c r="N730" i="3"/>
  <c r="K730" i="3"/>
  <c r="E730" i="3"/>
  <c r="E680" i="2"/>
  <c r="I680" i="2" s="1"/>
  <c r="H730" i="3"/>
  <c r="O735" i="3"/>
  <c r="H735" i="3"/>
  <c r="E685" i="2"/>
  <c r="I685" i="2" s="1"/>
  <c r="E735" i="3"/>
  <c r="O728" i="3"/>
  <c r="E728" i="3"/>
  <c r="E678" i="2"/>
  <c r="I678" i="2" s="1"/>
  <c r="H728" i="3"/>
  <c r="H1817" i="1"/>
  <c r="G750" i="3"/>
  <c r="J750" i="3"/>
  <c r="C702" i="2"/>
  <c r="H702" i="2" s="1"/>
  <c r="D750" i="3"/>
  <c r="D507" i="4"/>
  <c r="G507" i="4"/>
  <c r="F675" i="2"/>
  <c r="K725" i="3"/>
  <c r="N725" i="3"/>
  <c r="J737" i="3"/>
  <c r="H675" i="2"/>
  <c r="H688" i="2" s="1"/>
  <c r="C688" i="2"/>
  <c r="K734" i="3"/>
  <c r="F684" i="2"/>
  <c r="N734" i="3"/>
  <c r="Y786" i="5"/>
  <c r="AJ729" i="5"/>
  <c r="O727" i="3"/>
  <c r="J669" i="2"/>
  <c r="G669" i="2"/>
  <c r="I487" i="4"/>
  <c r="H487" i="4"/>
  <c r="J1817" i="1"/>
  <c r="Y481" i="5"/>
  <c r="AA481" i="5" s="1"/>
  <c r="Y475" i="5"/>
  <c r="AA475" i="5" s="1"/>
  <c r="L1817" i="1"/>
  <c r="I494" i="4"/>
  <c r="H494" i="4"/>
  <c r="O729" i="3"/>
  <c r="E679" i="2"/>
  <c r="I679" i="2" s="1"/>
  <c r="E729" i="3"/>
  <c r="H729" i="3"/>
  <c r="H733" i="3"/>
  <c r="E733" i="3"/>
  <c r="E683" i="2"/>
  <c r="I683" i="2" s="1"/>
  <c r="D1771" i="1"/>
  <c r="D1801" i="1" s="1"/>
  <c r="D1797" i="1"/>
  <c r="Q492" i="4"/>
  <c r="K492" i="4"/>
  <c r="N492" i="4" s="1"/>
  <c r="M501" i="5"/>
  <c r="M499" i="5"/>
  <c r="M505" i="5"/>
  <c r="M500" i="5"/>
  <c r="M514" i="4"/>
  <c r="M503" i="5"/>
  <c r="M502" i="5"/>
  <c r="M504" i="5"/>
  <c r="M509" i="5"/>
  <c r="M511" i="4"/>
  <c r="M512" i="4"/>
  <c r="M506" i="5"/>
  <c r="M517" i="4"/>
  <c r="M509" i="4"/>
  <c r="M508" i="5"/>
  <c r="M507" i="5"/>
  <c r="S504" i="4" l="1"/>
  <c r="F688" i="2"/>
  <c r="I731" i="4"/>
  <c r="Y488" i="5"/>
  <c r="AA488" i="5" s="1"/>
  <c r="M1867" i="1"/>
  <c r="M1871" i="1" s="1"/>
  <c r="M1901" i="1" s="1"/>
  <c r="Y491" i="5"/>
  <c r="AA491" i="5" s="1"/>
  <c r="Y494" i="5"/>
  <c r="AA494" i="5" s="1"/>
  <c r="Y492" i="5"/>
  <c r="AA492" i="5" s="1"/>
  <c r="Y487" i="5"/>
  <c r="AA487" i="5" s="1"/>
  <c r="Y497" i="5"/>
  <c r="AA497" i="5" s="1"/>
  <c r="O1940" i="1"/>
  <c r="I1939" i="1"/>
  <c r="M510" i="4"/>
  <c r="F733" i="3"/>
  <c r="D683" i="2"/>
  <c r="L1821" i="1"/>
  <c r="L1851" i="1" s="1"/>
  <c r="L1847" i="1"/>
  <c r="T478" i="4"/>
  <c r="X478" i="4"/>
  <c r="Y478" i="4" s="1"/>
  <c r="D753" i="3"/>
  <c r="C765" i="3"/>
  <c r="D765" i="3" s="1"/>
  <c r="J753" i="3"/>
  <c r="C707" i="2"/>
  <c r="G753" i="3"/>
  <c r="G758" i="3"/>
  <c r="J758" i="3"/>
  <c r="C712" i="2"/>
  <c r="H712" i="2" s="1"/>
  <c r="D758" i="3"/>
  <c r="O758" i="3"/>
  <c r="H505" i="4"/>
  <c r="I505" i="4"/>
  <c r="S498" i="4"/>
  <c r="S507" i="4"/>
  <c r="Q496" i="4"/>
  <c r="M732" i="4"/>
  <c r="K496" i="4"/>
  <c r="C704" i="2"/>
  <c r="H691" i="2"/>
  <c r="H704" i="2" s="1"/>
  <c r="D732" i="4"/>
  <c r="S508" i="5"/>
  <c r="R508" i="5"/>
  <c r="E1940" i="1"/>
  <c r="O1939" i="1"/>
  <c r="D1890" i="1"/>
  <c r="P1860" i="1"/>
  <c r="P1890" i="1" s="1"/>
  <c r="Q517" i="4"/>
  <c r="K517" i="4"/>
  <c r="N517" i="4" s="1"/>
  <c r="I1940" i="1"/>
  <c r="K511" i="4"/>
  <c r="N511" i="4" s="1"/>
  <c r="Q511" i="4"/>
  <c r="L1939" i="1"/>
  <c r="F1939" i="1"/>
  <c r="N1939" i="1"/>
  <c r="H1939" i="1"/>
  <c r="S500" i="5"/>
  <c r="R500" i="5"/>
  <c r="Y500" i="5" s="1"/>
  <c r="AA500" i="5" s="1"/>
  <c r="S505" i="5"/>
  <c r="R505" i="5"/>
  <c r="Y505" i="5" s="1"/>
  <c r="AA505" i="5" s="1"/>
  <c r="J683" i="2"/>
  <c r="G683" i="2"/>
  <c r="D679" i="2"/>
  <c r="F729" i="3"/>
  <c r="J1821" i="1"/>
  <c r="J1851" i="1" s="1"/>
  <c r="J1847" i="1"/>
  <c r="H1821" i="1"/>
  <c r="H1851" i="1" s="1"/>
  <c r="H1847" i="1"/>
  <c r="F700" i="2"/>
  <c r="N748" i="3"/>
  <c r="K748" i="3"/>
  <c r="X481" i="4"/>
  <c r="Y481" i="4" s="1"/>
  <c r="T481" i="4"/>
  <c r="X472" i="4"/>
  <c r="Y472" i="4" s="1"/>
  <c r="T472" i="4"/>
  <c r="N736" i="5"/>
  <c r="N793" i="5" s="1"/>
  <c r="F1867" i="1"/>
  <c r="D515" i="4"/>
  <c r="G515" i="4"/>
  <c r="Y496" i="5"/>
  <c r="AA496" i="5" s="1"/>
  <c r="AA462" i="5"/>
  <c r="AA731" i="5" s="1"/>
  <c r="Y731" i="5"/>
  <c r="K498" i="4"/>
  <c r="N498" i="4" s="1"/>
  <c r="Q498" i="4"/>
  <c r="N1847" i="1"/>
  <c r="N1821" i="1"/>
  <c r="N1851" i="1" s="1"/>
  <c r="S501" i="4"/>
  <c r="H742" i="3"/>
  <c r="E742" i="3"/>
  <c r="E694" i="2"/>
  <c r="I694" i="2" s="1"/>
  <c r="O737" i="3"/>
  <c r="N740" i="3"/>
  <c r="K740" i="3"/>
  <c r="F692" i="2"/>
  <c r="O732" i="4"/>
  <c r="D755" i="3"/>
  <c r="J755" i="3"/>
  <c r="G755" i="3"/>
  <c r="O755" i="3" s="1"/>
  <c r="C709" i="2"/>
  <c r="H709" i="2" s="1"/>
  <c r="O1867" i="1"/>
  <c r="E749" i="3"/>
  <c r="H749" i="3"/>
  <c r="E701" i="2"/>
  <c r="I701" i="2" s="1"/>
  <c r="E691" i="2"/>
  <c r="I691" i="2" s="1"/>
  <c r="E739" i="3"/>
  <c r="H739" i="3"/>
  <c r="G751" i="3"/>
  <c r="H751" i="3" s="1"/>
  <c r="G659" i="2"/>
  <c r="G672" i="2" s="1"/>
  <c r="I672" i="2"/>
  <c r="J672" i="2" s="1"/>
  <c r="J659" i="2"/>
  <c r="G684" i="2"/>
  <c r="J684" i="2"/>
  <c r="H499" i="4"/>
  <c r="I499" i="4"/>
  <c r="I1867" i="1"/>
  <c r="J764" i="3"/>
  <c r="C718" i="2"/>
  <c r="H718" i="2" s="1"/>
  <c r="D764" i="3"/>
  <c r="G764" i="3"/>
  <c r="Y489" i="5"/>
  <c r="AA489" i="5" s="1"/>
  <c r="G509" i="4"/>
  <c r="D509" i="4"/>
  <c r="G514" i="4"/>
  <c r="D514" i="4"/>
  <c r="J761" i="3"/>
  <c r="D761" i="3"/>
  <c r="C715" i="2"/>
  <c r="H715" i="2" s="1"/>
  <c r="G761" i="3"/>
  <c r="O761" i="3" s="1"/>
  <c r="D759" i="3"/>
  <c r="G759" i="3"/>
  <c r="C713" i="2"/>
  <c r="H713" i="2" s="1"/>
  <c r="J759" i="3"/>
  <c r="O759" i="3"/>
  <c r="G1867" i="1"/>
  <c r="M1940" i="1"/>
  <c r="E1939" i="1"/>
  <c r="E1917" i="1"/>
  <c r="L1940" i="1"/>
  <c r="D508" i="4"/>
  <c r="G508" i="4"/>
  <c r="B733" i="4"/>
  <c r="Q514" i="4"/>
  <c r="K514" i="4"/>
  <c r="N514" i="4" s="1"/>
  <c r="M498" i="5"/>
  <c r="L734" i="5"/>
  <c r="L791" i="5" s="1"/>
  <c r="J679" i="2"/>
  <c r="G679" i="2"/>
  <c r="D685" i="2"/>
  <c r="F735" i="3"/>
  <c r="T475" i="4"/>
  <c r="X475" i="4"/>
  <c r="Y475" i="4" s="1"/>
  <c r="P1839" i="1"/>
  <c r="P1817" i="1"/>
  <c r="M1897" i="1"/>
  <c r="M1847" i="1"/>
  <c r="M1821" i="1"/>
  <c r="M1851" i="1" s="1"/>
  <c r="F731" i="3"/>
  <c r="D681" i="2"/>
  <c r="X504" i="4"/>
  <c r="K744" i="3"/>
  <c r="F696" i="2"/>
  <c r="N744" i="3"/>
  <c r="S502" i="4"/>
  <c r="N746" i="3"/>
  <c r="F698" i="2"/>
  <c r="K746" i="3"/>
  <c r="D757" i="3"/>
  <c r="G757" i="3"/>
  <c r="O757" i="3" s="1"/>
  <c r="C711" i="2"/>
  <c r="H711" i="2" s="1"/>
  <c r="J757" i="3"/>
  <c r="D517" i="4"/>
  <c r="G517" i="4"/>
  <c r="G512" i="4"/>
  <c r="D512" i="4"/>
  <c r="M1939" i="1"/>
  <c r="Q509" i="4"/>
  <c r="K509" i="4"/>
  <c r="N509" i="4" s="1"/>
  <c r="K1940" i="1"/>
  <c r="Q512" i="4"/>
  <c r="K512" i="4"/>
  <c r="N512" i="4" s="1"/>
  <c r="J1940" i="1"/>
  <c r="M516" i="4"/>
  <c r="G1939" i="1"/>
  <c r="S502" i="5"/>
  <c r="R502" i="5"/>
  <c r="R501" i="5"/>
  <c r="S501" i="5"/>
  <c r="K737" i="3"/>
  <c r="N737" i="3"/>
  <c r="I507" i="4"/>
  <c r="H507" i="4"/>
  <c r="F702" i="2"/>
  <c r="N750" i="3"/>
  <c r="K750" i="3"/>
  <c r="J678" i="2"/>
  <c r="G678" i="2"/>
  <c r="J685" i="2"/>
  <c r="G685" i="2"/>
  <c r="J680" i="2"/>
  <c r="G680" i="2"/>
  <c r="K745" i="3"/>
  <c r="N745" i="3"/>
  <c r="F697" i="2"/>
  <c r="X477" i="4"/>
  <c r="Y477" i="4" s="1"/>
  <c r="T477" i="4"/>
  <c r="X480" i="4"/>
  <c r="Y480" i="4" s="1"/>
  <c r="T480" i="4"/>
  <c r="X474" i="4"/>
  <c r="Y474" i="4" s="1"/>
  <c r="T474" i="4"/>
  <c r="K730" i="4"/>
  <c r="L730" i="4" s="1"/>
  <c r="N472" i="4"/>
  <c r="Y495" i="5"/>
  <c r="AA495" i="5" s="1"/>
  <c r="G516" i="4"/>
  <c r="D516" i="4"/>
  <c r="G510" i="4"/>
  <c r="D510" i="4"/>
  <c r="D1821" i="1"/>
  <c r="D1851" i="1" s="1"/>
  <c r="D1847" i="1"/>
  <c r="AD732" i="5"/>
  <c r="S789" i="5"/>
  <c r="F727" i="3"/>
  <c r="D677" i="2"/>
  <c r="G518" i="4"/>
  <c r="D518" i="4"/>
  <c r="P1771" i="1"/>
  <c r="P1801" i="1" s="1"/>
  <c r="P1797" i="1"/>
  <c r="S505" i="4"/>
  <c r="G681" i="2"/>
  <c r="J681" i="2"/>
  <c r="E688" i="2"/>
  <c r="K747" i="3"/>
  <c r="F699" i="2"/>
  <c r="N747" i="3"/>
  <c r="E692" i="2"/>
  <c r="I692" i="2" s="1"/>
  <c r="H740" i="3"/>
  <c r="E740" i="3"/>
  <c r="S496" i="4"/>
  <c r="E1867" i="1"/>
  <c r="K1867" i="1"/>
  <c r="Q504" i="4"/>
  <c r="K504" i="4"/>
  <c r="N504" i="4" s="1"/>
  <c r="L1867" i="1"/>
  <c r="E744" i="3"/>
  <c r="E696" i="2"/>
  <c r="I696" i="2" s="1"/>
  <c r="H744" i="3"/>
  <c r="H497" i="4"/>
  <c r="I497" i="4"/>
  <c r="S506" i="4"/>
  <c r="F732" i="3"/>
  <c r="D682" i="2"/>
  <c r="D519" i="4"/>
  <c r="G519" i="4"/>
  <c r="K749" i="3"/>
  <c r="N749" i="3"/>
  <c r="F701" i="2"/>
  <c r="F693" i="2"/>
  <c r="N741" i="3"/>
  <c r="K741" i="3"/>
  <c r="H501" i="4"/>
  <c r="I501" i="4"/>
  <c r="F691" i="2"/>
  <c r="K739" i="3"/>
  <c r="J751" i="3"/>
  <c r="N739" i="3"/>
  <c r="O746" i="3"/>
  <c r="H746" i="3"/>
  <c r="E746" i="3"/>
  <c r="E698" i="2"/>
  <c r="I698" i="2" s="1"/>
  <c r="F1821" i="1"/>
  <c r="F1851" i="1" s="1"/>
  <c r="F1847" i="1"/>
  <c r="G732" i="4"/>
  <c r="H732" i="4" s="1"/>
  <c r="H496" i="4"/>
  <c r="I496" i="4"/>
  <c r="K743" i="3"/>
  <c r="F695" i="2"/>
  <c r="N743" i="3"/>
  <c r="E695" i="2"/>
  <c r="I695" i="2" s="1"/>
  <c r="H743" i="3"/>
  <c r="E743" i="3"/>
  <c r="D672" i="2"/>
  <c r="K505" i="4"/>
  <c r="N505" i="4" s="1"/>
  <c r="Q505" i="4"/>
  <c r="N1867" i="1"/>
  <c r="R507" i="5"/>
  <c r="S507" i="5"/>
  <c r="M513" i="4"/>
  <c r="M519" i="4"/>
  <c r="M515" i="4"/>
  <c r="S503" i="5"/>
  <c r="R503" i="5"/>
  <c r="T476" i="4"/>
  <c r="X476" i="4"/>
  <c r="Y476" i="4" s="1"/>
  <c r="R730" i="4"/>
  <c r="N730" i="4"/>
  <c r="R788" i="5"/>
  <c r="AC731" i="5"/>
  <c r="Y787" i="5"/>
  <c r="AJ730" i="5"/>
  <c r="O747" i="3"/>
  <c r="E699" i="2"/>
  <c r="I699" i="2" s="1"/>
  <c r="H747" i="3"/>
  <c r="E747" i="3"/>
  <c r="G686" i="2"/>
  <c r="J686" i="2"/>
  <c r="D676" i="2"/>
  <c r="F726" i="3"/>
  <c r="K484" i="4"/>
  <c r="M731" i="4"/>
  <c r="S495" i="4"/>
  <c r="Q484" i="4"/>
  <c r="S487" i="4"/>
  <c r="S493" i="4"/>
  <c r="S486" i="4"/>
  <c r="S484" i="4"/>
  <c r="S494" i="4"/>
  <c r="S491" i="4"/>
  <c r="S490" i="4"/>
  <c r="S489" i="4"/>
  <c r="S492" i="4"/>
  <c r="S488" i="4"/>
  <c r="S485" i="4"/>
  <c r="D513" i="4"/>
  <c r="G513" i="4"/>
  <c r="R486" i="5"/>
  <c r="M733" i="5"/>
  <c r="S486" i="5"/>
  <c r="S733" i="5" s="1"/>
  <c r="D762" i="3"/>
  <c r="J762" i="3"/>
  <c r="G762" i="3"/>
  <c r="O762" i="3" s="1"/>
  <c r="C716" i="2"/>
  <c r="H716" i="2" s="1"/>
  <c r="S499" i="4"/>
  <c r="J1867" i="1"/>
  <c r="D1867" i="1"/>
  <c r="P1859" i="1"/>
  <c r="D1889" i="1"/>
  <c r="K1939" i="1"/>
  <c r="K1917" i="1"/>
  <c r="S506" i="5"/>
  <c r="R506" i="5"/>
  <c r="J1939" i="1"/>
  <c r="M518" i="4"/>
  <c r="G1940" i="1"/>
  <c r="R509" i="5"/>
  <c r="S509" i="5"/>
  <c r="S504" i="5"/>
  <c r="R504" i="5"/>
  <c r="Y504" i="5" s="1"/>
  <c r="AA504" i="5" s="1"/>
  <c r="F1940" i="1"/>
  <c r="N1940" i="1"/>
  <c r="H1940" i="1"/>
  <c r="R499" i="5"/>
  <c r="S499" i="5"/>
  <c r="S503" i="4"/>
  <c r="G675" i="2"/>
  <c r="I688" i="2"/>
  <c r="J688" i="2" s="1"/>
  <c r="J675" i="2"/>
  <c r="O750" i="3"/>
  <c r="E702" i="2"/>
  <c r="I702" i="2" s="1"/>
  <c r="H750" i="3"/>
  <c r="E750" i="3"/>
  <c r="F728" i="3"/>
  <c r="D678" i="2"/>
  <c r="F730" i="3"/>
  <c r="D680" i="2"/>
  <c r="H748" i="3"/>
  <c r="E748" i="3"/>
  <c r="E700" i="2"/>
  <c r="I700" i="2" s="1"/>
  <c r="O745" i="3"/>
  <c r="E697" i="2"/>
  <c r="I697" i="2" s="1"/>
  <c r="E745" i="3"/>
  <c r="H745" i="3"/>
  <c r="T473" i="4"/>
  <c r="X473" i="4"/>
  <c r="Y473" i="4" s="1"/>
  <c r="T479" i="4"/>
  <c r="X479" i="4"/>
  <c r="Y479" i="4" s="1"/>
  <c r="T482" i="4"/>
  <c r="X482" i="4"/>
  <c r="Y482" i="4" s="1"/>
  <c r="X483" i="4"/>
  <c r="Y483" i="4" s="1"/>
  <c r="T483" i="4"/>
  <c r="G760" i="3"/>
  <c r="O760" i="3" s="1"/>
  <c r="C714" i="2"/>
  <c r="H714" i="2" s="1"/>
  <c r="J760" i="3"/>
  <c r="D760" i="3"/>
  <c r="R732" i="5"/>
  <c r="Y474" i="5"/>
  <c r="G677" i="2"/>
  <c r="J677" i="2"/>
  <c r="S497" i="4"/>
  <c r="O1821" i="1"/>
  <c r="O1851" i="1" s="1"/>
  <c r="O1847" i="1"/>
  <c r="K1821" i="1"/>
  <c r="K1851" i="1" s="1"/>
  <c r="K1847" i="1"/>
  <c r="N742" i="3"/>
  <c r="K742" i="3"/>
  <c r="F694" i="2"/>
  <c r="E737" i="3"/>
  <c r="F737" i="3" s="1"/>
  <c r="D675" i="2"/>
  <c r="F725" i="3"/>
  <c r="H502" i="4"/>
  <c r="I502" i="4"/>
  <c r="F736" i="3"/>
  <c r="D686" i="2"/>
  <c r="J676" i="2"/>
  <c r="G676" i="2"/>
  <c r="D511" i="4"/>
  <c r="G511" i="4"/>
  <c r="G682" i="2"/>
  <c r="J682" i="2"/>
  <c r="I506" i="4"/>
  <c r="H506" i="4"/>
  <c r="S500" i="4"/>
  <c r="I504" i="4"/>
  <c r="H504" i="4"/>
  <c r="E741" i="3"/>
  <c r="H741" i="3"/>
  <c r="E693" i="2"/>
  <c r="I693" i="2" s="1"/>
  <c r="H500" i="4"/>
  <c r="I500" i="4"/>
  <c r="F734" i="3"/>
  <c r="D684" i="2"/>
  <c r="H503" i="4"/>
  <c r="I503" i="4"/>
  <c r="Y490" i="5"/>
  <c r="AA490" i="5" s="1"/>
  <c r="H1867" i="1"/>
  <c r="D754" i="3"/>
  <c r="G754" i="3"/>
  <c r="O754" i="3" s="1"/>
  <c r="C708" i="2"/>
  <c r="H708" i="2" s="1"/>
  <c r="J754" i="3"/>
  <c r="G1847" i="1"/>
  <c r="G1821" i="1"/>
  <c r="G1851" i="1" s="1"/>
  <c r="H498" i="4"/>
  <c r="I498" i="4"/>
  <c r="D756" i="3"/>
  <c r="G756" i="3"/>
  <c r="C710" i="2"/>
  <c r="H710" i="2" s="1"/>
  <c r="J756" i="3"/>
  <c r="G763" i="3"/>
  <c r="O763" i="3" s="1"/>
  <c r="J763" i="3"/>
  <c r="C717" i="2"/>
  <c r="H717" i="2" s="1"/>
  <c r="D763" i="3"/>
  <c r="M513" i="5"/>
  <c r="M516" i="5"/>
  <c r="M528" i="4"/>
  <c r="M531" i="4"/>
  <c r="M526" i="4"/>
  <c r="M519" i="5"/>
  <c r="M530" i="4"/>
  <c r="M520" i="5"/>
  <c r="M517" i="5"/>
  <c r="M529" i="4"/>
  <c r="M523" i="4"/>
  <c r="M514" i="5"/>
  <c r="M518" i="5"/>
  <c r="M511" i="5"/>
  <c r="M515" i="5"/>
  <c r="M521" i="5"/>
  <c r="M512" i="5"/>
  <c r="O751" i="3" l="1"/>
  <c r="Y508" i="5"/>
  <c r="AA508" i="5" s="1"/>
  <c r="Y502" i="5"/>
  <c r="AA502" i="5" s="1"/>
  <c r="G1917" i="1"/>
  <c r="G1921" i="1" s="1"/>
  <c r="G1951" i="1" s="1"/>
  <c r="F1917" i="1"/>
  <c r="F1947" i="1" s="1"/>
  <c r="Y506" i="5"/>
  <c r="AA506" i="5" s="1"/>
  <c r="Y507" i="5"/>
  <c r="AA507" i="5" s="1"/>
  <c r="G691" i="2"/>
  <c r="J691" i="2"/>
  <c r="I704" i="2"/>
  <c r="J704" i="2" s="1"/>
  <c r="M521" i="4"/>
  <c r="D1939" i="1"/>
  <c r="P1909" i="1"/>
  <c r="D1917" i="1"/>
  <c r="K1989" i="1"/>
  <c r="O756" i="3"/>
  <c r="H756" i="3"/>
  <c r="E710" i="2"/>
  <c r="I710" i="2" s="1"/>
  <c r="E756" i="3"/>
  <c r="X500" i="4"/>
  <c r="T500" i="4"/>
  <c r="K518" i="4"/>
  <c r="N518" i="4" s="1"/>
  <c r="Q518" i="4"/>
  <c r="D1871" i="1"/>
  <c r="D1901" i="1" s="1"/>
  <c r="D1897" i="1"/>
  <c r="X499" i="4"/>
  <c r="T499" i="4"/>
  <c r="T488" i="4"/>
  <c r="X488" i="4"/>
  <c r="Y488" i="4" s="1"/>
  <c r="T493" i="4"/>
  <c r="X493" i="4"/>
  <c r="Y493" i="4" s="1"/>
  <c r="F744" i="3"/>
  <c r="D696" i="2"/>
  <c r="G1947" i="1"/>
  <c r="G778" i="3"/>
  <c r="J778" i="3"/>
  <c r="C734" i="2"/>
  <c r="H734" i="2" s="1"/>
  <c r="D778" i="3"/>
  <c r="O778" i="3"/>
  <c r="X502" i="4"/>
  <c r="T502" i="4"/>
  <c r="Y788" i="5"/>
  <c r="AJ731" i="5"/>
  <c r="S512" i="5"/>
  <c r="R512" i="5"/>
  <c r="M522" i="4"/>
  <c r="M527" i="4"/>
  <c r="S521" i="5"/>
  <c r="R521" i="5"/>
  <c r="R515" i="5"/>
  <c r="S515" i="5"/>
  <c r="S511" i="5"/>
  <c r="R511" i="5"/>
  <c r="E1989" i="1"/>
  <c r="S517" i="5"/>
  <c r="R517" i="5"/>
  <c r="R520" i="5"/>
  <c r="Y520" i="5" s="1"/>
  <c r="AA520" i="5" s="1"/>
  <c r="S520" i="5"/>
  <c r="Q530" i="4"/>
  <c r="K530" i="4"/>
  <c r="N530" i="4" s="1"/>
  <c r="M510" i="5"/>
  <c r="L735" i="5"/>
  <c r="L792" i="5" s="1"/>
  <c r="M520" i="4"/>
  <c r="G1990" i="1"/>
  <c r="L1990" i="1"/>
  <c r="Q528" i="4"/>
  <c r="K528" i="4"/>
  <c r="N528" i="4" s="1"/>
  <c r="H1871" i="1"/>
  <c r="H1901" i="1" s="1"/>
  <c r="H1897" i="1"/>
  <c r="J693" i="2"/>
  <c r="G693" i="2"/>
  <c r="T497" i="4"/>
  <c r="X497" i="4"/>
  <c r="R789" i="5"/>
  <c r="AC732" i="5"/>
  <c r="J697" i="2"/>
  <c r="G697" i="2"/>
  <c r="X503" i="4"/>
  <c r="T503" i="4"/>
  <c r="Y509" i="5"/>
  <c r="AA509" i="5" s="1"/>
  <c r="C724" i="2"/>
  <c r="H724" i="2" s="1"/>
  <c r="J768" i="3"/>
  <c r="D768" i="3"/>
  <c r="G768" i="3"/>
  <c r="P1889" i="1"/>
  <c r="P1867" i="1"/>
  <c r="J1871" i="1"/>
  <c r="J1901" i="1" s="1"/>
  <c r="J1897" i="1"/>
  <c r="E716" i="2"/>
  <c r="I716" i="2" s="1"/>
  <c r="E762" i="3"/>
  <c r="H762" i="3"/>
  <c r="X485" i="4"/>
  <c r="Y485" i="4" s="1"/>
  <c r="T485" i="4"/>
  <c r="X490" i="4"/>
  <c r="Y490" i="4" s="1"/>
  <c r="T490" i="4"/>
  <c r="T486" i="4"/>
  <c r="X486" i="4"/>
  <c r="Y486" i="4" s="1"/>
  <c r="T495" i="4"/>
  <c r="X495" i="4"/>
  <c r="Y495" i="4" s="1"/>
  <c r="Y503" i="5"/>
  <c r="AA503" i="5" s="1"/>
  <c r="Q519" i="4"/>
  <c r="K519" i="4"/>
  <c r="N519" i="4" s="1"/>
  <c r="K513" i="4"/>
  <c r="N513" i="4" s="1"/>
  <c r="Q513" i="4"/>
  <c r="J776" i="3"/>
  <c r="G776" i="3"/>
  <c r="C732" i="2"/>
  <c r="H732" i="2" s="1"/>
  <c r="D776" i="3"/>
  <c r="N1871" i="1"/>
  <c r="N1901" i="1" s="1"/>
  <c r="N1897" i="1"/>
  <c r="J698" i="2"/>
  <c r="G698" i="2"/>
  <c r="H519" i="4"/>
  <c r="I519" i="4"/>
  <c r="X506" i="4"/>
  <c r="T506" i="4"/>
  <c r="J696" i="2"/>
  <c r="G696" i="2"/>
  <c r="T496" i="4"/>
  <c r="X496" i="4"/>
  <c r="H516" i="4"/>
  <c r="I516" i="4"/>
  <c r="Y501" i="5"/>
  <c r="AA501" i="5" s="1"/>
  <c r="N737" i="5"/>
  <c r="N794" i="5" s="1"/>
  <c r="S520" i="4"/>
  <c r="H757" i="3"/>
  <c r="E757" i="3"/>
  <c r="E711" i="2"/>
  <c r="I711" i="2" s="1"/>
  <c r="D733" i="4"/>
  <c r="H759" i="3"/>
  <c r="E713" i="2"/>
  <c r="I713" i="2" s="1"/>
  <c r="E759" i="3"/>
  <c r="H514" i="4"/>
  <c r="I514" i="4"/>
  <c r="O764" i="3"/>
  <c r="E718" i="2"/>
  <c r="I718" i="2" s="1"/>
  <c r="H764" i="3"/>
  <c r="E764" i="3"/>
  <c r="I1871" i="1"/>
  <c r="I1901" i="1" s="1"/>
  <c r="I1897" i="1"/>
  <c r="O1871" i="1"/>
  <c r="O1901" i="1" s="1"/>
  <c r="O1897" i="1"/>
  <c r="H755" i="3"/>
  <c r="E755" i="3"/>
  <c r="E709" i="2"/>
  <c r="I709" i="2" s="1"/>
  <c r="J694" i="2"/>
  <c r="G694" i="2"/>
  <c r="H515" i="4"/>
  <c r="I515" i="4"/>
  <c r="L1917" i="1"/>
  <c r="G774" i="3"/>
  <c r="J774" i="3"/>
  <c r="D774" i="3"/>
  <c r="C730" i="2"/>
  <c r="H730" i="2" s="1"/>
  <c r="T507" i="4"/>
  <c r="X507" i="4"/>
  <c r="Y507" i="4" s="1"/>
  <c r="E712" i="2"/>
  <c r="I712" i="2" s="1"/>
  <c r="H758" i="3"/>
  <c r="E758" i="3"/>
  <c r="H760" i="3"/>
  <c r="E714" i="2"/>
  <c r="I714" i="2" s="1"/>
  <c r="E760" i="3"/>
  <c r="D702" i="2"/>
  <c r="F750" i="3"/>
  <c r="C728" i="2"/>
  <c r="H728" i="2" s="1"/>
  <c r="G772" i="3"/>
  <c r="D772" i="3"/>
  <c r="J772" i="3"/>
  <c r="K1947" i="1"/>
  <c r="K1921" i="1"/>
  <c r="K1951" i="1" s="1"/>
  <c r="Y486" i="5"/>
  <c r="R733" i="5"/>
  <c r="R731" i="4"/>
  <c r="N731" i="4"/>
  <c r="K751" i="3"/>
  <c r="N751" i="3"/>
  <c r="P1821" i="1"/>
  <c r="P1851" i="1" s="1"/>
  <c r="P1847" i="1"/>
  <c r="K755" i="3"/>
  <c r="N755" i="3"/>
  <c r="F709" i="2"/>
  <c r="D523" i="4"/>
  <c r="G523" i="4"/>
  <c r="T498" i="4"/>
  <c r="X498" i="4"/>
  <c r="G521" i="4"/>
  <c r="D521" i="4"/>
  <c r="H1989" i="1"/>
  <c r="M1989" i="1"/>
  <c r="R514" i="5"/>
  <c r="S514" i="5"/>
  <c r="Q523" i="4"/>
  <c r="K523" i="4"/>
  <c r="N523" i="4" s="1"/>
  <c r="I1990" i="1"/>
  <c r="O1989" i="1"/>
  <c r="M524" i="4"/>
  <c r="D1940" i="1"/>
  <c r="P1910" i="1"/>
  <c r="P1940" i="1" s="1"/>
  <c r="N1989" i="1"/>
  <c r="J1990" i="1"/>
  <c r="K1990" i="1"/>
  <c r="S516" i="5"/>
  <c r="R516" i="5"/>
  <c r="F1990" i="1"/>
  <c r="R513" i="5"/>
  <c r="S513" i="5"/>
  <c r="E717" i="2"/>
  <c r="I717" i="2" s="1"/>
  <c r="E763" i="3"/>
  <c r="H763" i="3"/>
  <c r="F741" i="3"/>
  <c r="D693" i="2"/>
  <c r="H511" i="4"/>
  <c r="I511" i="4"/>
  <c r="G700" i="2"/>
  <c r="J700" i="2"/>
  <c r="Y499" i="5"/>
  <c r="AA499" i="5" s="1"/>
  <c r="G525" i="4"/>
  <c r="D525" i="4"/>
  <c r="I513" i="4"/>
  <c r="H513" i="4"/>
  <c r="X492" i="4"/>
  <c r="Y492" i="4" s="1"/>
  <c r="T492" i="4"/>
  <c r="X494" i="4"/>
  <c r="Y494" i="4" s="1"/>
  <c r="T494" i="4"/>
  <c r="X487" i="4"/>
  <c r="Y487" i="4" s="1"/>
  <c r="T487" i="4"/>
  <c r="K731" i="4"/>
  <c r="L731" i="4" s="1"/>
  <c r="N484" i="4"/>
  <c r="K515" i="4"/>
  <c r="N515" i="4" s="1"/>
  <c r="Q515" i="4"/>
  <c r="G524" i="4"/>
  <c r="D524" i="4"/>
  <c r="L1871" i="1"/>
  <c r="L1901" i="1" s="1"/>
  <c r="L1897" i="1"/>
  <c r="K1871" i="1"/>
  <c r="K1901" i="1" s="1"/>
  <c r="K1897" i="1"/>
  <c r="X505" i="4"/>
  <c r="Y505" i="4" s="1"/>
  <c r="T505" i="4"/>
  <c r="I518" i="4"/>
  <c r="H518" i="4"/>
  <c r="I510" i="4"/>
  <c r="H510" i="4"/>
  <c r="D771" i="3"/>
  <c r="J771" i="3"/>
  <c r="G771" i="3"/>
  <c r="C727" i="2"/>
  <c r="H727" i="2" s="1"/>
  <c r="G769" i="3"/>
  <c r="D769" i="3"/>
  <c r="J769" i="3"/>
  <c r="C725" i="2"/>
  <c r="H725" i="2" s="1"/>
  <c r="I512" i="4"/>
  <c r="H512" i="4"/>
  <c r="F711" i="2"/>
  <c r="K757" i="3"/>
  <c r="N757" i="3"/>
  <c r="T504" i="4"/>
  <c r="M734" i="5"/>
  <c r="S498" i="5"/>
  <c r="S734" i="5" s="1"/>
  <c r="R498" i="5"/>
  <c r="N759" i="3"/>
  <c r="K759" i="3"/>
  <c r="F713" i="2"/>
  <c r="K761" i="3"/>
  <c r="N761" i="3"/>
  <c r="F715" i="2"/>
  <c r="H509" i="4"/>
  <c r="I509" i="4"/>
  <c r="E751" i="3"/>
  <c r="F751" i="3" s="1"/>
  <c r="D691" i="2"/>
  <c r="F739" i="3"/>
  <c r="F1897" i="1"/>
  <c r="F1871" i="1"/>
  <c r="F1901" i="1" s="1"/>
  <c r="G522" i="4"/>
  <c r="D522" i="4"/>
  <c r="D530" i="4"/>
  <c r="G530" i="4"/>
  <c r="O1917" i="1"/>
  <c r="R732" i="4"/>
  <c r="N732" i="4"/>
  <c r="H707" i="2"/>
  <c r="H720" i="2" s="1"/>
  <c r="C720" i="2"/>
  <c r="G775" i="3"/>
  <c r="O775" i="3" s="1"/>
  <c r="J775" i="3"/>
  <c r="C731" i="2"/>
  <c r="H731" i="2" s="1"/>
  <c r="D775" i="3"/>
  <c r="M1990" i="1"/>
  <c r="E1990" i="1"/>
  <c r="L1989" i="1"/>
  <c r="L1967" i="1"/>
  <c r="K763" i="3"/>
  <c r="F717" i="2"/>
  <c r="N763" i="3"/>
  <c r="H754" i="3"/>
  <c r="E708" i="2"/>
  <c r="I708" i="2" s="1"/>
  <c r="E754" i="3"/>
  <c r="N762" i="3"/>
  <c r="F716" i="2"/>
  <c r="K762" i="3"/>
  <c r="T491" i="4"/>
  <c r="X491" i="4"/>
  <c r="Y491" i="4" s="1"/>
  <c r="G699" i="2"/>
  <c r="J699" i="2"/>
  <c r="D695" i="2"/>
  <c r="F743" i="3"/>
  <c r="F746" i="3"/>
  <c r="D698" i="2"/>
  <c r="D692" i="2"/>
  <c r="F740" i="3"/>
  <c r="Y504" i="4"/>
  <c r="G701" i="2"/>
  <c r="J701" i="2"/>
  <c r="F742" i="3"/>
  <c r="D694" i="2"/>
  <c r="G528" i="4"/>
  <c r="D528" i="4"/>
  <c r="M508" i="4"/>
  <c r="O733" i="4"/>
  <c r="N496" i="4"/>
  <c r="K732" i="4"/>
  <c r="G765" i="3"/>
  <c r="H765" i="3" s="1"/>
  <c r="E707" i="2"/>
  <c r="I707" i="2" s="1"/>
  <c r="E753" i="3"/>
  <c r="H753" i="3"/>
  <c r="O753" i="3"/>
  <c r="M525" i="4"/>
  <c r="H1990" i="1"/>
  <c r="R518" i="5"/>
  <c r="S518" i="5"/>
  <c r="Q529" i="4"/>
  <c r="K529" i="4"/>
  <c r="N529" i="4" s="1"/>
  <c r="I1989" i="1"/>
  <c r="I1967" i="1"/>
  <c r="O1990" i="1"/>
  <c r="R519" i="5"/>
  <c r="Y519" i="5" s="1"/>
  <c r="AA519" i="5" s="1"/>
  <c r="S519" i="5"/>
  <c r="G1989" i="1"/>
  <c r="Q526" i="4"/>
  <c r="K526" i="4"/>
  <c r="N526" i="4" s="1"/>
  <c r="N1990" i="1"/>
  <c r="J1989" i="1"/>
  <c r="K531" i="4"/>
  <c r="N531" i="4" s="1"/>
  <c r="Q531" i="4"/>
  <c r="D520" i="4"/>
  <c r="B734" i="4"/>
  <c r="G520" i="4"/>
  <c r="F1989" i="1"/>
  <c r="K756" i="3"/>
  <c r="N756" i="3"/>
  <c r="F710" i="2"/>
  <c r="N754" i="3"/>
  <c r="K754" i="3"/>
  <c r="F708" i="2"/>
  <c r="D688" i="2"/>
  <c r="Y732" i="5"/>
  <c r="AA474" i="5"/>
  <c r="AA732" i="5" s="1"/>
  <c r="F714" i="2"/>
  <c r="K760" i="3"/>
  <c r="N760" i="3"/>
  <c r="D697" i="2"/>
  <c r="F745" i="3"/>
  <c r="D700" i="2"/>
  <c r="F748" i="3"/>
  <c r="J702" i="2"/>
  <c r="G702" i="2"/>
  <c r="G688" i="2"/>
  <c r="D526" i="4"/>
  <c r="G526" i="4"/>
  <c r="J777" i="3"/>
  <c r="C733" i="2"/>
  <c r="H733" i="2" s="1"/>
  <c r="D777" i="3"/>
  <c r="G777" i="3"/>
  <c r="J1917" i="1"/>
  <c r="S790" i="5"/>
  <c r="AD733" i="5"/>
  <c r="T489" i="4"/>
  <c r="X489" i="4"/>
  <c r="Y489" i="4" s="1"/>
  <c r="X484" i="4"/>
  <c r="Y484" i="4" s="1"/>
  <c r="T484" i="4"/>
  <c r="D699" i="2"/>
  <c r="F747" i="3"/>
  <c r="J773" i="3"/>
  <c r="C729" i="2"/>
  <c r="H729" i="2" s="1"/>
  <c r="G773" i="3"/>
  <c r="D773" i="3"/>
  <c r="J695" i="2"/>
  <c r="G695" i="2"/>
  <c r="I732" i="4"/>
  <c r="F704" i="2"/>
  <c r="E1871" i="1"/>
  <c r="E1901" i="1" s="1"/>
  <c r="E1897" i="1"/>
  <c r="G692" i="2"/>
  <c r="J692" i="2"/>
  <c r="G529" i="4"/>
  <c r="D529" i="4"/>
  <c r="C779" i="3"/>
  <c r="D779" i="3" s="1"/>
  <c r="C723" i="2"/>
  <c r="J767" i="3"/>
  <c r="G767" i="3"/>
  <c r="D767" i="3"/>
  <c r="D527" i="4"/>
  <c r="G527" i="4"/>
  <c r="K516" i="4"/>
  <c r="N516" i="4" s="1"/>
  <c r="Q516" i="4"/>
  <c r="G531" i="4"/>
  <c r="D531" i="4"/>
  <c r="M1917" i="1"/>
  <c r="H517" i="4"/>
  <c r="I517" i="4"/>
  <c r="I508" i="4"/>
  <c r="H508" i="4"/>
  <c r="G733" i="4"/>
  <c r="H733" i="4" s="1"/>
  <c r="E1921" i="1"/>
  <c r="E1951" i="1" s="1"/>
  <c r="E1947" i="1"/>
  <c r="G1897" i="1"/>
  <c r="G1871" i="1"/>
  <c r="G1901" i="1" s="1"/>
  <c r="E761" i="3"/>
  <c r="E715" i="2"/>
  <c r="I715" i="2" s="1"/>
  <c r="H761" i="3"/>
  <c r="N764" i="3"/>
  <c r="K764" i="3"/>
  <c r="F718" i="2"/>
  <c r="E704" i="2"/>
  <c r="D701" i="2"/>
  <c r="F749" i="3"/>
  <c r="T501" i="4"/>
  <c r="X501" i="4"/>
  <c r="H1917" i="1"/>
  <c r="N1917" i="1"/>
  <c r="C726" i="2"/>
  <c r="H726" i="2" s="1"/>
  <c r="G770" i="3"/>
  <c r="O770" i="3" s="1"/>
  <c r="D770" i="3"/>
  <c r="J770" i="3"/>
  <c r="S522" i="4"/>
  <c r="K758" i="3"/>
  <c r="F712" i="2"/>
  <c r="N758" i="3"/>
  <c r="K753" i="3"/>
  <c r="J765" i="3"/>
  <c r="F707" i="2"/>
  <c r="N753" i="3"/>
  <c r="Q510" i="4"/>
  <c r="K510" i="4"/>
  <c r="N510" i="4" s="1"/>
  <c r="S521" i="4"/>
  <c r="I1917" i="1"/>
  <c r="M543" i="4"/>
  <c r="M524" i="5"/>
  <c r="M531" i="5"/>
  <c r="M533" i="5"/>
  <c r="M525" i="5"/>
  <c r="M528" i="5"/>
  <c r="M540" i="4"/>
  <c r="M532" i="5"/>
  <c r="M539" i="4"/>
  <c r="M530" i="5"/>
  <c r="M538" i="4"/>
  <c r="M523" i="5"/>
  <c r="M529" i="5"/>
  <c r="M527" i="5"/>
  <c r="M526" i="5"/>
  <c r="F1921" i="1" l="1"/>
  <c r="F1951" i="1" s="1"/>
  <c r="L732" i="4"/>
  <c r="Y503" i="4"/>
  <c r="S523" i="4"/>
  <c r="Y501" i="4"/>
  <c r="E1967" i="1"/>
  <c r="E1971" i="1" s="1"/>
  <c r="E2001" i="1" s="1"/>
  <c r="Y502" i="4"/>
  <c r="F1967" i="1"/>
  <c r="F1971" i="1" s="1"/>
  <c r="F2001" i="1" s="1"/>
  <c r="Y516" i="5"/>
  <c r="AA516" i="5" s="1"/>
  <c r="O1967" i="1"/>
  <c r="O1997" i="1" s="1"/>
  <c r="Y517" i="5"/>
  <c r="AA517" i="5" s="1"/>
  <c r="S528" i="4"/>
  <c r="Y514" i="5"/>
  <c r="AA514" i="5" s="1"/>
  <c r="Y506" i="4"/>
  <c r="Y515" i="5"/>
  <c r="AA515" i="5" s="1"/>
  <c r="X528" i="4"/>
  <c r="R527" i="5"/>
  <c r="S527" i="5"/>
  <c r="J2039" i="1"/>
  <c r="F2039" i="1"/>
  <c r="R532" i="5"/>
  <c r="Y532" i="5" s="1"/>
  <c r="AA532" i="5" s="1"/>
  <c r="S532" i="5"/>
  <c r="O2040" i="1"/>
  <c r="M535" i="4"/>
  <c r="G2039" i="1"/>
  <c r="H1947" i="1"/>
  <c r="H1921" i="1"/>
  <c r="H1951" i="1" s="1"/>
  <c r="G779" i="3"/>
  <c r="H779" i="3" s="1"/>
  <c r="E723" i="2"/>
  <c r="I723" i="2" s="1"/>
  <c r="H767" i="3"/>
  <c r="E767" i="3"/>
  <c r="E765" i="3"/>
  <c r="F765" i="3" s="1"/>
  <c r="F753" i="3"/>
  <c r="D707" i="2"/>
  <c r="I528" i="4"/>
  <c r="H528" i="4"/>
  <c r="G708" i="2"/>
  <c r="J708" i="2"/>
  <c r="H769" i="3"/>
  <c r="E725" i="2"/>
  <c r="I725" i="2" s="1"/>
  <c r="E769" i="3"/>
  <c r="H524" i="4"/>
  <c r="I524" i="4"/>
  <c r="D717" i="2"/>
  <c r="F763" i="3"/>
  <c r="G540" i="4"/>
  <c r="D540" i="4"/>
  <c r="O772" i="3"/>
  <c r="H772" i="3"/>
  <c r="E772" i="3"/>
  <c r="E728" i="2"/>
  <c r="I728" i="2" s="1"/>
  <c r="F760" i="3"/>
  <c r="D714" i="2"/>
  <c r="H774" i="3"/>
  <c r="E730" i="2"/>
  <c r="I730" i="2" s="1"/>
  <c r="E774" i="3"/>
  <c r="J716" i="2"/>
  <c r="G716" i="2"/>
  <c r="G787" i="3"/>
  <c r="O787" i="3" s="1"/>
  <c r="J787" i="3"/>
  <c r="D787" i="3"/>
  <c r="C745" i="2"/>
  <c r="H745" i="2" s="1"/>
  <c r="D541" i="4"/>
  <c r="G541" i="4"/>
  <c r="M536" i="4"/>
  <c r="R529" i="5"/>
  <c r="S529" i="5"/>
  <c r="R526" i="5"/>
  <c r="S526" i="5"/>
  <c r="M533" i="4"/>
  <c r="M542" i="4"/>
  <c r="R523" i="5"/>
  <c r="S523" i="5"/>
  <c r="Q538" i="4"/>
  <c r="K538" i="4"/>
  <c r="N538" i="4" s="1"/>
  <c r="D1990" i="1"/>
  <c r="P1960" i="1"/>
  <c r="P1990" i="1" s="1"/>
  <c r="F2040" i="1"/>
  <c r="O2039" i="1"/>
  <c r="K540" i="4"/>
  <c r="N540" i="4" s="1"/>
  <c r="Q540" i="4"/>
  <c r="R528" i="5"/>
  <c r="S528" i="5"/>
  <c r="S533" i="5"/>
  <c r="R533" i="5"/>
  <c r="L2040" i="1"/>
  <c r="M537" i="4"/>
  <c r="S531" i="5"/>
  <c r="R531" i="5"/>
  <c r="H2040" i="1"/>
  <c r="X521" i="4"/>
  <c r="F720" i="2"/>
  <c r="N1947" i="1"/>
  <c r="N1921" i="1"/>
  <c r="N1951" i="1" s="1"/>
  <c r="F761" i="3"/>
  <c r="D715" i="2"/>
  <c r="S525" i="4"/>
  <c r="O773" i="3"/>
  <c r="E773" i="3"/>
  <c r="H773" i="3"/>
  <c r="E729" i="2"/>
  <c r="I729" i="2" s="1"/>
  <c r="O777" i="3"/>
  <c r="H777" i="3"/>
  <c r="E733" i="2"/>
  <c r="I733" i="2" s="1"/>
  <c r="E777" i="3"/>
  <c r="H526" i="4"/>
  <c r="I526" i="4"/>
  <c r="G1967" i="1"/>
  <c r="G783" i="3"/>
  <c r="J783" i="3"/>
  <c r="C741" i="2"/>
  <c r="H741" i="2" s="1"/>
  <c r="D783" i="3"/>
  <c r="F754" i="3"/>
  <c r="D708" i="2"/>
  <c r="H775" i="3"/>
  <c r="E731" i="2"/>
  <c r="I731" i="2" s="1"/>
  <c r="E775" i="3"/>
  <c r="R734" i="5"/>
  <c r="Y498" i="5"/>
  <c r="N771" i="3"/>
  <c r="K771" i="3"/>
  <c r="F727" i="2"/>
  <c r="H525" i="4"/>
  <c r="I525" i="4"/>
  <c r="Y513" i="5"/>
  <c r="AA513" i="5" s="1"/>
  <c r="N1967" i="1"/>
  <c r="N738" i="5"/>
  <c r="N795" i="5" s="1"/>
  <c r="H1967" i="1"/>
  <c r="H523" i="4"/>
  <c r="I523" i="4"/>
  <c r="AA486" i="5"/>
  <c r="AA733" i="5" s="1"/>
  <c r="Y733" i="5"/>
  <c r="D712" i="2"/>
  <c r="F758" i="3"/>
  <c r="K774" i="3"/>
  <c r="N774" i="3"/>
  <c r="F730" i="2"/>
  <c r="F755" i="3"/>
  <c r="D709" i="2"/>
  <c r="G718" i="2"/>
  <c r="J718" i="2"/>
  <c r="F759" i="3"/>
  <c r="D713" i="2"/>
  <c r="G711" i="2"/>
  <c r="J711" i="2"/>
  <c r="Y496" i="4"/>
  <c r="S524" i="4"/>
  <c r="D716" i="2"/>
  <c r="F762" i="3"/>
  <c r="P1871" i="1"/>
  <c r="P1901" i="1" s="1"/>
  <c r="P1897" i="1"/>
  <c r="N768" i="3"/>
  <c r="K768" i="3"/>
  <c r="F724" i="2"/>
  <c r="O734" i="4"/>
  <c r="M735" i="5"/>
  <c r="S510" i="5"/>
  <c r="S735" i="5" s="1"/>
  <c r="R510" i="5"/>
  <c r="Y511" i="5"/>
  <c r="AA511" i="5" s="1"/>
  <c r="G534" i="4"/>
  <c r="D534" i="4"/>
  <c r="Y521" i="5"/>
  <c r="AA521" i="5" s="1"/>
  <c r="Q527" i="4"/>
  <c r="K527" i="4"/>
  <c r="N527" i="4" s="1"/>
  <c r="Y512" i="5"/>
  <c r="AA512" i="5" s="1"/>
  <c r="Y499" i="4"/>
  <c r="F756" i="3"/>
  <c r="D710" i="2"/>
  <c r="K1967" i="1"/>
  <c r="K2039" i="1"/>
  <c r="L2039" i="1"/>
  <c r="M532" i="4"/>
  <c r="K765" i="3"/>
  <c r="N765" i="3"/>
  <c r="I527" i="4"/>
  <c r="H527" i="4"/>
  <c r="Y789" i="5"/>
  <c r="AJ732" i="5"/>
  <c r="G734" i="4"/>
  <c r="H734" i="4" s="1"/>
  <c r="I520" i="4"/>
  <c r="H520" i="4"/>
  <c r="G535" i="4"/>
  <c r="D535" i="4"/>
  <c r="G707" i="2"/>
  <c r="J707" i="2"/>
  <c r="I720" i="2"/>
  <c r="J720" i="2" s="1"/>
  <c r="O1971" i="1"/>
  <c r="O2001" i="1" s="1"/>
  <c r="G713" i="2"/>
  <c r="J713" i="2"/>
  <c r="E1997" i="1"/>
  <c r="G710" i="2"/>
  <c r="J710" i="2"/>
  <c r="K2040" i="1"/>
  <c r="M541" i="4"/>
  <c r="J2040" i="1"/>
  <c r="K539" i="4"/>
  <c r="N539" i="4" s="1"/>
  <c r="Q539" i="4"/>
  <c r="E2039" i="1"/>
  <c r="I2039" i="1"/>
  <c r="M2040" i="1"/>
  <c r="G2040" i="1"/>
  <c r="N2039" i="1"/>
  <c r="M534" i="4"/>
  <c r="X522" i="4"/>
  <c r="E770" i="3"/>
  <c r="H770" i="3"/>
  <c r="E726" i="2"/>
  <c r="I726" i="2" s="1"/>
  <c r="S527" i="4"/>
  <c r="F723" i="2"/>
  <c r="J779" i="3"/>
  <c r="N767" i="3"/>
  <c r="K767" i="3"/>
  <c r="I529" i="4"/>
  <c r="H529" i="4"/>
  <c r="N773" i="3"/>
  <c r="F729" i="2"/>
  <c r="K773" i="3"/>
  <c r="F1997" i="1"/>
  <c r="D538" i="4"/>
  <c r="G538" i="4"/>
  <c r="G542" i="4"/>
  <c r="D542" i="4"/>
  <c r="I1971" i="1"/>
  <c r="I2001" i="1" s="1"/>
  <c r="I1997" i="1"/>
  <c r="Y518" i="5"/>
  <c r="AA518" i="5" s="1"/>
  <c r="E720" i="2"/>
  <c r="L1997" i="1"/>
  <c r="L1971" i="1"/>
  <c r="L2001" i="1" s="1"/>
  <c r="O1947" i="1"/>
  <c r="O1921" i="1"/>
  <c r="O1951" i="1" s="1"/>
  <c r="I522" i="4"/>
  <c r="H522" i="4"/>
  <c r="D704" i="2"/>
  <c r="N769" i="3"/>
  <c r="F725" i="2"/>
  <c r="K769" i="3"/>
  <c r="S526" i="4"/>
  <c r="J717" i="2"/>
  <c r="G717" i="2"/>
  <c r="G785" i="3"/>
  <c r="J785" i="3"/>
  <c r="D785" i="3"/>
  <c r="C743" i="2"/>
  <c r="H743" i="2" s="1"/>
  <c r="O785" i="3"/>
  <c r="M1967" i="1"/>
  <c r="Y498" i="4"/>
  <c r="X523" i="4"/>
  <c r="G714" i="2"/>
  <c r="J714" i="2"/>
  <c r="G712" i="2"/>
  <c r="J712" i="2"/>
  <c r="L1947" i="1"/>
  <c r="L1921" i="1"/>
  <c r="L1951" i="1" s="1"/>
  <c r="F764" i="3"/>
  <c r="D718" i="2"/>
  <c r="O776" i="3"/>
  <c r="E776" i="3"/>
  <c r="H776" i="3"/>
  <c r="E732" i="2"/>
  <c r="I732" i="2" s="1"/>
  <c r="E724" i="2"/>
  <c r="I724" i="2" s="1"/>
  <c r="E768" i="3"/>
  <c r="H768" i="3"/>
  <c r="O768" i="3"/>
  <c r="Y497" i="4"/>
  <c r="G788" i="3"/>
  <c r="O788" i="3" s="1"/>
  <c r="J788" i="3"/>
  <c r="C746" i="2"/>
  <c r="H746" i="2" s="1"/>
  <c r="D788" i="3"/>
  <c r="D784" i="3"/>
  <c r="G784" i="3"/>
  <c r="J784" i="3"/>
  <c r="C742" i="2"/>
  <c r="H742" i="2" s="1"/>
  <c r="G543" i="4"/>
  <c r="D543" i="4"/>
  <c r="J786" i="3"/>
  <c r="C744" i="2"/>
  <c r="H744" i="2" s="1"/>
  <c r="G786" i="3"/>
  <c r="D786" i="3"/>
  <c r="G782" i="3"/>
  <c r="C740" i="2"/>
  <c r="H740" i="2" s="1"/>
  <c r="J782" i="3"/>
  <c r="D782" i="3"/>
  <c r="O782" i="3"/>
  <c r="K522" i="4"/>
  <c r="N522" i="4" s="1"/>
  <c r="Q522" i="4"/>
  <c r="S533" i="4"/>
  <c r="E734" i="2"/>
  <c r="I734" i="2" s="1"/>
  <c r="H778" i="3"/>
  <c r="E778" i="3"/>
  <c r="D1947" i="1"/>
  <c r="D1921" i="1"/>
  <c r="D1951" i="1" s="1"/>
  <c r="I2040" i="1"/>
  <c r="I531" i="4"/>
  <c r="H531" i="4"/>
  <c r="G792" i="3"/>
  <c r="J792" i="3"/>
  <c r="C750" i="2"/>
  <c r="H750" i="2" s="1"/>
  <c r="D792" i="3"/>
  <c r="O792" i="3"/>
  <c r="K525" i="4"/>
  <c r="N525" i="4" s="1"/>
  <c r="Q525" i="4"/>
  <c r="AD734" i="5"/>
  <c r="S791" i="5"/>
  <c r="Q524" i="4"/>
  <c r="K524" i="4"/>
  <c r="N524" i="4" s="1"/>
  <c r="S534" i="4"/>
  <c r="H521" i="4"/>
  <c r="I521" i="4"/>
  <c r="F757" i="3"/>
  <c r="D711" i="2"/>
  <c r="N778" i="3"/>
  <c r="K778" i="3"/>
  <c r="F734" i="2"/>
  <c r="D533" i="4"/>
  <c r="G533" i="4"/>
  <c r="D1967" i="1"/>
  <c r="P1959" i="1"/>
  <c r="D1989" i="1"/>
  <c r="B735" i="4"/>
  <c r="D532" i="4"/>
  <c r="G532" i="4"/>
  <c r="S530" i="5"/>
  <c r="R530" i="5"/>
  <c r="E2040" i="1"/>
  <c r="M522" i="5"/>
  <c r="L736" i="5"/>
  <c r="L793" i="5" s="1"/>
  <c r="S525" i="5"/>
  <c r="R525" i="5"/>
  <c r="Y525" i="5" s="1"/>
  <c r="AA525" i="5" s="1"/>
  <c r="M2039" i="1"/>
  <c r="M2017" i="1"/>
  <c r="N2040" i="1"/>
  <c r="R524" i="5"/>
  <c r="S524" i="5"/>
  <c r="H2039" i="1"/>
  <c r="H2017" i="1"/>
  <c r="Q543" i="4"/>
  <c r="K543" i="4"/>
  <c r="N543" i="4" s="1"/>
  <c r="I1921" i="1"/>
  <c r="I1951" i="1" s="1"/>
  <c r="I1947" i="1"/>
  <c r="N770" i="3"/>
  <c r="K770" i="3"/>
  <c r="F726" i="2"/>
  <c r="J715" i="2"/>
  <c r="G715" i="2"/>
  <c r="I733" i="4"/>
  <c r="M1947" i="1"/>
  <c r="M1921" i="1"/>
  <c r="M1951" i="1" s="1"/>
  <c r="O767" i="3"/>
  <c r="C736" i="2"/>
  <c r="H723" i="2"/>
  <c r="H736" i="2" s="1"/>
  <c r="J1947" i="1"/>
  <c r="J1921" i="1"/>
  <c r="J1951" i="1" s="1"/>
  <c r="K777" i="3"/>
  <c r="N777" i="3"/>
  <c r="F733" i="2"/>
  <c r="G539" i="4"/>
  <c r="D539" i="4"/>
  <c r="D734" i="4"/>
  <c r="J1967" i="1"/>
  <c r="D790" i="3"/>
  <c r="J790" i="3"/>
  <c r="C748" i="2"/>
  <c r="H748" i="2" s="1"/>
  <c r="G790" i="3"/>
  <c r="O765" i="3"/>
  <c r="S510" i="4"/>
  <c r="S519" i="4"/>
  <c r="Q508" i="4"/>
  <c r="K508" i="4"/>
  <c r="M733" i="4"/>
  <c r="S513" i="4"/>
  <c r="S517" i="4"/>
  <c r="S518" i="4"/>
  <c r="S512" i="4"/>
  <c r="S511" i="4"/>
  <c r="S509" i="4"/>
  <c r="T521" i="4" s="1"/>
  <c r="S515" i="4"/>
  <c r="S508" i="4"/>
  <c r="T520" i="4" s="1"/>
  <c r="S514" i="4"/>
  <c r="S516" i="4"/>
  <c r="K775" i="3"/>
  <c r="F731" i="2"/>
  <c r="N775" i="3"/>
  <c r="I530" i="4"/>
  <c r="H530" i="4"/>
  <c r="O769" i="3"/>
  <c r="O771" i="3"/>
  <c r="E727" i="2"/>
  <c r="I727" i="2" s="1"/>
  <c r="H771" i="3"/>
  <c r="E771" i="3"/>
  <c r="D781" i="3"/>
  <c r="C793" i="3"/>
  <c r="D793" i="3" s="1"/>
  <c r="C739" i="2"/>
  <c r="G781" i="3"/>
  <c r="J781" i="3"/>
  <c r="D791" i="3"/>
  <c r="C749" i="2"/>
  <c r="H749" i="2" s="1"/>
  <c r="G791" i="3"/>
  <c r="J791" i="3"/>
  <c r="AC733" i="5"/>
  <c r="R790" i="5"/>
  <c r="K772" i="3"/>
  <c r="F728" i="2"/>
  <c r="N772" i="3"/>
  <c r="O774" i="3"/>
  <c r="J709" i="2"/>
  <c r="G709" i="2"/>
  <c r="X520" i="4"/>
  <c r="K776" i="3"/>
  <c r="F732" i="2"/>
  <c r="N776" i="3"/>
  <c r="S530" i="4"/>
  <c r="D536" i="4"/>
  <c r="G536" i="4"/>
  <c r="G537" i="4"/>
  <c r="D537" i="4"/>
  <c r="K520" i="4"/>
  <c r="M734" i="4"/>
  <c r="Q520" i="4"/>
  <c r="S531" i="4"/>
  <c r="G789" i="3"/>
  <c r="J789" i="3"/>
  <c r="D789" i="3"/>
  <c r="C747" i="2"/>
  <c r="H747" i="2" s="1"/>
  <c r="S529" i="4"/>
  <c r="Y500" i="4"/>
  <c r="P1939" i="1"/>
  <c r="P1917" i="1"/>
  <c r="Q521" i="4"/>
  <c r="K521" i="4"/>
  <c r="N521" i="4" s="1"/>
  <c r="S532" i="4"/>
  <c r="G704" i="2"/>
  <c r="M545" i="5"/>
  <c r="M535" i="5"/>
  <c r="M540" i="5"/>
  <c r="M538" i="5"/>
  <c r="M544" i="5"/>
  <c r="M547" i="4"/>
  <c r="M541" i="5"/>
  <c r="M537" i="5"/>
  <c r="M542" i="5"/>
  <c r="M546" i="4"/>
  <c r="M549" i="4"/>
  <c r="M543" i="5"/>
  <c r="M548" i="4"/>
  <c r="M539" i="5"/>
  <c r="M536" i="5"/>
  <c r="Y530" i="5" l="1"/>
  <c r="AA530" i="5" s="1"/>
  <c r="O735" i="4"/>
  <c r="Y523" i="5"/>
  <c r="AA523" i="5" s="1"/>
  <c r="Y529" i="5"/>
  <c r="AA529" i="5" s="1"/>
  <c r="F2017" i="1"/>
  <c r="F2021" i="1" s="1"/>
  <c r="F2051" i="1" s="1"/>
  <c r="O779" i="3"/>
  <c r="O2017" i="1"/>
  <c r="O2047" i="1" s="1"/>
  <c r="M534" i="5"/>
  <c r="L737" i="5"/>
  <c r="L794" i="5" s="1"/>
  <c r="E2089" i="1"/>
  <c r="K734" i="4"/>
  <c r="N520" i="4"/>
  <c r="X513" i="4"/>
  <c r="Y513" i="4" s="1"/>
  <c r="T513" i="4"/>
  <c r="J1997" i="1"/>
  <c r="J1971" i="1"/>
  <c r="J2001" i="1" s="1"/>
  <c r="H2021" i="1"/>
  <c r="H2051" i="1" s="1"/>
  <c r="H2047" i="1"/>
  <c r="I533" i="4"/>
  <c r="H533" i="4"/>
  <c r="D732" i="2"/>
  <c r="F776" i="3"/>
  <c r="F773" i="3"/>
  <c r="D729" i="2"/>
  <c r="D555" i="4"/>
  <c r="G555" i="4"/>
  <c r="N739" i="5"/>
  <c r="N796" i="5" s="1"/>
  <c r="K542" i="4"/>
  <c r="N542" i="4" s="1"/>
  <c r="Q542" i="4"/>
  <c r="Q536" i="4"/>
  <c r="K536" i="4"/>
  <c r="N536" i="4" s="1"/>
  <c r="G730" i="2"/>
  <c r="J730" i="2"/>
  <c r="F767" i="3"/>
  <c r="D723" i="2"/>
  <c r="E779" i="3"/>
  <c r="F779" i="3" s="1"/>
  <c r="K535" i="4"/>
  <c r="N535" i="4" s="1"/>
  <c r="Q535" i="4"/>
  <c r="F2047" i="1"/>
  <c r="M550" i="4"/>
  <c r="S542" i="5"/>
  <c r="R542" i="5"/>
  <c r="G2089" i="1"/>
  <c r="D2039" i="1"/>
  <c r="P2009" i="1"/>
  <c r="D2017" i="1"/>
  <c r="S537" i="5"/>
  <c r="R537" i="5"/>
  <c r="Y537" i="5" s="1"/>
  <c r="AA537" i="5" s="1"/>
  <c r="O2090" i="1"/>
  <c r="H2089" i="1"/>
  <c r="G544" i="4"/>
  <c r="B736" i="4"/>
  <c r="D544" i="4"/>
  <c r="M2090" i="1"/>
  <c r="E2090" i="1"/>
  <c r="L2089" i="1"/>
  <c r="M552" i="4"/>
  <c r="M551" i="4"/>
  <c r="R540" i="5"/>
  <c r="S540" i="5"/>
  <c r="M553" i="4"/>
  <c r="P1921" i="1"/>
  <c r="P1951" i="1" s="1"/>
  <c r="P1947" i="1"/>
  <c r="T531" i="4"/>
  <c r="X531" i="4"/>
  <c r="X530" i="4"/>
  <c r="T530" i="4"/>
  <c r="H791" i="3"/>
  <c r="E791" i="3"/>
  <c r="E749" i="2"/>
  <c r="I749" i="2" s="1"/>
  <c r="O781" i="3"/>
  <c r="H781" i="3"/>
  <c r="E781" i="3"/>
  <c r="G793" i="3"/>
  <c r="H793" i="3" s="1"/>
  <c r="E739" i="2"/>
  <c r="F771" i="3"/>
  <c r="D727" i="2"/>
  <c r="T508" i="4"/>
  <c r="X508" i="4"/>
  <c r="Y508" i="4" s="1"/>
  <c r="T512" i="4"/>
  <c r="X512" i="4"/>
  <c r="Y512" i="4" s="1"/>
  <c r="R733" i="4"/>
  <c r="N733" i="4"/>
  <c r="T510" i="4"/>
  <c r="X510" i="4"/>
  <c r="Y510" i="4" s="1"/>
  <c r="J723" i="2"/>
  <c r="G723" i="2"/>
  <c r="I736" i="2"/>
  <c r="J736" i="2" s="1"/>
  <c r="D735" i="4"/>
  <c r="D1971" i="1"/>
  <c r="D2001" i="1" s="1"/>
  <c r="D1997" i="1"/>
  <c r="X534" i="4"/>
  <c r="Y534" i="4" s="1"/>
  <c r="T534" i="4"/>
  <c r="F750" i="2"/>
  <c r="K792" i="3"/>
  <c r="N792" i="3"/>
  <c r="D734" i="2"/>
  <c r="F778" i="3"/>
  <c r="X533" i="4"/>
  <c r="Y533" i="4" s="1"/>
  <c r="T533" i="4"/>
  <c r="F742" i="2"/>
  <c r="N784" i="3"/>
  <c r="K784" i="3"/>
  <c r="J724" i="2"/>
  <c r="G724" i="2"/>
  <c r="M1997" i="1"/>
  <c r="M1971" i="1"/>
  <c r="M2001" i="1" s="1"/>
  <c r="F743" i="2"/>
  <c r="N785" i="3"/>
  <c r="K785" i="3"/>
  <c r="T526" i="4"/>
  <c r="X526" i="4"/>
  <c r="I542" i="4"/>
  <c r="H542" i="4"/>
  <c r="K779" i="3"/>
  <c r="N779" i="3"/>
  <c r="Q534" i="4"/>
  <c r="K534" i="4"/>
  <c r="N534" i="4" s="1"/>
  <c r="Q541" i="4"/>
  <c r="K541" i="4"/>
  <c r="N541" i="4" s="1"/>
  <c r="H535" i="4"/>
  <c r="I535" i="4"/>
  <c r="L2017" i="1"/>
  <c r="K1997" i="1"/>
  <c r="K1971" i="1"/>
  <c r="K2001" i="1" s="1"/>
  <c r="R735" i="5"/>
  <c r="Y510" i="5"/>
  <c r="N1971" i="1"/>
  <c r="N2001" i="1" s="1"/>
  <c r="N1997" i="1"/>
  <c r="AC734" i="5"/>
  <c r="R791" i="5"/>
  <c r="N783" i="3"/>
  <c r="K783" i="3"/>
  <c r="F741" i="2"/>
  <c r="C761" i="2"/>
  <c r="H761" i="2" s="1"/>
  <c r="J801" i="3"/>
  <c r="G801" i="3"/>
  <c r="O801" i="3" s="1"/>
  <c r="D801" i="3"/>
  <c r="Y528" i="5"/>
  <c r="AA528" i="5" s="1"/>
  <c r="O2021" i="1"/>
  <c r="O2051" i="1" s="1"/>
  <c r="G551" i="4"/>
  <c r="D551" i="4"/>
  <c r="G797" i="3"/>
  <c r="C757" i="2"/>
  <c r="H757" i="2" s="1"/>
  <c r="J797" i="3"/>
  <c r="D797" i="3"/>
  <c r="Y526" i="5"/>
  <c r="AA526" i="5" s="1"/>
  <c r="F772" i="3"/>
  <c r="D728" i="2"/>
  <c r="I540" i="4"/>
  <c r="H540" i="4"/>
  <c r="D720" i="2"/>
  <c r="S543" i="5"/>
  <c r="R543" i="5"/>
  <c r="N2089" i="1"/>
  <c r="O789" i="3"/>
  <c r="E789" i="3"/>
  <c r="H789" i="3"/>
  <c r="E747" i="2"/>
  <c r="I747" i="2" s="1"/>
  <c r="K781" i="3"/>
  <c r="J793" i="3"/>
  <c r="N781" i="3"/>
  <c r="F739" i="2"/>
  <c r="X514" i="4"/>
  <c r="Y514" i="4" s="1"/>
  <c r="T514" i="4"/>
  <c r="X519" i="4"/>
  <c r="Y519" i="4" s="1"/>
  <c r="T519" i="4"/>
  <c r="P1989" i="1"/>
  <c r="P1967" i="1"/>
  <c r="K786" i="3"/>
  <c r="F744" i="2"/>
  <c r="N786" i="3"/>
  <c r="D724" i="2"/>
  <c r="F768" i="3"/>
  <c r="G545" i="4"/>
  <c r="D545" i="4"/>
  <c r="G803" i="3"/>
  <c r="C763" i="2"/>
  <c r="H763" i="2" s="1"/>
  <c r="J803" i="3"/>
  <c r="D803" i="3"/>
  <c r="Y734" i="5"/>
  <c r="AA498" i="5"/>
  <c r="AA734" i="5" s="1"/>
  <c r="G547" i="4"/>
  <c r="D547" i="4"/>
  <c r="H787" i="3"/>
  <c r="E745" i="2"/>
  <c r="I745" i="2" s="1"/>
  <c r="E787" i="3"/>
  <c r="G728" i="2"/>
  <c r="J728" i="2"/>
  <c r="J804" i="3"/>
  <c r="G804" i="3"/>
  <c r="O804" i="3" s="1"/>
  <c r="D804" i="3"/>
  <c r="C764" i="2"/>
  <c r="H764" i="2" s="1"/>
  <c r="D554" i="4"/>
  <c r="G554" i="4"/>
  <c r="M545" i="4"/>
  <c r="Q548" i="4"/>
  <c r="K548" i="4"/>
  <c r="N548" i="4" s="1"/>
  <c r="G2090" i="1"/>
  <c r="D2040" i="1"/>
  <c r="P2010" i="1"/>
  <c r="P2040" i="1" s="1"/>
  <c r="H2090" i="1"/>
  <c r="S544" i="5"/>
  <c r="R544" i="5"/>
  <c r="M2089" i="1"/>
  <c r="K2090" i="1"/>
  <c r="L2090" i="1"/>
  <c r="J2090" i="1"/>
  <c r="X532" i="4"/>
  <c r="Y532" i="4" s="1"/>
  <c r="T532" i="4"/>
  <c r="I537" i="4"/>
  <c r="H537" i="4"/>
  <c r="Y520" i="4"/>
  <c r="I739" i="2"/>
  <c r="C752" i="2"/>
  <c r="H739" i="2"/>
  <c r="H752" i="2" s="1"/>
  <c r="T515" i="4"/>
  <c r="X515" i="4"/>
  <c r="Y515" i="4" s="1"/>
  <c r="X518" i="4"/>
  <c r="Y518" i="4" s="1"/>
  <c r="T518" i="4"/>
  <c r="N508" i="4"/>
  <c r="K733" i="4"/>
  <c r="L733" i="4" s="1"/>
  <c r="K790" i="3"/>
  <c r="F748" i="2"/>
  <c r="N790" i="3"/>
  <c r="G798" i="3"/>
  <c r="O798" i="3" s="1"/>
  <c r="J798" i="3"/>
  <c r="D798" i="3"/>
  <c r="C758" i="2"/>
  <c r="H758" i="2" s="1"/>
  <c r="M2047" i="1"/>
  <c r="M2021" i="1"/>
  <c r="M2051" i="1" s="1"/>
  <c r="D549" i="4"/>
  <c r="G549" i="4"/>
  <c r="S535" i="4"/>
  <c r="H792" i="3"/>
  <c r="E792" i="3"/>
  <c r="E750" i="2"/>
  <c r="I750" i="2" s="1"/>
  <c r="K782" i="3"/>
  <c r="N782" i="3"/>
  <c r="F740" i="2"/>
  <c r="O786" i="3"/>
  <c r="H786" i="3"/>
  <c r="E786" i="3"/>
  <c r="E744" i="2"/>
  <c r="I744" i="2" s="1"/>
  <c r="I543" i="4"/>
  <c r="H543" i="4"/>
  <c r="H784" i="3"/>
  <c r="E742" i="2"/>
  <c r="I742" i="2" s="1"/>
  <c r="E784" i="3"/>
  <c r="G732" i="2"/>
  <c r="J732" i="2"/>
  <c r="E785" i="3"/>
  <c r="H785" i="3"/>
  <c r="E743" i="2"/>
  <c r="I743" i="2" s="1"/>
  <c r="I538" i="4"/>
  <c r="H538" i="4"/>
  <c r="F736" i="2"/>
  <c r="D726" i="2"/>
  <c r="F770" i="3"/>
  <c r="N2017" i="1"/>
  <c r="I2017" i="1"/>
  <c r="E2017" i="1"/>
  <c r="D802" i="3"/>
  <c r="G802" i="3"/>
  <c r="C762" i="2"/>
  <c r="H762" i="2" s="1"/>
  <c r="J802" i="3"/>
  <c r="S538" i="4"/>
  <c r="S792" i="5"/>
  <c r="AD735" i="5"/>
  <c r="D731" i="2"/>
  <c r="F775" i="3"/>
  <c r="O783" i="3"/>
  <c r="H783" i="3"/>
  <c r="E783" i="3"/>
  <c r="E741" i="2"/>
  <c r="I741" i="2" s="1"/>
  <c r="F777" i="3"/>
  <c r="D733" i="2"/>
  <c r="J729" i="2"/>
  <c r="G729" i="2"/>
  <c r="X525" i="4"/>
  <c r="T525" i="4"/>
  <c r="Y531" i="5"/>
  <c r="AA531" i="5" s="1"/>
  <c r="Q537" i="4"/>
  <c r="K537" i="4"/>
  <c r="N537" i="4" s="1"/>
  <c r="Y533" i="5"/>
  <c r="AA533" i="5" s="1"/>
  <c r="J796" i="3"/>
  <c r="D796" i="3"/>
  <c r="C756" i="2"/>
  <c r="H756" i="2" s="1"/>
  <c r="G796" i="3"/>
  <c r="G550" i="4"/>
  <c r="D550" i="4"/>
  <c r="K533" i="4"/>
  <c r="N533" i="4" s="1"/>
  <c r="Q533" i="4"/>
  <c r="H541" i="4"/>
  <c r="I541" i="4"/>
  <c r="D725" i="2"/>
  <c r="F769" i="3"/>
  <c r="E736" i="2"/>
  <c r="G2017" i="1"/>
  <c r="J2017" i="1"/>
  <c r="M554" i="4"/>
  <c r="Q546" i="4"/>
  <c r="K546" i="4"/>
  <c r="N546" i="4" s="1"/>
  <c r="O2089" i="1"/>
  <c r="S538" i="5"/>
  <c r="R538" i="5"/>
  <c r="F2089" i="1"/>
  <c r="I2089" i="1"/>
  <c r="T529" i="4"/>
  <c r="X529" i="4"/>
  <c r="F749" i="2"/>
  <c r="N791" i="3"/>
  <c r="K791" i="3"/>
  <c r="T511" i="4"/>
  <c r="X511" i="4"/>
  <c r="Y511" i="4" s="1"/>
  <c r="E748" i="2"/>
  <c r="I748" i="2" s="1"/>
  <c r="E790" i="3"/>
  <c r="H790" i="3"/>
  <c r="J799" i="3"/>
  <c r="D799" i="3"/>
  <c r="C759" i="2"/>
  <c r="H759" i="2" s="1"/>
  <c r="G799" i="3"/>
  <c r="O799" i="3" s="1"/>
  <c r="G552" i="4"/>
  <c r="D552" i="4"/>
  <c r="I532" i="4"/>
  <c r="G735" i="4"/>
  <c r="H735" i="4" s="1"/>
  <c r="H532" i="4"/>
  <c r="H782" i="3"/>
  <c r="E782" i="3"/>
  <c r="E740" i="2"/>
  <c r="I740" i="2" s="1"/>
  <c r="E746" i="2"/>
  <c r="I746" i="2" s="1"/>
  <c r="E788" i="3"/>
  <c r="H788" i="3"/>
  <c r="G726" i="2"/>
  <c r="J726" i="2"/>
  <c r="J805" i="3"/>
  <c r="C765" i="2"/>
  <c r="H765" i="2" s="1"/>
  <c r="G805" i="3"/>
  <c r="D805" i="3"/>
  <c r="X524" i="4"/>
  <c r="T524" i="4"/>
  <c r="G546" i="4"/>
  <c r="D546" i="4"/>
  <c r="S539" i="5"/>
  <c r="R539" i="5"/>
  <c r="R536" i="5"/>
  <c r="S536" i="5"/>
  <c r="Q549" i="4"/>
  <c r="K549" i="4"/>
  <c r="N549" i="4" s="1"/>
  <c r="N2090" i="1"/>
  <c r="S541" i="5"/>
  <c r="R541" i="5"/>
  <c r="Y541" i="5" s="1"/>
  <c r="AA541" i="5" s="1"/>
  <c r="K547" i="4"/>
  <c r="N547" i="4" s="1"/>
  <c r="Q547" i="4"/>
  <c r="F2090" i="1"/>
  <c r="K2089" i="1"/>
  <c r="K2067" i="1"/>
  <c r="M555" i="4"/>
  <c r="J2067" i="1"/>
  <c r="J2089" i="1"/>
  <c r="I2090" i="1"/>
  <c r="S535" i="5"/>
  <c r="R535" i="5"/>
  <c r="R545" i="5"/>
  <c r="S545" i="5"/>
  <c r="N789" i="3"/>
  <c r="F747" i="2"/>
  <c r="K789" i="3"/>
  <c r="N734" i="4"/>
  <c r="R734" i="4"/>
  <c r="I536" i="4"/>
  <c r="H536" i="4"/>
  <c r="O791" i="3"/>
  <c r="J727" i="2"/>
  <c r="G727" i="2"/>
  <c r="X516" i="4"/>
  <c r="Y516" i="4" s="1"/>
  <c r="T516" i="4"/>
  <c r="T509" i="4"/>
  <c r="X509" i="4"/>
  <c r="Y509" i="4" s="1"/>
  <c r="X517" i="4"/>
  <c r="Y517" i="4" s="1"/>
  <c r="T517" i="4"/>
  <c r="O790" i="3"/>
  <c r="I539" i="4"/>
  <c r="H539" i="4"/>
  <c r="J806" i="3"/>
  <c r="C766" i="2"/>
  <c r="H766" i="2" s="1"/>
  <c r="D806" i="3"/>
  <c r="G806" i="3"/>
  <c r="O806" i="3" s="1"/>
  <c r="Y524" i="5"/>
  <c r="AA524" i="5" s="1"/>
  <c r="J800" i="3"/>
  <c r="C760" i="2"/>
  <c r="H760" i="2" s="1"/>
  <c r="D800" i="3"/>
  <c r="G800" i="3"/>
  <c r="M736" i="5"/>
  <c r="S522" i="5"/>
  <c r="S736" i="5" s="1"/>
  <c r="R522" i="5"/>
  <c r="S536" i="4"/>
  <c r="J734" i="2"/>
  <c r="G734" i="2"/>
  <c r="O784" i="3"/>
  <c r="F746" i="2"/>
  <c r="K788" i="3"/>
  <c r="N788" i="3"/>
  <c r="T523" i="4"/>
  <c r="X527" i="4"/>
  <c r="Y527" i="4" s="1"/>
  <c r="T527" i="4"/>
  <c r="T522" i="4"/>
  <c r="G553" i="4"/>
  <c r="D553" i="4"/>
  <c r="G720" i="2"/>
  <c r="I734" i="4"/>
  <c r="S543" i="4"/>
  <c r="Q532" i="4"/>
  <c r="K532" i="4"/>
  <c r="M735" i="4"/>
  <c r="S537" i="4"/>
  <c r="S541" i="4"/>
  <c r="S539" i="4"/>
  <c r="S540" i="4"/>
  <c r="S542" i="4"/>
  <c r="K2017" i="1"/>
  <c r="I534" i="4"/>
  <c r="H534" i="4"/>
  <c r="AJ733" i="5"/>
  <c r="Y790" i="5"/>
  <c r="H1971" i="1"/>
  <c r="H2001" i="1" s="1"/>
  <c r="H1997" i="1"/>
  <c r="J731" i="2"/>
  <c r="G731" i="2"/>
  <c r="G1997" i="1"/>
  <c r="G1971" i="1"/>
  <c r="G2001" i="1" s="1"/>
  <c r="J733" i="2"/>
  <c r="G733" i="2"/>
  <c r="C807" i="3"/>
  <c r="D807" i="3" s="1"/>
  <c r="G795" i="3"/>
  <c r="J795" i="3"/>
  <c r="D795" i="3"/>
  <c r="C755" i="2"/>
  <c r="O795" i="3"/>
  <c r="D548" i="4"/>
  <c r="G548" i="4"/>
  <c r="F745" i="2"/>
  <c r="N787" i="3"/>
  <c r="K787" i="3"/>
  <c r="D730" i="2"/>
  <c r="F774" i="3"/>
  <c r="J725" i="2"/>
  <c r="G725" i="2"/>
  <c r="Y527" i="5"/>
  <c r="AA527" i="5" s="1"/>
  <c r="T528" i="4"/>
  <c r="M558" i="4"/>
  <c r="M550" i="5"/>
  <c r="M551" i="5"/>
  <c r="M566" i="4"/>
  <c r="M560" i="4"/>
  <c r="M547" i="5"/>
  <c r="M556" i="5"/>
  <c r="M564" i="4"/>
  <c r="M553" i="5"/>
  <c r="M555" i="5"/>
  <c r="M565" i="4"/>
  <c r="M549" i="5"/>
  <c r="M557" i="5"/>
  <c r="M557" i="4"/>
  <c r="M552" i="5"/>
  <c r="M561" i="4"/>
  <c r="M548" i="5"/>
  <c r="M562" i="4"/>
  <c r="M554" i="5"/>
  <c r="M563" i="4"/>
  <c r="Y528" i="4" l="1"/>
  <c r="M2067" i="1"/>
  <c r="Y540" i="5"/>
  <c r="AA540" i="5" s="1"/>
  <c r="Y545" i="5"/>
  <c r="AA545" i="5" s="1"/>
  <c r="Y536" i="5"/>
  <c r="AA536" i="5" s="1"/>
  <c r="Y524" i="4"/>
  <c r="F2067" i="1"/>
  <c r="F2097" i="1" s="1"/>
  <c r="Y525" i="4"/>
  <c r="Y544" i="5"/>
  <c r="AA544" i="5" s="1"/>
  <c r="Y543" i="5"/>
  <c r="AA543" i="5" s="1"/>
  <c r="M2140" i="1"/>
  <c r="K564" i="4"/>
  <c r="N564" i="4" s="1"/>
  <c r="Q564" i="4"/>
  <c r="I548" i="4"/>
  <c r="H548" i="4"/>
  <c r="K2021" i="1"/>
  <c r="K2051" i="1" s="1"/>
  <c r="K2047" i="1"/>
  <c r="X536" i="4"/>
  <c r="Y536" i="4" s="1"/>
  <c r="T536" i="4"/>
  <c r="J2097" i="1"/>
  <c r="J2071" i="1"/>
  <c r="J2101" i="1" s="1"/>
  <c r="O805" i="3"/>
  <c r="E805" i="3"/>
  <c r="H805" i="3"/>
  <c r="E765" i="2"/>
  <c r="I765" i="2" s="1"/>
  <c r="J740" i="2"/>
  <c r="G740" i="2"/>
  <c r="Q554" i="4"/>
  <c r="K554" i="4"/>
  <c r="N554" i="4" s="1"/>
  <c r="I550" i="4"/>
  <c r="H550" i="4"/>
  <c r="J811" i="3"/>
  <c r="C773" i="2"/>
  <c r="H773" i="2" s="1"/>
  <c r="D811" i="3"/>
  <c r="G811" i="3"/>
  <c r="O811" i="3"/>
  <c r="O797" i="3"/>
  <c r="H797" i="3"/>
  <c r="E757" i="2"/>
  <c r="I757" i="2" s="1"/>
  <c r="E797" i="3"/>
  <c r="K801" i="3"/>
  <c r="F761" i="2"/>
  <c r="N801" i="3"/>
  <c r="AC735" i="5"/>
  <c r="R792" i="5"/>
  <c r="S534" i="5"/>
  <c r="S737" i="5" s="1"/>
  <c r="R534" i="5"/>
  <c r="M737" i="5"/>
  <c r="K563" i="4"/>
  <c r="N563" i="4" s="1"/>
  <c r="Q563" i="4"/>
  <c r="Q562" i="4"/>
  <c r="K562" i="4"/>
  <c r="N562" i="4" s="1"/>
  <c r="F2140" i="1"/>
  <c r="M567" i="4"/>
  <c r="R548" i="5"/>
  <c r="S548" i="5"/>
  <c r="K561" i="4"/>
  <c r="N561" i="4" s="1"/>
  <c r="Q561" i="4"/>
  <c r="S549" i="5"/>
  <c r="R549" i="5"/>
  <c r="Y549" i="5" s="1"/>
  <c r="AA549" i="5" s="1"/>
  <c r="D2090" i="1"/>
  <c r="P2060" i="1"/>
  <c r="P2090" i="1" s="1"/>
  <c r="G2139" i="1"/>
  <c r="K2140" i="1"/>
  <c r="I2140" i="1"/>
  <c r="R553" i="5"/>
  <c r="Y553" i="5" s="1"/>
  <c r="AA553" i="5" s="1"/>
  <c r="S553" i="5"/>
  <c r="J2139" i="1"/>
  <c r="N2139" i="1"/>
  <c r="O2140" i="1"/>
  <c r="K560" i="4"/>
  <c r="N560" i="4" s="1"/>
  <c r="Q560" i="4"/>
  <c r="Q566" i="4"/>
  <c r="K566" i="4"/>
  <c r="N566" i="4" s="1"/>
  <c r="S551" i="5"/>
  <c r="R551" i="5"/>
  <c r="Y551" i="5" s="1"/>
  <c r="AA551" i="5" s="1"/>
  <c r="S550" i="5"/>
  <c r="R550" i="5"/>
  <c r="Y550" i="5" s="1"/>
  <c r="AA550" i="5" s="1"/>
  <c r="C768" i="2"/>
  <c r="H755" i="2"/>
  <c r="H768" i="2" s="1"/>
  <c r="X539" i="4"/>
  <c r="Y539" i="4" s="1"/>
  <c r="T539" i="4"/>
  <c r="K735" i="4"/>
  <c r="L735" i="4" s="1"/>
  <c r="N532" i="4"/>
  <c r="F760" i="2"/>
  <c r="K800" i="3"/>
  <c r="N800" i="3"/>
  <c r="Y535" i="5"/>
  <c r="AA535" i="5" s="1"/>
  <c r="Q555" i="4"/>
  <c r="K555" i="4"/>
  <c r="N555" i="4" s="1"/>
  <c r="D558" i="4"/>
  <c r="G558" i="4"/>
  <c r="Y539" i="5"/>
  <c r="AA539" i="5" s="1"/>
  <c r="G746" i="2"/>
  <c r="J746" i="2"/>
  <c r="I552" i="4"/>
  <c r="H552" i="4"/>
  <c r="G748" i="2"/>
  <c r="J748" i="2"/>
  <c r="D565" i="4"/>
  <c r="G565" i="4"/>
  <c r="D562" i="4"/>
  <c r="G562" i="4"/>
  <c r="Y538" i="5"/>
  <c r="AA538" i="5" s="1"/>
  <c r="D566" i="4"/>
  <c r="G566" i="4"/>
  <c r="J813" i="3"/>
  <c r="C775" i="2"/>
  <c r="H775" i="2" s="1"/>
  <c r="D813" i="3"/>
  <c r="G813" i="3"/>
  <c r="O813" i="3" s="1"/>
  <c r="E2021" i="1"/>
  <c r="E2051" i="1" s="1"/>
  <c r="E2047" i="1"/>
  <c r="J743" i="2"/>
  <c r="G743" i="2"/>
  <c r="D744" i="2"/>
  <c r="F786" i="3"/>
  <c r="N798" i="3"/>
  <c r="K798" i="3"/>
  <c r="F758" i="2"/>
  <c r="G812" i="3"/>
  <c r="O812" i="3" s="1"/>
  <c r="J812" i="3"/>
  <c r="C774" i="2"/>
  <c r="H774" i="2" s="1"/>
  <c r="D812" i="3"/>
  <c r="N740" i="5"/>
  <c r="N797" i="5" s="1"/>
  <c r="Y791" i="5"/>
  <c r="AJ734" i="5"/>
  <c r="O803" i="3"/>
  <c r="E803" i="3"/>
  <c r="H803" i="3"/>
  <c r="E763" i="2"/>
  <c r="I763" i="2" s="1"/>
  <c r="P1971" i="1"/>
  <c r="P2001" i="1" s="1"/>
  <c r="P1997" i="1"/>
  <c r="K793" i="3"/>
  <c r="N793" i="3"/>
  <c r="D747" i="2"/>
  <c r="F789" i="3"/>
  <c r="N2067" i="1"/>
  <c r="E761" i="2"/>
  <c r="I761" i="2" s="1"/>
  <c r="E801" i="3"/>
  <c r="H801" i="3"/>
  <c r="Y521" i="4"/>
  <c r="Y735" i="5"/>
  <c r="AA510" i="5"/>
  <c r="AA735" i="5" s="1"/>
  <c r="L2021" i="1"/>
  <c r="L2051" i="1" s="1"/>
  <c r="L2047" i="1"/>
  <c r="D739" i="2"/>
  <c r="E793" i="3"/>
  <c r="F793" i="3" s="1"/>
  <c r="F781" i="3"/>
  <c r="F791" i="3"/>
  <c r="D749" i="2"/>
  <c r="Y531" i="4"/>
  <c r="Q553" i="4"/>
  <c r="K553" i="4"/>
  <c r="N553" i="4" s="1"/>
  <c r="Q552" i="4"/>
  <c r="K552" i="4"/>
  <c r="N552" i="4" s="1"/>
  <c r="D736" i="4"/>
  <c r="G818" i="3"/>
  <c r="C780" i="2"/>
  <c r="H780" i="2" s="1"/>
  <c r="D818" i="3"/>
  <c r="J818" i="3"/>
  <c r="O818" i="3"/>
  <c r="D2047" i="1"/>
  <c r="D2021" i="1"/>
  <c r="D2051" i="1" s="1"/>
  <c r="Y542" i="5"/>
  <c r="AA542" i="5" s="1"/>
  <c r="G557" i="4"/>
  <c r="D557" i="4"/>
  <c r="D736" i="2"/>
  <c r="E2067" i="1"/>
  <c r="D556" i="4"/>
  <c r="B737" i="4"/>
  <c r="G556" i="4"/>
  <c r="G2140" i="1"/>
  <c r="I2117" i="1"/>
  <c r="I2139" i="1"/>
  <c r="X541" i="4"/>
  <c r="Y541" i="4" s="1"/>
  <c r="T541" i="4"/>
  <c r="O800" i="3"/>
  <c r="E800" i="3"/>
  <c r="E760" i="2"/>
  <c r="I760" i="2" s="1"/>
  <c r="H800" i="3"/>
  <c r="F759" i="2"/>
  <c r="N799" i="3"/>
  <c r="K799" i="3"/>
  <c r="H802" i="3"/>
  <c r="E762" i="2"/>
  <c r="I762" i="2" s="1"/>
  <c r="E802" i="3"/>
  <c r="X535" i="4"/>
  <c r="Y535" i="4" s="1"/>
  <c r="T535" i="4"/>
  <c r="J809" i="3"/>
  <c r="C771" i="2"/>
  <c r="G809" i="3"/>
  <c r="O809" i="3" s="1"/>
  <c r="D809" i="3"/>
  <c r="C821" i="3"/>
  <c r="D821" i="3" s="1"/>
  <c r="Y526" i="4"/>
  <c r="E2140" i="1"/>
  <c r="R554" i="5"/>
  <c r="S554" i="5"/>
  <c r="R552" i="5"/>
  <c r="S552" i="5"/>
  <c r="M2139" i="1"/>
  <c r="L2139" i="1"/>
  <c r="S555" i="5"/>
  <c r="R555" i="5"/>
  <c r="S556" i="5"/>
  <c r="R556" i="5"/>
  <c r="Y556" i="5" s="1"/>
  <c r="AA556" i="5" s="1"/>
  <c r="R547" i="5"/>
  <c r="S547" i="5"/>
  <c r="H2139" i="1"/>
  <c r="F755" i="2"/>
  <c r="J807" i="3"/>
  <c r="N795" i="3"/>
  <c r="K795" i="3"/>
  <c r="X542" i="4"/>
  <c r="Y542" i="4" s="1"/>
  <c r="T542" i="4"/>
  <c r="X537" i="4"/>
  <c r="Y537" i="4" s="1"/>
  <c r="T537" i="4"/>
  <c r="T543" i="4"/>
  <c r="X543" i="4"/>
  <c r="Y543" i="4" s="1"/>
  <c r="I553" i="4"/>
  <c r="H553" i="4"/>
  <c r="Y522" i="5"/>
  <c r="R736" i="5"/>
  <c r="F766" i="2"/>
  <c r="K806" i="3"/>
  <c r="N806" i="3"/>
  <c r="G560" i="4"/>
  <c r="D560" i="4"/>
  <c r="K2071" i="1"/>
  <c r="K2101" i="1" s="1"/>
  <c r="K2097" i="1"/>
  <c r="C779" i="2"/>
  <c r="H779" i="2" s="1"/>
  <c r="J817" i="3"/>
  <c r="D817" i="3"/>
  <c r="G817" i="3"/>
  <c r="O817" i="3" s="1"/>
  <c r="F782" i="3"/>
  <c r="D740" i="2"/>
  <c r="I735" i="4"/>
  <c r="E759" i="2"/>
  <c r="I759" i="2" s="1"/>
  <c r="E799" i="3"/>
  <c r="H799" i="3"/>
  <c r="Y529" i="4"/>
  <c r="I2067" i="1"/>
  <c r="F2071" i="1"/>
  <c r="F2101" i="1" s="1"/>
  <c r="O2067" i="1"/>
  <c r="J2021" i="1"/>
  <c r="J2051" i="1" s="1"/>
  <c r="J2047" i="1"/>
  <c r="K796" i="3"/>
  <c r="N796" i="3"/>
  <c r="F756" i="2"/>
  <c r="J741" i="2"/>
  <c r="G741" i="2"/>
  <c r="X538" i="4"/>
  <c r="Y538" i="4" s="1"/>
  <c r="T538" i="4"/>
  <c r="O802" i="3"/>
  <c r="N2047" i="1"/>
  <c r="N2021" i="1"/>
  <c r="N2051" i="1" s="1"/>
  <c r="D743" i="2"/>
  <c r="F785" i="3"/>
  <c r="D742" i="2"/>
  <c r="F784" i="3"/>
  <c r="G750" i="2"/>
  <c r="J750" i="2"/>
  <c r="I549" i="4"/>
  <c r="H549" i="4"/>
  <c r="E798" i="3"/>
  <c r="H798" i="3"/>
  <c r="E758" i="2"/>
  <c r="I758" i="2" s="1"/>
  <c r="J739" i="2"/>
  <c r="I752" i="2"/>
  <c r="J752" i="2" s="1"/>
  <c r="G739" i="2"/>
  <c r="K545" i="4"/>
  <c r="N545" i="4" s="1"/>
  <c r="Q545" i="4"/>
  <c r="H804" i="3"/>
  <c r="E804" i="3"/>
  <c r="E764" i="2"/>
  <c r="I764" i="2" s="1"/>
  <c r="D745" i="2"/>
  <c r="F787" i="3"/>
  <c r="I547" i="4"/>
  <c r="H547" i="4"/>
  <c r="K803" i="3"/>
  <c r="F763" i="2"/>
  <c r="N803" i="3"/>
  <c r="H545" i="4"/>
  <c r="I545" i="4"/>
  <c r="F752" i="2"/>
  <c r="G747" i="2"/>
  <c r="J747" i="2"/>
  <c r="G563" i="4"/>
  <c r="D563" i="4"/>
  <c r="C778" i="2"/>
  <c r="H778" i="2" s="1"/>
  <c r="D816" i="3"/>
  <c r="G816" i="3"/>
  <c r="J816" i="3"/>
  <c r="G736" i="2"/>
  <c r="E752" i="2"/>
  <c r="O793" i="3"/>
  <c r="O736" i="4"/>
  <c r="M544" i="4"/>
  <c r="Q551" i="4"/>
  <c r="K551" i="4"/>
  <c r="N551" i="4" s="1"/>
  <c r="L2067" i="1"/>
  <c r="I544" i="4"/>
  <c r="H544" i="4"/>
  <c r="G736" i="4"/>
  <c r="H736" i="4" s="1"/>
  <c r="G2067" i="1"/>
  <c r="Q550" i="4"/>
  <c r="K550" i="4"/>
  <c r="N550" i="4" s="1"/>
  <c r="J815" i="3"/>
  <c r="C777" i="2"/>
  <c r="H777" i="2" s="1"/>
  <c r="D815" i="3"/>
  <c r="G815" i="3"/>
  <c r="J814" i="3"/>
  <c r="C776" i="2"/>
  <c r="H776" i="2" s="1"/>
  <c r="D814" i="3"/>
  <c r="G814" i="3"/>
  <c r="F2139" i="1"/>
  <c r="F2117" i="1"/>
  <c r="K557" i="4"/>
  <c r="N557" i="4" s="1"/>
  <c r="Q557" i="4"/>
  <c r="R557" i="5"/>
  <c r="S557" i="5"/>
  <c r="K2139" i="1"/>
  <c r="K2117" i="1"/>
  <c r="K558" i="4"/>
  <c r="N558" i="4" s="1"/>
  <c r="Q558" i="4"/>
  <c r="H546" i="4"/>
  <c r="I546" i="4"/>
  <c r="I2047" i="1"/>
  <c r="I2021" i="1"/>
  <c r="I2051" i="1" s="1"/>
  <c r="D561" i="4"/>
  <c r="G561" i="4"/>
  <c r="G564" i="4"/>
  <c r="D564" i="4"/>
  <c r="I554" i="4"/>
  <c r="H554" i="4"/>
  <c r="D810" i="3"/>
  <c r="G810" i="3"/>
  <c r="J810" i="3"/>
  <c r="C772" i="2"/>
  <c r="H772" i="2" s="1"/>
  <c r="P2039" i="1"/>
  <c r="P2017" i="1"/>
  <c r="M546" i="5"/>
  <c r="L738" i="5"/>
  <c r="L795" i="5" s="1"/>
  <c r="E2139" i="1"/>
  <c r="M559" i="4"/>
  <c r="P2059" i="1"/>
  <c r="D2089" i="1"/>
  <c r="D2067" i="1"/>
  <c r="L2140" i="1"/>
  <c r="Q565" i="4"/>
  <c r="K565" i="4"/>
  <c r="N565" i="4" s="1"/>
  <c r="J2140" i="1"/>
  <c r="N2140" i="1"/>
  <c r="O2139" i="1"/>
  <c r="H2140" i="1"/>
  <c r="E795" i="3"/>
  <c r="G807" i="3"/>
  <c r="H807" i="3" s="1"/>
  <c r="E755" i="2"/>
  <c r="I755" i="2" s="1"/>
  <c r="H795" i="3"/>
  <c r="T540" i="4"/>
  <c r="X540" i="4"/>
  <c r="Y540" i="4" s="1"/>
  <c r="N735" i="4"/>
  <c r="R735" i="4"/>
  <c r="AD736" i="5"/>
  <c r="S793" i="5"/>
  <c r="H806" i="3"/>
  <c r="E766" i="2"/>
  <c r="I766" i="2" s="1"/>
  <c r="E806" i="3"/>
  <c r="C781" i="2"/>
  <c r="H781" i="2" s="1"/>
  <c r="J819" i="3"/>
  <c r="D819" i="3"/>
  <c r="G819" i="3"/>
  <c r="G820" i="3"/>
  <c r="J820" i="3"/>
  <c r="D820" i="3"/>
  <c r="C782" i="2"/>
  <c r="H782" i="2" s="1"/>
  <c r="K805" i="3"/>
  <c r="F765" i="2"/>
  <c r="N805" i="3"/>
  <c r="F788" i="3"/>
  <c r="D746" i="2"/>
  <c r="F790" i="3"/>
  <c r="D748" i="2"/>
  <c r="G2021" i="1"/>
  <c r="G2051" i="1" s="1"/>
  <c r="G2047" i="1"/>
  <c r="O796" i="3"/>
  <c r="E796" i="3"/>
  <c r="E756" i="2"/>
  <c r="I756" i="2" s="1"/>
  <c r="H796" i="3"/>
  <c r="F783" i="3"/>
  <c r="D741" i="2"/>
  <c r="F762" i="2"/>
  <c r="N802" i="3"/>
  <c r="K802" i="3"/>
  <c r="Y523" i="4"/>
  <c r="G742" i="2"/>
  <c r="J742" i="2"/>
  <c r="G744" i="2"/>
  <c r="J744" i="2"/>
  <c r="F792" i="3"/>
  <c r="D750" i="2"/>
  <c r="D559" i="4"/>
  <c r="G559" i="4"/>
  <c r="M2097" i="1"/>
  <c r="M2071" i="1"/>
  <c r="M2101" i="1" s="1"/>
  <c r="F764" i="2"/>
  <c r="K804" i="3"/>
  <c r="N804" i="3"/>
  <c r="J745" i="2"/>
  <c r="G745" i="2"/>
  <c r="K797" i="3"/>
  <c r="F757" i="2"/>
  <c r="N797" i="3"/>
  <c r="H551" i="4"/>
  <c r="I551" i="4"/>
  <c r="G749" i="2"/>
  <c r="J749" i="2"/>
  <c r="Y530" i="4"/>
  <c r="H2067" i="1"/>
  <c r="D567" i="4"/>
  <c r="G567" i="4"/>
  <c r="I555" i="4"/>
  <c r="H555" i="4"/>
  <c r="Y522" i="4"/>
  <c r="L734" i="4"/>
  <c r="M559" i="5"/>
  <c r="M567" i="5"/>
  <c r="M562" i="5"/>
  <c r="M573" i="4"/>
  <c r="M565" i="5"/>
  <c r="M564" i="5"/>
  <c r="M563" i="5"/>
  <c r="M572" i="4"/>
  <c r="M568" i="4"/>
  <c r="S569" i="4" s="1"/>
  <c r="M568" i="5"/>
  <c r="M561" i="5"/>
  <c r="M569" i="5"/>
  <c r="M569" i="4"/>
  <c r="M566" i="5"/>
  <c r="M575" i="4"/>
  <c r="M574" i="4"/>
  <c r="M560" i="5"/>
  <c r="Y557" i="5" l="1"/>
  <c r="AA557" i="5" s="1"/>
  <c r="G2117" i="1"/>
  <c r="O807" i="3"/>
  <c r="O2117" i="1"/>
  <c r="N741" i="5"/>
  <c r="N798" i="5" s="1"/>
  <c r="Y548" i="5"/>
  <c r="AA548" i="5" s="1"/>
  <c r="M2117" i="1"/>
  <c r="M2147" i="1" s="1"/>
  <c r="X569" i="4"/>
  <c r="G755" i="2"/>
  <c r="J755" i="2"/>
  <c r="I768" i="2"/>
  <c r="J768" i="2" s="1"/>
  <c r="F2189" i="1"/>
  <c r="M576" i="4"/>
  <c r="S561" i="5"/>
  <c r="R561" i="5"/>
  <c r="Y561" i="5" s="1"/>
  <c r="AA561" i="5" s="1"/>
  <c r="J2190" i="1"/>
  <c r="K573" i="4"/>
  <c r="N573" i="4" s="1"/>
  <c r="Q573" i="4"/>
  <c r="H2097" i="1"/>
  <c r="H2071" i="1"/>
  <c r="H2101" i="1" s="1"/>
  <c r="F796" i="3"/>
  <c r="D756" i="2"/>
  <c r="F806" i="3"/>
  <c r="D766" i="2"/>
  <c r="P2089" i="1"/>
  <c r="P2067" i="1"/>
  <c r="D826" i="3"/>
  <c r="G826" i="3"/>
  <c r="C790" i="2"/>
  <c r="H790" i="2" s="1"/>
  <c r="J826" i="3"/>
  <c r="O810" i="3"/>
  <c r="E772" i="2"/>
  <c r="I772" i="2" s="1"/>
  <c r="H810" i="3"/>
  <c r="E810" i="3"/>
  <c r="I736" i="4"/>
  <c r="I2071" i="1"/>
  <c r="I2101" i="1" s="1"/>
  <c r="I2097" i="1"/>
  <c r="C794" i="2"/>
  <c r="H794" i="2" s="1"/>
  <c r="G830" i="3"/>
  <c r="D830" i="3"/>
  <c r="J830" i="3"/>
  <c r="G762" i="2"/>
  <c r="J762" i="2"/>
  <c r="D834" i="3"/>
  <c r="J834" i="3"/>
  <c r="G834" i="3"/>
  <c r="C798" i="2"/>
  <c r="H798" i="2" s="1"/>
  <c r="E2071" i="1"/>
  <c r="E2101" i="1" s="1"/>
  <c r="E2097" i="1"/>
  <c r="G761" i="2"/>
  <c r="J761" i="2"/>
  <c r="H558" i="4"/>
  <c r="I558" i="4"/>
  <c r="Q575" i="4"/>
  <c r="K575" i="4"/>
  <c r="N575" i="4" s="1"/>
  <c r="S560" i="5"/>
  <c r="R560" i="5"/>
  <c r="K574" i="4"/>
  <c r="N574" i="4" s="1"/>
  <c r="Q574" i="4"/>
  <c r="O2189" i="1"/>
  <c r="O2190" i="1"/>
  <c r="D2140" i="1"/>
  <c r="P2110" i="1"/>
  <c r="P2140" i="1" s="1"/>
  <c r="K2189" i="1"/>
  <c r="F2190" i="1"/>
  <c r="L2190" i="1"/>
  <c r="H2189" i="1"/>
  <c r="J2167" i="1"/>
  <c r="J2189" i="1"/>
  <c r="G2167" i="1"/>
  <c r="G2189" i="1"/>
  <c r="R559" i="5"/>
  <c r="S559" i="5"/>
  <c r="G756" i="2"/>
  <c r="J756" i="2"/>
  <c r="E781" i="2"/>
  <c r="I781" i="2" s="1"/>
  <c r="E819" i="3"/>
  <c r="H819" i="3"/>
  <c r="O819" i="3"/>
  <c r="K559" i="4"/>
  <c r="N559" i="4" s="1"/>
  <c r="Q559" i="4"/>
  <c r="E2117" i="1"/>
  <c r="F772" i="2"/>
  <c r="N810" i="3"/>
  <c r="K810" i="3"/>
  <c r="G571" i="4"/>
  <c r="D571" i="4"/>
  <c r="C787" i="2"/>
  <c r="C835" i="3"/>
  <c r="D835" i="3" s="1"/>
  <c r="D823" i="3"/>
  <c r="G823" i="3"/>
  <c r="J823" i="3"/>
  <c r="O823" i="3"/>
  <c r="O816" i="3"/>
  <c r="E816" i="3"/>
  <c r="E778" i="2"/>
  <c r="I778" i="2" s="1"/>
  <c r="H816" i="3"/>
  <c r="I563" i="4"/>
  <c r="H563" i="4"/>
  <c r="D758" i="2"/>
  <c r="F798" i="3"/>
  <c r="D759" i="2"/>
  <c r="F799" i="3"/>
  <c r="F779" i="2"/>
  <c r="K817" i="3"/>
  <c r="N817" i="3"/>
  <c r="H2117" i="1"/>
  <c r="Y547" i="5"/>
  <c r="AA547" i="5" s="1"/>
  <c r="Y555" i="5"/>
  <c r="AA555" i="5" s="1"/>
  <c r="Y554" i="5"/>
  <c r="AA554" i="5" s="1"/>
  <c r="C784" i="2"/>
  <c r="H771" i="2"/>
  <c r="H784" i="2" s="1"/>
  <c r="F802" i="3"/>
  <c r="D762" i="2"/>
  <c r="D760" i="2"/>
  <c r="F800" i="3"/>
  <c r="C792" i="2"/>
  <c r="H792" i="2" s="1"/>
  <c r="J828" i="3"/>
  <c r="G828" i="3"/>
  <c r="D828" i="3"/>
  <c r="D737" i="4"/>
  <c r="I557" i="4"/>
  <c r="H557" i="4"/>
  <c r="H818" i="3"/>
  <c r="E818" i="3"/>
  <c r="E780" i="2"/>
  <c r="I780" i="2" s="1"/>
  <c r="F801" i="3"/>
  <c r="D761" i="2"/>
  <c r="E774" i="2"/>
  <c r="I774" i="2" s="1"/>
  <c r="E812" i="3"/>
  <c r="H812" i="3"/>
  <c r="I565" i="4"/>
  <c r="H565" i="4"/>
  <c r="M556" i="4"/>
  <c r="O737" i="4"/>
  <c r="J2117" i="1"/>
  <c r="Q567" i="4"/>
  <c r="K567" i="4"/>
  <c r="N567" i="4" s="1"/>
  <c r="AD737" i="5"/>
  <c r="S794" i="5"/>
  <c r="E811" i="3"/>
  <c r="H811" i="3"/>
  <c r="E773" i="2"/>
  <c r="I773" i="2" s="1"/>
  <c r="S566" i="5"/>
  <c r="R566" i="5"/>
  <c r="S569" i="5"/>
  <c r="R569" i="5"/>
  <c r="K568" i="4"/>
  <c r="N568" i="4" s="1"/>
  <c r="Q568" i="4"/>
  <c r="R567" i="5"/>
  <c r="S567" i="5"/>
  <c r="P2021" i="1"/>
  <c r="P2051" i="1" s="1"/>
  <c r="P2047" i="1"/>
  <c r="F2147" i="1"/>
  <c r="F2121" i="1"/>
  <c r="F2151" i="1" s="1"/>
  <c r="J759" i="2"/>
  <c r="G759" i="2"/>
  <c r="I2121" i="1"/>
  <c r="I2151" i="1" s="1"/>
  <c r="I2147" i="1"/>
  <c r="D752" i="2"/>
  <c r="J763" i="2"/>
  <c r="G763" i="2"/>
  <c r="D573" i="4"/>
  <c r="G573" i="4"/>
  <c r="D829" i="3"/>
  <c r="G829" i="3"/>
  <c r="C793" i="2"/>
  <c r="H793" i="2" s="1"/>
  <c r="J829" i="3"/>
  <c r="G572" i="4"/>
  <c r="D572" i="4"/>
  <c r="G2147" i="1"/>
  <c r="G2121" i="1"/>
  <c r="G2151" i="1" s="1"/>
  <c r="F805" i="3"/>
  <c r="D765" i="2"/>
  <c r="K569" i="4"/>
  <c r="N569" i="4" s="1"/>
  <c r="Q569" i="4"/>
  <c r="E2190" i="1"/>
  <c r="M558" i="5"/>
  <c r="L739" i="5"/>
  <c r="L796" i="5" s="1"/>
  <c r="M577" i="4"/>
  <c r="G568" i="4"/>
  <c r="D568" i="4"/>
  <c r="M2190" i="1"/>
  <c r="N2189" i="1"/>
  <c r="R568" i="5"/>
  <c r="S568" i="5"/>
  <c r="I2190" i="1"/>
  <c r="M570" i="4"/>
  <c r="S578" i="4" s="1"/>
  <c r="R564" i="5"/>
  <c r="Y564" i="5" s="1"/>
  <c r="AA564" i="5" s="1"/>
  <c r="S564" i="5"/>
  <c r="F782" i="2"/>
  <c r="N820" i="3"/>
  <c r="K820" i="3"/>
  <c r="K819" i="3"/>
  <c r="N819" i="3"/>
  <c r="F781" i="2"/>
  <c r="J766" i="2"/>
  <c r="G766" i="2"/>
  <c r="O2147" i="1"/>
  <c r="O2121" i="1"/>
  <c r="O2151" i="1" s="1"/>
  <c r="J824" i="3"/>
  <c r="C788" i="2"/>
  <c r="H788" i="2" s="1"/>
  <c r="D824" i="3"/>
  <c r="G824" i="3"/>
  <c r="G569" i="4"/>
  <c r="D569" i="4"/>
  <c r="D570" i="4"/>
  <c r="G570" i="4"/>
  <c r="D833" i="3"/>
  <c r="J833" i="3"/>
  <c r="G833" i="3"/>
  <c r="C797" i="2"/>
  <c r="H797" i="2" s="1"/>
  <c r="I564" i="4"/>
  <c r="H564" i="4"/>
  <c r="K2121" i="1"/>
  <c r="K2151" i="1" s="1"/>
  <c r="K2147" i="1"/>
  <c r="G576" i="4"/>
  <c r="D576" i="4"/>
  <c r="N814" i="3"/>
  <c r="K814" i="3"/>
  <c r="F776" i="2"/>
  <c r="N815" i="3"/>
  <c r="F777" i="2"/>
  <c r="K815" i="3"/>
  <c r="G2097" i="1"/>
  <c r="G2071" i="1"/>
  <c r="G2101" i="1" s="1"/>
  <c r="L2071" i="1"/>
  <c r="L2101" i="1" s="1"/>
  <c r="L2097" i="1"/>
  <c r="Q544" i="4"/>
  <c r="K544" i="4"/>
  <c r="S555" i="4"/>
  <c r="M736" i="4"/>
  <c r="S554" i="4"/>
  <c r="S550" i="4"/>
  <c r="S553" i="4"/>
  <c r="S552" i="4"/>
  <c r="S545" i="4"/>
  <c r="S551" i="4"/>
  <c r="S544" i="4"/>
  <c r="S547" i="4"/>
  <c r="S546" i="4"/>
  <c r="S548" i="4"/>
  <c r="S549" i="4"/>
  <c r="F804" i="3"/>
  <c r="D764" i="2"/>
  <c r="G758" i="2"/>
  <c r="J758" i="2"/>
  <c r="O2071" i="1"/>
  <c r="O2101" i="1" s="1"/>
  <c r="O2097" i="1"/>
  <c r="E779" i="2"/>
  <c r="I779" i="2" s="1"/>
  <c r="E817" i="3"/>
  <c r="H817" i="3"/>
  <c r="H560" i="4"/>
  <c r="I560" i="4"/>
  <c r="AC736" i="5"/>
  <c r="R793" i="5"/>
  <c r="N807" i="3"/>
  <c r="K807" i="3"/>
  <c r="Y552" i="5"/>
  <c r="AA552" i="5" s="1"/>
  <c r="G579" i="4"/>
  <c r="D579" i="4"/>
  <c r="I556" i="4"/>
  <c r="G737" i="4"/>
  <c r="H737" i="4" s="1"/>
  <c r="H556" i="4"/>
  <c r="N2071" i="1"/>
  <c r="N2101" i="1" s="1"/>
  <c r="N2097" i="1"/>
  <c r="K813" i="3"/>
  <c r="N813" i="3"/>
  <c r="F775" i="2"/>
  <c r="I562" i="4"/>
  <c r="H562" i="4"/>
  <c r="N2117" i="1"/>
  <c r="D577" i="4"/>
  <c r="G577" i="4"/>
  <c r="G831" i="3"/>
  <c r="O831" i="3" s="1"/>
  <c r="J831" i="3"/>
  <c r="C795" i="2"/>
  <c r="H795" i="2" s="1"/>
  <c r="D831" i="3"/>
  <c r="F797" i="3"/>
  <c r="D757" i="2"/>
  <c r="D825" i="3"/>
  <c r="G825" i="3"/>
  <c r="O825" i="3" s="1"/>
  <c r="C789" i="2"/>
  <c r="H789" i="2" s="1"/>
  <c r="J825" i="3"/>
  <c r="N2190" i="1"/>
  <c r="G2190" i="1"/>
  <c r="S565" i="5"/>
  <c r="R565" i="5"/>
  <c r="H559" i="4"/>
  <c r="I559" i="4"/>
  <c r="D755" i="2"/>
  <c r="F795" i="3"/>
  <c r="E807" i="3"/>
  <c r="F807" i="3" s="1"/>
  <c r="G764" i="2"/>
  <c r="J764" i="2"/>
  <c r="D827" i="3"/>
  <c r="G827" i="3"/>
  <c r="O827" i="3" s="1"/>
  <c r="C791" i="2"/>
  <c r="H791" i="2" s="1"/>
  <c r="J827" i="3"/>
  <c r="K809" i="3"/>
  <c r="J821" i="3"/>
  <c r="F771" i="2"/>
  <c r="N809" i="3"/>
  <c r="K818" i="3"/>
  <c r="N818" i="3"/>
  <c r="F780" i="2"/>
  <c r="AJ735" i="5"/>
  <c r="Y792" i="5"/>
  <c r="D575" i="4"/>
  <c r="G575" i="4"/>
  <c r="E2189" i="1"/>
  <c r="D2139" i="1"/>
  <c r="P2109" i="1"/>
  <c r="D2117" i="1"/>
  <c r="K2190" i="1"/>
  <c r="M578" i="4"/>
  <c r="M571" i="4"/>
  <c r="L2189" i="1"/>
  <c r="L2167" i="1"/>
  <c r="M579" i="4"/>
  <c r="M2189" i="1"/>
  <c r="M2167" i="1"/>
  <c r="H2190" i="1"/>
  <c r="I2189" i="1"/>
  <c r="I2167" i="1"/>
  <c r="Q572" i="4"/>
  <c r="K572" i="4"/>
  <c r="N572" i="4" s="1"/>
  <c r="S563" i="5"/>
  <c r="R563" i="5"/>
  <c r="S562" i="5"/>
  <c r="R562" i="5"/>
  <c r="H567" i="4"/>
  <c r="I567" i="4"/>
  <c r="O820" i="3"/>
  <c r="H820" i="3"/>
  <c r="E820" i="3"/>
  <c r="E782" i="2"/>
  <c r="I782" i="2" s="1"/>
  <c r="E768" i="2"/>
  <c r="D2071" i="1"/>
  <c r="D2101" i="1" s="1"/>
  <c r="D2097" i="1"/>
  <c r="R546" i="5"/>
  <c r="M738" i="5"/>
  <c r="S546" i="5"/>
  <c r="S738" i="5" s="1"/>
  <c r="H561" i="4"/>
  <c r="I561" i="4"/>
  <c r="S568" i="4"/>
  <c r="O814" i="3"/>
  <c r="H814" i="3"/>
  <c r="E776" i="2"/>
  <c r="I776" i="2" s="1"/>
  <c r="E814" i="3"/>
  <c r="O815" i="3"/>
  <c r="H815" i="3"/>
  <c r="E777" i="2"/>
  <c r="I777" i="2" s="1"/>
  <c r="E815" i="3"/>
  <c r="N816" i="3"/>
  <c r="K816" i="3"/>
  <c r="F778" i="2"/>
  <c r="G752" i="2"/>
  <c r="AA522" i="5"/>
  <c r="AA736" i="5" s="1"/>
  <c r="Y736" i="5"/>
  <c r="F768" i="2"/>
  <c r="L2117" i="1"/>
  <c r="M2121" i="1"/>
  <c r="M2151" i="1" s="1"/>
  <c r="G832" i="3"/>
  <c r="O832" i="3" s="1"/>
  <c r="D832" i="3"/>
  <c r="C796" i="2"/>
  <c r="H796" i="2" s="1"/>
  <c r="J832" i="3"/>
  <c r="E771" i="2"/>
  <c r="I771" i="2" s="1"/>
  <c r="H809" i="3"/>
  <c r="E809" i="3"/>
  <c r="G821" i="3"/>
  <c r="H821" i="3" s="1"/>
  <c r="G760" i="2"/>
  <c r="J760" i="2"/>
  <c r="F803" i="3"/>
  <c r="D763" i="2"/>
  <c r="K812" i="3"/>
  <c r="F774" i="2"/>
  <c r="N812" i="3"/>
  <c r="H813" i="3"/>
  <c r="E775" i="2"/>
  <c r="I775" i="2" s="1"/>
  <c r="E813" i="3"/>
  <c r="I566" i="4"/>
  <c r="H566" i="4"/>
  <c r="G578" i="4"/>
  <c r="D578" i="4"/>
  <c r="Y534" i="5"/>
  <c r="R737" i="5"/>
  <c r="G757" i="2"/>
  <c r="J757" i="2"/>
  <c r="N811" i="3"/>
  <c r="F773" i="2"/>
  <c r="K811" i="3"/>
  <c r="G765" i="2"/>
  <c r="J765" i="2"/>
  <c r="D574" i="4"/>
  <c r="G574" i="4"/>
  <c r="M571" i="5"/>
  <c r="M576" i="5"/>
  <c r="M577" i="5"/>
  <c r="M575" i="5"/>
  <c r="M586" i="4"/>
  <c r="M591" i="4"/>
  <c r="M580" i="5"/>
  <c r="M574" i="5"/>
  <c r="M581" i="5"/>
  <c r="M588" i="4"/>
  <c r="M573" i="5"/>
  <c r="M579" i="5"/>
  <c r="M578" i="5"/>
  <c r="M583" i="4"/>
  <c r="M572" i="5"/>
  <c r="S571" i="4" l="1"/>
  <c r="S574" i="4"/>
  <c r="Y566" i="5"/>
  <c r="AA566" i="5" s="1"/>
  <c r="N2167" i="1"/>
  <c r="N2171" i="1" s="1"/>
  <c r="N2201" i="1" s="1"/>
  <c r="Y562" i="5"/>
  <c r="AA562" i="5" s="1"/>
  <c r="N742" i="5"/>
  <c r="N799" i="5" s="1"/>
  <c r="Y568" i="5"/>
  <c r="AA568" i="5" s="1"/>
  <c r="O821" i="3"/>
  <c r="S570" i="4"/>
  <c r="X570" i="4" s="1"/>
  <c r="S572" i="4"/>
  <c r="S577" i="4"/>
  <c r="Y563" i="5"/>
  <c r="AA563" i="5" s="1"/>
  <c r="S575" i="4"/>
  <c r="Y565" i="5"/>
  <c r="AA565" i="5" s="1"/>
  <c r="S573" i="4"/>
  <c r="Y560" i="5"/>
  <c r="AA560" i="5" s="1"/>
  <c r="M581" i="4"/>
  <c r="M570" i="5"/>
  <c r="L740" i="5"/>
  <c r="L797" i="5" s="1"/>
  <c r="M582" i="4"/>
  <c r="M584" i="4"/>
  <c r="K2239" i="1"/>
  <c r="R577" i="5"/>
  <c r="S577" i="5"/>
  <c r="I574" i="4"/>
  <c r="H574" i="4"/>
  <c r="X571" i="4"/>
  <c r="J776" i="2"/>
  <c r="G776" i="2"/>
  <c r="Y546" i="5"/>
  <c r="R738" i="5"/>
  <c r="J782" i="2"/>
  <c r="G782" i="2"/>
  <c r="O840" i="3"/>
  <c r="C806" i="2"/>
  <c r="H806" i="2" s="1"/>
  <c r="J840" i="3"/>
  <c r="G840" i="3"/>
  <c r="D840" i="3"/>
  <c r="F791" i="2"/>
  <c r="N827" i="3"/>
  <c r="K827" i="3"/>
  <c r="H577" i="4"/>
  <c r="I577" i="4"/>
  <c r="I737" i="4"/>
  <c r="T551" i="4"/>
  <c r="X551" i="4"/>
  <c r="Y551" i="4" s="1"/>
  <c r="F797" i="2"/>
  <c r="N833" i="3"/>
  <c r="K833" i="3"/>
  <c r="E828" i="3"/>
  <c r="E792" i="2"/>
  <c r="I792" i="2" s="1"/>
  <c r="H828" i="3"/>
  <c r="J2171" i="1"/>
  <c r="J2201" i="1" s="1"/>
  <c r="J2197" i="1"/>
  <c r="C809" i="2"/>
  <c r="H809" i="2" s="1"/>
  <c r="D843" i="3"/>
  <c r="G843" i="3"/>
  <c r="O843" i="3" s="1"/>
  <c r="J843" i="3"/>
  <c r="S579" i="5"/>
  <c r="R579" i="5"/>
  <c r="Y579" i="5" s="1"/>
  <c r="AA579" i="5" s="1"/>
  <c r="R572" i="5"/>
  <c r="S572" i="5"/>
  <c r="Q583" i="4"/>
  <c r="K583" i="4"/>
  <c r="N583" i="4" s="1"/>
  <c r="M587" i="4"/>
  <c r="Q588" i="4"/>
  <c r="K588" i="4"/>
  <c r="N588" i="4" s="1"/>
  <c r="J2240" i="1"/>
  <c r="S574" i="5"/>
  <c r="R574" i="5"/>
  <c r="Y574" i="5" s="1"/>
  <c r="AA574" i="5" s="1"/>
  <c r="F2239" i="1"/>
  <c r="O2240" i="1"/>
  <c r="L2239" i="1"/>
  <c r="I2239" i="1"/>
  <c r="S576" i="5"/>
  <c r="R576" i="5"/>
  <c r="X572" i="4"/>
  <c r="X577" i="4"/>
  <c r="G775" i="2"/>
  <c r="J775" i="2"/>
  <c r="E784" i="2"/>
  <c r="L2121" i="1"/>
  <c r="L2151" i="1" s="1"/>
  <c r="L2147" i="1"/>
  <c r="D777" i="2"/>
  <c r="F815" i="3"/>
  <c r="F814" i="3"/>
  <c r="D776" i="2"/>
  <c r="X568" i="4"/>
  <c r="Q579" i="4"/>
  <c r="K579" i="4"/>
  <c r="N579" i="4" s="1"/>
  <c r="K571" i="4"/>
  <c r="N571" i="4" s="1"/>
  <c r="Q571" i="4"/>
  <c r="H827" i="3"/>
  <c r="E791" i="2"/>
  <c r="I791" i="2" s="1"/>
  <c r="E827" i="3"/>
  <c r="G838" i="3"/>
  <c r="J838" i="3"/>
  <c r="C804" i="2"/>
  <c r="H804" i="2" s="1"/>
  <c r="D838" i="3"/>
  <c r="O838" i="3"/>
  <c r="E831" i="3"/>
  <c r="H831" i="3"/>
  <c r="E795" i="2"/>
  <c r="I795" i="2" s="1"/>
  <c r="F817" i="3"/>
  <c r="D779" i="2"/>
  <c r="X549" i="4"/>
  <c r="Y549" i="4" s="1"/>
  <c r="T549" i="4"/>
  <c r="X544" i="4"/>
  <c r="Y544" i="4" s="1"/>
  <c r="T544" i="4"/>
  <c r="T553" i="4"/>
  <c r="X553" i="4"/>
  <c r="Y553" i="4" s="1"/>
  <c r="X555" i="4"/>
  <c r="Y555" i="4" s="1"/>
  <c r="T555" i="4"/>
  <c r="O833" i="3"/>
  <c r="H833" i="3"/>
  <c r="E797" i="2"/>
  <c r="I797" i="2" s="1"/>
  <c r="E833" i="3"/>
  <c r="O824" i="3"/>
  <c r="E788" i="2"/>
  <c r="I788" i="2" s="1"/>
  <c r="H824" i="3"/>
  <c r="E824" i="3"/>
  <c r="D845" i="3"/>
  <c r="G845" i="3"/>
  <c r="O845" i="3" s="1"/>
  <c r="C811" i="2"/>
  <c r="H811" i="2" s="1"/>
  <c r="J845" i="3"/>
  <c r="Q570" i="4"/>
  <c r="K570" i="4"/>
  <c r="N570" i="4" s="1"/>
  <c r="K829" i="3"/>
  <c r="F793" i="2"/>
  <c r="N829" i="3"/>
  <c r="Y567" i="5"/>
  <c r="AA567" i="5" s="1"/>
  <c r="Y569" i="5"/>
  <c r="AA569" i="5" s="1"/>
  <c r="J773" i="2"/>
  <c r="G773" i="2"/>
  <c r="J2121" i="1"/>
  <c r="J2151" i="1" s="1"/>
  <c r="J2147" i="1"/>
  <c r="O828" i="3"/>
  <c r="H571" i="4"/>
  <c r="I571" i="4"/>
  <c r="E2121" i="1"/>
  <c r="E2151" i="1" s="1"/>
  <c r="E2147" i="1"/>
  <c r="D582" i="4"/>
  <c r="G582" i="4"/>
  <c r="G584" i="4"/>
  <c r="D584" i="4"/>
  <c r="G846" i="3"/>
  <c r="D846" i="3"/>
  <c r="C812" i="2"/>
  <c r="H812" i="2" s="1"/>
  <c r="J846" i="3"/>
  <c r="O846" i="3"/>
  <c r="O2167" i="1"/>
  <c r="J772" i="2"/>
  <c r="G772" i="2"/>
  <c r="O826" i="3"/>
  <c r="H826" i="3"/>
  <c r="E790" i="2"/>
  <c r="I790" i="2" s="1"/>
  <c r="E826" i="3"/>
  <c r="S573" i="5"/>
  <c r="R573" i="5"/>
  <c r="Y573" i="5" s="1"/>
  <c r="AA573" i="5" s="1"/>
  <c r="M580" i="4"/>
  <c r="S581" i="4" s="1"/>
  <c r="E2239" i="1"/>
  <c r="N2240" i="1"/>
  <c r="E832" i="3"/>
  <c r="E796" i="2"/>
  <c r="I796" i="2" s="1"/>
  <c r="H832" i="3"/>
  <c r="C814" i="2"/>
  <c r="H814" i="2" s="1"/>
  <c r="D848" i="3"/>
  <c r="J848" i="3"/>
  <c r="G848" i="3"/>
  <c r="X575" i="4"/>
  <c r="C805" i="2"/>
  <c r="H805" i="2" s="1"/>
  <c r="D839" i="3"/>
  <c r="J839" i="3"/>
  <c r="G839" i="3"/>
  <c r="T548" i="4"/>
  <c r="X548" i="4"/>
  <c r="Y548" i="4" s="1"/>
  <c r="N544" i="4"/>
  <c r="K736" i="4"/>
  <c r="L736" i="4" s="1"/>
  <c r="H573" i="4"/>
  <c r="I573" i="4"/>
  <c r="D847" i="3"/>
  <c r="G847" i="3"/>
  <c r="C813" i="2"/>
  <c r="H813" i="2" s="1"/>
  <c r="J847" i="3"/>
  <c r="O834" i="3"/>
  <c r="H834" i="3"/>
  <c r="E798" i="2"/>
  <c r="I798" i="2" s="1"/>
  <c r="E834" i="3"/>
  <c r="H830" i="3"/>
  <c r="E794" i="2"/>
  <c r="I794" i="2" s="1"/>
  <c r="E830" i="3"/>
  <c r="G768" i="2"/>
  <c r="S578" i="5"/>
  <c r="R578" i="5"/>
  <c r="M2240" i="1"/>
  <c r="R581" i="5"/>
  <c r="S581" i="5"/>
  <c r="H2239" i="1"/>
  <c r="P2159" i="1"/>
  <c r="D2167" i="1"/>
  <c r="D2189" i="1"/>
  <c r="K591" i="4"/>
  <c r="N591" i="4" s="1"/>
  <c r="Q591" i="4"/>
  <c r="Q586" i="4"/>
  <c r="K586" i="4"/>
  <c r="N586" i="4" s="1"/>
  <c r="G2239" i="1"/>
  <c r="E2240" i="1"/>
  <c r="N2239" i="1"/>
  <c r="K2240" i="1"/>
  <c r="R571" i="5"/>
  <c r="S571" i="5"/>
  <c r="AC737" i="5"/>
  <c r="R794" i="5"/>
  <c r="D771" i="2"/>
  <c r="E821" i="3"/>
  <c r="F821" i="3" s="1"/>
  <c r="F809" i="3"/>
  <c r="F796" i="2"/>
  <c r="K832" i="3"/>
  <c r="N832" i="3"/>
  <c r="AJ736" i="5"/>
  <c r="Y793" i="5"/>
  <c r="F820" i="3"/>
  <c r="D782" i="2"/>
  <c r="I2197" i="1"/>
  <c r="I2171" i="1"/>
  <c r="I2201" i="1" s="1"/>
  <c r="D590" i="4"/>
  <c r="G590" i="4"/>
  <c r="M2197" i="1"/>
  <c r="M2171" i="1"/>
  <c r="M2201" i="1" s="1"/>
  <c r="L2197" i="1"/>
  <c r="L2171" i="1"/>
  <c r="L2201" i="1" s="1"/>
  <c r="K578" i="4"/>
  <c r="N578" i="4" s="1"/>
  <c r="Q578" i="4"/>
  <c r="D2121" i="1"/>
  <c r="D2151" i="1" s="1"/>
  <c r="D2147" i="1"/>
  <c r="I575" i="4"/>
  <c r="H575" i="4"/>
  <c r="F784" i="2"/>
  <c r="D768" i="2"/>
  <c r="J837" i="3"/>
  <c r="C803" i="2"/>
  <c r="G837" i="3"/>
  <c r="C849" i="3"/>
  <c r="D849" i="3" s="1"/>
  <c r="D837" i="3"/>
  <c r="H825" i="3"/>
  <c r="E789" i="2"/>
  <c r="I789" i="2" s="1"/>
  <c r="E825" i="3"/>
  <c r="X574" i="4"/>
  <c r="T546" i="4"/>
  <c r="X546" i="4"/>
  <c r="Y546" i="4" s="1"/>
  <c r="X545" i="4"/>
  <c r="Y545" i="4" s="1"/>
  <c r="T545" i="4"/>
  <c r="T554" i="4"/>
  <c r="X554" i="4"/>
  <c r="Y554" i="4" s="1"/>
  <c r="H576" i="4"/>
  <c r="I576" i="4"/>
  <c r="H569" i="4"/>
  <c r="I569" i="4"/>
  <c r="D591" i="4"/>
  <c r="G591" i="4"/>
  <c r="G583" i="4"/>
  <c r="D583" i="4"/>
  <c r="Q577" i="4"/>
  <c r="K577" i="4"/>
  <c r="N577" i="4" s="1"/>
  <c r="R558" i="5"/>
  <c r="M739" i="5"/>
  <c r="S558" i="5"/>
  <c r="S739" i="5" s="1"/>
  <c r="H829" i="3"/>
  <c r="E829" i="3"/>
  <c r="E793" i="2"/>
  <c r="I793" i="2" s="1"/>
  <c r="S579" i="4"/>
  <c r="F811" i="3"/>
  <c r="D773" i="2"/>
  <c r="S567" i="4"/>
  <c r="K556" i="4"/>
  <c r="Q556" i="4"/>
  <c r="M737" i="4"/>
  <c r="S560" i="4"/>
  <c r="T572" i="4" s="1"/>
  <c r="S566" i="4"/>
  <c r="S562" i="4"/>
  <c r="T574" i="4" s="1"/>
  <c r="S561" i="4"/>
  <c r="S557" i="4"/>
  <c r="S565" i="4"/>
  <c r="S559" i="4"/>
  <c r="S563" i="4"/>
  <c r="S558" i="4"/>
  <c r="T570" i="4" s="1"/>
  <c r="S556" i="4"/>
  <c r="S564" i="4"/>
  <c r="D774" i="2"/>
  <c r="F812" i="3"/>
  <c r="G780" i="2"/>
  <c r="J780" i="2"/>
  <c r="K828" i="3"/>
  <c r="F792" i="2"/>
  <c r="N828" i="3"/>
  <c r="G778" i="2"/>
  <c r="J778" i="2"/>
  <c r="K823" i="3"/>
  <c r="J835" i="3"/>
  <c r="F787" i="2"/>
  <c r="N823" i="3"/>
  <c r="H787" i="2"/>
  <c r="H800" i="2" s="1"/>
  <c r="C800" i="2"/>
  <c r="F819" i="3"/>
  <c r="D781" i="2"/>
  <c r="C808" i="2"/>
  <c r="H808" i="2" s="1"/>
  <c r="J842" i="3"/>
  <c r="G842" i="3"/>
  <c r="D842" i="3"/>
  <c r="H2167" i="1"/>
  <c r="D585" i="4"/>
  <c r="G585" i="4"/>
  <c r="G587" i="4"/>
  <c r="D587" i="4"/>
  <c r="G581" i="4"/>
  <c r="D581" i="4"/>
  <c r="K834" i="3"/>
  <c r="N834" i="3"/>
  <c r="F798" i="2"/>
  <c r="O830" i="3"/>
  <c r="F810" i="3"/>
  <c r="D772" i="2"/>
  <c r="F790" i="2"/>
  <c r="N826" i="3"/>
  <c r="K826" i="3"/>
  <c r="P2097" i="1"/>
  <c r="P2071" i="1"/>
  <c r="P2101" i="1" s="1"/>
  <c r="D589" i="4"/>
  <c r="G589" i="4"/>
  <c r="R580" i="5"/>
  <c r="S580" i="5"/>
  <c r="G580" i="4"/>
  <c r="D580" i="4"/>
  <c r="S575" i="5"/>
  <c r="R575" i="5"/>
  <c r="Y575" i="5" s="1"/>
  <c r="AA575" i="5" s="1"/>
  <c r="G777" i="2"/>
  <c r="J777" i="2"/>
  <c r="D841" i="3"/>
  <c r="G841" i="3"/>
  <c r="J841" i="3"/>
  <c r="C807" i="2"/>
  <c r="H807" i="2" s="1"/>
  <c r="J779" i="2"/>
  <c r="G779" i="2"/>
  <c r="X550" i="4"/>
  <c r="Y550" i="4" s="1"/>
  <c r="T550" i="4"/>
  <c r="H568" i="4"/>
  <c r="I568" i="4"/>
  <c r="X578" i="4"/>
  <c r="G771" i="2"/>
  <c r="J771" i="2"/>
  <c r="I784" i="2"/>
  <c r="J784" i="2" s="1"/>
  <c r="G2171" i="1"/>
  <c r="G2201" i="1" s="1"/>
  <c r="G2197" i="1"/>
  <c r="F2167" i="1"/>
  <c r="M2217" i="1"/>
  <c r="M2239" i="1"/>
  <c r="H2240" i="1"/>
  <c r="J2239" i="1"/>
  <c r="M585" i="4"/>
  <c r="M590" i="4"/>
  <c r="F2240" i="1"/>
  <c r="D2190" i="1"/>
  <c r="P2160" i="1"/>
  <c r="P2190" i="1" s="1"/>
  <c r="M589" i="4"/>
  <c r="G2240" i="1"/>
  <c r="O2239" i="1"/>
  <c r="O2217" i="1"/>
  <c r="L2240" i="1"/>
  <c r="I2240" i="1"/>
  <c r="AA534" i="5"/>
  <c r="AA737" i="5" s="1"/>
  <c r="Y737" i="5"/>
  <c r="I578" i="4"/>
  <c r="H578" i="4"/>
  <c r="D775" i="2"/>
  <c r="F813" i="3"/>
  <c r="S795" i="5"/>
  <c r="AD738" i="5"/>
  <c r="P2139" i="1"/>
  <c r="P2117" i="1"/>
  <c r="E2167" i="1"/>
  <c r="K821" i="3"/>
  <c r="N821" i="3"/>
  <c r="F789" i="2"/>
  <c r="N825" i="3"/>
  <c r="K825" i="3"/>
  <c r="X573" i="4"/>
  <c r="K831" i="3"/>
  <c r="F795" i="2"/>
  <c r="N831" i="3"/>
  <c r="N2121" i="1"/>
  <c r="N2151" i="1" s="1"/>
  <c r="N2147" i="1"/>
  <c r="I579" i="4"/>
  <c r="H579" i="4"/>
  <c r="X547" i="4"/>
  <c r="Y547" i="4" s="1"/>
  <c r="T547" i="4"/>
  <c r="X552" i="4"/>
  <c r="Y552" i="4" s="1"/>
  <c r="T552" i="4"/>
  <c r="R736" i="4"/>
  <c r="N736" i="4"/>
  <c r="H570" i="4"/>
  <c r="I570" i="4"/>
  <c r="S576" i="4"/>
  <c r="F788" i="2"/>
  <c r="K824" i="3"/>
  <c r="N824" i="3"/>
  <c r="D588" i="4"/>
  <c r="G588" i="4"/>
  <c r="I572" i="4"/>
  <c r="H572" i="4"/>
  <c r="O829" i="3"/>
  <c r="J774" i="2"/>
  <c r="G774" i="2"/>
  <c r="D780" i="2"/>
  <c r="F818" i="3"/>
  <c r="H2121" i="1"/>
  <c r="H2151" i="1" s="1"/>
  <c r="H2147" i="1"/>
  <c r="F816" i="3"/>
  <c r="D778" i="2"/>
  <c r="G835" i="3"/>
  <c r="H835" i="3" s="1"/>
  <c r="E787" i="2"/>
  <c r="I787" i="2" s="1"/>
  <c r="H823" i="3"/>
  <c r="E823" i="3"/>
  <c r="G781" i="2"/>
  <c r="J781" i="2"/>
  <c r="Y559" i="5"/>
  <c r="AA559" i="5" s="1"/>
  <c r="K2167" i="1"/>
  <c r="D586" i="4"/>
  <c r="G586" i="4"/>
  <c r="N830" i="3"/>
  <c r="K830" i="3"/>
  <c r="F794" i="2"/>
  <c r="K576" i="4"/>
  <c r="N576" i="4" s="1"/>
  <c r="Q576" i="4"/>
  <c r="D844" i="3"/>
  <c r="G844" i="3"/>
  <c r="J844" i="3"/>
  <c r="C810" i="2"/>
  <c r="H810" i="2" s="1"/>
  <c r="M585" i="5"/>
  <c r="M601" i="4"/>
  <c r="M597" i="4"/>
  <c r="M590" i="5"/>
  <c r="M598" i="4"/>
  <c r="M591" i="5"/>
  <c r="M586" i="5"/>
  <c r="M592" i="4"/>
  <c r="M589" i="5"/>
  <c r="M594" i="4"/>
  <c r="M587" i="5"/>
  <c r="M593" i="5"/>
  <c r="M588" i="5"/>
  <c r="M596" i="4"/>
  <c r="M583" i="5"/>
  <c r="M592" i="5"/>
  <c r="M584" i="5"/>
  <c r="N2197" i="1" l="1"/>
  <c r="T573" i="4"/>
  <c r="S588" i="4"/>
  <c r="O835" i="3"/>
  <c r="Y578" i="5"/>
  <c r="AA578" i="5" s="1"/>
  <c r="S584" i="4"/>
  <c r="G2217" i="1"/>
  <c r="S586" i="4"/>
  <c r="X586" i="4" s="1"/>
  <c r="Y586" i="4" s="1"/>
  <c r="T577" i="4"/>
  <c r="N2217" i="1"/>
  <c r="N2221" i="1" s="1"/>
  <c r="N2251" i="1" s="1"/>
  <c r="E2217" i="1"/>
  <c r="Y576" i="5"/>
  <c r="AA576" i="5" s="1"/>
  <c r="G784" i="2"/>
  <c r="Y571" i="5"/>
  <c r="AA571" i="5" s="1"/>
  <c r="Y581" i="5"/>
  <c r="AA581" i="5" s="1"/>
  <c r="S582" i="4"/>
  <c r="X582" i="4" s="1"/>
  <c r="Y582" i="4" s="1"/>
  <c r="I2217" i="1"/>
  <c r="Y577" i="5"/>
  <c r="AA577" i="5" s="1"/>
  <c r="T588" i="4"/>
  <c r="X588" i="4"/>
  <c r="L2289" i="1"/>
  <c r="M603" i="4"/>
  <c r="M2290" i="1"/>
  <c r="R593" i="5"/>
  <c r="S593" i="5"/>
  <c r="Q592" i="4"/>
  <c r="K592" i="4"/>
  <c r="N592" i="4" s="1"/>
  <c r="K601" i="4"/>
  <c r="N601" i="4" s="1"/>
  <c r="Q601" i="4"/>
  <c r="K2171" i="1"/>
  <c r="K2201" i="1" s="1"/>
  <c r="K2197" i="1"/>
  <c r="Y794" i="5"/>
  <c r="AJ737" i="5"/>
  <c r="O2247" i="1"/>
  <c r="O2221" i="1"/>
  <c r="O2251" i="1" s="1"/>
  <c r="E807" i="2"/>
  <c r="I807" i="2" s="1"/>
  <c r="E841" i="3"/>
  <c r="H841" i="3"/>
  <c r="J861" i="3"/>
  <c r="D861" i="3"/>
  <c r="C829" i="2"/>
  <c r="H829" i="2" s="1"/>
  <c r="G861" i="3"/>
  <c r="H589" i="4"/>
  <c r="I589" i="4"/>
  <c r="J787" i="2"/>
  <c r="G787" i="2"/>
  <c r="I800" i="2"/>
  <c r="J800" i="2" s="1"/>
  <c r="T556" i="4"/>
  <c r="X556" i="4"/>
  <c r="Y556" i="4" s="1"/>
  <c r="X566" i="4"/>
  <c r="Y566" i="4" s="1"/>
  <c r="T566" i="4"/>
  <c r="N556" i="4"/>
  <c r="K737" i="4"/>
  <c r="L737" i="4" s="1"/>
  <c r="H803" i="2"/>
  <c r="H816" i="2" s="1"/>
  <c r="C816" i="2"/>
  <c r="N2247" i="1"/>
  <c r="F811" i="2"/>
  <c r="K845" i="3"/>
  <c r="N845" i="3"/>
  <c r="D795" i="2"/>
  <c r="F831" i="3"/>
  <c r="D851" i="3"/>
  <c r="J851" i="3"/>
  <c r="C863" i="3"/>
  <c r="D863" i="3" s="1"/>
  <c r="C819" i="2"/>
  <c r="G851" i="3"/>
  <c r="O851" i="3" s="1"/>
  <c r="S584" i="5"/>
  <c r="R584" i="5"/>
  <c r="M582" i="5"/>
  <c r="L741" i="5"/>
  <c r="L798" i="5" s="1"/>
  <c r="R592" i="5"/>
  <c r="S592" i="5"/>
  <c r="L2290" i="1"/>
  <c r="J2290" i="1"/>
  <c r="R588" i="5"/>
  <c r="Y588" i="5" s="1"/>
  <c r="AA588" i="5" s="1"/>
  <c r="S588" i="5"/>
  <c r="R587" i="5"/>
  <c r="S587" i="5"/>
  <c r="G2290" i="1"/>
  <c r="M593" i="4"/>
  <c r="E2290" i="1"/>
  <c r="S590" i="5"/>
  <c r="R590" i="5"/>
  <c r="N2290" i="1"/>
  <c r="K597" i="4"/>
  <c r="N597" i="4" s="1"/>
  <c r="Q597" i="4"/>
  <c r="S585" i="5"/>
  <c r="R585" i="5"/>
  <c r="S587" i="4"/>
  <c r="I588" i="4"/>
  <c r="H588" i="4"/>
  <c r="E2171" i="1"/>
  <c r="E2201" i="1" s="1"/>
  <c r="E2197" i="1"/>
  <c r="G599" i="4"/>
  <c r="D599" i="4"/>
  <c r="K590" i="4"/>
  <c r="N590" i="4" s="1"/>
  <c r="Q590" i="4"/>
  <c r="J2217" i="1"/>
  <c r="J857" i="3"/>
  <c r="C825" i="2"/>
  <c r="H825" i="2" s="1"/>
  <c r="G857" i="3"/>
  <c r="D857" i="3"/>
  <c r="O857" i="3"/>
  <c r="F2171" i="1"/>
  <c r="F2201" i="1" s="1"/>
  <c r="F2197" i="1"/>
  <c r="N841" i="3"/>
  <c r="K841" i="3"/>
  <c r="F807" i="2"/>
  <c r="Y580" i="5"/>
  <c r="AA580" i="5" s="1"/>
  <c r="T584" i="4"/>
  <c r="X584" i="4"/>
  <c r="Y584" i="4" s="1"/>
  <c r="H581" i="4"/>
  <c r="I581" i="4"/>
  <c r="F808" i="2"/>
  <c r="K842" i="3"/>
  <c r="N842" i="3"/>
  <c r="F800" i="2"/>
  <c r="T564" i="4"/>
  <c r="X564" i="4"/>
  <c r="Y564" i="4" s="1"/>
  <c r="T559" i="4"/>
  <c r="X559" i="4"/>
  <c r="Y559" i="4" s="1"/>
  <c r="T562" i="4"/>
  <c r="X562" i="4"/>
  <c r="Y562" i="4" s="1"/>
  <c r="I583" i="4"/>
  <c r="H583" i="4"/>
  <c r="G789" i="2"/>
  <c r="J789" i="2"/>
  <c r="O837" i="3"/>
  <c r="E837" i="3"/>
  <c r="G849" i="3"/>
  <c r="H849" i="3" s="1"/>
  <c r="H837" i="3"/>
  <c r="E803" i="2"/>
  <c r="I803" i="2" s="1"/>
  <c r="I590" i="4"/>
  <c r="H590" i="4"/>
  <c r="D854" i="3"/>
  <c r="J854" i="3"/>
  <c r="G854" i="3"/>
  <c r="C822" i="2"/>
  <c r="H822" i="2" s="1"/>
  <c r="C826" i="2"/>
  <c r="H826" i="2" s="1"/>
  <c r="G858" i="3"/>
  <c r="O858" i="3" s="1"/>
  <c r="D858" i="3"/>
  <c r="J858" i="3"/>
  <c r="D595" i="4"/>
  <c r="G595" i="4"/>
  <c r="G601" i="4"/>
  <c r="D601" i="4"/>
  <c r="D798" i="2"/>
  <c r="F834" i="3"/>
  <c r="K847" i="3"/>
  <c r="N847" i="3"/>
  <c r="F813" i="2"/>
  <c r="O848" i="3"/>
  <c r="E814" i="2"/>
  <c r="I814" i="2" s="1"/>
  <c r="H848" i="3"/>
  <c r="E848" i="3"/>
  <c r="G790" i="2"/>
  <c r="J790" i="2"/>
  <c r="I584" i="4"/>
  <c r="H584" i="4"/>
  <c r="J791" i="2"/>
  <c r="G791" i="2"/>
  <c r="T568" i="4"/>
  <c r="J792" i="2"/>
  <c r="G792" i="2"/>
  <c r="H840" i="3"/>
  <c r="E840" i="3"/>
  <c r="E806" i="2"/>
  <c r="I806" i="2" s="1"/>
  <c r="K2217" i="1"/>
  <c r="Q582" i="4"/>
  <c r="S593" i="4"/>
  <c r="K582" i="4"/>
  <c r="N582" i="4" s="1"/>
  <c r="N743" i="5"/>
  <c r="N800" i="5" s="1"/>
  <c r="J2289" i="1"/>
  <c r="J2267" i="1"/>
  <c r="K2289" i="1"/>
  <c r="E2289" i="1"/>
  <c r="E2267" i="1"/>
  <c r="I2290" i="1"/>
  <c r="X576" i="4"/>
  <c r="Y576" i="4" s="1"/>
  <c r="T576" i="4"/>
  <c r="D602" i="4"/>
  <c r="G602" i="4"/>
  <c r="N835" i="3"/>
  <c r="K835" i="3"/>
  <c r="X565" i="4"/>
  <c r="Y565" i="4" s="1"/>
  <c r="T565" i="4"/>
  <c r="T579" i="4"/>
  <c r="X579" i="4"/>
  <c r="I591" i="4"/>
  <c r="H591" i="4"/>
  <c r="S589" i="4"/>
  <c r="D784" i="2"/>
  <c r="G2221" i="1"/>
  <c r="G2251" i="1" s="1"/>
  <c r="G2247" i="1"/>
  <c r="G859" i="3"/>
  <c r="C827" i="2"/>
  <c r="H827" i="2" s="1"/>
  <c r="J859" i="3"/>
  <c r="D859" i="3"/>
  <c r="J798" i="2"/>
  <c r="G798" i="2"/>
  <c r="F814" i="2"/>
  <c r="N848" i="3"/>
  <c r="K848" i="3"/>
  <c r="E2221" i="1"/>
  <c r="E2251" i="1" s="1"/>
  <c r="E2247" i="1"/>
  <c r="O2171" i="1"/>
  <c r="O2201" i="1" s="1"/>
  <c r="O2197" i="1"/>
  <c r="F824" i="3"/>
  <c r="D788" i="2"/>
  <c r="N838" i="3"/>
  <c r="F804" i="2"/>
  <c r="K838" i="3"/>
  <c r="S590" i="4"/>
  <c r="I2221" i="1"/>
  <c r="I2251" i="1" s="1"/>
  <c r="I2247" i="1"/>
  <c r="S594" i="4"/>
  <c r="M740" i="5"/>
  <c r="S570" i="5"/>
  <c r="S740" i="5" s="1"/>
  <c r="R570" i="5"/>
  <c r="M602" i="4"/>
  <c r="M2289" i="1"/>
  <c r="M2267" i="1"/>
  <c r="M600" i="4"/>
  <c r="D2239" i="1"/>
  <c r="D2217" i="1"/>
  <c r="P2209" i="1"/>
  <c r="O2289" i="1"/>
  <c r="M599" i="4"/>
  <c r="K2290" i="1"/>
  <c r="K598" i="4"/>
  <c r="N598" i="4" s="1"/>
  <c r="Q598" i="4"/>
  <c r="H2289" i="1"/>
  <c r="I2289" i="1"/>
  <c r="F2289" i="1"/>
  <c r="O844" i="3"/>
  <c r="E810" i="2"/>
  <c r="I810" i="2" s="1"/>
  <c r="E844" i="3"/>
  <c r="H844" i="3"/>
  <c r="T586" i="4"/>
  <c r="D862" i="3"/>
  <c r="G862" i="3"/>
  <c r="O862" i="3" s="1"/>
  <c r="C830" i="2"/>
  <c r="H830" i="2" s="1"/>
  <c r="J862" i="3"/>
  <c r="D600" i="4"/>
  <c r="G600" i="4"/>
  <c r="G603" i="4"/>
  <c r="D603" i="4"/>
  <c r="K585" i="4"/>
  <c r="N585" i="4" s="1"/>
  <c r="Q585" i="4"/>
  <c r="T578" i="4"/>
  <c r="O841" i="3"/>
  <c r="H580" i="4"/>
  <c r="I580" i="4"/>
  <c r="S585" i="4"/>
  <c r="H587" i="4"/>
  <c r="I587" i="4"/>
  <c r="X558" i="4"/>
  <c r="Y558" i="4" s="1"/>
  <c r="T558" i="4"/>
  <c r="T557" i="4"/>
  <c r="X557" i="4"/>
  <c r="T569" i="4"/>
  <c r="X560" i="4"/>
  <c r="Y560" i="4" s="1"/>
  <c r="T560" i="4"/>
  <c r="X567" i="4"/>
  <c r="Y567" i="4" s="1"/>
  <c r="T567" i="4"/>
  <c r="G793" i="2"/>
  <c r="J793" i="2"/>
  <c r="K837" i="3"/>
  <c r="F803" i="2"/>
  <c r="J849" i="3"/>
  <c r="N837" i="3"/>
  <c r="D2197" i="1"/>
  <c r="D2171" i="1"/>
  <c r="D2201" i="1" s="1"/>
  <c r="G593" i="4"/>
  <c r="D593" i="4"/>
  <c r="H2217" i="1"/>
  <c r="G794" i="2"/>
  <c r="J794" i="2"/>
  <c r="H847" i="3"/>
  <c r="E813" i="2"/>
  <c r="I813" i="2" s="1"/>
  <c r="E847" i="3"/>
  <c r="O839" i="3"/>
  <c r="E805" i="2"/>
  <c r="I805" i="2" s="1"/>
  <c r="E839" i="3"/>
  <c r="H839" i="3"/>
  <c r="F832" i="3"/>
  <c r="D796" i="2"/>
  <c r="E846" i="3"/>
  <c r="H846" i="3"/>
  <c r="E812" i="2"/>
  <c r="I812" i="2" s="1"/>
  <c r="G797" i="2"/>
  <c r="J797" i="2"/>
  <c r="E804" i="2"/>
  <c r="I804" i="2" s="1"/>
  <c r="E838" i="3"/>
  <c r="H838" i="3"/>
  <c r="D594" i="4"/>
  <c r="G594" i="4"/>
  <c r="Y572" i="5"/>
  <c r="AA572" i="5" s="1"/>
  <c r="G856" i="3"/>
  <c r="J856" i="3"/>
  <c r="C824" i="2"/>
  <c r="H824" i="2" s="1"/>
  <c r="D856" i="3"/>
  <c r="E809" i="2"/>
  <c r="I809" i="2" s="1"/>
  <c r="H843" i="3"/>
  <c r="E843" i="3"/>
  <c r="AC738" i="5"/>
  <c r="R795" i="5"/>
  <c r="Y571" i="4"/>
  <c r="K584" i="4"/>
  <c r="N584" i="4" s="1"/>
  <c r="Q584" i="4"/>
  <c r="D596" i="4"/>
  <c r="G596" i="4"/>
  <c r="S591" i="4"/>
  <c r="S592" i="4"/>
  <c r="K581" i="4"/>
  <c r="N581" i="4" s="1"/>
  <c r="Q581" i="4"/>
  <c r="M595" i="4"/>
  <c r="F2290" i="1"/>
  <c r="K844" i="3"/>
  <c r="F810" i="2"/>
  <c r="N844" i="3"/>
  <c r="E835" i="3"/>
  <c r="F835" i="3" s="1"/>
  <c r="D787" i="2"/>
  <c r="F823" i="3"/>
  <c r="P2121" i="1"/>
  <c r="P2151" i="1" s="1"/>
  <c r="P2147" i="1"/>
  <c r="Q589" i="4"/>
  <c r="K589" i="4"/>
  <c r="N589" i="4" s="1"/>
  <c r="H2197" i="1"/>
  <c r="H2171" i="1"/>
  <c r="H2201" i="1" s="1"/>
  <c r="S796" i="5"/>
  <c r="AD739" i="5"/>
  <c r="D852" i="3"/>
  <c r="J852" i="3"/>
  <c r="G852" i="3"/>
  <c r="O852" i="3" s="1"/>
  <c r="C820" i="2"/>
  <c r="H820" i="2" s="1"/>
  <c r="D794" i="2"/>
  <c r="F830" i="3"/>
  <c r="G796" i="2"/>
  <c r="J796" i="2"/>
  <c r="H582" i="4"/>
  <c r="I582" i="4"/>
  <c r="T581" i="4"/>
  <c r="X581" i="4"/>
  <c r="Y581" i="4" s="1"/>
  <c r="F833" i="3"/>
  <c r="D797" i="2"/>
  <c r="Y568" i="4"/>
  <c r="D855" i="3"/>
  <c r="G855" i="3"/>
  <c r="C823" i="2"/>
  <c r="H823" i="2" s="1"/>
  <c r="J855" i="3"/>
  <c r="N843" i="3"/>
  <c r="F809" i="2"/>
  <c r="K843" i="3"/>
  <c r="D792" i="2"/>
  <c r="F828" i="3"/>
  <c r="F806" i="2"/>
  <c r="N840" i="3"/>
  <c r="K840" i="3"/>
  <c r="S583" i="5"/>
  <c r="R583" i="5"/>
  <c r="K596" i="4"/>
  <c r="N596" i="4" s="1"/>
  <c r="Q596" i="4"/>
  <c r="D2240" i="1"/>
  <c r="P2210" i="1"/>
  <c r="P2240" i="1" s="1"/>
  <c r="O2290" i="1"/>
  <c r="Q594" i="4"/>
  <c r="K594" i="4"/>
  <c r="N594" i="4" s="1"/>
  <c r="G592" i="4"/>
  <c r="D592" i="4"/>
  <c r="S589" i="5"/>
  <c r="R589" i="5"/>
  <c r="Y589" i="5" s="1"/>
  <c r="AA589" i="5" s="1"/>
  <c r="G2289" i="1"/>
  <c r="G2267" i="1"/>
  <c r="R586" i="5"/>
  <c r="S586" i="5"/>
  <c r="R591" i="5"/>
  <c r="S591" i="5"/>
  <c r="N2289" i="1"/>
  <c r="N2267" i="1"/>
  <c r="H2290" i="1"/>
  <c r="H586" i="4"/>
  <c r="I586" i="4"/>
  <c r="E800" i="2"/>
  <c r="D597" i="4"/>
  <c r="G597" i="4"/>
  <c r="M2247" i="1"/>
  <c r="M2221" i="1"/>
  <c r="M2251" i="1" s="1"/>
  <c r="H585" i="4"/>
  <c r="I585" i="4"/>
  <c r="O842" i="3"/>
  <c r="E808" i="2"/>
  <c r="I808" i="2" s="1"/>
  <c r="H842" i="3"/>
  <c r="E842" i="3"/>
  <c r="X563" i="4"/>
  <c r="Y563" i="4" s="1"/>
  <c r="T563" i="4"/>
  <c r="T561" i="4"/>
  <c r="X561" i="4"/>
  <c r="Y561" i="4" s="1"/>
  <c r="R737" i="4"/>
  <c r="N737" i="4"/>
  <c r="F829" i="3"/>
  <c r="D793" i="2"/>
  <c r="R739" i="5"/>
  <c r="Y558" i="5"/>
  <c r="D789" i="2"/>
  <c r="F825" i="3"/>
  <c r="D860" i="3"/>
  <c r="J860" i="3"/>
  <c r="G860" i="3"/>
  <c r="C828" i="2"/>
  <c r="H828" i="2" s="1"/>
  <c r="S597" i="4"/>
  <c r="P2189" i="1"/>
  <c r="P2167" i="1"/>
  <c r="O847" i="3"/>
  <c r="N839" i="3"/>
  <c r="K839" i="3"/>
  <c r="F805" i="2"/>
  <c r="T575" i="4"/>
  <c r="Q580" i="4"/>
  <c r="K580" i="4"/>
  <c r="N580" i="4" s="1"/>
  <c r="S583" i="4"/>
  <c r="S580" i="4"/>
  <c r="D790" i="2"/>
  <c r="F826" i="3"/>
  <c r="K846" i="3"/>
  <c r="F812" i="2"/>
  <c r="N846" i="3"/>
  <c r="H845" i="3"/>
  <c r="E811" i="2"/>
  <c r="I811" i="2" s="1"/>
  <c r="E845" i="3"/>
  <c r="G788" i="2"/>
  <c r="J788" i="2"/>
  <c r="J795" i="2"/>
  <c r="G795" i="2"/>
  <c r="F827" i="3"/>
  <c r="D791" i="2"/>
  <c r="Y577" i="4"/>
  <c r="L2217" i="1"/>
  <c r="F2217" i="1"/>
  <c r="D598" i="4"/>
  <c r="G598" i="4"/>
  <c r="K587" i="4"/>
  <c r="N587" i="4" s="1"/>
  <c r="Q587" i="4"/>
  <c r="Y738" i="5"/>
  <c r="AA546" i="5"/>
  <c r="AA738" i="5" s="1"/>
  <c r="T571" i="4"/>
  <c r="J853" i="3"/>
  <c r="C821" i="2"/>
  <c r="H821" i="2" s="1"/>
  <c r="G853" i="3"/>
  <c r="D853" i="3"/>
  <c r="M609" i="4"/>
  <c r="M611" i="4"/>
  <c r="M603" i="5"/>
  <c r="M605" i="5"/>
  <c r="M610" i="4"/>
  <c r="M596" i="5"/>
  <c r="M600" i="5"/>
  <c r="M599" i="5"/>
  <c r="M605" i="4"/>
  <c r="M601" i="5"/>
  <c r="M598" i="5"/>
  <c r="M606" i="4"/>
  <c r="M595" i="5"/>
  <c r="M602" i="5"/>
  <c r="M607" i="4"/>
  <c r="M614" i="4"/>
  <c r="M604" i="5"/>
  <c r="M597" i="5"/>
  <c r="Y574" i="4" l="1"/>
  <c r="S601" i="4"/>
  <c r="Y588" i="4"/>
  <c r="Y572" i="4"/>
  <c r="S596" i="4"/>
  <c r="T596" i="4" s="1"/>
  <c r="Y593" i="5"/>
  <c r="AA593" i="5" s="1"/>
  <c r="T582" i="4"/>
  <c r="S598" i="4"/>
  <c r="Y578" i="4"/>
  <c r="Y591" i="5"/>
  <c r="AA591" i="5" s="1"/>
  <c r="Y583" i="5"/>
  <c r="AA583" i="5" s="1"/>
  <c r="Y587" i="5"/>
  <c r="AA587" i="5" s="1"/>
  <c r="Y579" i="4"/>
  <c r="S603" i="4"/>
  <c r="I2267" i="1"/>
  <c r="I2297" i="1" s="1"/>
  <c r="H2267" i="1"/>
  <c r="S600" i="4"/>
  <c r="X600" i="4" s="1"/>
  <c r="Y600" i="4" s="1"/>
  <c r="Y584" i="5"/>
  <c r="AA584" i="5" s="1"/>
  <c r="X603" i="4"/>
  <c r="T603" i="4"/>
  <c r="T601" i="4"/>
  <c r="X601" i="4"/>
  <c r="I816" i="2"/>
  <c r="J816" i="2" s="1"/>
  <c r="J803" i="2"/>
  <c r="G803" i="2"/>
  <c r="H2340" i="1"/>
  <c r="Q606" i="4"/>
  <c r="K606" i="4"/>
  <c r="N606" i="4" s="1"/>
  <c r="O853" i="3"/>
  <c r="H853" i="3"/>
  <c r="E853" i="3"/>
  <c r="E821" i="2"/>
  <c r="I821" i="2" s="1"/>
  <c r="L2247" i="1"/>
  <c r="L2221" i="1"/>
  <c r="L2251" i="1" s="1"/>
  <c r="T580" i="4"/>
  <c r="X580" i="4"/>
  <c r="Y580" i="4" s="1"/>
  <c r="D808" i="2"/>
  <c r="F842" i="3"/>
  <c r="I592" i="4"/>
  <c r="H592" i="4"/>
  <c r="D612" i="4"/>
  <c r="G612" i="4"/>
  <c r="I596" i="4"/>
  <c r="H596" i="4"/>
  <c r="J812" i="2"/>
  <c r="G812" i="2"/>
  <c r="G813" i="2"/>
  <c r="J813" i="2"/>
  <c r="F816" i="2"/>
  <c r="I603" i="4"/>
  <c r="H603" i="4"/>
  <c r="I2271" i="1"/>
  <c r="I2301" i="1" s="1"/>
  <c r="D2247" i="1"/>
  <c r="D2221" i="1"/>
  <c r="D2251" i="1" s="1"/>
  <c r="X594" i="4"/>
  <c r="Y594" i="4" s="1"/>
  <c r="T594" i="4"/>
  <c r="Y573" i="4"/>
  <c r="G814" i="2"/>
  <c r="J814" i="2"/>
  <c r="J2221" i="1"/>
  <c r="J2251" i="1" s="1"/>
  <c r="J2247" i="1"/>
  <c r="F2340" i="1"/>
  <c r="F2339" i="1"/>
  <c r="F2317" i="1"/>
  <c r="H2339" i="1"/>
  <c r="K607" i="4"/>
  <c r="N607" i="4" s="1"/>
  <c r="Q607" i="4"/>
  <c r="I2339" i="1"/>
  <c r="S595" i="5"/>
  <c r="R595" i="5"/>
  <c r="G2340" i="1"/>
  <c r="S598" i="5"/>
  <c r="R598" i="5"/>
  <c r="K605" i="4"/>
  <c r="N605" i="4" s="1"/>
  <c r="Q605" i="4"/>
  <c r="S599" i="5"/>
  <c r="R599" i="5"/>
  <c r="M604" i="4"/>
  <c r="D2289" i="1"/>
  <c r="P2259" i="1"/>
  <c r="D2267" i="1"/>
  <c r="M2339" i="1"/>
  <c r="Q610" i="4"/>
  <c r="K610" i="4"/>
  <c r="N610" i="4" s="1"/>
  <c r="F2247" i="1"/>
  <c r="F2221" i="1"/>
  <c r="F2251" i="1" s="1"/>
  <c r="T597" i="4"/>
  <c r="X597" i="4"/>
  <c r="R796" i="5"/>
  <c r="AC739" i="5"/>
  <c r="G2297" i="1"/>
  <c r="G2271" i="1"/>
  <c r="G2301" i="1" s="1"/>
  <c r="D800" i="2"/>
  <c r="T591" i="4"/>
  <c r="X591" i="4"/>
  <c r="Y591" i="4" s="1"/>
  <c r="D805" i="2"/>
  <c r="F839" i="3"/>
  <c r="D813" i="2"/>
  <c r="F847" i="3"/>
  <c r="N849" i="3"/>
  <c r="K849" i="3"/>
  <c r="X585" i="4"/>
  <c r="Y585" i="4" s="1"/>
  <c r="T585" i="4"/>
  <c r="F844" i="3"/>
  <c r="D810" i="2"/>
  <c r="D868" i="3"/>
  <c r="G868" i="3"/>
  <c r="C838" i="2"/>
  <c r="H838" i="2" s="1"/>
  <c r="J868" i="3"/>
  <c r="G869" i="3"/>
  <c r="O869" i="3" s="1"/>
  <c r="C839" i="2"/>
  <c r="H839" i="2" s="1"/>
  <c r="D869" i="3"/>
  <c r="J869" i="3"/>
  <c r="N744" i="5"/>
  <c r="N801" i="5" s="1"/>
  <c r="P2239" i="1"/>
  <c r="P2217" i="1"/>
  <c r="Q602" i="4"/>
  <c r="K602" i="4"/>
  <c r="N602" i="4" s="1"/>
  <c r="C837" i="2"/>
  <c r="H837" i="2" s="1"/>
  <c r="D867" i="3"/>
  <c r="G867" i="3"/>
  <c r="J867" i="3"/>
  <c r="X590" i="4"/>
  <c r="Y590" i="4" s="1"/>
  <c r="T590" i="4"/>
  <c r="N859" i="3"/>
  <c r="F827" i="2"/>
  <c r="K859" i="3"/>
  <c r="E2297" i="1"/>
  <c r="E2271" i="1"/>
  <c r="E2301" i="1" s="1"/>
  <c r="D874" i="3"/>
  <c r="J874" i="3"/>
  <c r="G874" i="3"/>
  <c r="O874" i="3" s="1"/>
  <c r="C844" i="2"/>
  <c r="H844" i="2" s="1"/>
  <c r="C836" i="2"/>
  <c r="H836" i="2" s="1"/>
  <c r="J866" i="3"/>
  <c r="D866" i="3"/>
  <c r="G866" i="3"/>
  <c r="O866" i="3" s="1"/>
  <c r="X593" i="4"/>
  <c r="Y593" i="4" s="1"/>
  <c r="T593" i="4"/>
  <c r="D806" i="2"/>
  <c r="F840" i="3"/>
  <c r="K857" i="3"/>
  <c r="N857" i="3"/>
  <c r="F825" i="2"/>
  <c r="Y585" i="5"/>
  <c r="AA585" i="5" s="1"/>
  <c r="Y590" i="5"/>
  <c r="AA590" i="5" s="1"/>
  <c r="D615" i="4"/>
  <c r="G615" i="4"/>
  <c r="Y592" i="5"/>
  <c r="AA592" i="5" s="1"/>
  <c r="J863" i="3"/>
  <c r="K851" i="3"/>
  <c r="F819" i="2"/>
  <c r="N851" i="3"/>
  <c r="G800" i="2"/>
  <c r="O861" i="3"/>
  <c r="E861" i="3"/>
  <c r="H861" i="3"/>
  <c r="E829" i="2"/>
  <c r="I829" i="2" s="1"/>
  <c r="C842" i="2"/>
  <c r="H842" i="2" s="1"/>
  <c r="G872" i="3"/>
  <c r="D872" i="3"/>
  <c r="J872" i="3"/>
  <c r="K614" i="4"/>
  <c r="N614" i="4" s="1"/>
  <c r="Q614" i="4"/>
  <c r="E2339" i="1"/>
  <c r="F845" i="3"/>
  <c r="D811" i="2"/>
  <c r="F838" i="3"/>
  <c r="D804" i="2"/>
  <c r="K862" i="3"/>
  <c r="N862" i="3"/>
  <c r="F830" i="2"/>
  <c r="H2271" i="1"/>
  <c r="H2301" i="1" s="1"/>
  <c r="H2297" i="1"/>
  <c r="G613" i="4"/>
  <c r="D613" i="4"/>
  <c r="G609" i="4"/>
  <c r="D609" i="4"/>
  <c r="K858" i="3"/>
  <c r="N858" i="3"/>
  <c r="F826" i="2"/>
  <c r="G608" i="4"/>
  <c r="D608" i="4"/>
  <c r="F841" i="3"/>
  <c r="D807" i="2"/>
  <c r="Q603" i="4"/>
  <c r="K603" i="4"/>
  <c r="N603" i="4" s="1"/>
  <c r="S597" i="5"/>
  <c r="R597" i="5"/>
  <c r="L2339" i="1"/>
  <c r="D604" i="4"/>
  <c r="G604" i="4"/>
  <c r="R604" i="5"/>
  <c r="S604" i="5"/>
  <c r="J2340" i="1"/>
  <c r="N2340" i="1"/>
  <c r="O2339" i="1"/>
  <c r="M608" i="4"/>
  <c r="S609" i="4" s="1"/>
  <c r="S601" i="5"/>
  <c r="R601" i="5"/>
  <c r="M615" i="4"/>
  <c r="S600" i="5"/>
  <c r="R600" i="5"/>
  <c r="K2340" i="1"/>
  <c r="M594" i="5"/>
  <c r="L742" i="5"/>
  <c r="L799" i="5" s="1"/>
  <c r="E2340" i="1"/>
  <c r="Y795" i="5"/>
  <c r="AJ738" i="5"/>
  <c r="I598" i="4"/>
  <c r="H598" i="4"/>
  <c r="G811" i="2"/>
  <c r="J811" i="2"/>
  <c r="X583" i="4"/>
  <c r="Y583" i="4" s="1"/>
  <c r="T583" i="4"/>
  <c r="P2197" i="1"/>
  <c r="P2171" i="1"/>
  <c r="P2201" i="1" s="1"/>
  <c r="O860" i="3"/>
  <c r="E828" i="2"/>
  <c r="I828" i="2" s="1"/>
  <c r="H860" i="3"/>
  <c r="E860" i="3"/>
  <c r="I597" i="4"/>
  <c r="H597" i="4"/>
  <c r="N2297" i="1"/>
  <c r="N2271" i="1"/>
  <c r="N2301" i="1" s="1"/>
  <c r="S605" i="4"/>
  <c r="H852" i="3"/>
  <c r="E820" i="2"/>
  <c r="I820" i="2" s="1"/>
  <c r="E852" i="3"/>
  <c r="N856" i="3"/>
  <c r="K856" i="3"/>
  <c r="F824" i="2"/>
  <c r="J804" i="2"/>
  <c r="G804" i="2"/>
  <c r="Y575" i="4"/>
  <c r="S602" i="4"/>
  <c r="Y557" i="4"/>
  <c r="Y569" i="4"/>
  <c r="H600" i="4"/>
  <c r="I600" i="4"/>
  <c r="O2267" i="1"/>
  <c r="G610" i="4"/>
  <c r="D610" i="4"/>
  <c r="Y570" i="5"/>
  <c r="R740" i="5"/>
  <c r="O859" i="3"/>
  <c r="E827" i="2"/>
  <c r="I827" i="2" s="1"/>
  <c r="H859" i="3"/>
  <c r="E859" i="3"/>
  <c r="T589" i="4"/>
  <c r="X589" i="4"/>
  <c r="Y589" i="4" s="1"/>
  <c r="K2267" i="1"/>
  <c r="J2297" i="1"/>
  <c r="J2271" i="1"/>
  <c r="J2301" i="1" s="1"/>
  <c r="K2247" i="1"/>
  <c r="K2221" i="1"/>
  <c r="K2251" i="1" s="1"/>
  <c r="I595" i="4"/>
  <c r="H595" i="4"/>
  <c r="O854" i="3"/>
  <c r="E822" i="2"/>
  <c r="I822" i="2" s="1"/>
  <c r="E854" i="3"/>
  <c r="H854" i="3"/>
  <c r="F837" i="3"/>
  <c r="E849" i="3"/>
  <c r="F849" i="3" s="1"/>
  <c r="D803" i="2"/>
  <c r="E857" i="3"/>
  <c r="E825" i="2"/>
  <c r="I825" i="2" s="1"/>
  <c r="H857" i="3"/>
  <c r="H599" i="4"/>
  <c r="I599" i="4"/>
  <c r="C841" i="2"/>
  <c r="H841" i="2" s="1"/>
  <c r="G871" i="3"/>
  <c r="D871" i="3"/>
  <c r="J871" i="3"/>
  <c r="Q593" i="4"/>
  <c r="K593" i="4"/>
  <c r="N593" i="4" s="1"/>
  <c r="S604" i="4"/>
  <c r="G606" i="4"/>
  <c r="D606" i="4"/>
  <c r="D607" i="4"/>
  <c r="G607" i="4"/>
  <c r="D605" i="4"/>
  <c r="G605" i="4"/>
  <c r="M741" i="5"/>
  <c r="R582" i="5"/>
  <c r="S582" i="5"/>
  <c r="S741" i="5" s="1"/>
  <c r="C832" i="2"/>
  <c r="H819" i="2"/>
  <c r="H832" i="2" s="1"/>
  <c r="J807" i="2"/>
  <c r="G807" i="2"/>
  <c r="D876" i="3"/>
  <c r="G876" i="3"/>
  <c r="J876" i="3"/>
  <c r="C846" i="2"/>
  <c r="H846" i="2" s="1"/>
  <c r="L2267" i="1"/>
  <c r="J2339" i="1"/>
  <c r="M613" i="4"/>
  <c r="K2339" i="1"/>
  <c r="R596" i="5"/>
  <c r="S596" i="5"/>
  <c r="D2290" i="1"/>
  <c r="P2260" i="1"/>
  <c r="P2290" i="1" s="1"/>
  <c r="S605" i="5"/>
  <c r="R605" i="5"/>
  <c r="K855" i="3"/>
  <c r="N855" i="3"/>
  <c r="F823" i="2"/>
  <c r="D809" i="2"/>
  <c r="F843" i="3"/>
  <c r="I594" i="4"/>
  <c r="H594" i="4"/>
  <c r="G805" i="2"/>
  <c r="J805" i="2"/>
  <c r="H2247" i="1"/>
  <c r="H2221" i="1"/>
  <c r="H2251" i="1" s="1"/>
  <c r="J810" i="2"/>
  <c r="G810" i="2"/>
  <c r="Q600" i="4"/>
  <c r="K600" i="4"/>
  <c r="N600" i="4" s="1"/>
  <c r="H601" i="4"/>
  <c r="I601" i="4"/>
  <c r="E851" i="3"/>
  <c r="H851" i="3"/>
  <c r="G863" i="3"/>
  <c r="H863" i="3" s="1"/>
  <c r="E819" i="2"/>
  <c r="I819" i="2" s="1"/>
  <c r="D873" i="3"/>
  <c r="C843" i="2"/>
  <c r="H843" i="2" s="1"/>
  <c r="J873" i="3"/>
  <c r="G873" i="3"/>
  <c r="D870" i="3"/>
  <c r="G870" i="3"/>
  <c r="J870" i="3"/>
  <c r="C840" i="2"/>
  <c r="H840" i="2" s="1"/>
  <c r="L2340" i="1"/>
  <c r="S602" i="5"/>
  <c r="R602" i="5"/>
  <c r="I2340" i="1"/>
  <c r="G2339" i="1"/>
  <c r="G2317" i="1"/>
  <c r="N2339" i="1"/>
  <c r="N2317" i="1"/>
  <c r="O2340" i="1"/>
  <c r="M612" i="4"/>
  <c r="M2340" i="1"/>
  <c r="R603" i="5"/>
  <c r="S603" i="5"/>
  <c r="Q611" i="4"/>
  <c r="K611" i="4"/>
  <c r="N611" i="4" s="1"/>
  <c r="K609" i="4"/>
  <c r="N609" i="4" s="1"/>
  <c r="Q609" i="4"/>
  <c r="K853" i="3"/>
  <c r="F821" i="2"/>
  <c r="N853" i="3"/>
  <c r="T598" i="4"/>
  <c r="X598" i="4"/>
  <c r="Y598" i="4" s="1"/>
  <c r="K860" i="3"/>
  <c r="N860" i="3"/>
  <c r="F828" i="2"/>
  <c r="AA558" i="5"/>
  <c r="AA739" i="5" s="1"/>
  <c r="Y739" i="5"/>
  <c r="J808" i="2"/>
  <c r="G808" i="2"/>
  <c r="Y586" i="5"/>
  <c r="AA586" i="5" s="1"/>
  <c r="D614" i="4"/>
  <c r="G614" i="4"/>
  <c r="O855" i="3"/>
  <c r="E823" i="2"/>
  <c r="I823" i="2" s="1"/>
  <c r="E855" i="3"/>
  <c r="H855" i="3"/>
  <c r="F820" i="2"/>
  <c r="K852" i="3"/>
  <c r="N852" i="3"/>
  <c r="K595" i="4"/>
  <c r="N595" i="4" s="1"/>
  <c r="Q595" i="4"/>
  <c r="S606" i="4"/>
  <c r="T592" i="4"/>
  <c r="X592" i="4"/>
  <c r="Y592" i="4" s="1"/>
  <c r="S595" i="4"/>
  <c r="G809" i="2"/>
  <c r="J809" i="2"/>
  <c r="O856" i="3"/>
  <c r="H856" i="3"/>
  <c r="E856" i="3"/>
  <c r="E824" i="2"/>
  <c r="I824" i="2" s="1"/>
  <c r="D812" i="2"/>
  <c r="F846" i="3"/>
  <c r="Y570" i="4"/>
  <c r="H593" i="4"/>
  <c r="I593" i="4"/>
  <c r="H862" i="3"/>
  <c r="E862" i="3"/>
  <c r="E830" i="2"/>
  <c r="I830" i="2" s="1"/>
  <c r="F2267" i="1"/>
  <c r="C877" i="3"/>
  <c r="D877" i="3" s="1"/>
  <c r="G865" i="3"/>
  <c r="J865" i="3"/>
  <c r="D865" i="3"/>
  <c r="C835" i="2"/>
  <c r="K599" i="4"/>
  <c r="N599" i="4" s="1"/>
  <c r="Q599" i="4"/>
  <c r="D611" i="4"/>
  <c r="G611" i="4"/>
  <c r="M2297" i="1"/>
  <c r="M2271" i="1"/>
  <c r="M2301" i="1" s="1"/>
  <c r="AD740" i="5"/>
  <c r="S797" i="5"/>
  <c r="H602" i="4"/>
  <c r="I602" i="4"/>
  <c r="J875" i="3"/>
  <c r="C845" i="2"/>
  <c r="H845" i="2" s="1"/>
  <c r="D875" i="3"/>
  <c r="G875" i="3"/>
  <c r="G806" i="2"/>
  <c r="J806" i="2"/>
  <c r="F848" i="3"/>
  <c r="D814" i="2"/>
  <c r="H858" i="3"/>
  <c r="E826" i="2"/>
  <c r="I826" i="2" s="1"/>
  <c r="E858" i="3"/>
  <c r="F822" i="2"/>
  <c r="K854" i="3"/>
  <c r="N854" i="3"/>
  <c r="E816" i="2"/>
  <c r="O849" i="3"/>
  <c r="T587" i="4"/>
  <c r="X587" i="4"/>
  <c r="Y587" i="4" s="1"/>
  <c r="S608" i="4"/>
  <c r="K861" i="3"/>
  <c r="N861" i="3"/>
  <c r="F829" i="2"/>
  <c r="S599" i="4"/>
  <c r="M616" i="5"/>
  <c r="M607" i="5"/>
  <c r="M624" i="4"/>
  <c r="M617" i="4"/>
  <c r="M609" i="5"/>
  <c r="M608" i="5"/>
  <c r="M611" i="5"/>
  <c r="M615" i="5"/>
  <c r="M617" i="5"/>
  <c r="M612" i="5"/>
  <c r="M618" i="4"/>
  <c r="M613" i="5"/>
  <c r="M610" i="5"/>
  <c r="M621" i="4"/>
  <c r="M616" i="4"/>
  <c r="M614" i="5"/>
  <c r="X596" i="4" l="1"/>
  <c r="Y596" i="4" s="1"/>
  <c r="S611" i="4"/>
  <c r="S610" i="4"/>
  <c r="Y600" i="5"/>
  <c r="AA600" i="5" s="1"/>
  <c r="Y595" i="5"/>
  <c r="AA595" i="5" s="1"/>
  <c r="O863" i="3"/>
  <c r="T600" i="4"/>
  <c r="Y596" i="5"/>
  <c r="AA596" i="5" s="1"/>
  <c r="Y601" i="5"/>
  <c r="AA601" i="5" s="1"/>
  <c r="Y597" i="5"/>
  <c r="AA597" i="5" s="1"/>
  <c r="E2317" i="1"/>
  <c r="E2321" i="1" s="1"/>
  <c r="E2351" i="1" s="1"/>
  <c r="Y598" i="5"/>
  <c r="AA598" i="5" s="1"/>
  <c r="Y602" i="5"/>
  <c r="AA602" i="5" s="1"/>
  <c r="S616" i="4"/>
  <c r="T616" i="4" s="1"/>
  <c r="S614" i="4"/>
  <c r="T614" i="4" s="1"/>
  <c r="H2317" i="1"/>
  <c r="H2347" i="1" s="1"/>
  <c r="X616" i="4"/>
  <c r="O2389" i="1"/>
  <c r="S611" i="5"/>
  <c r="R611" i="5"/>
  <c r="E2389" i="1"/>
  <c r="H611" i="4"/>
  <c r="I611" i="4"/>
  <c r="O865" i="3"/>
  <c r="E835" i="2"/>
  <c r="H865" i="3"/>
  <c r="G877" i="3"/>
  <c r="H877" i="3" s="1"/>
  <c r="E865" i="3"/>
  <c r="Y796" i="5"/>
  <c r="AJ739" i="5"/>
  <c r="D888" i="3"/>
  <c r="C860" i="2"/>
  <c r="H860" i="2" s="1"/>
  <c r="J888" i="3"/>
  <c r="G888" i="3"/>
  <c r="O888" i="3"/>
  <c r="G2347" i="1"/>
  <c r="G2321" i="1"/>
  <c r="G2351" i="1" s="1"/>
  <c r="O870" i="3"/>
  <c r="E840" i="2"/>
  <c r="I840" i="2" s="1"/>
  <c r="H870" i="3"/>
  <c r="E870" i="3"/>
  <c r="S798" i="5"/>
  <c r="AD741" i="5"/>
  <c r="I606" i="4"/>
  <c r="H606" i="4"/>
  <c r="D825" i="2"/>
  <c r="F857" i="3"/>
  <c r="T605" i="4"/>
  <c r="X605" i="4"/>
  <c r="Y605" i="4" s="1"/>
  <c r="H604" i="4"/>
  <c r="I604" i="4"/>
  <c r="J890" i="3"/>
  <c r="C862" i="2"/>
  <c r="H862" i="2" s="1"/>
  <c r="G890" i="3"/>
  <c r="D890" i="3"/>
  <c r="O867" i="3"/>
  <c r="H867" i="3"/>
  <c r="E867" i="3"/>
  <c r="E837" i="2"/>
  <c r="I837" i="2" s="1"/>
  <c r="O868" i="3"/>
  <c r="E868" i="3"/>
  <c r="H868" i="3"/>
  <c r="E838" i="2"/>
  <c r="I838" i="2" s="1"/>
  <c r="D2271" i="1"/>
  <c r="D2301" i="1" s="1"/>
  <c r="D2297" i="1"/>
  <c r="Y603" i="4"/>
  <c r="L2367" i="1"/>
  <c r="L2389" i="1"/>
  <c r="L2390" i="1"/>
  <c r="M606" i="5"/>
  <c r="L743" i="5"/>
  <c r="L800" i="5" s="1"/>
  <c r="K616" i="4"/>
  <c r="N616" i="4" s="1"/>
  <c r="Q616" i="4"/>
  <c r="S617" i="5"/>
  <c r="R617" i="5"/>
  <c r="M619" i="4"/>
  <c r="I2390" i="1"/>
  <c r="M627" i="4"/>
  <c r="D616" i="4"/>
  <c r="G616" i="4"/>
  <c r="S607" i="5"/>
  <c r="R607" i="5"/>
  <c r="Y607" i="5" s="1"/>
  <c r="AA607" i="5" s="1"/>
  <c r="X599" i="4"/>
  <c r="Y599" i="4" s="1"/>
  <c r="T599" i="4"/>
  <c r="T608" i="4"/>
  <c r="X608" i="4"/>
  <c r="Y608" i="4" s="1"/>
  <c r="D826" i="2"/>
  <c r="F858" i="3"/>
  <c r="J877" i="3"/>
  <c r="F835" i="2"/>
  <c r="K865" i="3"/>
  <c r="N865" i="3"/>
  <c r="F2271" i="1"/>
  <c r="F2301" i="1" s="1"/>
  <c r="F2297" i="1"/>
  <c r="I614" i="4"/>
  <c r="H614" i="4"/>
  <c r="F840" i="2"/>
  <c r="K870" i="3"/>
  <c r="N870" i="3"/>
  <c r="N873" i="3"/>
  <c r="K873" i="3"/>
  <c r="F843" i="2"/>
  <c r="E832" i="2"/>
  <c r="Y605" i="5"/>
  <c r="AA605" i="5" s="1"/>
  <c r="D883" i="3"/>
  <c r="G883" i="3"/>
  <c r="O883" i="3" s="1"/>
  <c r="C855" i="2"/>
  <c r="H855" i="2" s="1"/>
  <c r="J883" i="3"/>
  <c r="J2317" i="1"/>
  <c r="I605" i="4"/>
  <c r="H605" i="4"/>
  <c r="J825" i="2"/>
  <c r="G825" i="2"/>
  <c r="J827" i="2"/>
  <c r="G827" i="2"/>
  <c r="J828" i="2"/>
  <c r="G828" i="2"/>
  <c r="N745" i="5"/>
  <c r="N802" i="5" s="1"/>
  <c r="Y604" i="5"/>
  <c r="AA604" i="5" s="1"/>
  <c r="I609" i="4"/>
  <c r="H609" i="4"/>
  <c r="D884" i="3"/>
  <c r="G884" i="3"/>
  <c r="J884" i="3"/>
  <c r="C856" i="2"/>
  <c r="H856" i="2" s="1"/>
  <c r="O872" i="3"/>
  <c r="E842" i="2"/>
  <c r="I842" i="2" s="1"/>
  <c r="H872" i="3"/>
  <c r="E872" i="3"/>
  <c r="F861" i="3"/>
  <c r="D829" i="2"/>
  <c r="F832" i="2"/>
  <c r="H615" i="4"/>
  <c r="I615" i="4"/>
  <c r="K867" i="3"/>
  <c r="F837" i="2"/>
  <c r="N867" i="3"/>
  <c r="S613" i="4"/>
  <c r="Y597" i="4"/>
  <c r="G623" i="4"/>
  <c r="D623" i="4"/>
  <c r="K604" i="4"/>
  <c r="N604" i="4" s="1"/>
  <c r="Q604" i="4"/>
  <c r="S615" i="4"/>
  <c r="S612" i="4"/>
  <c r="Y599" i="5"/>
  <c r="AA599" i="5" s="1"/>
  <c r="C854" i="2"/>
  <c r="H854" i="2" s="1"/>
  <c r="D882" i="3"/>
  <c r="G882" i="3"/>
  <c r="J882" i="3"/>
  <c r="O882" i="3"/>
  <c r="J881" i="3"/>
  <c r="D881" i="3"/>
  <c r="C853" i="2"/>
  <c r="H853" i="2" s="1"/>
  <c r="G881" i="3"/>
  <c r="O881" i="3" s="1"/>
  <c r="D619" i="4"/>
  <c r="G619" i="4"/>
  <c r="I612" i="4"/>
  <c r="H612" i="4"/>
  <c r="S617" i="4"/>
  <c r="G617" i="4"/>
  <c r="D617" i="4"/>
  <c r="P2309" i="1"/>
  <c r="D2317" i="1"/>
  <c r="D2339" i="1"/>
  <c r="S613" i="5"/>
  <c r="R613" i="5"/>
  <c r="S615" i="5"/>
  <c r="R615" i="5"/>
  <c r="M625" i="4"/>
  <c r="I2389" i="1"/>
  <c r="I2367" i="1"/>
  <c r="H2389" i="1"/>
  <c r="J826" i="2"/>
  <c r="G826" i="2"/>
  <c r="J830" i="2"/>
  <c r="G830" i="2"/>
  <c r="G621" i="4"/>
  <c r="D621" i="4"/>
  <c r="K871" i="3"/>
  <c r="F841" i="2"/>
  <c r="N871" i="3"/>
  <c r="H610" i="4"/>
  <c r="I610" i="4"/>
  <c r="O2317" i="1"/>
  <c r="X614" i="4"/>
  <c r="I2317" i="1"/>
  <c r="J887" i="3"/>
  <c r="C859" i="2"/>
  <c r="H859" i="2" s="1"/>
  <c r="G887" i="3"/>
  <c r="D887" i="3"/>
  <c r="D2340" i="1"/>
  <c r="P2310" i="1"/>
  <c r="P2340" i="1" s="1"/>
  <c r="O2390" i="1"/>
  <c r="J2390" i="1"/>
  <c r="R610" i="5"/>
  <c r="S610" i="5"/>
  <c r="Q618" i="4"/>
  <c r="K618" i="4"/>
  <c r="N618" i="4" s="1"/>
  <c r="M622" i="4"/>
  <c r="M626" i="4"/>
  <c r="M2390" i="1"/>
  <c r="E2390" i="1"/>
  <c r="F2390" i="1"/>
  <c r="K2389" i="1"/>
  <c r="S609" i="5"/>
  <c r="R609" i="5"/>
  <c r="N2390" i="1"/>
  <c r="G2389" i="1"/>
  <c r="S616" i="5"/>
  <c r="R616" i="5"/>
  <c r="H2390" i="1"/>
  <c r="F845" i="2"/>
  <c r="N875" i="3"/>
  <c r="K875" i="3"/>
  <c r="H835" i="2"/>
  <c r="H848" i="2" s="1"/>
  <c r="C848" i="2"/>
  <c r="I835" i="2"/>
  <c r="F862" i="3"/>
  <c r="D830" i="2"/>
  <c r="F856" i="3"/>
  <c r="D824" i="2"/>
  <c r="T606" i="4"/>
  <c r="X606" i="4"/>
  <c r="Y606" i="4" s="1"/>
  <c r="G823" i="2"/>
  <c r="J823" i="2"/>
  <c r="Y603" i="5"/>
  <c r="AA603" i="5" s="1"/>
  <c r="C858" i="2"/>
  <c r="H858" i="2" s="1"/>
  <c r="J886" i="3"/>
  <c r="D886" i="3"/>
  <c r="G886" i="3"/>
  <c r="T611" i="4"/>
  <c r="X611" i="4"/>
  <c r="G624" i="4"/>
  <c r="D624" i="4"/>
  <c r="K2317" i="1"/>
  <c r="K613" i="4"/>
  <c r="N613" i="4" s="1"/>
  <c r="Q613" i="4"/>
  <c r="L2271" i="1"/>
  <c r="L2301" i="1" s="1"/>
  <c r="L2297" i="1"/>
  <c r="H876" i="3"/>
  <c r="E846" i="2"/>
  <c r="I846" i="2" s="1"/>
  <c r="E876" i="3"/>
  <c r="Y582" i="5"/>
  <c r="R741" i="5"/>
  <c r="I607" i="4"/>
  <c r="H607" i="4"/>
  <c r="T604" i="4"/>
  <c r="X604" i="4"/>
  <c r="Y604" i="4" s="1"/>
  <c r="D816" i="2"/>
  <c r="F854" i="3"/>
  <c r="D822" i="2"/>
  <c r="D827" i="2"/>
  <c r="F859" i="3"/>
  <c r="AC740" i="5"/>
  <c r="R797" i="5"/>
  <c r="O2271" i="1"/>
  <c r="O2301" i="1" s="1"/>
  <c r="O2297" i="1"/>
  <c r="F852" i="3"/>
  <c r="D820" i="2"/>
  <c r="F860" i="3"/>
  <c r="D828" i="2"/>
  <c r="H613" i="4"/>
  <c r="I613" i="4"/>
  <c r="F842" i="2"/>
  <c r="N872" i="3"/>
  <c r="K872" i="3"/>
  <c r="G829" i="2"/>
  <c r="J829" i="2"/>
  <c r="N863" i="3"/>
  <c r="K863" i="3"/>
  <c r="K866" i="3"/>
  <c r="N866" i="3"/>
  <c r="F836" i="2"/>
  <c r="H874" i="3"/>
  <c r="E844" i="2"/>
  <c r="I844" i="2" s="1"/>
  <c r="E874" i="3"/>
  <c r="K869" i="3"/>
  <c r="F839" i="2"/>
  <c r="N869" i="3"/>
  <c r="H869" i="3"/>
  <c r="E869" i="3"/>
  <c r="E839" i="2"/>
  <c r="I839" i="2" s="1"/>
  <c r="G618" i="4"/>
  <c r="D618" i="4"/>
  <c r="P2289" i="1"/>
  <c r="P2267" i="1"/>
  <c r="G627" i="4"/>
  <c r="D627" i="4"/>
  <c r="H2321" i="1"/>
  <c r="H2351" i="1" s="1"/>
  <c r="F2347" i="1"/>
  <c r="F2321" i="1"/>
  <c r="F2351" i="1" s="1"/>
  <c r="G821" i="2"/>
  <c r="J821" i="2"/>
  <c r="D622" i="4"/>
  <c r="G622" i="4"/>
  <c r="Y601" i="4"/>
  <c r="M620" i="4"/>
  <c r="S626" i="4" s="1"/>
  <c r="Q624" i="4"/>
  <c r="K624" i="4"/>
  <c r="N624" i="4" s="1"/>
  <c r="G824" i="2"/>
  <c r="J824" i="2"/>
  <c r="F855" i="3"/>
  <c r="D823" i="2"/>
  <c r="K876" i="3"/>
  <c r="N876" i="3"/>
  <c r="F846" i="2"/>
  <c r="D620" i="4"/>
  <c r="G620" i="4"/>
  <c r="D889" i="3"/>
  <c r="C861" i="2"/>
  <c r="H861" i="2" s="1"/>
  <c r="J889" i="3"/>
  <c r="G889" i="3"/>
  <c r="O889" i="3" s="1"/>
  <c r="S614" i="5"/>
  <c r="R614" i="5"/>
  <c r="M623" i="4"/>
  <c r="J2389" i="1"/>
  <c r="Q621" i="4"/>
  <c r="K621" i="4"/>
  <c r="N621" i="4" s="1"/>
  <c r="R612" i="5"/>
  <c r="S612" i="5"/>
  <c r="M2389" i="1"/>
  <c r="F2389" i="1"/>
  <c r="K2390" i="1"/>
  <c r="S608" i="5"/>
  <c r="R608" i="5"/>
  <c r="Y608" i="5" s="1"/>
  <c r="AA608" i="5" s="1"/>
  <c r="K617" i="4"/>
  <c r="N617" i="4" s="1"/>
  <c r="Q617" i="4"/>
  <c r="N2389" i="1"/>
  <c r="N2367" i="1"/>
  <c r="G2390" i="1"/>
  <c r="O875" i="3"/>
  <c r="E875" i="3"/>
  <c r="H875" i="3"/>
  <c r="E845" i="2"/>
  <c r="I845" i="2" s="1"/>
  <c r="X610" i="4"/>
  <c r="Y610" i="4" s="1"/>
  <c r="T610" i="4"/>
  <c r="X609" i="4"/>
  <c r="Y609" i="4" s="1"/>
  <c r="T609" i="4"/>
  <c r="X595" i="4"/>
  <c r="Y595" i="4" s="1"/>
  <c r="T595" i="4"/>
  <c r="C852" i="2"/>
  <c r="H852" i="2" s="1"/>
  <c r="G880" i="3"/>
  <c r="O880" i="3" s="1"/>
  <c r="D880" i="3"/>
  <c r="J880" i="3"/>
  <c r="K612" i="4"/>
  <c r="N612" i="4" s="1"/>
  <c r="Q612" i="4"/>
  <c r="N2347" i="1"/>
  <c r="N2321" i="1"/>
  <c r="N2351" i="1" s="1"/>
  <c r="D626" i="4"/>
  <c r="G626" i="4"/>
  <c r="D625" i="4"/>
  <c r="G625" i="4"/>
  <c r="E843" i="2"/>
  <c r="I843" i="2" s="1"/>
  <c r="H873" i="3"/>
  <c r="E873" i="3"/>
  <c r="O873" i="3"/>
  <c r="D819" i="2"/>
  <c r="F851" i="3"/>
  <c r="E863" i="3"/>
  <c r="F863" i="3" s="1"/>
  <c r="O876" i="3"/>
  <c r="G819" i="2"/>
  <c r="I832" i="2"/>
  <c r="J832" i="2" s="1"/>
  <c r="J819" i="2"/>
  <c r="O871" i="3"/>
  <c r="E871" i="3"/>
  <c r="H871" i="3"/>
  <c r="E841" i="2"/>
  <c r="I841" i="2" s="1"/>
  <c r="J822" i="2"/>
  <c r="G822" i="2"/>
  <c r="K2271" i="1"/>
  <c r="K2301" i="1" s="1"/>
  <c r="K2297" i="1"/>
  <c r="AA570" i="5"/>
  <c r="AA740" i="5" s="1"/>
  <c r="Y740" i="5"/>
  <c r="X602" i="4"/>
  <c r="Y602" i="4" s="1"/>
  <c r="T602" i="4"/>
  <c r="J820" i="2"/>
  <c r="G820" i="2"/>
  <c r="M742" i="5"/>
  <c r="R594" i="5"/>
  <c r="S594" i="5"/>
  <c r="S742" i="5" s="1"/>
  <c r="J879" i="3"/>
  <c r="C851" i="2"/>
  <c r="G879" i="3"/>
  <c r="O879" i="3" s="1"/>
  <c r="D879" i="3"/>
  <c r="C891" i="3"/>
  <c r="D891" i="3" s="1"/>
  <c r="Q615" i="4"/>
  <c r="K615" i="4"/>
  <c r="N615" i="4" s="1"/>
  <c r="Q608" i="4"/>
  <c r="K608" i="4"/>
  <c r="N608" i="4" s="1"/>
  <c r="S619" i="4"/>
  <c r="L2317" i="1"/>
  <c r="I608" i="4"/>
  <c r="H608" i="4"/>
  <c r="E2347" i="1"/>
  <c r="H866" i="3"/>
  <c r="E866" i="3"/>
  <c r="E836" i="2"/>
  <c r="I836" i="2" s="1"/>
  <c r="F844" i="2"/>
  <c r="N874" i="3"/>
  <c r="K874" i="3"/>
  <c r="P2221" i="1"/>
  <c r="P2251" i="1" s="1"/>
  <c r="P2247" i="1"/>
  <c r="K868" i="3"/>
  <c r="N868" i="3"/>
  <c r="F838" i="2"/>
  <c r="M2317" i="1"/>
  <c r="S618" i="4"/>
  <c r="D885" i="3"/>
  <c r="J885" i="3"/>
  <c r="G885" i="3"/>
  <c r="C857" i="2"/>
  <c r="H857" i="2" s="1"/>
  <c r="D821" i="2"/>
  <c r="F853" i="3"/>
  <c r="S607" i="4"/>
  <c r="G816" i="2"/>
  <c r="M631" i="4"/>
  <c r="M619" i="5"/>
  <c r="M622" i="5"/>
  <c r="M632" i="4"/>
  <c r="M637" i="4"/>
  <c r="M620" i="5"/>
  <c r="M628" i="5"/>
  <c r="M627" i="5"/>
  <c r="M621" i="5"/>
  <c r="M628" i="4"/>
  <c r="M625" i="5"/>
  <c r="M638" i="4"/>
  <c r="M623" i="5"/>
  <c r="M624" i="5"/>
  <c r="M634" i="4"/>
  <c r="M629" i="5"/>
  <c r="M626" i="5"/>
  <c r="Y611" i="4" l="1"/>
  <c r="D832" i="2"/>
  <c r="Y614" i="5"/>
  <c r="AA614" i="5" s="1"/>
  <c r="Y609" i="5"/>
  <c r="AA609" i="5" s="1"/>
  <c r="Y610" i="5"/>
  <c r="AA610" i="5" s="1"/>
  <c r="S627" i="4"/>
  <c r="S623" i="4"/>
  <c r="T623" i="4" s="1"/>
  <c r="Y615" i="5"/>
  <c r="AA615" i="5" s="1"/>
  <c r="Y617" i="5"/>
  <c r="AA617" i="5" s="1"/>
  <c r="Y611" i="5"/>
  <c r="AA611" i="5" s="1"/>
  <c r="O2367" i="1"/>
  <c r="O2371" i="1" s="1"/>
  <c r="O2401" i="1" s="1"/>
  <c r="Y616" i="4"/>
  <c r="T627" i="4"/>
  <c r="X627" i="4"/>
  <c r="X623" i="4"/>
  <c r="Y623" i="4" s="1"/>
  <c r="E2439" i="1"/>
  <c r="I2440" i="1"/>
  <c r="M635" i="4"/>
  <c r="N2439" i="1"/>
  <c r="N2417" i="1"/>
  <c r="E857" i="2"/>
  <c r="I857" i="2" s="1"/>
  <c r="H885" i="3"/>
  <c r="E885" i="3"/>
  <c r="M2321" i="1"/>
  <c r="M2351" i="1" s="1"/>
  <c r="M2347" i="1"/>
  <c r="L2347" i="1"/>
  <c r="L2321" i="1"/>
  <c r="L2351" i="1" s="1"/>
  <c r="J903" i="3"/>
  <c r="C877" i="2"/>
  <c r="H877" i="2" s="1"/>
  <c r="D903" i="3"/>
  <c r="G903" i="3"/>
  <c r="O903" i="3" s="1"/>
  <c r="S624" i="4"/>
  <c r="Q626" i="4"/>
  <c r="K626" i="4"/>
  <c r="N626" i="4" s="1"/>
  <c r="I2347" i="1"/>
  <c r="I2321" i="1"/>
  <c r="I2351" i="1" s="1"/>
  <c r="D635" i="4"/>
  <c r="G635" i="4"/>
  <c r="M618" i="5"/>
  <c r="L744" i="5"/>
  <c r="L801" i="5" s="1"/>
  <c r="M639" i="4"/>
  <c r="R626" i="5"/>
  <c r="S626" i="5"/>
  <c r="K634" i="4"/>
  <c r="N634" i="4" s="1"/>
  <c r="Q634" i="4"/>
  <c r="R624" i="5"/>
  <c r="Y624" i="5" s="1"/>
  <c r="AA624" i="5" s="1"/>
  <c r="S624" i="5"/>
  <c r="K638" i="4"/>
  <c r="N638" i="4" s="1"/>
  <c r="Q638" i="4"/>
  <c r="E2440" i="1"/>
  <c r="S625" i="5"/>
  <c r="R625" i="5"/>
  <c r="Y625" i="5" s="1"/>
  <c r="AA625" i="5" s="1"/>
  <c r="D628" i="4"/>
  <c r="G628" i="4"/>
  <c r="G2440" i="1"/>
  <c r="K2440" i="1"/>
  <c r="R620" i="5"/>
  <c r="S620" i="5"/>
  <c r="S622" i="5"/>
  <c r="R622" i="5"/>
  <c r="Y622" i="5" s="1"/>
  <c r="AA622" i="5" s="1"/>
  <c r="N2440" i="1"/>
  <c r="X607" i="4"/>
  <c r="Y607" i="4" s="1"/>
  <c r="T607" i="4"/>
  <c r="X618" i="4"/>
  <c r="Y618" i="4" s="1"/>
  <c r="T618" i="4"/>
  <c r="C864" i="2"/>
  <c r="H851" i="2"/>
  <c r="H864" i="2" s="1"/>
  <c r="I626" i="4"/>
  <c r="H626" i="4"/>
  <c r="F875" i="3"/>
  <c r="D845" i="2"/>
  <c r="N2371" i="1"/>
  <c r="N2401" i="1" s="1"/>
  <c r="N2397" i="1"/>
  <c r="J2367" i="1"/>
  <c r="P2297" i="1"/>
  <c r="P2271" i="1"/>
  <c r="P2301" i="1" s="1"/>
  <c r="G839" i="2"/>
  <c r="J839" i="2"/>
  <c r="F876" i="3"/>
  <c r="D846" i="2"/>
  <c r="K2321" i="1"/>
  <c r="K2351" i="1" s="1"/>
  <c r="K2347" i="1"/>
  <c r="N886" i="3"/>
  <c r="K886" i="3"/>
  <c r="F858" i="2"/>
  <c r="G835" i="2"/>
  <c r="I848" i="2"/>
  <c r="J848" i="2" s="1"/>
  <c r="J835" i="2"/>
  <c r="Y616" i="5"/>
  <c r="AA616" i="5" s="1"/>
  <c r="F859" i="2"/>
  <c r="N887" i="3"/>
  <c r="K887" i="3"/>
  <c r="O2347" i="1"/>
  <c r="O2321" i="1"/>
  <c r="O2351" i="1" s="1"/>
  <c r="H2367" i="1"/>
  <c r="K625" i="4"/>
  <c r="N625" i="4" s="1"/>
  <c r="Q625" i="4"/>
  <c r="Y613" i="5"/>
  <c r="AA613" i="5" s="1"/>
  <c r="P2339" i="1"/>
  <c r="P2317" i="1"/>
  <c r="K881" i="3"/>
  <c r="N881" i="3"/>
  <c r="F853" i="2"/>
  <c r="X615" i="4"/>
  <c r="Y615" i="4" s="1"/>
  <c r="T615" i="4"/>
  <c r="I623" i="4"/>
  <c r="H623" i="4"/>
  <c r="N884" i="3"/>
  <c r="K884" i="3"/>
  <c r="F856" i="2"/>
  <c r="K877" i="3"/>
  <c r="N877" i="3"/>
  <c r="D633" i="4"/>
  <c r="G633" i="4"/>
  <c r="D636" i="4"/>
  <c r="G636" i="4"/>
  <c r="N746" i="5"/>
  <c r="N803" i="5" s="1"/>
  <c r="N890" i="3"/>
  <c r="F862" i="2"/>
  <c r="K890" i="3"/>
  <c r="F865" i="3"/>
  <c r="D835" i="2"/>
  <c r="E877" i="3"/>
  <c r="F877" i="3" s="1"/>
  <c r="C874" i="2"/>
  <c r="H874" i="2" s="1"/>
  <c r="J900" i="3"/>
  <c r="D900" i="3"/>
  <c r="G900" i="3"/>
  <c r="O900" i="3" s="1"/>
  <c r="D901" i="3"/>
  <c r="G901" i="3"/>
  <c r="J901" i="3"/>
  <c r="C875" i="2"/>
  <c r="H875" i="2" s="1"/>
  <c r="K2439" i="1"/>
  <c r="K2417" i="1"/>
  <c r="F2440" i="1"/>
  <c r="H2439" i="1"/>
  <c r="Y797" i="5"/>
  <c r="AJ740" i="5"/>
  <c r="G832" i="2"/>
  <c r="D634" i="4"/>
  <c r="G634" i="4"/>
  <c r="K623" i="4"/>
  <c r="N623" i="4" s="1"/>
  <c r="Q623" i="4"/>
  <c r="J904" i="3"/>
  <c r="C878" i="2"/>
  <c r="H878" i="2" s="1"/>
  <c r="D904" i="3"/>
  <c r="G904" i="3"/>
  <c r="D839" i="2"/>
  <c r="F869" i="3"/>
  <c r="G846" i="2"/>
  <c r="J846" i="2"/>
  <c r="E858" i="2"/>
  <c r="I858" i="2" s="1"/>
  <c r="E886" i="3"/>
  <c r="H886" i="3"/>
  <c r="C873" i="2"/>
  <c r="H873" i="2" s="1"/>
  <c r="G899" i="3"/>
  <c r="D899" i="3"/>
  <c r="J899" i="3"/>
  <c r="J842" i="2"/>
  <c r="G842" i="2"/>
  <c r="N883" i="3"/>
  <c r="F855" i="2"/>
  <c r="K883" i="3"/>
  <c r="Q627" i="4"/>
  <c r="K627" i="4"/>
  <c r="N627" i="4" s="1"/>
  <c r="C868" i="2"/>
  <c r="H868" i="2" s="1"/>
  <c r="G894" i="3"/>
  <c r="O894" i="3" s="1"/>
  <c r="D894" i="3"/>
  <c r="J894" i="3"/>
  <c r="G837" i="2"/>
  <c r="J837" i="2"/>
  <c r="O2397" i="1"/>
  <c r="R623" i="5"/>
  <c r="S623" i="5"/>
  <c r="M629" i="4"/>
  <c r="S633" i="4" s="1"/>
  <c r="I2439" i="1"/>
  <c r="I2417" i="1"/>
  <c r="K628" i="4"/>
  <c r="N628" i="4" s="1"/>
  <c r="Q628" i="4"/>
  <c r="F2439" i="1"/>
  <c r="F2417" i="1"/>
  <c r="M633" i="4"/>
  <c r="S628" i="5"/>
  <c r="R628" i="5"/>
  <c r="O2439" i="1"/>
  <c r="J2439" i="1"/>
  <c r="H2440" i="1"/>
  <c r="P2359" i="1"/>
  <c r="D2367" i="1"/>
  <c r="D2389" i="1"/>
  <c r="R619" i="5"/>
  <c r="S619" i="5"/>
  <c r="L2440" i="1"/>
  <c r="M2440" i="1"/>
  <c r="M630" i="4"/>
  <c r="S639" i="4" s="1"/>
  <c r="K885" i="3"/>
  <c r="N885" i="3"/>
  <c r="F857" i="2"/>
  <c r="J836" i="2"/>
  <c r="G836" i="2"/>
  <c r="T619" i="4"/>
  <c r="X619" i="4"/>
  <c r="Y619" i="4" s="1"/>
  <c r="S799" i="5"/>
  <c r="AD742" i="5"/>
  <c r="O877" i="3"/>
  <c r="I625" i="4"/>
  <c r="H625" i="4"/>
  <c r="J845" i="2"/>
  <c r="G845" i="2"/>
  <c r="S628" i="4"/>
  <c r="Y612" i="5"/>
  <c r="AA612" i="5" s="1"/>
  <c r="S625" i="4"/>
  <c r="F861" i="2"/>
  <c r="K889" i="3"/>
  <c r="N889" i="3"/>
  <c r="H620" i="4"/>
  <c r="I620" i="4"/>
  <c r="I622" i="4"/>
  <c r="H622" i="4"/>
  <c r="D844" i="2"/>
  <c r="F874" i="3"/>
  <c r="R798" i="5"/>
  <c r="AC741" i="5"/>
  <c r="I624" i="4"/>
  <c r="H624" i="4"/>
  <c r="O886" i="3"/>
  <c r="G2367" i="1"/>
  <c r="D629" i="4"/>
  <c r="G629" i="4"/>
  <c r="O887" i="3"/>
  <c r="H887" i="3"/>
  <c r="E859" i="2"/>
  <c r="I859" i="2" s="1"/>
  <c r="E887" i="3"/>
  <c r="I2371" i="1"/>
  <c r="I2401" i="1" s="1"/>
  <c r="I2397" i="1"/>
  <c r="I617" i="4"/>
  <c r="H617" i="4"/>
  <c r="I619" i="4"/>
  <c r="H619" i="4"/>
  <c r="F854" i="2"/>
  <c r="N882" i="3"/>
  <c r="K882" i="3"/>
  <c r="X613" i="4"/>
  <c r="Y613" i="4" s="1"/>
  <c r="T613" i="4"/>
  <c r="K619" i="4"/>
  <c r="N619" i="4" s="1"/>
  <c r="Q619" i="4"/>
  <c r="S620" i="4"/>
  <c r="G632" i="4"/>
  <c r="D632" i="4"/>
  <c r="D637" i="4"/>
  <c r="G637" i="4"/>
  <c r="F867" i="3"/>
  <c r="D837" i="2"/>
  <c r="O890" i="3"/>
  <c r="H890" i="3"/>
  <c r="E862" i="2"/>
  <c r="I862" i="2" s="1"/>
  <c r="E890" i="3"/>
  <c r="E860" i="2"/>
  <c r="I860" i="2" s="1"/>
  <c r="H888" i="3"/>
  <c r="E888" i="3"/>
  <c r="L2439" i="1"/>
  <c r="M636" i="4"/>
  <c r="T626" i="4"/>
  <c r="X626" i="4"/>
  <c r="Y626" i="4" s="1"/>
  <c r="K879" i="3"/>
  <c r="F851" i="2"/>
  <c r="J891" i="3"/>
  <c r="N879" i="3"/>
  <c r="D841" i="2"/>
  <c r="F871" i="3"/>
  <c r="J843" i="2"/>
  <c r="G843" i="2"/>
  <c r="H880" i="3"/>
  <c r="E880" i="3"/>
  <c r="E852" i="2"/>
  <c r="I852" i="2" s="1"/>
  <c r="C871" i="2"/>
  <c r="H871" i="2" s="1"/>
  <c r="J897" i="3"/>
  <c r="G897" i="3"/>
  <c r="O897" i="3" s="1"/>
  <c r="D897" i="3"/>
  <c r="E889" i="3"/>
  <c r="H889" i="3"/>
  <c r="E861" i="2"/>
  <c r="I861" i="2" s="1"/>
  <c r="S629" i="4"/>
  <c r="H881" i="3"/>
  <c r="E881" i="3"/>
  <c r="E853" i="2"/>
  <c r="I853" i="2" s="1"/>
  <c r="O884" i="3"/>
  <c r="E884" i="3"/>
  <c r="E856" i="2"/>
  <c r="I856" i="2" s="1"/>
  <c r="H884" i="3"/>
  <c r="H616" i="4"/>
  <c r="I616" i="4"/>
  <c r="J893" i="3"/>
  <c r="D893" i="3"/>
  <c r="C867" i="2"/>
  <c r="G893" i="3"/>
  <c r="C905" i="3"/>
  <c r="D905" i="3" s="1"/>
  <c r="J838" i="2"/>
  <c r="G838" i="2"/>
  <c r="G840" i="2"/>
  <c r="J840" i="2"/>
  <c r="R629" i="5"/>
  <c r="S629" i="5"/>
  <c r="G2439" i="1"/>
  <c r="G2417" i="1"/>
  <c r="S621" i="5"/>
  <c r="R621" i="5"/>
  <c r="R627" i="5"/>
  <c r="S627" i="5"/>
  <c r="O2440" i="1"/>
  <c r="J2440" i="1"/>
  <c r="K637" i="4"/>
  <c r="N637" i="4" s="1"/>
  <c r="Q637" i="4"/>
  <c r="K632" i="4"/>
  <c r="N632" i="4" s="1"/>
  <c r="Q632" i="4"/>
  <c r="D2390" i="1"/>
  <c r="P2360" i="1"/>
  <c r="P2390" i="1" s="1"/>
  <c r="M2439" i="1"/>
  <c r="M2417" i="1"/>
  <c r="Q631" i="4"/>
  <c r="K631" i="4"/>
  <c r="N631" i="4" s="1"/>
  <c r="O885" i="3"/>
  <c r="D836" i="2"/>
  <c r="F866" i="3"/>
  <c r="G891" i="3"/>
  <c r="H891" i="3" s="1"/>
  <c r="H879" i="3"/>
  <c r="E851" i="2"/>
  <c r="I851" i="2" s="1"/>
  <c r="E879" i="3"/>
  <c r="Y594" i="5"/>
  <c r="R742" i="5"/>
  <c r="G841" i="2"/>
  <c r="J841" i="2"/>
  <c r="F873" i="3"/>
  <c r="D843" i="2"/>
  <c r="N880" i="3"/>
  <c r="F852" i="2"/>
  <c r="K880" i="3"/>
  <c r="F2367" i="1"/>
  <c r="M2367" i="1"/>
  <c r="D638" i="4"/>
  <c r="G638" i="4"/>
  <c r="G639" i="4"/>
  <c r="D639" i="4"/>
  <c r="J902" i="3"/>
  <c r="G902" i="3"/>
  <c r="D902" i="3"/>
  <c r="C876" i="2"/>
  <c r="H876" i="2" s="1"/>
  <c r="K620" i="4"/>
  <c r="N620" i="4" s="1"/>
  <c r="Q620" i="4"/>
  <c r="I627" i="4"/>
  <c r="H627" i="4"/>
  <c r="I618" i="4"/>
  <c r="H618" i="4"/>
  <c r="J844" i="2"/>
  <c r="G844" i="2"/>
  <c r="Y741" i="5"/>
  <c r="AA582" i="5"/>
  <c r="AA741" i="5" s="1"/>
  <c r="S622" i="4"/>
  <c r="K2367" i="1"/>
  <c r="D630" i="4"/>
  <c r="G630" i="4"/>
  <c r="K622" i="4"/>
  <c r="N622" i="4" s="1"/>
  <c r="Q622" i="4"/>
  <c r="G631" i="4"/>
  <c r="D631" i="4"/>
  <c r="Y614" i="4"/>
  <c r="I621" i="4"/>
  <c r="H621" i="4"/>
  <c r="D2321" i="1"/>
  <c r="D2351" i="1" s="1"/>
  <c r="D2347" i="1"/>
  <c r="T617" i="4"/>
  <c r="X617" i="4"/>
  <c r="Y617" i="4" s="1"/>
  <c r="H882" i="3"/>
  <c r="E882" i="3"/>
  <c r="E854" i="2"/>
  <c r="I854" i="2" s="1"/>
  <c r="X612" i="4"/>
  <c r="Y612" i="4" s="1"/>
  <c r="T612" i="4"/>
  <c r="D842" i="2"/>
  <c r="F872" i="3"/>
  <c r="J2347" i="1"/>
  <c r="J2321" i="1"/>
  <c r="J2351" i="1" s="1"/>
  <c r="H883" i="3"/>
  <c r="E883" i="3"/>
  <c r="E855" i="2"/>
  <c r="I855" i="2" s="1"/>
  <c r="F848" i="2"/>
  <c r="G895" i="3"/>
  <c r="J895" i="3"/>
  <c r="D895" i="3"/>
  <c r="C869" i="2"/>
  <c r="H869" i="2" s="1"/>
  <c r="O895" i="3"/>
  <c r="G896" i="3"/>
  <c r="C870" i="2"/>
  <c r="H870" i="2" s="1"/>
  <c r="J896" i="3"/>
  <c r="D896" i="3"/>
  <c r="C872" i="2"/>
  <c r="H872" i="2" s="1"/>
  <c r="J898" i="3"/>
  <c r="G898" i="3"/>
  <c r="O898" i="3" s="1"/>
  <c r="D898" i="3"/>
  <c r="R606" i="5"/>
  <c r="M743" i="5"/>
  <c r="S606" i="5"/>
  <c r="S743" i="5" s="1"/>
  <c r="L2371" i="1"/>
  <c r="L2401" i="1" s="1"/>
  <c r="L2397" i="1"/>
  <c r="F868" i="3"/>
  <c r="D838" i="2"/>
  <c r="F870" i="3"/>
  <c r="D840" i="2"/>
  <c r="N888" i="3"/>
  <c r="K888" i="3"/>
  <c r="F860" i="2"/>
  <c r="E848" i="2"/>
  <c r="E2367" i="1"/>
  <c r="S621" i="4"/>
  <c r="M644" i="4"/>
  <c r="M640" i="5"/>
  <c r="M640" i="4"/>
  <c r="M635" i="5"/>
  <c r="M639" i="5"/>
  <c r="M634" i="5"/>
  <c r="M646" i="4"/>
  <c r="M636" i="5"/>
  <c r="M641" i="5"/>
  <c r="M637" i="5"/>
  <c r="M632" i="5"/>
  <c r="M638" i="5"/>
  <c r="M645" i="4"/>
  <c r="M633" i="5"/>
  <c r="M649" i="4"/>
  <c r="M631" i="5"/>
  <c r="M650" i="4"/>
  <c r="M647" i="4"/>
  <c r="Y628" i="5" l="1"/>
  <c r="AA628" i="5" s="1"/>
  <c r="L2417" i="1"/>
  <c r="Y620" i="5"/>
  <c r="AA620" i="5" s="1"/>
  <c r="S632" i="4"/>
  <c r="X632" i="4" s="1"/>
  <c r="S631" i="4"/>
  <c r="X631" i="4" s="1"/>
  <c r="Y631" i="4" s="1"/>
  <c r="Y621" i="5"/>
  <c r="AA621" i="5" s="1"/>
  <c r="O891" i="3"/>
  <c r="S638" i="4"/>
  <c r="X638" i="4" s="1"/>
  <c r="Y638" i="4" s="1"/>
  <c r="S634" i="4"/>
  <c r="T634" i="4" s="1"/>
  <c r="G851" i="2"/>
  <c r="I864" i="2"/>
  <c r="J864" i="2" s="1"/>
  <c r="J851" i="2"/>
  <c r="S631" i="5"/>
  <c r="R631" i="5"/>
  <c r="L2490" i="1"/>
  <c r="S633" i="5"/>
  <c r="R633" i="5"/>
  <c r="S632" i="5"/>
  <c r="R632" i="5"/>
  <c r="Y632" i="5" s="1"/>
  <c r="AA632" i="5" s="1"/>
  <c r="Q640" i="4"/>
  <c r="K640" i="4"/>
  <c r="N640" i="4" s="1"/>
  <c r="M2490" i="1"/>
  <c r="K895" i="3"/>
  <c r="N895" i="3"/>
  <c r="F869" i="2"/>
  <c r="J854" i="2"/>
  <c r="G854" i="2"/>
  <c r="Y798" i="5"/>
  <c r="AJ741" i="5"/>
  <c r="O902" i="3"/>
  <c r="E876" i="2"/>
  <c r="I876" i="2" s="1"/>
  <c r="E902" i="3"/>
  <c r="H902" i="3"/>
  <c r="D856" i="2"/>
  <c r="F884" i="3"/>
  <c r="N897" i="3"/>
  <c r="K897" i="3"/>
  <c r="F871" i="2"/>
  <c r="F890" i="3"/>
  <c r="D862" i="2"/>
  <c r="X639" i="4"/>
  <c r="Y639" i="4" s="1"/>
  <c r="T639" i="4"/>
  <c r="T632" i="4"/>
  <c r="Q647" i="4"/>
  <c r="K647" i="4"/>
  <c r="N647" i="4" s="1"/>
  <c r="E2489" i="1"/>
  <c r="O2489" i="1"/>
  <c r="K2489" i="1"/>
  <c r="M648" i="4"/>
  <c r="M643" i="4"/>
  <c r="R636" i="5"/>
  <c r="S636" i="5"/>
  <c r="D2440" i="1"/>
  <c r="P2410" i="1"/>
  <c r="P2440" i="1" s="1"/>
  <c r="N2490" i="1"/>
  <c r="K644" i="4"/>
  <c r="N644" i="4" s="1"/>
  <c r="Q644" i="4"/>
  <c r="M630" i="5"/>
  <c r="L745" i="5"/>
  <c r="L802" i="5" s="1"/>
  <c r="R743" i="5"/>
  <c r="Y606" i="5"/>
  <c r="N898" i="3"/>
  <c r="F872" i="2"/>
  <c r="K898" i="3"/>
  <c r="J855" i="2"/>
  <c r="G855" i="2"/>
  <c r="H631" i="4"/>
  <c r="I631" i="4"/>
  <c r="H630" i="4"/>
  <c r="I630" i="4"/>
  <c r="T631" i="4"/>
  <c r="H639" i="4"/>
  <c r="I639" i="4"/>
  <c r="F2371" i="1"/>
  <c r="F2401" i="1" s="1"/>
  <c r="F2397" i="1"/>
  <c r="AC742" i="5"/>
  <c r="R799" i="5"/>
  <c r="Y627" i="5"/>
  <c r="AA627" i="5" s="1"/>
  <c r="N893" i="3"/>
  <c r="K893" i="3"/>
  <c r="F867" i="2"/>
  <c r="J905" i="3"/>
  <c r="J856" i="2"/>
  <c r="G856" i="2"/>
  <c r="D853" i="2"/>
  <c r="F881" i="3"/>
  <c r="E871" i="2"/>
  <c r="I871" i="2" s="1"/>
  <c r="E897" i="3"/>
  <c r="H897" i="3"/>
  <c r="D852" i="2"/>
  <c r="F880" i="3"/>
  <c r="F864" i="2"/>
  <c r="K636" i="4"/>
  <c r="N636" i="4" s="1"/>
  <c r="Q636" i="4"/>
  <c r="D916" i="3"/>
  <c r="G916" i="3"/>
  <c r="O916" i="3" s="1"/>
  <c r="J916" i="3"/>
  <c r="C892" i="2"/>
  <c r="H892" i="2" s="1"/>
  <c r="J860" i="2"/>
  <c r="G860" i="2"/>
  <c r="S630" i="4"/>
  <c r="G2371" i="1"/>
  <c r="G2401" i="1" s="1"/>
  <c r="G2397" i="1"/>
  <c r="D2371" i="1"/>
  <c r="D2401" i="1" s="1"/>
  <c r="D2397" i="1"/>
  <c r="J2417" i="1"/>
  <c r="H894" i="3"/>
  <c r="E894" i="3"/>
  <c r="E868" i="2"/>
  <c r="I868" i="2" s="1"/>
  <c r="O899" i="3"/>
  <c r="E873" i="2"/>
  <c r="I873" i="2" s="1"/>
  <c r="H899" i="3"/>
  <c r="E899" i="3"/>
  <c r="J858" i="2"/>
  <c r="G858" i="2"/>
  <c r="F878" i="2"/>
  <c r="N904" i="3"/>
  <c r="K904" i="3"/>
  <c r="I634" i="4"/>
  <c r="H634" i="4"/>
  <c r="H2417" i="1"/>
  <c r="K2447" i="1"/>
  <c r="K2421" i="1"/>
  <c r="K2451" i="1" s="1"/>
  <c r="E874" i="2"/>
  <c r="I874" i="2" s="1"/>
  <c r="E900" i="3"/>
  <c r="H900" i="3"/>
  <c r="I636" i="4"/>
  <c r="H636" i="4"/>
  <c r="P2321" i="1"/>
  <c r="P2351" i="1" s="1"/>
  <c r="P2347" i="1"/>
  <c r="D907" i="3"/>
  <c r="C919" i="3"/>
  <c r="D919" i="3" s="1"/>
  <c r="J907" i="3"/>
  <c r="C883" i="2"/>
  <c r="G907" i="3"/>
  <c r="O907" i="3" s="1"/>
  <c r="J909" i="3"/>
  <c r="C885" i="2"/>
  <c r="H885" i="2" s="1"/>
  <c r="G909" i="3"/>
  <c r="D909" i="3"/>
  <c r="Y626" i="5"/>
  <c r="AA626" i="5" s="1"/>
  <c r="E903" i="3"/>
  <c r="H903" i="3"/>
  <c r="E877" i="2"/>
  <c r="I877" i="2" s="1"/>
  <c r="F885" i="3"/>
  <c r="D857" i="2"/>
  <c r="D917" i="3"/>
  <c r="G917" i="3"/>
  <c r="C893" i="2"/>
  <c r="H893" i="2" s="1"/>
  <c r="J917" i="3"/>
  <c r="O917" i="3"/>
  <c r="K650" i="4"/>
  <c r="N650" i="4" s="1"/>
  <c r="Q650" i="4"/>
  <c r="I2490" i="1"/>
  <c r="E2490" i="1"/>
  <c r="M641" i="4"/>
  <c r="R638" i="5"/>
  <c r="S638" i="5"/>
  <c r="H2490" i="1"/>
  <c r="N2489" i="1"/>
  <c r="N2467" i="1"/>
  <c r="O896" i="3"/>
  <c r="E896" i="3"/>
  <c r="E870" i="2"/>
  <c r="I870" i="2" s="1"/>
  <c r="H896" i="3"/>
  <c r="X633" i="4"/>
  <c r="T633" i="4"/>
  <c r="G905" i="3"/>
  <c r="H905" i="3" s="1"/>
  <c r="H893" i="3"/>
  <c r="E867" i="2"/>
  <c r="E893" i="3"/>
  <c r="F889" i="3"/>
  <c r="D861" i="2"/>
  <c r="T628" i="4"/>
  <c r="X628" i="4"/>
  <c r="Y628" i="4" s="1"/>
  <c r="P2389" i="1"/>
  <c r="P2367" i="1"/>
  <c r="X634" i="4"/>
  <c r="F875" i="2"/>
  <c r="N901" i="3"/>
  <c r="K901" i="3"/>
  <c r="N747" i="5"/>
  <c r="N804" i="5" s="1"/>
  <c r="I628" i="4"/>
  <c r="H628" i="4"/>
  <c r="C886" i="2"/>
  <c r="H886" i="2" s="1"/>
  <c r="D910" i="3"/>
  <c r="G910" i="3"/>
  <c r="O910" i="3" s="1"/>
  <c r="J910" i="3"/>
  <c r="N2447" i="1"/>
  <c r="N2421" i="1"/>
  <c r="N2451" i="1" s="1"/>
  <c r="E2417" i="1"/>
  <c r="I2489" i="1"/>
  <c r="I2467" i="1"/>
  <c r="L2489" i="1"/>
  <c r="D640" i="4"/>
  <c r="G640" i="4"/>
  <c r="S641" i="5"/>
  <c r="R641" i="5"/>
  <c r="G2490" i="1"/>
  <c r="F2490" i="1"/>
  <c r="S639" i="5"/>
  <c r="R639" i="5"/>
  <c r="H2489" i="1"/>
  <c r="S635" i="5"/>
  <c r="R635" i="5"/>
  <c r="R640" i="5"/>
  <c r="S640" i="5"/>
  <c r="J2489" i="1"/>
  <c r="M2489" i="1"/>
  <c r="T621" i="4"/>
  <c r="X621" i="4"/>
  <c r="Y621" i="4" s="1"/>
  <c r="S800" i="5"/>
  <c r="AD743" i="5"/>
  <c r="H895" i="3"/>
  <c r="E895" i="3"/>
  <c r="E869" i="2"/>
  <c r="I869" i="2" s="1"/>
  <c r="D854" i="2"/>
  <c r="F882" i="3"/>
  <c r="K2371" i="1"/>
  <c r="K2401" i="1" s="1"/>
  <c r="K2397" i="1"/>
  <c r="F876" i="2"/>
  <c r="K902" i="3"/>
  <c r="N902" i="3"/>
  <c r="F879" i="3"/>
  <c r="D851" i="2"/>
  <c r="E891" i="3"/>
  <c r="F891" i="3" s="1"/>
  <c r="G913" i="3"/>
  <c r="J913" i="3"/>
  <c r="C889" i="2"/>
  <c r="H889" i="2" s="1"/>
  <c r="D913" i="3"/>
  <c r="O913" i="3"/>
  <c r="Y629" i="5"/>
  <c r="AA629" i="5" s="1"/>
  <c r="H867" i="2"/>
  <c r="H880" i="2" s="1"/>
  <c r="C880" i="2"/>
  <c r="I867" i="2"/>
  <c r="T629" i="4"/>
  <c r="X629" i="4"/>
  <c r="Y629" i="4" s="1"/>
  <c r="L2421" i="1"/>
  <c r="L2451" i="1" s="1"/>
  <c r="L2447" i="1"/>
  <c r="D860" i="2"/>
  <c r="F888" i="3"/>
  <c r="G862" i="2"/>
  <c r="J862" i="2"/>
  <c r="I632" i="4"/>
  <c r="H632" i="4"/>
  <c r="F887" i="3"/>
  <c r="D859" i="2"/>
  <c r="H629" i="4"/>
  <c r="I629" i="4"/>
  <c r="K630" i="4"/>
  <c r="N630" i="4" s="1"/>
  <c r="Q630" i="4"/>
  <c r="S641" i="4"/>
  <c r="Y619" i="5"/>
  <c r="AA619" i="5" s="1"/>
  <c r="G650" i="4"/>
  <c r="D650" i="4"/>
  <c r="S635" i="4"/>
  <c r="Y623" i="5"/>
  <c r="AA623" i="5" s="1"/>
  <c r="F868" i="2"/>
  <c r="K894" i="3"/>
  <c r="N894" i="3"/>
  <c r="N899" i="3"/>
  <c r="F873" i="2"/>
  <c r="K899" i="3"/>
  <c r="D645" i="4"/>
  <c r="G645" i="4"/>
  <c r="G642" i="4"/>
  <c r="D642" i="4"/>
  <c r="O901" i="3"/>
  <c r="H901" i="3"/>
  <c r="E875" i="2"/>
  <c r="I875" i="2" s="1"/>
  <c r="E901" i="3"/>
  <c r="D848" i="2"/>
  <c r="I633" i="4"/>
  <c r="H633" i="4"/>
  <c r="H2397" i="1"/>
  <c r="H2371" i="1"/>
  <c r="H2401" i="1" s="1"/>
  <c r="G646" i="4"/>
  <c r="D646" i="4"/>
  <c r="C884" i="2"/>
  <c r="H884" i="2" s="1"/>
  <c r="D908" i="3"/>
  <c r="J908" i="3"/>
  <c r="G908" i="3"/>
  <c r="M744" i="5"/>
  <c r="R618" i="5"/>
  <c r="S618" i="5"/>
  <c r="S744" i="5" s="1"/>
  <c r="T624" i="4"/>
  <c r="X624" i="4"/>
  <c r="Y624" i="4" s="1"/>
  <c r="J857" i="2"/>
  <c r="G857" i="2"/>
  <c r="Y627" i="4"/>
  <c r="Q649" i="4"/>
  <c r="K649" i="4"/>
  <c r="N649" i="4" s="1"/>
  <c r="O2490" i="1"/>
  <c r="G2489" i="1"/>
  <c r="S634" i="5"/>
  <c r="R634" i="5"/>
  <c r="F883" i="3"/>
  <c r="D855" i="2"/>
  <c r="I638" i="4"/>
  <c r="H638" i="4"/>
  <c r="Y742" i="5"/>
  <c r="AA594" i="5"/>
  <c r="AA742" i="5" s="1"/>
  <c r="M2447" i="1"/>
  <c r="M2421" i="1"/>
  <c r="M2451" i="1" s="1"/>
  <c r="G647" i="4"/>
  <c r="D647" i="4"/>
  <c r="D643" i="4"/>
  <c r="G643" i="4"/>
  <c r="G912" i="3"/>
  <c r="O912" i="3" s="1"/>
  <c r="D912" i="3"/>
  <c r="J912" i="3"/>
  <c r="C888" i="2"/>
  <c r="H888" i="2" s="1"/>
  <c r="F2447" i="1"/>
  <c r="F2421" i="1"/>
  <c r="F2451" i="1" s="1"/>
  <c r="D641" i="4"/>
  <c r="G641" i="4"/>
  <c r="O904" i="3"/>
  <c r="E878" i="2"/>
  <c r="I878" i="2" s="1"/>
  <c r="E904" i="3"/>
  <c r="H904" i="3"/>
  <c r="Q639" i="4"/>
  <c r="K639" i="4"/>
  <c r="N639" i="4" s="1"/>
  <c r="Q635" i="4"/>
  <c r="K635" i="4"/>
  <c r="N635" i="4" s="1"/>
  <c r="M642" i="4"/>
  <c r="K645" i="4"/>
  <c r="N645" i="4" s="1"/>
  <c r="Q645" i="4"/>
  <c r="K2490" i="1"/>
  <c r="M651" i="4"/>
  <c r="S637" i="5"/>
  <c r="R637" i="5"/>
  <c r="Q646" i="4"/>
  <c r="K646" i="4"/>
  <c r="N646" i="4" s="1"/>
  <c r="D2439" i="1"/>
  <c r="P2409" i="1"/>
  <c r="D2417" i="1"/>
  <c r="F2489" i="1"/>
  <c r="F2467" i="1"/>
  <c r="J2490" i="1"/>
  <c r="E2397" i="1"/>
  <c r="E2371" i="1"/>
  <c r="E2401" i="1" s="1"/>
  <c r="H898" i="3"/>
  <c r="E898" i="3"/>
  <c r="E872" i="2"/>
  <c r="I872" i="2" s="1"/>
  <c r="N896" i="3"/>
  <c r="K896" i="3"/>
  <c r="F870" i="2"/>
  <c r="X622" i="4"/>
  <c r="Y622" i="4" s="1"/>
  <c r="T622" i="4"/>
  <c r="M2371" i="1"/>
  <c r="M2401" i="1" s="1"/>
  <c r="M2397" i="1"/>
  <c r="E864" i="2"/>
  <c r="G644" i="4"/>
  <c r="D644" i="4"/>
  <c r="D648" i="4"/>
  <c r="G648" i="4"/>
  <c r="C887" i="2"/>
  <c r="H887" i="2" s="1"/>
  <c r="D911" i="3"/>
  <c r="J911" i="3"/>
  <c r="G911" i="3"/>
  <c r="O911" i="3" s="1"/>
  <c r="G2447" i="1"/>
  <c r="G2421" i="1"/>
  <c r="G2451" i="1" s="1"/>
  <c r="O893" i="3"/>
  <c r="O905" i="3" s="1"/>
  <c r="G853" i="2"/>
  <c r="J853" i="2"/>
  <c r="G861" i="2"/>
  <c r="J861" i="2"/>
  <c r="J852" i="2"/>
  <c r="G852" i="2"/>
  <c r="K891" i="3"/>
  <c r="N891" i="3"/>
  <c r="I637" i="4"/>
  <c r="H637" i="4"/>
  <c r="T620" i="4"/>
  <c r="X620" i="4"/>
  <c r="Y620" i="4" s="1"/>
  <c r="J859" i="2"/>
  <c r="G859" i="2"/>
  <c r="T625" i="4"/>
  <c r="X625" i="4"/>
  <c r="Y625" i="4" s="1"/>
  <c r="O2417" i="1"/>
  <c r="Q633" i="4"/>
  <c r="K633" i="4"/>
  <c r="N633" i="4" s="1"/>
  <c r="S644" i="4"/>
  <c r="I2421" i="1"/>
  <c r="I2451" i="1" s="1"/>
  <c r="I2447" i="1"/>
  <c r="K629" i="4"/>
  <c r="N629" i="4" s="1"/>
  <c r="Q629" i="4"/>
  <c r="S640" i="4"/>
  <c r="D918" i="3"/>
  <c r="G918" i="3"/>
  <c r="C894" i="2"/>
  <c r="H894" i="2" s="1"/>
  <c r="J918" i="3"/>
  <c r="D858" i="2"/>
  <c r="F886" i="3"/>
  <c r="F874" i="2"/>
  <c r="N900" i="3"/>
  <c r="K900" i="3"/>
  <c r="S636" i="4"/>
  <c r="G848" i="2"/>
  <c r="J2371" i="1"/>
  <c r="J2401" i="1" s="1"/>
  <c r="J2397" i="1"/>
  <c r="D914" i="3"/>
  <c r="G914" i="3"/>
  <c r="C890" i="2"/>
  <c r="H890" i="2" s="1"/>
  <c r="J914" i="3"/>
  <c r="G915" i="3"/>
  <c r="C891" i="2"/>
  <c r="H891" i="2" s="1"/>
  <c r="J915" i="3"/>
  <c r="D915" i="3"/>
  <c r="D649" i="4"/>
  <c r="G649" i="4"/>
  <c r="I635" i="4"/>
  <c r="H635" i="4"/>
  <c r="S637" i="4"/>
  <c r="K903" i="3"/>
  <c r="N903" i="3"/>
  <c r="F877" i="2"/>
  <c r="G651" i="4"/>
  <c r="D651" i="4"/>
  <c r="M649" i="5"/>
  <c r="M652" i="4"/>
  <c r="M660" i="4"/>
  <c r="M643" i="5"/>
  <c r="M647" i="5"/>
  <c r="M662" i="4"/>
  <c r="M654" i="4"/>
  <c r="M653" i="5"/>
  <c r="M648" i="5"/>
  <c r="M646" i="5"/>
  <c r="M658" i="4"/>
  <c r="M655" i="4"/>
  <c r="M645" i="5"/>
  <c r="M652" i="5"/>
  <c r="M651" i="5"/>
  <c r="M644" i="5"/>
  <c r="M659" i="4"/>
  <c r="M650" i="5"/>
  <c r="Y640" i="5" l="1"/>
  <c r="AA640" i="5" s="1"/>
  <c r="S648" i="4"/>
  <c r="T638" i="4"/>
  <c r="N748" i="5"/>
  <c r="N805" i="5" s="1"/>
  <c r="S649" i="4"/>
  <c r="X649" i="4" s="1"/>
  <c r="Y649" i="4" s="1"/>
  <c r="Y634" i="5"/>
  <c r="AA634" i="5" s="1"/>
  <c r="L2467" i="1"/>
  <c r="L2497" i="1" s="1"/>
  <c r="S642" i="4"/>
  <c r="T642" i="4" s="1"/>
  <c r="S650" i="4"/>
  <c r="X650" i="4" s="1"/>
  <c r="Y650" i="4" s="1"/>
  <c r="S643" i="4"/>
  <c r="X642" i="4"/>
  <c r="L2539" i="1"/>
  <c r="H649" i="4"/>
  <c r="I649" i="4"/>
  <c r="T640" i="4"/>
  <c r="X640" i="4"/>
  <c r="Y640" i="4" s="1"/>
  <c r="O2447" i="1"/>
  <c r="O2421" i="1"/>
  <c r="O2451" i="1" s="1"/>
  <c r="H644" i="4"/>
  <c r="I644" i="4"/>
  <c r="D663" i="4"/>
  <c r="G663" i="4"/>
  <c r="I647" i="4"/>
  <c r="H647" i="4"/>
  <c r="X641" i="4"/>
  <c r="Y641" i="4" s="1"/>
  <c r="T641" i="4"/>
  <c r="N905" i="3"/>
  <c r="K905" i="3"/>
  <c r="J2540" i="1"/>
  <c r="O2539" i="1"/>
  <c r="J2539" i="1"/>
  <c r="J2517" i="1"/>
  <c r="L2540" i="1"/>
  <c r="S650" i="5"/>
  <c r="R650" i="5"/>
  <c r="S651" i="5"/>
  <c r="R651" i="5"/>
  <c r="S652" i="5"/>
  <c r="R652" i="5"/>
  <c r="Q655" i="4"/>
  <c r="K655" i="4"/>
  <c r="N655" i="4" s="1"/>
  <c r="G2540" i="1"/>
  <c r="D2467" i="1"/>
  <c r="D2489" i="1"/>
  <c r="P2459" i="1"/>
  <c r="M656" i="4"/>
  <c r="K2540" i="1"/>
  <c r="H2540" i="1"/>
  <c r="N2539" i="1"/>
  <c r="K652" i="4"/>
  <c r="N652" i="4" s="1"/>
  <c r="Q652" i="4"/>
  <c r="M2539" i="1"/>
  <c r="F891" i="2"/>
  <c r="K915" i="3"/>
  <c r="N915" i="3"/>
  <c r="K914" i="3"/>
  <c r="F890" i="2"/>
  <c r="N914" i="3"/>
  <c r="P2439" i="1"/>
  <c r="P2417" i="1"/>
  <c r="Y637" i="5"/>
  <c r="AA637" i="5" s="1"/>
  <c r="G2467" i="1"/>
  <c r="S801" i="5"/>
  <c r="AD744" i="5"/>
  <c r="F884" i="2"/>
  <c r="K908" i="3"/>
  <c r="N908" i="3"/>
  <c r="I646" i="4"/>
  <c r="H646" i="4"/>
  <c r="H645" i="4"/>
  <c r="I645" i="4"/>
  <c r="D864" i="2"/>
  <c r="M2467" i="1"/>
  <c r="J2467" i="1"/>
  <c r="Y635" i="5"/>
  <c r="AA635" i="5" s="1"/>
  <c r="Y639" i="5"/>
  <c r="AA639" i="5" s="1"/>
  <c r="D921" i="3"/>
  <c r="G921" i="3"/>
  <c r="J921" i="3"/>
  <c r="C899" i="2"/>
  <c r="C933" i="3"/>
  <c r="D933" i="3" s="1"/>
  <c r="O921" i="3"/>
  <c r="Y641" i="5"/>
  <c r="AA641" i="5" s="1"/>
  <c r="I640" i="4"/>
  <c r="H640" i="4"/>
  <c r="L2471" i="1"/>
  <c r="L2501" i="1" s="1"/>
  <c r="G654" i="4"/>
  <c r="D654" i="4"/>
  <c r="Y634" i="4"/>
  <c r="J870" i="2"/>
  <c r="G870" i="2"/>
  <c r="E917" i="3"/>
  <c r="H917" i="3"/>
  <c r="E893" i="2"/>
  <c r="I893" i="2" s="1"/>
  <c r="G877" i="2"/>
  <c r="J877" i="2"/>
  <c r="S645" i="4"/>
  <c r="K909" i="3"/>
  <c r="F885" i="2"/>
  <c r="N909" i="3"/>
  <c r="F883" i="2"/>
  <c r="J919" i="3"/>
  <c r="N907" i="3"/>
  <c r="K907" i="3"/>
  <c r="D874" i="2"/>
  <c r="F900" i="3"/>
  <c r="H2447" i="1"/>
  <c r="H2421" i="1"/>
  <c r="H2451" i="1" s="1"/>
  <c r="F899" i="3"/>
  <c r="D873" i="2"/>
  <c r="G868" i="2"/>
  <c r="J868" i="2"/>
  <c r="X630" i="4"/>
  <c r="Y630" i="4" s="1"/>
  <c r="T630" i="4"/>
  <c r="S647" i="4"/>
  <c r="J871" i="2"/>
  <c r="G871" i="2"/>
  <c r="R800" i="5"/>
  <c r="AC743" i="5"/>
  <c r="R630" i="5"/>
  <c r="S630" i="5"/>
  <c r="S745" i="5" s="1"/>
  <c r="M745" i="5"/>
  <c r="G660" i="4"/>
  <c r="D660" i="4"/>
  <c r="K643" i="4"/>
  <c r="N643" i="4" s="1"/>
  <c r="Q643" i="4"/>
  <c r="K648" i="4"/>
  <c r="N648" i="4" s="1"/>
  <c r="Q648" i="4"/>
  <c r="G653" i="4"/>
  <c r="D653" i="4"/>
  <c r="D659" i="4"/>
  <c r="G659" i="4"/>
  <c r="E2467" i="1"/>
  <c r="J876" i="2"/>
  <c r="G876" i="2"/>
  <c r="Y633" i="5"/>
  <c r="AA633" i="5" s="1"/>
  <c r="Y631" i="5"/>
  <c r="AA631" i="5" s="1"/>
  <c r="S644" i="5"/>
  <c r="R644" i="5"/>
  <c r="D2490" i="1"/>
  <c r="P2460" i="1"/>
  <c r="P2490" i="1" s="1"/>
  <c r="S648" i="5"/>
  <c r="R648" i="5"/>
  <c r="Y648" i="5" s="1"/>
  <c r="AA648" i="5" s="1"/>
  <c r="R653" i="5"/>
  <c r="S653" i="5"/>
  <c r="K2539" i="1"/>
  <c r="K2517" i="1"/>
  <c r="R647" i="5"/>
  <c r="S647" i="5"/>
  <c r="K918" i="3"/>
  <c r="N918" i="3"/>
  <c r="F894" i="2"/>
  <c r="F2471" i="1"/>
  <c r="F2501" i="1" s="1"/>
  <c r="F2497" i="1"/>
  <c r="I641" i="4"/>
  <c r="H641" i="4"/>
  <c r="Y799" i="5"/>
  <c r="AJ742" i="5"/>
  <c r="Y618" i="5"/>
  <c r="R744" i="5"/>
  <c r="X635" i="4"/>
  <c r="Y635" i="4" s="1"/>
  <c r="T635" i="4"/>
  <c r="F893" i="3"/>
  <c r="E905" i="3"/>
  <c r="F905" i="3" s="1"/>
  <c r="D867" i="2"/>
  <c r="D656" i="4"/>
  <c r="G656" i="4"/>
  <c r="C906" i="2"/>
  <c r="H906" i="2" s="1"/>
  <c r="D928" i="3"/>
  <c r="J928" i="3"/>
  <c r="G928" i="3"/>
  <c r="T643" i="4"/>
  <c r="X643" i="4"/>
  <c r="Y643" i="4" s="1"/>
  <c r="X648" i="4"/>
  <c r="T648" i="4"/>
  <c r="Q659" i="4"/>
  <c r="K659" i="4"/>
  <c r="N659" i="4" s="1"/>
  <c r="I2539" i="1"/>
  <c r="M657" i="4"/>
  <c r="E2539" i="1"/>
  <c r="R646" i="5"/>
  <c r="S646" i="5"/>
  <c r="F2540" i="1"/>
  <c r="R643" i="5"/>
  <c r="S643" i="5"/>
  <c r="M653" i="4"/>
  <c r="H651" i="4"/>
  <c r="I651" i="4"/>
  <c r="X637" i="4"/>
  <c r="Y637" i="4" s="1"/>
  <c r="T637" i="4"/>
  <c r="O915" i="3"/>
  <c r="H915" i="3"/>
  <c r="E915" i="3"/>
  <c r="E891" i="2"/>
  <c r="I891" i="2" s="1"/>
  <c r="O914" i="3"/>
  <c r="H914" i="3"/>
  <c r="E890" i="2"/>
  <c r="I890" i="2" s="1"/>
  <c r="E914" i="3"/>
  <c r="T644" i="4"/>
  <c r="X644" i="4"/>
  <c r="Y644" i="4" s="1"/>
  <c r="E887" i="2"/>
  <c r="I887" i="2" s="1"/>
  <c r="E911" i="3"/>
  <c r="H911" i="3"/>
  <c r="H648" i="4"/>
  <c r="I648" i="4"/>
  <c r="G872" i="2"/>
  <c r="J872" i="2"/>
  <c r="Q651" i="4"/>
  <c r="K651" i="4"/>
  <c r="N651" i="4" s="1"/>
  <c r="F904" i="3"/>
  <c r="D878" i="2"/>
  <c r="H643" i="4"/>
  <c r="I643" i="4"/>
  <c r="F901" i="3"/>
  <c r="D875" i="2"/>
  <c r="G867" i="2"/>
  <c r="J867" i="2"/>
  <c r="I880" i="2"/>
  <c r="J880" i="2" s="1"/>
  <c r="E889" i="2"/>
  <c r="I889" i="2" s="1"/>
  <c r="H913" i="3"/>
  <c r="E913" i="3"/>
  <c r="D869" i="2"/>
  <c r="F895" i="3"/>
  <c r="G655" i="4"/>
  <c r="D655" i="4"/>
  <c r="H2467" i="1"/>
  <c r="G661" i="4"/>
  <c r="D661" i="4"/>
  <c r="I2497" i="1"/>
  <c r="I2471" i="1"/>
  <c r="I2501" i="1" s="1"/>
  <c r="E2447" i="1"/>
  <c r="E2421" i="1"/>
  <c r="E2451" i="1" s="1"/>
  <c r="K910" i="3"/>
  <c r="F886" i="2"/>
  <c r="N910" i="3"/>
  <c r="E880" i="2"/>
  <c r="Y633" i="4"/>
  <c r="Y638" i="5"/>
  <c r="AA638" i="5" s="1"/>
  <c r="F893" i="2"/>
  <c r="K917" i="3"/>
  <c r="N917" i="3"/>
  <c r="D877" i="2"/>
  <c r="F903" i="3"/>
  <c r="O909" i="3"/>
  <c r="H909" i="3"/>
  <c r="E909" i="3"/>
  <c r="E885" i="2"/>
  <c r="I885" i="2" s="1"/>
  <c r="H907" i="3"/>
  <c r="E883" i="2"/>
  <c r="G919" i="3"/>
  <c r="H919" i="3" s="1"/>
  <c r="E907" i="3"/>
  <c r="G873" i="2"/>
  <c r="J873" i="2"/>
  <c r="H916" i="3"/>
  <c r="E892" i="2"/>
  <c r="I892" i="2" s="1"/>
  <c r="E916" i="3"/>
  <c r="F880" i="2"/>
  <c r="D925" i="3"/>
  <c r="G925" i="3"/>
  <c r="O925" i="3" s="1"/>
  <c r="C903" i="2"/>
  <c r="H903" i="2" s="1"/>
  <c r="J925" i="3"/>
  <c r="K2467" i="1"/>
  <c r="D658" i="4"/>
  <c r="G658" i="4"/>
  <c r="O2467" i="1"/>
  <c r="G932" i="3"/>
  <c r="J932" i="3"/>
  <c r="D932" i="3"/>
  <c r="C910" i="2"/>
  <c r="H910" i="2" s="1"/>
  <c r="O932" i="3"/>
  <c r="Y632" i="4"/>
  <c r="O2540" i="1"/>
  <c r="I2540" i="1"/>
  <c r="K658" i="4"/>
  <c r="N658" i="4" s="1"/>
  <c r="Q658" i="4"/>
  <c r="M663" i="4"/>
  <c r="H2539" i="1"/>
  <c r="H2517" i="1"/>
  <c r="H912" i="3"/>
  <c r="E888" i="2"/>
  <c r="I888" i="2" s="1"/>
  <c r="E912" i="3"/>
  <c r="F889" i="2"/>
  <c r="K913" i="3"/>
  <c r="N913" i="3"/>
  <c r="G869" i="2"/>
  <c r="J869" i="2"/>
  <c r="F896" i="3"/>
  <c r="D870" i="2"/>
  <c r="J874" i="2"/>
  <c r="G874" i="2"/>
  <c r="F894" i="3"/>
  <c r="D868" i="2"/>
  <c r="N916" i="3"/>
  <c r="K916" i="3"/>
  <c r="F892" i="2"/>
  <c r="J923" i="3"/>
  <c r="C901" i="2"/>
  <c r="H901" i="2" s="1"/>
  <c r="D923" i="3"/>
  <c r="G923" i="3"/>
  <c r="O923" i="3"/>
  <c r="M642" i="5"/>
  <c r="L746" i="5"/>
  <c r="L803" i="5" s="1"/>
  <c r="S645" i="5"/>
  <c r="R645" i="5"/>
  <c r="G2539" i="1"/>
  <c r="G2517" i="1"/>
  <c r="E2540" i="1"/>
  <c r="F2539" i="1"/>
  <c r="F2517" i="1"/>
  <c r="Q654" i="4"/>
  <c r="K654" i="4"/>
  <c r="N654" i="4" s="1"/>
  <c r="K662" i="4"/>
  <c r="N662" i="4" s="1"/>
  <c r="Q662" i="4"/>
  <c r="G652" i="4"/>
  <c r="D652" i="4"/>
  <c r="Q660" i="4"/>
  <c r="K660" i="4"/>
  <c r="N660" i="4" s="1"/>
  <c r="N2540" i="1"/>
  <c r="M661" i="4"/>
  <c r="M2540" i="1"/>
  <c r="S649" i="5"/>
  <c r="R649" i="5"/>
  <c r="X636" i="4"/>
  <c r="Y636" i="4" s="1"/>
  <c r="T636" i="4"/>
  <c r="O918" i="3"/>
  <c r="H918" i="3"/>
  <c r="E918" i="3"/>
  <c r="E894" i="2"/>
  <c r="I894" i="2" s="1"/>
  <c r="K911" i="3"/>
  <c r="N911" i="3"/>
  <c r="F887" i="2"/>
  <c r="D872" i="2"/>
  <c r="F898" i="3"/>
  <c r="J929" i="3"/>
  <c r="D929" i="3"/>
  <c r="C907" i="2"/>
  <c r="H907" i="2" s="1"/>
  <c r="G929" i="3"/>
  <c r="C908" i="2"/>
  <c r="H908" i="2" s="1"/>
  <c r="J930" i="3"/>
  <c r="D930" i="3"/>
  <c r="G930" i="3"/>
  <c r="O930" i="3" s="1"/>
  <c r="D2421" i="1"/>
  <c r="D2451" i="1" s="1"/>
  <c r="D2447" i="1"/>
  <c r="C904" i="2"/>
  <c r="H904" i="2" s="1"/>
  <c r="J926" i="3"/>
  <c r="D926" i="3"/>
  <c r="G926" i="3"/>
  <c r="G931" i="3"/>
  <c r="C909" i="2"/>
  <c r="H909" i="2" s="1"/>
  <c r="J931" i="3"/>
  <c r="D931" i="3"/>
  <c r="Q642" i="4"/>
  <c r="K642" i="4"/>
  <c r="N642" i="4" s="1"/>
  <c r="S653" i="4"/>
  <c r="S646" i="4"/>
  <c r="G878" i="2"/>
  <c r="J878" i="2"/>
  <c r="N912" i="3"/>
  <c r="K912" i="3"/>
  <c r="F888" i="2"/>
  <c r="O908" i="3"/>
  <c r="H908" i="3"/>
  <c r="E908" i="3"/>
  <c r="E884" i="2"/>
  <c r="I884" i="2" s="1"/>
  <c r="J875" i="2"/>
  <c r="G875" i="2"/>
  <c r="H642" i="4"/>
  <c r="I642" i="4"/>
  <c r="H650" i="4"/>
  <c r="I650" i="4"/>
  <c r="D924" i="3"/>
  <c r="G924" i="3"/>
  <c r="O924" i="3" s="1"/>
  <c r="C902" i="2"/>
  <c r="H902" i="2" s="1"/>
  <c r="J924" i="3"/>
  <c r="H910" i="3"/>
  <c r="E886" i="2"/>
  <c r="I886" i="2" s="1"/>
  <c r="E910" i="3"/>
  <c r="P2371" i="1"/>
  <c r="P2401" i="1" s="1"/>
  <c r="P2397" i="1"/>
  <c r="N2471" i="1"/>
  <c r="N2501" i="1" s="1"/>
  <c r="N2497" i="1"/>
  <c r="D927" i="3"/>
  <c r="J927" i="3"/>
  <c r="G927" i="3"/>
  <c r="O927" i="3" s="1"/>
  <c r="C905" i="2"/>
  <c r="H905" i="2" s="1"/>
  <c r="K641" i="4"/>
  <c r="N641" i="4" s="1"/>
  <c r="Q641" i="4"/>
  <c r="S652" i="4"/>
  <c r="G922" i="3"/>
  <c r="J922" i="3"/>
  <c r="D922" i="3"/>
  <c r="C900" i="2"/>
  <c r="H900" i="2" s="1"/>
  <c r="H883" i="2"/>
  <c r="H896" i="2" s="1"/>
  <c r="C896" i="2"/>
  <c r="J2421" i="1"/>
  <c r="J2451" i="1" s="1"/>
  <c r="J2447" i="1"/>
  <c r="D871" i="2"/>
  <c r="F897" i="3"/>
  <c r="Y743" i="5"/>
  <c r="AA606" i="5"/>
  <c r="AA743" i="5" s="1"/>
  <c r="Y636" i="5"/>
  <c r="AA636" i="5" s="1"/>
  <c r="G662" i="4"/>
  <c r="D662" i="4"/>
  <c r="D876" i="2"/>
  <c r="F902" i="3"/>
  <c r="S651" i="4"/>
  <c r="D657" i="4"/>
  <c r="G657" i="4"/>
  <c r="G864" i="2"/>
  <c r="M664" i="5"/>
  <c r="M659" i="5"/>
  <c r="M669" i="4"/>
  <c r="M660" i="5"/>
  <c r="M665" i="5"/>
  <c r="M675" i="4"/>
  <c r="M662" i="5"/>
  <c r="M663" i="5"/>
  <c r="M655" i="5"/>
  <c r="M656" i="5"/>
  <c r="M661" i="5"/>
  <c r="M657" i="5"/>
  <c r="M658" i="5"/>
  <c r="T649" i="4" l="1"/>
  <c r="O919" i="3"/>
  <c r="T650" i="4"/>
  <c r="Y649" i="5"/>
  <c r="AA649" i="5" s="1"/>
  <c r="Y645" i="5"/>
  <c r="AA645" i="5" s="1"/>
  <c r="Y650" i="5"/>
  <c r="AA650" i="5" s="1"/>
  <c r="E896" i="2"/>
  <c r="L2517" i="1"/>
  <c r="L2547" i="1" s="1"/>
  <c r="S658" i="5"/>
  <c r="R658" i="5"/>
  <c r="M665" i="4"/>
  <c r="M2589" i="1"/>
  <c r="M673" i="4"/>
  <c r="M668" i="4"/>
  <c r="J2590" i="1"/>
  <c r="T651" i="4"/>
  <c r="X651" i="4"/>
  <c r="Y651" i="4" s="1"/>
  <c r="AJ743" i="5"/>
  <c r="Y800" i="5"/>
  <c r="K924" i="3"/>
  <c r="F902" i="2"/>
  <c r="N924" i="3"/>
  <c r="T653" i="4"/>
  <c r="X653" i="4"/>
  <c r="Y653" i="4" s="1"/>
  <c r="H929" i="3"/>
  <c r="E907" i="2"/>
  <c r="I907" i="2" s="1"/>
  <c r="E929" i="3"/>
  <c r="D665" i="4"/>
  <c r="G665" i="4"/>
  <c r="J941" i="3"/>
  <c r="C921" i="2"/>
  <c r="H921" i="2" s="1"/>
  <c r="G941" i="3"/>
  <c r="D941" i="3"/>
  <c r="I658" i="4"/>
  <c r="H658" i="4"/>
  <c r="D889" i="2"/>
  <c r="F913" i="3"/>
  <c r="F914" i="3"/>
  <c r="D890" i="2"/>
  <c r="S661" i="4"/>
  <c r="K653" i="4"/>
  <c r="N653" i="4" s="1"/>
  <c r="Q653" i="4"/>
  <c r="S655" i="4"/>
  <c r="S657" i="4"/>
  <c r="C918" i="2"/>
  <c r="H918" i="2" s="1"/>
  <c r="J938" i="3"/>
  <c r="D938" i="3"/>
  <c r="G938" i="3"/>
  <c r="O938" i="3" s="1"/>
  <c r="H656" i="4"/>
  <c r="I656" i="4"/>
  <c r="AA618" i="5"/>
  <c r="AA744" i="5" s="1"/>
  <c r="Y744" i="5"/>
  <c r="K2547" i="1"/>
  <c r="K2521" i="1"/>
  <c r="K2551" i="1" s="1"/>
  <c r="L2521" i="1"/>
  <c r="L2551" i="1" s="1"/>
  <c r="N2590" i="1"/>
  <c r="I2589" i="1"/>
  <c r="S661" i="5"/>
  <c r="R661" i="5"/>
  <c r="M2590" i="1"/>
  <c r="R662" i="5"/>
  <c r="S662" i="5"/>
  <c r="Q675" i="4"/>
  <c r="K675" i="4"/>
  <c r="N675" i="4" s="1"/>
  <c r="S665" i="5"/>
  <c r="R665" i="5"/>
  <c r="Y665" i="5" s="1"/>
  <c r="AA665" i="5" s="1"/>
  <c r="S660" i="5"/>
  <c r="R660" i="5"/>
  <c r="F2590" i="1"/>
  <c r="L2590" i="1"/>
  <c r="S659" i="5"/>
  <c r="R659" i="5"/>
  <c r="K2590" i="1"/>
  <c r="J2589" i="1"/>
  <c r="J2567" i="1"/>
  <c r="M671" i="4"/>
  <c r="S658" i="4"/>
  <c r="O922" i="3"/>
  <c r="H922" i="3"/>
  <c r="E900" i="2"/>
  <c r="I900" i="2" s="1"/>
  <c r="E922" i="3"/>
  <c r="F908" i="3"/>
  <c r="D884" i="2"/>
  <c r="T646" i="4"/>
  <c r="X646" i="4"/>
  <c r="Y646" i="4" s="1"/>
  <c r="E904" i="2"/>
  <c r="I904" i="2" s="1"/>
  <c r="H926" i="3"/>
  <c r="E926" i="3"/>
  <c r="O926" i="3"/>
  <c r="O929" i="3"/>
  <c r="K929" i="3"/>
  <c r="N929" i="3"/>
  <c r="F907" i="2"/>
  <c r="C922" i="2"/>
  <c r="H922" i="2" s="1"/>
  <c r="D942" i="3"/>
  <c r="J942" i="3"/>
  <c r="G942" i="3"/>
  <c r="S642" i="5"/>
  <c r="S746" i="5" s="1"/>
  <c r="R642" i="5"/>
  <c r="M746" i="5"/>
  <c r="E901" i="2"/>
  <c r="I901" i="2" s="1"/>
  <c r="H923" i="3"/>
  <c r="E923" i="3"/>
  <c r="O2497" i="1"/>
  <c r="O2471" i="1"/>
  <c r="O2501" i="1" s="1"/>
  <c r="D885" i="2"/>
  <c r="F909" i="3"/>
  <c r="H2471" i="1"/>
  <c r="H2501" i="1" s="1"/>
  <c r="H2497" i="1"/>
  <c r="Y643" i="5"/>
  <c r="AA643" i="5" s="1"/>
  <c r="I2517" i="1"/>
  <c r="N749" i="5"/>
  <c r="N806" i="5" s="1"/>
  <c r="AC744" i="5"/>
  <c r="R801" i="5"/>
  <c r="Y647" i="5"/>
  <c r="AA647" i="5" s="1"/>
  <c r="Y653" i="5"/>
  <c r="AA653" i="5" s="1"/>
  <c r="Y644" i="5"/>
  <c r="AA644" i="5" s="1"/>
  <c r="S802" i="5"/>
  <c r="AD745" i="5"/>
  <c r="F896" i="2"/>
  <c r="X645" i="4"/>
  <c r="Y645" i="4" s="1"/>
  <c r="T645" i="4"/>
  <c r="E899" i="2"/>
  <c r="E921" i="3"/>
  <c r="H921" i="3"/>
  <c r="G933" i="3"/>
  <c r="H933" i="3" s="1"/>
  <c r="J2471" i="1"/>
  <c r="J2501" i="1" s="1"/>
  <c r="J2497" i="1"/>
  <c r="G2497" i="1"/>
  <c r="G2471" i="1"/>
  <c r="G2501" i="1" s="1"/>
  <c r="M2517" i="1"/>
  <c r="N2517" i="1"/>
  <c r="D940" i="3"/>
  <c r="J940" i="3"/>
  <c r="C920" i="2"/>
  <c r="H920" i="2" s="1"/>
  <c r="G940" i="3"/>
  <c r="G673" i="4"/>
  <c r="D673" i="4"/>
  <c r="Q656" i="4"/>
  <c r="K656" i="4"/>
  <c r="N656" i="4" s="1"/>
  <c r="D669" i="4"/>
  <c r="G669" i="4"/>
  <c r="Y652" i="5"/>
  <c r="AA652" i="5" s="1"/>
  <c r="D666" i="4"/>
  <c r="G666" i="4"/>
  <c r="Y642" i="4"/>
  <c r="M672" i="4"/>
  <c r="F2589" i="1"/>
  <c r="K669" i="4"/>
  <c r="N669" i="4" s="1"/>
  <c r="Q669" i="4"/>
  <c r="K2589" i="1"/>
  <c r="K2567" i="1"/>
  <c r="E2589" i="1"/>
  <c r="E2567" i="1"/>
  <c r="T652" i="4"/>
  <c r="X652" i="4"/>
  <c r="Y652" i="4" s="1"/>
  <c r="F910" i="3"/>
  <c r="D886" i="2"/>
  <c r="G891" i="2"/>
  <c r="J891" i="2"/>
  <c r="K657" i="4"/>
  <c r="N657" i="4" s="1"/>
  <c r="Q657" i="4"/>
  <c r="R745" i="5"/>
  <c r="Y630" i="5"/>
  <c r="M2497" i="1"/>
  <c r="M2471" i="1"/>
  <c r="M2501" i="1" s="1"/>
  <c r="P2489" i="1"/>
  <c r="P2467" i="1"/>
  <c r="J2547" i="1"/>
  <c r="J2521" i="1"/>
  <c r="J2551" i="1" s="1"/>
  <c r="D937" i="3"/>
  <c r="G937" i="3"/>
  <c r="O937" i="3" s="1"/>
  <c r="J937" i="3"/>
  <c r="C917" i="2"/>
  <c r="H917" i="2" s="1"/>
  <c r="N2589" i="1"/>
  <c r="S657" i="5"/>
  <c r="R657" i="5"/>
  <c r="H2589" i="1"/>
  <c r="S656" i="5"/>
  <c r="R656" i="5"/>
  <c r="S663" i="5"/>
  <c r="R663" i="5"/>
  <c r="M664" i="4"/>
  <c r="S668" i="4" s="1"/>
  <c r="M667" i="4"/>
  <c r="O2589" i="1"/>
  <c r="D2517" i="1"/>
  <c r="D2539" i="1"/>
  <c r="P2509" i="1"/>
  <c r="G2589" i="1"/>
  <c r="M666" i="4"/>
  <c r="E2590" i="1"/>
  <c r="I662" i="4"/>
  <c r="H662" i="4"/>
  <c r="I883" i="2"/>
  <c r="H927" i="3"/>
  <c r="E927" i="3"/>
  <c r="E905" i="2"/>
  <c r="I905" i="2" s="1"/>
  <c r="J886" i="2"/>
  <c r="G886" i="2"/>
  <c r="N926" i="3"/>
  <c r="K926" i="3"/>
  <c r="F904" i="2"/>
  <c r="J894" i="2"/>
  <c r="G894" i="2"/>
  <c r="Q661" i="4"/>
  <c r="K661" i="4"/>
  <c r="N661" i="4" s="1"/>
  <c r="I652" i="4"/>
  <c r="H652" i="4"/>
  <c r="F912" i="3"/>
  <c r="D888" i="2"/>
  <c r="D943" i="3"/>
  <c r="G943" i="3"/>
  <c r="C923" i="2"/>
  <c r="H923" i="2" s="1"/>
  <c r="J943" i="3"/>
  <c r="O943" i="3"/>
  <c r="G667" i="4"/>
  <c r="D667" i="4"/>
  <c r="F910" i="2"/>
  <c r="K932" i="3"/>
  <c r="N932" i="3"/>
  <c r="F916" i="3"/>
  <c r="D892" i="2"/>
  <c r="H655" i="4"/>
  <c r="I655" i="4"/>
  <c r="G880" i="2"/>
  <c r="G887" i="2"/>
  <c r="J887" i="2"/>
  <c r="G890" i="2"/>
  <c r="J890" i="2"/>
  <c r="F915" i="3"/>
  <c r="D891" i="2"/>
  <c r="Y646" i="5"/>
  <c r="AA646" i="5" s="1"/>
  <c r="J945" i="3"/>
  <c r="C925" i="2"/>
  <c r="H925" i="2" s="1"/>
  <c r="G945" i="3"/>
  <c r="O945" i="3" s="1"/>
  <c r="D945" i="3"/>
  <c r="Y648" i="4"/>
  <c r="K928" i="3"/>
  <c r="N928" i="3"/>
  <c r="F906" i="2"/>
  <c r="E2497" i="1"/>
  <c r="E2471" i="1"/>
  <c r="E2501" i="1" s="1"/>
  <c r="I653" i="4"/>
  <c r="H653" i="4"/>
  <c r="S654" i="4"/>
  <c r="H660" i="4"/>
  <c r="I660" i="4"/>
  <c r="T647" i="4"/>
  <c r="X647" i="4"/>
  <c r="Y647" i="4" s="1"/>
  <c r="H654" i="4"/>
  <c r="I654" i="4"/>
  <c r="C912" i="2"/>
  <c r="H899" i="2"/>
  <c r="H912" i="2" s="1"/>
  <c r="S663" i="4"/>
  <c r="D675" i="4"/>
  <c r="G675" i="4"/>
  <c r="C919" i="2"/>
  <c r="H919" i="2" s="1"/>
  <c r="G939" i="3"/>
  <c r="O939" i="3" s="1"/>
  <c r="D939" i="3"/>
  <c r="J939" i="3"/>
  <c r="D671" i="4"/>
  <c r="G671" i="4"/>
  <c r="C916" i="2"/>
  <c r="H916" i="2" s="1"/>
  <c r="J936" i="3"/>
  <c r="G936" i="3"/>
  <c r="O936" i="3" s="1"/>
  <c r="D936" i="3"/>
  <c r="Y651" i="5"/>
  <c r="AA651" i="5" s="1"/>
  <c r="R655" i="5"/>
  <c r="S655" i="5"/>
  <c r="N931" i="3"/>
  <c r="F909" i="2"/>
  <c r="K931" i="3"/>
  <c r="F908" i="2"/>
  <c r="N930" i="3"/>
  <c r="K930" i="3"/>
  <c r="F903" i="2"/>
  <c r="N925" i="3"/>
  <c r="K925" i="3"/>
  <c r="F911" i="3"/>
  <c r="D887" i="2"/>
  <c r="O928" i="3"/>
  <c r="E928" i="3"/>
  <c r="H928" i="3"/>
  <c r="E906" i="2"/>
  <c r="I906" i="2" s="1"/>
  <c r="D893" i="2"/>
  <c r="F917" i="3"/>
  <c r="S656" i="4"/>
  <c r="G668" i="4"/>
  <c r="D668" i="4"/>
  <c r="G672" i="4"/>
  <c r="D672" i="4"/>
  <c r="I663" i="4"/>
  <c r="H663" i="4"/>
  <c r="D664" i="4"/>
  <c r="G664" i="4"/>
  <c r="I2590" i="1"/>
  <c r="H2590" i="1"/>
  <c r="M674" i="4"/>
  <c r="L2589" i="1"/>
  <c r="L2567" i="1"/>
  <c r="O2590" i="1"/>
  <c r="M654" i="5"/>
  <c r="L747" i="5"/>
  <c r="L804" i="5" s="1"/>
  <c r="M670" i="4"/>
  <c r="D2540" i="1"/>
  <c r="P2510" i="1"/>
  <c r="P2540" i="1" s="1"/>
  <c r="G2590" i="1"/>
  <c r="R664" i="5"/>
  <c r="S664" i="5"/>
  <c r="I657" i="4"/>
  <c r="H657" i="4"/>
  <c r="N922" i="3"/>
  <c r="F900" i="2"/>
  <c r="K922" i="3"/>
  <c r="K927" i="3"/>
  <c r="N927" i="3"/>
  <c r="F905" i="2"/>
  <c r="H924" i="3"/>
  <c r="E902" i="2"/>
  <c r="I902" i="2" s="1"/>
  <c r="E924" i="3"/>
  <c r="J884" i="2"/>
  <c r="G884" i="2"/>
  <c r="O931" i="3"/>
  <c r="H931" i="3"/>
  <c r="E909" i="2"/>
  <c r="I909" i="2" s="1"/>
  <c r="E931" i="3"/>
  <c r="E908" i="2"/>
  <c r="I908" i="2" s="1"/>
  <c r="H930" i="3"/>
  <c r="E930" i="3"/>
  <c r="F918" i="3"/>
  <c r="D894" i="2"/>
  <c r="F2521" i="1"/>
  <c r="F2551" i="1" s="1"/>
  <c r="F2547" i="1"/>
  <c r="G2521" i="1"/>
  <c r="G2551" i="1" s="1"/>
  <c r="G2547" i="1"/>
  <c r="F901" i="2"/>
  <c r="K923" i="3"/>
  <c r="N923" i="3"/>
  <c r="G888" i="2"/>
  <c r="J888" i="2"/>
  <c r="H2547" i="1"/>
  <c r="H2521" i="1"/>
  <c r="H2551" i="1" s="1"/>
  <c r="Q663" i="4"/>
  <c r="K663" i="4"/>
  <c r="N663" i="4" s="1"/>
  <c r="H932" i="3"/>
  <c r="E910" i="2"/>
  <c r="I910" i="2" s="1"/>
  <c r="E932" i="3"/>
  <c r="K2497" i="1"/>
  <c r="K2471" i="1"/>
  <c r="K2501" i="1" s="1"/>
  <c r="E903" i="2"/>
  <c r="I903" i="2" s="1"/>
  <c r="E925" i="3"/>
  <c r="H925" i="3"/>
  <c r="G892" i="2"/>
  <c r="J892" i="2"/>
  <c r="D883" i="2"/>
  <c r="F907" i="3"/>
  <c r="E919" i="3"/>
  <c r="F919" i="3" s="1"/>
  <c r="J885" i="2"/>
  <c r="G885" i="2"/>
  <c r="H661" i="4"/>
  <c r="I661" i="4"/>
  <c r="J889" i="2"/>
  <c r="G889" i="2"/>
  <c r="S662" i="4"/>
  <c r="E2517" i="1"/>
  <c r="C947" i="3"/>
  <c r="D947" i="3" s="1"/>
  <c r="G935" i="3"/>
  <c r="J935" i="3"/>
  <c r="C915" i="2"/>
  <c r="D935" i="3"/>
  <c r="D880" i="2"/>
  <c r="G674" i="4"/>
  <c r="D674" i="4"/>
  <c r="I659" i="4"/>
  <c r="H659" i="4"/>
  <c r="S659" i="4"/>
  <c r="K919" i="3"/>
  <c r="N919" i="3"/>
  <c r="J893" i="2"/>
  <c r="G893" i="2"/>
  <c r="F899" i="2"/>
  <c r="N921" i="3"/>
  <c r="K921" i="3"/>
  <c r="J933" i="3"/>
  <c r="P2447" i="1"/>
  <c r="P2421" i="1"/>
  <c r="P2451" i="1" s="1"/>
  <c r="D2497" i="1"/>
  <c r="D2471" i="1"/>
  <c r="D2501" i="1" s="1"/>
  <c r="G944" i="3"/>
  <c r="O944" i="3" s="1"/>
  <c r="C924" i="2"/>
  <c r="H924" i="2" s="1"/>
  <c r="J944" i="3"/>
  <c r="D944" i="3"/>
  <c r="O2517" i="1"/>
  <c r="D946" i="3"/>
  <c r="G946" i="3"/>
  <c r="O946" i="3" s="1"/>
  <c r="C926" i="2"/>
  <c r="H926" i="2" s="1"/>
  <c r="J946" i="3"/>
  <c r="D670" i="4"/>
  <c r="G670" i="4"/>
  <c r="S660" i="4"/>
  <c r="M682" i="4"/>
  <c r="M677" i="5"/>
  <c r="M675" i="5"/>
  <c r="M676" i="5"/>
  <c r="M677" i="4"/>
  <c r="M670" i="5"/>
  <c r="M685" i="4"/>
  <c r="M674" i="5"/>
  <c r="M669" i="5"/>
  <c r="M671" i="5"/>
  <c r="M668" i="5"/>
  <c r="M667" i="5"/>
  <c r="M678" i="4"/>
  <c r="M687" i="4"/>
  <c r="M673" i="5"/>
  <c r="M672" i="5"/>
  <c r="M686" i="4"/>
  <c r="Y659" i="5" l="1"/>
  <c r="AA659" i="5" s="1"/>
  <c r="Y660" i="5"/>
  <c r="AA660" i="5" s="1"/>
  <c r="Y662" i="5"/>
  <c r="AA662" i="5" s="1"/>
  <c r="S672" i="4"/>
  <c r="T672" i="4" s="1"/>
  <c r="O933" i="3"/>
  <c r="F912" i="2"/>
  <c r="S665" i="4"/>
  <c r="Y661" i="5"/>
  <c r="AA661" i="5" s="1"/>
  <c r="X672" i="4"/>
  <c r="D2589" i="1"/>
  <c r="D2567" i="1"/>
  <c r="P2559" i="1"/>
  <c r="R669" i="5"/>
  <c r="S669" i="5"/>
  <c r="E2640" i="1"/>
  <c r="H944" i="3"/>
  <c r="E944" i="3"/>
  <c r="E924" i="2"/>
  <c r="I924" i="2" s="1"/>
  <c r="E2547" i="1"/>
  <c r="E2521" i="1"/>
  <c r="E2551" i="1" s="1"/>
  <c r="G909" i="2"/>
  <c r="J909" i="2"/>
  <c r="G683" i="4"/>
  <c r="D683" i="4"/>
  <c r="N936" i="3"/>
  <c r="F916" i="2"/>
  <c r="K936" i="3"/>
  <c r="X654" i="4"/>
  <c r="Y654" i="4" s="1"/>
  <c r="T654" i="4"/>
  <c r="K940" i="3"/>
  <c r="F920" i="2"/>
  <c r="N940" i="3"/>
  <c r="I899" i="2"/>
  <c r="E912" i="2"/>
  <c r="E942" i="3"/>
  <c r="E922" i="2"/>
  <c r="I922" i="2" s="1"/>
  <c r="H942" i="3"/>
  <c r="X658" i="4"/>
  <c r="Y658" i="4" s="1"/>
  <c r="T658" i="4"/>
  <c r="Q687" i="4"/>
  <c r="K687" i="4"/>
  <c r="N687" i="4" s="1"/>
  <c r="I2639" i="1"/>
  <c r="M680" i="4"/>
  <c r="M676" i="4"/>
  <c r="Q678" i="4"/>
  <c r="K678" i="4"/>
  <c r="N678" i="4" s="1"/>
  <c r="F2640" i="1"/>
  <c r="R671" i="5"/>
  <c r="S671" i="5"/>
  <c r="M666" i="5"/>
  <c r="L748" i="5"/>
  <c r="L805" i="5" s="1"/>
  <c r="L2639" i="1"/>
  <c r="L2617" i="1"/>
  <c r="M2639" i="1"/>
  <c r="M679" i="4"/>
  <c r="E2639" i="1"/>
  <c r="E2617" i="1"/>
  <c r="H2640" i="1"/>
  <c r="T660" i="4"/>
  <c r="X660" i="4"/>
  <c r="Y660" i="4" s="1"/>
  <c r="N946" i="3"/>
  <c r="F926" i="2"/>
  <c r="K946" i="3"/>
  <c r="O2521" i="1"/>
  <c r="O2551" i="1" s="1"/>
  <c r="O2547" i="1"/>
  <c r="G903" i="2"/>
  <c r="J903" i="2"/>
  <c r="J910" i="2"/>
  <c r="G910" i="2"/>
  <c r="D909" i="2"/>
  <c r="F931" i="3"/>
  <c r="M747" i="5"/>
  <c r="S654" i="5"/>
  <c r="S747" i="5" s="1"/>
  <c r="R654" i="5"/>
  <c r="H672" i="4"/>
  <c r="I672" i="4"/>
  <c r="F928" i="3"/>
  <c r="D906" i="2"/>
  <c r="Y655" i="5"/>
  <c r="AA655" i="5" s="1"/>
  <c r="H936" i="3"/>
  <c r="E916" i="2"/>
  <c r="I916" i="2" s="1"/>
  <c r="E936" i="3"/>
  <c r="E919" i="2"/>
  <c r="I919" i="2" s="1"/>
  <c r="H939" i="3"/>
  <c r="E939" i="3"/>
  <c r="X663" i="4"/>
  <c r="Y663" i="4" s="1"/>
  <c r="T663" i="4"/>
  <c r="E945" i="3"/>
  <c r="E925" i="2"/>
  <c r="I925" i="2" s="1"/>
  <c r="H945" i="3"/>
  <c r="I667" i="4"/>
  <c r="H667" i="4"/>
  <c r="E943" i="3"/>
  <c r="E923" i="2"/>
  <c r="I923" i="2" s="1"/>
  <c r="H943" i="3"/>
  <c r="X665" i="4"/>
  <c r="Y665" i="4" s="1"/>
  <c r="T665" i="4"/>
  <c r="G2567" i="1"/>
  <c r="D2547" i="1"/>
  <c r="D2521" i="1"/>
  <c r="D2551" i="1" s="1"/>
  <c r="S666" i="4"/>
  <c r="Q664" i="4"/>
  <c r="K664" i="4"/>
  <c r="N664" i="4" s="1"/>
  <c r="S675" i="4"/>
  <c r="S669" i="4"/>
  <c r="S673" i="4"/>
  <c r="Y656" i="5"/>
  <c r="AA656" i="5" s="1"/>
  <c r="Y657" i="5"/>
  <c r="AA657" i="5" s="1"/>
  <c r="R802" i="5"/>
  <c r="AC745" i="5"/>
  <c r="N2547" i="1"/>
  <c r="N2521" i="1"/>
  <c r="N2551" i="1" s="1"/>
  <c r="F921" i="3"/>
  <c r="E933" i="3"/>
  <c r="F933" i="3" s="1"/>
  <c r="D899" i="2"/>
  <c r="G901" i="2"/>
  <c r="J901" i="2"/>
  <c r="O942" i="3"/>
  <c r="J904" i="2"/>
  <c r="G904" i="2"/>
  <c r="I2567" i="1"/>
  <c r="H938" i="3"/>
  <c r="E918" i="2"/>
  <c r="I918" i="2" s="1"/>
  <c r="E938" i="3"/>
  <c r="T657" i="4"/>
  <c r="X657" i="4"/>
  <c r="Y657" i="4" s="1"/>
  <c r="H665" i="4"/>
  <c r="I665" i="4"/>
  <c r="Q668" i="4"/>
  <c r="K668" i="4"/>
  <c r="N668" i="4" s="1"/>
  <c r="M2567" i="1"/>
  <c r="Y658" i="5"/>
  <c r="AA658" i="5" s="1"/>
  <c r="M683" i="4"/>
  <c r="I670" i="4"/>
  <c r="H670" i="4"/>
  <c r="C928" i="2"/>
  <c r="H915" i="2"/>
  <c r="H928" i="2" s="1"/>
  <c r="D677" i="4"/>
  <c r="G677" i="4"/>
  <c r="K939" i="3"/>
  <c r="F919" i="2"/>
  <c r="N939" i="3"/>
  <c r="O2567" i="1"/>
  <c r="D682" i="4"/>
  <c r="G682" i="4"/>
  <c r="X661" i="4"/>
  <c r="Y661" i="4" s="1"/>
  <c r="T661" i="4"/>
  <c r="O941" i="3"/>
  <c r="H941" i="3"/>
  <c r="E941" i="3"/>
  <c r="E921" i="2"/>
  <c r="I921" i="2" s="1"/>
  <c r="R672" i="5"/>
  <c r="S672" i="5"/>
  <c r="I2640" i="1"/>
  <c r="G2639" i="1"/>
  <c r="M684" i="4"/>
  <c r="D2590" i="1"/>
  <c r="P2560" i="1"/>
  <c r="P2590" i="1" s="1"/>
  <c r="J2639" i="1"/>
  <c r="D676" i="4"/>
  <c r="G676" i="4"/>
  <c r="K2640" i="1"/>
  <c r="Q685" i="4"/>
  <c r="K685" i="4"/>
  <c r="N685" i="4" s="1"/>
  <c r="N2640" i="1"/>
  <c r="O2639" i="1"/>
  <c r="K677" i="4"/>
  <c r="N677" i="4" s="1"/>
  <c r="Q677" i="4"/>
  <c r="R676" i="5"/>
  <c r="Y676" i="5" s="1"/>
  <c r="AA676" i="5" s="1"/>
  <c r="S676" i="5"/>
  <c r="S675" i="5"/>
  <c r="R675" i="5"/>
  <c r="M681" i="4"/>
  <c r="R677" i="5"/>
  <c r="S677" i="5"/>
  <c r="E946" i="3"/>
  <c r="E926" i="2"/>
  <c r="I926" i="2" s="1"/>
  <c r="H946" i="3"/>
  <c r="K933" i="3"/>
  <c r="N933" i="3"/>
  <c r="T659" i="4"/>
  <c r="X659" i="4"/>
  <c r="Y659" i="4" s="1"/>
  <c r="H674" i="4"/>
  <c r="I674" i="4"/>
  <c r="F915" i="2"/>
  <c r="N935" i="3"/>
  <c r="J947" i="3"/>
  <c r="K935" i="3"/>
  <c r="T662" i="4"/>
  <c r="X662" i="4"/>
  <c r="Y662" i="4" s="1"/>
  <c r="F924" i="3"/>
  <c r="D902" i="2"/>
  <c r="Y664" i="5"/>
  <c r="AA664" i="5" s="1"/>
  <c r="I668" i="4"/>
  <c r="H668" i="4"/>
  <c r="G906" i="2"/>
  <c r="J906" i="2"/>
  <c r="I675" i="4"/>
  <c r="H675" i="4"/>
  <c r="F925" i="2"/>
  <c r="N945" i="3"/>
  <c r="K945" i="3"/>
  <c r="K943" i="3"/>
  <c r="F923" i="2"/>
  <c r="N943" i="3"/>
  <c r="J905" i="2"/>
  <c r="G905" i="2"/>
  <c r="Q666" i="4"/>
  <c r="K666" i="4"/>
  <c r="N666" i="4" s="1"/>
  <c r="S677" i="4"/>
  <c r="P2539" i="1"/>
  <c r="P2517" i="1"/>
  <c r="Q667" i="4"/>
  <c r="K667" i="4"/>
  <c r="N667" i="4" s="1"/>
  <c r="S678" i="4"/>
  <c r="Y663" i="5"/>
  <c r="AA663" i="5" s="1"/>
  <c r="H2567" i="1"/>
  <c r="N2567" i="1"/>
  <c r="K937" i="3"/>
  <c r="N937" i="3"/>
  <c r="F917" i="2"/>
  <c r="S674" i="4"/>
  <c r="I666" i="4"/>
  <c r="H666" i="4"/>
  <c r="I673" i="4"/>
  <c r="H673" i="4"/>
  <c r="I2547" i="1"/>
  <c r="I2521" i="1"/>
  <c r="I2551" i="1" s="1"/>
  <c r="F923" i="3"/>
  <c r="D901" i="2"/>
  <c r="Y642" i="5"/>
  <c r="R746" i="5"/>
  <c r="N942" i="3"/>
  <c r="K942" i="3"/>
  <c r="F922" i="2"/>
  <c r="F926" i="3"/>
  <c r="D904" i="2"/>
  <c r="G900" i="2"/>
  <c r="J900" i="2"/>
  <c r="G684" i="4"/>
  <c r="D684" i="4"/>
  <c r="F918" i="2"/>
  <c r="N938" i="3"/>
  <c r="K938" i="3"/>
  <c r="D907" i="2"/>
  <c r="F929" i="3"/>
  <c r="Q673" i="4"/>
  <c r="K673" i="4"/>
  <c r="N673" i="4" s="1"/>
  <c r="S667" i="4"/>
  <c r="Q665" i="4"/>
  <c r="K665" i="4"/>
  <c r="N665" i="4" s="1"/>
  <c r="S676" i="4"/>
  <c r="G681" i="4"/>
  <c r="D681" i="4"/>
  <c r="F2639" i="1"/>
  <c r="R668" i="5"/>
  <c r="S668" i="5"/>
  <c r="F930" i="3"/>
  <c r="D908" i="2"/>
  <c r="G679" i="4"/>
  <c r="D679" i="4"/>
  <c r="G686" i="4"/>
  <c r="D686" i="4"/>
  <c r="J883" i="2"/>
  <c r="I896" i="2"/>
  <c r="J896" i="2" s="1"/>
  <c r="G883" i="2"/>
  <c r="G896" i="2" s="1"/>
  <c r="X668" i="4"/>
  <c r="T668" i="4"/>
  <c r="K2571" i="1"/>
  <c r="K2601" i="1" s="1"/>
  <c r="K2597" i="1"/>
  <c r="H669" i="4"/>
  <c r="I669" i="4"/>
  <c r="M2521" i="1"/>
  <c r="M2551" i="1" s="1"/>
  <c r="M2547" i="1"/>
  <c r="D900" i="2"/>
  <c r="F922" i="3"/>
  <c r="Q671" i="4"/>
  <c r="K671" i="4"/>
  <c r="N671" i="4" s="1"/>
  <c r="J2571" i="1"/>
  <c r="J2601" i="1" s="1"/>
  <c r="J2597" i="1"/>
  <c r="G678" i="4"/>
  <c r="D678" i="4"/>
  <c r="X655" i="4"/>
  <c r="Y655" i="4" s="1"/>
  <c r="T655" i="4"/>
  <c r="Q686" i="4"/>
  <c r="K686" i="4"/>
  <c r="N686" i="4" s="1"/>
  <c r="R673" i="5"/>
  <c r="S673" i="5"/>
  <c r="S667" i="5"/>
  <c r="R667" i="5"/>
  <c r="G2640" i="1"/>
  <c r="J2640" i="1"/>
  <c r="S674" i="5"/>
  <c r="R674" i="5"/>
  <c r="L2640" i="1"/>
  <c r="K2639" i="1"/>
  <c r="K2617" i="1"/>
  <c r="M2640" i="1"/>
  <c r="N2639" i="1"/>
  <c r="N2617" i="1"/>
  <c r="O2640" i="1"/>
  <c r="R670" i="5"/>
  <c r="Y670" i="5" s="1"/>
  <c r="AA670" i="5" s="1"/>
  <c r="S670" i="5"/>
  <c r="H2639" i="1"/>
  <c r="K682" i="4"/>
  <c r="N682" i="4" s="1"/>
  <c r="Q682" i="4"/>
  <c r="K944" i="3"/>
  <c r="N944" i="3"/>
  <c r="F924" i="2"/>
  <c r="O935" i="3"/>
  <c r="G947" i="3"/>
  <c r="H947" i="3" s="1"/>
  <c r="E935" i="3"/>
  <c r="H935" i="3"/>
  <c r="E915" i="2"/>
  <c r="I915" i="2" s="1"/>
  <c r="D896" i="2"/>
  <c r="D903" i="2"/>
  <c r="F925" i="3"/>
  <c r="D910" i="2"/>
  <c r="F932" i="3"/>
  <c r="J908" i="2"/>
  <c r="G908" i="2"/>
  <c r="J902" i="2"/>
  <c r="G902" i="2"/>
  <c r="K670" i="4"/>
  <c r="N670" i="4" s="1"/>
  <c r="Q670" i="4"/>
  <c r="L2571" i="1"/>
  <c r="L2601" i="1" s="1"/>
  <c r="L2597" i="1"/>
  <c r="K674" i="4"/>
  <c r="N674" i="4" s="1"/>
  <c r="Q674" i="4"/>
  <c r="I664" i="4"/>
  <c r="H664" i="4"/>
  <c r="X656" i="4"/>
  <c r="Y656" i="4" s="1"/>
  <c r="T656" i="4"/>
  <c r="I671" i="4"/>
  <c r="H671" i="4"/>
  <c r="S670" i="4"/>
  <c r="S671" i="4"/>
  <c r="F927" i="3"/>
  <c r="D905" i="2"/>
  <c r="G685" i="4"/>
  <c r="D685" i="4"/>
  <c r="E937" i="3"/>
  <c r="H937" i="3"/>
  <c r="E917" i="2"/>
  <c r="I917" i="2" s="1"/>
  <c r="P2471" i="1"/>
  <c r="P2501" i="1" s="1"/>
  <c r="P2497" i="1"/>
  <c r="Y745" i="5"/>
  <c r="AA630" i="5"/>
  <c r="AA745" i="5" s="1"/>
  <c r="E2597" i="1"/>
  <c r="E2571" i="1"/>
  <c r="E2601" i="1" s="1"/>
  <c r="F2567" i="1"/>
  <c r="K672" i="4"/>
  <c r="N672" i="4" s="1"/>
  <c r="Q672" i="4"/>
  <c r="E920" i="2"/>
  <c r="I920" i="2" s="1"/>
  <c r="E940" i="3"/>
  <c r="H940" i="3"/>
  <c r="O940" i="3"/>
  <c r="S803" i="5"/>
  <c r="AD746" i="5"/>
  <c r="D680" i="4"/>
  <c r="G680" i="4"/>
  <c r="G687" i="4"/>
  <c r="D687" i="4"/>
  <c r="AJ744" i="5"/>
  <c r="Y801" i="5"/>
  <c r="S664" i="4"/>
  <c r="K941" i="3"/>
  <c r="N941" i="3"/>
  <c r="F921" i="2"/>
  <c r="J907" i="2"/>
  <c r="G907" i="2"/>
  <c r="M680" i="5"/>
  <c r="M684" i="5"/>
  <c r="M686" i="5"/>
  <c r="M687" i="5"/>
  <c r="M679" i="5"/>
  <c r="M688" i="5"/>
  <c r="M685" i="5"/>
  <c r="M689" i="5"/>
  <c r="M682" i="5"/>
  <c r="M681" i="5"/>
  <c r="M683" i="5"/>
  <c r="Y668" i="5" l="1"/>
  <c r="AA668" i="5" s="1"/>
  <c r="Y667" i="5"/>
  <c r="AA667" i="5" s="1"/>
  <c r="S684" i="4"/>
  <c r="S681" i="4"/>
  <c r="X681" i="4" s="1"/>
  <c r="S685" i="4"/>
  <c r="Y677" i="5"/>
  <c r="AA677" i="5" s="1"/>
  <c r="Y673" i="5"/>
  <c r="AA673" i="5" s="1"/>
  <c r="Y668" i="4"/>
  <c r="F2617" i="1"/>
  <c r="Y672" i="5"/>
  <c r="AA672" i="5" s="1"/>
  <c r="G915" i="2"/>
  <c r="J915" i="2"/>
  <c r="I928" i="2"/>
  <c r="J928" i="2" s="1"/>
  <c r="X684" i="4"/>
  <c r="Y684" i="4" s="1"/>
  <c r="T684" i="4"/>
  <c r="S683" i="5"/>
  <c r="R683" i="5"/>
  <c r="D2639" i="1"/>
  <c r="P2609" i="1"/>
  <c r="D2617" i="1"/>
  <c r="G2689" i="1"/>
  <c r="M2689" i="1"/>
  <c r="R687" i="5"/>
  <c r="S687" i="5"/>
  <c r="F2690" i="1"/>
  <c r="T664" i="4"/>
  <c r="X664" i="4"/>
  <c r="Y664" i="4" s="1"/>
  <c r="AJ745" i="5"/>
  <c r="Y802" i="5"/>
  <c r="H679" i="4"/>
  <c r="I679" i="4"/>
  <c r="I681" i="4"/>
  <c r="H681" i="4"/>
  <c r="I2597" i="1"/>
  <c r="I2571" i="1"/>
  <c r="I2601" i="1" s="1"/>
  <c r="X666" i="4"/>
  <c r="Y666" i="4" s="1"/>
  <c r="T666" i="4"/>
  <c r="D923" i="2"/>
  <c r="F943" i="3"/>
  <c r="D919" i="2"/>
  <c r="F939" i="3"/>
  <c r="D2640" i="1"/>
  <c r="P2610" i="1"/>
  <c r="P2640" i="1" s="1"/>
  <c r="H2690" i="1"/>
  <c r="J2689" i="1"/>
  <c r="N2689" i="1"/>
  <c r="L749" i="5"/>
  <c r="L806" i="5" s="1"/>
  <c r="M678" i="5"/>
  <c r="M2690" i="1"/>
  <c r="R684" i="5"/>
  <c r="S684" i="5"/>
  <c r="F940" i="3"/>
  <c r="D920" i="2"/>
  <c r="J917" i="2"/>
  <c r="G917" i="2"/>
  <c r="H685" i="4"/>
  <c r="I685" i="4"/>
  <c r="X670" i="4"/>
  <c r="Y670" i="4" s="1"/>
  <c r="T670" i="4"/>
  <c r="N2621" i="1"/>
  <c r="N2651" i="1" s="1"/>
  <c r="N2647" i="1"/>
  <c r="K2647" i="1"/>
  <c r="K2621" i="1"/>
  <c r="K2651" i="1" s="1"/>
  <c r="Y674" i="5"/>
  <c r="AA674" i="5" s="1"/>
  <c r="AA642" i="5"/>
  <c r="AA746" i="5" s="1"/>
  <c r="Y746" i="5"/>
  <c r="X678" i="4"/>
  <c r="T678" i="4"/>
  <c r="K947" i="3"/>
  <c r="N947" i="3"/>
  <c r="Y675" i="5"/>
  <c r="AA675" i="5" s="1"/>
  <c r="J2617" i="1"/>
  <c r="Q684" i="4"/>
  <c r="K684" i="4"/>
  <c r="N684" i="4" s="1"/>
  <c r="J921" i="2"/>
  <c r="G921" i="2"/>
  <c r="O2571" i="1"/>
  <c r="O2601" i="1" s="1"/>
  <c r="O2597" i="1"/>
  <c r="I677" i="4"/>
  <c r="H677" i="4"/>
  <c r="X673" i="4"/>
  <c r="Y673" i="4" s="1"/>
  <c r="T673" i="4"/>
  <c r="G2571" i="1"/>
  <c r="G2601" i="1" s="1"/>
  <c r="G2597" i="1"/>
  <c r="G923" i="2"/>
  <c r="J923" i="2"/>
  <c r="D916" i="2"/>
  <c r="F936" i="3"/>
  <c r="Y654" i="5"/>
  <c r="R747" i="5"/>
  <c r="R666" i="5"/>
  <c r="S666" i="5"/>
  <c r="S748" i="5" s="1"/>
  <c r="M748" i="5"/>
  <c r="I2617" i="1"/>
  <c r="G924" i="2"/>
  <c r="J924" i="2"/>
  <c r="D2597" i="1"/>
  <c r="D2571" i="1"/>
  <c r="D2601" i="1" s="1"/>
  <c r="E2690" i="1"/>
  <c r="R680" i="5"/>
  <c r="S680" i="5"/>
  <c r="I687" i="4"/>
  <c r="H687" i="4"/>
  <c r="F2571" i="1"/>
  <c r="F2601" i="1" s="1"/>
  <c r="F2597" i="1"/>
  <c r="T667" i="4"/>
  <c r="X667" i="4"/>
  <c r="Y667" i="4" s="1"/>
  <c r="X674" i="4"/>
  <c r="Y674" i="4" s="1"/>
  <c r="T674" i="4"/>
  <c r="X677" i="4"/>
  <c r="Y677" i="4" s="1"/>
  <c r="T677" i="4"/>
  <c r="T669" i="4"/>
  <c r="X669" i="4"/>
  <c r="Y669" i="4" s="1"/>
  <c r="G925" i="2"/>
  <c r="J925" i="2"/>
  <c r="J916" i="2"/>
  <c r="G916" i="2"/>
  <c r="L2621" i="1"/>
  <c r="L2651" i="1" s="1"/>
  <c r="L2647" i="1"/>
  <c r="Q680" i="4"/>
  <c r="K680" i="4"/>
  <c r="N680" i="4" s="1"/>
  <c r="D924" i="2"/>
  <c r="F944" i="3"/>
  <c r="S682" i="5"/>
  <c r="R682" i="5"/>
  <c r="R689" i="5"/>
  <c r="S689" i="5"/>
  <c r="L2690" i="1"/>
  <c r="H2689" i="1"/>
  <c r="H2667" i="1"/>
  <c r="O2689" i="1"/>
  <c r="G2690" i="1"/>
  <c r="S688" i="5"/>
  <c r="R688" i="5"/>
  <c r="Y688" i="5" s="1"/>
  <c r="AA688" i="5" s="1"/>
  <c r="S679" i="5"/>
  <c r="R679" i="5"/>
  <c r="K2689" i="1"/>
  <c r="I2690" i="1"/>
  <c r="E2689" i="1"/>
  <c r="E2667" i="1"/>
  <c r="F2689" i="1"/>
  <c r="F2667" i="1"/>
  <c r="H680" i="4"/>
  <c r="I680" i="4"/>
  <c r="S683" i="4"/>
  <c r="D917" i="2"/>
  <c r="F937" i="3"/>
  <c r="H2617" i="1"/>
  <c r="S682" i="4"/>
  <c r="F2647" i="1"/>
  <c r="F2621" i="1"/>
  <c r="F2651" i="1" s="1"/>
  <c r="T676" i="4"/>
  <c r="X676" i="4"/>
  <c r="Y676" i="4" s="1"/>
  <c r="H2571" i="1"/>
  <c r="H2601" i="1" s="1"/>
  <c r="H2597" i="1"/>
  <c r="F928" i="2"/>
  <c r="G926" i="2"/>
  <c r="J926" i="2"/>
  <c r="K681" i="4"/>
  <c r="N681" i="4" s="1"/>
  <c r="Q681" i="4"/>
  <c r="O2617" i="1"/>
  <c r="H676" i="4"/>
  <c r="I676" i="4"/>
  <c r="G2617" i="1"/>
  <c r="I682" i="4"/>
  <c r="H682" i="4"/>
  <c r="M2571" i="1"/>
  <c r="M2601" i="1" s="1"/>
  <c r="M2597" i="1"/>
  <c r="F938" i="3"/>
  <c r="D918" i="2"/>
  <c r="T675" i="4"/>
  <c r="X675" i="4"/>
  <c r="Y675" i="4" s="1"/>
  <c r="D925" i="2"/>
  <c r="F945" i="3"/>
  <c r="Y671" i="5"/>
  <c r="AA671" i="5" s="1"/>
  <c r="J922" i="2"/>
  <c r="G922" i="2"/>
  <c r="Y669" i="5"/>
  <c r="AA669" i="5" s="1"/>
  <c r="Y672" i="4"/>
  <c r="L2689" i="1"/>
  <c r="L2667" i="1"/>
  <c r="J920" i="2"/>
  <c r="G920" i="2"/>
  <c r="D915" i="2"/>
  <c r="F935" i="3"/>
  <c r="E947" i="3"/>
  <c r="F947" i="3" s="1"/>
  <c r="X685" i="4"/>
  <c r="Y685" i="4" s="1"/>
  <c r="T685" i="4"/>
  <c r="N2571" i="1"/>
  <c r="N2601" i="1" s="1"/>
  <c r="N2597" i="1"/>
  <c r="D921" i="2"/>
  <c r="F941" i="3"/>
  <c r="S804" i="5"/>
  <c r="AD747" i="5"/>
  <c r="Q679" i="4"/>
  <c r="K679" i="4"/>
  <c r="N679" i="4" s="1"/>
  <c r="I912" i="2"/>
  <c r="J912" i="2" s="1"/>
  <c r="G899" i="2"/>
  <c r="G912" i="2" s="1"/>
  <c r="J899" i="2"/>
  <c r="S681" i="5"/>
  <c r="R681" i="5"/>
  <c r="Y681" i="5" s="1"/>
  <c r="AA681" i="5" s="1"/>
  <c r="J2690" i="1"/>
  <c r="O2690" i="1"/>
  <c r="S685" i="5"/>
  <c r="R685" i="5"/>
  <c r="N2690" i="1"/>
  <c r="K2690" i="1"/>
  <c r="I2689" i="1"/>
  <c r="R686" i="5"/>
  <c r="Y686" i="5" s="1"/>
  <c r="AA686" i="5" s="1"/>
  <c r="S686" i="5"/>
  <c r="T671" i="4"/>
  <c r="X671" i="4"/>
  <c r="Y671" i="4" s="1"/>
  <c r="E928" i="2"/>
  <c r="O947" i="3"/>
  <c r="I678" i="4"/>
  <c r="H678" i="4"/>
  <c r="I686" i="4"/>
  <c r="H686" i="4"/>
  <c r="H684" i="4"/>
  <c r="I684" i="4"/>
  <c r="AC746" i="5"/>
  <c r="R803" i="5"/>
  <c r="P2547" i="1"/>
  <c r="P2521" i="1"/>
  <c r="P2551" i="1" s="1"/>
  <c r="F946" i="3"/>
  <c r="D926" i="2"/>
  <c r="Q683" i="4"/>
  <c r="K683" i="4"/>
  <c r="N683" i="4" s="1"/>
  <c r="S679" i="4"/>
  <c r="G918" i="2"/>
  <c r="J918" i="2"/>
  <c r="D912" i="2"/>
  <c r="J919" i="2"/>
  <c r="G919" i="2"/>
  <c r="E2647" i="1"/>
  <c r="E2621" i="1"/>
  <c r="E2651" i="1" s="1"/>
  <c r="M2617" i="1"/>
  <c r="Q676" i="4"/>
  <c r="K676" i="4"/>
  <c r="N676" i="4" s="1"/>
  <c r="S687" i="4"/>
  <c r="S686" i="4"/>
  <c r="S680" i="4"/>
  <c r="F942" i="3"/>
  <c r="D922" i="2"/>
  <c r="I683" i="4"/>
  <c r="H683" i="4"/>
  <c r="P2589" i="1"/>
  <c r="P2567" i="1"/>
  <c r="T681" i="4" l="1"/>
  <c r="Y684" i="5"/>
  <c r="AA684" i="5" s="1"/>
  <c r="Y679" i="5"/>
  <c r="AA679" i="5" s="1"/>
  <c r="Y683" i="5"/>
  <c r="AA683" i="5" s="1"/>
  <c r="K2667" i="1"/>
  <c r="K2671" i="1" s="1"/>
  <c r="K2701" i="1" s="1"/>
  <c r="Y682" i="5"/>
  <c r="AA682" i="5" s="1"/>
  <c r="Y678" i="4"/>
  <c r="Y687" i="5"/>
  <c r="AA687" i="5" s="1"/>
  <c r="I2740" i="1"/>
  <c r="G2739" i="1"/>
  <c r="P2659" i="1"/>
  <c r="D2667" i="1"/>
  <c r="D2689" i="1"/>
  <c r="T686" i="4"/>
  <c r="X686" i="4"/>
  <c r="Y686" i="4" s="1"/>
  <c r="X679" i="4"/>
  <c r="Y679" i="4" s="1"/>
  <c r="T679" i="4"/>
  <c r="F2697" i="1"/>
  <c r="F2671" i="1"/>
  <c r="F2701" i="1" s="1"/>
  <c r="H2697" i="1"/>
  <c r="H2671" i="1"/>
  <c r="H2701" i="1" s="1"/>
  <c r="I2647" i="1"/>
  <c r="I2621" i="1"/>
  <c r="I2651" i="1" s="1"/>
  <c r="N2739" i="1"/>
  <c r="N2717" i="1"/>
  <c r="M2740" i="1"/>
  <c r="K2740" i="1"/>
  <c r="N2740" i="1"/>
  <c r="M2739" i="1"/>
  <c r="J2739" i="1"/>
  <c r="F2739" i="1"/>
  <c r="X680" i="4"/>
  <c r="Y680" i="4" s="1"/>
  <c r="T680" i="4"/>
  <c r="Y685" i="5"/>
  <c r="AA685" i="5" s="1"/>
  <c r="R748" i="5"/>
  <c r="Y666" i="5"/>
  <c r="S678" i="5"/>
  <c r="S749" i="5" s="1"/>
  <c r="R678" i="5"/>
  <c r="M749" i="5"/>
  <c r="J2667" i="1"/>
  <c r="G2667" i="1"/>
  <c r="J2740" i="1"/>
  <c r="L2740" i="1"/>
  <c r="M2621" i="1"/>
  <c r="M2651" i="1" s="1"/>
  <c r="M2647" i="1"/>
  <c r="K2739" i="1"/>
  <c r="I2739" i="1"/>
  <c r="I2717" i="1"/>
  <c r="H2739" i="1"/>
  <c r="O2739" i="1"/>
  <c r="E2739" i="1"/>
  <c r="G2740" i="1"/>
  <c r="L2739" i="1"/>
  <c r="L2717" i="1"/>
  <c r="D2690" i="1"/>
  <c r="P2660" i="1"/>
  <c r="P2690" i="1" s="1"/>
  <c r="P2597" i="1"/>
  <c r="P2571" i="1"/>
  <c r="P2601" i="1" s="1"/>
  <c r="X687" i="4"/>
  <c r="Y687" i="4" s="1"/>
  <c r="T687" i="4"/>
  <c r="L2671" i="1"/>
  <c r="L2701" i="1" s="1"/>
  <c r="L2697" i="1"/>
  <c r="O2647" i="1"/>
  <c r="O2621" i="1"/>
  <c r="O2651" i="1" s="1"/>
  <c r="X682" i="4"/>
  <c r="Y682" i="4" s="1"/>
  <c r="T682" i="4"/>
  <c r="T683" i="4"/>
  <c r="X683" i="4"/>
  <c r="Y683" i="4" s="1"/>
  <c r="Y689" i="5"/>
  <c r="AA689" i="5" s="1"/>
  <c r="Y680" i="5"/>
  <c r="AA680" i="5" s="1"/>
  <c r="AA654" i="5"/>
  <c r="AA747" i="5" s="1"/>
  <c r="Y747" i="5"/>
  <c r="N2667" i="1"/>
  <c r="M2667" i="1"/>
  <c r="D2647" i="1"/>
  <c r="D2621" i="1"/>
  <c r="D2651" i="1" s="1"/>
  <c r="AC747" i="5"/>
  <c r="R804" i="5"/>
  <c r="Y803" i="5"/>
  <c r="AJ746" i="5"/>
  <c r="H2740" i="1"/>
  <c r="O2740" i="1"/>
  <c r="E2740" i="1"/>
  <c r="F2740" i="1"/>
  <c r="I2667" i="1"/>
  <c r="D928" i="2"/>
  <c r="G2647" i="1"/>
  <c r="G2621" i="1"/>
  <c r="G2651" i="1" s="1"/>
  <c r="H2621" i="1"/>
  <c r="H2651" i="1" s="1"/>
  <c r="H2647" i="1"/>
  <c r="E2671" i="1"/>
  <c r="E2701" i="1" s="1"/>
  <c r="E2697" i="1"/>
  <c r="K2697" i="1"/>
  <c r="O2667" i="1"/>
  <c r="Y681" i="4"/>
  <c r="AD748" i="5"/>
  <c r="S805" i="5"/>
  <c r="J2647" i="1"/>
  <c r="J2621" i="1"/>
  <c r="J2651" i="1" s="1"/>
  <c r="P2617" i="1"/>
  <c r="P2639" i="1"/>
  <c r="G928" i="2"/>
  <c r="J2717" i="1" l="1"/>
  <c r="H2790" i="1"/>
  <c r="D2740" i="1"/>
  <c r="P2710" i="1"/>
  <c r="P2740" i="1" s="1"/>
  <c r="O2790" i="1"/>
  <c r="N2790" i="1"/>
  <c r="O2697" i="1"/>
  <c r="O2671" i="1"/>
  <c r="O2701" i="1" s="1"/>
  <c r="Y678" i="5"/>
  <c r="R749" i="5"/>
  <c r="G2789" i="1"/>
  <c r="M2789" i="1"/>
  <c r="G2790" i="1"/>
  <c r="H2789" i="1"/>
  <c r="P2709" i="1"/>
  <c r="D2717" i="1"/>
  <c r="D2739" i="1"/>
  <c r="O2789" i="1"/>
  <c r="O2767" i="1"/>
  <c r="F2790" i="1"/>
  <c r="K2790" i="1"/>
  <c r="L2790" i="1"/>
  <c r="AJ747" i="5"/>
  <c r="Y804" i="5"/>
  <c r="O2717" i="1"/>
  <c r="I2721" i="1"/>
  <c r="I2751" i="1" s="1"/>
  <c r="I2747" i="1"/>
  <c r="R805" i="5"/>
  <c r="AC748" i="5"/>
  <c r="F2717" i="1"/>
  <c r="M2717" i="1"/>
  <c r="G2717" i="1"/>
  <c r="J2790" i="1"/>
  <c r="N2721" i="1"/>
  <c r="N2751" i="1" s="1"/>
  <c r="N2747" i="1"/>
  <c r="J2789" i="1"/>
  <c r="J2767" i="1"/>
  <c r="I2790" i="1"/>
  <c r="E2789" i="1"/>
  <c r="N2789" i="1"/>
  <c r="N2767" i="1"/>
  <c r="M2697" i="1"/>
  <c r="M2671" i="1"/>
  <c r="M2701" i="1" s="1"/>
  <c r="L2721" i="1"/>
  <c r="L2751" i="1" s="1"/>
  <c r="L2747" i="1"/>
  <c r="H2717" i="1"/>
  <c r="K2717" i="1"/>
  <c r="G2671" i="1"/>
  <c r="G2701" i="1" s="1"/>
  <c r="G2697" i="1"/>
  <c r="S806" i="5"/>
  <c r="AD749" i="5"/>
  <c r="J2721" i="1"/>
  <c r="J2751" i="1" s="1"/>
  <c r="J2747" i="1"/>
  <c r="D2697" i="1"/>
  <c r="D2671" i="1"/>
  <c r="D2701" i="1" s="1"/>
  <c r="F2789" i="1"/>
  <c r="F2767" i="1"/>
  <c r="E2790" i="1"/>
  <c r="M2790" i="1"/>
  <c r="I2789" i="1"/>
  <c r="K2789" i="1"/>
  <c r="L2789" i="1"/>
  <c r="L2767" i="1"/>
  <c r="P2621" i="1"/>
  <c r="P2651" i="1" s="1"/>
  <c r="P2647" i="1"/>
  <c r="I2697" i="1"/>
  <c r="I2671" i="1"/>
  <c r="I2701" i="1" s="1"/>
  <c r="N2697" i="1"/>
  <c r="N2671" i="1"/>
  <c r="N2701" i="1" s="1"/>
  <c r="E2717" i="1"/>
  <c r="J2697" i="1"/>
  <c r="J2671" i="1"/>
  <c r="J2701" i="1" s="1"/>
  <c r="Y748" i="5"/>
  <c r="AA666" i="5"/>
  <c r="AA748" i="5" s="1"/>
  <c r="P2689" i="1"/>
  <c r="P2667" i="1"/>
  <c r="H2767" i="1" l="1"/>
  <c r="N2771" i="1"/>
  <c r="N2801" i="1" s="1"/>
  <c r="N2797" i="1"/>
  <c r="D2789" i="1"/>
  <c r="D2767" i="1"/>
  <c r="P2759" i="1"/>
  <c r="Y805" i="5"/>
  <c r="AJ748" i="5"/>
  <c r="K2767" i="1"/>
  <c r="F2771" i="1"/>
  <c r="F2801" i="1" s="1"/>
  <c r="F2797" i="1"/>
  <c r="O2721" i="1"/>
  <c r="O2751" i="1" s="1"/>
  <c r="O2747" i="1"/>
  <c r="AA678" i="5"/>
  <c r="AA749" i="5" s="1"/>
  <c r="Y749" i="5"/>
  <c r="D2790" i="1"/>
  <c r="P2760" i="1"/>
  <c r="P2790" i="1" s="1"/>
  <c r="P2697" i="1"/>
  <c r="P2671" i="1"/>
  <c r="P2701" i="1" s="1"/>
  <c r="G2747" i="1"/>
  <c r="G2721" i="1"/>
  <c r="G2751" i="1" s="1"/>
  <c r="L2771" i="1"/>
  <c r="L2801" i="1" s="1"/>
  <c r="L2797" i="1"/>
  <c r="I2767" i="1"/>
  <c r="K2747" i="1"/>
  <c r="K2721" i="1"/>
  <c r="K2751" i="1" s="1"/>
  <c r="M2747" i="1"/>
  <c r="M2721" i="1"/>
  <c r="M2751" i="1" s="1"/>
  <c r="O2797" i="1"/>
  <c r="O2771" i="1"/>
  <c r="O2801" i="1" s="1"/>
  <c r="P2717" i="1"/>
  <c r="P2739" i="1"/>
  <c r="D2747" i="1"/>
  <c r="D2721" i="1"/>
  <c r="D2751" i="1" s="1"/>
  <c r="G2767" i="1"/>
  <c r="E2747" i="1"/>
  <c r="E2721" i="1"/>
  <c r="E2751" i="1" s="1"/>
  <c r="H2747" i="1"/>
  <c r="H2721" i="1"/>
  <c r="H2751" i="1" s="1"/>
  <c r="E2767" i="1"/>
  <c r="J2797" i="1"/>
  <c r="J2771" i="1"/>
  <c r="J2801" i="1" s="1"/>
  <c r="F2721" i="1"/>
  <c r="F2751" i="1" s="1"/>
  <c r="F2747" i="1"/>
  <c r="H2797" i="1"/>
  <c r="H2771" i="1"/>
  <c r="H2801" i="1" s="1"/>
  <c r="M2767" i="1"/>
  <c r="AC749" i="5"/>
  <c r="R806" i="5"/>
  <c r="E2797" i="1" l="1"/>
  <c r="E2771" i="1"/>
  <c r="E2801" i="1" s="1"/>
  <c r="I2797" i="1"/>
  <c r="I2771" i="1"/>
  <c r="I2801" i="1" s="1"/>
  <c r="K2771" i="1"/>
  <c r="K2801" i="1" s="1"/>
  <c r="K2797" i="1"/>
  <c r="M2771" i="1"/>
  <c r="M2801" i="1" s="1"/>
  <c r="M2797" i="1"/>
  <c r="G2771" i="1"/>
  <c r="G2801" i="1" s="1"/>
  <c r="G2797" i="1"/>
  <c r="P2747" i="1"/>
  <c r="P2721" i="1"/>
  <c r="P2751" i="1" s="1"/>
  <c r="AJ749" i="5"/>
  <c r="Y806" i="5"/>
  <c r="D2797" i="1"/>
  <c r="D2771" i="1"/>
  <c r="D2801" i="1" s="1"/>
  <c r="P2789" i="1"/>
  <c r="P2767" i="1"/>
  <c r="P2797" i="1" l="1"/>
  <c r="P2771" i="1"/>
  <c r="P2801" i="1" s="1"/>
</calcChain>
</file>

<file path=xl/comments1.xml><?xml version="1.0" encoding="utf-8"?>
<comments xmlns="http://schemas.openxmlformats.org/spreadsheetml/2006/main">
  <authors>
    <author>Richard Feldman</author>
  </authors>
  <commentList>
    <comment ref="C3" authorId="0">
      <text>
        <r>
          <rPr>
            <b/>
            <sz val="9"/>
            <color indexed="81"/>
            <rFont val="Tahoma"/>
            <family val="2"/>
          </rPr>
          <t>Richard Feldman:</t>
        </r>
        <r>
          <rPr>
            <sz val="9"/>
            <color indexed="81"/>
            <rFont val="Tahoma"/>
            <family val="2"/>
          </rPr>
          <t xml:space="preserve">
History is from Wholesale NEL file.</t>
        </r>
      </text>
    </comment>
  </commentList>
</comments>
</file>

<file path=xl/comments2.xml><?xml version="1.0" encoding="utf-8"?>
<comments xmlns="http://schemas.openxmlformats.org/spreadsheetml/2006/main">
  <authors>
    <author>Anita</author>
  </authors>
  <commentList>
    <comment ref="B46" authorId="0">
      <text>
        <r>
          <rPr>
            <b/>
            <sz val="8"/>
            <color indexed="81"/>
            <rFont val="Tahoma"/>
            <family val="2"/>
          </rPr>
          <t>Anita:</t>
        </r>
        <r>
          <rPr>
            <sz val="8"/>
            <color indexed="81"/>
            <rFont val="Tahoma"/>
            <family val="2"/>
          </rPr>
          <t xml:space="preserve">
Actual thru Dec.  For NEL Nov &amp; December are prelim.</t>
        </r>
      </text>
    </comment>
  </commentList>
</comments>
</file>

<file path=xl/comments3.xml><?xml version="1.0" encoding="utf-8"?>
<comments xmlns="http://schemas.openxmlformats.org/spreadsheetml/2006/main">
  <authors>
    <author>Richard Feldman</author>
  </authors>
  <commentList>
    <comment ref="O207" authorId="0">
      <text>
        <r>
          <rPr>
            <b/>
            <sz val="8"/>
            <color indexed="81"/>
            <rFont val="Tahoma"/>
            <family val="2"/>
          </rPr>
          <t>Richard Feldman:</t>
        </r>
        <r>
          <rPr>
            <sz val="8"/>
            <color indexed="81"/>
            <rFont val="Tahoma"/>
            <family val="2"/>
          </rPr>
          <t xml:space="preserve">
Loss factors apparent weirdness due to calendar NEL being included in column C whereas Delivered sales in column G is based on official reported NEL which was still on a fiscal basis.</t>
        </r>
      </text>
    </comment>
    <comment ref="J246" authorId="0">
      <text>
        <r>
          <rPr>
            <b/>
            <sz val="9"/>
            <color indexed="81"/>
            <rFont val="Tahoma"/>
            <family val="2"/>
          </rPr>
          <t>Richard Feldman:</t>
        </r>
        <r>
          <rPr>
            <sz val="9"/>
            <color indexed="81"/>
            <rFont val="Tahoma"/>
            <family val="2"/>
          </rPr>
          <t xml:space="preserve">
No true-ups were used in the Total Unbilled column.</t>
        </r>
      </text>
    </comment>
    <comment ref="T269" authorId="0">
      <text>
        <r>
          <rPr>
            <b/>
            <sz val="9"/>
            <color indexed="81"/>
            <rFont val="Tahoma"/>
            <family val="2"/>
          </rPr>
          <t>Richard Feldman:</t>
        </r>
        <r>
          <rPr>
            <sz val="9"/>
            <color indexed="81"/>
            <rFont val="Tahoma"/>
            <family val="2"/>
          </rPr>
          <t xml:space="preserve">
From 2015 Loss Forecast Analysis file</t>
        </r>
      </text>
    </comment>
  </commentList>
</comments>
</file>

<file path=xl/comments4.xml><?xml version="1.0" encoding="utf-8"?>
<comments xmlns="http://schemas.openxmlformats.org/spreadsheetml/2006/main">
  <authors>
    <author>Richard Feldman</author>
    <author>spw0trc</author>
  </authors>
  <commentList>
    <comment ref="L4" authorId="0">
      <text>
        <r>
          <rPr>
            <b/>
            <sz val="8"/>
            <color indexed="81"/>
            <rFont val="Tahoma"/>
            <family val="2"/>
          </rPr>
          <t>Richard Feldman:</t>
        </r>
        <r>
          <rPr>
            <sz val="8"/>
            <color indexed="81"/>
            <rFont val="Tahoma"/>
            <family val="2"/>
          </rPr>
          <t xml:space="preserve">
From NEL, SALES, Unbilled ST Calc worksheet</t>
        </r>
      </text>
    </comment>
    <comment ref="N4" authorId="0">
      <text>
        <r>
          <rPr>
            <b/>
            <sz val="8"/>
            <color indexed="81"/>
            <rFont val="Tahoma"/>
            <family val="2"/>
          </rPr>
          <t>Richard Feldman:</t>
        </r>
        <r>
          <rPr>
            <sz val="8"/>
            <color indexed="81"/>
            <rFont val="Tahoma"/>
            <family val="2"/>
          </rPr>
          <t xml:space="preserve">
From NEL, SALES, Unbilled ST Calc worksheet</t>
        </r>
      </text>
    </comment>
    <comment ref="D174" authorId="0">
      <text>
        <r>
          <rPr>
            <b/>
            <sz val="9"/>
            <color indexed="81"/>
            <rFont val="Tahoma"/>
            <family val="2"/>
          </rPr>
          <t>Richard Feldman:</t>
        </r>
        <r>
          <rPr>
            <sz val="9"/>
            <color indexed="81"/>
            <rFont val="Tahoma"/>
            <family val="2"/>
          </rPr>
          <t xml:space="preserve">
EDR is zero beginning in January 2021.</t>
        </r>
      </text>
    </comment>
    <comment ref="D186" authorId="1">
      <text>
        <r>
          <rPr>
            <b/>
            <sz val="9"/>
            <color indexed="81"/>
            <rFont val="Tahoma"/>
            <family val="2"/>
          </rPr>
          <t>spw0trc:</t>
        </r>
        <r>
          <rPr>
            <sz val="9"/>
            <color indexed="81"/>
            <rFont val="Tahoma"/>
            <family val="2"/>
          </rPr>
          <t xml:space="preserve">
EDR Forecast Sales value constant</t>
        </r>
      </text>
    </comment>
    <comment ref="I558" authorId="0">
      <text>
        <r>
          <rPr>
            <b/>
            <sz val="9"/>
            <color indexed="81"/>
            <rFont val="Tahoma"/>
            <family val="2"/>
          </rPr>
          <t>Richard Feldman:</t>
        </r>
        <r>
          <rPr>
            <sz val="9"/>
            <color indexed="81"/>
            <rFont val="Tahoma"/>
            <family val="2"/>
          </rPr>
          <t xml:space="preserve">
Fixed at 2052 levels</t>
        </r>
      </text>
    </comment>
  </commentList>
</comments>
</file>

<file path=xl/comments5.xml><?xml version="1.0" encoding="utf-8"?>
<comments xmlns="http://schemas.openxmlformats.org/spreadsheetml/2006/main">
  <authors>
    <author>spw0trc</author>
    <author>Richard Feldman</author>
    <author>Rosemary</author>
  </authors>
  <commentList>
    <comment ref="C46" authorId="0">
      <text>
        <r>
          <rPr>
            <b/>
            <sz val="9"/>
            <color indexed="81"/>
            <rFont val="Tahoma"/>
            <family val="2"/>
          </rPr>
          <t>spw0trc:</t>
        </r>
        <r>
          <rPr>
            <sz val="9"/>
            <color indexed="81"/>
            <rFont val="Tahoma"/>
            <family val="2"/>
          </rPr>
          <t xml:space="preserve">
Changed from Partial Requirement to Full Requirement</t>
        </r>
      </text>
    </comment>
    <comment ref="C404" authorId="1">
      <text>
        <r>
          <rPr>
            <b/>
            <sz val="9"/>
            <color indexed="81"/>
            <rFont val="Tahoma"/>
            <family val="2"/>
          </rPr>
          <t>Richard Feldman:</t>
        </r>
        <r>
          <rPr>
            <sz val="9"/>
            <color indexed="81"/>
            <rFont val="Tahoma"/>
            <family val="2"/>
          </rPr>
          <t xml:space="preserve">
Trended beginning in 2041</t>
        </r>
      </text>
    </comment>
    <comment ref="E563" authorId="2">
      <text>
        <r>
          <rPr>
            <b/>
            <sz val="8"/>
            <color indexed="81"/>
            <rFont val="Tahoma"/>
            <family val="2"/>
          </rPr>
          <t>Rosemary:</t>
        </r>
        <r>
          <rPr>
            <sz val="8"/>
            <color indexed="81"/>
            <rFont val="Tahoma"/>
            <family val="2"/>
          </rPr>
          <t xml:space="preserve">
need to project</t>
        </r>
      </text>
    </comment>
  </commentList>
</comments>
</file>

<file path=xl/comments6.xml><?xml version="1.0" encoding="utf-8"?>
<comments xmlns="http://schemas.openxmlformats.org/spreadsheetml/2006/main">
  <authors>
    <author>Richard Feldman</author>
  </authors>
  <commentList>
    <comment ref="C402" authorId="0">
      <text>
        <r>
          <rPr>
            <b/>
            <sz val="9"/>
            <color indexed="81"/>
            <rFont val="Tahoma"/>
            <family val="2"/>
          </rPr>
          <t>Richard Feldman:</t>
        </r>
        <r>
          <rPr>
            <sz val="9"/>
            <color indexed="81"/>
            <rFont val="Tahoma"/>
            <family val="2"/>
          </rPr>
          <t xml:space="preserve">
Trended beginning in 2041</t>
        </r>
      </text>
    </comment>
  </commentList>
</comments>
</file>

<file path=xl/comments7.xml><?xml version="1.0" encoding="utf-8"?>
<comments xmlns="http://schemas.openxmlformats.org/spreadsheetml/2006/main">
  <authors>
    <author>Richard Feldman</author>
  </authors>
  <commentList>
    <comment ref="C402" authorId="0">
      <text>
        <r>
          <rPr>
            <b/>
            <sz val="9"/>
            <color indexed="81"/>
            <rFont val="Tahoma"/>
            <family val="2"/>
          </rPr>
          <t>Richard Feldman:</t>
        </r>
        <r>
          <rPr>
            <sz val="9"/>
            <color indexed="81"/>
            <rFont val="Tahoma"/>
            <family val="2"/>
          </rPr>
          <t xml:space="preserve">
Trended beginning in 2041</t>
        </r>
      </text>
    </comment>
  </commentList>
</comments>
</file>

<file path=xl/comments8.xml><?xml version="1.0" encoding="utf-8"?>
<comments xmlns="http://schemas.openxmlformats.org/spreadsheetml/2006/main">
  <authors>
    <author>spw0trc</author>
    <author>rxm0shs</author>
    <author>Richard Feldman</author>
  </authors>
  <commentList>
    <comment ref="C47" authorId="0">
      <text>
        <r>
          <rPr>
            <b/>
            <sz val="9"/>
            <color indexed="81"/>
            <rFont val="Tahoma"/>
            <family val="2"/>
          </rPr>
          <t>spw0trc:</t>
        </r>
        <r>
          <rPr>
            <sz val="9"/>
            <color indexed="81"/>
            <rFont val="Tahoma"/>
            <family val="2"/>
          </rPr>
          <t xml:space="preserve">
Changed from Partial Requirement to Full Requirement</t>
        </r>
      </text>
    </comment>
    <comment ref="C71" authorId="1">
      <text>
        <r>
          <rPr>
            <b/>
            <sz val="9"/>
            <color indexed="81"/>
            <rFont val="Tahoma"/>
            <family val="2"/>
          </rPr>
          <t>rxm0shs:</t>
        </r>
        <r>
          <rPr>
            <sz val="9"/>
            <color indexed="81"/>
            <rFont val="Tahoma"/>
            <family val="2"/>
          </rPr>
          <t xml:space="preserve">
start FR</t>
        </r>
      </text>
    </comment>
    <comment ref="E78" authorId="1">
      <text>
        <r>
          <rPr>
            <sz val="9"/>
            <color indexed="81"/>
            <rFont val="Tahoma"/>
            <family val="2"/>
          </rPr>
          <t xml:space="preserve">start FR
</t>
        </r>
      </text>
    </comment>
    <comment ref="C402" authorId="2">
      <text>
        <r>
          <rPr>
            <b/>
            <sz val="9"/>
            <color indexed="81"/>
            <rFont val="Tahoma"/>
            <family val="2"/>
          </rPr>
          <t>Richard Feldman:</t>
        </r>
        <r>
          <rPr>
            <sz val="9"/>
            <color indexed="81"/>
            <rFont val="Tahoma"/>
            <family val="2"/>
          </rPr>
          <t xml:space="preserve">
Trended beginning in 2041</t>
        </r>
      </text>
    </comment>
  </commentList>
</comments>
</file>

<file path=xl/sharedStrings.xml><?xml version="1.0" encoding="utf-8"?>
<sst xmlns="http://schemas.openxmlformats.org/spreadsheetml/2006/main" count="4819" uniqueCount="201">
  <si>
    <t>2008 MONTHLY FORECAST OF</t>
  </si>
  <si>
    <t>BILLED SALES, CUSTOMERS AND USE BY CLASS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</si>
  <si>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</si>
  <si>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</si>
  <si>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</si>
  <si>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</si>
  <si>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</si>
  <si>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</si>
  <si>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</si>
  <si>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</si>
  <si>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</si>
  <si>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</si>
  <si>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</si>
  <si>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</si>
  <si>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Total</t>
  </si>
  <si>
    <t>SYSTEM SALES (mWh)</t>
  </si>
  <si>
    <t xml:space="preserve">Residential                </t>
  </si>
  <si>
    <t xml:space="preserve">Commercial                 </t>
  </si>
  <si>
    <t xml:space="preserve">Industrial                  </t>
  </si>
  <si>
    <t xml:space="preserve">Street &amp; Highway            </t>
  </si>
  <si>
    <t xml:space="preserve">Other                       </t>
  </si>
  <si>
    <t xml:space="preserve">Railroads &amp; Railways         </t>
  </si>
  <si>
    <t xml:space="preserve">TOTAL JURISDICTIONAL </t>
  </si>
  <si>
    <t xml:space="preserve">SALES                    </t>
  </si>
  <si>
    <t xml:space="preserve">Resale                      </t>
  </si>
  <si>
    <t xml:space="preserve">TOTAL SALES              </t>
  </si>
  <si>
    <t>CUSTOMERS</t>
  </si>
  <si>
    <t>TOTAL CUSTOMERS</t>
  </si>
  <si>
    <t>USE PER CUSTOMER</t>
  </si>
  <si>
    <t>TOTAL USE PER CUSTOMER</t>
  </si>
  <si>
    <t>2009 MONTHLY FORECAST OF</t>
  </si>
  <si>
    <t>(ASSUMING 20 Year Normals for CDH &amp; HDH)</t>
  </si>
  <si>
    <t>2010 MONTHLY FORECAST OF</t>
  </si>
  <si>
    <t>2011 MONTHLY FORECAST OF</t>
  </si>
  <si>
    <t>2012 MONTHLY FORECAST OF</t>
  </si>
  <si>
    <t>2013 MONTHLY FORECAST OF</t>
  </si>
  <si>
    <t>2014 MONTHLY FORECAST OF</t>
  </si>
  <si>
    <t>2015 MONTHLY FORECAST OF</t>
  </si>
  <si>
    <t>2016 MONTHLY FORECAST OF</t>
  </si>
  <si>
    <t>2017 MONTHLY FORECAST OF</t>
  </si>
  <si>
    <t>Row</t>
  </si>
  <si>
    <t>Row counting begins in January 2017 (row 123 in Sales(ST) worksheet, row 242 in Customers_revenue_class worksheet)</t>
  </si>
  <si>
    <t>Sales</t>
  </si>
  <si>
    <t>Column</t>
  </si>
  <si>
    <t>Customer</t>
  </si>
  <si>
    <t>2018 MONTHLY FORECAST OF</t>
  </si>
  <si>
    <t>2019 MONTHLY FORECAST OF</t>
  </si>
  <si>
    <t>2020 MONTHLY FORECAST OF</t>
  </si>
  <si>
    <t>2021 MONTHLY FORECAST OF</t>
  </si>
  <si>
    <t>2022 MONTHLY FORECAST OF</t>
  </si>
  <si>
    <t>2023 MONTHLY FORECAST OF</t>
  </si>
  <si>
    <t>2024 MONTHLY FORECAST OF</t>
  </si>
  <si>
    <t>2025 MONTHLY FORECAST OF</t>
  </si>
  <si>
    <t>2026 MONTHLY FORECAST OF</t>
  </si>
  <si>
    <t>2027 MONTHLY FORECAST OF</t>
  </si>
  <si>
    <t>2028 MONTHLY FORECAST OF</t>
  </si>
  <si>
    <t>2029 MONTHLY FORECAST OF</t>
  </si>
  <si>
    <t>2030 MONTHLY FORECAST OF</t>
  </si>
  <si>
    <t>2031 MONTHLY FORECAST OF</t>
  </si>
  <si>
    <t>2032 MONTHLY FORECAST OF</t>
  </si>
  <si>
    <t>2033 MONTHLY FORECAST OF</t>
  </si>
  <si>
    <t>2034 MONTHLY FORECAST OF</t>
  </si>
  <si>
    <t>2035 MONTHLY FORECAST OF</t>
  </si>
  <si>
    <t>2036 MONTHLY FORECAST OF</t>
  </si>
  <si>
    <t>2037 MONTHLY FORECAST OF</t>
  </si>
  <si>
    <t>2038 MONTHLY FORECAST OF</t>
  </si>
  <si>
    <t>2039 MONTHLY FORECAST OF</t>
  </si>
  <si>
    <t>2040 MONTHLY FORECAST OF</t>
  </si>
  <si>
    <t>2041 MONTHLY FORECAST OF</t>
  </si>
  <si>
    <t>2042 MONTHLY FORECAST OF</t>
  </si>
  <si>
    <t>2043 MONTHLY FORECAST OF</t>
  </si>
  <si>
    <t>2044 MONTHLY FORECAST OF</t>
  </si>
  <si>
    <t>2045 MONTHLY FORECAST OF</t>
  </si>
  <si>
    <t>2046 MONTHLY FORECAST OF</t>
  </si>
  <si>
    <t>2047 MONTHLY FORECAST OF</t>
  </si>
  <si>
    <t>2048 MONTHLY FORECAST OF</t>
  </si>
  <si>
    <t>2049 MONTHLY FORECAST OF</t>
  </si>
  <si>
    <t>2050 MONTHLY FORECAST OF</t>
  </si>
  <si>
    <t>2051 MONTHLY FORECAST OF</t>
  </si>
  <si>
    <t>2052 MONTHLY FORECAST OF</t>
  </si>
  <si>
    <t>2053 MONTHLY FORECAST OF</t>
  </si>
  <si>
    <t>2054 MONTHLY FORECAST OF</t>
  </si>
  <si>
    <t>2055 MONTHLY FORECAST OF</t>
  </si>
  <si>
    <t>2056 MONTHLY FORECAST OF</t>
  </si>
  <si>
    <t>2057 MONTHLY FORECAST OF</t>
  </si>
  <si>
    <t>2058 MONTHLY FORECAST OF</t>
  </si>
  <si>
    <t>2059 MONTHLY FORECAST OF</t>
  </si>
  <si>
    <t>2060 MONTHLY FORECAST OF</t>
  </si>
  <si>
    <t>2061 MONTHLY FORECAST OF</t>
  </si>
  <si>
    <t>2062 MONTHLY FORECAST OF</t>
  </si>
  <si>
    <t>2063 MONTHLY FORECAST OF</t>
  </si>
  <si>
    <t xml:space="preserve">BILLED SALES, UNBILLED SALES, NET ENERGY FOR LOAD, </t>
  </si>
  <si>
    <t>DELIVERED SALES AND FORECASTS OF LOSSES.</t>
  </si>
  <si>
    <t>(Based on 20 Year Normals)</t>
  </si>
  <si>
    <t>BILLED</t>
  </si>
  <si>
    <t xml:space="preserve">DELIVERED </t>
  </si>
  <si>
    <t>TOTAL</t>
  </si>
  <si>
    <t>LINE</t>
  </si>
  <si>
    <t>COMPANY</t>
  </si>
  <si>
    <t>TOTAL LOSS</t>
  </si>
  <si>
    <t>MONTH</t>
  </si>
  <si>
    <t>NEL</t>
  </si>
  <si>
    <t>SALES</t>
  </si>
  <si>
    <t>UNBILLED</t>
  </si>
  <si>
    <t>LOSS</t>
  </si>
  <si>
    <t>USE</t>
  </si>
  <si>
    <t>% OF NEL</t>
  </si>
  <si>
    <t>Calendar</t>
  </si>
  <si>
    <t>Annual</t>
  </si>
  <si>
    <t>Delivered</t>
  </si>
  <si>
    <t>Unbilled % NEL</t>
  </si>
  <si>
    <t>Loss Factor</t>
  </si>
  <si>
    <t>Sales to NEL Ratio</t>
  </si>
  <si>
    <t>Unbilled % NEL-Fcst</t>
  </si>
  <si>
    <t>Change</t>
  </si>
  <si>
    <t>Unbilled</t>
  </si>
  <si>
    <t>Forecast</t>
  </si>
  <si>
    <t>W/N NEL - Wholesale</t>
  </si>
  <si>
    <t>Calendar NEL</t>
  </si>
  <si>
    <t>Wholesale NEL</t>
  </si>
  <si>
    <t>Retail NEL</t>
  </si>
  <si>
    <t>Weather Impact</t>
  </si>
  <si>
    <t>W/N NEL</t>
  </si>
  <si>
    <t>Retail Delivered</t>
  </si>
  <si>
    <t>W/N Retail Delivered</t>
  </si>
  <si>
    <t>Weather</t>
  </si>
  <si>
    <t>Total Delivered</t>
  </si>
  <si>
    <t>Wholesale Delivered</t>
  </si>
  <si>
    <t>W/N Ret Del %</t>
  </si>
  <si>
    <t>W/N Retail Delivered 12mos avg</t>
  </si>
  <si>
    <t>Customers 12 mos average</t>
  </si>
  <si>
    <t>12 mos use per customer</t>
  </si>
  <si>
    <t>% Change</t>
  </si>
  <si>
    <t>Wholesale</t>
  </si>
  <si>
    <t>2008</t>
  </si>
  <si>
    <t>2009</t>
  </si>
  <si>
    <t>2010</t>
  </si>
  <si>
    <t>2011</t>
  </si>
  <si>
    <t>2012</t>
  </si>
  <si>
    <t>2013</t>
  </si>
  <si>
    <t>2014</t>
  </si>
  <si>
    <t>Year</t>
  </si>
  <si>
    <t>Period</t>
  </si>
  <si>
    <t xml:space="preserve">Residential </t>
  </si>
  <si>
    <t>Commercial</t>
  </si>
  <si>
    <t>Industrial</t>
  </si>
  <si>
    <t>SHY</t>
  </si>
  <si>
    <t>Other</t>
  </si>
  <si>
    <t>Metro</t>
  </si>
  <si>
    <t>Resale</t>
  </si>
  <si>
    <t>RESCOM</t>
  </si>
  <si>
    <t>Difference</t>
  </si>
  <si>
    <t>Res Adj</t>
  </si>
  <si>
    <t>Com Adj</t>
  </si>
  <si>
    <t>With EDR Adj</t>
  </si>
  <si>
    <t>ANNUAL GROWTH RATES</t>
  </si>
  <si>
    <t>CAGR</t>
  </si>
  <si>
    <t>2009-2019</t>
  </si>
  <si>
    <t xml:space="preserve">% of total </t>
  </si>
  <si>
    <t>Absolute Difference</t>
  </si>
  <si>
    <t>Compared</t>
  </si>
  <si>
    <t>with 2014TYSP</t>
  </si>
  <si>
    <t>Wholesale Billed Sales</t>
  </si>
  <si>
    <t>Actual Billed</t>
  </si>
  <si>
    <t>Florida Keys</t>
  </si>
  <si>
    <t>Key West</t>
  </si>
  <si>
    <t>Lee County</t>
  </si>
  <si>
    <t>Metro Dade</t>
  </si>
  <si>
    <t>Seminole Agreement</t>
  </si>
  <si>
    <t>New Smyrna Beach</t>
  </si>
  <si>
    <t>Wauchula</t>
  </si>
  <si>
    <t>Blountstown</t>
  </si>
  <si>
    <t>Winter Park</t>
  </si>
  <si>
    <t>Homestead</t>
  </si>
  <si>
    <t>Quincy</t>
  </si>
  <si>
    <t xml:space="preserve">Total Wholesale </t>
  </si>
  <si>
    <t>From F&amp;O</t>
  </si>
  <si>
    <t>Diff</t>
  </si>
  <si>
    <t>Wholesale Peaks</t>
  </si>
  <si>
    <t>Lee + Seminole - Key West</t>
  </si>
  <si>
    <t>Other Wholesale</t>
  </si>
  <si>
    <t xml:space="preserve">Wholesale NEL </t>
  </si>
  <si>
    <t>Total Wholesale NEL</t>
  </si>
  <si>
    <t>Variance from last years forecast</t>
  </si>
  <si>
    <t>Wholesale Delivered Sales</t>
  </si>
  <si>
    <t>Month</t>
  </si>
  <si>
    <t>Total System Peak</t>
  </si>
  <si>
    <t>Wholesale Peak</t>
  </si>
  <si>
    <t>Retail Peak</t>
  </si>
  <si>
    <t>OPC 013393</t>
  </si>
  <si>
    <t>FPL RC-16</t>
  </si>
  <si>
    <t>OPC 013394</t>
  </si>
  <si>
    <t>OPC 013395</t>
  </si>
  <si>
    <t>OPC 013396</t>
  </si>
  <si>
    <t>OPC 013397</t>
  </si>
  <si>
    <t>OPC 013398</t>
  </si>
  <si>
    <t>OPC 013399</t>
  </si>
  <si>
    <t>OPC 013400</t>
  </si>
  <si>
    <t>OPC 013401</t>
  </si>
  <si>
    <t>OPC 013402</t>
  </si>
  <si>
    <t>OPC 013403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</si>
</sst>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0.0%"/>
    <numFmt numFmtId="166" formatCode="0.000%"/>
    <numFmt numFmtId="167" formatCode="_(* #,##0_);_(* \(#,##0\);_(* &quot;-&quot;??_);_(@_)"/>
    <numFmt numFmtId="168" formatCode="mmmm\ yyyy"/>
    <numFmt numFmtId="169" formatCode="0.0000%"/>
    <numFmt numFmtId="170" formatCode="General_)"/>
    <numFmt numFmtId="171" formatCode="#,##0.0_);\(#,##0.0\)"/>
    <numFmt numFmtId="172" formatCode="0.0000"/>
    <numFmt numFmtId="173" formatCode="_(&quot;$&quot;* #,##0_);_(&quot;$&quot;* \(#,##0\);_(&quot;$&quot;* &quot;-&quot;??_);_(@_)"/>
    <numFmt numFmtId="174" formatCode="0.00000%"/>
    <numFmt numFmtId="175" formatCode="0.000000"/>
    <numFmt numFmtId="176" formatCode="_(* #,##0.0_);_(* \(#,##0.0\);_(* &quot;-&quot;??_);_(@_)"/>
    <numFmt numFmtId="177" formatCode="#,##0.000"/>
    <numFmt numFmtId="178" formatCode="#,##0.0"/>
  </numFmts>
  <fonts count="4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b/>
      <sz val="8"/>
      <name val="Tms Rmn"/>
    </font>
    <font>
      <sz val="8"/>
      <name val="Tms Rmn"/>
    </font>
    <font>
      <sz val="8"/>
      <name val="Arial"/>
      <family val="2"/>
    </font>
    <font>
      <b/>
      <u/>
      <sz val="8"/>
      <name val="Tms Rmn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8"/>
      <color indexed="8"/>
      <name val="Tms Rmn"/>
    </font>
    <font>
      <sz val="8"/>
      <color indexed="8"/>
      <name val="Times New Roman"/>
      <family val="1"/>
    </font>
    <font>
      <sz val="8"/>
      <color indexed="10"/>
      <name val="Tms Rmn"/>
    </font>
    <font>
      <sz val="8"/>
      <color indexed="10"/>
      <name val="Times New Roman"/>
      <family val="1"/>
    </font>
    <font>
      <b/>
      <sz val="8"/>
      <color indexed="8"/>
      <name val="Times New Roman"/>
      <family val="1"/>
    </font>
    <font>
      <b/>
      <sz val="8"/>
      <color indexed="10"/>
      <name val="Times New Roman"/>
      <family val="1"/>
    </font>
    <font>
      <sz val="8"/>
      <color rgb="FFFF0000"/>
      <name val="Times New Roman"/>
      <family val="1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8"/>
      <name val="Helv"/>
    </font>
    <font>
      <b/>
      <sz val="8"/>
      <name val="MS Sans Serif"/>
      <family val="2"/>
    </font>
    <font>
      <sz val="8"/>
      <name val="MS Sans Serif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8"/>
      <color indexed="10"/>
      <name val="Arial"/>
      <family val="2"/>
    </font>
    <font>
      <sz val="8"/>
      <color indexed="8"/>
      <name val="MS Sans Serif"/>
      <family val="2"/>
    </font>
    <font>
      <b/>
      <sz val="8"/>
      <color indexed="8"/>
      <name val="Arial"/>
      <family val="2"/>
    </font>
    <font>
      <b/>
      <sz val="8"/>
      <color indexed="10"/>
      <name val="Arial"/>
      <family val="2"/>
    </font>
    <font>
      <sz val="8"/>
      <color rgb="FFFF0000"/>
      <name val="Arial"/>
      <family val="2"/>
    </font>
    <font>
      <sz val="8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u val="singleAccounting"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0"/>
      <color indexed="39"/>
      <name val="Arial"/>
      <family val="2"/>
    </font>
    <font>
      <b/>
      <u val="singleAccounting"/>
      <sz val="14"/>
      <color indexed="8"/>
      <name val="Arial"/>
      <family val="2"/>
    </font>
    <font>
      <sz val="9"/>
      <name val="Arial"/>
      <family val="2"/>
    </font>
    <font>
      <sz val="8"/>
      <color indexed="12"/>
      <name val="Arial"/>
      <family val="2"/>
    </font>
    <font>
      <b/>
      <sz val="9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9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</fills>
  <borders count="8">
    <border>
      <left/>
      <right/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medium">
        <color indexed="48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118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" fillId="0" borderId="0">
      <alignment horizontal="left" wrapText="1"/>
    </xf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33" fillId="2" borderId="1" applyNumberFormat="0" applyProtection="0">
      <alignment vertical="center"/>
    </xf>
    <xf numFmtId="4" fontId="34" fillId="3" borderId="1" applyNumberFormat="0" applyProtection="0">
      <alignment vertical="center"/>
    </xf>
    <xf numFmtId="4" fontId="33" fillId="3" borderId="1" applyNumberFormat="0" applyProtection="0">
      <alignment horizontal="left" vertical="center" indent="1"/>
    </xf>
    <xf numFmtId="0" fontId="33" fillId="3" borderId="1" applyNumberFormat="0" applyProtection="0">
      <alignment horizontal="left" vertical="top" indent="1"/>
    </xf>
    <xf numFmtId="4" fontId="35" fillId="0" borderId="0" applyNumberFormat="0" applyProtection="0">
      <alignment horizontal="left"/>
    </xf>
    <xf numFmtId="4" fontId="9" fillId="4" borderId="1" applyNumberFormat="0" applyProtection="0">
      <alignment horizontal="right" vertical="center"/>
    </xf>
    <xf numFmtId="4" fontId="9" fillId="4" borderId="1" applyNumberFormat="0" applyProtection="0">
      <alignment horizontal="right" vertical="center"/>
    </xf>
    <xf numFmtId="4" fontId="9" fillId="5" borderId="1" applyNumberFormat="0" applyProtection="0">
      <alignment horizontal="right" vertical="center"/>
    </xf>
    <xf numFmtId="4" fontId="9" fillId="5" borderId="1" applyNumberFormat="0" applyProtection="0">
      <alignment horizontal="right" vertical="center"/>
    </xf>
    <xf numFmtId="4" fontId="9" fillId="6" borderId="1" applyNumberFormat="0" applyProtection="0">
      <alignment horizontal="right" vertical="center"/>
    </xf>
    <xf numFmtId="4" fontId="9" fillId="6" borderId="1" applyNumberFormat="0" applyProtection="0">
      <alignment horizontal="right" vertical="center"/>
    </xf>
    <xf numFmtId="4" fontId="9" fillId="7" borderId="1" applyNumberFormat="0" applyProtection="0">
      <alignment horizontal="right" vertical="center"/>
    </xf>
    <xf numFmtId="4" fontId="9" fillId="7" borderId="1" applyNumberFormat="0" applyProtection="0">
      <alignment horizontal="right" vertical="center"/>
    </xf>
    <xf numFmtId="4" fontId="9" fillId="8" borderId="1" applyNumberFormat="0" applyProtection="0">
      <alignment horizontal="right" vertical="center"/>
    </xf>
    <xf numFmtId="4" fontId="9" fillId="8" borderId="1" applyNumberFormat="0" applyProtection="0">
      <alignment horizontal="right" vertical="center"/>
    </xf>
    <xf numFmtId="4" fontId="9" fillId="9" borderId="1" applyNumberFormat="0" applyProtection="0">
      <alignment horizontal="right" vertical="center"/>
    </xf>
    <xf numFmtId="4" fontId="9" fillId="9" borderId="1" applyNumberFormat="0" applyProtection="0">
      <alignment horizontal="right" vertical="center"/>
    </xf>
    <xf numFmtId="4" fontId="9" fillId="10" borderId="1" applyNumberFormat="0" applyProtection="0">
      <alignment horizontal="right" vertical="center"/>
    </xf>
    <xf numFmtId="4" fontId="9" fillId="10" borderId="1" applyNumberFormat="0" applyProtection="0">
      <alignment horizontal="right" vertical="center"/>
    </xf>
    <xf numFmtId="4" fontId="9" fillId="11" borderId="1" applyNumberFormat="0" applyProtection="0">
      <alignment horizontal="right" vertical="center"/>
    </xf>
    <xf numFmtId="4" fontId="9" fillId="11" borderId="1" applyNumberFormat="0" applyProtection="0">
      <alignment horizontal="right" vertical="center"/>
    </xf>
    <xf numFmtId="4" fontId="9" fillId="12" borderId="1" applyNumberFormat="0" applyProtection="0">
      <alignment horizontal="right" vertical="center"/>
    </xf>
    <xf numFmtId="4" fontId="9" fillId="12" borderId="1" applyNumberFormat="0" applyProtection="0">
      <alignment horizontal="right" vertical="center"/>
    </xf>
    <xf numFmtId="4" fontId="33" fillId="13" borderId="2" applyNumberFormat="0" applyProtection="0">
      <alignment horizontal="left" vertical="center" indent="1"/>
    </xf>
    <xf numFmtId="4" fontId="33" fillId="0" borderId="0" applyNumberFormat="0" applyProtection="0">
      <alignment horizontal="left" vertical="center" indent="1"/>
    </xf>
    <xf numFmtId="4" fontId="33" fillId="0" borderId="0" applyNumberFormat="0" applyProtection="0">
      <alignment horizontal="left" vertical="center" indent="1"/>
    </xf>
    <xf numFmtId="4" fontId="9" fillId="0" borderId="0" applyNumberFormat="0" applyProtection="0">
      <alignment horizontal="left" vertical="center" indent="1"/>
    </xf>
    <xf numFmtId="4" fontId="9" fillId="0" borderId="0" applyNumberFormat="0" applyProtection="0">
      <alignment horizontal="left" vertical="center" indent="1"/>
    </xf>
    <xf numFmtId="4" fontId="36" fillId="14" borderId="0" applyNumberFormat="0" applyProtection="0">
      <alignment horizontal="left" vertical="center" indent="1"/>
    </xf>
    <xf numFmtId="4" fontId="9" fillId="15" borderId="1" applyNumberFormat="0" applyProtection="0">
      <alignment horizontal="right" vertical="center"/>
    </xf>
    <xf numFmtId="4" fontId="9" fillId="15" borderId="1" applyNumberFormat="0" applyProtection="0">
      <alignment horizontal="right" vertical="center"/>
    </xf>
    <xf numFmtId="4" fontId="9" fillId="0" borderId="0" applyNumberFormat="0" applyProtection="0">
      <alignment horizontal="left" vertical="center" indent="1"/>
    </xf>
    <xf numFmtId="4" fontId="9" fillId="0" borderId="0" applyNumberFormat="0" applyProtection="0">
      <alignment horizontal="left" vertical="center" indent="1"/>
    </xf>
    <xf numFmtId="4" fontId="9" fillId="0" borderId="0" applyNumberFormat="0" applyProtection="0">
      <alignment horizontal="left" vertical="center" indent="1"/>
    </xf>
    <xf numFmtId="4" fontId="9" fillId="0" borderId="0" applyNumberFormat="0" applyProtection="0">
      <alignment horizontal="left" vertical="center" indent="1"/>
    </xf>
    <xf numFmtId="4" fontId="9" fillId="0" borderId="0" applyNumberFormat="0" applyProtection="0">
      <alignment horizontal="left" vertical="center" indent="1"/>
    </xf>
    <xf numFmtId="4" fontId="9" fillId="0" borderId="0" applyNumberFormat="0" applyProtection="0">
      <alignment horizontal="left" vertical="center" indent="1"/>
    </xf>
    <xf numFmtId="4" fontId="9" fillId="0" borderId="0" applyNumberFormat="0" applyProtection="0">
      <alignment horizontal="left" vertical="center" indent="1"/>
    </xf>
    <xf numFmtId="4" fontId="9" fillId="0" borderId="0" applyNumberFormat="0" applyProtection="0">
      <alignment horizontal="left" vertical="center" indent="1"/>
    </xf>
    <xf numFmtId="4" fontId="9" fillId="16" borderId="0" applyNumberFormat="0" applyProtection="0">
      <alignment horizontal="left" vertical="center" indent="1"/>
    </xf>
    <xf numFmtId="4" fontId="9" fillId="16" borderId="0" applyNumberFormat="0" applyProtection="0">
      <alignment horizontal="left" vertical="center" indent="1"/>
    </xf>
    <xf numFmtId="4" fontId="9" fillId="16" borderId="0" applyNumberFormat="0" applyProtection="0">
      <alignment horizontal="left" vertical="center" indent="1"/>
    </xf>
    <xf numFmtId="4" fontId="9" fillId="16" borderId="0" applyNumberFormat="0" applyProtection="0">
      <alignment horizontal="left" vertical="center" indent="1"/>
    </xf>
    <xf numFmtId="4" fontId="9" fillId="16" borderId="0" applyNumberFormat="0" applyProtection="0">
      <alignment horizontal="left" vertical="center" indent="1"/>
    </xf>
    <xf numFmtId="4" fontId="9" fillId="16" borderId="0" applyNumberFormat="0" applyProtection="0">
      <alignment horizontal="left" vertical="center" indent="1"/>
    </xf>
    <xf numFmtId="4" fontId="9" fillId="16" borderId="0" applyNumberFormat="0" applyProtection="0">
      <alignment horizontal="left" vertical="center" indent="1"/>
    </xf>
    <xf numFmtId="4" fontId="9" fillId="16" borderId="0" applyNumberFormat="0" applyProtection="0">
      <alignment horizontal="left" vertical="center" indent="1"/>
    </xf>
    <xf numFmtId="0" fontId="37" fillId="14" borderId="1" applyNumberFormat="0" applyProtection="0">
      <alignment horizontal="left" vertical="center" indent="1"/>
    </xf>
    <xf numFmtId="0" fontId="2" fillId="14" borderId="1" applyNumberFormat="0" applyProtection="0">
      <alignment horizontal="left" vertical="top" indent="1"/>
    </xf>
    <xf numFmtId="0" fontId="2" fillId="16" borderId="1" applyNumberFormat="0" applyProtection="0">
      <alignment horizontal="left" vertical="center" indent="1"/>
    </xf>
    <xf numFmtId="0" fontId="38" fillId="0" borderId="0" applyNumberFormat="0" applyProtection="0">
      <alignment horizontal="left" vertical="center" indent="1"/>
    </xf>
    <xf numFmtId="0" fontId="38" fillId="0" borderId="0" applyNumberFormat="0" applyProtection="0">
      <alignment horizontal="left" vertical="center" indent="1"/>
    </xf>
    <xf numFmtId="0" fontId="2" fillId="16" borderId="1" applyNumberFormat="0" applyProtection="0">
      <alignment horizontal="left" vertical="top" indent="1"/>
    </xf>
    <xf numFmtId="0" fontId="2" fillId="17" borderId="1" applyNumberFormat="0" applyProtection="0">
      <alignment horizontal="left" vertical="center" indent="1"/>
    </xf>
    <xf numFmtId="0" fontId="2" fillId="0" borderId="0" applyNumberFormat="0" applyProtection="0">
      <alignment horizontal="left" vertical="center" indent="1"/>
    </xf>
    <xf numFmtId="0" fontId="2" fillId="17" borderId="1" applyNumberFormat="0" applyProtection="0">
      <alignment horizontal="left" vertical="center" indent="1"/>
    </xf>
    <xf numFmtId="0" fontId="2" fillId="0" borderId="0" applyNumberFormat="0" applyProtection="0">
      <alignment horizontal="left" vertical="center" indent="1"/>
    </xf>
    <xf numFmtId="0" fontId="2" fillId="17" borderId="1" applyNumberFormat="0" applyProtection="0">
      <alignment horizontal="left" vertical="top" indent="1"/>
    </xf>
    <xf numFmtId="0" fontId="2" fillId="18" borderId="1" applyNumberFormat="0" applyProtection="0">
      <alignment horizontal="left" vertical="center" indent="1"/>
    </xf>
    <xf numFmtId="0" fontId="2" fillId="18" borderId="1" applyNumberFormat="0" applyProtection="0">
      <alignment horizontal="left" vertical="top" indent="1"/>
    </xf>
    <xf numFmtId="0" fontId="2" fillId="0" borderId="0"/>
    <xf numFmtId="4" fontId="9" fillId="19" borderId="1" applyNumberFormat="0" applyProtection="0">
      <alignment vertical="center"/>
    </xf>
    <xf numFmtId="4" fontId="9" fillId="19" borderId="1" applyNumberFormat="0" applyProtection="0">
      <alignment vertical="center"/>
    </xf>
    <xf numFmtId="4" fontId="39" fillId="19" borderId="1" applyNumberFormat="0" applyProtection="0">
      <alignment vertical="center"/>
    </xf>
    <xf numFmtId="4" fontId="9" fillId="19" borderId="1" applyNumberFormat="0" applyProtection="0">
      <alignment horizontal="left" vertical="center" indent="1"/>
    </xf>
    <xf numFmtId="4" fontId="9" fillId="19" borderId="1" applyNumberFormat="0" applyProtection="0">
      <alignment horizontal="left" vertical="center" indent="1"/>
    </xf>
    <xf numFmtId="0" fontId="9" fillId="19" borderId="1" applyNumberFormat="0" applyProtection="0">
      <alignment horizontal="left" vertical="top" indent="1"/>
    </xf>
    <xf numFmtId="0" fontId="9" fillId="19" borderId="1" applyNumberFormat="0" applyProtection="0">
      <alignment horizontal="left" vertical="top" indent="1"/>
    </xf>
    <xf numFmtId="4" fontId="9" fillId="0" borderId="0" applyNumberFormat="0" applyProtection="0">
      <alignment horizontal="right"/>
    </xf>
    <xf numFmtId="4" fontId="9" fillId="0" borderId="0" applyNumberFormat="0" applyProtection="0">
      <alignment horizontal="right" vertical="justify"/>
    </xf>
    <xf numFmtId="4" fontId="9" fillId="0" borderId="0" applyNumberFormat="0" applyProtection="0">
      <alignment horizontal="right"/>
    </xf>
    <xf numFmtId="4" fontId="9" fillId="0" borderId="0" applyNumberFormat="0" applyProtection="0">
      <alignment horizontal="right" vertical="justify"/>
    </xf>
    <xf numFmtId="4" fontId="33" fillId="0" borderId="3" applyNumberFormat="0" applyProtection="0">
      <alignment horizontal="right" vertical="center"/>
    </xf>
    <xf numFmtId="4" fontId="33" fillId="0" borderId="0" applyNumberFormat="0" applyProtection="0">
      <alignment horizontal="left" vertical="center" wrapText="1" indent="1"/>
    </xf>
    <xf numFmtId="0" fontId="35" fillId="0" borderId="0" applyNumberFormat="0" applyProtection="0">
      <alignment horizontal="center" wrapText="1"/>
    </xf>
    <xf numFmtId="4" fontId="40" fillId="0" borderId="0" applyNumberFormat="0" applyProtection="0">
      <alignment horizontal="left"/>
    </xf>
    <xf numFmtId="4" fontId="10" fillId="0" borderId="0" applyNumberFormat="0" applyProtection="0">
      <alignment horizontal="right"/>
    </xf>
    <xf numFmtId="4" fontId="10" fillId="0" borderId="0" applyNumberFormat="0" applyProtection="0">
      <alignment horizontal="right"/>
    </xf>
    <xf numFmtId="175" fontId="2" fillId="0" borderId="0">
      <alignment horizontal="left" wrapText="1"/>
    </xf>
  </cellStyleXfs>
  <cellXfs count="323">
    <xf numFmtId="0" fontId="0" fillId="0" borderId="0" xfId="0"/>
    <xf numFmtId="37" fontId="3" fillId="0" borderId="0" xfId="4" applyNumberFormat="1" applyFont="1" applyAlignment="1" applyProtection="1">
      <alignment horizontal="centerContinuous"/>
    </xf>
    <xf numFmtId="0" fontId="4" fillId="0" borderId="0" xfId="4" applyFont="1" applyAlignment="1">
      <alignment horizontal="centerContinuous"/>
    </xf>
    <xf numFmtId="37" fontId="4" fillId="0" borderId="0" xfId="4" applyNumberFormat="1" applyFont="1" applyAlignment="1" applyProtection="1">
      <alignment horizontal="centerContinuous"/>
    </xf>
    <xf numFmtId="164" fontId="4" fillId="0" borderId="0" xfId="4" applyNumberFormat="1" applyFont="1"/>
    <xf numFmtId="0" fontId="2" fillId="0" borderId="0" xfId="4"/>
    <xf numFmtId="164" fontId="5" fillId="0" borderId="0" xfId="4" applyNumberFormat="1" applyFont="1" applyAlignment="1">
      <alignment horizontal="left"/>
    </xf>
    <xf numFmtId="0" fontId="4" fillId="0" borderId="0" xfId="4" applyFont="1"/>
    <xf numFmtId="37" fontId="4" fillId="0" borderId="0" xfId="4" applyNumberFormat="1" applyFont="1" applyProtection="1"/>
    <xf numFmtId="37" fontId="4" fillId="0" borderId="0" xfId="4" applyNumberFormat="1" applyFont="1" applyAlignment="1" applyProtection="1">
      <alignment horizontal="center"/>
    </xf>
    <xf numFmtId="0" fontId="3" fillId="0" borderId="0" xfId="4" applyFont="1" applyAlignment="1">
      <alignment horizontal="left"/>
    </xf>
    <xf numFmtId="0" fontId="4" fillId="0" borderId="0" xfId="4" applyFont="1" applyAlignment="1">
      <alignment horizontal="left"/>
    </xf>
    <xf numFmtId="164" fontId="4" fillId="0" borderId="0" xfId="1" applyNumberFormat="1" applyFont="1"/>
    <xf numFmtId="37" fontId="4" fillId="0" borderId="0" xfId="4" applyNumberFormat="1" applyFont="1" applyFill="1" applyProtection="1"/>
    <xf numFmtId="0" fontId="3" fillId="0" borderId="0" xfId="4" quotePrefix="1" applyFont="1" applyAlignment="1">
      <alignment horizontal="left"/>
    </xf>
    <xf numFmtId="165" fontId="2" fillId="0" borderId="0" xfId="3" applyNumberFormat="1"/>
    <xf numFmtId="3" fontId="2" fillId="0" borderId="0" xfId="4" applyNumberFormat="1"/>
    <xf numFmtId="37" fontId="2" fillId="0" borderId="0" xfId="4" applyNumberFormat="1"/>
    <xf numFmtId="9" fontId="4" fillId="0" borderId="0" xfId="4" applyNumberFormat="1" applyFont="1" applyProtection="1"/>
    <xf numFmtId="166" fontId="2" fillId="0" borderId="0" xfId="3" applyNumberFormat="1"/>
    <xf numFmtId="164" fontId="2" fillId="0" borderId="0" xfId="4" applyNumberFormat="1"/>
    <xf numFmtId="0" fontId="2" fillId="0" borderId="0" xfId="4" quotePrefix="1" applyAlignment="1">
      <alignment horizontal="left"/>
    </xf>
    <xf numFmtId="0" fontId="2" fillId="0" borderId="0" xfId="4" applyAlignment="1">
      <alignment horizontal="center"/>
    </xf>
    <xf numFmtId="167" fontId="2" fillId="0" borderId="0" xfId="1" applyNumberFormat="1"/>
    <xf numFmtId="0" fontId="6" fillId="0" borderId="0" xfId="4" applyFont="1" applyAlignment="1">
      <alignment horizontal="left"/>
    </xf>
    <xf numFmtId="0" fontId="6" fillId="0" borderId="0" xfId="4" applyFont="1"/>
    <xf numFmtId="0" fontId="5" fillId="0" borderId="0" xfId="4" applyFont="1"/>
    <xf numFmtId="0" fontId="5" fillId="0" borderId="0" xfId="4" applyFont="1" applyAlignment="1">
      <alignment horizontal="center"/>
    </xf>
    <xf numFmtId="168" fontId="5" fillId="0" borderId="0" xfId="4" applyNumberFormat="1" applyFont="1" applyAlignment="1">
      <alignment horizontal="left"/>
    </xf>
    <xf numFmtId="14" fontId="5" fillId="0" borderId="0" xfId="4" applyNumberFormat="1" applyFont="1" applyAlignment="1">
      <alignment horizontal="left"/>
    </xf>
    <xf numFmtId="0" fontId="7" fillId="0" borderId="0" xfId="4" applyFont="1"/>
    <xf numFmtId="0" fontId="8" fillId="0" borderId="0" xfId="4" applyFont="1"/>
    <xf numFmtId="0" fontId="8" fillId="0" borderId="0" xfId="4" applyFont="1" applyAlignment="1">
      <alignment horizontal="center"/>
    </xf>
    <xf numFmtId="0" fontId="5" fillId="0" borderId="0" xfId="4" quotePrefix="1" applyFont="1" applyAlignment="1">
      <alignment horizontal="center"/>
    </xf>
    <xf numFmtId="0" fontId="6" fillId="0" borderId="0" xfId="4" applyFont="1" applyAlignment="1">
      <alignment horizontal="center"/>
    </xf>
    <xf numFmtId="10" fontId="3" fillId="0" borderId="0" xfId="3" applyNumberFormat="1" applyFont="1" applyAlignment="1">
      <alignment horizontal="left"/>
    </xf>
    <xf numFmtId="10" fontId="3" fillId="0" borderId="0" xfId="3" applyNumberFormat="1" applyFont="1" applyAlignment="1">
      <alignment horizontal="center"/>
    </xf>
    <xf numFmtId="3" fontId="4" fillId="0" borderId="0" xfId="4" applyNumberFormat="1" applyFont="1" applyAlignment="1">
      <alignment horizontal="center"/>
    </xf>
    <xf numFmtId="0" fontId="7" fillId="0" borderId="0" xfId="4" applyFont="1" applyAlignment="1">
      <alignment horizontal="center"/>
    </xf>
    <xf numFmtId="0" fontId="9" fillId="0" borderId="0" xfId="4" applyFont="1"/>
    <xf numFmtId="165" fontId="4" fillId="0" borderId="0" xfId="4" applyNumberFormat="1" applyFont="1" applyAlignment="1">
      <alignment horizontal="center"/>
    </xf>
    <xf numFmtId="0" fontId="10" fillId="0" borderId="0" xfId="4" applyFont="1"/>
    <xf numFmtId="0" fontId="2" fillId="0" borderId="0" xfId="4" applyAlignment="1">
      <alignment horizontal="left"/>
    </xf>
    <xf numFmtId="0" fontId="11" fillId="0" borderId="0" xfId="4" applyFont="1" applyAlignment="1">
      <alignment horizontal="center"/>
    </xf>
    <xf numFmtId="165" fontId="12" fillId="0" borderId="0" xfId="4" applyNumberFormat="1" applyFont="1" applyAlignment="1">
      <alignment horizontal="center"/>
    </xf>
    <xf numFmtId="10" fontId="12" fillId="0" borderId="0" xfId="4" applyNumberFormat="1" applyFont="1" applyAlignment="1">
      <alignment horizontal="center"/>
    </xf>
    <xf numFmtId="2" fontId="4" fillId="0" borderId="0" xfId="1" applyNumberFormat="1" applyFont="1" applyAlignment="1">
      <alignment horizontal="center"/>
    </xf>
    <xf numFmtId="169" fontId="7" fillId="0" borderId="0" xfId="4" applyNumberFormat="1" applyFont="1"/>
    <xf numFmtId="0" fontId="13" fillId="0" borderId="0" xfId="4" applyFont="1" applyAlignment="1">
      <alignment horizontal="center"/>
    </xf>
    <xf numFmtId="165" fontId="6" fillId="0" borderId="0" xfId="4" applyNumberFormat="1" applyFont="1" applyAlignment="1">
      <alignment horizontal="left"/>
    </xf>
    <xf numFmtId="165" fontId="6" fillId="0" borderId="0" xfId="4" applyNumberFormat="1" applyFont="1"/>
    <xf numFmtId="3" fontId="6" fillId="0" borderId="0" xfId="4" applyNumberFormat="1" applyFont="1" applyAlignment="1">
      <alignment horizontal="left"/>
    </xf>
    <xf numFmtId="3" fontId="6" fillId="0" borderId="0" xfId="4" applyNumberFormat="1" applyFont="1"/>
    <xf numFmtId="3" fontId="14" fillId="0" borderId="0" xfId="4" applyNumberFormat="1" applyFont="1"/>
    <xf numFmtId="3" fontId="14" fillId="0" borderId="0" xfId="4" applyNumberFormat="1" applyFont="1" applyAlignment="1">
      <alignment horizontal="center"/>
    </xf>
    <xf numFmtId="0" fontId="14" fillId="0" borderId="0" xfId="4" applyFont="1"/>
    <xf numFmtId="0" fontId="12" fillId="0" borderId="0" xfId="4" applyFont="1"/>
    <xf numFmtId="166" fontId="12" fillId="0" borderId="0" xfId="4" applyNumberFormat="1" applyFont="1" applyAlignment="1">
      <alignment horizontal="center"/>
    </xf>
    <xf numFmtId="3" fontId="12" fillId="0" borderId="0" xfId="4" applyNumberFormat="1" applyFont="1" applyAlignment="1">
      <alignment horizontal="center"/>
    </xf>
    <xf numFmtId="10" fontId="15" fillId="0" borderId="0" xfId="3" applyNumberFormat="1" applyFont="1" applyAlignment="1">
      <alignment horizontal="center"/>
    </xf>
    <xf numFmtId="10" fontId="16" fillId="0" borderId="0" xfId="3" applyNumberFormat="1" applyFont="1" applyAlignment="1">
      <alignment horizontal="center"/>
    </xf>
    <xf numFmtId="10" fontId="10" fillId="0" borderId="0" xfId="4" applyNumberFormat="1" applyFont="1"/>
    <xf numFmtId="3" fontId="4" fillId="0" borderId="0" xfId="4" applyNumberFormat="1" applyFont="1" applyFill="1" applyAlignment="1">
      <alignment horizontal="center"/>
    </xf>
    <xf numFmtId="165" fontId="12" fillId="0" borderId="0" xfId="4" applyNumberFormat="1" applyFont="1" applyFill="1" applyAlignment="1">
      <alignment horizontal="center"/>
    </xf>
    <xf numFmtId="0" fontId="2" fillId="0" borderId="0" xfId="4" applyFont="1"/>
    <xf numFmtId="3" fontId="17" fillId="0" borderId="0" xfId="4" applyNumberFormat="1" applyFont="1" applyAlignment="1">
      <alignment horizontal="center"/>
    </xf>
    <xf numFmtId="10" fontId="17" fillId="0" borderId="0" xfId="4" applyNumberFormat="1" applyFont="1" applyAlignment="1">
      <alignment horizontal="center"/>
    </xf>
    <xf numFmtId="170" fontId="20" fillId="0" borderId="0" xfId="5" quotePrefix="1" applyNumberFormat="1" applyFont="1" applyAlignment="1" applyProtection="1">
      <alignment horizontal="left"/>
    </xf>
    <xf numFmtId="0" fontId="7" fillId="0" borderId="0" xfId="5" applyFont="1" applyAlignment="1">
      <alignment horizontal="centerContinuous"/>
    </xf>
    <xf numFmtId="170" fontId="20" fillId="0" borderId="0" xfId="5" quotePrefix="1" applyNumberFormat="1" applyFont="1" applyAlignment="1" applyProtection="1">
      <alignment horizontal="center"/>
    </xf>
    <xf numFmtId="170" fontId="20" fillId="0" borderId="0" xfId="5" quotePrefix="1" applyNumberFormat="1" applyFont="1" applyAlignment="1" applyProtection="1">
      <alignment horizontal="centerContinuous"/>
    </xf>
    <xf numFmtId="170" fontId="20" fillId="0" borderId="0" xfId="5" applyNumberFormat="1" applyFont="1" applyAlignment="1" applyProtection="1">
      <alignment horizontal="centerContinuous"/>
    </xf>
    <xf numFmtId="170" fontId="20" fillId="0" borderId="0" xfId="5" applyNumberFormat="1" applyFont="1" applyAlignment="1" applyProtection="1">
      <alignment horizontal="left"/>
    </xf>
    <xf numFmtId="167" fontId="7" fillId="0" borderId="0" xfId="1" applyNumberFormat="1" applyFont="1" applyAlignment="1">
      <alignment horizontal="centerContinuous"/>
    </xf>
    <xf numFmtId="0" fontId="7" fillId="0" borderId="0" xfId="5" applyFont="1"/>
    <xf numFmtId="0" fontId="7" fillId="0" borderId="0" xfId="5" applyFont="1" applyAlignment="1">
      <alignment horizontal="center"/>
    </xf>
    <xf numFmtId="0" fontId="21" fillId="0" borderId="0" xfId="5" applyFont="1" applyAlignment="1">
      <alignment horizontal="center"/>
    </xf>
    <xf numFmtId="170" fontId="21" fillId="0" borderId="0" xfId="5" applyNumberFormat="1" applyFont="1" applyAlignment="1" applyProtection="1">
      <alignment horizontal="center"/>
    </xf>
    <xf numFmtId="0" fontId="7" fillId="0" borderId="0" xfId="5" applyFont="1" applyAlignment="1">
      <alignment horizontal="center" wrapText="1"/>
    </xf>
    <xf numFmtId="0" fontId="7" fillId="0" borderId="0" xfId="5" quotePrefix="1" applyFont="1" applyAlignment="1">
      <alignment horizontal="center" wrapText="1"/>
    </xf>
    <xf numFmtId="170" fontId="7" fillId="0" borderId="0" xfId="5" applyNumberFormat="1" applyFont="1" applyAlignment="1" applyProtection="1">
      <alignment horizontal="center"/>
    </xf>
    <xf numFmtId="3" fontId="7" fillId="0" borderId="0" xfId="1" applyNumberFormat="1" applyFont="1" applyAlignment="1" applyProtection="1">
      <alignment horizontal="center"/>
    </xf>
    <xf numFmtId="10" fontId="7" fillId="0" borderId="0" xfId="3" applyNumberFormat="1" applyFont="1" applyAlignment="1" applyProtection="1">
      <alignment horizontal="center"/>
    </xf>
    <xf numFmtId="3" fontId="7" fillId="0" borderId="0" xfId="5" applyNumberFormat="1" applyFont="1" applyAlignment="1">
      <alignment horizontal="center"/>
    </xf>
    <xf numFmtId="10" fontId="7" fillId="0" borderId="0" xfId="3" applyNumberFormat="1" applyFont="1" applyProtection="1"/>
    <xf numFmtId="165" fontId="7" fillId="0" borderId="0" xfId="5" applyNumberFormat="1" applyFont="1"/>
    <xf numFmtId="10" fontId="7" fillId="0" borderId="0" xfId="5" applyNumberFormat="1" applyFont="1"/>
    <xf numFmtId="3" fontId="7" fillId="0" borderId="0" xfId="3" applyNumberFormat="1" applyFont="1" applyAlignment="1" applyProtection="1">
      <alignment horizontal="center"/>
    </xf>
    <xf numFmtId="170" fontId="22" fillId="0" borderId="0" xfId="5" applyNumberFormat="1" applyFont="1" applyAlignment="1" applyProtection="1">
      <alignment horizontal="center"/>
    </xf>
    <xf numFmtId="0" fontId="23" fillId="0" borderId="0" xfId="5" applyFont="1"/>
    <xf numFmtId="170" fontId="23" fillId="0" borderId="0" xfId="5" applyNumberFormat="1" applyFont="1" applyAlignment="1" applyProtection="1">
      <alignment horizontal="center"/>
    </xf>
    <xf numFmtId="37" fontId="23" fillId="0" borderId="0" xfId="5" applyNumberFormat="1" applyFont="1" applyAlignment="1" applyProtection="1">
      <alignment horizontal="center"/>
    </xf>
    <xf numFmtId="37" fontId="23" fillId="0" borderId="0" xfId="5" applyNumberFormat="1" applyFont="1" applyProtection="1"/>
    <xf numFmtId="165" fontId="23" fillId="0" borderId="0" xfId="5" applyNumberFormat="1" applyFont="1"/>
    <xf numFmtId="3" fontId="24" fillId="0" borderId="0" xfId="5" applyNumberFormat="1" applyFont="1"/>
    <xf numFmtId="3" fontId="24" fillId="0" borderId="0" xfId="5" applyNumberFormat="1" applyFont="1" applyAlignment="1">
      <alignment horizontal="center"/>
    </xf>
    <xf numFmtId="0" fontId="25" fillId="0" borderId="0" xfId="5" applyFont="1"/>
    <xf numFmtId="0" fontId="25" fillId="0" borderId="0" xfId="5" applyFont="1" applyAlignment="1">
      <alignment horizontal="center"/>
    </xf>
    <xf numFmtId="165" fontId="24" fillId="0" borderId="0" xfId="3" applyNumberFormat="1" applyFont="1" applyFill="1" applyProtection="1"/>
    <xf numFmtId="0" fontId="24" fillId="0" borderId="0" xfId="5" applyFont="1"/>
    <xf numFmtId="170" fontId="24" fillId="0" borderId="0" xfId="5" applyNumberFormat="1" applyFont="1" applyAlignment="1" applyProtection="1">
      <alignment horizontal="center"/>
    </xf>
    <xf numFmtId="10" fontId="24" fillId="0" borderId="0" xfId="3" applyNumberFormat="1" applyFont="1" applyAlignment="1" applyProtection="1">
      <alignment horizontal="center"/>
    </xf>
    <xf numFmtId="10" fontId="24" fillId="0" borderId="0" xfId="3" applyNumberFormat="1" applyFont="1" applyProtection="1"/>
    <xf numFmtId="165" fontId="24" fillId="0" borderId="0" xfId="5" applyNumberFormat="1" applyFont="1"/>
    <xf numFmtId="10" fontId="24" fillId="0" borderId="0" xfId="5" applyNumberFormat="1" applyFont="1"/>
    <xf numFmtId="170" fontId="26" fillId="0" borderId="0" xfId="5" applyNumberFormat="1" applyFont="1" applyAlignment="1" applyProtection="1">
      <alignment horizontal="center"/>
    </xf>
    <xf numFmtId="0" fontId="27" fillId="0" borderId="0" xfId="5" applyFont="1"/>
    <xf numFmtId="170" fontId="27" fillId="0" borderId="0" xfId="5" applyNumberFormat="1" applyFont="1" applyAlignment="1" applyProtection="1">
      <alignment horizontal="center"/>
    </xf>
    <xf numFmtId="37" fontId="27" fillId="0" borderId="0" xfId="5" applyNumberFormat="1" applyFont="1" applyAlignment="1" applyProtection="1">
      <alignment horizontal="center"/>
    </xf>
    <xf numFmtId="37" fontId="27" fillId="0" borderId="0" xfId="5" applyNumberFormat="1" applyFont="1" applyProtection="1"/>
    <xf numFmtId="165" fontId="27" fillId="0" borderId="0" xfId="5" applyNumberFormat="1" applyFont="1"/>
    <xf numFmtId="0" fontId="24" fillId="0" borderId="0" xfId="5" applyFont="1" applyAlignment="1">
      <alignment horizontal="center"/>
    </xf>
    <xf numFmtId="0" fontId="24" fillId="0" borderId="0" xfId="5" applyFont="1" applyFill="1"/>
    <xf numFmtId="170" fontId="24" fillId="0" borderId="0" xfId="5" applyNumberFormat="1" applyFont="1" applyFill="1" applyAlignment="1" applyProtection="1">
      <alignment horizontal="center"/>
    </xf>
    <xf numFmtId="10" fontId="24" fillId="0" borderId="0" xfId="3" applyNumberFormat="1" applyFont="1" applyFill="1" applyAlignment="1" applyProtection="1">
      <alignment horizontal="center"/>
    </xf>
    <xf numFmtId="10" fontId="24" fillId="0" borderId="0" xfId="3" applyNumberFormat="1" applyFont="1" applyFill="1" applyProtection="1"/>
    <xf numFmtId="165" fontId="24" fillId="0" borderId="0" xfId="5" applyNumberFormat="1" applyFont="1" applyFill="1"/>
    <xf numFmtId="10" fontId="24" fillId="0" borderId="0" xfId="5" applyNumberFormat="1" applyFont="1" applyFill="1"/>
    <xf numFmtId="3" fontId="24" fillId="0" borderId="0" xfId="3" applyNumberFormat="1" applyFont="1" applyAlignment="1" applyProtection="1">
      <alignment horizontal="center"/>
    </xf>
    <xf numFmtId="3" fontId="24" fillId="0" borderId="0" xfId="3" applyNumberFormat="1" applyFont="1" applyFill="1" applyAlignment="1" applyProtection="1">
      <alignment horizontal="center"/>
    </xf>
    <xf numFmtId="0" fontId="7" fillId="0" borderId="0" xfId="5" applyFont="1" applyFill="1" applyAlignment="1">
      <alignment horizontal="center" wrapText="1"/>
    </xf>
    <xf numFmtId="165" fontId="7" fillId="0" borderId="0" xfId="5" applyNumberFormat="1" applyFont="1" applyFill="1" applyAlignment="1">
      <alignment horizontal="center"/>
    </xf>
    <xf numFmtId="3" fontId="24" fillId="0" borderId="0" xfId="5" applyNumberFormat="1" applyFont="1" applyFill="1" applyAlignment="1">
      <alignment horizontal="center"/>
    </xf>
    <xf numFmtId="3" fontId="24" fillId="0" borderId="0" xfId="5" applyNumberFormat="1" applyFont="1" applyFill="1" applyBorder="1" applyAlignment="1">
      <alignment horizontal="center"/>
    </xf>
    <xf numFmtId="10" fontId="24" fillId="0" borderId="0" xfId="3" applyNumberFormat="1" applyFont="1" applyFill="1" applyBorder="1" applyProtection="1"/>
    <xf numFmtId="170" fontId="26" fillId="0" borderId="0" xfId="5" applyNumberFormat="1" applyFont="1" applyFill="1" applyAlignment="1" applyProtection="1">
      <alignment horizontal="center"/>
    </xf>
    <xf numFmtId="3" fontId="27" fillId="0" borderId="0" xfId="5" applyNumberFormat="1" applyFont="1" applyAlignment="1">
      <alignment horizontal="center"/>
    </xf>
    <xf numFmtId="10" fontId="27" fillId="0" borderId="0" xfId="5" applyNumberFormat="1" applyFont="1"/>
    <xf numFmtId="43" fontId="24" fillId="0" borderId="0" xfId="1" applyFont="1"/>
    <xf numFmtId="171" fontId="24" fillId="0" borderId="0" xfId="5" applyNumberFormat="1" applyFont="1"/>
    <xf numFmtId="10" fontId="27" fillId="0" borderId="0" xfId="3" applyNumberFormat="1" applyFont="1" applyAlignment="1" applyProtection="1">
      <alignment horizontal="center"/>
    </xf>
    <xf numFmtId="10" fontId="27" fillId="0" borderId="0" xfId="3" applyNumberFormat="1" applyFont="1" applyProtection="1"/>
    <xf numFmtId="167" fontId="24" fillId="0" borderId="0" xfId="1" applyNumberFormat="1" applyFont="1" applyFill="1" applyProtection="1"/>
    <xf numFmtId="166" fontId="27" fillId="0" borderId="0" xfId="5" applyNumberFormat="1" applyFont="1" applyFill="1" applyAlignment="1">
      <alignment horizontal="center"/>
    </xf>
    <xf numFmtId="3" fontId="7" fillId="0" borderId="0" xfId="0" applyNumberFormat="1" applyFont="1" applyAlignment="1">
      <alignment horizontal="center"/>
    </xf>
    <xf numFmtId="165" fontId="24" fillId="0" borderId="0" xfId="3" applyNumberFormat="1" applyFont="1"/>
    <xf numFmtId="166" fontId="27" fillId="0" borderId="0" xfId="5" applyNumberFormat="1" applyFont="1" applyFill="1"/>
    <xf numFmtId="166" fontId="24" fillId="0" borderId="0" xfId="3" applyNumberFormat="1" applyFont="1"/>
    <xf numFmtId="10" fontId="24" fillId="0" borderId="0" xfId="3" applyNumberFormat="1" applyFont="1"/>
    <xf numFmtId="37" fontId="24" fillId="0" borderId="0" xfId="5" applyNumberFormat="1" applyFont="1"/>
    <xf numFmtId="167" fontId="24" fillId="0" borderId="0" xfId="5" applyNumberFormat="1" applyFont="1"/>
    <xf numFmtId="172" fontId="16" fillId="0" borderId="0" xfId="4" applyNumberFormat="1" applyFont="1" applyBorder="1" applyAlignment="1">
      <alignment horizontal="center"/>
    </xf>
    <xf numFmtId="0" fontId="27" fillId="0" borderId="0" xfId="5" applyFont="1" applyFill="1"/>
    <xf numFmtId="170" fontId="27" fillId="0" borderId="0" xfId="5" applyNumberFormat="1" applyFont="1" applyFill="1" applyAlignment="1" applyProtection="1">
      <alignment horizontal="center"/>
    </xf>
    <xf numFmtId="37" fontId="27" fillId="0" borderId="0" xfId="5" applyNumberFormat="1" applyFont="1" applyFill="1" applyProtection="1"/>
    <xf numFmtId="10" fontId="27" fillId="0" borderId="0" xfId="3" applyNumberFormat="1" applyFont="1" applyFill="1" applyAlignment="1" applyProtection="1">
      <alignment horizontal="center"/>
    </xf>
    <xf numFmtId="10" fontId="27" fillId="0" borderId="0" xfId="3" applyNumberFormat="1" applyFont="1" applyFill="1" applyProtection="1"/>
    <xf numFmtId="3" fontId="27" fillId="0" borderId="0" xfId="5" applyNumberFormat="1" applyFont="1" applyFill="1" applyAlignment="1">
      <alignment horizontal="center"/>
    </xf>
    <xf numFmtId="10" fontId="27" fillId="0" borderId="0" xfId="5" applyNumberFormat="1" applyFont="1" applyFill="1"/>
    <xf numFmtId="0" fontId="24" fillId="0" borderId="0" xfId="5" applyFont="1" applyFill="1" applyAlignment="1">
      <alignment horizontal="center"/>
    </xf>
    <xf numFmtId="3" fontId="7" fillId="0" borderId="0" xfId="5" applyNumberFormat="1" applyFont="1" applyFill="1"/>
    <xf numFmtId="3" fontId="7" fillId="0" borderId="0" xfId="5" applyNumberFormat="1" applyFont="1" applyFill="1" applyAlignment="1">
      <alignment horizontal="center"/>
    </xf>
    <xf numFmtId="166" fontId="27" fillId="0" borderId="0" xfId="5" applyNumberFormat="1" applyFont="1"/>
    <xf numFmtId="10" fontId="29" fillId="0" borderId="0" xfId="5" applyNumberFormat="1" applyFont="1" applyFill="1"/>
    <xf numFmtId="10" fontId="7" fillId="0" borderId="0" xfId="3" applyNumberFormat="1" applyFont="1" applyFill="1" applyAlignment="1" applyProtection="1">
      <alignment horizontal="center"/>
    </xf>
    <xf numFmtId="10" fontId="7" fillId="0" borderId="0" xfId="3" applyNumberFormat="1" applyFont="1" applyFill="1" applyProtection="1"/>
    <xf numFmtId="167" fontId="27" fillId="0" borderId="0" xfId="1" applyNumberFormat="1" applyFont="1" applyFill="1" applyProtection="1"/>
    <xf numFmtId="166" fontId="24" fillId="0" borderId="0" xfId="3" applyNumberFormat="1" applyFont="1" applyFill="1"/>
    <xf numFmtId="37" fontId="24" fillId="0" borderId="0" xfId="5" applyNumberFormat="1" applyFont="1" applyFill="1"/>
    <xf numFmtId="167" fontId="24" fillId="0" borderId="0" xfId="1" applyNumberFormat="1" applyFont="1" applyFill="1"/>
    <xf numFmtId="173" fontId="24" fillId="0" borderId="0" xfId="2" applyNumberFormat="1" applyFont="1" applyFill="1"/>
    <xf numFmtId="172" fontId="4" fillId="0" borderId="0" xfId="4" applyNumberFormat="1" applyFont="1" applyBorder="1" applyAlignment="1">
      <alignment horizontal="center"/>
    </xf>
    <xf numFmtId="10" fontId="7" fillId="0" borderId="0" xfId="5" applyNumberFormat="1" applyFont="1" applyFill="1"/>
    <xf numFmtId="0" fontId="7" fillId="0" borderId="0" xfId="5" applyFont="1" applyFill="1"/>
    <xf numFmtId="3" fontId="7" fillId="0" borderId="0" xfId="5" applyNumberFormat="1" applyFont="1"/>
    <xf numFmtId="167" fontId="24" fillId="0" borderId="0" xfId="1" applyNumberFormat="1" applyFont="1" applyFill="1" applyBorder="1" applyProtection="1"/>
    <xf numFmtId="10" fontId="24" fillId="0" borderId="0" xfId="3" applyNumberFormat="1" applyFont="1" applyFill="1"/>
    <xf numFmtId="10" fontId="24" fillId="0" borderId="0" xfId="5" applyNumberFormat="1" applyFont="1" applyFill="1" applyAlignment="1">
      <alignment horizontal="center"/>
    </xf>
    <xf numFmtId="165" fontId="24" fillId="0" borderId="0" xfId="3" applyNumberFormat="1" applyFont="1" applyFill="1"/>
    <xf numFmtId="0" fontId="24" fillId="0" borderId="0" xfId="5" applyFont="1" applyFill="1" applyBorder="1"/>
    <xf numFmtId="3" fontId="30" fillId="0" borderId="0" xfId="5" applyNumberFormat="1" applyFont="1" applyAlignment="1">
      <alignment horizontal="center"/>
    </xf>
    <xf numFmtId="3" fontId="30" fillId="0" borderId="0" xfId="5" applyNumberFormat="1" applyFont="1" applyAlignment="1"/>
    <xf numFmtId="10" fontId="24" fillId="0" borderId="0" xfId="3" applyNumberFormat="1" applyFont="1" applyFill="1" applyAlignment="1" applyProtection="1"/>
    <xf numFmtId="10" fontId="29" fillId="0" borderId="0" xfId="5" applyNumberFormat="1" applyFont="1"/>
    <xf numFmtId="3" fontId="29" fillId="0" borderId="0" xfId="5" applyNumberFormat="1" applyFont="1" applyAlignment="1"/>
    <xf numFmtId="3" fontId="29" fillId="0" borderId="0" xfId="5" applyNumberFormat="1" applyFont="1" applyAlignment="1">
      <alignment horizontal="center"/>
    </xf>
    <xf numFmtId="0" fontId="24" fillId="0" borderId="0" xfId="5" applyFont="1" applyBorder="1"/>
    <xf numFmtId="10" fontId="27" fillId="0" borderId="0" xfId="3" applyNumberFormat="1" applyFont="1" applyFill="1" applyAlignment="1" applyProtection="1"/>
    <xf numFmtId="174" fontId="24" fillId="0" borderId="0" xfId="3" applyNumberFormat="1" applyFont="1" applyAlignment="1">
      <alignment horizontal="center"/>
    </xf>
    <xf numFmtId="170" fontId="24" fillId="0" borderId="0" xfId="5" applyNumberFormat="1" applyFont="1"/>
    <xf numFmtId="0" fontId="0" fillId="0" borderId="0" xfId="0" applyFill="1"/>
    <xf numFmtId="3" fontId="0" fillId="0" borderId="0" xfId="0" applyNumberFormat="1" applyFill="1"/>
    <xf numFmtId="43" fontId="0" fillId="0" borderId="0" xfId="0" applyNumberFormat="1" applyFill="1"/>
    <xf numFmtId="0" fontId="0" fillId="0" borderId="0" xfId="0" quotePrefix="1" applyFill="1" applyAlignment="1">
      <alignment horizontal="left"/>
    </xf>
    <xf numFmtId="0" fontId="2" fillId="0" borderId="0" xfId="0" quotePrefix="1" applyFont="1" applyFill="1" applyAlignment="1">
      <alignment horizontal="center" wrapText="1"/>
    </xf>
    <xf numFmtId="0" fontId="0" fillId="0" borderId="0" xfId="0" applyFont="1" applyFill="1"/>
    <xf numFmtId="0" fontId="2" fillId="0" borderId="0" xfId="0" applyFont="1" applyFill="1"/>
    <xf numFmtId="0" fontId="2" fillId="0" borderId="0" xfId="0" applyFont="1" applyFill="1" applyAlignment="1">
      <alignment wrapText="1"/>
    </xf>
    <xf numFmtId="17" fontId="0" fillId="0" borderId="0" xfId="0" applyNumberFormat="1" applyFill="1"/>
    <xf numFmtId="167" fontId="2" fillId="0" borderId="0" xfId="1" applyNumberFormat="1" applyFill="1"/>
    <xf numFmtId="165" fontId="2" fillId="0" borderId="0" xfId="3" applyNumberFormat="1" applyFill="1"/>
    <xf numFmtId="167" fontId="0" fillId="0" borderId="0" xfId="0" applyNumberFormat="1" applyFill="1"/>
    <xf numFmtId="165" fontId="0" fillId="0" borderId="0" xfId="3" applyNumberFormat="1" applyFont="1" applyFill="1"/>
    <xf numFmtId="43" fontId="2" fillId="0" borderId="0" xfId="1" applyFill="1"/>
    <xf numFmtId="17" fontId="0" fillId="0" borderId="0" xfId="0" applyNumberFormat="1" applyFill="1" applyBorder="1"/>
    <xf numFmtId="3" fontId="0" fillId="0" borderId="0" xfId="0" applyNumberFormat="1" applyFill="1" applyBorder="1"/>
    <xf numFmtId="167" fontId="2" fillId="0" borderId="0" xfId="1" applyNumberFormat="1" applyFill="1" applyBorder="1"/>
    <xf numFmtId="165" fontId="2" fillId="0" borderId="0" xfId="3" applyNumberFormat="1" applyFill="1" applyBorder="1"/>
    <xf numFmtId="167" fontId="0" fillId="0" borderId="0" xfId="0" applyNumberFormat="1" applyFill="1" applyBorder="1"/>
    <xf numFmtId="165" fontId="0" fillId="0" borderId="0" xfId="3" applyNumberFormat="1" applyFont="1" applyFill="1" applyBorder="1"/>
    <xf numFmtId="0" fontId="0" fillId="0" borderId="0" xfId="0" applyFill="1" applyBorder="1"/>
    <xf numFmtId="167" fontId="2" fillId="20" borderId="0" xfId="1" applyNumberFormat="1" applyFill="1"/>
    <xf numFmtId="3" fontId="0" fillId="20" borderId="0" xfId="0" applyNumberFormat="1" applyFill="1"/>
    <xf numFmtId="3" fontId="0" fillId="18" borderId="0" xfId="0" applyNumberFormat="1" applyFill="1"/>
    <xf numFmtId="3" fontId="0" fillId="21" borderId="0" xfId="0" applyNumberFormat="1" applyFill="1"/>
    <xf numFmtId="3" fontId="0" fillId="22" borderId="0" xfId="0" applyNumberFormat="1" applyFill="1"/>
    <xf numFmtId="167" fontId="2" fillId="22" borderId="0" xfId="1" applyNumberFormat="1" applyFill="1"/>
    <xf numFmtId="167" fontId="2" fillId="0" borderId="0" xfId="1" applyNumberFormat="1" applyFont="1" applyFill="1" applyAlignment="1">
      <alignment horizontal="center"/>
    </xf>
    <xf numFmtId="0" fontId="0" fillId="0" borderId="0" xfId="0" applyFill="1" applyAlignment="1">
      <alignment horizontal="center"/>
    </xf>
    <xf numFmtId="1" fontId="0" fillId="0" borderId="0" xfId="0" applyNumberFormat="1" applyFill="1"/>
    <xf numFmtId="3" fontId="0" fillId="0" borderId="0" xfId="0" applyNumberFormat="1" applyFill="1" applyAlignment="1">
      <alignment horizontal="center"/>
    </xf>
    <xf numFmtId="167" fontId="2" fillId="0" borderId="0" xfId="1" applyNumberFormat="1" applyFill="1" applyAlignment="1">
      <alignment horizontal="center"/>
    </xf>
    <xf numFmtId="17" fontId="0" fillId="0" borderId="0" xfId="0" quotePrefix="1" applyNumberFormat="1" applyFill="1"/>
    <xf numFmtId="165" fontId="0" fillId="0" borderId="0" xfId="3" applyNumberFormat="1" applyFont="1" applyFill="1" applyAlignment="1">
      <alignment horizontal="center"/>
    </xf>
    <xf numFmtId="165" fontId="2" fillId="0" borderId="0" xfId="3" applyNumberFormat="1" applyFill="1" applyAlignment="1">
      <alignment horizontal="center"/>
    </xf>
    <xf numFmtId="0" fontId="0" fillId="0" borderId="0" xfId="0" quotePrefix="1" applyFill="1"/>
    <xf numFmtId="0" fontId="0" fillId="0" borderId="0" xfId="0" applyFill="1" applyAlignment="1">
      <alignment horizontal="left"/>
    </xf>
    <xf numFmtId="0" fontId="41" fillId="0" borderId="0" xfId="33" applyNumberFormat="1" applyFont="1" applyAlignment="1">
      <alignment horizontal="center"/>
    </xf>
    <xf numFmtId="0" fontId="7" fillId="0" borderId="0" xfId="4" applyFont="1" applyAlignment="1">
      <alignment horizontal="center" vertical="center"/>
    </xf>
    <xf numFmtId="0" fontId="2" fillId="0" borderId="0" xfId="4" applyFont="1" applyAlignment="1">
      <alignment horizontal="center"/>
    </xf>
    <xf numFmtId="37" fontId="6" fillId="0" borderId="0" xfId="4" applyNumberFormat="1" applyFont="1" applyFill="1" applyBorder="1" applyAlignment="1" applyProtection="1">
      <alignment horizontal="center"/>
    </xf>
    <xf numFmtId="37" fontId="6" fillId="0" borderId="0" xfId="4" applyNumberFormat="1" applyFont="1" applyAlignment="1" applyProtection="1">
      <alignment horizontal="center"/>
    </xf>
    <xf numFmtId="0" fontId="7" fillId="0" borderId="0" xfId="4" applyFont="1" applyBorder="1" applyAlignment="1">
      <alignment horizontal="center" vertical="center"/>
    </xf>
    <xf numFmtId="10" fontId="2" fillId="0" borderId="0" xfId="3" applyNumberFormat="1"/>
    <xf numFmtId="0" fontId="7" fillId="0" borderId="0" xfId="4" applyFont="1" applyFill="1" applyAlignment="1">
      <alignment horizontal="center" vertical="center"/>
    </xf>
    <xf numFmtId="37" fontId="6" fillId="0" borderId="0" xfId="4" applyNumberFormat="1" applyFont="1" applyFill="1" applyAlignment="1" applyProtection="1">
      <alignment horizontal="center"/>
    </xf>
    <xf numFmtId="0" fontId="7" fillId="0" borderId="0" xfId="4" applyFont="1" applyFill="1" applyBorder="1" applyAlignment="1">
      <alignment horizontal="center" vertical="center"/>
    </xf>
    <xf numFmtId="0" fontId="2" fillId="0" borderId="0" xfId="4" applyFill="1"/>
    <xf numFmtId="165" fontId="2" fillId="0" borderId="0" xfId="4" applyNumberFormat="1"/>
    <xf numFmtId="0" fontId="41" fillId="0" borderId="0" xfId="33" applyNumberFormat="1" applyFont="1" applyBorder="1" applyAlignment="1">
      <alignment horizontal="center"/>
    </xf>
    <xf numFmtId="37" fontId="6" fillId="0" borderId="0" xfId="4" applyNumberFormat="1" applyFont="1" applyBorder="1" applyAlignment="1" applyProtection="1">
      <alignment horizontal="center"/>
    </xf>
    <xf numFmtId="10" fontId="2" fillId="0" borderId="0" xfId="3" applyNumberFormat="1" applyBorder="1"/>
    <xf numFmtId="0" fontId="2" fillId="0" borderId="0" xfId="4" applyBorder="1"/>
    <xf numFmtId="167" fontId="2" fillId="0" borderId="0" xfId="1" applyNumberFormat="1" applyBorder="1"/>
    <xf numFmtId="37" fontId="2" fillId="0" borderId="0" xfId="4" applyNumberFormat="1" applyBorder="1"/>
    <xf numFmtId="167" fontId="2" fillId="0" borderId="0" xfId="4" applyNumberFormat="1"/>
    <xf numFmtId="0" fontId="41" fillId="0" borderId="0" xfId="4" applyFont="1" applyBorder="1" applyAlignment="1">
      <alignment horizontal="center" vertical="center"/>
    </xf>
    <xf numFmtId="0" fontId="41" fillId="0" borderId="0" xfId="4" applyFont="1" applyAlignment="1">
      <alignment horizontal="center" vertical="center"/>
    </xf>
    <xf numFmtId="165" fontId="2" fillId="0" borderId="0" xfId="4" applyNumberFormat="1" applyBorder="1"/>
    <xf numFmtId="167" fontId="2" fillId="0" borderId="0" xfId="4" applyNumberFormat="1" applyBorder="1"/>
    <xf numFmtId="37" fontId="6" fillId="22" borderId="0" xfId="4" applyNumberFormat="1" applyFont="1" applyFill="1" applyAlignment="1" applyProtection="1">
      <alignment horizontal="center"/>
    </xf>
    <xf numFmtId="37" fontId="6" fillId="21" borderId="0" xfId="4" applyNumberFormat="1" applyFont="1" applyFill="1" applyAlignment="1" applyProtection="1">
      <alignment horizontal="center"/>
    </xf>
    <xf numFmtId="37" fontId="6" fillId="22" borderId="0" xfId="4" applyNumberFormat="1" applyFont="1" applyFill="1" applyBorder="1" applyAlignment="1" applyProtection="1">
      <alignment horizontal="center"/>
    </xf>
    <xf numFmtId="37" fontId="6" fillId="21" borderId="0" xfId="4" applyNumberFormat="1" applyFont="1" applyFill="1" applyBorder="1" applyAlignment="1" applyProtection="1">
      <alignment horizontal="center"/>
    </xf>
    <xf numFmtId="3" fontId="2" fillId="0" borderId="0" xfId="4" applyNumberFormat="1" applyBorder="1"/>
    <xf numFmtId="0" fontId="41" fillId="0" borderId="4" xfId="4" applyFont="1" applyBorder="1" applyAlignment="1">
      <alignment horizontal="center" vertical="center"/>
    </xf>
    <xf numFmtId="37" fontId="6" fillId="22" borderId="4" xfId="4" applyNumberFormat="1" applyFont="1" applyFill="1" applyBorder="1" applyAlignment="1" applyProtection="1">
      <alignment horizontal="center"/>
    </xf>
    <xf numFmtId="37" fontId="6" fillId="21" borderId="4" xfId="4" applyNumberFormat="1" applyFont="1" applyFill="1" applyBorder="1" applyAlignment="1" applyProtection="1">
      <alignment horizontal="center"/>
    </xf>
    <xf numFmtId="37" fontId="6" fillId="0" borderId="4" xfId="4" applyNumberFormat="1" applyFont="1" applyBorder="1" applyAlignment="1" applyProtection="1">
      <alignment horizontal="center"/>
    </xf>
    <xf numFmtId="37" fontId="6" fillId="0" borderId="4" xfId="4" applyNumberFormat="1" applyFont="1" applyFill="1" applyBorder="1" applyAlignment="1" applyProtection="1">
      <alignment horizontal="center"/>
    </xf>
    <xf numFmtId="176" fontId="7" fillId="0" borderId="0" xfId="1" applyNumberFormat="1" applyFont="1" applyAlignment="1">
      <alignment horizontal="center" vertical="center"/>
    </xf>
    <xf numFmtId="165" fontId="7" fillId="0" borderId="0" xfId="3" applyNumberFormat="1" applyFont="1" applyAlignment="1">
      <alignment horizontal="center" vertical="center"/>
    </xf>
    <xf numFmtId="165" fontId="7" fillId="0" borderId="5" xfId="3" applyNumberFormat="1" applyFont="1" applyBorder="1" applyAlignment="1">
      <alignment horizontal="center" vertical="center"/>
    </xf>
    <xf numFmtId="167" fontId="7" fillId="0" borderId="0" xfId="1" applyNumberFormat="1" applyFont="1" applyAlignment="1">
      <alignment horizontal="center" vertical="center"/>
    </xf>
    <xf numFmtId="0" fontId="2" fillId="0" borderId="0" xfId="4" quotePrefix="1" applyFont="1"/>
    <xf numFmtId="165" fontId="42" fillId="0" borderId="0" xfId="3" applyNumberFormat="1" applyFont="1" applyAlignment="1">
      <alignment horizontal="center" vertical="center"/>
    </xf>
    <xf numFmtId="0" fontId="41" fillId="0" borderId="0" xfId="0" applyFont="1" applyAlignment="1">
      <alignment horizontal="left"/>
    </xf>
    <xf numFmtId="0" fontId="41" fillId="0" borderId="0" xfId="0" applyFont="1" applyAlignment="1">
      <alignment horizontal="center"/>
    </xf>
    <xf numFmtId="0" fontId="41" fillId="23" borderId="6" xfId="0" applyFont="1" applyFill="1" applyBorder="1" applyAlignment="1">
      <alignment horizontal="center" vertical="center"/>
    </xf>
    <xf numFmtId="4" fontId="41" fillId="23" borderId="6" xfId="0" applyNumberFormat="1" applyFont="1" applyFill="1" applyBorder="1" applyAlignment="1">
      <alignment horizontal="center" vertical="center"/>
    </xf>
    <xf numFmtId="4" fontId="41" fillId="23" borderId="7" xfId="0" applyNumberFormat="1" applyFont="1" applyFill="1" applyBorder="1" applyAlignment="1">
      <alignment horizontal="center" vertical="center"/>
    </xf>
    <xf numFmtId="4" fontId="41" fillId="23" borderId="0" xfId="0" applyNumberFormat="1" applyFont="1" applyFill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3" fontId="41" fillId="0" borderId="0" xfId="0" applyNumberFormat="1" applyFont="1" applyAlignment="1">
      <alignment horizontal="center"/>
    </xf>
    <xf numFmtId="165" fontId="41" fillId="0" borderId="0" xfId="0" applyNumberFormat="1" applyFont="1" applyAlignment="1">
      <alignment horizontal="left"/>
    </xf>
    <xf numFmtId="3" fontId="41" fillId="0" borderId="0" xfId="34" applyNumberFormat="1" applyFont="1" applyAlignment="1">
      <alignment horizontal="center"/>
    </xf>
    <xf numFmtId="1" fontId="41" fillId="0" borderId="0" xfId="0" applyNumberFormat="1" applyFont="1" applyAlignment="1">
      <alignment horizontal="left"/>
    </xf>
    <xf numFmtId="3" fontId="41" fillId="0" borderId="0" xfId="0" applyNumberFormat="1" applyFont="1" applyAlignment="1">
      <alignment horizontal="left"/>
    </xf>
    <xf numFmtId="3" fontId="41" fillId="0" borderId="0" xfId="0" applyNumberFormat="1" applyFont="1" applyAlignment="1"/>
    <xf numFmtId="3" fontId="41" fillId="0" borderId="0" xfId="0" applyNumberFormat="1" applyFont="1" applyFill="1" applyAlignment="1">
      <alignment horizontal="center"/>
    </xf>
    <xf numFmtId="3" fontId="41" fillId="24" borderId="0" xfId="0" applyNumberFormat="1" applyFont="1" applyFill="1" applyAlignment="1">
      <alignment horizontal="center"/>
    </xf>
    <xf numFmtId="0" fontId="0" fillId="24" borderId="0" xfId="0" applyFill="1"/>
    <xf numFmtId="10" fontId="41" fillId="0" borderId="0" xfId="3" applyNumberFormat="1" applyFont="1" applyAlignment="1">
      <alignment horizontal="left"/>
    </xf>
    <xf numFmtId="3" fontId="41" fillId="21" borderId="0" xfId="0" applyNumberFormat="1" applyFont="1" applyFill="1" applyAlignment="1">
      <alignment horizontal="center"/>
    </xf>
    <xf numFmtId="43" fontId="41" fillId="0" borderId="0" xfId="1" applyFont="1" applyAlignment="1">
      <alignment horizontal="left"/>
    </xf>
    <xf numFmtId="167" fontId="41" fillId="0" borderId="0" xfId="1" applyNumberFormat="1" applyFont="1" applyAlignment="1">
      <alignment horizontal="center"/>
    </xf>
    <xf numFmtId="9" fontId="41" fillId="0" borderId="0" xfId="3" applyFont="1" applyAlignment="1">
      <alignment horizontal="center"/>
    </xf>
    <xf numFmtId="165" fontId="41" fillId="0" borderId="0" xfId="3" applyNumberFormat="1" applyFont="1" applyAlignment="1">
      <alignment horizontal="left"/>
    </xf>
    <xf numFmtId="0" fontId="41" fillId="0" borderId="0" xfId="0" applyFont="1" applyFill="1" applyAlignment="1">
      <alignment horizontal="center"/>
    </xf>
    <xf numFmtId="0" fontId="41" fillId="0" borderId="0" xfId="0" applyFont="1" applyFill="1" applyAlignment="1">
      <alignment horizontal="center" vertical="center"/>
    </xf>
    <xf numFmtId="165" fontId="41" fillId="0" borderId="0" xfId="0" applyNumberFormat="1" applyFont="1" applyFill="1" applyAlignment="1">
      <alignment horizontal="left"/>
    </xf>
    <xf numFmtId="177" fontId="41" fillId="0" borderId="0" xfId="0" applyNumberFormat="1" applyFont="1" applyFill="1" applyAlignment="1">
      <alignment horizontal="center"/>
    </xf>
    <xf numFmtId="0" fontId="41" fillId="0" borderId="0" xfId="0" applyFont="1" applyFill="1" applyAlignment="1">
      <alignment horizontal="left"/>
    </xf>
    <xf numFmtId="1" fontId="41" fillId="0" borderId="0" xfId="0" applyNumberFormat="1" applyFont="1" applyFill="1" applyAlignment="1">
      <alignment horizontal="left"/>
    </xf>
    <xf numFmtId="0" fontId="43" fillId="0" borderId="0" xfId="0" applyFont="1" applyAlignment="1">
      <alignment horizontal="left"/>
    </xf>
    <xf numFmtId="178" fontId="41" fillId="0" borderId="0" xfId="0" applyNumberFormat="1" applyFont="1" applyFill="1" applyAlignment="1">
      <alignment horizontal="center"/>
    </xf>
    <xf numFmtId="178" fontId="41" fillId="0" borderId="0" xfId="0" applyNumberFormat="1" applyFont="1" applyAlignment="1">
      <alignment horizontal="left"/>
    </xf>
    <xf numFmtId="178" fontId="41" fillId="24" borderId="0" xfId="0" applyNumberFormat="1" applyFont="1" applyFill="1" applyAlignment="1">
      <alignment horizontal="center"/>
    </xf>
    <xf numFmtId="0" fontId="2" fillId="24" borderId="0" xfId="0" applyFont="1" applyFill="1"/>
    <xf numFmtId="0" fontId="41" fillId="24" borderId="0" xfId="0" applyFont="1" applyFill="1" applyAlignment="1">
      <alignment horizontal="left"/>
    </xf>
    <xf numFmtId="3" fontId="43" fillId="0" borderId="0" xfId="0" applyNumberFormat="1" applyFont="1" applyAlignment="1">
      <alignment horizontal="center"/>
    </xf>
    <xf numFmtId="0" fontId="41" fillId="20" borderId="0" xfId="0" applyFont="1" applyFill="1" applyAlignment="1">
      <alignment horizontal="left"/>
    </xf>
    <xf numFmtId="4" fontId="41" fillId="23" borderId="6" xfId="0" applyNumberFormat="1" applyFont="1" applyFill="1" applyBorder="1" applyAlignment="1">
      <alignment horizontal="center" vertical="center" wrapText="1"/>
    </xf>
    <xf numFmtId="3" fontId="41" fillId="0" borderId="0" xfId="1" applyNumberFormat="1" applyFont="1" applyAlignment="1">
      <alignment horizontal="center"/>
    </xf>
    <xf numFmtId="10" fontId="41" fillId="0" borderId="0" xfId="3" applyNumberFormat="1" applyFont="1" applyAlignment="1">
      <alignment horizontal="center"/>
    </xf>
    <xf numFmtId="0" fontId="2" fillId="0" borderId="0" xfId="21" applyAlignment="1">
      <alignment horizontal="left"/>
    </xf>
    <xf numFmtId="0" fontId="41" fillId="0" borderId="0" xfId="21" applyFont="1" applyAlignment="1">
      <alignment horizontal="center" wrapText="1"/>
    </xf>
    <xf numFmtId="0" fontId="2" fillId="0" borderId="0" xfId="21" applyAlignment="1">
      <alignment horizontal="center" wrapText="1"/>
    </xf>
    <xf numFmtId="0" fontId="2" fillId="0" borderId="0" xfId="21"/>
    <xf numFmtId="3" fontId="43" fillId="0" borderId="0" xfId="21" applyNumberFormat="1" applyFont="1" applyAlignment="1">
      <alignment horizontal="center"/>
    </xf>
    <xf numFmtId="3" fontId="41" fillId="0" borderId="0" xfId="21" applyNumberFormat="1" applyFont="1" applyAlignment="1">
      <alignment horizontal="center"/>
    </xf>
    <xf numFmtId="3" fontId="41" fillId="0" borderId="4" xfId="21" applyNumberFormat="1" applyFont="1" applyBorder="1" applyAlignment="1">
      <alignment horizontal="center"/>
    </xf>
    <xf numFmtId="0" fontId="2" fillId="0" borderId="5" xfId="21" applyBorder="1" applyAlignment="1">
      <alignment horizontal="left"/>
    </xf>
    <xf numFmtId="0" fontId="2" fillId="0" borderId="5" xfId="21" applyBorder="1"/>
    <xf numFmtId="0" fontId="41" fillId="0" borderId="0" xfId="21" applyFont="1" applyAlignment="1">
      <alignment horizontal="left"/>
    </xf>
    <xf numFmtId="0" fontId="41" fillId="0" borderId="0" xfId="0" applyFont="1" applyAlignment="1">
      <alignment horizontal="center"/>
    </xf>
    <xf numFmtId="3" fontId="43" fillId="0" borderId="0" xfId="34" applyNumberFormat="1" applyFont="1" applyAlignment="1">
      <alignment horizontal="center"/>
    </xf>
    <xf numFmtId="3" fontId="43" fillId="24" borderId="0" xfId="0" applyNumberFormat="1" applyFont="1" applyFill="1" applyAlignment="1">
      <alignment horizontal="center"/>
    </xf>
    <xf numFmtId="3" fontId="3" fillId="21" borderId="0" xfId="4" applyNumberFormat="1" applyFont="1" applyFill="1" applyAlignment="1">
      <alignment horizontal="center"/>
    </xf>
    <xf numFmtId="43" fontId="43" fillId="0" borderId="0" xfId="1" applyFont="1" applyAlignment="1">
      <alignment horizontal="left"/>
    </xf>
    <xf numFmtId="43" fontId="41" fillId="0" borderId="0" xfId="0" applyNumberFormat="1" applyFont="1" applyAlignment="1">
      <alignment horizontal="left"/>
    </xf>
    <xf numFmtId="167" fontId="41" fillId="0" borderId="0" xfId="1" applyNumberFormat="1" applyFont="1" applyAlignment="1">
      <alignment horizontal="left"/>
    </xf>
    <xf numFmtId="167" fontId="43" fillId="0" borderId="0" xfId="1" applyNumberFormat="1" applyFont="1" applyAlignment="1">
      <alignment horizontal="left"/>
    </xf>
    <xf numFmtId="3" fontId="3" fillId="25" borderId="0" xfId="4" applyNumberFormat="1" applyFont="1" applyFill="1" applyAlignment="1">
      <alignment horizontal="center"/>
    </xf>
    <xf numFmtId="0" fontId="41" fillId="0" borderId="0" xfId="0" applyFont="1" applyAlignment="1">
      <alignment horizontal="center"/>
    </xf>
    <xf numFmtId="172" fontId="28" fillId="0" borderId="0" xfId="4" applyNumberFormat="1" applyFont="1" applyBorder="1" applyAlignment="1">
      <alignment horizontal="center"/>
    </xf>
    <xf numFmtId="172" fontId="16" fillId="0" borderId="0" xfId="4" quotePrefix="1" applyNumberFormat="1" applyFont="1" applyBorder="1" applyAlignment="1">
      <alignment horizontal="center"/>
    </xf>
    <xf numFmtId="172" fontId="16" fillId="0" borderId="0" xfId="4" applyNumberFormat="1" applyFont="1" applyBorder="1" applyAlignment="1">
      <alignment horizontal="center"/>
    </xf>
    <xf numFmtId="0" fontId="37" fillId="0" borderId="0" xfId="4" applyFont="1" applyAlignment="1">
      <alignment horizontal="center"/>
    </xf>
    <xf numFmtId="0" fontId="37" fillId="0" borderId="5" xfId="0" applyFont="1" applyBorder="1" applyAlignment="1">
      <alignment horizontal="center"/>
    </xf>
    <xf numFmtId="0" fontId="38" fillId="0" borderId="5" xfId="0" applyFont="1" applyBorder="1" applyAlignment="1">
      <alignment horizontal="center"/>
    </xf>
    <xf numFmtId="0" fontId="41" fillId="0" borderId="0" xfId="0" applyFont="1" applyAlignment="1">
      <alignment horizontal="center"/>
    </xf>
    <xf numFmtId="0" fontId="37" fillId="0" borderId="0" xfId="0" applyFont="1" applyFill="1"/>
  </cellXfs>
  <cellStyles count="118">
    <cellStyle name="Comma" xfId="1" builtinId="3"/>
    <cellStyle name="Comma 2" xfId="6"/>
    <cellStyle name="Comma 2 2" xfId="7"/>
    <cellStyle name="Comma 3" xfId="8"/>
    <cellStyle name="Comma 3 2" xfId="9"/>
    <cellStyle name="Comma 4" xfId="10"/>
    <cellStyle name="Comma 5" xfId="11"/>
    <cellStyle name="Comma 6" xfId="12"/>
    <cellStyle name="Comma 7" xfId="13"/>
    <cellStyle name="Comma 8" xfId="14"/>
    <cellStyle name="Currency" xfId="2" builtinId="4"/>
    <cellStyle name="Currency 2" xfId="15"/>
    <cellStyle name="Currency 3" xfId="16"/>
    <cellStyle name="Currency 4" xfId="17"/>
    <cellStyle name="Currency 5" xfId="18"/>
    <cellStyle name="Currency 6" xfId="19"/>
    <cellStyle name="Currency 7" xfId="20"/>
    <cellStyle name="Normal" xfId="0" builtinId="0"/>
    <cellStyle name="Normal 2" xfId="21"/>
    <cellStyle name="Normal 2 2" xfId="22"/>
    <cellStyle name="Normal 3" xfId="23"/>
    <cellStyle name="Normal 3 2" xfId="24"/>
    <cellStyle name="Normal 4" xfId="25"/>
    <cellStyle name="Normal 4 2" xfId="26"/>
    <cellStyle name="Normal 5" xfId="27"/>
    <cellStyle name="Normal 5 2" xfId="28"/>
    <cellStyle name="Normal 6" xfId="29"/>
    <cellStyle name="Normal 6 2" xfId="30"/>
    <cellStyle name="Normal 9" xfId="31"/>
    <cellStyle name="Normal 9 2" xfId="32"/>
    <cellStyle name="Normal_2007 BUDGET FORECAST (Aug 24)" xfId="4"/>
    <cellStyle name="Normal_2008 Sales Forecast" xfId="5"/>
    <cellStyle name="Normal_2008_2012 St_Energy Forecast(2011-12 Joaane's Numbers)" xfId="33"/>
    <cellStyle name="Normal_Wholesale Forecast" xfId="34"/>
    <cellStyle name="Percent" xfId="3" builtinId="5"/>
    <cellStyle name="Percent 2" xfId="35"/>
    <cellStyle name="Percent 2 2" xfId="36"/>
    <cellStyle name="Percent 3" xfId="37"/>
    <cellStyle name="Percent 3 2" xfId="38"/>
    <cellStyle name="SAPBEXaggData" xfId="39"/>
    <cellStyle name="SAPBEXaggDataEmph" xfId="40"/>
    <cellStyle name="SAPBEXaggItem" xfId="41"/>
    <cellStyle name="SAPBEXaggItemX" xfId="42"/>
    <cellStyle name="SAPBEXchaText" xfId="43"/>
    <cellStyle name="SAPBEXexcBad7" xfId="44"/>
    <cellStyle name="SAPBEXexcBad7 2" xfId="45"/>
    <cellStyle name="SAPBEXexcBad8" xfId="46"/>
    <cellStyle name="SAPBEXexcBad8 2" xfId="47"/>
    <cellStyle name="SAPBEXexcBad9" xfId="48"/>
    <cellStyle name="SAPBEXexcBad9 2" xfId="49"/>
    <cellStyle name="SAPBEXexcCritical4" xfId="50"/>
    <cellStyle name="SAPBEXexcCritical4 2" xfId="51"/>
    <cellStyle name="SAPBEXexcCritical5" xfId="52"/>
    <cellStyle name="SAPBEXexcCritical5 2" xfId="53"/>
    <cellStyle name="SAPBEXexcCritical6" xfId="54"/>
    <cellStyle name="SAPBEXexcCritical6 2" xfId="55"/>
    <cellStyle name="SAPBEXexcGood1" xfId="56"/>
    <cellStyle name="SAPBEXexcGood1 2" xfId="57"/>
    <cellStyle name="SAPBEXexcGood2" xfId="58"/>
    <cellStyle name="SAPBEXexcGood2 2" xfId="59"/>
    <cellStyle name="SAPBEXexcGood3" xfId="60"/>
    <cellStyle name="SAPBEXexcGood3 2" xfId="61"/>
    <cellStyle name="SAPBEXfilterDrill" xfId="62"/>
    <cellStyle name="SAPBEXfilterDrill 2" xfId="63"/>
    <cellStyle name="SAPBEXfilterDrill_Feb 12 Revenue Trend (2)" xfId="64"/>
    <cellStyle name="SAPBEXfilterItem" xfId="65"/>
    <cellStyle name="SAPBEXfilterItem 2" xfId="66"/>
    <cellStyle name="SAPBEXfilterText" xfId="67"/>
    <cellStyle name="SAPBEXformats" xfId="68"/>
    <cellStyle name="SAPBEXformats 2" xfId="69"/>
    <cellStyle name="SAPBEXheaderItem" xfId="70"/>
    <cellStyle name="SAPBEXheaderItem 2" xfId="71"/>
    <cellStyle name="SAPBEXheaderItem 3" xfId="72"/>
    <cellStyle name="SAPBEXheaderItem 4" xfId="73"/>
    <cellStyle name="SAPBEXheaderItem 5" xfId="74"/>
    <cellStyle name="SAPBEXheaderItem 6" xfId="75"/>
    <cellStyle name="SAPBEXheaderItem 7" xfId="76"/>
    <cellStyle name="SAPBEXheaderItem 8" xfId="77"/>
    <cellStyle name="SAPBEXheaderText" xfId="78"/>
    <cellStyle name="SAPBEXheaderText 2" xfId="79"/>
    <cellStyle name="SAPBEXheaderText 3" xfId="80"/>
    <cellStyle name="SAPBEXheaderText 4" xfId="81"/>
    <cellStyle name="SAPBEXheaderText 5" xfId="82"/>
    <cellStyle name="SAPBEXheaderText 6" xfId="83"/>
    <cellStyle name="SAPBEXheaderText 7" xfId="84"/>
    <cellStyle name="SAPBEXheaderText 8" xfId="85"/>
    <cellStyle name="SAPBEXHLevel0" xfId="86"/>
    <cellStyle name="SAPBEXHLevel0X" xfId="87"/>
    <cellStyle name="SAPBEXHLevel1" xfId="88"/>
    <cellStyle name="SAPBEXHLevel1 2" xfId="89"/>
    <cellStyle name="SAPBEXHLevel1_Feb 12 Revenue Trend (2)" xfId="90"/>
    <cellStyle name="SAPBEXHLevel1X" xfId="91"/>
    <cellStyle name="SAPBEXHLevel2" xfId="92"/>
    <cellStyle name="SAPBEXHLevel2 2" xfId="93"/>
    <cellStyle name="SAPBEXHLevel2 3" xfId="94"/>
    <cellStyle name="SAPBEXHLevel2_Feb 12 Revenue Trend (2)" xfId="95"/>
    <cellStyle name="SAPBEXHLevel2X" xfId="96"/>
    <cellStyle name="SAPBEXHLevel3" xfId="97"/>
    <cellStyle name="SAPBEXHLevel3X" xfId="98"/>
    <cellStyle name="SAPBEXinputData" xfId="99"/>
    <cellStyle name="SAPBEXresData" xfId="100"/>
    <cellStyle name="SAPBEXresData 2" xfId="101"/>
    <cellStyle name="SAPBEXresDataEmph" xfId="102"/>
    <cellStyle name="SAPBEXresItem" xfId="103"/>
    <cellStyle name="SAPBEXresItem 2" xfId="104"/>
    <cellStyle name="SAPBEXresItemX" xfId="105"/>
    <cellStyle name="SAPBEXresItemX 2" xfId="106"/>
    <cellStyle name="SAPBEXstdData" xfId="107"/>
    <cellStyle name="SAPBEXstdData 2" xfId="108"/>
    <cellStyle name="SAPBEXstdData 3" xfId="109"/>
    <cellStyle name="SAPBEXstdData_Feb 12 Revenue Trend (2)" xfId="110"/>
    <cellStyle name="SAPBEXstdDataEmph" xfId="111"/>
    <cellStyle name="SAPBEXstdItem" xfId="112"/>
    <cellStyle name="SAPBEXstdItemX" xfId="113"/>
    <cellStyle name="SAPBEXtitle" xfId="114"/>
    <cellStyle name="SAPBEXundefined" xfId="115"/>
    <cellStyle name="SAPBEXundefined 2" xfId="116"/>
    <cellStyle name="Style 1" xfId="1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counting\FIN_RPT\FRM\02%20CLAUSWKB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mon\LEO\WKLY20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s"/>
      <sheetName val="Base"/>
      <sheetName val="NI Variances"/>
      <sheetName val="Clause Link"/>
      <sheetName val="Brd Rpt Other"/>
      <sheetName val="Clause Budget"/>
      <sheetName val="SOEF"/>
      <sheetName val="ER_SOEF"/>
      <sheetName val="Module1"/>
      <sheetName val="Module2"/>
      <sheetName val="Module3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14">
          <cell r="L14">
            <v>13349</v>
          </cell>
          <cell r="P14">
            <v>48097</v>
          </cell>
        </row>
        <row r="16">
          <cell r="L16">
            <v>13384</v>
          </cell>
          <cell r="P16">
            <v>41066</v>
          </cell>
        </row>
        <row r="17">
          <cell r="L17">
            <v>4834</v>
          </cell>
          <cell r="P17">
            <v>794</v>
          </cell>
        </row>
        <row r="21">
          <cell r="L21">
            <v>-37289</v>
          </cell>
          <cell r="P21">
            <v>-82721</v>
          </cell>
        </row>
        <row r="22">
          <cell r="L22">
            <v>23146</v>
          </cell>
          <cell r="P22">
            <v>66878</v>
          </cell>
        </row>
        <row r="23">
          <cell r="L23">
            <v>1148</v>
          </cell>
          <cell r="P23">
            <v>12267</v>
          </cell>
        </row>
        <row r="28">
          <cell r="L28">
            <v>589</v>
          </cell>
          <cell r="P28">
            <v>-1979</v>
          </cell>
        </row>
        <row r="29">
          <cell r="L29">
            <v>6871</v>
          </cell>
          <cell r="P29">
            <v>-7355</v>
          </cell>
        </row>
        <row r="32">
          <cell r="L32">
            <v>1800</v>
          </cell>
          <cell r="P32">
            <v>-5057</v>
          </cell>
        </row>
        <row r="33">
          <cell r="L33">
            <v>-473</v>
          </cell>
          <cell r="P33">
            <v>-3109</v>
          </cell>
        </row>
      </sheetData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 Hourly (On Hour Load)"/>
      <sheetName val="Weekly Log (OHL)"/>
      <sheetName val="2000 Weekly"/>
      <sheetName val="Weekly NEL Report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A1:Y747"/>
  <sheetViews>
    <sheetView tabSelected="1" zoomScaleNormal="100" workbookViewId="0">
      <pane xSplit="1" ySplit="3" topLeftCell="M688" activePane="bottomRight" state="frozen"/>
      <selection pane="topRight" activeCell="B1" sqref="B1"/>
      <selection pane="bottomLeft" activeCell="A4" sqref="A4"/>
      <selection pane="bottomRight" sqref="A1:A2"/>
    </sheetView>
  </sheetViews>
  <sheetFormatPr defaultColWidth="9.109375" defaultRowHeight="13.2" x14ac:dyDescent="0.25"/>
  <cols>
    <col min="1" max="1" width="12.21875" style="180" customWidth="1"/>
    <col min="2" max="2" width="13.33203125" style="180" bestFit="1" customWidth="1"/>
    <col min="3" max="3" width="14.44140625" style="180" bestFit="1" customWidth="1"/>
    <col min="4" max="4" width="12.6640625" style="180" bestFit="1" customWidth="1"/>
    <col min="5" max="5" width="14.88671875" style="180" bestFit="1" customWidth="1"/>
    <col min="6" max="6" width="14.6640625" style="180" customWidth="1"/>
    <col min="7" max="7" width="13.33203125" style="180" bestFit="1" customWidth="1"/>
    <col min="8" max="8" width="13.88671875" style="180" customWidth="1"/>
    <col min="9" max="9" width="20.44140625" style="180" bestFit="1" customWidth="1"/>
    <col min="10" max="10" width="6.33203125" style="180" bestFit="1" customWidth="1"/>
    <col min="11" max="11" width="16.88671875" style="180" bestFit="1" customWidth="1"/>
    <col min="12" max="12" width="11.109375" style="180" bestFit="1" customWidth="1"/>
    <col min="13" max="13" width="19.88671875" style="180" bestFit="1" customWidth="1"/>
    <col min="14" max="14" width="11.88671875" style="180" bestFit="1" customWidth="1"/>
    <col min="15" max="15" width="15" style="180" bestFit="1" customWidth="1"/>
    <col min="16" max="16" width="12.33203125" style="180" bestFit="1" customWidth="1"/>
    <col min="17" max="17" width="14" style="180" customWidth="1"/>
    <col min="18" max="18" width="10.109375" style="180" bestFit="1" customWidth="1"/>
    <col min="19" max="19" width="28" style="180" bestFit="1" customWidth="1"/>
    <col min="20" max="20" width="6.33203125" style="180" bestFit="1" customWidth="1"/>
    <col min="21" max="23" width="9.109375" style="180"/>
    <col min="24" max="24" width="10.33203125" style="180" bestFit="1" customWidth="1"/>
    <col min="25" max="25" width="6.33203125" style="180" bestFit="1" customWidth="1"/>
    <col min="26" max="16384" width="9.109375" style="180"/>
  </cols>
  <sheetData>
    <row r="1" spans="1:24" x14ac:dyDescent="0.25">
      <c r="A1" s="322" t="s">
        <v>189</v>
      </c>
      <c r="B1" s="181"/>
    </row>
    <row r="2" spans="1:24" x14ac:dyDescent="0.25">
      <c r="A2" s="322" t="s">
        <v>190</v>
      </c>
      <c r="B2" s="181"/>
      <c r="I2" s="180" t="s">
        <v>117</v>
      </c>
      <c r="P2" s="182"/>
    </row>
    <row r="3" spans="1:24" ht="39.6" x14ac:dyDescent="0.25">
      <c r="B3" s="183" t="s">
        <v>118</v>
      </c>
      <c r="C3" s="180" t="s">
        <v>119</v>
      </c>
      <c r="D3" s="180" t="s">
        <v>120</v>
      </c>
      <c r="E3" s="180" t="s">
        <v>121</v>
      </c>
      <c r="G3" s="180" t="s">
        <v>122</v>
      </c>
      <c r="K3" s="180" t="s">
        <v>123</v>
      </c>
      <c r="M3" s="180" t="s">
        <v>124</v>
      </c>
      <c r="N3" s="180" t="s">
        <v>125</v>
      </c>
      <c r="O3" s="180" t="s">
        <v>126</v>
      </c>
      <c r="P3" s="184" t="s">
        <v>127</v>
      </c>
      <c r="Q3" s="185" t="s">
        <v>128</v>
      </c>
      <c r="S3" s="186" t="s">
        <v>129</v>
      </c>
      <c r="W3" s="187" t="s">
        <v>130</v>
      </c>
      <c r="X3" s="186" t="s">
        <v>131</v>
      </c>
    </row>
    <row r="4" spans="1:24" x14ac:dyDescent="0.25">
      <c r="A4" s="188">
        <v>39083</v>
      </c>
      <c r="B4" s="181">
        <v>8469671</v>
      </c>
      <c r="C4" s="189">
        <v>73956.217569160799</v>
      </c>
      <c r="D4" s="181">
        <f t="shared" ref="D4:D41" si="0">B4-C4</f>
        <v>8395714.7824308388</v>
      </c>
      <c r="E4" s="189">
        <v>52057.500003300607</v>
      </c>
      <c r="G4" s="181">
        <f>B4-E4</f>
        <v>8417613.4999966994</v>
      </c>
      <c r="H4" s="190"/>
      <c r="I4" s="181">
        <f>G4-C4</f>
        <v>8343657.2824275382</v>
      </c>
      <c r="J4" s="181"/>
      <c r="K4" s="189">
        <v>7817338.1730000004</v>
      </c>
      <c r="L4" s="189"/>
      <c r="M4" s="189">
        <f>K4*I4/D4</f>
        <v>7768866.8882419299</v>
      </c>
      <c r="N4" s="191">
        <f>K4-M4</f>
        <v>48471.284758070484</v>
      </c>
      <c r="O4" s="189">
        <v>7932169.6100000003</v>
      </c>
      <c r="Q4" s="192"/>
    </row>
    <row r="5" spans="1:24" x14ac:dyDescent="0.25">
      <c r="A5" s="188">
        <v>39114</v>
      </c>
      <c r="B5" s="181">
        <v>7527571</v>
      </c>
      <c r="C5" s="189">
        <v>66836.2859058428</v>
      </c>
      <c r="D5" s="181">
        <f t="shared" si="0"/>
        <v>7460734.7140941573</v>
      </c>
      <c r="E5" s="189">
        <v>847.0162265310064</v>
      </c>
      <c r="G5" s="181">
        <f>B5-E5</f>
        <v>7526723.983773469</v>
      </c>
      <c r="H5" s="190"/>
      <c r="I5" s="181">
        <f>G5-C5</f>
        <v>7459887.6978676263</v>
      </c>
      <c r="J5" s="181"/>
      <c r="K5" s="189">
        <v>6930713.3940000003</v>
      </c>
      <c r="L5" s="189"/>
      <c r="M5" s="189">
        <f t="shared" ref="M5:M68" si="1">K5*I5/D5</f>
        <v>6929926.5510239238</v>
      </c>
      <c r="N5" s="191">
        <f t="shared" ref="N5:N68" si="2">K5-M5</f>
        <v>786.84297607652843</v>
      </c>
      <c r="O5" s="189">
        <v>7042442.0940000005</v>
      </c>
      <c r="Q5" s="192"/>
    </row>
    <row r="6" spans="1:24" x14ac:dyDescent="0.25">
      <c r="A6" s="188">
        <v>39142</v>
      </c>
      <c r="B6" s="181">
        <v>8435515</v>
      </c>
      <c r="C6" s="189">
        <v>76417.807947387599</v>
      </c>
      <c r="D6" s="181">
        <f t="shared" si="0"/>
        <v>8359097.1920526121</v>
      </c>
      <c r="E6" s="189">
        <v>-178696.03145465069</v>
      </c>
      <c r="G6" s="181">
        <f t="shared" ref="G6:G69" si="3">B6-E6</f>
        <v>8614211.0314546507</v>
      </c>
      <c r="H6" s="190"/>
      <c r="I6" s="181">
        <f>G6-C6</f>
        <v>8537793.2235072628</v>
      </c>
      <c r="J6" s="181"/>
      <c r="K6" s="189">
        <v>7844528.9249999998</v>
      </c>
      <c r="L6" s="189"/>
      <c r="M6" s="189">
        <f t="shared" si="1"/>
        <v>8012224.808337911</v>
      </c>
      <c r="N6" s="191">
        <f t="shared" si="2"/>
        <v>-167695.88333791122</v>
      </c>
      <c r="O6" s="189">
        <v>7967937.9040000001</v>
      </c>
      <c r="Q6" s="192"/>
    </row>
    <row r="7" spans="1:24" x14ac:dyDescent="0.25">
      <c r="A7" s="188">
        <v>39173</v>
      </c>
      <c r="B7" s="181">
        <v>8579552</v>
      </c>
      <c r="C7" s="189">
        <v>79493.177117467203</v>
      </c>
      <c r="D7" s="181">
        <f t="shared" si="0"/>
        <v>8500058.8228825331</v>
      </c>
      <c r="E7" s="189">
        <v>-225727.71463203989</v>
      </c>
      <c r="G7" s="181">
        <f t="shared" si="3"/>
        <v>8805279.7146320399</v>
      </c>
      <c r="H7" s="190"/>
      <c r="I7" s="181">
        <f>G7-C7</f>
        <v>8725786.537514573</v>
      </c>
      <c r="J7" s="181"/>
      <c r="K7" s="189">
        <v>8002666.4050000003</v>
      </c>
      <c r="L7" s="189"/>
      <c r="M7" s="189">
        <f t="shared" si="1"/>
        <v>8215185.3576571606</v>
      </c>
      <c r="N7" s="191">
        <f t="shared" si="2"/>
        <v>-212518.95265716035</v>
      </c>
      <c r="O7" s="189">
        <v>8132695.1555000003</v>
      </c>
      <c r="Q7" s="192"/>
    </row>
    <row r="8" spans="1:24" x14ac:dyDescent="0.25">
      <c r="A8" s="188">
        <v>39203</v>
      </c>
      <c r="B8" s="181">
        <v>9663511</v>
      </c>
      <c r="C8" s="189">
        <v>85772.672029675203</v>
      </c>
      <c r="D8" s="181">
        <f t="shared" si="0"/>
        <v>9577738.3279703241</v>
      </c>
      <c r="E8" s="189">
        <v>-572174.33994074538</v>
      </c>
      <c r="G8" s="181">
        <f t="shared" si="3"/>
        <v>10235685.339940745</v>
      </c>
      <c r="H8" s="190"/>
      <c r="I8" s="181">
        <f>G8-C8</f>
        <v>10149912.667911069</v>
      </c>
      <c r="J8" s="181"/>
      <c r="K8" s="189">
        <v>8571665.2740000002</v>
      </c>
      <c r="L8" s="189"/>
      <c r="M8" s="189">
        <f t="shared" si="1"/>
        <v>9083736.7832018286</v>
      </c>
      <c r="N8" s="191">
        <f t="shared" si="2"/>
        <v>-512071.50920182839</v>
      </c>
      <c r="O8" s="189">
        <v>8701269.2670000009</v>
      </c>
      <c r="Q8" s="192"/>
    </row>
    <row r="9" spans="1:24" x14ac:dyDescent="0.25">
      <c r="A9" s="188">
        <v>39234</v>
      </c>
      <c r="B9" s="181">
        <v>10343275</v>
      </c>
      <c r="C9" s="189">
        <v>90130.701867375596</v>
      </c>
      <c r="D9" s="181">
        <f t="shared" si="0"/>
        <v>10253144.298132624</v>
      </c>
      <c r="E9" s="189">
        <v>-285086.51748255827</v>
      </c>
      <c r="G9" s="181">
        <f t="shared" si="3"/>
        <v>10628361.517482558</v>
      </c>
      <c r="H9" s="190"/>
      <c r="I9" s="181">
        <f t="shared" ref="I9:I41" si="4">G9-C9</f>
        <v>10538230.815615183</v>
      </c>
      <c r="J9" s="181"/>
      <c r="K9" s="189">
        <v>9786085.3369999994</v>
      </c>
      <c r="L9" s="189"/>
      <c r="M9" s="189">
        <f t="shared" si="1"/>
        <v>10058185.378449779</v>
      </c>
      <c r="N9" s="191">
        <f t="shared" si="2"/>
        <v>-272100.04144977964</v>
      </c>
      <c r="O9" s="189">
        <v>9917019.693</v>
      </c>
      <c r="Q9" s="192"/>
    </row>
    <row r="10" spans="1:24" x14ac:dyDescent="0.25">
      <c r="A10" s="188">
        <v>39264</v>
      </c>
      <c r="B10" s="181">
        <v>11373076</v>
      </c>
      <c r="C10" s="189">
        <v>99403.443204400799</v>
      </c>
      <c r="D10" s="181">
        <f t="shared" si="0"/>
        <v>11273672.556795599</v>
      </c>
      <c r="E10" s="189">
        <v>-74894.326509017497</v>
      </c>
      <c r="G10" s="181">
        <f t="shared" si="3"/>
        <v>11447970.326509017</v>
      </c>
      <c r="H10" s="190"/>
      <c r="I10" s="181">
        <f t="shared" si="4"/>
        <v>11348566.883304616</v>
      </c>
      <c r="J10" s="181"/>
      <c r="K10" s="189">
        <v>9997955.2080000006</v>
      </c>
      <c r="L10" s="189"/>
      <c r="M10" s="189">
        <f t="shared" si="1"/>
        <v>10064374.568505475</v>
      </c>
      <c r="N10" s="191">
        <f t="shared" si="2"/>
        <v>-66419.360505474731</v>
      </c>
      <c r="O10" s="189">
        <v>10143932.837000001</v>
      </c>
      <c r="Q10" s="192"/>
    </row>
    <row r="11" spans="1:24" x14ac:dyDescent="0.25">
      <c r="A11" s="188">
        <v>39295</v>
      </c>
      <c r="B11" s="181">
        <v>12110271</v>
      </c>
      <c r="C11" s="189">
        <v>99814.147509944407</v>
      </c>
      <c r="D11" s="181">
        <f t="shared" si="0"/>
        <v>12010456.852490056</v>
      </c>
      <c r="E11" s="189">
        <v>474402.62555800565</v>
      </c>
      <c r="G11" s="181">
        <f t="shared" si="3"/>
        <v>11635868.374441994</v>
      </c>
      <c r="H11" s="190"/>
      <c r="I11" s="181">
        <f t="shared" si="4"/>
        <v>11536054.226932051</v>
      </c>
      <c r="J11" s="181"/>
      <c r="K11" s="189">
        <v>11078397.839</v>
      </c>
      <c r="L11" s="189"/>
      <c r="M11" s="189">
        <f t="shared" si="1"/>
        <v>10640810.735832635</v>
      </c>
      <c r="N11" s="191">
        <f t="shared" si="2"/>
        <v>437587.10316736437</v>
      </c>
      <c r="O11" s="189">
        <v>11231296.380999999</v>
      </c>
      <c r="Q11" s="192"/>
    </row>
    <row r="12" spans="1:24" x14ac:dyDescent="0.25">
      <c r="A12" s="188">
        <v>39326</v>
      </c>
      <c r="B12" s="181">
        <v>10759821.5</v>
      </c>
      <c r="C12" s="189">
        <v>88635.667897433988</v>
      </c>
      <c r="D12" s="181">
        <f t="shared" si="0"/>
        <v>10671185.832102565</v>
      </c>
      <c r="E12" s="189">
        <v>58655.558931404725</v>
      </c>
      <c r="G12" s="181">
        <f t="shared" si="3"/>
        <v>10701165.941068595</v>
      </c>
      <c r="H12" s="190"/>
      <c r="I12" s="181">
        <f t="shared" si="4"/>
        <v>10612530.27317116</v>
      </c>
      <c r="J12" s="181"/>
      <c r="K12" s="189">
        <v>10330010.688999999</v>
      </c>
      <c r="L12" s="189"/>
      <c r="M12" s="189">
        <f t="shared" si="1"/>
        <v>10273230.443555497</v>
      </c>
      <c r="N12" s="191">
        <f t="shared" si="2"/>
        <v>56780.245444502681</v>
      </c>
      <c r="O12" s="189">
        <v>10468144.828</v>
      </c>
      <c r="Q12" s="192"/>
    </row>
    <row r="13" spans="1:24" x14ac:dyDescent="0.25">
      <c r="A13" s="188">
        <v>39356</v>
      </c>
      <c r="B13" s="181">
        <v>10632392</v>
      </c>
      <c r="C13" s="189">
        <v>88294.541621095195</v>
      </c>
      <c r="D13" s="181">
        <f t="shared" si="0"/>
        <v>10544097.458378905</v>
      </c>
      <c r="E13" s="189">
        <v>771742.2194798924</v>
      </c>
      <c r="G13" s="181">
        <f t="shared" si="3"/>
        <v>9860649.7805201076</v>
      </c>
      <c r="H13" s="190"/>
      <c r="I13" s="181">
        <f t="shared" si="4"/>
        <v>9772355.238899013</v>
      </c>
      <c r="J13" s="181"/>
      <c r="K13" s="189">
        <v>9430393.8330000006</v>
      </c>
      <c r="L13" s="189"/>
      <c r="M13" s="189">
        <f t="shared" si="1"/>
        <v>8740165.6654420886</v>
      </c>
      <c r="N13" s="191">
        <f t="shared" si="2"/>
        <v>690228.16755791195</v>
      </c>
      <c r="O13" s="189">
        <v>9430137.7369999997</v>
      </c>
      <c r="Q13" s="192"/>
    </row>
    <row r="14" spans="1:24" x14ac:dyDescent="0.25">
      <c r="A14" s="188">
        <v>39387</v>
      </c>
      <c r="B14" s="181">
        <v>8074326</v>
      </c>
      <c r="C14" s="189">
        <v>71330.497285927995</v>
      </c>
      <c r="D14" s="181">
        <f t="shared" si="0"/>
        <v>8002995.5027140724</v>
      </c>
      <c r="E14" s="189">
        <v>-9752.1141533767805</v>
      </c>
      <c r="G14" s="181">
        <f t="shared" si="3"/>
        <v>8084078.1141533768</v>
      </c>
      <c r="H14" s="190"/>
      <c r="I14" s="181">
        <f t="shared" si="4"/>
        <v>8012747.6168674491</v>
      </c>
      <c r="J14" s="181"/>
      <c r="K14" s="189">
        <v>7794712.6430000002</v>
      </c>
      <c r="L14" s="189"/>
      <c r="M14" s="189">
        <f t="shared" si="1"/>
        <v>7804210.9524094611</v>
      </c>
      <c r="N14" s="191">
        <f t="shared" si="2"/>
        <v>-9498.3094094609842</v>
      </c>
      <c r="O14" s="189">
        <v>8004243.7800000003</v>
      </c>
      <c r="Q14" s="192"/>
    </row>
    <row r="15" spans="1:24" x14ac:dyDescent="0.25">
      <c r="A15" s="188">
        <v>39417</v>
      </c>
      <c r="B15" s="181">
        <v>8563233</v>
      </c>
      <c r="C15" s="189">
        <v>72173.634749233199</v>
      </c>
      <c r="D15" s="181">
        <f t="shared" si="0"/>
        <v>8491059.3652507663</v>
      </c>
      <c r="E15" s="189">
        <v>295127.96618641168</v>
      </c>
      <c r="G15" s="181">
        <f t="shared" si="3"/>
        <v>8268105.0338135883</v>
      </c>
      <c r="H15" s="190"/>
      <c r="I15" s="181">
        <f t="shared" si="4"/>
        <v>8195931.3990643555</v>
      </c>
      <c r="J15" s="181"/>
      <c r="K15" s="189">
        <v>7690163.6260000002</v>
      </c>
      <c r="L15" s="189"/>
      <c r="M15" s="189">
        <f t="shared" si="1"/>
        <v>7422872.7906691059</v>
      </c>
      <c r="N15" s="191">
        <f t="shared" si="2"/>
        <v>267290.83533089422</v>
      </c>
      <c r="O15" s="189">
        <v>7758008.8590000002</v>
      </c>
      <c r="P15" s="193"/>
      <c r="Q15" s="192"/>
      <c r="S15" s="191">
        <f>SUM(M4:M15)</f>
        <v>105013790.92332682</v>
      </c>
      <c r="W15" s="181">
        <v>4496589.333333333</v>
      </c>
      <c r="X15" s="182">
        <f>S15/W15*1000</f>
        <v>23354.098659812422</v>
      </c>
    </row>
    <row r="16" spans="1:24" x14ac:dyDescent="0.25">
      <c r="A16" s="188">
        <v>39448</v>
      </c>
      <c r="B16" s="181">
        <v>8158564</v>
      </c>
      <c r="C16" s="189">
        <v>71866.509942663994</v>
      </c>
      <c r="D16" s="181">
        <f t="shared" si="0"/>
        <v>8086697.4900573362</v>
      </c>
      <c r="E16" s="189">
        <v>-216798.13963105809</v>
      </c>
      <c r="F16" s="189"/>
      <c r="G16" s="181">
        <f t="shared" si="3"/>
        <v>8375362.1396310581</v>
      </c>
      <c r="H16" s="190"/>
      <c r="I16" s="181">
        <f t="shared" si="4"/>
        <v>8303495.6296883943</v>
      </c>
      <c r="J16" s="181"/>
      <c r="K16" s="189">
        <v>7704555.1339999996</v>
      </c>
      <c r="L16" s="189"/>
      <c r="M16" s="189">
        <f t="shared" si="1"/>
        <v>7911108.330999122</v>
      </c>
      <c r="N16" s="191">
        <f t="shared" si="2"/>
        <v>-206553.19699912239</v>
      </c>
      <c r="O16" s="189">
        <v>7773957.2469999995</v>
      </c>
      <c r="Q16" s="192">
        <f t="shared" ref="Q16:Q79" si="5">M16/M4-1</f>
        <v>1.8309162044270799E-2</v>
      </c>
      <c r="S16" s="191">
        <f t="shared" ref="S16:S79" si="6">SUM(M5:M16)</f>
        <v>105156032.36608399</v>
      </c>
      <c r="W16" s="181">
        <v>4500489.75</v>
      </c>
      <c r="X16" s="182">
        <f t="shared" ref="X16:X79" si="7">S16/W16*1000</f>
        <v>23365.464251103782</v>
      </c>
    </row>
    <row r="17" spans="1:25" x14ac:dyDescent="0.25">
      <c r="A17" s="188">
        <v>39479</v>
      </c>
      <c r="B17" s="181">
        <v>7896972</v>
      </c>
      <c r="C17" s="189">
        <v>76623.658992241195</v>
      </c>
      <c r="D17" s="181">
        <f t="shared" si="0"/>
        <v>7820348.3410077589</v>
      </c>
      <c r="E17" s="189">
        <v>156208.82604281977</v>
      </c>
      <c r="F17" s="189"/>
      <c r="G17" s="181">
        <f t="shared" si="3"/>
        <v>7740763.1739571802</v>
      </c>
      <c r="H17" s="190"/>
      <c r="I17" s="181">
        <f t="shared" si="4"/>
        <v>7664139.5149649391</v>
      </c>
      <c r="J17" s="181"/>
      <c r="K17" s="189">
        <v>7299140.5180000002</v>
      </c>
      <c r="L17" s="189"/>
      <c r="M17" s="189">
        <f t="shared" si="1"/>
        <v>7153342.6428005649</v>
      </c>
      <c r="N17" s="191">
        <f t="shared" si="2"/>
        <v>145797.87519943528</v>
      </c>
      <c r="O17" s="189">
        <v>7368404.6550000003</v>
      </c>
      <c r="Q17" s="192">
        <f t="shared" si="5"/>
        <v>3.2239315977112382E-2</v>
      </c>
      <c r="S17" s="191">
        <f t="shared" si="6"/>
        <v>105379448.45786063</v>
      </c>
      <c r="W17" s="181">
        <v>4504013.75</v>
      </c>
      <c r="X17" s="182">
        <f t="shared" si="7"/>
        <v>23396.786579050884</v>
      </c>
    </row>
    <row r="18" spans="1:25" x14ac:dyDescent="0.25">
      <c r="A18" s="188">
        <v>39508</v>
      </c>
      <c r="B18" s="181">
        <v>8325921</v>
      </c>
      <c r="C18" s="189">
        <v>85210.752911065589</v>
      </c>
      <c r="D18" s="181">
        <f t="shared" si="0"/>
        <v>8240710.2470889343</v>
      </c>
      <c r="E18" s="189">
        <v>-140862.10288115405</v>
      </c>
      <c r="F18" s="189"/>
      <c r="G18" s="181">
        <f t="shared" si="3"/>
        <v>8466783.102881154</v>
      </c>
      <c r="H18" s="190"/>
      <c r="I18" s="181">
        <f t="shared" si="4"/>
        <v>8381572.3499700883</v>
      </c>
      <c r="J18" s="181"/>
      <c r="K18" s="189">
        <v>7665045.3049999997</v>
      </c>
      <c r="L18" s="189"/>
      <c r="M18" s="189">
        <f t="shared" si="1"/>
        <v>7796067.3125657951</v>
      </c>
      <c r="N18" s="191">
        <f t="shared" si="2"/>
        <v>-131022.00756579544</v>
      </c>
      <c r="O18" s="189">
        <v>7754317.085</v>
      </c>
      <c r="Q18" s="192">
        <f t="shared" si="5"/>
        <v>-2.6978461156902611E-2</v>
      </c>
      <c r="S18" s="191">
        <f t="shared" si="6"/>
        <v>105163290.9620885</v>
      </c>
      <c r="W18" s="181">
        <v>4506618.75</v>
      </c>
      <c r="X18" s="182">
        <f t="shared" si="7"/>
        <v>23335.297879832524</v>
      </c>
    </row>
    <row r="19" spans="1:25" x14ac:dyDescent="0.25">
      <c r="A19" s="188">
        <v>39539</v>
      </c>
      <c r="B19" s="181">
        <v>8619990</v>
      </c>
      <c r="C19" s="189">
        <v>84191.753445126393</v>
      </c>
      <c r="D19" s="181">
        <f t="shared" si="0"/>
        <v>8535798.2465548739</v>
      </c>
      <c r="E19" s="189">
        <v>-122798.41804212146</v>
      </c>
      <c r="F19" s="189"/>
      <c r="G19" s="181">
        <f t="shared" si="3"/>
        <v>8742788.4180421215</v>
      </c>
      <c r="H19" s="190"/>
      <c r="I19" s="181">
        <f t="shared" si="4"/>
        <v>8658596.6645969953</v>
      </c>
      <c r="J19" s="181"/>
      <c r="K19" s="189">
        <v>8131802.9970000004</v>
      </c>
      <c r="L19" s="189"/>
      <c r="M19" s="189">
        <f t="shared" si="1"/>
        <v>8248789.4246331519</v>
      </c>
      <c r="N19" s="191">
        <f t="shared" si="2"/>
        <v>-116986.42763315141</v>
      </c>
      <c r="O19" s="189">
        <v>8218531.1160000004</v>
      </c>
      <c r="Q19" s="192">
        <f t="shared" si="5"/>
        <v>4.0904818957820943E-3</v>
      </c>
      <c r="S19" s="191">
        <f t="shared" si="6"/>
        <v>105196895.02906451</v>
      </c>
      <c r="W19" s="181">
        <v>4508703.25</v>
      </c>
      <c r="X19" s="182">
        <f t="shared" si="7"/>
        <v>23331.962472594423</v>
      </c>
    </row>
    <row r="20" spans="1:25" x14ac:dyDescent="0.25">
      <c r="A20" s="188">
        <v>39569</v>
      </c>
      <c r="B20" s="181">
        <v>10292599</v>
      </c>
      <c r="C20" s="189">
        <v>95713.962309029201</v>
      </c>
      <c r="D20" s="181">
        <f t="shared" si="0"/>
        <v>10196885.037690971</v>
      </c>
      <c r="E20" s="189">
        <v>464377.38789721392</v>
      </c>
      <c r="F20" s="189"/>
      <c r="G20" s="181">
        <f t="shared" si="3"/>
        <v>9828221.6121027861</v>
      </c>
      <c r="H20" s="190"/>
      <c r="I20" s="181">
        <f t="shared" si="4"/>
        <v>9732507.6497937571</v>
      </c>
      <c r="J20" s="181"/>
      <c r="K20" s="189">
        <v>9054095.4790000003</v>
      </c>
      <c r="L20" s="189"/>
      <c r="M20" s="189">
        <f t="shared" si="1"/>
        <v>8641761.9876672309</v>
      </c>
      <c r="N20" s="191">
        <f t="shared" si="2"/>
        <v>412333.49133276939</v>
      </c>
      <c r="O20" s="189">
        <v>9153877.1520000007</v>
      </c>
      <c r="Q20" s="192">
        <f t="shared" si="5"/>
        <v>-4.865561454311651E-2</v>
      </c>
      <c r="S20" s="191">
        <f t="shared" si="6"/>
        <v>104754920.2335299</v>
      </c>
      <c r="W20" s="181">
        <v>4510378.583333333</v>
      </c>
      <c r="X20" s="182">
        <f t="shared" si="7"/>
        <v>23225.30543680265</v>
      </c>
    </row>
    <row r="21" spans="1:25" x14ac:dyDescent="0.25">
      <c r="A21" s="188">
        <v>39600</v>
      </c>
      <c r="B21" s="181">
        <v>10508760</v>
      </c>
      <c r="C21" s="189">
        <v>97078.567672720004</v>
      </c>
      <c r="D21" s="181">
        <f t="shared" si="0"/>
        <v>10411681.43232728</v>
      </c>
      <c r="E21" s="189">
        <v>70500.555545911193</v>
      </c>
      <c r="F21" s="189"/>
      <c r="G21" s="181">
        <f t="shared" si="3"/>
        <v>10438259.444454089</v>
      </c>
      <c r="H21" s="190"/>
      <c r="I21" s="181">
        <f t="shared" si="4"/>
        <v>10341180.876781369</v>
      </c>
      <c r="J21" s="181"/>
      <c r="K21" s="189">
        <v>10015222.795</v>
      </c>
      <c r="L21" s="189"/>
      <c r="M21" s="189">
        <f t="shared" si="1"/>
        <v>9947406.7774284985</v>
      </c>
      <c r="N21" s="191">
        <f t="shared" si="2"/>
        <v>67816.017571501434</v>
      </c>
      <c r="O21" s="189">
        <v>10105443.911</v>
      </c>
      <c r="Q21" s="192">
        <f t="shared" si="5"/>
        <v>-1.101377602948439E-2</v>
      </c>
      <c r="S21" s="191">
        <f t="shared" si="6"/>
        <v>104644141.63250861</v>
      </c>
      <c r="W21" s="181">
        <v>4511783.75</v>
      </c>
      <c r="X21" s="182">
        <f t="shared" si="7"/>
        <v>23193.518889842315</v>
      </c>
    </row>
    <row r="22" spans="1:25" x14ac:dyDescent="0.25">
      <c r="A22" s="188">
        <v>39630</v>
      </c>
      <c r="B22" s="181">
        <v>10745283</v>
      </c>
      <c r="C22" s="189">
        <v>99271.114556506393</v>
      </c>
      <c r="D22" s="181">
        <f t="shared" si="0"/>
        <v>10646011.885443494</v>
      </c>
      <c r="E22" s="189">
        <v>-497038.36985432357</v>
      </c>
      <c r="F22" s="189"/>
      <c r="G22" s="181">
        <f t="shared" si="3"/>
        <v>11242321.369854324</v>
      </c>
      <c r="H22" s="190"/>
      <c r="I22" s="181">
        <f t="shared" si="4"/>
        <v>11143050.255297817</v>
      </c>
      <c r="J22" s="181"/>
      <c r="K22" s="189">
        <v>9579253.9370000008</v>
      </c>
      <c r="L22" s="189"/>
      <c r="M22" s="189">
        <f t="shared" si="1"/>
        <v>10026487.775596147</v>
      </c>
      <c r="N22" s="191">
        <f t="shared" si="2"/>
        <v>-447233.83859614655</v>
      </c>
      <c r="O22" s="189">
        <v>9676714.2039999999</v>
      </c>
      <c r="Q22" s="192">
        <f t="shared" si="5"/>
        <v>-3.7644458333145892E-3</v>
      </c>
      <c r="S22" s="191">
        <f t="shared" si="6"/>
        <v>104606254.83959928</v>
      </c>
      <c r="W22" s="181">
        <v>4512353.666666667</v>
      </c>
      <c r="X22" s="182">
        <f t="shared" si="7"/>
        <v>23182.193278053324</v>
      </c>
    </row>
    <row r="23" spans="1:25" x14ac:dyDescent="0.25">
      <c r="A23" s="188">
        <v>39661</v>
      </c>
      <c r="B23" s="181">
        <v>11090020</v>
      </c>
      <c r="C23" s="189">
        <v>98840.191413177992</v>
      </c>
      <c r="D23" s="181">
        <f t="shared" si="0"/>
        <v>10991179.808586823</v>
      </c>
      <c r="E23" s="189">
        <v>-63116.513778897002</v>
      </c>
      <c r="F23" s="189"/>
      <c r="G23" s="181">
        <f t="shared" si="3"/>
        <v>11153136.513778897</v>
      </c>
      <c r="H23" s="190"/>
      <c r="I23" s="181">
        <f t="shared" si="4"/>
        <v>11054296.32236572</v>
      </c>
      <c r="J23" s="181"/>
      <c r="K23" s="189">
        <v>10261837.747</v>
      </c>
      <c r="L23" s="189"/>
      <c r="M23" s="189">
        <f t="shared" si="1"/>
        <v>10320766.036304239</v>
      </c>
      <c r="N23" s="191">
        <f t="shared" si="2"/>
        <v>-58928.289304239675</v>
      </c>
      <c r="O23" s="189">
        <v>10362505.873</v>
      </c>
      <c r="Q23" s="192">
        <f t="shared" si="5"/>
        <v>-3.0077097269539332E-2</v>
      </c>
      <c r="S23" s="191">
        <f t="shared" si="6"/>
        <v>104286210.14007089</v>
      </c>
      <c r="W23" s="181">
        <v>4512278.916666667</v>
      </c>
      <c r="X23" s="182">
        <f t="shared" si="7"/>
        <v>23111.649804021803</v>
      </c>
    </row>
    <row r="24" spans="1:25" x14ac:dyDescent="0.25">
      <c r="A24" s="188">
        <v>39692</v>
      </c>
      <c r="B24" s="181">
        <v>10640369</v>
      </c>
      <c r="C24" s="189">
        <v>86099.337725953592</v>
      </c>
      <c r="D24" s="181">
        <f t="shared" si="0"/>
        <v>10554269.662274046</v>
      </c>
      <c r="E24" s="189">
        <v>212664.91013371386</v>
      </c>
      <c r="F24" s="189"/>
      <c r="G24" s="181">
        <f t="shared" si="3"/>
        <v>10427704.089866286</v>
      </c>
      <c r="H24" s="190"/>
      <c r="I24" s="181">
        <f t="shared" si="4"/>
        <v>10341604.752140332</v>
      </c>
      <c r="J24" s="181"/>
      <c r="K24" s="189">
        <v>10219241.821</v>
      </c>
      <c r="L24" s="189"/>
      <c r="M24" s="189">
        <f t="shared" si="1"/>
        <v>10013327.606844002</v>
      </c>
      <c r="N24" s="191">
        <f t="shared" si="2"/>
        <v>205914.21415599808</v>
      </c>
      <c r="O24" s="189">
        <v>10299167.275</v>
      </c>
      <c r="Q24" s="192">
        <f t="shared" si="5"/>
        <v>-2.52990369620818E-2</v>
      </c>
      <c r="S24" s="191">
        <f t="shared" si="6"/>
        <v>104026307.3033594</v>
      </c>
      <c r="W24" s="181">
        <v>4511900.833333333</v>
      </c>
      <c r="X24" s="182">
        <f t="shared" si="7"/>
        <v>23055.982643684598</v>
      </c>
    </row>
    <row r="25" spans="1:25" x14ac:dyDescent="0.25">
      <c r="A25" s="188">
        <v>39722</v>
      </c>
      <c r="B25" s="181">
        <v>9367637</v>
      </c>
      <c r="C25" s="189">
        <v>78828.886598707599</v>
      </c>
      <c r="D25" s="181">
        <f t="shared" si="0"/>
        <v>9288808.1134012919</v>
      </c>
      <c r="E25" s="189">
        <v>-368198.31075802818</v>
      </c>
      <c r="F25" s="189"/>
      <c r="G25" s="181">
        <f t="shared" si="3"/>
        <v>9735835.3107580282</v>
      </c>
      <c r="H25" s="190"/>
      <c r="I25" s="181">
        <f t="shared" si="4"/>
        <v>9657006.4241593201</v>
      </c>
      <c r="J25" s="181"/>
      <c r="K25" s="189">
        <v>8552965.5869999994</v>
      </c>
      <c r="L25" s="189"/>
      <c r="M25" s="189">
        <f t="shared" si="1"/>
        <v>8891995.8955884073</v>
      </c>
      <c r="N25" s="191">
        <f t="shared" si="2"/>
        <v>-339030.30858840793</v>
      </c>
      <c r="O25" s="189">
        <v>8632523.1040000003</v>
      </c>
      <c r="Q25" s="192">
        <f t="shared" si="5"/>
        <v>1.7371550604200037E-2</v>
      </c>
      <c r="S25" s="191">
        <f t="shared" si="6"/>
        <v>104178137.53350574</v>
      </c>
      <c r="W25" s="181">
        <v>4511415.916666667</v>
      </c>
      <c r="X25" s="182">
        <f t="shared" si="7"/>
        <v>23092.11552600086</v>
      </c>
    </row>
    <row r="26" spans="1:25" x14ac:dyDescent="0.25">
      <c r="A26" s="188">
        <v>39753</v>
      </c>
      <c r="B26" s="181">
        <v>7648144</v>
      </c>
      <c r="C26" s="189">
        <v>63334.934125893204</v>
      </c>
      <c r="D26" s="181">
        <f t="shared" si="0"/>
        <v>7584809.0658741072</v>
      </c>
      <c r="E26" s="189">
        <v>-313766.71638458315</v>
      </c>
      <c r="F26" s="189"/>
      <c r="G26" s="181">
        <f>B26-E26</f>
        <v>7961910.7163845832</v>
      </c>
      <c r="H26" s="190"/>
      <c r="I26" s="181">
        <f t="shared" si="4"/>
        <v>7898575.7822586903</v>
      </c>
      <c r="J26" s="181"/>
      <c r="K26" s="189">
        <v>7313800.4759999998</v>
      </c>
      <c r="L26" s="189"/>
      <c r="M26" s="189">
        <f t="shared" si="1"/>
        <v>7616356.1685317345</v>
      </c>
      <c r="N26" s="191">
        <f t="shared" si="2"/>
        <v>-302555.6925317347</v>
      </c>
      <c r="O26" s="189">
        <v>7378389.8360000001</v>
      </c>
      <c r="Q26" s="192">
        <f t="shared" si="5"/>
        <v>-2.4070951570027588E-2</v>
      </c>
      <c r="S26" s="191">
        <f t="shared" si="6"/>
        <v>103990282.74962801</v>
      </c>
      <c r="W26" s="181">
        <v>4510666.75</v>
      </c>
      <c r="X26" s="182">
        <f t="shared" si="7"/>
        <v>23054.304055964236</v>
      </c>
    </row>
    <row r="27" spans="1:25" x14ac:dyDescent="0.25">
      <c r="A27" s="188">
        <v>39783</v>
      </c>
      <c r="B27" s="181">
        <v>7806098</v>
      </c>
      <c r="C27" s="189">
        <v>68667.513088557607</v>
      </c>
      <c r="D27" s="181">
        <f t="shared" si="0"/>
        <v>7737430.4869114421</v>
      </c>
      <c r="E27" s="189">
        <v>-379052.63617724553</v>
      </c>
      <c r="F27" s="189"/>
      <c r="G27" s="181">
        <f t="shared" si="3"/>
        <v>8185150.6361772455</v>
      </c>
      <c r="H27" s="190"/>
      <c r="I27" s="181">
        <f t="shared" si="4"/>
        <v>8116483.1230886877</v>
      </c>
      <c r="J27" s="181"/>
      <c r="K27" s="189">
        <v>6952468.6670000004</v>
      </c>
      <c r="L27" s="189"/>
      <c r="M27" s="189">
        <f>K27*I27/D27</f>
        <v>7293066.4378780695</v>
      </c>
      <c r="N27" s="191">
        <f t="shared" si="2"/>
        <v>-340597.7708780691</v>
      </c>
      <c r="O27" s="189">
        <v>7016955.7699999996</v>
      </c>
      <c r="Q27" s="192">
        <f>M27/M15-1</f>
        <v>-1.7487347075947346E-2</v>
      </c>
      <c r="S27" s="191">
        <f t="shared" si="6"/>
        <v>103860476.39683698</v>
      </c>
      <c r="T27" s="192">
        <f t="shared" ref="T27:T90" si="8">S27/S15-1</f>
        <v>-1.0982505405712883E-2</v>
      </c>
      <c r="W27" s="181">
        <v>4509730.166666667</v>
      </c>
      <c r="X27" s="182">
        <f t="shared" si="7"/>
        <v>23030.308368450496</v>
      </c>
      <c r="Y27" s="192">
        <f t="shared" ref="Y27:Y90" si="9">X27/X15-1</f>
        <v>-1.3864388263422955E-2</v>
      </c>
    </row>
    <row r="28" spans="1:25" x14ac:dyDescent="0.25">
      <c r="A28" s="188">
        <v>39814</v>
      </c>
      <c r="B28" s="181">
        <v>8007278</v>
      </c>
      <c r="C28" s="189">
        <v>66458.485783763201</v>
      </c>
      <c r="D28" s="181">
        <f t="shared" si="0"/>
        <v>7940819.5142162368</v>
      </c>
      <c r="E28" s="189">
        <v>-94834.89917990379</v>
      </c>
      <c r="F28" s="189"/>
      <c r="G28" s="181">
        <f t="shared" si="3"/>
        <v>8102112.8991799038</v>
      </c>
      <c r="H28" s="190"/>
      <c r="I28" s="181">
        <f t="shared" si="4"/>
        <v>8035654.4133961406</v>
      </c>
      <c r="J28" s="181"/>
      <c r="K28" s="189">
        <v>7458391.9630000005</v>
      </c>
      <c r="L28" s="189"/>
      <c r="M28" s="189">
        <f t="shared" si="1"/>
        <v>7547465.370170258</v>
      </c>
      <c r="N28" s="191">
        <f t="shared" si="2"/>
        <v>-89073.407170257531</v>
      </c>
      <c r="O28" s="189">
        <v>7513268.6620000005</v>
      </c>
      <c r="Q28" s="192">
        <f t="shared" si="5"/>
        <v>-4.5966120752506279E-2</v>
      </c>
      <c r="S28" s="191">
        <f t="shared" si="6"/>
        <v>103496833.43600813</v>
      </c>
      <c r="T28" s="192">
        <f t="shared" si="8"/>
        <v>-1.5778447443696164E-2</v>
      </c>
      <c r="W28" s="181">
        <v>4508500.5</v>
      </c>
      <c r="X28" s="182">
        <f t="shared" si="7"/>
        <v>22955.932562502352</v>
      </c>
      <c r="Y28" s="192">
        <f t="shared" si="9"/>
        <v>-1.7527222408263654E-2</v>
      </c>
    </row>
    <row r="29" spans="1:25" x14ac:dyDescent="0.25">
      <c r="A29" s="188">
        <v>39845</v>
      </c>
      <c r="B29" s="181">
        <v>7235663</v>
      </c>
      <c r="C29" s="189">
        <v>72594.889473426796</v>
      </c>
      <c r="D29" s="181">
        <f t="shared" si="0"/>
        <v>7163068.1105265729</v>
      </c>
      <c r="E29" s="189">
        <v>-98513.570368159562</v>
      </c>
      <c r="F29" s="189"/>
      <c r="G29" s="181">
        <f t="shared" si="3"/>
        <v>7334176.5703681596</v>
      </c>
      <c r="H29" s="190"/>
      <c r="I29" s="181">
        <f t="shared" si="4"/>
        <v>7261581.6808947325</v>
      </c>
      <c r="J29" s="181"/>
      <c r="K29" s="189">
        <v>6752703.9239999996</v>
      </c>
      <c r="L29" s="189"/>
      <c r="M29" s="189">
        <f t="shared" si="1"/>
        <v>6845573.7617465826</v>
      </c>
      <c r="N29" s="191">
        <f t="shared" si="2"/>
        <v>-92869.837746582925</v>
      </c>
      <c r="O29" s="189">
        <v>6835326.1199999992</v>
      </c>
      <c r="Q29" s="192">
        <f t="shared" si="5"/>
        <v>-4.3024484695100451E-2</v>
      </c>
      <c r="S29" s="191">
        <f t="shared" si="6"/>
        <v>103189064.55495411</v>
      </c>
      <c r="T29" s="192">
        <f t="shared" si="8"/>
        <v>-2.0785683878222438E-2</v>
      </c>
      <c r="W29" s="181">
        <v>4507130.583333333</v>
      </c>
      <c r="X29" s="182">
        <f t="shared" si="7"/>
        <v>22894.625005215334</v>
      </c>
      <c r="Y29" s="192">
        <f t="shared" si="9"/>
        <v>-2.1462843717400815E-2</v>
      </c>
    </row>
    <row r="30" spans="1:25" x14ac:dyDescent="0.25">
      <c r="A30" s="188">
        <v>39873</v>
      </c>
      <c r="B30" s="181">
        <v>8009351</v>
      </c>
      <c r="C30" s="189">
        <v>90141.778116962392</v>
      </c>
      <c r="D30" s="181">
        <f t="shared" si="0"/>
        <v>7919209.2218830381</v>
      </c>
      <c r="E30" s="189">
        <v>-165790.46787200961</v>
      </c>
      <c r="F30" s="189"/>
      <c r="G30" s="181">
        <f t="shared" si="3"/>
        <v>8175141.4678720096</v>
      </c>
      <c r="H30" s="190"/>
      <c r="I30" s="181">
        <f t="shared" si="4"/>
        <v>8084999.6897550477</v>
      </c>
      <c r="J30" s="181"/>
      <c r="K30" s="189">
        <v>7373744.0959999999</v>
      </c>
      <c r="L30" s="189"/>
      <c r="M30" s="189">
        <f t="shared" si="1"/>
        <v>7528115.1259086691</v>
      </c>
      <c r="N30" s="191">
        <f t="shared" si="2"/>
        <v>-154371.02990866918</v>
      </c>
      <c r="O30" s="189">
        <v>7460003.034</v>
      </c>
      <c r="Q30" s="192">
        <f t="shared" si="5"/>
        <v>-3.4370173564976514E-2</v>
      </c>
      <c r="S30" s="191">
        <f t="shared" si="6"/>
        <v>102921112.36829698</v>
      </c>
      <c r="T30" s="192">
        <f t="shared" si="8"/>
        <v>-2.1320924566727628E-2</v>
      </c>
      <c r="W30" s="181">
        <v>4505741.833333333</v>
      </c>
      <c r="X30" s="182">
        <f t="shared" si="7"/>
        <v>22842.212486940531</v>
      </c>
      <c r="Y30" s="192">
        <f t="shared" si="9"/>
        <v>-2.1130452048702675E-2</v>
      </c>
    </row>
    <row r="31" spans="1:25" x14ac:dyDescent="0.25">
      <c r="A31" s="188">
        <v>39904</v>
      </c>
      <c r="B31" s="181">
        <v>8493145</v>
      </c>
      <c r="C31" s="189">
        <v>91197.864158970799</v>
      </c>
      <c r="D31" s="181">
        <f t="shared" si="0"/>
        <v>8401947.1358410288</v>
      </c>
      <c r="E31" s="189">
        <v>82471.145538670942</v>
      </c>
      <c r="F31" s="189"/>
      <c r="G31" s="181">
        <f t="shared" si="3"/>
        <v>8410673.8544613291</v>
      </c>
      <c r="H31" s="190"/>
      <c r="I31" s="181">
        <f t="shared" si="4"/>
        <v>8319475.9903023578</v>
      </c>
      <c r="J31" s="181"/>
      <c r="K31" s="189">
        <v>8068103.0180000002</v>
      </c>
      <c r="L31" s="189"/>
      <c r="M31" s="189">
        <f>K31*I31/D31</f>
        <v>7988908.7922496302</v>
      </c>
      <c r="N31" s="191">
        <f t="shared" si="2"/>
        <v>79194.225750369951</v>
      </c>
      <c r="O31" s="189">
        <v>8152950.5530000003</v>
      </c>
      <c r="Q31" s="192">
        <f>M31/M19-1</f>
        <v>-3.1505305688547036E-2</v>
      </c>
      <c r="S31" s="191">
        <f t="shared" si="6"/>
        <v>102661231.73591347</v>
      </c>
      <c r="T31" s="192">
        <f t="shared" si="8"/>
        <v>-2.4103974670074302E-2</v>
      </c>
      <c r="W31" s="181">
        <v>4504420.25</v>
      </c>
      <c r="X31" s="182">
        <f t="shared" si="7"/>
        <v>22791.219743742487</v>
      </c>
      <c r="Y31" s="192">
        <f t="shared" si="9"/>
        <v>-2.3176049999526938E-2</v>
      </c>
    </row>
    <row r="32" spans="1:25" x14ac:dyDescent="0.25">
      <c r="A32" s="188">
        <v>39934</v>
      </c>
      <c r="B32" s="181">
        <v>9656281</v>
      </c>
      <c r="C32" s="189">
        <v>104863.5615507428</v>
      </c>
      <c r="D32" s="181">
        <f t="shared" si="0"/>
        <v>9551417.438449258</v>
      </c>
      <c r="E32" s="189">
        <v>-4639.0609318893403</v>
      </c>
      <c r="F32" s="189"/>
      <c r="G32" s="181">
        <f t="shared" si="3"/>
        <v>9660920.0609318893</v>
      </c>
      <c r="H32" s="190"/>
      <c r="I32" s="181">
        <f t="shared" si="4"/>
        <v>9556056.4993811473</v>
      </c>
      <c r="J32" s="181"/>
      <c r="K32" s="189">
        <v>8507630.0020000003</v>
      </c>
      <c r="L32" s="189"/>
      <c r="M32" s="189">
        <f t="shared" si="1"/>
        <v>8511762.1022060253</v>
      </c>
      <c r="N32" s="191">
        <f t="shared" si="2"/>
        <v>-4132.1002060249448</v>
      </c>
      <c r="O32" s="189">
        <v>8618451.2829999998</v>
      </c>
      <c r="Q32" s="192">
        <f t="shared" si="5"/>
        <v>-1.5043215220082451E-2</v>
      </c>
      <c r="S32" s="191">
        <f t="shared" si="6"/>
        <v>102531231.85045226</v>
      </c>
      <c r="T32" s="192">
        <f t="shared" si="8"/>
        <v>-2.1227531634030905E-2</v>
      </c>
      <c r="W32" s="181">
        <v>4503164.666666667</v>
      </c>
      <c r="X32" s="182">
        <f t="shared" si="7"/>
        <v>22768.705885753883</v>
      </c>
      <c r="Y32" s="192">
        <f t="shared" si="9"/>
        <v>-1.9659571422696698E-2</v>
      </c>
    </row>
    <row r="33" spans="1:25" x14ac:dyDescent="0.25">
      <c r="A33" s="188">
        <v>39965</v>
      </c>
      <c r="B33" s="181">
        <v>10367469</v>
      </c>
      <c r="C33" s="189">
        <v>111997.94115761521</v>
      </c>
      <c r="D33" s="181">
        <f t="shared" si="0"/>
        <v>10255471.058842385</v>
      </c>
      <c r="E33" s="189">
        <v>163796.59066889621</v>
      </c>
      <c r="F33" s="189"/>
      <c r="G33" s="181">
        <f t="shared" si="3"/>
        <v>10203672.409331104</v>
      </c>
      <c r="H33" s="190"/>
      <c r="I33" s="181">
        <f t="shared" si="4"/>
        <v>10091674.468173489</v>
      </c>
      <c r="J33" s="181"/>
      <c r="K33" s="189">
        <v>9860078.1809999999</v>
      </c>
      <c r="L33" s="189"/>
      <c r="M33" s="189">
        <f t="shared" si="1"/>
        <v>9702596.6591362078</v>
      </c>
      <c r="N33" s="191">
        <f t="shared" si="2"/>
        <v>157481.52186379209</v>
      </c>
      <c r="O33" s="189">
        <v>9950520.8550000004</v>
      </c>
      <c r="Q33" s="192">
        <f t="shared" si="5"/>
        <v>-2.4610446096140937E-2</v>
      </c>
      <c r="S33" s="191">
        <f t="shared" si="6"/>
        <v>102286421.73215997</v>
      </c>
      <c r="T33" s="192">
        <f t="shared" si="8"/>
        <v>-2.2530835109991321E-2</v>
      </c>
      <c r="W33" s="181">
        <v>4501802.666666667</v>
      </c>
      <c r="X33" s="182">
        <f t="shared" si="7"/>
        <v>22721.213990460703</v>
      </c>
      <c r="Y33" s="192">
        <f t="shared" si="9"/>
        <v>-2.0363658555858866E-2</v>
      </c>
    </row>
    <row r="34" spans="1:25" x14ac:dyDescent="0.25">
      <c r="A34" s="188">
        <v>39995</v>
      </c>
      <c r="B34" s="181">
        <v>11007925</v>
      </c>
      <c r="C34" s="189">
        <v>129650.22349953961</v>
      </c>
      <c r="D34" s="181">
        <f t="shared" si="0"/>
        <v>10878274.77650046</v>
      </c>
      <c r="E34" s="189">
        <v>135073.05386476591</v>
      </c>
      <c r="F34" s="189"/>
      <c r="G34" s="181">
        <f t="shared" si="3"/>
        <v>10872851.946135234</v>
      </c>
      <c r="H34" s="190"/>
      <c r="I34" s="181">
        <f t="shared" si="4"/>
        <v>10743201.722635694</v>
      </c>
      <c r="J34" s="181"/>
      <c r="K34" s="189">
        <v>9750264.3390000015</v>
      </c>
      <c r="L34" s="189"/>
      <c r="M34" s="189">
        <f t="shared" si="1"/>
        <v>9629197.5331584662</v>
      </c>
      <c r="N34" s="191">
        <f t="shared" si="2"/>
        <v>121066.80584153533</v>
      </c>
      <c r="O34" s="189">
        <v>9896531.4030000009</v>
      </c>
      <c r="Q34" s="192">
        <f t="shared" si="5"/>
        <v>-3.9624068899247189E-2</v>
      </c>
      <c r="S34" s="191">
        <f t="shared" si="6"/>
        <v>101889131.4897223</v>
      </c>
      <c r="T34" s="192">
        <f t="shared" si="8"/>
        <v>-2.5974769425053612E-2</v>
      </c>
      <c r="W34" s="181">
        <v>4500870.916666667</v>
      </c>
      <c r="X34" s="182">
        <f t="shared" si="7"/>
        <v>22637.647996619533</v>
      </c>
      <c r="Y34" s="192">
        <f t="shared" si="9"/>
        <v>-2.3489808531158896E-2</v>
      </c>
    </row>
    <row r="35" spans="1:25" x14ac:dyDescent="0.25">
      <c r="A35" s="188">
        <v>40026</v>
      </c>
      <c r="B35" s="181">
        <v>11448322</v>
      </c>
      <c r="C35" s="189">
        <v>129732.44346166559</v>
      </c>
      <c r="D35" s="181">
        <f t="shared" si="0"/>
        <v>11318589.556538334</v>
      </c>
      <c r="E35" s="189">
        <v>402985.27324448712</v>
      </c>
      <c r="F35" s="189"/>
      <c r="G35" s="181">
        <f t="shared" si="3"/>
        <v>11045336.726755513</v>
      </c>
      <c r="H35" s="190"/>
      <c r="I35" s="181">
        <f>G35-C35</f>
        <v>10915604.283293847</v>
      </c>
      <c r="J35" s="181"/>
      <c r="K35" s="189">
        <v>10567020.692000002</v>
      </c>
      <c r="L35" s="189"/>
      <c r="M35" s="189">
        <f t="shared" si="1"/>
        <v>10190794.157794962</v>
      </c>
      <c r="N35" s="191">
        <f t="shared" si="2"/>
        <v>376226.53420503996</v>
      </c>
      <c r="O35" s="189">
        <v>10678186.994000001</v>
      </c>
      <c r="Q35" s="192">
        <f t="shared" si="5"/>
        <v>-1.2593239499092412E-2</v>
      </c>
      <c r="S35" s="191">
        <f t="shared" si="6"/>
        <v>101759159.61121303</v>
      </c>
      <c r="T35" s="192">
        <f t="shared" si="8"/>
        <v>-2.4231876155665022E-2</v>
      </c>
      <c r="W35" s="181">
        <v>4500174.416666667</v>
      </c>
      <c r="X35" s="182">
        <f t="shared" si="7"/>
        <v>22612.270145428552</v>
      </c>
      <c r="Y35" s="192">
        <f t="shared" si="9"/>
        <v>-2.1607270048992766E-2</v>
      </c>
    </row>
    <row r="36" spans="1:25" x14ac:dyDescent="0.25">
      <c r="A36" s="188">
        <v>40057</v>
      </c>
      <c r="B36" s="181">
        <v>10342759</v>
      </c>
      <c r="C36" s="189">
        <v>119661.99634952639</v>
      </c>
      <c r="D36" s="181">
        <f t="shared" si="0"/>
        <v>10223097.003650473</v>
      </c>
      <c r="E36" s="189">
        <v>194513.2044335939</v>
      </c>
      <c r="F36" s="189"/>
      <c r="G36" s="181">
        <f t="shared" si="3"/>
        <v>10148245.795566406</v>
      </c>
      <c r="H36" s="190"/>
      <c r="I36" s="181">
        <f t="shared" si="4"/>
        <v>10028583.79921688</v>
      </c>
      <c r="J36" s="181"/>
      <c r="K36" s="189">
        <v>9852631.8579999991</v>
      </c>
      <c r="L36" s="189"/>
      <c r="M36" s="189">
        <f t="shared" si="1"/>
        <v>9665167.4336558133</v>
      </c>
      <c r="N36" s="191">
        <f t="shared" si="2"/>
        <v>187464.42434418574</v>
      </c>
      <c r="O36" s="189">
        <v>9993213.2349999994</v>
      </c>
      <c r="Q36" s="192">
        <f t="shared" si="5"/>
        <v>-3.476967765942518E-2</v>
      </c>
      <c r="S36" s="191">
        <f t="shared" si="6"/>
        <v>101410999.43802483</v>
      </c>
      <c r="T36" s="192">
        <f t="shared" si="8"/>
        <v>-2.514083151781854E-2</v>
      </c>
      <c r="W36" s="181">
        <v>4499573.25</v>
      </c>
      <c r="X36" s="182">
        <f t="shared" si="7"/>
        <v>22537.914998500099</v>
      </c>
      <c r="Y36" s="192">
        <f t="shared" si="9"/>
        <v>-2.2469987646629552E-2</v>
      </c>
    </row>
    <row r="37" spans="1:25" x14ac:dyDescent="0.25">
      <c r="A37" s="188">
        <v>40087</v>
      </c>
      <c r="B37" s="181">
        <v>10338743</v>
      </c>
      <c r="C37" s="189">
        <v>104474.66956530201</v>
      </c>
      <c r="D37" s="181">
        <f t="shared" si="0"/>
        <v>10234268.330434699</v>
      </c>
      <c r="E37" s="189">
        <v>943950.97633374482</v>
      </c>
      <c r="F37" s="189"/>
      <c r="G37" s="181">
        <f t="shared" si="3"/>
        <v>9394792.0236662552</v>
      </c>
      <c r="H37" s="190"/>
      <c r="I37" s="181">
        <f t="shared" si="4"/>
        <v>9290317.3541009538</v>
      </c>
      <c r="J37" s="181"/>
      <c r="K37" s="189">
        <v>9233544.1659999993</v>
      </c>
      <c r="L37" s="189"/>
      <c r="M37" s="189">
        <f t="shared" si="1"/>
        <v>8381894.3216631301</v>
      </c>
      <c r="N37" s="191">
        <f t="shared" si="2"/>
        <v>851649.8443368692</v>
      </c>
      <c r="O37" s="189">
        <v>9331106.3080000002</v>
      </c>
      <c r="P37" s="181"/>
      <c r="Q37" s="192">
        <f t="shared" si="5"/>
        <v>-5.7366375323942065E-2</v>
      </c>
      <c r="S37" s="191">
        <f t="shared" si="6"/>
        <v>100900897.86409955</v>
      </c>
      <c r="T37" s="192">
        <f t="shared" si="8"/>
        <v>-3.1458036657184052E-2</v>
      </c>
      <c r="W37" s="181">
        <v>4499014.666666667</v>
      </c>
      <c r="X37" s="182">
        <f t="shared" si="7"/>
        <v>22427.332502753834</v>
      </c>
      <c r="Y37" s="192">
        <f t="shared" si="9"/>
        <v>-2.8788311859019755E-2</v>
      </c>
    </row>
    <row r="38" spans="1:25" x14ac:dyDescent="0.25">
      <c r="A38" s="188">
        <v>40118</v>
      </c>
      <c r="B38" s="181">
        <v>8115012</v>
      </c>
      <c r="C38" s="189">
        <v>81152.433981231618</v>
      </c>
      <c r="D38" s="181">
        <f t="shared" si="0"/>
        <v>8033859.5660187686</v>
      </c>
      <c r="E38" s="189">
        <v>359166.77102785371</v>
      </c>
      <c r="F38" s="189"/>
      <c r="G38" s="181">
        <f t="shared" si="3"/>
        <v>7755845.2289721463</v>
      </c>
      <c r="H38" s="190"/>
      <c r="I38" s="181">
        <f t="shared" si="4"/>
        <v>7674692.7949909149</v>
      </c>
      <c r="J38" s="181"/>
      <c r="K38" s="189">
        <v>7996809.284</v>
      </c>
      <c r="L38" s="189"/>
      <c r="M38" s="189">
        <f t="shared" si="1"/>
        <v>7639298.9061476802</v>
      </c>
      <c r="N38" s="191">
        <f t="shared" si="2"/>
        <v>357510.37785231974</v>
      </c>
      <c r="O38" s="189">
        <v>8079339.5199999996</v>
      </c>
      <c r="P38" s="181"/>
      <c r="Q38" s="192">
        <f t="shared" si="5"/>
        <v>3.0122984151841337E-3</v>
      </c>
      <c r="S38" s="191">
        <f t="shared" si="6"/>
        <v>100923840.60171549</v>
      </c>
      <c r="T38" s="192">
        <f t="shared" si="8"/>
        <v>-2.9487775846282038E-2</v>
      </c>
      <c r="W38" s="181">
        <v>4498999.833333333</v>
      </c>
      <c r="X38" s="182">
        <f t="shared" si="7"/>
        <v>22432.505965873857</v>
      </c>
      <c r="Y38" s="192">
        <f t="shared" si="9"/>
        <v>-2.6971019753229908E-2</v>
      </c>
    </row>
    <row r="39" spans="1:25" x14ac:dyDescent="0.25">
      <c r="A39" s="188">
        <v>40148</v>
      </c>
      <c r="B39" s="181">
        <v>8215468</v>
      </c>
      <c r="C39" s="189">
        <v>74786.058557316399</v>
      </c>
      <c r="D39" s="181">
        <f t="shared" si="0"/>
        <v>8140681.9414426833</v>
      </c>
      <c r="E39" s="189">
        <v>263882.44847458135</v>
      </c>
      <c r="F39" s="189"/>
      <c r="G39" s="181">
        <f t="shared" si="3"/>
        <v>7951585.5515254186</v>
      </c>
      <c r="H39" s="190"/>
      <c r="I39" s="181">
        <f t="shared" si="4"/>
        <v>7876799.492968102</v>
      </c>
      <c r="J39" s="181"/>
      <c r="K39" s="189">
        <v>7341320.04</v>
      </c>
      <c r="L39" s="189"/>
      <c r="M39" s="189">
        <f t="shared" si="1"/>
        <v>7103349.1278423155</v>
      </c>
      <c r="N39" s="191">
        <f t="shared" si="2"/>
        <v>237970.91215768456</v>
      </c>
      <c r="O39" s="189">
        <v>7414515.557</v>
      </c>
      <c r="P39" s="181"/>
      <c r="Q39" s="192">
        <f t="shared" si="5"/>
        <v>-2.6013380194977676E-2</v>
      </c>
      <c r="S39" s="191">
        <f t="shared" si="6"/>
        <v>100734123.29167974</v>
      </c>
      <c r="T39" s="192">
        <f t="shared" si="8"/>
        <v>-3.0101470873403868E-2</v>
      </c>
      <c r="W39" s="181">
        <v>4499066.75</v>
      </c>
      <c r="X39" s="182">
        <f t="shared" si="7"/>
        <v>22390.00416957133</v>
      </c>
      <c r="Y39" s="192">
        <f t="shared" si="9"/>
        <v>-2.7802675875427174E-2</v>
      </c>
    </row>
    <row r="40" spans="1:25" x14ac:dyDescent="0.25">
      <c r="A40" s="188">
        <v>40179</v>
      </c>
      <c r="B40" s="181">
        <v>9390504</v>
      </c>
      <c r="C40" s="189">
        <v>183871.689519462</v>
      </c>
      <c r="D40" s="181">
        <f t="shared" si="0"/>
        <v>9206632.3104805388</v>
      </c>
      <c r="E40" s="189">
        <v>1124262.1849595802</v>
      </c>
      <c r="F40" s="189"/>
      <c r="G40" s="181">
        <f t="shared" si="3"/>
        <v>8266241.8150404198</v>
      </c>
      <c r="H40" s="190">
        <f t="shared" ref="H40:H103" si="10">G40/G28-1</f>
        <v>2.025754490253151E-2</v>
      </c>
      <c r="I40" s="181">
        <f t="shared" si="4"/>
        <v>8082370.1255209576</v>
      </c>
      <c r="J40" s="181"/>
      <c r="K40" s="189">
        <v>8657026.2540000007</v>
      </c>
      <c r="L40" s="189"/>
      <c r="M40" s="189">
        <f>K40*I40/D40</f>
        <v>7599878.8711839169</v>
      </c>
      <c r="N40" s="191">
        <f t="shared" si="2"/>
        <v>1057147.3828160837</v>
      </c>
      <c r="O40" s="189">
        <v>8839621.3279999997</v>
      </c>
      <c r="P40" s="181">
        <v>182595.07399999999</v>
      </c>
      <c r="Q40" s="192">
        <f>M40/M28-1</f>
        <v>6.9445169262798423E-3</v>
      </c>
      <c r="R40" s="189"/>
      <c r="S40" s="191">
        <f t="shared" si="6"/>
        <v>100786536.79269339</v>
      </c>
      <c r="T40" s="192">
        <f t="shared" si="8"/>
        <v>-2.6187242192202032E-2</v>
      </c>
      <c r="W40" s="181">
        <v>4499429.166666667</v>
      </c>
      <c r="X40" s="182">
        <f t="shared" si="7"/>
        <v>22399.84963856194</v>
      </c>
      <c r="Y40" s="192">
        <f t="shared" si="9"/>
        <v>-2.4223930891344114E-2</v>
      </c>
    </row>
    <row r="41" spans="1:25" x14ac:dyDescent="0.25">
      <c r="A41" s="188">
        <v>40210</v>
      </c>
      <c r="B41" s="181">
        <v>7653971</v>
      </c>
      <c r="C41" s="189">
        <v>148801.9816317028</v>
      </c>
      <c r="D41" s="181">
        <f t="shared" si="0"/>
        <v>7505169.0183682973</v>
      </c>
      <c r="E41" s="189">
        <v>37509.6268291343</v>
      </c>
      <c r="F41" s="189"/>
      <c r="G41" s="181">
        <f t="shared" si="3"/>
        <v>7616461.3731708657</v>
      </c>
      <c r="H41" s="190">
        <f t="shared" si="10"/>
        <v>3.8488956475796421E-2</v>
      </c>
      <c r="I41" s="181">
        <f t="shared" si="4"/>
        <v>7467659.391539163</v>
      </c>
      <c r="J41" s="181"/>
      <c r="K41" s="189">
        <v>6929803.4179999996</v>
      </c>
      <c r="L41" s="189"/>
      <c r="M41" s="189">
        <f>K41*I41/D41</f>
        <v>6895169.3758388879</v>
      </c>
      <c r="N41" s="191">
        <f t="shared" si="2"/>
        <v>34634.04216111172</v>
      </c>
      <c r="O41" s="189">
        <v>7076735.0499999998</v>
      </c>
      <c r="P41" s="181">
        <v>146931.63200000001</v>
      </c>
      <c r="Q41" s="192">
        <f t="shared" si="5"/>
        <v>7.244917054206379E-3</v>
      </c>
      <c r="R41" s="189"/>
      <c r="S41" s="191">
        <f t="shared" si="6"/>
        <v>100836132.40678571</v>
      </c>
      <c r="T41" s="192">
        <f t="shared" si="8"/>
        <v>-2.2802146315759386E-2</v>
      </c>
      <c r="W41" s="181">
        <v>4500093.75</v>
      </c>
      <c r="X41" s="182">
        <f t="shared" si="7"/>
        <v>22407.562599509332</v>
      </c>
      <c r="Y41" s="192">
        <f t="shared" si="9"/>
        <v>-2.1274094054611115E-2</v>
      </c>
    </row>
    <row r="42" spans="1:25" x14ac:dyDescent="0.25">
      <c r="A42" s="188">
        <v>40238</v>
      </c>
      <c r="B42" s="181">
        <v>7879751.5</v>
      </c>
      <c r="C42" s="189">
        <v>156882.31972620921</v>
      </c>
      <c r="D42" s="181">
        <f>B42-C42</f>
        <v>7722869.1802737908</v>
      </c>
      <c r="E42" s="189">
        <v>-588231.0125338342</v>
      </c>
      <c r="F42" s="189"/>
      <c r="G42" s="181">
        <f>B42-E42</f>
        <v>8467982.5125338342</v>
      </c>
      <c r="H42" s="190">
        <f t="shared" si="10"/>
        <v>3.5820914636484069E-2</v>
      </c>
      <c r="I42" s="181">
        <f>G42-C42</f>
        <v>8311100.192807625</v>
      </c>
      <c r="J42" s="181"/>
      <c r="K42" s="189">
        <v>7427271.5489999996</v>
      </c>
      <c r="L42" s="189"/>
      <c r="M42" s="189">
        <f>K42*I42/D42</f>
        <v>7992987.652904937</v>
      </c>
      <c r="N42" s="191">
        <f>K42-M42</f>
        <v>-565716.10390493739</v>
      </c>
      <c r="O42" s="189">
        <v>7584294.3449999997</v>
      </c>
      <c r="P42" s="181">
        <v>157022.796</v>
      </c>
      <c r="Q42" s="192">
        <f t="shared" si="5"/>
        <v>6.1751516710520038E-2</v>
      </c>
      <c r="R42" s="189"/>
      <c r="S42" s="191">
        <f t="shared" si="6"/>
        <v>101301004.93378198</v>
      </c>
      <c r="T42" s="192">
        <f t="shared" si="8"/>
        <v>-1.5741254609817457E-2</v>
      </c>
      <c r="W42" s="181">
        <v>4501237.5</v>
      </c>
      <c r="X42" s="182">
        <f t="shared" si="7"/>
        <v>22505.145514712782</v>
      </c>
      <c r="Y42" s="192">
        <f t="shared" si="9"/>
        <v>-1.4756318917025113E-2</v>
      </c>
    </row>
    <row r="43" spans="1:25" x14ac:dyDescent="0.25">
      <c r="A43" s="188">
        <v>40269</v>
      </c>
      <c r="B43" s="181">
        <v>8037871</v>
      </c>
      <c r="C43" s="189">
        <v>157068.02668771599</v>
      </c>
      <c r="D43" s="181">
        <f>B43-C43</f>
        <v>7880802.9733122839</v>
      </c>
      <c r="E43" s="189">
        <v>-416257.77615505829</v>
      </c>
      <c r="F43" s="189"/>
      <c r="G43" s="181">
        <f t="shared" si="3"/>
        <v>8454128.7761550583</v>
      </c>
      <c r="H43" s="190">
        <f t="shared" si="10"/>
        <v>5.1666397301424194E-3</v>
      </c>
      <c r="I43" s="181">
        <f t="shared" ref="I43:I106" si="11">G43-C43</f>
        <v>8297060.7494673422</v>
      </c>
      <c r="J43" s="181"/>
      <c r="K43" s="189">
        <v>7481070.8119999999</v>
      </c>
      <c r="L43" s="189"/>
      <c r="M43" s="189">
        <f t="shared" si="1"/>
        <v>7876215.051743987</v>
      </c>
      <c r="N43" s="191">
        <f t="shared" si="2"/>
        <v>-395144.2397439871</v>
      </c>
      <c r="O43" s="189">
        <v>7634483.4790000003</v>
      </c>
      <c r="P43" s="181">
        <v>153412.66699999999</v>
      </c>
      <c r="Q43" s="192">
        <f t="shared" si="5"/>
        <v>-1.4106274515860329E-2</v>
      </c>
      <c r="S43" s="191">
        <f t="shared" si="6"/>
        <v>101188311.19327633</v>
      </c>
      <c r="T43" s="192">
        <f t="shared" si="8"/>
        <v>-1.4347388178880371E-2</v>
      </c>
      <c r="W43" s="181">
        <v>4502717.833333333</v>
      </c>
      <c r="X43" s="182">
        <f t="shared" si="7"/>
        <v>22472.718686519886</v>
      </c>
      <c r="Y43" s="192">
        <f t="shared" si="9"/>
        <v>-1.3974726267559689E-2</v>
      </c>
    </row>
    <row r="44" spans="1:25" x14ac:dyDescent="0.25">
      <c r="A44" s="188">
        <v>40299</v>
      </c>
      <c r="B44" s="181">
        <v>10395115</v>
      </c>
      <c r="C44" s="189">
        <v>199283.66862024239</v>
      </c>
      <c r="D44" s="181">
        <f>B44-C44</f>
        <v>10195831.331379758</v>
      </c>
      <c r="E44" s="189">
        <v>733984.18700369447</v>
      </c>
      <c r="F44" s="189"/>
      <c r="G44" s="181">
        <f t="shared" si="3"/>
        <v>9661130.8129963055</v>
      </c>
      <c r="H44" s="190">
        <f t="shared" si="10"/>
        <v>2.1814906146389035E-5</v>
      </c>
      <c r="I44" s="181">
        <f t="shared" si="11"/>
        <v>9461847.1443760637</v>
      </c>
      <c r="J44" s="181"/>
      <c r="K44" s="189">
        <v>9040849.5409999993</v>
      </c>
      <c r="L44" s="189"/>
      <c r="M44" s="189">
        <f t="shared" si="1"/>
        <v>8390010.9399581738</v>
      </c>
      <c r="N44" s="191">
        <f t="shared" si="2"/>
        <v>650838.60104182549</v>
      </c>
      <c r="O44" s="189">
        <v>9240213.0599999987</v>
      </c>
      <c r="P44" s="181">
        <v>199363.519</v>
      </c>
      <c r="Q44" s="192">
        <f t="shared" si="5"/>
        <v>-1.4303872780501825E-2</v>
      </c>
      <c r="S44" s="191">
        <f t="shared" si="6"/>
        <v>101066560.03102848</v>
      </c>
      <c r="T44" s="192">
        <f t="shared" si="8"/>
        <v>-1.428512847246477E-2</v>
      </c>
      <c r="W44" s="181">
        <v>4504603.75</v>
      </c>
      <c r="X44" s="182">
        <f t="shared" si="7"/>
        <v>22436.281999505169</v>
      </c>
      <c r="Y44" s="192">
        <f t="shared" si="9"/>
        <v>-1.4600034271456286E-2</v>
      </c>
    </row>
    <row r="45" spans="1:25" x14ac:dyDescent="0.25">
      <c r="A45" s="188">
        <v>40330</v>
      </c>
      <c r="B45" s="181">
        <v>11409507</v>
      </c>
      <c r="C45" s="189">
        <v>209538.24517031841</v>
      </c>
      <c r="D45" s="181">
        <f>B45-C45</f>
        <v>11199968.754829682</v>
      </c>
      <c r="E45" s="189">
        <v>1107219.115820948</v>
      </c>
      <c r="F45" s="189"/>
      <c r="G45" s="181">
        <f t="shared" si="3"/>
        <v>10302287.884179052</v>
      </c>
      <c r="H45" s="190">
        <f t="shared" si="10"/>
        <v>9.6647041272870382E-3</v>
      </c>
      <c r="I45" s="181">
        <f t="shared" si="11"/>
        <v>10092749.639008734</v>
      </c>
      <c r="J45" s="181"/>
      <c r="K45" s="189">
        <v>10695623.290999999</v>
      </c>
      <c r="L45" s="189"/>
      <c r="M45" s="189">
        <f t="shared" si="1"/>
        <v>9638263.326642219</v>
      </c>
      <c r="N45" s="191">
        <f t="shared" si="2"/>
        <v>1057359.9643577803</v>
      </c>
      <c r="O45" s="189">
        <v>10904588.499</v>
      </c>
      <c r="P45" s="181">
        <v>208965.20800000001</v>
      </c>
      <c r="Q45" s="192">
        <f t="shared" si="5"/>
        <v>-6.6305273478941551E-3</v>
      </c>
      <c r="S45" s="191">
        <f t="shared" si="6"/>
        <v>101002226.69853449</v>
      </c>
      <c r="T45" s="192">
        <f t="shared" si="8"/>
        <v>-1.2554892544664353E-2</v>
      </c>
      <c r="W45" s="181">
        <v>4506603.75</v>
      </c>
      <c r="X45" s="182">
        <f t="shared" si="7"/>
        <v>22412.049583577096</v>
      </c>
      <c r="Y45" s="192">
        <f t="shared" si="9"/>
        <v>-1.360686128009736E-2</v>
      </c>
    </row>
    <row r="46" spans="1:25" x14ac:dyDescent="0.25">
      <c r="A46" s="188">
        <v>40360</v>
      </c>
      <c r="B46" s="181">
        <v>11649520</v>
      </c>
      <c r="C46" s="189">
        <v>210132.75766480441</v>
      </c>
      <c r="D46" s="181">
        <f t="shared" ref="D46:D109" si="12">B46-C46</f>
        <v>11439387.242335195</v>
      </c>
      <c r="E46" s="189">
        <v>600166.96815349907</v>
      </c>
      <c r="F46" s="189"/>
      <c r="G46" s="181">
        <f t="shared" si="3"/>
        <v>11049353.031846501</v>
      </c>
      <c r="H46" s="190">
        <f t="shared" si="10"/>
        <v>1.6233191308560491E-2</v>
      </c>
      <c r="I46" s="181">
        <f t="shared" si="11"/>
        <v>10839220.274181696</v>
      </c>
      <c r="J46" s="181"/>
      <c r="K46" s="189">
        <v>10234337.945</v>
      </c>
      <c r="L46" s="189"/>
      <c r="M46" s="189">
        <f t="shared" si="1"/>
        <v>9697393.8372966312</v>
      </c>
      <c r="N46" s="191">
        <f t="shared" si="2"/>
        <v>536944.10770336911</v>
      </c>
      <c r="O46" s="189">
        <v>10441919.721000001</v>
      </c>
      <c r="P46" s="181">
        <v>207581.77600000001</v>
      </c>
      <c r="Q46" s="192">
        <f t="shared" si="5"/>
        <v>7.0822416824796175E-3</v>
      </c>
      <c r="S46" s="191">
        <f t="shared" si="6"/>
        <v>101070423.00267264</v>
      </c>
      <c r="T46" s="192">
        <f t="shared" si="8"/>
        <v>-8.0352877198902606E-3</v>
      </c>
      <c r="W46" s="181">
        <v>4508636.833333333</v>
      </c>
      <c r="X46" s="182">
        <f t="shared" si="7"/>
        <v>22417.069003082488</v>
      </c>
      <c r="Y46" s="192">
        <f t="shared" si="9"/>
        <v>-9.743900672454342E-3</v>
      </c>
    </row>
    <row r="47" spans="1:25" x14ac:dyDescent="0.25">
      <c r="A47" s="188">
        <v>40391</v>
      </c>
      <c r="B47" s="181">
        <v>11521499</v>
      </c>
      <c r="C47" s="189">
        <v>208667.60937280557</v>
      </c>
      <c r="D47" s="181">
        <f t="shared" si="12"/>
        <v>11312831.390627194</v>
      </c>
      <c r="E47" s="189">
        <v>346542.13335066102</v>
      </c>
      <c r="F47" s="189"/>
      <c r="G47" s="181">
        <f t="shared" si="3"/>
        <v>11174956.866649339</v>
      </c>
      <c r="H47" s="190">
        <f t="shared" si="10"/>
        <v>1.1735281875095982E-2</v>
      </c>
      <c r="I47" s="181">
        <f t="shared" si="11"/>
        <v>10966289.257276533</v>
      </c>
      <c r="J47" s="181"/>
      <c r="K47" s="189">
        <v>10687427.754000001</v>
      </c>
      <c r="L47" s="189"/>
      <c r="M47" s="189">
        <f t="shared" si="1"/>
        <v>10360043.398482183</v>
      </c>
      <c r="N47" s="191">
        <f>K47-M47</f>
        <v>327384.35551781766</v>
      </c>
      <c r="O47" s="189">
        <v>10894853.421</v>
      </c>
      <c r="P47" s="181">
        <v>207425.66699999999</v>
      </c>
      <c r="Q47" s="192">
        <f t="shared" si="5"/>
        <v>1.6608052136718232E-2</v>
      </c>
      <c r="S47" s="191">
        <f t="shared" si="6"/>
        <v>101239672.24335988</v>
      </c>
      <c r="T47" s="192">
        <f t="shared" si="8"/>
        <v>-5.1050673947969916E-3</v>
      </c>
      <c r="W47" s="181">
        <v>4510954</v>
      </c>
      <c r="X47" s="182">
        <f t="shared" si="7"/>
        <v>22443.073514684449</v>
      </c>
      <c r="Y47" s="192">
        <f t="shared" si="9"/>
        <v>-7.4825141242312876E-3</v>
      </c>
    </row>
    <row r="48" spans="1:25" s="200" customFormat="1" x14ac:dyDescent="0.25">
      <c r="A48" s="194">
        <v>40422</v>
      </c>
      <c r="B48" s="181">
        <v>10666454</v>
      </c>
      <c r="C48" s="189">
        <v>193251.6042705912</v>
      </c>
      <c r="D48" s="195">
        <f t="shared" si="12"/>
        <v>10473202.39572941</v>
      </c>
      <c r="E48" s="189">
        <v>418469.72590752691</v>
      </c>
      <c r="F48" s="196"/>
      <c r="G48" s="195">
        <f t="shared" si="3"/>
        <v>10247984.274092473</v>
      </c>
      <c r="H48" s="197">
        <f t="shared" si="10"/>
        <v>9.8281496659886614E-3</v>
      </c>
      <c r="I48" s="195">
        <f t="shared" si="11"/>
        <v>10054732.669821883</v>
      </c>
      <c r="J48" s="195"/>
      <c r="K48" s="196">
        <v>10143338.036</v>
      </c>
      <c r="L48" s="196"/>
      <c r="M48" s="196">
        <f t="shared" si="1"/>
        <v>9738048.4476460945</v>
      </c>
      <c r="N48" s="198">
        <f t="shared" si="2"/>
        <v>405289.58835390583</v>
      </c>
      <c r="O48" s="196">
        <v>10335868.869000001</v>
      </c>
      <c r="P48" s="181">
        <v>192530.83300000001</v>
      </c>
      <c r="Q48" s="199">
        <f t="shared" si="5"/>
        <v>7.5405847328102737E-3</v>
      </c>
      <c r="S48" s="191">
        <f t="shared" si="6"/>
        <v>101312553.25735016</v>
      </c>
      <c r="T48" s="192">
        <f t="shared" si="8"/>
        <v>-9.7076432754061859E-4</v>
      </c>
      <c r="W48" s="181">
        <v>4513370.666666667</v>
      </c>
      <c r="X48" s="182">
        <f t="shared" si="7"/>
        <v>22447.204260352537</v>
      </c>
      <c r="Y48" s="192">
        <f t="shared" si="9"/>
        <v>-4.024806116874502E-3</v>
      </c>
    </row>
    <row r="49" spans="1:25" s="200" customFormat="1" x14ac:dyDescent="0.25">
      <c r="A49" s="194">
        <v>40452</v>
      </c>
      <c r="B49" s="181">
        <v>9299921</v>
      </c>
      <c r="C49" s="189">
        <v>172752.23836926121</v>
      </c>
      <c r="D49" s="195">
        <f t="shared" si="12"/>
        <v>9127168.7616307382</v>
      </c>
      <c r="E49" s="189">
        <v>-249191.71954384446</v>
      </c>
      <c r="F49" s="196"/>
      <c r="G49" s="195">
        <f t="shared" si="3"/>
        <v>9549112.7195438445</v>
      </c>
      <c r="H49" s="197">
        <f t="shared" si="10"/>
        <v>1.6426196076383848E-2</v>
      </c>
      <c r="I49" s="195">
        <f t="shared" si="11"/>
        <v>9376360.4811745826</v>
      </c>
      <c r="J49" s="195"/>
      <c r="K49" s="196">
        <v>8235791.7590000005</v>
      </c>
      <c r="L49" s="196"/>
      <c r="M49" s="196">
        <f t="shared" si="1"/>
        <v>8460646.9319269825</v>
      </c>
      <c r="N49" s="198">
        <f t="shared" si="2"/>
        <v>-224855.17292698193</v>
      </c>
      <c r="O49" s="196">
        <v>8406425.7740000002</v>
      </c>
      <c r="P49" s="181">
        <v>170633.98499999999</v>
      </c>
      <c r="Q49" s="199">
        <f t="shared" si="5"/>
        <v>9.3955622967369923E-3</v>
      </c>
      <c r="S49" s="191">
        <f t="shared" si="6"/>
        <v>101391305.86761402</v>
      </c>
      <c r="T49" s="192">
        <f t="shared" si="8"/>
        <v>4.8602937525390466E-3</v>
      </c>
      <c r="W49" s="181">
        <v>4515769.5</v>
      </c>
      <c r="X49" s="182">
        <f t="shared" si="7"/>
        <v>22452.719490579406</v>
      </c>
      <c r="Y49" s="192">
        <f t="shared" si="9"/>
        <v>1.1319664441793442E-3</v>
      </c>
    </row>
    <row r="50" spans="1:25" x14ac:dyDescent="0.25">
      <c r="A50" s="188">
        <v>40483</v>
      </c>
      <c r="B50" s="181">
        <v>7811927</v>
      </c>
      <c r="C50" s="189">
        <v>149069.77595533</v>
      </c>
      <c r="D50" s="181">
        <f t="shared" si="12"/>
        <v>7662857.2240446704</v>
      </c>
      <c r="E50" s="189">
        <v>34779.288312866352</v>
      </c>
      <c r="F50" s="189"/>
      <c r="G50" s="181">
        <f t="shared" si="3"/>
        <v>7777147.7116871336</v>
      </c>
      <c r="H50" s="190">
        <f t="shared" si="10"/>
        <v>2.7466358708927441E-3</v>
      </c>
      <c r="I50" s="181">
        <f t="shared" si="11"/>
        <v>7628077.935731804</v>
      </c>
      <c r="J50" s="181"/>
      <c r="K50" s="189">
        <v>7502443.4649999999</v>
      </c>
      <c r="L50" s="189"/>
      <c r="M50" s="189">
        <f t="shared" si="1"/>
        <v>7468392.2440661862</v>
      </c>
      <c r="N50" s="191">
        <f t="shared" si="2"/>
        <v>34051.220933813602</v>
      </c>
      <c r="O50" s="196">
        <v>7650107.727</v>
      </c>
      <c r="P50" s="181">
        <v>147664.26199999999</v>
      </c>
      <c r="Q50" s="192">
        <f t="shared" si="5"/>
        <v>-2.2372034944719621E-2</v>
      </c>
      <c r="S50" s="191">
        <f t="shared" si="6"/>
        <v>101220399.20553252</v>
      </c>
      <c r="T50" s="192">
        <f t="shared" si="8"/>
        <v>2.9384395406371056E-3</v>
      </c>
      <c r="W50" s="181">
        <v>4517958.333333333</v>
      </c>
      <c r="X50" s="182">
        <f t="shared" si="7"/>
        <v>22404.013436496763</v>
      </c>
      <c r="Y50" s="192">
        <f t="shared" si="9"/>
        <v>-1.2701447364124041E-3</v>
      </c>
    </row>
    <row r="51" spans="1:25" x14ac:dyDescent="0.25">
      <c r="A51" s="188">
        <v>40513</v>
      </c>
      <c r="B51" s="181">
        <v>8887492</v>
      </c>
      <c r="C51" s="189">
        <v>171251.0411126884</v>
      </c>
      <c r="D51" s="181">
        <f t="shared" si="12"/>
        <v>8716240.9588873107</v>
      </c>
      <c r="E51" s="189">
        <v>749690.57226427179</v>
      </c>
      <c r="F51" s="189"/>
      <c r="G51" s="181">
        <f t="shared" si="3"/>
        <v>8137801.4277357282</v>
      </c>
      <c r="H51" s="190">
        <f t="shared" si="10"/>
        <v>2.3418710017473865E-2</v>
      </c>
      <c r="I51" s="181">
        <f t="shared" si="11"/>
        <v>7966550.3866230398</v>
      </c>
      <c r="J51" s="181"/>
      <c r="K51" s="189">
        <v>7968391.693</v>
      </c>
      <c r="L51" s="189"/>
      <c r="M51" s="189">
        <f t="shared" si="1"/>
        <v>7283024.2098695617</v>
      </c>
      <c r="N51" s="191">
        <f>K51-M51</f>
        <v>685367.48313043825</v>
      </c>
      <c r="O51" s="196">
        <v>8139636.6040000003</v>
      </c>
      <c r="P51" s="181">
        <v>171244.91099999999</v>
      </c>
      <c r="Q51" s="192">
        <f t="shared" si="5"/>
        <v>2.5294417998263707E-2</v>
      </c>
      <c r="S51" s="191">
        <f t="shared" si="6"/>
        <v>101400074.28755978</v>
      </c>
      <c r="T51" s="192">
        <f t="shared" si="8"/>
        <v>6.6109772351097273E-3</v>
      </c>
      <c r="W51" s="181">
        <v>4520327.666666667</v>
      </c>
      <c r="X51" s="182">
        <f t="shared" si="7"/>
        <v>22432.018597964419</v>
      </c>
      <c r="Y51" s="192">
        <f t="shared" si="9"/>
        <v>1.876481490351356E-3</v>
      </c>
    </row>
    <row r="52" spans="1:25" x14ac:dyDescent="0.25">
      <c r="A52" s="188">
        <v>40544</v>
      </c>
      <c r="B52" s="181">
        <v>7922768</v>
      </c>
      <c r="C52" s="189">
        <v>153595.019605701</v>
      </c>
      <c r="D52" s="181">
        <f t="shared" si="12"/>
        <v>7769172.9803942991</v>
      </c>
      <c r="E52" s="189">
        <v>-282853.58211663458</v>
      </c>
      <c r="F52" s="189"/>
      <c r="G52" s="181">
        <f t="shared" si="3"/>
        <v>8205621.5821166346</v>
      </c>
      <c r="H52" s="190">
        <f t="shared" si="10"/>
        <v>-7.3334695839029074E-3</v>
      </c>
      <c r="I52" s="181">
        <f t="shared" si="11"/>
        <v>8052026.5625109337</v>
      </c>
      <c r="J52" s="181"/>
      <c r="K52" s="189">
        <v>7428031.5939999996</v>
      </c>
      <c r="L52" s="189"/>
      <c r="M52" s="189">
        <f t="shared" si="1"/>
        <v>7698465.1845173528</v>
      </c>
      <c r="N52" s="191">
        <f>K52-M52</f>
        <v>-270433.59051735327</v>
      </c>
      <c r="O52" s="196">
        <v>7581323.4469999997</v>
      </c>
      <c r="P52" s="181">
        <v>153291.853</v>
      </c>
      <c r="Q52" s="192">
        <f t="shared" si="5"/>
        <v>1.2972090082546073E-2</v>
      </c>
      <c r="S52" s="191">
        <f t="shared" si="6"/>
        <v>101498660.6008932</v>
      </c>
      <c r="T52" s="192">
        <f t="shared" si="8"/>
        <v>7.0656640347168675E-3</v>
      </c>
      <c r="W52" s="181">
        <v>4522902.583333333</v>
      </c>
      <c r="X52" s="182">
        <f t="shared" si="7"/>
        <v>22441.045043709459</v>
      </c>
      <c r="Y52" s="192">
        <f t="shared" si="9"/>
        <v>1.8390929319722638E-3</v>
      </c>
    </row>
    <row r="53" spans="1:25" x14ac:dyDescent="0.25">
      <c r="A53" s="188">
        <v>40575</v>
      </c>
      <c r="B53" s="181">
        <v>7253717</v>
      </c>
      <c r="C53" s="189">
        <v>144200.32985114891</v>
      </c>
      <c r="D53" s="181">
        <f t="shared" si="12"/>
        <v>7109516.6701488513</v>
      </c>
      <c r="E53" s="189">
        <v>14906.635231874883</v>
      </c>
      <c r="F53" s="189"/>
      <c r="G53" s="181">
        <f t="shared" si="3"/>
        <v>7238810.3647681251</v>
      </c>
      <c r="H53" s="190">
        <f t="shared" si="10"/>
        <v>-4.9583525721409671E-2</v>
      </c>
      <c r="I53" s="181">
        <f t="shared" si="11"/>
        <v>7094610.0349169765</v>
      </c>
      <c r="J53" s="181"/>
      <c r="K53" s="189">
        <v>6668738.3879999993</v>
      </c>
      <c r="L53" s="189"/>
      <c r="M53" s="189">
        <f t="shared" si="1"/>
        <v>6654755.9395131553</v>
      </c>
      <c r="N53" s="191">
        <f t="shared" si="2"/>
        <v>13982.448486844078</v>
      </c>
      <c r="O53" s="196">
        <v>6800802.7250000006</v>
      </c>
      <c r="P53" s="181">
        <v>132064.337</v>
      </c>
      <c r="Q53" s="192">
        <f t="shared" si="5"/>
        <v>-3.4866937013636856E-2</v>
      </c>
      <c r="S53" s="191">
        <f t="shared" si="6"/>
        <v>101258247.16456749</v>
      </c>
      <c r="T53" s="192">
        <f t="shared" si="8"/>
        <v>4.1861458557226339E-3</v>
      </c>
      <c r="W53" s="181">
        <v>4525296.75</v>
      </c>
      <c r="X53" s="182">
        <f t="shared" si="7"/>
        <v>22376.045761986214</v>
      </c>
      <c r="Y53" s="192">
        <f t="shared" si="9"/>
        <v>-1.4065268091143501E-3</v>
      </c>
    </row>
    <row r="54" spans="1:25" x14ac:dyDescent="0.25">
      <c r="A54" s="188">
        <v>40603</v>
      </c>
      <c r="B54" s="181">
        <v>8196116.5</v>
      </c>
      <c r="C54" s="189">
        <v>165380.44268487231</v>
      </c>
      <c r="D54" s="181">
        <f t="shared" si="12"/>
        <v>8030736.0573151279</v>
      </c>
      <c r="E54" s="189">
        <v>120463.2989401063</v>
      </c>
      <c r="F54" s="189"/>
      <c r="G54" s="181">
        <f t="shared" si="3"/>
        <v>8075653.2010598937</v>
      </c>
      <c r="H54" s="190">
        <f t="shared" si="10"/>
        <v>-4.6330907142667854E-2</v>
      </c>
      <c r="I54" s="181">
        <f t="shared" si="11"/>
        <v>7910272.7583750216</v>
      </c>
      <c r="J54" s="181"/>
      <c r="K54" s="189">
        <v>7482396.0779999997</v>
      </c>
      <c r="L54" s="189"/>
      <c r="M54" s="189">
        <f t="shared" si="1"/>
        <v>7370158.0329317199</v>
      </c>
      <c r="N54" s="191">
        <f t="shared" si="2"/>
        <v>112238.04506827984</v>
      </c>
      <c r="O54" s="196">
        <v>7656680.3389999997</v>
      </c>
      <c r="P54" s="181">
        <v>174284.261</v>
      </c>
      <c r="Q54" s="192">
        <f t="shared" si="5"/>
        <v>-7.7922004514401899E-2</v>
      </c>
      <c r="S54" s="191">
        <f t="shared" si="6"/>
        <v>100635417.54459424</v>
      </c>
      <c r="T54" s="192">
        <f t="shared" si="8"/>
        <v>-6.5703927579279231E-3</v>
      </c>
      <c r="W54" s="181">
        <v>4527785.25</v>
      </c>
      <c r="X54" s="182">
        <f t="shared" si="7"/>
        <v>22226.19050773096</v>
      </c>
      <c r="Y54" s="192">
        <f t="shared" si="9"/>
        <v>-1.2395165665534336E-2</v>
      </c>
    </row>
    <row r="55" spans="1:25" x14ac:dyDescent="0.25">
      <c r="A55" s="188">
        <v>40634</v>
      </c>
      <c r="B55" s="181">
        <v>9460285</v>
      </c>
      <c r="C55" s="189">
        <v>187986.37370643561</v>
      </c>
      <c r="D55" s="181">
        <f t="shared" si="12"/>
        <v>9272298.6262935642</v>
      </c>
      <c r="E55" s="189">
        <v>1078023.879715478</v>
      </c>
      <c r="F55" s="189"/>
      <c r="G55" s="181">
        <f t="shared" si="3"/>
        <v>8382261.120284522</v>
      </c>
      <c r="H55" s="190">
        <f t="shared" si="10"/>
        <v>-8.5008943882236565E-3</v>
      </c>
      <c r="I55" s="181">
        <f t="shared" si="11"/>
        <v>8194274.7465780862</v>
      </c>
      <c r="J55" s="181"/>
      <c r="K55" s="189">
        <v>9030384.3930000011</v>
      </c>
      <c r="L55" s="189"/>
      <c r="M55" s="189">
        <f t="shared" si="1"/>
        <v>7980486.1519038389</v>
      </c>
      <c r="N55" s="191">
        <f>K55-M55</f>
        <v>1049898.2410961622</v>
      </c>
      <c r="O55" s="196">
        <v>9198493.8669999987</v>
      </c>
      <c r="P55" s="181">
        <v>168109.47399999999</v>
      </c>
      <c r="Q55" s="192">
        <f t="shared" si="5"/>
        <v>1.323873198926484E-2</v>
      </c>
      <c r="S55" s="191">
        <f t="shared" si="6"/>
        <v>100739688.6447541</v>
      </c>
      <c r="T55" s="192">
        <f t="shared" si="8"/>
        <v>-4.4335412186624623E-3</v>
      </c>
      <c r="W55" s="181">
        <v>4530287.333333333</v>
      </c>
      <c r="X55" s="182">
        <f t="shared" si="7"/>
        <v>22236.93139804247</v>
      </c>
      <c r="Y55" s="192">
        <f t="shared" si="9"/>
        <v>-1.049215681317861E-2</v>
      </c>
    </row>
    <row r="56" spans="1:25" x14ac:dyDescent="0.25">
      <c r="A56" s="188">
        <v>40664</v>
      </c>
      <c r="B56" s="181">
        <v>10098308</v>
      </c>
      <c r="C56" s="189">
        <v>198292.64457133261</v>
      </c>
      <c r="D56" s="181">
        <f t="shared" si="12"/>
        <v>9900015.3554286677</v>
      </c>
      <c r="E56" s="189">
        <v>545548.90372926369</v>
      </c>
      <c r="F56" s="189"/>
      <c r="G56" s="181">
        <f t="shared" si="3"/>
        <v>9552759.0962707363</v>
      </c>
      <c r="H56" s="190">
        <f t="shared" si="10"/>
        <v>-1.1217291104244853E-2</v>
      </c>
      <c r="I56" s="181">
        <f t="shared" si="11"/>
        <v>9354466.451699404</v>
      </c>
      <c r="J56" s="181"/>
      <c r="K56" s="189">
        <v>8843049.5600000005</v>
      </c>
      <c r="L56" s="189"/>
      <c r="M56" s="189">
        <f t="shared" si="1"/>
        <v>8355745.6700685443</v>
      </c>
      <c r="N56" s="191">
        <f t="shared" si="2"/>
        <v>487303.88993145619</v>
      </c>
      <c r="O56" s="196">
        <v>9058096.4979999997</v>
      </c>
      <c r="P56" s="181">
        <v>215046.93799999999</v>
      </c>
      <c r="Q56" s="192">
        <f t="shared" si="5"/>
        <v>-4.0840554481804681E-3</v>
      </c>
      <c r="S56" s="191">
        <f t="shared" si="6"/>
        <v>100705423.37486447</v>
      </c>
      <c r="T56" s="192">
        <f t="shared" si="8"/>
        <v>-3.5732556451226749E-3</v>
      </c>
      <c r="W56" s="181">
        <v>4532627.583333333</v>
      </c>
      <c r="X56" s="182">
        <f t="shared" si="7"/>
        <v>22217.890511270471</v>
      </c>
      <c r="Y56" s="192">
        <f t="shared" si="9"/>
        <v>-9.7338537748595799E-3</v>
      </c>
    </row>
    <row r="57" spans="1:25" x14ac:dyDescent="0.25">
      <c r="A57" s="188">
        <v>40695</v>
      </c>
      <c r="B57" s="181">
        <v>10539641</v>
      </c>
      <c r="C57" s="189">
        <v>203786.3274172094</v>
      </c>
      <c r="D57" s="181">
        <f t="shared" si="12"/>
        <v>10335854.67258279</v>
      </c>
      <c r="E57" s="189">
        <v>408087.37402051315</v>
      </c>
      <c r="F57" s="189"/>
      <c r="G57" s="181">
        <f t="shared" si="3"/>
        <v>10131553.625979487</v>
      </c>
      <c r="H57" s="190">
        <f t="shared" si="10"/>
        <v>-1.6572460420345769E-2</v>
      </c>
      <c r="I57" s="181">
        <f t="shared" si="11"/>
        <v>9927767.2985622771</v>
      </c>
      <c r="J57" s="181"/>
      <c r="K57" s="189">
        <v>10107182.301000001</v>
      </c>
      <c r="L57" s="189"/>
      <c r="M57" s="189">
        <f t="shared" si="1"/>
        <v>9708123.5279598981</v>
      </c>
      <c r="N57" s="191">
        <f t="shared" si="2"/>
        <v>399058.77304010279</v>
      </c>
      <c r="O57" s="196">
        <v>10309364.151000001</v>
      </c>
      <c r="P57" s="181">
        <v>202181.85</v>
      </c>
      <c r="Q57" s="192">
        <f t="shared" si="5"/>
        <v>7.2482146368184619E-3</v>
      </c>
      <c r="S57" s="191">
        <f t="shared" si="6"/>
        <v>100775283.57618216</v>
      </c>
      <c r="T57" s="192">
        <f t="shared" si="8"/>
        <v>-2.2469120708565882E-3</v>
      </c>
      <c r="W57" s="181">
        <v>4534912.583333333</v>
      </c>
      <c r="X57" s="182">
        <f t="shared" si="7"/>
        <v>22222.100586139302</v>
      </c>
      <c r="Y57" s="192">
        <f t="shared" si="9"/>
        <v>-8.4753068535500242E-3</v>
      </c>
    </row>
    <row r="58" spans="1:25" x14ac:dyDescent="0.25">
      <c r="A58" s="188">
        <v>40725</v>
      </c>
      <c r="B58" s="181">
        <v>11211614</v>
      </c>
      <c r="C58" s="189">
        <v>215964.36599999998</v>
      </c>
      <c r="D58" s="181">
        <f>B58-C58</f>
        <v>10995649.634</v>
      </c>
      <c r="E58" s="189">
        <v>446402.32191172242</v>
      </c>
      <c r="F58" s="189"/>
      <c r="G58" s="181">
        <f t="shared" si="3"/>
        <v>10765211.678088278</v>
      </c>
      <c r="H58" s="190">
        <f t="shared" si="10"/>
        <v>-2.5715655291243755E-2</v>
      </c>
      <c r="I58" s="181">
        <f t="shared" si="11"/>
        <v>10549247.312088277</v>
      </c>
      <c r="J58" s="181"/>
      <c r="K58" s="189">
        <v>10831587.262999998</v>
      </c>
      <c r="L58" s="189"/>
      <c r="M58" s="189">
        <f t="shared" si="1"/>
        <v>10391845.559222769</v>
      </c>
      <c r="N58" s="191">
        <f t="shared" si="2"/>
        <v>439741.70377722941</v>
      </c>
      <c r="O58" s="189">
        <v>11047731.073999999</v>
      </c>
      <c r="P58" s="181">
        <v>216143.81099999999</v>
      </c>
      <c r="Q58" s="192">
        <f t="shared" si="5"/>
        <v>7.1612201543804987E-2</v>
      </c>
      <c r="S58" s="191">
        <f t="shared" si="6"/>
        <v>101469735.29810829</v>
      </c>
      <c r="T58" s="192">
        <f t="shared" si="8"/>
        <v>3.9508323362325015E-3</v>
      </c>
      <c r="W58" s="181">
        <v>4537154</v>
      </c>
      <c r="X58" s="182">
        <f t="shared" si="7"/>
        <v>22364.181444603444</v>
      </c>
      <c r="Y58" s="192">
        <f t="shared" si="9"/>
        <v>-2.359253944918982E-3</v>
      </c>
    </row>
    <row r="59" spans="1:25" x14ac:dyDescent="0.25">
      <c r="A59" s="188">
        <v>40756</v>
      </c>
      <c r="B59" s="181">
        <v>11325605</v>
      </c>
      <c r="C59" s="189">
        <v>214171.87099999998</v>
      </c>
      <c r="D59" s="181">
        <f t="shared" si="12"/>
        <v>11111433.129000001</v>
      </c>
      <c r="E59" s="189">
        <v>176797.11468968913</v>
      </c>
      <c r="F59" s="189"/>
      <c r="G59" s="181">
        <f t="shared" si="3"/>
        <v>11148807.885310311</v>
      </c>
      <c r="H59" s="190">
        <f t="shared" si="10"/>
        <v>-2.3399626191906719E-3</v>
      </c>
      <c r="I59" s="181">
        <f t="shared" si="11"/>
        <v>10934636.014310312</v>
      </c>
      <c r="J59" s="181"/>
      <c r="K59" s="189">
        <v>10352319.1</v>
      </c>
      <c r="L59" s="189"/>
      <c r="M59" s="189">
        <f t="shared" si="1"/>
        <v>10187600.46056094</v>
      </c>
      <c r="N59" s="191">
        <f t="shared" si="2"/>
        <v>164718.63943905942</v>
      </c>
      <c r="O59" s="189">
        <v>10567032.466</v>
      </c>
      <c r="P59" s="181">
        <v>214713.36600000001</v>
      </c>
      <c r="Q59" s="192">
        <f t="shared" si="5"/>
        <v>-1.6645001501297441E-2</v>
      </c>
      <c r="S59" s="191">
        <f t="shared" si="6"/>
        <v>101297292.36018705</v>
      </c>
      <c r="T59" s="192">
        <f t="shared" si="8"/>
        <v>5.6914562789844858E-4</v>
      </c>
      <c r="W59" s="181">
        <v>4539117.5</v>
      </c>
      <c r="X59" s="182">
        <f t="shared" si="7"/>
        <v>22316.51689126511</v>
      </c>
      <c r="Y59" s="192">
        <f t="shared" si="9"/>
        <v>-5.6390058757563866E-3</v>
      </c>
    </row>
    <row r="60" spans="1:25" x14ac:dyDescent="0.25">
      <c r="A60" s="188">
        <v>40787</v>
      </c>
      <c r="B60" s="181">
        <v>10530592</v>
      </c>
      <c r="C60" s="189">
        <v>198021.58000000002</v>
      </c>
      <c r="D60" s="181">
        <f t="shared" si="12"/>
        <v>10332570.42</v>
      </c>
      <c r="E60" s="189">
        <v>268604.11029650271</v>
      </c>
      <c r="F60" s="189"/>
      <c r="G60" s="181">
        <f t="shared" si="3"/>
        <v>10261987.889703497</v>
      </c>
      <c r="H60" s="190">
        <f t="shared" si="10"/>
        <v>1.3664751268622766E-3</v>
      </c>
      <c r="I60" s="181">
        <f t="shared" si="11"/>
        <v>10063966.309703497</v>
      </c>
      <c r="J60" s="181"/>
      <c r="K60" s="189">
        <v>9673442</v>
      </c>
      <c r="L60" s="189"/>
      <c r="M60" s="189">
        <f t="shared" si="1"/>
        <v>9421972.5034180619</v>
      </c>
      <c r="N60" s="191">
        <f t="shared" si="2"/>
        <v>251469.49658193812</v>
      </c>
      <c r="O60" s="189">
        <v>9870682.3800000008</v>
      </c>
      <c r="P60" s="181">
        <v>197241</v>
      </c>
      <c r="Q60" s="192">
        <f t="shared" si="5"/>
        <v>-3.2457832380617835E-2</v>
      </c>
      <c r="S60" s="191">
        <f t="shared" si="6"/>
        <v>100981216.415959</v>
      </c>
      <c r="T60" s="192">
        <f t="shared" si="8"/>
        <v>-3.2704421193443522E-3</v>
      </c>
      <c r="W60" s="181">
        <v>4540873.5</v>
      </c>
      <c r="X60" s="182">
        <f t="shared" si="7"/>
        <v>22238.280017260779</v>
      </c>
      <c r="Y60" s="192">
        <f t="shared" si="9"/>
        <v>-9.3073614276666383E-3</v>
      </c>
    </row>
    <row r="61" spans="1:25" x14ac:dyDescent="0.25">
      <c r="A61" s="188">
        <v>40817</v>
      </c>
      <c r="B61" s="181">
        <v>9050810</v>
      </c>
      <c r="C61" s="189">
        <v>174416.89799999999</v>
      </c>
      <c r="D61" s="181">
        <f t="shared" si="12"/>
        <v>8876393.102</v>
      </c>
      <c r="E61" s="189">
        <v>-543723.50084531493</v>
      </c>
      <c r="F61" s="189"/>
      <c r="G61" s="181">
        <f t="shared" si="3"/>
        <v>9594533.5008453149</v>
      </c>
      <c r="H61" s="190">
        <f t="shared" si="10"/>
        <v>4.756544679644259E-3</v>
      </c>
      <c r="I61" s="181">
        <f t="shared" si="11"/>
        <v>9420116.6028453149</v>
      </c>
      <c r="J61" s="181"/>
      <c r="K61" s="189">
        <v>8313026.4949999992</v>
      </c>
      <c r="L61" s="189"/>
      <c r="M61" s="189">
        <f t="shared" si="1"/>
        <v>8822240.9717070777</v>
      </c>
      <c r="N61" s="191">
        <f t="shared" si="2"/>
        <v>-509214.47670707852</v>
      </c>
      <c r="O61" s="189">
        <v>8483851.0749999993</v>
      </c>
      <c r="P61" s="181">
        <v>170824.58</v>
      </c>
      <c r="Q61" s="192">
        <f t="shared" si="5"/>
        <v>4.2738344087564828E-2</v>
      </c>
      <c r="S61" s="191">
        <f t="shared" si="6"/>
        <v>101342810.45573911</v>
      </c>
      <c r="T61" s="192">
        <f t="shared" si="8"/>
        <v>-4.7829950960709411E-4</v>
      </c>
      <c r="W61" s="181">
        <v>4542776.833333333</v>
      </c>
      <c r="X61" s="182">
        <f t="shared" si="7"/>
        <v>22308.5601987138</v>
      </c>
      <c r="Y61" s="192">
        <f t="shared" si="9"/>
        <v>-6.4205715448452105E-3</v>
      </c>
    </row>
    <row r="62" spans="1:25" x14ac:dyDescent="0.25">
      <c r="A62" s="188">
        <v>40848</v>
      </c>
      <c r="B62" s="181">
        <v>8021393</v>
      </c>
      <c r="C62" s="189">
        <v>157438.016</v>
      </c>
      <c r="D62" s="181">
        <f t="shared" si="12"/>
        <v>7863954.9840000002</v>
      </c>
      <c r="E62" s="189">
        <v>84334.380013857037</v>
      </c>
      <c r="F62" s="189"/>
      <c r="G62" s="181">
        <f t="shared" si="3"/>
        <v>7937058.619986143</v>
      </c>
      <c r="H62" s="190">
        <f t="shared" si="10"/>
        <v>2.0561639591684999E-2</v>
      </c>
      <c r="I62" s="181">
        <f>G62-C62</f>
        <v>7779620.6039861431</v>
      </c>
      <c r="J62" s="181"/>
      <c r="K62" s="189">
        <v>7423424</v>
      </c>
      <c r="L62" s="189"/>
      <c r="M62" s="189">
        <f t="shared" si="1"/>
        <v>7343813.9485826474</v>
      </c>
      <c r="N62" s="191">
        <f t="shared" si="2"/>
        <v>79610.051417352632</v>
      </c>
      <c r="O62" s="189">
        <v>7586718</v>
      </c>
      <c r="P62" s="181">
        <v>163293.89799999999</v>
      </c>
      <c r="Q62" s="192">
        <f t="shared" si="5"/>
        <v>-1.6680738157870523E-2</v>
      </c>
      <c r="S62" s="191">
        <f t="shared" si="6"/>
        <v>101218232.16025555</v>
      </c>
      <c r="T62" s="192">
        <f t="shared" si="8"/>
        <v>-2.1409175363640287E-5</v>
      </c>
      <c r="W62" s="181">
        <v>4544794.25</v>
      </c>
      <c r="X62" s="182">
        <f t="shared" si="7"/>
        <v>22271.246307851132</v>
      </c>
      <c r="Y62" s="192">
        <f t="shared" si="9"/>
        <v>-5.9260421808777775E-3</v>
      </c>
    </row>
    <row r="63" spans="1:25" x14ac:dyDescent="0.25">
      <c r="A63" s="188">
        <v>40878</v>
      </c>
      <c r="B63" s="181">
        <v>7931422</v>
      </c>
      <c r="C63" s="189">
        <v>157798.44399999999</v>
      </c>
      <c r="D63" s="181">
        <f t="shared" si="12"/>
        <v>7773623.5559999999</v>
      </c>
      <c r="E63" s="189">
        <v>-241576.92046247795</v>
      </c>
      <c r="F63" s="189"/>
      <c r="G63" s="181">
        <f t="shared" si="3"/>
        <v>8172998.920462478</v>
      </c>
      <c r="H63" s="190">
        <f t="shared" si="10"/>
        <v>4.3251845156588864E-3</v>
      </c>
      <c r="I63" s="181">
        <f t="shared" si="11"/>
        <v>8015200.4764624778</v>
      </c>
      <c r="J63" s="181"/>
      <c r="K63" s="189">
        <v>7404061.023</v>
      </c>
      <c r="L63" s="189"/>
      <c r="M63" s="189">
        <f t="shared" si="1"/>
        <v>7634153.2377782743</v>
      </c>
      <c r="N63" s="191">
        <f t="shared" si="2"/>
        <v>-230092.2147782743</v>
      </c>
      <c r="O63" s="189">
        <v>7560800.04</v>
      </c>
      <c r="P63" s="181">
        <v>156739.01699999999</v>
      </c>
      <c r="Q63" s="192">
        <f t="shared" si="5"/>
        <v>4.821198142289318E-2</v>
      </c>
      <c r="S63" s="191">
        <f t="shared" si="6"/>
        <v>101569361.18816426</v>
      </c>
      <c r="T63" s="192">
        <f t="shared" si="8"/>
        <v>1.6694948380846508E-3</v>
      </c>
      <c r="W63" s="181">
        <v>4547050.833333333</v>
      </c>
      <c r="X63" s="182">
        <f t="shared" si="7"/>
        <v>22337.414933561722</v>
      </c>
      <c r="Y63" s="192">
        <f t="shared" si="9"/>
        <v>-4.2173495884708645E-3</v>
      </c>
    </row>
    <row r="64" spans="1:25" x14ac:dyDescent="0.25">
      <c r="A64" s="188">
        <v>40909</v>
      </c>
      <c r="B64" s="181">
        <v>7979304</v>
      </c>
      <c r="C64" s="189">
        <v>162071.60399999999</v>
      </c>
      <c r="D64" s="181">
        <f t="shared" si="12"/>
        <v>7817232.3959999997</v>
      </c>
      <c r="E64" s="189">
        <v>-193498.53899823502</v>
      </c>
      <c r="F64" s="189"/>
      <c r="G64" s="181">
        <f t="shared" si="3"/>
        <v>8172802.538998235</v>
      </c>
      <c r="H64" s="190">
        <f t="shared" si="10"/>
        <v>-3.9995803840047195E-3</v>
      </c>
      <c r="I64" s="181">
        <f t="shared" si="11"/>
        <v>8010730.9349982347</v>
      </c>
      <c r="J64" s="181"/>
      <c r="K64" s="189">
        <v>7358778.4931979077</v>
      </c>
      <c r="L64" s="189"/>
      <c r="M64" s="189">
        <f t="shared" si="1"/>
        <v>7540929.0056956597</v>
      </c>
      <c r="N64" s="191">
        <f t="shared" si="2"/>
        <v>-182150.51249775197</v>
      </c>
      <c r="O64" s="189">
        <v>7519892.1339999996</v>
      </c>
      <c r="P64" s="181">
        <v>161113.44400000002</v>
      </c>
      <c r="Q64" s="192">
        <f t="shared" si="5"/>
        <v>-2.0463322889154534E-2</v>
      </c>
      <c r="S64" s="191">
        <f t="shared" si="6"/>
        <v>101411825.0093426</v>
      </c>
      <c r="T64" s="192">
        <f t="shared" si="8"/>
        <v>-8.5553435913854337E-4</v>
      </c>
      <c r="W64" s="181">
        <v>4549299.666666667</v>
      </c>
      <c r="X64" s="182">
        <f t="shared" si="7"/>
        <v>22291.744321087644</v>
      </c>
      <c r="Y64" s="192">
        <f t="shared" si="9"/>
        <v>-6.65302005013646E-3</v>
      </c>
    </row>
    <row r="65" spans="1:25" x14ac:dyDescent="0.25">
      <c r="A65" s="188">
        <v>40940</v>
      </c>
      <c r="B65" s="181">
        <v>7702146</v>
      </c>
      <c r="C65" s="189">
        <v>159613.859</v>
      </c>
      <c r="D65" s="181">
        <f t="shared" si="12"/>
        <v>7542532.1409999998</v>
      </c>
      <c r="E65" s="189">
        <v>72426.503122698516</v>
      </c>
      <c r="F65" s="189"/>
      <c r="G65" s="181">
        <f t="shared" si="3"/>
        <v>7629719.4968773015</v>
      </c>
      <c r="H65" s="190">
        <f t="shared" si="10"/>
        <v>5.4001847321731633E-2</v>
      </c>
      <c r="I65" s="181">
        <f t="shared" si="11"/>
        <v>7470105.6378773013</v>
      </c>
      <c r="J65" s="181"/>
      <c r="K65" s="189">
        <v>7121778.1245228592</v>
      </c>
      <c r="L65" s="189"/>
      <c r="M65" s="189">
        <f t="shared" si="1"/>
        <v>7053391.8749275701</v>
      </c>
      <c r="N65" s="191">
        <f t="shared" si="2"/>
        <v>68386.249595289119</v>
      </c>
      <c r="O65" s="189">
        <v>7280572</v>
      </c>
      <c r="P65" s="181">
        <v>158793.60399999999</v>
      </c>
      <c r="Q65" s="192">
        <f t="shared" si="5"/>
        <v>5.9902412505841385E-2</v>
      </c>
      <c r="S65" s="191">
        <f t="shared" si="6"/>
        <v>101810460.944757</v>
      </c>
      <c r="T65" s="192">
        <f t="shared" si="8"/>
        <v>5.4535190530411448E-3</v>
      </c>
      <c r="W65" s="181">
        <v>4551492.833333333</v>
      </c>
      <c r="X65" s="182">
        <f t="shared" si="7"/>
        <v>22368.586455665154</v>
      </c>
      <c r="Y65" s="192">
        <f t="shared" si="9"/>
        <v>-3.3336123819216468E-4</v>
      </c>
    </row>
    <row r="66" spans="1:25" x14ac:dyDescent="0.25">
      <c r="A66" s="188">
        <v>40969</v>
      </c>
      <c r="B66" s="181">
        <v>8639929</v>
      </c>
      <c r="C66" s="189">
        <v>179548.94899999999</v>
      </c>
      <c r="D66" s="181">
        <f t="shared" si="12"/>
        <v>8460380.0510000009</v>
      </c>
      <c r="E66" s="189">
        <v>265279.30784825888</v>
      </c>
      <c r="F66" s="189"/>
      <c r="G66" s="181">
        <f t="shared" si="3"/>
        <v>8374649.6921517411</v>
      </c>
      <c r="H66" s="190">
        <f t="shared" si="10"/>
        <v>3.7024434265281014E-2</v>
      </c>
      <c r="I66" s="181">
        <f t="shared" si="11"/>
        <v>8195100.7431517411</v>
      </c>
      <c r="J66" s="181"/>
      <c r="K66" s="189">
        <v>7968720.2680297131</v>
      </c>
      <c r="L66" s="189"/>
      <c r="M66" s="189">
        <f t="shared" si="1"/>
        <v>7718857.1904378906</v>
      </c>
      <c r="N66" s="191">
        <f t="shared" si="2"/>
        <v>249863.07759182248</v>
      </c>
      <c r="O66" s="189">
        <v>8149116.318</v>
      </c>
      <c r="P66" s="181">
        <v>180396.859</v>
      </c>
      <c r="Q66" s="192">
        <f t="shared" si="5"/>
        <v>4.7312304016833062E-2</v>
      </c>
      <c r="S66" s="191">
        <f t="shared" si="6"/>
        <v>102159160.10226318</v>
      </c>
      <c r="T66" s="192">
        <f t="shared" si="8"/>
        <v>1.5141215636072847E-2</v>
      </c>
      <c r="W66" s="181">
        <v>4553772.5</v>
      </c>
      <c r="X66" s="182">
        <f t="shared" si="7"/>
        <v>22433.962193382122</v>
      </c>
      <c r="Y66" s="192">
        <f t="shared" si="9"/>
        <v>9.3480565452226383E-3</v>
      </c>
    </row>
    <row r="67" spans="1:25" x14ac:dyDescent="0.25">
      <c r="A67" s="188">
        <v>41000</v>
      </c>
      <c r="B67" s="181">
        <v>8509236</v>
      </c>
      <c r="C67" s="189">
        <v>174621.68152319573</v>
      </c>
      <c r="D67" s="181">
        <f t="shared" si="12"/>
        <v>8334614.3184768045</v>
      </c>
      <c r="E67" s="189">
        <v>-163159.42113757692</v>
      </c>
      <c r="F67" s="189"/>
      <c r="G67" s="181">
        <f t="shared" si="3"/>
        <v>8672395.4211375769</v>
      </c>
      <c r="H67" s="190">
        <f t="shared" si="10"/>
        <v>3.4612892236314252E-2</v>
      </c>
      <c r="I67" s="181">
        <f t="shared" si="11"/>
        <v>8497773.7396143805</v>
      </c>
      <c r="J67" s="181"/>
      <c r="K67" s="189">
        <v>7842299.5860000001</v>
      </c>
      <c r="L67" s="189"/>
      <c r="M67" s="189">
        <f t="shared" si="1"/>
        <v>7995821.3942020452</v>
      </c>
      <c r="N67" s="191">
        <f t="shared" si="2"/>
        <v>-153521.80820204504</v>
      </c>
      <c r="O67" s="189">
        <v>8016770.5350000001</v>
      </c>
      <c r="P67" s="181">
        <v>174470.94899999999</v>
      </c>
      <c r="Q67" s="192">
        <f t="shared" si="5"/>
        <v>1.9215924952826757E-3</v>
      </c>
      <c r="S67" s="191">
        <f t="shared" si="6"/>
        <v>102174495.34456135</v>
      </c>
      <c r="T67" s="192">
        <f t="shared" si="8"/>
        <v>1.4242715250658788E-2</v>
      </c>
      <c r="W67" s="181">
        <v>4556004.5</v>
      </c>
      <c r="X67" s="182">
        <f t="shared" si="7"/>
        <v>22426.337670334029</v>
      </c>
      <c r="Y67" s="192">
        <f t="shared" si="9"/>
        <v>8.5176443143692993E-3</v>
      </c>
    </row>
    <row r="68" spans="1:25" x14ac:dyDescent="0.25">
      <c r="A68" s="188">
        <v>41030</v>
      </c>
      <c r="B68" s="181">
        <v>9894790</v>
      </c>
      <c r="C68" s="189">
        <v>205372.96460343874</v>
      </c>
      <c r="D68" s="181">
        <f t="shared" si="12"/>
        <v>9689417.035396561</v>
      </c>
      <c r="E68" s="189">
        <v>-57534.031609222293</v>
      </c>
      <c r="F68" s="189"/>
      <c r="G68" s="181">
        <f t="shared" si="3"/>
        <v>9952324.0316092223</v>
      </c>
      <c r="H68" s="190">
        <f t="shared" si="10"/>
        <v>4.1827175930194915E-2</v>
      </c>
      <c r="I68" s="181">
        <f t="shared" si="11"/>
        <v>9746951.0670057833</v>
      </c>
      <c r="J68" s="181"/>
      <c r="K68" s="189">
        <v>9116431.287363667</v>
      </c>
      <c r="L68" s="189"/>
      <c r="M68" s="189">
        <f t="shared" si="1"/>
        <v>9170563.0317126215</v>
      </c>
      <c r="N68" s="191">
        <f t="shared" si="2"/>
        <v>-54131.744348954409</v>
      </c>
      <c r="O68" s="189">
        <v>9321939.8550000004</v>
      </c>
      <c r="P68" s="181">
        <v>205508.68099999998</v>
      </c>
      <c r="Q68" s="192">
        <f t="shared" si="5"/>
        <v>9.7515816519268661E-2</v>
      </c>
      <c r="S68" s="191">
        <f t="shared" si="6"/>
        <v>102989312.70620544</v>
      </c>
      <c r="T68" s="192">
        <f t="shared" si="8"/>
        <v>2.2678910974232691E-2</v>
      </c>
      <c r="W68" s="181">
        <v>4558249.5</v>
      </c>
      <c r="X68" s="182">
        <f t="shared" si="7"/>
        <v>22594.049032683586</v>
      </c>
      <c r="Y68" s="192">
        <f t="shared" si="9"/>
        <v>1.6930433662111222E-2</v>
      </c>
    </row>
    <row r="69" spans="1:25" x14ac:dyDescent="0.25">
      <c r="A69" s="188">
        <v>41061</v>
      </c>
      <c r="B69" s="181">
        <v>10242699</v>
      </c>
      <c r="C69" s="189">
        <v>205879.921</v>
      </c>
      <c r="D69" s="181">
        <f t="shared" si="12"/>
        <v>10036819.079</v>
      </c>
      <c r="E69" s="189">
        <v>35469.395614406094</v>
      </c>
      <c r="F69" s="189"/>
      <c r="G69" s="181">
        <f t="shared" si="3"/>
        <v>10207229.604385594</v>
      </c>
      <c r="H69" s="190">
        <f t="shared" si="10"/>
        <v>7.4693360169419964E-3</v>
      </c>
      <c r="I69" s="181">
        <f t="shared" si="11"/>
        <v>10001349.683385594</v>
      </c>
      <c r="J69" s="181"/>
      <c r="K69" s="189">
        <v>9440381.8751888722</v>
      </c>
      <c r="L69" s="189"/>
      <c r="M69" s="189">
        <f t="shared" ref="M69:M80" si="13">K69*I69/D69</f>
        <v>9407020.245687874</v>
      </c>
      <c r="N69" s="191">
        <f t="shared" ref="N69:N132" si="14">K69-M69</f>
        <v>33361.629500998184</v>
      </c>
      <c r="O69" s="189">
        <v>9643564.682</v>
      </c>
      <c r="P69" s="181">
        <v>203182.96499999997</v>
      </c>
      <c r="Q69" s="192">
        <f t="shared" si="5"/>
        <v>-3.1015600636398077E-2</v>
      </c>
      <c r="S69" s="191">
        <f t="shared" si="6"/>
        <v>102688209.42393343</v>
      </c>
      <c r="T69" s="192">
        <f t="shared" si="8"/>
        <v>1.898209342477486E-2</v>
      </c>
      <c r="W69" s="181">
        <v>4560416.916666667</v>
      </c>
      <c r="X69" s="182">
        <f t="shared" si="7"/>
        <v>22517.285436918133</v>
      </c>
      <c r="Y69" s="192">
        <f t="shared" si="9"/>
        <v>1.3283390993331645E-2</v>
      </c>
    </row>
    <row r="70" spans="1:25" x14ac:dyDescent="0.25">
      <c r="A70" s="188">
        <v>41091</v>
      </c>
      <c r="B70" s="181">
        <v>11225750</v>
      </c>
      <c r="C70" s="189">
        <v>223288.74248104289</v>
      </c>
      <c r="D70" s="181">
        <f t="shared" si="12"/>
        <v>11002461.257518956</v>
      </c>
      <c r="E70" s="189">
        <v>-20761.111012168229</v>
      </c>
      <c r="F70" s="189"/>
      <c r="G70" s="181">
        <f t="shared" ref="G70:G133" si="15">B70-E70</f>
        <v>11246511.111012168</v>
      </c>
      <c r="H70" s="190">
        <f t="shared" si="10"/>
        <v>4.4708775574152204E-2</v>
      </c>
      <c r="I70" s="181">
        <f t="shared" si="11"/>
        <v>11023222.368531125</v>
      </c>
      <c r="J70" s="181"/>
      <c r="K70" s="189">
        <v>10318818.687670443</v>
      </c>
      <c r="L70" s="189"/>
      <c r="M70" s="189">
        <f t="shared" si="13"/>
        <v>10338289.798295146</v>
      </c>
      <c r="N70" s="191">
        <f t="shared" si="14"/>
        <v>-19471.110624702647</v>
      </c>
      <c r="O70" s="189">
        <v>10544138.489</v>
      </c>
      <c r="P70" s="181">
        <v>225319.92099999997</v>
      </c>
      <c r="Q70" s="192">
        <f t="shared" si="5"/>
        <v>-5.1536332620043535E-3</v>
      </c>
      <c r="S70" s="191">
        <f t="shared" si="6"/>
        <v>102634653.6630058</v>
      </c>
      <c r="T70" s="192">
        <f t="shared" si="8"/>
        <v>1.1480451402332781E-2</v>
      </c>
      <c r="W70" s="181">
        <v>4562703.25</v>
      </c>
      <c r="X70" s="182">
        <f t="shared" si="7"/>
        <v>22494.264483013616</v>
      </c>
      <c r="Y70" s="192">
        <f t="shared" si="9"/>
        <v>5.8165794590958608E-3</v>
      </c>
    </row>
    <row r="71" spans="1:25" x14ac:dyDescent="0.25">
      <c r="A71" s="188">
        <v>41122</v>
      </c>
      <c r="B71" s="181">
        <v>11202980</v>
      </c>
      <c r="C71" s="189">
        <v>226481.851</v>
      </c>
      <c r="D71" s="181">
        <f t="shared" si="12"/>
        <v>10976498.149</v>
      </c>
      <c r="E71" s="189">
        <v>-103013.65000393428</v>
      </c>
      <c r="F71" s="189"/>
      <c r="G71" s="181">
        <f t="shared" si="15"/>
        <v>11305993.650003934</v>
      </c>
      <c r="H71" s="190">
        <f t="shared" si="10"/>
        <v>1.4098885397489935E-2</v>
      </c>
      <c r="I71" s="181">
        <f t="shared" si="11"/>
        <v>11079511.799003934</v>
      </c>
      <c r="J71" s="181"/>
      <c r="K71" s="189">
        <v>10288183.238910183</v>
      </c>
      <c r="L71" s="189"/>
      <c r="M71" s="189">
        <f t="shared" si="13"/>
        <v>10384737.102716556</v>
      </c>
      <c r="N71" s="191">
        <f t="shared" si="14"/>
        <v>-96553.863806372508</v>
      </c>
      <c r="O71" s="189">
        <v>10514843.429</v>
      </c>
      <c r="P71" s="181">
        <v>226659.74199999997</v>
      </c>
      <c r="Q71" s="192">
        <f t="shared" si="5"/>
        <v>1.9350645220018947E-2</v>
      </c>
      <c r="S71" s="191">
        <f t="shared" si="6"/>
        <v>102831790.30516143</v>
      </c>
      <c r="T71" s="192">
        <f t="shared" si="8"/>
        <v>1.5148459640146106E-2</v>
      </c>
      <c r="W71" s="181">
        <v>4565141.333333333</v>
      </c>
      <c r="X71" s="182">
        <f t="shared" si="7"/>
        <v>22525.434109632846</v>
      </c>
      <c r="Y71" s="192">
        <f t="shared" si="9"/>
        <v>9.3615513292537589E-3</v>
      </c>
    </row>
    <row r="72" spans="1:25" x14ac:dyDescent="0.25">
      <c r="A72" s="188">
        <v>41153</v>
      </c>
      <c r="B72" s="181">
        <v>10233593</v>
      </c>
      <c r="C72" s="189">
        <v>202962.89411704201</v>
      </c>
      <c r="D72" s="181">
        <f t="shared" si="12"/>
        <v>10030630.105882958</v>
      </c>
      <c r="E72" s="189">
        <v>-49023.817671829835</v>
      </c>
      <c r="F72" s="189"/>
      <c r="G72" s="181">
        <f t="shared" si="15"/>
        <v>10282616.81767183</v>
      </c>
      <c r="H72" s="190">
        <f t="shared" si="10"/>
        <v>2.0102272766304718E-3</v>
      </c>
      <c r="I72" s="181">
        <f t="shared" si="11"/>
        <v>10079653.923554787</v>
      </c>
      <c r="J72" s="181"/>
      <c r="K72" s="189">
        <v>9373916.1858759075</v>
      </c>
      <c r="L72" s="189"/>
      <c r="M72" s="189">
        <f t="shared" si="13"/>
        <v>9419730.37233443</v>
      </c>
      <c r="N72" s="191">
        <f t="shared" si="14"/>
        <v>-45814.186458522454</v>
      </c>
      <c r="O72" s="189">
        <v>9577272.0368759073</v>
      </c>
      <c r="P72" s="181">
        <v>203355.85100000002</v>
      </c>
      <c r="Q72" s="192">
        <f t="shared" si="5"/>
        <v>-2.3796833230183001E-4</v>
      </c>
      <c r="S72" s="191">
        <f t="shared" si="6"/>
        <v>102829548.17407779</v>
      </c>
      <c r="T72" s="192">
        <f t="shared" si="8"/>
        <v>1.8303718490626952E-2</v>
      </c>
      <c r="W72" s="181">
        <v>4567889.75</v>
      </c>
      <c r="X72" s="182">
        <f t="shared" si="7"/>
        <v>22511.390117083673</v>
      </c>
      <c r="Y72" s="192">
        <f t="shared" si="9"/>
        <v>1.2281080173957459E-2</v>
      </c>
    </row>
    <row r="73" spans="1:25" x14ac:dyDescent="0.25">
      <c r="A73" s="188">
        <v>41183</v>
      </c>
      <c r="B73" s="181">
        <v>9654295</v>
      </c>
      <c r="C73" s="189">
        <v>190442.03687939679</v>
      </c>
      <c r="D73" s="181">
        <f t="shared" si="12"/>
        <v>9463852.9631206039</v>
      </c>
      <c r="E73" s="189">
        <v>-1737.2275259997696</v>
      </c>
      <c r="F73" s="189"/>
      <c r="G73" s="181">
        <f t="shared" si="15"/>
        <v>9656032.2275259998</v>
      </c>
      <c r="H73" s="190">
        <f t="shared" si="10"/>
        <v>6.4097672570810893E-3</v>
      </c>
      <c r="I73" s="181">
        <f t="shared" si="11"/>
        <v>9465590.1906466037</v>
      </c>
      <c r="J73" s="181"/>
      <c r="K73" s="189">
        <v>8914044.0984483454</v>
      </c>
      <c r="L73" s="189"/>
      <c r="M73" s="189">
        <f t="shared" si="13"/>
        <v>8915680.4005798493</v>
      </c>
      <c r="N73" s="191">
        <f t="shared" si="14"/>
        <v>-1636.3021315038204</v>
      </c>
      <c r="O73" s="189">
        <v>9109917.993448345</v>
      </c>
      <c r="P73" s="181">
        <v>195873.89500000002</v>
      </c>
      <c r="Q73" s="192">
        <f t="shared" si="5"/>
        <v>1.0591348521586719E-2</v>
      </c>
      <c r="S73" s="191">
        <f t="shared" si="6"/>
        <v>102922987.60295057</v>
      </c>
      <c r="T73" s="192">
        <f t="shared" si="8"/>
        <v>1.5592395159611305E-2</v>
      </c>
      <c r="W73" s="181">
        <v>4570715.666666667</v>
      </c>
      <c r="X73" s="182">
        <f t="shared" si="7"/>
        <v>22517.91516010233</v>
      </c>
      <c r="Y73" s="192">
        <f t="shared" si="9"/>
        <v>9.3845124707152561E-3</v>
      </c>
    </row>
    <row r="74" spans="1:25" x14ac:dyDescent="0.25">
      <c r="A74" s="188">
        <v>41214</v>
      </c>
      <c r="B74" s="181">
        <v>7423333</v>
      </c>
      <c r="C74" s="189">
        <v>148917.33127036318</v>
      </c>
      <c r="D74" s="181">
        <f t="shared" si="12"/>
        <v>7274415.6687296368</v>
      </c>
      <c r="E74" s="189">
        <v>-543889.30506297946</v>
      </c>
      <c r="F74" s="189"/>
      <c r="G74" s="181">
        <f t="shared" si="15"/>
        <v>7967222.3050629795</v>
      </c>
      <c r="H74" s="190">
        <f t="shared" si="10"/>
        <v>3.8003606274095159E-3</v>
      </c>
      <c r="I74" s="181">
        <f t="shared" si="11"/>
        <v>7818304.9737926163</v>
      </c>
      <c r="J74" s="181"/>
      <c r="K74" s="189">
        <v>6871525.0036185598</v>
      </c>
      <c r="L74" s="189"/>
      <c r="M74" s="189">
        <f t="shared" si="13"/>
        <v>7385291.2123611588</v>
      </c>
      <c r="N74" s="191">
        <f t="shared" si="14"/>
        <v>-513766.208742599</v>
      </c>
      <c r="O74" s="189">
        <v>7016295.9009999996</v>
      </c>
      <c r="P74" s="181">
        <v>144771.03700000001</v>
      </c>
      <c r="Q74" s="192">
        <f t="shared" si="5"/>
        <v>5.6479186522033764E-3</v>
      </c>
      <c r="S74" s="191">
        <f t="shared" si="6"/>
        <v>102964464.86672908</v>
      </c>
      <c r="T74" s="192">
        <f t="shared" si="8"/>
        <v>1.7252155754990728E-2</v>
      </c>
      <c r="W74" s="181">
        <v>4573614.333333333</v>
      </c>
      <c r="X74" s="182">
        <f t="shared" si="7"/>
        <v>22512.712564394715</v>
      </c>
      <c r="Y74" s="192">
        <f t="shared" si="9"/>
        <v>1.0842063044242956E-2</v>
      </c>
    </row>
    <row r="75" spans="1:25" x14ac:dyDescent="0.25">
      <c r="A75" s="188">
        <v>41244</v>
      </c>
      <c r="B75" s="181">
        <v>8157450</v>
      </c>
      <c r="C75" s="189">
        <v>164806.54975294133</v>
      </c>
      <c r="D75" s="181">
        <f t="shared" si="12"/>
        <v>7992643.4502470586</v>
      </c>
      <c r="E75" s="189">
        <v>-10660.431262062863</v>
      </c>
      <c r="F75" s="189"/>
      <c r="G75" s="181">
        <f t="shared" si="15"/>
        <v>8168110.4312620629</v>
      </c>
      <c r="H75" s="190">
        <f t="shared" si="10"/>
        <v>-5.9812674001169519E-4</v>
      </c>
      <c r="I75" s="181">
        <f t="shared" si="11"/>
        <v>8003303.8815091215</v>
      </c>
      <c r="J75" s="181"/>
      <c r="K75" s="189">
        <v>7513052.7083483301</v>
      </c>
      <c r="L75" s="189"/>
      <c r="M75" s="189">
        <f t="shared" si="13"/>
        <v>7523073.4708737899</v>
      </c>
      <c r="N75" s="191">
        <f t="shared" si="14"/>
        <v>-10020.762525459751</v>
      </c>
      <c r="O75" s="189">
        <v>7675796.0393483303</v>
      </c>
      <c r="P75" s="181">
        <v>162743.33100000001</v>
      </c>
      <c r="Q75" s="192">
        <f t="shared" si="5"/>
        <v>-1.4550371658089922E-2</v>
      </c>
      <c r="S75" s="191">
        <f t="shared" si="6"/>
        <v>102853385.09982459</v>
      </c>
      <c r="T75" s="192">
        <f t="shared" si="8"/>
        <v>1.2641842940033676E-2</v>
      </c>
      <c r="W75" s="181">
        <v>4576448.666666667</v>
      </c>
      <c r="X75" s="182">
        <f t="shared" si="7"/>
        <v>22474.497714565117</v>
      </c>
      <c r="Y75" s="192">
        <f t="shared" si="9"/>
        <v>6.1369133989372937E-3</v>
      </c>
    </row>
    <row r="76" spans="1:25" x14ac:dyDescent="0.25">
      <c r="A76" s="188">
        <v>41275</v>
      </c>
      <c r="B76" s="181">
        <v>8088864</v>
      </c>
      <c r="C76" s="189">
        <v>169045.98070822741</v>
      </c>
      <c r="D76" s="181">
        <f t="shared" si="12"/>
        <v>7919818.0192917725</v>
      </c>
      <c r="E76" s="189">
        <v>-67545.440343906172</v>
      </c>
      <c r="F76" s="189"/>
      <c r="G76" s="181">
        <f t="shared" si="15"/>
        <v>8156409.4403439062</v>
      </c>
      <c r="H76" s="190">
        <f t="shared" si="10"/>
        <v>-2.0058111738422424E-3</v>
      </c>
      <c r="I76" s="181">
        <f t="shared" si="11"/>
        <v>7987363.4596356787</v>
      </c>
      <c r="J76" s="181"/>
      <c r="K76" s="201">
        <v>7440640.8571988074</v>
      </c>
      <c r="L76" s="189"/>
      <c r="M76" s="189">
        <f t="shared" si="13"/>
        <v>7504099.5581331123</v>
      </c>
      <c r="N76" s="191">
        <f t="shared" si="14"/>
        <v>-63458.700934304856</v>
      </c>
      <c r="O76" s="189">
        <v>7611099.4071988072</v>
      </c>
      <c r="P76" s="181">
        <v>170458.55</v>
      </c>
      <c r="Q76" s="192">
        <f t="shared" si="5"/>
        <v>-4.8839403652692903E-3</v>
      </c>
      <c r="S76" s="191">
        <f t="shared" si="6"/>
        <v>102816555.65226205</v>
      </c>
      <c r="T76" s="192">
        <f t="shared" si="8"/>
        <v>1.385174404257139E-2</v>
      </c>
      <c r="W76" s="181">
        <v>4579361.5</v>
      </c>
      <c r="X76" s="182">
        <f t="shared" si="7"/>
        <v>22452.15968476436</v>
      </c>
      <c r="Y76" s="192">
        <f t="shared" si="9"/>
        <v>7.1961781620186738E-3</v>
      </c>
    </row>
    <row r="77" spans="1:25" x14ac:dyDescent="0.25">
      <c r="A77" s="188">
        <v>41306</v>
      </c>
      <c r="B77" s="181">
        <v>7467802</v>
      </c>
      <c r="C77" s="189">
        <v>158679.34496201589</v>
      </c>
      <c r="D77" s="181">
        <f t="shared" si="12"/>
        <v>7309122.6550379843</v>
      </c>
      <c r="E77" s="189">
        <v>74394.806871313602</v>
      </c>
      <c r="F77" s="189"/>
      <c r="G77" s="181">
        <f t="shared" si="15"/>
        <v>7393407.1931286864</v>
      </c>
      <c r="H77" s="190">
        <f t="shared" si="10"/>
        <v>-3.0972607032975885E-2</v>
      </c>
      <c r="I77" s="181">
        <f t="shared" si="11"/>
        <v>7234727.8481666707</v>
      </c>
      <c r="J77" s="181"/>
      <c r="K77" s="201">
        <v>6896297.8034819067</v>
      </c>
      <c r="L77" s="189"/>
      <c r="M77" s="189">
        <f t="shared" si="13"/>
        <v>6826104.8723421525</v>
      </c>
      <c r="N77" s="191">
        <f t="shared" si="14"/>
        <v>70192.931139754131</v>
      </c>
      <c r="O77" s="189">
        <v>7056147.7844819063</v>
      </c>
      <c r="P77" s="181">
        <v>159849.98100000003</v>
      </c>
      <c r="Q77" s="192">
        <f t="shared" si="5"/>
        <v>-3.2223787734429798E-2</v>
      </c>
      <c r="S77" s="191">
        <f t="shared" si="6"/>
        <v>102589268.64967662</v>
      </c>
      <c r="T77" s="192">
        <f t="shared" si="8"/>
        <v>7.6495843127770691E-3</v>
      </c>
      <c r="W77" s="181">
        <v>4582158</v>
      </c>
      <c r="X77" s="182">
        <f t="shared" si="7"/>
        <v>22388.854476357345</v>
      </c>
      <c r="Y77" s="192">
        <f t="shared" si="9"/>
        <v>9.06093048497425E-4</v>
      </c>
    </row>
    <row r="78" spans="1:25" x14ac:dyDescent="0.25">
      <c r="A78" s="188">
        <v>41334</v>
      </c>
      <c r="B78" s="181">
        <v>7936038</v>
      </c>
      <c r="C78" s="189">
        <v>170695.63486586095</v>
      </c>
      <c r="D78" s="181">
        <f t="shared" si="12"/>
        <v>7765342.3651341386</v>
      </c>
      <c r="E78" s="189">
        <v>-351877.37796083</v>
      </c>
      <c r="F78" s="189"/>
      <c r="G78" s="181">
        <f t="shared" si="15"/>
        <v>8287915.37796083</v>
      </c>
      <c r="H78" s="190">
        <f t="shared" si="10"/>
        <v>-1.0356769223695883E-2</v>
      </c>
      <c r="I78" s="181">
        <f>G78-C78</f>
        <v>8117219.7430949686</v>
      </c>
      <c r="J78" s="181"/>
      <c r="K78" s="201">
        <v>7318867.8091589771</v>
      </c>
      <c r="L78" s="189"/>
      <c r="M78" s="189">
        <f t="shared" si="13"/>
        <v>7650513.7164781326</v>
      </c>
      <c r="N78" s="191">
        <f t="shared" si="14"/>
        <v>-331645.90731915552</v>
      </c>
      <c r="O78" s="189">
        <v>7490007.1541589769</v>
      </c>
      <c r="P78" s="181">
        <v>171139.34499999997</v>
      </c>
      <c r="Q78" s="192">
        <f t="shared" si="5"/>
        <v>-8.8540922928878052E-3</v>
      </c>
      <c r="S78" s="191">
        <f t="shared" si="6"/>
        <v>102520925.17571688</v>
      </c>
      <c r="T78" s="192">
        <f t="shared" si="8"/>
        <v>3.5411907565758849E-3</v>
      </c>
      <c r="W78" s="181">
        <v>4584811.416666667</v>
      </c>
      <c r="X78" s="182">
        <f t="shared" si="7"/>
        <v>22360.990640320273</v>
      </c>
      <c r="Y78" s="192">
        <f t="shared" si="9"/>
        <v>-3.2527269339597265E-3</v>
      </c>
    </row>
    <row r="79" spans="1:25" x14ac:dyDescent="0.25">
      <c r="A79" s="188">
        <v>41365</v>
      </c>
      <c r="B79" s="181">
        <v>8967220</v>
      </c>
      <c r="C79" s="189">
        <v>189027.46634605288</v>
      </c>
      <c r="D79" s="181">
        <f t="shared" si="12"/>
        <v>8778192.5336539466</v>
      </c>
      <c r="E79" s="189">
        <v>268453.91900369525</v>
      </c>
      <c r="F79" s="189"/>
      <c r="G79" s="181">
        <f t="shared" si="15"/>
        <v>8698766.0809963048</v>
      </c>
      <c r="H79" s="190">
        <f t="shared" si="10"/>
        <v>3.040758473080496E-3</v>
      </c>
      <c r="I79" s="181">
        <f>G79-C79</f>
        <v>8509738.6146502513</v>
      </c>
      <c r="J79" s="181"/>
      <c r="K79" s="201">
        <v>8270589.6580165066</v>
      </c>
      <c r="L79" s="189"/>
      <c r="M79" s="189">
        <f t="shared" si="13"/>
        <v>8017659.2059155917</v>
      </c>
      <c r="N79" s="191">
        <f t="shared" si="14"/>
        <v>252930.4521009149</v>
      </c>
      <c r="O79" s="189">
        <v>8456993.2930165064</v>
      </c>
      <c r="P79" s="181">
        <v>186403.63500000001</v>
      </c>
      <c r="Q79" s="192">
        <f t="shared" si="5"/>
        <v>2.7311530156715058E-3</v>
      </c>
      <c r="S79" s="191">
        <f t="shared" si="6"/>
        <v>102542762.98743041</v>
      </c>
      <c r="T79" s="192">
        <f t="shared" si="8"/>
        <v>3.6043010697253131E-3</v>
      </c>
      <c r="W79" s="181">
        <v>4587517.333333333</v>
      </c>
      <c r="X79" s="182">
        <f t="shared" si="7"/>
        <v>22352.561426274082</v>
      </c>
      <c r="Y79" s="192">
        <f t="shared" si="9"/>
        <v>-3.2897143146800589E-3</v>
      </c>
    </row>
    <row r="80" spans="1:25" x14ac:dyDescent="0.25">
      <c r="A80" s="188">
        <v>41395</v>
      </c>
      <c r="B80" s="181">
        <v>9493988</v>
      </c>
      <c r="C80" s="189">
        <v>196428.36657620835</v>
      </c>
      <c r="D80" s="181">
        <f t="shared" si="12"/>
        <v>9297559.6334237922</v>
      </c>
      <c r="E80" s="189">
        <v>-636638.22125419788</v>
      </c>
      <c r="F80" s="189"/>
      <c r="G80" s="181">
        <f t="shared" si="15"/>
        <v>10130626.221254198</v>
      </c>
      <c r="H80" s="190">
        <f t="shared" si="10"/>
        <v>1.7915633482056714E-2</v>
      </c>
      <c r="I80" s="181">
        <f t="shared" si="11"/>
        <v>9934197.8546779901</v>
      </c>
      <c r="J80" s="181"/>
      <c r="K80" s="201">
        <v>8748504.383058114</v>
      </c>
      <c r="L80" s="189"/>
      <c r="M80" s="189">
        <f t="shared" si="13"/>
        <v>9347546.7650012635</v>
      </c>
      <c r="N80" s="191">
        <f t="shared" si="14"/>
        <v>-599042.38194314949</v>
      </c>
      <c r="O80" s="189">
        <v>8945753.8500581104</v>
      </c>
      <c r="P80" s="181">
        <v>197249.467</v>
      </c>
      <c r="Q80" s="192">
        <f t="shared" ref="Q80:Q110" si="16">M80/M68-1</f>
        <v>1.9299113116241218E-2</v>
      </c>
      <c r="S80" s="191">
        <f t="shared" ref="S80:S123" si="17">SUM(M69:M80)</f>
        <v>102719746.72071905</v>
      </c>
      <c r="T80" s="192">
        <f t="shared" si="8"/>
        <v>-2.6174170737052194E-3</v>
      </c>
      <c r="W80" s="181">
        <v>4590417.5</v>
      </c>
      <c r="X80" s="182">
        <f t="shared" ref="X80:X143" si="18">S80/W80*1000</f>
        <v>22376.994406438862</v>
      </c>
      <c r="Y80" s="192">
        <f t="shared" si="9"/>
        <v>-9.6067166151025951E-3</v>
      </c>
    </row>
    <row r="81" spans="1:25" x14ac:dyDescent="0.25">
      <c r="A81" s="188">
        <v>41426</v>
      </c>
      <c r="B81" s="181">
        <v>10459525</v>
      </c>
      <c r="C81" s="189">
        <v>189064.62407600172</v>
      </c>
      <c r="D81" s="181">
        <f t="shared" si="12"/>
        <v>10270460.375923999</v>
      </c>
      <c r="E81" s="189">
        <v>-12391.293743724003</v>
      </c>
      <c r="F81" s="189"/>
      <c r="G81" s="181">
        <f t="shared" si="15"/>
        <v>10471916.293743724</v>
      </c>
      <c r="H81" s="190">
        <f t="shared" si="10"/>
        <v>2.5931295720476921E-2</v>
      </c>
      <c r="I81" s="181">
        <f t="shared" si="11"/>
        <v>10282851.669667723</v>
      </c>
      <c r="J81" s="181"/>
      <c r="K81" s="201">
        <v>9638808.6484932285</v>
      </c>
      <c r="L81" s="189"/>
      <c r="M81" s="189">
        <f>K81*I81/D81</f>
        <v>9650437.855454877</v>
      </c>
      <c r="N81" s="191">
        <f t="shared" si="14"/>
        <v>-11629.206961648539</v>
      </c>
      <c r="O81" s="189">
        <v>9826784.015493229</v>
      </c>
      <c r="P81" s="181">
        <v>187975.36699999997</v>
      </c>
      <c r="Q81" s="192">
        <f t="shared" si="16"/>
        <v>2.5876165184037347E-2</v>
      </c>
      <c r="S81" s="191">
        <f t="shared" si="17"/>
        <v>102963164.33048606</v>
      </c>
      <c r="T81" s="192">
        <f t="shared" si="8"/>
        <v>2.6775703665988804E-3</v>
      </c>
      <c r="W81" s="181">
        <v>4593616.833333333</v>
      </c>
      <c r="X81" s="182">
        <f t="shared" si="18"/>
        <v>22414.39982180042</v>
      </c>
      <c r="Y81" s="192">
        <f t="shared" si="9"/>
        <v>-4.5691837679966429E-3</v>
      </c>
    </row>
    <row r="82" spans="1:25" x14ac:dyDescent="0.25">
      <c r="A82" s="188">
        <v>41456</v>
      </c>
      <c r="B82" s="181">
        <v>10649066</v>
      </c>
      <c r="C82" s="189">
        <v>194252.47652391711</v>
      </c>
      <c r="D82" s="181">
        <f t="shared" si="12"/>
        <v>10454813.523476083</v>
      </c>
      <c r="E82" s="189">
        <v>-410397.94067909382</v>
      </c>
      <c r="F82" s="189"/>
      <c r="G82" s="181">
        <f t="shared" si="15"/>
        <v>11059463.940679094</v>
      </c>
      <c r="H82" s="190">
        <f t="shared" si="10"/>
        <v>-1.6631572981768983E-2</v>
      </c>
      <c r="I82" s="181">
        <f t="shared" si="11"/>
        <v>10865211.464155177</v>
      </c>
      <c r="J82" s="181"/>
      <c r="K82" s="201">
        <v>9814502.6103855316</v>
      </c>
      <c r="L82" s="189"/>
      <c r="M82" s="189">
        <f>K82*I82/D82</f>
        <v>10199765.499201994</v>
      </c>
      <c r="N82" s="191">
        <f>K82-M82</f>
        <v>-385262.88881646283</v>
      </c>
      <c r="O82" s="189">
        <v>10012460.234385531</v>
      </c>
      <c r="P82" s="181">
        <v>197957.62400000001</v>
      </c>
      <c r="Q82" s="192">
        <f t="shared" si="16"/>
        <v>-1.339915032329575E-2</v>
      </c>
      <c r="S82" s="191">
        <f t="shared" si="17"/>
        <v>102824640.0313929</v>
      </c>
      <c r="T82" s="192">
        <f>S82/S70-1</f>
        <v>1.8510937739499855E-3</v>
      </c>
      <c r="W82" s="181">
        <v>4597268.5</v>
      </c>
      <c r="X82" s="182">
        <f t="shared" si="18"/>
        <v>22366.46391904082</v>
      </c>
      <c r="Y82" s="192">
        <f>X82/X70-1</f>
        <v>-5.6814733404287887E-3</v>
      </c>
    </row>
    <row r="83" spans="1:25" x14ac:dyDescent="0.25">
      <c r="A83" s="188">
        <v>41487</v>
      </c>
      <c r="B83" s="181">
        <v>11392218</v>
      </c>
      <c r="C83" s="189">
        <v>204570.26052256257</v>
      </c>
      <c r="D83" s="181">
        <f t="shared" si="12"/>
        <v>11187647.739477437</v>
      </c>
      <c r="E83" s="189">
        <v>111120.41767900251</v>
      </c>
      <c r="F83" s="189"/>
      <c r="G83" s="181">
        <f t="shared" si="15"/>
        <v>11281097.582320997</v>
      </c>
      <c r="H83" s="190">
        <f>G83/G71-1</f>
        <v>-2.2020238515637613E-3</v>
      </c>
      <c r="I83" s="181">
        <f t="shared" si="11"/>
        <v>11076527.321798434</v>
      </c>
      <c r="J83" s="181"/>
      <c r="K83" s="201">
        <v>10530133.33790097</v>
      </c>
      <c r="L83" s="189"/>
      <c r="M83" s="189">
        <f>K83*I83/D83</f>
        <v>10425543.629503716</v>
      </c>
      <c r="N83" s="191">
        <f>K83-M83</f>
        <v>104589.70839725435</v>
      </c>
      <c r="O83" s="189">
        <v>10731202.81390097</v>
      </c>
      <c r="P83" s="181">
        <v>201069.47600000002</v>
      </c>
      <c r="Q83" s="192">
        <f t="shared" si="16"/>
        <v>3.9294713369764089E-3</v>
      </c>
      <c r="S83" s="191">
        <f>SUM(M72:M83)</f>
        <v>102865446.55818006</v>
      </c>
      <c r="T83" s="192">
        <f>S83/S71-1</f>
        <v>3.2729424352861969E-4</v>
      </c>
      <c r="W83" s="181">
        <v>4601532.333333333</v>
      </c>
      <c r="X83" s="182">
        <f t="shared" si="18"/>
        <v>22354.6069236603</v>
      </c>
      <c r="Y83" s="192">
        <f>X83/X71-1</f>
        <v>-7.5837466723668312E-3</v>
      </c>
    </row>
    <row r="84" spans="1:25" x14ac:dyDescent="0.25">
      <c r="A84" s="188">
        <v>41518</v>
      </c>
      <c r="B84" s="181">
        <v>10228764</v>
      </c>
      <c r="C84" s="189">
        <v>183181.51380830863</v>
      </c>
      <c r="D84" s="181">
        <f t="shared" si="12"/>
        <v>10045582.486191692</v>
      </c>
      <c r="E84" s="189">
        <v>-109629.56006792001</v>
      </c>
      <c r="F84" s="189"/>
      <c r="G84" s="181">
        <f t="shared" si="15"/>
        <v>10338393.56006792</v>
      </c>
      <c r="H84" s="190">
        <f>G84/G72-1</f>
        <v>5.4243723543438982E-3</v>
      </c>
      <c r="I84" s="181">
        <f t="shared" si="11"/>
        <v>10155212.046259612</v>
      </c>
      <c r="J84" s="181"/>
      <c r="K84" s="201">
        <v>9450097.6733469889</v>
      </c>
      <c r="L84" s="189"/>
      <c r="M84" s="189">
        <f t="shared" ref="M84:M93" si="19">K84*I84/D84</f>
        <v>9553228.5820774641</v>
      </c>
      <c r="N84" s="191">
        <f t="shared" si="14"/>
        <v>-103130.90873047523</v>
      </c>
      <c r="O84" s="189">
        <v>9633417.9343469888</v>
      </c>
      <c r="P84" s="181">
        <v>183320.261</v>
      </c>
      <c r="Q84" s="192">
        <f t="shared" si="16"/>
        <v>1.417219012288462E-2</v>
      </c>
      <c r="S84" s="191">
        <f>SUM(M73:M84)</f>
        <v>102998944.7679231</v>
      </c>
      <c r="T84" s="192">
        <f>S84/S72-1</f>
        <v>1.6473532836938087E-3</v>
      </c>
      <c r="W84" s="181">
        <v>4606975.666666667</v>
      </c>
      <c r="X84" s="182">
        <f t="shared" si="18"/>
        <v>22357.171433129581</v>
      </c>
      <c r="Y84" s="192">
        <f>X84/X72-1</f>
        <v>-6.8506957212320918E-3</v>
      </c>
    </row>
    <row r="85" spans="1:25" x14ac:dyDescent="0.25">
      <c r="A85" s="188">
        <v>41548</v>
      </c>
      <c r="B85" s="181">
        <v>9968681</v>
      </c>
      <c r="C85" s="189">
        <v>181301.03388399078</v>
      </c>
      <c r="D85" s="181">
        <f t="shared" si="12"/>
        <v>9787379.9661160093</v>
      </c>
      <c r="E85" s="189">
        <v>215557.06320553273</v>
      </c>
      <c r="F85" s="189"/>
      <c r="G85" s="181">
        <f t="shared" si="15"/>
        <v>9753123.9367944673</v>
      </c>
      <c r="H85" s="190">
        <f>G85/G73-1</f>
        <v>1.0055031609328413E-2</v>
      </c>
      <c r="I85" s="181">
        <f t="shared" si="11"/>
        <v>9571822.9029104766</v>
      </c>
      <c r="J85" s="181"/>
      <c r="K85" s="201">
        <v>9211276.8499156088</v>
      </c>
      <c r="L85" s="189"/>
      <c r="M85" s="189">
        <f t="shared" si="19"/>
        <v>9008407.87037104</v>
      </c>
      <c r="N85" s="191">
        <f t="shared" si="14"/>
        <v>202868.97954456881</v>
      </c>
      <c r="O85" s="189">
        <v>9390018.3639156092</v>
      </c>
      <c r="P85" s="181">
        <v>178741.51399999997</v>
      </c>
      <c r="Q85" s="192">
        <f t="shared" si="16"/>
        <v>1.0400492797516536E-2</v>
      </c>
      <c r="S85" s="191">
        <f>SUM(M74:M85)</f>
        <v>103091672.23771429</v>
      </c>
      <c r="T85" s="192">
        <f>S85/S73-1</f>
        <v>1.6389403251142465E-3</v>
      </c>
      <c r="W85" s="181">
        <v>4613197.5</v>
      </c>
      <c r="X85" s="182">
        <f t="shared" si="18"/>
        <v>22347.118725724249</v>
      </c>
      <c r="Y85" s="192">
        <f>X85/X73-1</f>
        <v>-7.5849133085242881E-3</v>
      </c>
    </row>
    <row r="86" spans="1:25" x14ac:dyDescent="0.25">
      <c r="A86" s="188">
        <v>41579</v>
      </c>
      <c r="B86" s="181">
        <v>8505690</v>
      </c>
      <c r="C86" s="189">
        <v>157135.77539219937</v>
      </c>
      <c r="D86" s="181">
        <f t="shared" si="12"/>
        <v>8348554.2246078011</v>
      </c>
      <c r="E86" s="189">
        <v>522529.33537230548</v>
      </c>
      <c r="F86" s="189"/>
      <c r="G86" s="181">
        <f t="shared" si="15"/>
        <v>7983160.6646276945</v>
      </c>
      <c r="H86" s="190">
        <f>G86/G74-1</f>
        <v>2.0004913826223714E-3</v>
      </c>
      <c r="I86" s="181">
        <f t="shared" si="11"/>
        <v>7826024.8892354956</v>
      </c>
      <c r="J86" s="181"/>
      <c r="K86" s="201">
        <v>7856953.0761444457</v>
      </c>
      <c r="L86" s="189"/>
      <c r="M86" s="189">
        <f t="shared" si="19"/>
        <v>7365192.6636854829</v>
      </c>
      <c r="N86" s="191">
        <f t="shared" si="14"/>
        <v>491760.41245896276</v>
      </c>
      <c r="O86" s="189">
        <v>8021497.1101444457</v>
      </c>
      <c r="P86" s="181">
        <v>164544.03399999999</v>
      </c>
      <c r="Q86" s="192">
        <f t="shared" si="16"/>
        <v>-2.7214294057945621E-3</v>
      </c>
      <c r="S86" s="191">
        <f t="shared" si="17"/>
        <v>103071573.68903862</v>
      </c>
      <c r="T86" s="192">
        <f>S86/S74-1</f>
        <v>1.0402503664557194E-3</v>
      </c>
      <c r="W86" s="181">
        <v>4619956</v>
      </c>
      <c r="X86" s="182">
        <f t="shared" si="18"/>
        <v>22310.076911779812</v>
      </c>
      <c r="Y86" s="192">
        <f>X86/X74-1</f>
        <v>-9.0009434462990923E-3</v>
      </c>
    </row>
    <row r="87" spans="1:25" x14ac:dyDescent="0.25">
      <c r="A87" s="188">
        <v>41609</v>
      </c>
      <c r="B87" s="181">
        <v>8497355</v>
      </c>
      <c r="C87" s="189">
        <v>159075.37704623531</v>
      </c>
      <c r="D87" s="181">
        <f t="shared" si="12"/>
        <v>8338279.6229537651</v>
      </c>
      <c r="E87" s="189">
        <v>245448.01388167031</v>
      </c>
      <c r="F87" s="189"/>
      <c r="G87" s="181">
        <f t="shared" si="15"/>
        <v>8251906.9861183297</v>
      </c>
      <c r="H87" s="190">
        <f t="shared" si="10"/>
        <v>1.025898897443267E-2</v>
      </c>
      <c r="I87" s="181">
        <f t="shared" si="11"/>
        <v>8092831.6090720948</v>
      </c>
      <c r="J87" s="181"/>
      <c r="K87" s="201">
        <v>7881915.9252643762</v>
      </c>
      <c r="L87" s="189"/>
      <c r="M87" s="189">
        <f t="shared" si="19"/>
        <v>7649901.5653581861</v>
      </c>
      <c r="N87" s="191">
        <f t="shared" si="14"/>
        <v>232014.35990619007</v>
      </c>
      <c r="O87" s="189">
        <v>8036085.7002643766</v>
      </c>
      <c r="P87" s="181">
        <v>154169.77500000002</v>
      </c>
      <c r="Q87" s="192">
        <f t="shared" si="16"/>
        <v>1.6858547902718568E-2</v>
      </c>
      <c r="S87" s="191">
        <f t="shared" si="17"/>
        <v>103198401.78352302</v>
      </c>
      <c r="T87" s="192">
        <f t="shared" si="8"/>
        <v>3.3544514199856934E-3</v>
      </c>
      <c r="W87" s="181">
        <v>4626934.333333333</v>
      </c>
      <c r="X87" s="182">
        <f t="shared" si="18"/>
        <v>22303.839723866771</v>
      </c>
      <c r="Y87" s="192">
        <f t="shared" si="9"/>
        <v>-7.5934062182732021E-3</v>
      </c>
    </row>
    <row r="88" spans="1:25" x14ac:dyDescent="0.25">
      <c r="A88" s="188">
        <v>41640</v>
      </c>
      <c r="B88" s="181">
        <v>8633765</v>
      </c>
      <c r="C88" s="189">
        <v>381299.85840911628</v>
      </c>
      <c r="D88" s="181">
        <f t="shared" si="12"/>
        <v>8252465.141590884</v>
      </c>
      <c r="E88" s="189">
        <v>67586.237259056419</v>
      </c>
      <c r="F88" s="189"/>
      <c r="G88" s="181">
        <f t="shared" si="15"/>
        <v>8566178.7627409436</v>
      </c>
      <c r="H88" s="190">
        <f t="shared" si="10"/>
        <v>5.0238934839416327E-2</v>
      </c>
      <c r="I88" s="181">
        <f t="shared" si="11"/>
        <v>8184878.9043318275</v>
      </c>
      <c r="J88" s="181"/>
      <c r="K88" s="201">
        <v>7722287.132680011</v>
      </c>
      <c r="L88" s="189"/>
      <c r="M88" s="189">
        <f t="shared" si="19"/>
        <v>7659042.9600143814</v>
      </c>
      <c r="N88" s="191">
        <f t="shared" si="14"/>
        <v>63244.172665629536</v>
      </c>
      <c r="O88" s="189">
        <v>8103587.5096800113</v>
      </c>
      <c r="P88" s="181">
        <v>381300.37699999998</v>
      </c>
      <c r="Q88" s="192">
        <f t="shared" si="16"/>
        <v>2.0647833984736685E-2</v>
      </c>
      <c r="S88" s="191">
        <f t="shared" si="17"/>
        <v>103353345.1854043</v>
      </c>
      <c r="T88" s="192">
        <f t="shared" si="8"/>
        <v>5.2208472627477409E-3</v>
      </c>
      <c r="W88" s="181">
        <v>4633983.25</v>
      </c>
      <c r="X88" s="182">
        <f t="shared" si="18"/>
        <v>22303.348892209375</v>
      </c>
      <c r="Y88" s="192">
        <f t="shared" si="9"/>
        <v>-6.6279054952546046E-3</v>
      </c>
    </row>
    <row r="89" spans="1:25" x14ac:dyDescent="0.25">
      <c r="A89" s="188">
        <v>41671</v>
      </c>
      <c r="B89" s="181">
        <v>7957338</v>
      </c>
      <c r="C89" s="189">
        <v>344281.02748392033</v>
      </c>
      <c r="D89" s="181">
        <f t="shared" si="12"/>
        <v>7613056.9725160794</v>
      </c>
      <c r="E89" s="189">
        <v>132023.36653851718</v>
      </c>
      <c r="F89" s="189"/>
      <c r="G89" s="181">
        <f t="shared" si="15"/>
        <v>7825314.6334614828</v>
      </c>
      <c r="H89" s="190">
        <f t="shared" si="10"/>
        <v>5.8417915996051839E-2</v>
      </c>
      <c r="I89" s="181">
        <f>G89-C89</f>
        <v>7481033.6059775623</v>
      </c>
      <c r="J89" s="181"/>
      <c r="K89" s="201">
        <v>7222438.7404026352</v>
      </c>
      <c r="L89" s="189"/>
      <c r="M89" s="189">
        <f t="shared" si="19"/>
        <v>7097189.3589033885</v>
      </c>
      <c r="N89" s="191">
        <f t="shared" si="14"/>
        <v>125249.38149924669</v>
      </c>
      <c r="O89" s="189">
        <v>7548084.540402635</v>
      </c>
      <c r="P89" s="181">
        <v>325645.80000000005</v>
      </c>
      <c r="Q89" s="192">
        <f t="shared" si="16"/>
        <v>3.971290972390551E-2</v>
      </c>
      <c r="S89" s="191">
        <f t="shared" si="17"/>
        <v>103624429.67196554</v>
      </c>
      <c r="T89" s="192">
        <f t="shared" si="8"/>
        <v>1.0090344106300275E-2</v>
      </c>
      <c r="W89" s="181">
        <v>4641301.916666667</v>
      </c>
      <c r="X89" s="182">
        <f t="shared" si="18"/>
        <v>22326.586706168746</v>
      </c>
      <c r="Y89" s="192">
        <f t="shared" si="9"/>
        <v>-2.7811950028240329E-3</v>
      </c>
    </row>
    <row r="90" spans="1:25" x14ac:dyDescent="0.25">
      <c r="A90" s="188">
        <v>41699</v>
      </c>
      <c r="B90" s="181">
        <v>8490634</v>
      </c>
      <c r="C90" s="189">
        <v>376135.93025888689</v>
      </c>
      <c r="D90" s="181">
        <f t="shared" si="12"/>
        <v>8114498.0697411131</v>
      </c>
      <c r="E90" s="189">
        <v>-215150.73558101058</v>
      </c>
      <c r="F90" s="189"/>
      <c r="G90" s="181">
        <f t="shared" si="15"/>
        <v>8705784.7355810106</v>
      </c>
      <c r="H90" s="190">
        <f t="shared" si="10"/>
        <v>5.0419114887608085E-2</v>
      </c>
      <c r="I90" s="181">
        <f t="shared" si="11"/>
        <v>8329648.8053221237</v>
      </c>
      <c r="J90" s="181"/>
      <c r="K90" s="201">
        <v>7659978.4882180374</v>
      </c>
      <c r="L90" s="189"/>
      <c r="M90" s="189">
        <f t="shared" si="19"/>
        <v>7863077.9272850556</v>
      </c>
      <c r="N90" s="191">
        <f t="shared" si="14"/>
        <v>-203099.43906701822</v>
      </c>
      <c r="O90" s="189">
        <v>8054749.7902180376</v>
      </c>
      <c r="P90" s="181">
        <v>394771.30200000003</v>
      </c>
      <c r="Q90" s="192">
        <f t="shared" si="16"/>
        <v>2.7784305562264411E-2</v>
      </c>
      <c r="S90" s="191">
        <f t="shared" si="17"/>
        <v>103836993.88277246</v>
      </c>
      <c r="T90" s="192">
        <f t="shared" si="8"/>
        <v>1.2837074039274254E-2</v>
      </c>
      <c r="W90" s="181">
        <v>4648724.75</v>
      </c>
      <c r="X90" s="182">
        <f t="shared" si="18"/>
        <v>22336.662088408753</v>
      </c>
      <c r="Y90" s="192">
        <f t="shared" si="9"/>
        <v>-1.0879907917697995E-3</v>
      </c>
    </row>
    <row r="91" spans="1:25" x14ac:dyDescent="0.25">
      <c r="A91" s="188">
        <v>41730</v>
      </c>
      <c r="B91" s="181">
        <v>9229956</v>
      </c>
      <c r="C91" s="189">
        <v>404235.1523767414</v>
      </c>
      <c r="D91" s="181">
        <f t="shared" si="12"/>
        <v>8825720.8476232588</v>
      </c>
      <c r="E91" s="189">
        <v>300810.22483831272</v>
      </c>
      <c r="F91" s="189"/>
      <c r="G91" s="181">
        <f t="shared" si="15"/>
        <v>8929145.7751616873</v>
      </c>
      <c r="H91" s="190">
        <f t="shared" si="10"/>
        <v>2.6484180862005324E-2</v>
      </c>
      <c r="I91" s="181">
        <f t="shared" si="11"/>
        <v>8524910.6227849461</v>
      </c>
      <c r="J91" s="181"/>
      <c r="K91" s="201">
        <v>8341756.4463813454</v>
      </c>
      <c r="L91" s="189"/>
      <c r="M91" s="189">
        <f t="shared" si="19"/>
        <v>8057441.3546732096</v>
      </c>
      <c r="N91" s="191">
        <f t="shared" si="14"/>
        <v>284315.09170813579</v>
      </c>
      <c r="O91" s="189">
        <v>8745991.3473813459</v>
      </c>
      <c r="P91" s="181">
        <v>404234.90100000007</v>
      </c>
      <c r="Q91" s="192">
        <f t="shared" si="16"/>
        <v>4.9618158786626232E-3</v>
      </c>
      <c r="S91" s="191">
        <f t="shared" si="17"/>
        <v>103876776.03153008</v>
      </c>
      <c r="T91" s="192">
        <f t="shared" ref="T91:T122" si="20">S91/S79-1</f>
        <v>1.3009333913337251E-2</v>
      </c>
      <c r="W91" s="181">
        <v>4656230.833333333</v>
      </c>
      <c r="X91" s="182">
        <f t="shared" si="18"/>
        <v>22309.198093850966</v>
      </c>
      <c r="Y91" s="192">
        <f t="shared" ref="Y91:Y122" si="21">X91/X79-1</f>
        <v>-1.9399715136066975E-3</v>
      </c>
    </row>
    <row r="92" spans="1:25" x14ac:dyDescent="0.25">
      <c r="A92" s="188">
        <v>41760</v>
      </c>
      <c r="B92" s="181">
        <v>10400290</v>
      </c>
      <c r="C92" s="189">
        <v>456352.08554473054</v>
      </c>
      <c r="D92" s="181">
        <f t="shared" si="12"/>
        <v>9943937.9144552685</v>
      </c>
      <c r="E92" s="189">
        <v>228805.48007635772</v>
      </c>
      <c r="F92" s="189"/>
      <c r="G92" s="181">
        <f t="shared" si="15"/>
        <v>10171484.519923642</v>
      </c>
      <c r="H92" s="190">
        <f t="shared" si="10"/>
        <v>4.0331463995506578E-3</v>
      </c>
      <c r="I92" s="181">
        <f t="shared" si="11"/>
        <v>9715132.4343789108</v>
      </c>
      <c r="J92" s="181"/>
      <c r="K92" s="201">
        <v>9394723.2679032832</v>
      </c>
      <c r="L92" s="189"/>
      <c r="M92" s="189">
        <f t="shared" si="19"/>
        <v>9178554.9665734489</v>
      </c>
      <c r="N92" s="191">
        <f t="shared" si="14"/>
        <v>216168.30132983439</v>
      </c>
      <c r="O92" s="189">
        <v>9851075.4389032833</v>
      </c>
      <c r="P92" s="181">
        <v>456352.17099999997</v>
      </c>
      <c r="Q92" s="192">
        <f t="shared" si="16"/>
        <v>-1.8078732599717706E-2</v>
      </c>
      <c r="S92" s="191">
        <f t="shared" si="17"/>
        <v>103707784.23310225</v>
      </c>
      <c r="T92" s="192">
        <f t="shared" si="20"/>
        <v>9.618768970191649E-3</v>
      </c>
      <c r="W92" s="181">
        <v>4663802.583333333</v>
      </c>
      <c r="X92" s="182">
        <f t="shared" si="18"/>
        <v>22236.744025940261</v>
      </c>
      <c r="Y92" s="192">
        <f t="shared" si="21"/>
        <v>-6.2676147632340085E-3</v>
      </c>
    </row>
    <row r="93" spans="1:25" x14ac:dyDescent="0.25">
      <c r="A93" s="188">
        <v>41791</v>
      </c>
      <c r="B93" s="181">
        <v>10437993</v>
      </c>
      <c r="C93" s="189">
        <v>567584.67627681454</v>
      </c>
      <c r="D93" s="181">
        <f t="shared" si="12"/>
        <v>9870408.3237231858</v>
      </c>
      <c r="E93" s="189">
        <v>-359647.9812663421</v>
      </c>
      <c r="F93" s="189"/>
      <c r="G93" s="181">
        <f t="shared" si="15"/>
        <v>10797640.981266342</v>
      </c>
      <c r="H93" s="190">
        <f t="shared" si="10"/>
        <v>3.1104592357868333E-2</v>
      </c>
      <c r="I93" s="181">
        <f t="shared" si="11"/>
        <v>10230056.304989528</v>
      </c>
      <c r="J93" s="181"/>
      <c r="K93" s="201">
        <v>9342340.8031526133</v>
      </c>
      <c r="L93" s="189"/>
      <c r="M93" s="189">
        <f t="shared" si="19"/>
        <v>9682747.5928170774</v>
      </c>
      <c r="N93" s="191">
        <f t="shared" si="14"/>
        <v>-340406.78966446407</v>
      </c>
      <c r="O93" s="189">
        <v>9909924.8631526139</v>
      </c>
      <c r="P93" s="181">
        <v>567584.06000000006</v>
      </c>
      <c r="Q93" s="192">
        <f t="shared" si="16"/>
        <v>3.348007400922004E-3</v>
      </c>
      <c r="S93" s="191">
        <f t="shared" si="17"/>
        <v>103740093.97046445</v>
      </c>
      <c r="T93" s="192">
        <f t="shared" si="20"/>
        <v>7.5457047676259492E-3</v>
      </c>
      <c r="W93" s="181">
        <v>4671448.833333333</v>
      </c>
      <c r="X93" s="182">
        <f t="shared" si="18"/>
        <v>22207.263243519305</v>
      </c>
      <c r="Y93" s="192">
        <f t="shared" si="21"/>
        <v>-9.2412279573800271E-3</v>
      </c>
    </row>
    <row r="94" spans="1:25" x14ac:dyDescent="0.25">
      <c r="A94" s="188">
        <v>41821</v>
      </c>
      <c r="B94" s="181">
        <v>11387222</v>
      </c>
      <c r="C94" s="189">
        <v>568317.98575270048</v>
      </c>
      <c r="D94" s="181">
        <f t="shared" si="12"/>
        <v>10818904.0142473</v>
      </c>
      <c r="E94" s="189">
        <v>-163689.25041462108</v>
      </c>
      <c r="F94" s="189"/>
      <c r="G94" s="181">
        <f t="shared" si="15"/>
        <v>11550911.250414621</v>
      </c>
      <c r="H94" s="190">
        <f t="shared" si="10"/>
        <v>4.4436811076157046E-2</v>
      </c>
      <c r="I94" s="181">
        <f t="shared" si="11"/>
        <v>10982593.264661921</v>
      </c>
      <c r="J94" s="181"/>
      <c r="K94" s="201">
        <v>10283164.695867747</v>
      </c>
      <c r="L94" s="189"/>
      <c r="M94" s="189">
        <f>K94*I94/D94</f>
        <v>10438748.248392111</v>
      </c>
      <c r="N94" s="191">
        <f t="shared" si="14"/>
        <v>-155583.55252436362</v>
      </c>
      <c r="O94" s="189">
        <v>10851483.258867748</v>
      </c>
      <c r="P94" s="181">
        <v>568318.56300000008</v>
      </c>
      <c r="Q94" s="192">
        <f t="shared" si="16"/>
        <v>2.3430219960332899E-2</v>
      </c>
      <c r="S94" s="191">
        <f t="shared" si="17"/>
        <v>103979076.71965455</v>
      </c>
      <c r="T94" s="192">
        <f t="shared" si="20"/>
        <v>1.1227237828493219E-2</v>
      </c>
      <c r="W94" s="181">
        <v>4678806.833333333</v>
      </c>
      <c r="X94" s="182">
        <f t="shared" si="18"/>
        <v>22223.41729922979</v>
      </c>
      <c r="Y94" s="192">
        <f t="shared" si="21"/>
        <v>-6.395584940418475E-3</v>
      </c>
    </row>
    <row r="95" spans="1:25" x14ac:dyDescent="0.25">
      <c r="A95" s="188">
        <v>41852</v>
      </c>
      <c r="B95" s="181">
        <v>12124907</v>
      </c>
      <c r="C95" s="189">
        <v>653378.30976663041</v>
      </c>
      <c r="D95" s="181">
        <f t="shared" si="12"/>
        <v>11471528.69023337</v>
      </c>
      <c r="E95" s="189">
        <v>307238.36378229409</v>
      </c>
      <c r="F95" s="189"/>
      <c r="G95" s="181">
        <f t="shared" si="15"/>
        <v>11817668.636217706</v>
      </c>
      <c r="H95" s="190">
        <f t="shared" si="10"/>
        <v>4.7563727729612815E-2</v>
      </c>
      <c r="I95" s="181">
        <f t="shared" si="11"/>
        <v>11164290.326451076</v>
      </c>
      <c r="J95" s="181"/>
      <c r="K95" s="201">
        <v>10862430.091974344</v>
      </c>
      <c r="L95" s="190"/>
      <c r="M95" s="189">
        <f>K95*I95/D95</f>
        <v>10571505.025378896</v>
      </c>
      <c r="N95" s="191">
        <f>K95-M95</f>
        <v>290925.06659544818</v>
      </c>
      <c r="O95" s="189">
        <v>11516183.249974344</v>
      </c>
      <c r="P95" s="181">
        <v>653753.15800000005</v>
      </c>
      <c r="Q95" s="192">
        <f t="shared" si="16"/>
        <v>1.4000363056571707E-2</v>
      </c>
      <c r="S95" s="191">
        <f t="shared" si="17"/>
        <v>104125038.11552973</v>
      </c>
      <c r="T95" s="192">
        <f t="shared" si="20"/>
        <v>1.2245040482444791E-2</v>
      </c>
      <c r="W95" s="181">
        <v>4685654.75</v>
      </c>
      <c r="X95" s="182">
        <f t="shared" si="18"/>
        <v>22222.089264158811</v>
      </c>
      <c r="Y95" s="192">
        <f t="shared" si="21"/>
        <v>-5.9279798546236773E-3</v>
      </c>
    </row>
    <row r="96" spans="1:25" x14ac:dyDescent="0.25">
      <c r="A96" s="188">
        <v>41883</v>
      </c>
      <c r="B96" s="181">
        <v>10640900</v>
      </c>
      <c r="C96" s="189">
        <v>549725.12425526208</v>
      </c>
      <c r="D96" s="181">
        <f t="shared" si="12"/>
        <v>10091174.875744738</v>
      </c>
      <c r="E96" s="189">
        <v>-325369.44584413432</v>
      </c>
      <c r="F96" s="189"/>
      <c r="G96" s="181">
        <f t="shared" si="15"/>
        <v>10966269.445844134</v>
      </c>
      <c r="H96" s="190">
        <f t="shared" si="10"/>
        <v>6.0732441856478303E-2</v>
      </c>
      <c r="I96" s="181">
        <f t="shared" si="11"/>
        <v>10416544.321588872</v>
      </c>
      <c r="J96" s="181"/>
      <c r="K96" s="201">
        <v>9565930.3535074405</v>
      </c>
      <c r="L96" s="190"/>
      <c r="M96" s="189">
        <f t="shared" ref="M96:M105" si="22">K96*I96/D96</f>
        <v>9874364.3561314009</v>
      </c>
      <c r="N96" s="191">
        <f>K96-M96</f>
        <v>-308434.00262396038</v>
      </c>
      <c r="O96" s="189">
        <v>10115280.291507442</v>
      </c>
      <c r="P96" s="181">
        <v>549349.93800000008</v>
      </c>
      <c r="Q96" s="192">
        <f t="shared" si="16"/>
        <v>3.361541821122227E-2</v>
      </c>
      <c r="S96" s="191">
        <f t="shared" si="17"/>
        <v>104446173.88958366</v>
      </c>
      <c r="T96" s="192">
        <f t="shared" si="20"/>
        <v>1.4050912122657744E-2</v>
      </c>
      <c r="W96" s="181">
        <v>4691857.916666667</v>
      </c>
      <c r="X96" s="182">
        <f t="shared" si="18"/>
        <v>22261.154481802274</v>
      </c>
      <c r="Y96" s="192">
        <f t="shared" si="21"/>
        <v>-4.2946824295055919E-3</v>
      </c>
    </row>
    <row r="97" spans="1:25" x14ac:dyDescent="0.25">
      <c r="A97" s="188">
        <v>41913</v>
      </c>
      <c r="B97" s="181">
        <v>10073732</v>
      </c>
      <c r="C97" s="189">
        <v>514236.19213414652</v>
      </c>
      <c r="D97" s="181">
        <f t="shared" si="12"/>
        <v>9559495.8078658544</v>
      </c>
      <c r="E97" s="189">
        <v>-148818.18572106399</v>
      </c>
      <c r="F97" s="189"/>
      <c r="G97" s="181">
        <f t="shared" si="15"/>
        <v>10222550.185721064</v>
      </c>
      <c r="H97" s="190">
        <f t="shared" si="10"/>
        <v>4.813086063180716E-2</v>
      </c>
      <c r="I97" s="181">
        <f t="shared" si="11"/>
        <v>9708313.9935869183</v>
      </c>
      <c r="J97" s="181"/>
      <c r="K97" s="201">
        <v>9035791.3832478598</v>
      </c>
      <c r="L97" s="190"/>
      <c r="M97" s="189">
        <f t="shared" si="22"/>
        <v>9176456.7600873485</v>
      </c>
      <c r="N97" s="191">
        <f>K97-M97</f>
        <v>-140665.37683948874</v>
      </c>
      <c r="O97" s="189">
        <v>9552272.7272478603</v>
      </c>
      <c r="P97" s="181">
        <v>516481.34400000004</v>
      </c>
      <c r="Q97" s="192">
        <f t="shared" si="16"/>
        <v>1.865467151737521E-2</v>
      </c>
      <c r="S97" s="191">
        <f t="shared" si="17"/>
        <v>104614222.77929997</v>
      </c>
      <c r="T97" s="192">
        <f t="shared" si="20"/>
        <v>1.4768899451693018E-2</v>
      </c>
      <c r="W97" s="181">
        <v>4697649.25</v>
      </c>
      <c r="X97" s="182">
        <f t="shared" si="18"/>
        <v>22269.483567616287</v>
      </c>
      <c r="Y97" s="192">
        <f t="shared" si="21"/>
        <v>-3.4740567256482668E-3</v>
      </c>
    </row>
    <row r="98" spans="1:25" x14ac:dyDescent="0.25">
      <c r="A98" s="188">
        <v>41944</v>
      </c>
      <c r="B98" s="181">
        <v>8128958</v>
      </c>
      <c r="C98" s="189">
        <v>361611.10968608659</v>
      </c>
      <c r="D98" s="181">
        <f t="shared" si="12"/>
        <v>7767346.8903139131</v>
      </c>
      <c r="E98" s="189">
        <v>-190406.15703111142</v>
      </c>
      <c r="F98" s="189"/>
      <c r="G98" s="181">
        <f t="shared" si="15"/>
        <v>8319364.1570311114</v>
      </c>
      <c r="H98" s="190">
        <f t="shared" si="10"/>
        <v>4.2114083196783003E-2</v>
      </c>
      <c r="I98" s="181">
        <f t="shared" si="11"/>
        <v>7957753.0473450245</v>
      </c>
      <c r="J98" s="181"/>
      <c r="K98" s="201">
        <v>7358859.4206027668</v>
      </c>
      <c r="L98" s="190"/>
      <c r="M98" s="189">
        <f t="shared" si="22"/>
        <v>7539252.051728392</v>
      </c>
      <c r="N98" s="191">
        <f t="shared" si="14"/>
        <v>-180392.63112562522</v>
      </c>
      <c r="O98" s="189">
        <v>7720250.5306027671</v>
      </c>
      <c r="P98" s="181">
        <v>361391.11</v>
      </c>
      <c r="Q98" s="192">
        <f t="shared" si="16"/>
        <v>2.3632699915796973E-2</v>
      </c>
      <c r="S98" s="191">
        <f t="shared" si="17"/>
        <v>104788282.1673429</v>
      </c>
      <c r="T98" s="192">
        <f t="shared" si="20"/>
        <v>1.6655498862212958E-2</v>
      </c>
      <c r="W98" s="181">
        <v>4703211.25</v>
      </c>
      <c r="X98" s="182">
        <f t="shared" si="18"/>
        <v>22280.156386201641</v>
      </c>
      <c r="Y98" s="192">
        <f t="shared" si="21"/>
        <v>-1.341121579118032E-3</v>
      </c>
    </row>
    <row r="99" spans="1:25" x14ac:dyDescent="0.25">
      <c r="A99" s="188">
        <v>41974</v>
      </c>
      <c r="B99" s="181">
        <v>8457394</v>
      </c>
      <c r="C99" s="189">
        <v>420073.94179909502</v>
      </c>
      <c r="D99" s="181">
        <f t="shared" si="12"/>
        <v>8037320.0582009051</v>
      </c>
      <c r="E99" s="189">
        <v>-72851.783822117373</v>
      </c>
      <c r="F99" s="189"/>
      <c r="G99" s="181">
        <f t="shared" si="15"/>
        <v>8530245.7838221174</v>
      </c>
      <c r="H99" s="190">
        <f t="shared" si="10"/>
        <v>3.3730239346131619E-2</v>
      </c>
      <c r="I99" s="181">
        <f t="shared" si="11"/>
        <v>8110171.8420230225</v>
      </c>
      <c r="J99" s="181"/>
      <c r="K99" s="201">
        <v>7641396.3037575698</v>
      </c>
      <c r="L99" s="190"/>
      <c r="M99" s="189">
        <f t="shared" si="22"/>
        <v>7710659.3600486349</v>
      </c>
      <c r="N99" s="191">
        <f t="shared" si="14"/>
        <v>-69263.056291065179</v>
      </c>
      <c r="O99" s="189">
        <v>8061689.91875757</v>
      </c>
      <c r="P99" s="181">
        <v>420293.61499999999</v>
      </c>
      <c r="Q99" s="192">
        <f t="shared" si="16"/>
        <v>7.942297580087132E-3</v>
      </c>
      <c r="S99" s="191">
        <f t="shared" si="17"/>
        <v>104849039.96203335</v>
      </c>
      <c r="T99" s="192">
        <f t="shared" si="20"/>
        <v>1.5994803698344384E-2</v>
      </c>
      <c r="W99" s="181">
        <v>4708829.333333333</v>
      </c>
      <c r="X99" s="182">
        <f t="shared" si="18"/>
        <v>22266.476981830165</v>
      </c>
      <c r="Y99" s="192">
        <f t="shared" si="21"/>
        <v>-1.6751708449834757E-3</v>
      </c>
    </row>
    <row r="100" spans="1:25" x14ac:dyDescent="0.25">
      <c r="A100" s="188">
        <v>42005</v>
      </c>
      <c r="B100" s="181">
        <v>8447758</v>
      </c>
      <c r="C100" s="189">
        <v>443023.26890106068</v>
      </c>
      <c r="D100" s="181">
        <f t="shared" si="12"/>
        <v>8004734.7310989397</v>
      </c>
      <c r="E100" s="189">
        <v>-254587.45195674896</v>
      </c>
      <c r="F100" s="189"/>
      <c r="G100" s="181">
        <f t="shared" si="15"/>
        <v>8702345.451956749</v>
      </c>
      <c r="H100" s="190">
        <f t="shared" si="10"/>
        <v>1.5895849594929068E-2</v>
      </c>
      <c r="I100" s="181">
        <f t="shared" si="11"/>
        <v>8259322.1830556886</v>
      </c>
      <c r="J100" s="181"/>
      <c r="K100" s="201">
        <v>7569769.2782006413</v>
      </c>
      <c r="L100" s="190"/>
      <c r="M100" s="189">
        <f t="shared" si="22"/>
        <v>7810522.8243425768</v>
      </c>
      <c r="N100" s="191">
        <f t="shared" si="14"/>
        <v>-240753.54614193551</v>
      </c>
      <c r="O100" s="201">
        <v>8014092.697200641</v>
      </c>
      <c r="P100" s="202">
        <v>444323.41899999999</v>
      </c>
      <c r="Q100" s="192">
        <f t="shared" si="16"/>
        <v>1.9777910258373943E-2</v>
      </c>
      <c r="S100" s="191">
        <f t="shared" si="17"/>
        <v>105000519.82636155</v>
      </c>
      <c r="T100" s="192">
        <f t="shared" si="20"/>
        <v>1.5937313281949361E-2</v>
      </c>
      <c r="W100" s="181">
        <v>4714384</v>
      </c>
      <c r="X100" s="182">
        <f t="shared" si="18"/>
        <v>22272.373193690106</v>
      </c>
      <c r="Y100" s="192">
        <f t="shared" si="21"/>
        <v>-1.3888362088120276E-3</v>
      </c>
    </row>
    <row r="101" spans="1:25" x14ac:dyDescent="0.25">
      <c r="A101" s="188">
        <v>42036</v>
      </c>
      <c r="B101" s="181">
        <v>7676502</v>
      </c>
      <c r="C101" s="189">
        <v>476843.80740650056</v>
      </c>
      <c r="D101" s="181">
        <f t="shared" si="12"/>
        <v>7199658.1925934991</v>
      </c>
      <c r="E101" s="189">
        <v>-113262.27789223474</v>
      </c>
      <c r="F101" s="189"/>
      <c r="G101" s="181">
        <f t="shared" si="15"/>
        <v>7789764.2778922347</v>
      </c>
      <c r="H101" s="190">
        <f t="shared" si="10"/>
        <v>-4.5429937624785754E-3</v>
      </c>
      <c r="I101" s="181">
        <f t="shared" si="11"/>
        <v>7312920.4704857338</v>
      </c>
      <c r="J101" s="181"/>
      <c r="K101" s="201">
        <v>6776322.0433878656</v>
      </c>
      <c r="L101" s="190"/>
      <c r="M101" s="189">
        <f t="shared" si="22"/>
        <v>6882924.5583732324</v>
      </c>
      <c r="N101" s="191">
        <f t="shared" si="14"/>
        <v>-106602.51498536672</v>
      </c>
      <c r="O101" s="201">
        <v>7256241.2413878655</v>
      </c>
      <c r="P101" s="202">
        <v>479919.19799999997</v>
      </c>
      <c r="Q101" s="192">
        <f t="shared" si="16"/>
        <v>-3.0190092118841716E-2</v>
      </c>
      <c r="S101" s="191">
        <f t="shared" si="17"/>
        <v>104786255.0258314</v>
      </c>
      <c r="T101" s="192">
        <f t="shared" si="20"/>
        <v>1.1211886594153064E-2</v>
      </c>
      <c r="W101" s="181">
        <v>4719905.833333333</v>
      </c>
      <c r="X101" s="182">
        <f t="shared" si="18"/>
        <v>22200.920680620515</v>
      </c>
      <c r="Y101" s="192">
        <f t="shared" si="21"/>
        <v>-5.628537277196477E-3</v>
      </c>
    </row>
    <row r="102" spans="1:25" x14ac:dyDescent="0.25">
      <c r="A102" s="188">
        <v>42064</v>
      </c>
      <c r="B102" s="181">
        <v>9442613</v>
      </c>
      <c r="C102" s="189">
        <v>521623.24214881909</v>
      </c>
      <c r="D102" s="181">
        <f t="shared" si="12"/>
        <v>8920989.7578511816</v>
      </c>
      <c r="E102" s="189">
        <v>731490.9893482402</v>
      </c>
      <c r="F102" s="189"/>
      <c r="G102" s="181">
        <f t="shared" si="15"/>
        <v>8711122.0106517598</v>
      </c>
      <c r="H102" s="190">
        <f t="shared" si="10"/>
        <v>6.1307225400786258E-4</v>
      </c>
      <c r="I102" s="181">
        <f t="shared" si="11"/>
        <v>8189498.7685029404</v>
      </c>
      <c r="J102" s="181"/>
      <c r="K102" s="201">
        <v>8477643.4214381725</v>
      </c>
      <c r="L102" s="190"/>
      <c r="M102" s="189">
        <f t="shared" si="22"/>
        <v>7782505.3322780812</v>
      </c>
      <c r="N102" s="191">
        <f t="shared" si="14"/>
        <v>695138.08916009124</v>
      </c>
      <c r="O102" s="201">
        <v>8994891.3234381732</v>
      </c>
      <c r="P102" s="202">
        <v>517247.902</v>
      </c>
      <c r="Q102" s="192">
        <f t="shared" si="16"/>
        <v>-1.0246953642337187E-2</v>
      </c>
      <c r="S102" s="191">
        <f t="shared" si="17"/>
        <v>104705682.43082441</v>
      </c>
      <c r="T102" s="192">
        <f t="shared" si="20"/>
        <v>8.3658869114862089E-3</v>
      </c>
      <c r="W102" s="181">
        <v>4725434.25</v>
      </c>
      <c r="X102" s="182">
        <f t="shared" si="18"/>
        <v>22157.89637340196</v>
      </c>
      <c r="Y102" s="192">
        <f t="shared" si="21"/>
        <v>-8.0032421271915011E-3</v>
      </c>
    </row>
    <row r="103" spans="1:25" x14ac:dyDescent="0.25">
      <c r="A103" s="188">
        <v>42095</v>
      </c>
      <c r="B103" s="181">
        <v>10158631</v>
      </c>
      <c r="C103" s="189">
        <v>571592.51912795834</v>
      </c>
      <c r="D103" s="181">
        <f t="shared" si="12"/>
        <v>9587038.4808720425</v>
      </c>
      <c r="E103" s="189">
        <v>1161625.9937181305</v>
      </c>
      <c r="F103" s="189"/>
      <c r="G103" s="181">
        <f>B103-E103</f>
        <v>8997005.0062818695</v>
      </c>
      <c r="H103" s="190">
        <f t="shared" si="10"/>
        <v>7.5997450180449455E-3</v>
      </c>
      <c r="I103" s="181">
        <f t="shared" si="11"/>
        <v>8425412.487153912</v>
      </c>
      <c r="J103" s="181"/>
      <c r="K103" s="201">
        <v>9129379.7947578803</v>
      </c>
      <c r="L103" s="190"/>
      <c r="M103" s="189">
        <f t="shared" si="22"/>
        <v>8023206.6113212341</v>
      </c>
      <c r="N103" s="191">
        <f t="shared" si="14"/>
        <v>1106173.1834366461</v>
      </c>
      <c r="O103" s="201">
        <v>9700972.3627578802</v>
      </c>
      <c r="P103" s="202">
        <v>571592.56799999997</v>
      </c>
      <c r="Q103" s="192">
        <f t="shared" si="16"/>
        <v>-4.2488355602017247E-3</v>
      </c>
      <c r="S103" s="191">
        <f t="shared" si="17"/>
        <v>104671447.68747245</v>
      </c>
      <c r="T103" s="192">
        <f t="shared" si="20"/>
        <v>7.6501378489177707E-3</v>
      </c>
      <c r="W103" s="181">
        <v>4730934.833333333</v>
      </c>
      <c r="X103" s="182">
        <f t="shared" si="18"/>
        <v>22124.897377570262</v>
      </c>
      <c r="Y103" s="192">
        <f t="shared" si="21"/>
        <v>-8.2611986098909407E-3</v>
      </c>
    </row>
    <row r="104" spans="1:25" x14ac:dyDescent="0.25">
      <c r="A104" s="188">
        <v>42125</v>
      </c>
      <c r="B104" s="181">
        <v>10806023</v>
      </c>
      <c r="C104" s="189">
        <v>597264.48991897935</v>
      </c>
      <c r="D104" s="181">
        <f t="shared" si="12"/>
        <v>10208758.510081021</v>
      </c>
      <c r="E104" s="189">
        <v>441307.48957394063</v>
      </c>
      <c r="F104" s="189"/>
      <c r="G104" s="181">
        <f>B104-E104</f>
        <v>10364715.510426059</v>
      </c>
      <c r="H104" s="190">
        <f t="shared" ref="H104:H167" si="23">G104/G92-1</f>
        <v>1.8997324345715771E-2</v>
      </c>
      <c r="I104" s="181">
        <f t="shared" si="11"/>
        <v>9767451.0205070805</v>
      </c>
      <c r="J104" s="181"/>
      <c r="K104" s="201">
        <v>9735085.1057484709</v>
      </c>
      <c r="L104" s="190"/>
      <c r="M104" s="189">
        <f t="shared" si="22"/>
        <v>9314253.7221317366</v>
      </c>
      <c r="N104" s="191">
        <f t="shared" si="14"/>
        <v>420831.3836167343</v>
      </c>
      <c r="O104" s="201">
        <v>10332459.44374847</v>
      </c>
      <c r="P104" s="202">
        <v>597374.33799999999</v>
      </c>
      <c r="Q104" s="192">
        <f t="shared" si="16"/>
        <v>1.478432673252783E-2</v>
      </c>
      <c r="S104" s="191">
        <f t="shared" si="17"/>
        <v>104807146.44303074</v>
      </c>
      <c r="T104" s="192">
        <f t="shared" si="20"/>
        <v>1.0600575627548681E-2</v>
      </c>
      <c r="W104" s="181">
        <v>4736389.166666667</v>
      </c>
      <c r="X104" s="182">
        <f t="shared" si="18"/>
        <v>22128.069032129588</v>
      </c>
      <c r="Y104" s="192">
        <f t="shared" si="21"/>
        <v>-4.8871810407089544E-3</v>
      </c>
    </row>
    <row r="105" spans="1:25" x14ac:dyDescent="0.25">
      <c r="A105" s="188">
        <v>42156</v>
      </c>
      <c r="B105" s="181">
        <v>11385195</v>
      </c>
      <c r="C105" s="189">
        <v>613910.39584542776</v>
      </c>
      <c r="D105" s="181">
        <f t="shared" si="12"/>
        <v>10771284.604154572</v>
      </c>
      <c r="E105" s="189">
        <v>360807.51109022088</v>
      </c>
      <c r="F105" s="189"/>
      <c r="G105" s="181">
        <f t="shared" si="15"/>
        <v>11024387.488909779</v>
      </c>
      <c r="H105" s="190">
        <f t="shared" si="23"/>
        <v>2.099963390492765E-2</v>
      </c>
      <c r="I105" s="181">
        <f t="shared" si="11"/>
        <v>10410477.093064351</v>
      </c>
      <c r="J105" s="181"/>
      <c r="K105" s="201">
        <v>10263481.310760314</v>
      </c>
      <c r="L105" s="190"/>
      <c r="M105" s="189">
        <f t="shared" si="22"/>
        <v>9919683.7710102182</v>
      </c>
      <c r="N105" s="191">
        <f t="shared" si="14"/>
        <v>343797.53975009546</v>
      </c>
      <c r="O105" s="201">
        <v>10877291.551760314</v>
      </c>
      <c r="P105" s="202">
        <v>613810.24099999992</v>
      </c>
      <c r="Q105" s="192">
        <f t="shared" si="16"/>
        <v>2.446993231228145E-2</v>
      </c>
      <c r="S105" s="191">
        <f t="shared" si="17"/>
        <v>105044082.62122387</v>
      </c>
      <c r="T105" s="192">
        <f t="shared" si="20"/>
        <v>1.2569765467251859E-2</v>
      </c>
      <c r="W105" s="181">
        <v>4741972.833333333</v>
      </c>
      <c r="X105" s="182">
        <f t="shared" si="18"/>
        <v>22151.978999716019</v>
      </c>
      <c r="Y105" s="192">
        <f t="shared" si="21"/>
        <v>-2.4894667657627823E-3</v>
      </c>
    </row>
    <row r="106" spans="1:25" x14ac:dyDescent="0.25">
      <c r="A106" s="188">
        <v>42186</v>
      </c>
      <c r="B106" s="181">
        <v>11894253</v>
      </c>
      <c r="C106" s="189">
        <v>683875.40050056728</v>
      </c>
      <c r="D106" s="181">
        <f t="shared" si="12"/>
        <v>11210377.599499432</v>
      </c>
      <c r="E106" s="189">
        <v>138269.17272968777</v>
      </c>
      <c r="F106" s="189"/>
      <c r="G106" s="181">
        <f t="shared" si="15"/>
        <v>11755983.827270312</v>
      </c>
      <c r="H106" s="190">
        <f t="shared" si="23"/>
        <v>1.7753800753021132E-2</v>
      </c>
      <c r="I106" s="181">
        <f t="shared" si="11"/>
        <v>11072108.426769745</v>
      </c>
      <c r="J106" s="181"/>
      <c r="K106" s="201">
        <v>10656448.845201142</v>
      </c>
      <c r="L106" s="190"/>
      <c r="M106" s="189">
        <f>K106*I106/D106</f>
        <v>10525011.84827715</v>
      </c>
      <c r="N106" s="191">
        <f>K106-M106</f>
        <v>131436.99692399241</v>
      </c>
      <c r="O106" s="201">
        <v>11340324.518201143</v>
      </c>
      <c r="P106" s="202">
        <v>683875.67299999995</v>
      </c>
      <c r="Q106" s="192">
        <f t="shared" si="16"/>
        <v>8.2637877485287614E-3</v>
      </c>
      <c r="S106" s="191">
        <f>SUM(M95:M106)</f>
        <v>105130346.22110891</v>
      </c>
      <c r="T106" s="192">
        <f t="shared" si="20"/>
        <v>1.1072126602531762E-2</v>
      </c>
      <c r="W106" s="181">
        <v>4747582.666666667</v>
      </c>
      <c r="X106" s="182">
        <f t="shared" si="18"/>
        <v>22143.973807816208</v>
      </c>
      <c r="Y106" s="192">
        <f t="shared" si="21"/>
        <v>-3.574764868242597E-3</v>
      </c>
    </row>
    <row r="107" spans="1:25" x14ac:dyDescent="0.25">
      <c r="A107" s="188">
        <v>42217</v>
      </c>
      <c r="B107" s="203">
        <v>11883008.315783957</v>
      </c>
      <c r="C107" s="204">
        <v>622223.59545253729</v>
      </c>
      <c r="D107" s="205">
        <f t="shared" si="12"/>
        <v>11260784.720331419</v>
      </c>
      <c r="E107" s="189">
        <v>0</v>
      </c>
      <c r="F107" s="189"/>
      <c r="G107" s="181">
        <f t="shared" si="15"/>
        <v>11883008.315783957</v>
      </c>
      <c r="H107" s="190">
        <f t="shared" si="23"/>
        <v>5.5289822026320934E-3</v>
      </c>
      <c r="I107" s="181">
        <f>G107-C107</f>
        <v>11260784.720331419</v>
      </c>
      <c r="J107" s="181"/>
      <c r="K107" s="206">
        <f>M107</f>
        <v>10677489.456405235</v>
      </c>
      <c r="L107" s="190"/>
      <c r="M107" s="206">
        <f>O107-P107</f>
        <v>10677489.456405235</v>
      </c>
      <c r="N107" s="191">
        <f t="shared" si="14"/>
        <v>0</v>
      </c>
      <c r="O107" s="206">
        <v>11299713.051857773</v>
      </c>
      <c r="P107" s="205">
        <v>622223.59545253729</v>
      </c>
      <c r="Q107" s="192">
        <f>M107/M95-1</f>
        <v>1.0025481780683521E-2</v>
      </c>
      <c r="S107" s="191">
        <f>SUM(M96:M107)</f>
        <v>105236330.65213525</v>
      </c>
      <c r="T107" s="192">
        <f t="shared" si="20"/>
        <v>1.0672673515591091E-2</v>
      </c>
      <c r="W107" s="181">
        <v>4753274.1932036728</v>
      </c>
      <c r="X107" s="182">
        <f t="shared" si="18"/>
        <v>22139.755960765797</v>
      </c>
      <c r="Y107" s="192">
        <f t="shared" si="21"/>
        <v>-3.7050208202432655E-3</v>
      </c>
    </row>
    <row r="108" spans="1:25" x14ac:dyDescent="0.25">
      <c r="A108" s="188">
        <v>42248</v>
      </c>
      <c r="B108" s="203">
        <v>10918440.883903425</v>
      </c>
      <c r="C108" s="204">
        <v>570101.64488282963</v>
      </c>
      <c r="D108" s="205">
        <f t="shared" si="12"/>
        <v>10348339.239020595</v>
      </c>
      <c r="E108" s="189">
        <v>0</v>
      </c>
      <c r="F108" s="189"/>
      <c r="G108" s="181">
        <f t="shared" si="15"/>
        <v>10918440.883903425</v>
      </c>
      <c r="H108" s="190">
        <f t="shared" si="23"/>
        <v>-4.3614250203231064E-3</v>
      </c>
      <c r="I108" s="181">
        <f>G108-C108</f>
        <v>10348339.239020595</v>
      </c>
      <c r="J108" s="181"/>
      <c r="K108" s="206">
        <f>M108</f>
        <v>9813478.3436242305</v>
      </c>
      <c r="L108" s="190"/>
      <c r="M108" s="206">
        <f>O108-P108</f>
        <v>9813478.3436242305</v>
      </c>
      <c r="N108" s="191">
        <f t="shared" si="14"/>
        <v>0</v>
      </c>
      <c r="O108" s="206">
        <v>10383579.98850706</v>
      </c>
      <c r="P108" s="205">
        <v>570101.64488282963</v>
      </c>
      <c r="Q108" s="192">
        <f>M108/M96-1</f>
        <v>-6.1660690563198894E-3</v>
      </c>
      <c r="S108" s="191">
        <f>SUM(M97:M108)</f>
        <v>105175444.63962808</v>
      </c>
      <c r="T108" s="192">
        <f t="shared" si="20"/>
        <v>6.9822639057643965E-3</v>
      </c>
      <c r="W108" s="181">
        <v>4758978.9360600552</v>
      </c>
      <c r="X108" s="182">
        <f t="shared" si="18"/>
        <v>22100.422391594475</v>
      </c>
      <c r="Y108" s="192">
        <f t="shared" si="21"/>
        <v>-7.2202944523470647E-3</v>
      </c>
    </row>
    <row r="109" spans="1:25" x14ac:dyDescent="0.25">
      <c r="A109" s="188">
        <v>42278</v>
      </c>
      <c r="B109" s="203">
        <v>10212629.859842664</v>
      </c>
      <c r="C109" s="204">
        <v>514730.78563944838</v>
      </c>
      <c r="D109" s="205">
        <f t="shared" si="12"/>
        <v>9697899.0742032155</v>
      </c>
      <c r="E109" s="189">
        <v>0</v>
      </c>
      <c r="F109" s="189"/>
      <c r="G109" s="181">
        <f t="shared" si="15"/>
        <v>10212629.859842664</v>
      </c>
      <c r="H109" s="190">
        <f t="shared" si="23"/>
        <v>-9.7043552716002957E-4</v>
      </c>
      <c r="I109" s="181">
        <f>G109-C109</f>
        <v>9697899.0742032155</v>
      </c>
      <c r="J109" s="181"/>
      <c r="K109" s="206">
        <f t="shared" ref="K109:K172" si="24">M109</f>
        <v>9197322.4285161402</v>
      </c>
      <c r="L109" s="190"/>
      <c r="M109" s="206">
        <f>O109-P109</f>
        <v>9197322.4285161402</v>
      </c>
      <c r="N109" s="191">
        <f t="shared" si="14"/>
        <v>0</v>
      </c>
      <c r="O109" s="206">
        <v>9712053.2141555883</v>
      </c>
      <c r="P109" s="205">
        <v>514730.78563944838</v>
      </c>
      <c r="Q109" s="192">
        <f>M109/M97-1</f>
        <v>2.2738262680588317E-3</v>
      </c>
      <c r="S109" s="191">
        <f>SUM(M98:M109)</f>
        <v>105196310.30805686</v>
      </c>
      <c r="T109" s="192">
        <f t="shared" si="20"/>
        <v>5.5641337601377572E-3</v>
      </c>
      <c r="W109" s="181">
        <v>4764689.7582219206</v>
      </c>
      <c r="X109" s="182">
        <f t="shared" si="18"/>
        <v>22078.312680595987</v>
      </c>
      <c r="Y109" s="192">
        <f t="shared" si="21"/>
        <v>-8.5844328827766603E-3</v>
      </c>
    </row>
    <row r="110" spans="1:25" x14ac:dyDescent="0.25">
      <c r="A110" s="188">
        <v>42309</v>
      </c>
      <c r="B110" s="203">
        <v>8459488.7909992673</v>
      </c>
      <c r="C110" s="204">
        <v>408367.24934129551</v>
      </c>
      <c r="D110" s="205">
        <f t="shared" ref="D110:D173" si="25">B110-C110</f>
        <v>8051121.5416579721</v>
      </c>
      <c r="E110" s="189">
        <v>0</v>
      </c>
      <c r="F110" s="189"/>
      <c r="G110" s="181">
        <f t="shared" si="15"/>
        <v>8459488.7909992673</v>
      </c>
      <c r="H110" s="190">
        <f t="shared" si="23"/>
        <v>1.6843190335613434E-2</v>
      </c>
      <c r="I110" s="181">
        <f>G110-C110</f>
        <v>8051121.5416579721</v>
      </c>
      <c r="J110" s="181"/>
      <c r="K110" s="206">
        <f t="shared" si="24"/>
        <v>7682683.1313840365</v>
      </c>
      <c r="L110" s="190"/>
      <c r="M110" s="206">
        <f>O110-P110</f>
        <v>7682683.1313840365</v>
      </c>
      <c r="N110" s="191">
        <f t="shared" si="14"/>
        <v>0</v>
      </c>
      <c r="O110" s="206">
        <v>8091050.3807253316</v>
      </c>
      <c r="P110" s="205">
        <v>408367.24934129551</v>
      </c>
      <c r="Q110" s="192">
        <f t="shared" si="16"/>
        <v>1.9024576797742387E-2</v>
      </c>
      <c r="S110" s="191">
        <f>SUM(M99:M110)</f>
        <v>105339741.38771249</v>
      </c>
      <c r="T110" s="192">
        <f t="shared" si="20"/>
        <v>5.2626038805458908E-3</v>
      </c>
      <c r="W110" s="181">
        <v>4770384.8819023836</v>
      </c>
      <c r="X110" s="182">
        <f t="shared" si="18"/>
        <v>22082.021471127926</v>
      </c>
      <c r="Y110" s="192">
        <f t="shared" si="21"/>
        <v>-8.8928870892676093E-3</v>
      </c>
    </row>
    <row r="111" spans="1:25" x14ac:dyDescent="0.25">
      <c r="A111" s="188">
        <v>42339</v>
      </c>
      <c r="B111" s="203">
        <v>8678969.8890055567</v>
      </c>
      <c r="C111" s="204">
        <v>390227.52452308999</v>
      </c>
      <c r="D111" s="205">
        <f t="shared" si="25"/>
        <v>8288742.3644824671</v>
      </c>
      <c r="E111" s="189">
        <v>0</v>
      </c>
      <c r="F111" s="189"/>
      <c r="G111" s="181">
        <f t="shared" si="15"/>
        <v>8678969.8890055567</v>
      </c>
      <c r="H111" s="190">
        <f t="shared" si="23"/>
        <v>1.7434914415420444E-2</v>
      </c>
      <c r="I111" s="181">
        <f>G111-C111</f>
        <v>8288742.3644824671</v>
      </c>
      <c r="J111" s="181"/>
      <c r="K111" s="206">
        <f t="shared" si="24"/>
        <v>7873640.6823298568</v>
      </c>
      <c r="L111" s="190"/>
      <c r="M111" s="206">
        <f>O111-P111</f>
        <v>7873640.6823298568</v>
      </c>
      <c r="N111" s="191">
        <f t="shared" si="14"/>
        <v>0</v>
      </c>
      <c r="O111" s="206">
        <v>8263868.2068529464</v>
      </c>
      <c r="P111" s="205">
        <v>390227.52452308999</v>
      </c>
      <c r="Q111" s="192">
        <f>M111/M99-1</f>
        <v>2.1137144655317019E-2</v>
      </c>
      <c r="S111" s="191">
        <f t="shared" si="17"/>
        <v>105502722.70999373</v>
      </c>
      <c r="T111" s="192">
        <f>S111/S99-1</f>
        <v>6.2345134318548823E-3</v>
      </c>
      <c r="W111" s="181">
        <v>4776053.2757671969</v>
      </c>
      <c r="X111" s="182">
        <f t="shared" si="18"/>
        <v>22089.938411134328</v>
      </c>
      <c r="Y111" s="192">
        <f t="shared" si="21"/>
        <v>-7.9284464641575791E-3</v>
      </c>
    </row>
    <row r="112" spans="1:25" x14ac:dyDescent="0.25">
      <c r="A112" s="188">
        <v>42370</v>
      </c>
      <c r="B112" s="203">
        <v>8808803.1125975437</v>
      </c>
      <c r="C112" s="204">
        <v>466471.98171701847</v>
      </c>
      <c r="D112" s="205">
        <f t="shared" si="25"/>
        <v>8342331.1308805253</v>
      </c>
      <c r="E112" s="189">
        <v>0</v>
      </c>
      <c r="F112" s="189"/>
      <c r="G112" s="181">
        <f t="shared" si="15"/>
        <v>8808803.1125975437</v>
      </c>
      <c r="H112" s="190">
        <f t="shared" si="23"/>
        <v>1.2233214738315956E-2</v>
      </c>
      <c r="I112" s="181">
        <f t="shared" ref="I112:I175" si="26">G112-C112</f>
        <v>8342331.1308805253</v>
      </c>
      <c r="J112" s="181"/>
      <c r="K112" s="206">
        <f t="shared" si="24"/>
        <v>7897462.508391967</v>
      </c>
      <c r="L112" s="190"/>
      <c r="M112" s="206">
        <f t="shared" ref="M112:M175" si="27">O112-P112</f>
        <v>7897462.508391967</v>
      </c>
      <c r="N112" s="191">
        <f t="shared" si="14"/>
        <v>0</v>
      </c>
      <c r="O112" s="206">
        <v>8363934.4901089855</v>
      </c>
      <c r="P112" s="205">
        <v>466471.98171701847</v>
      </c>
      <c r="Q112" s="192">
        <f t="shared" ref="Q112:Q175" si="28">M112/M100-1</f>
        <v>1.1131096599376278E-2</v>
      </c>
      <c r="S112" s="191">
        <f t="shared" si="17"/>
        <v>105589662.39404312</v>
      </c>
      <c r="T112" s="192">
        <f>S112/S100-1</f>
        <v>5.6108538191603774E-3</v>
      </c>
      <c r="W112" s="181">
        <v>4781705.9653444979</v>
      </c>
      <c r="X112" s="182">
        <f t="shared" si="18"/>
        <v>22082.006538943664</v>
      </c>
      <c r="Y112" s="192">
        <f t="shared" si="21"/>
        <v>-8.5472101733807815E-3</v>
      </c>
    </row>
    <row r="113" spans="1:25" x14ac:dyDescent="0.25">
      <c r="A113" s="188">
        <v>42401</v>
      </c>
      <c r="B113" s="203">
        <v>8194553.2661054842</v>
      </c>
      <c r="C113" s="204">
        <v>462381.62034869753</v>
      </c>
      <c r="D113" s="205">
        <f t="shared" si="25"/>
        <v>7732171.6457567867</v>
      </c>
      <c r="E113" s="189">
        <v>0</v>
      </c>
      <c r="F113" s="189"/>
      <c r="G113" s="181">
        <f t="shared" si="15"/>
        <v>8194553.2661054842</v>
      </c>
      <c r="H113" s="190">
        <f t="shared" si="23"/>
        <v>5.19642153180504E-2</v>
      </c>
      <c r="I113" s="181">
        <f t="shared" si="26"/>
        <v>7732171.6457567867</v>
      </c>
      <c r="J113" s="181"/>
      <c r="K113" s="206">
        <f t="shared" si="24"/>
        <v>7320806.408904192</v>
      </c>
      <c r="L113" s="190"/>
      <c r="M113" s="206">
        <f t="shared" si="27"/>
        <v>7320806.408904192</v>
      </c>
      <c r="N113" s="191">
        <f t="shared" si="14"/>
        <v>0</v>
      </c>
      <c r="O113" s="206">
        <v>7783188.0292528896</v>
      </c>
      <c r="P113" s="205">
        <v>462381.62034869753</v>
      </c>
      <c r="Q113" s="192">
        <f t="shared" si="28"/>
        <v>6.3618574752249302E-2</v>
      </c>
      <c r="S113" s="191">
        <f t="shared" si="17"/>
        <v>106027544.24457407</v>
      </c>
      <c r="T113" s="192">
        <f>S113/S101-1</f>
        <v>1.1845916417536628E-2</v>
      </c>
      <c r="W113" s="181">
        <v>4787337.1875249622</v>
      </c>
      <c r="X113" s="182">
        <f>S113/W113*1000</f>
        <v>22147.498722434873</v>
      </c>
      <c r="Y113" s="192">
        <f t="shared" si="21"/>
        <v>-2.4062947187715178E-3</v>
      </c>
    </row>
    <row r="114" spans="1:25" x14ac:dyDescent="0.25">
      <c r="A114" s="188">
        <v>42430</v>
      </c>
      <c r="B114" s="203">
        <v>8995609.4587945845</v>
      </c>
      <c r="C114" s="204">
        <v>540336.738537631</v>
      </c>
      <c r="D114" s="205">
        <f t="shared" si="25"/>
        <v>8455272.7202569544</v>
      </c>
      <c r="E114" s="189">
        <v>0</v>
      </c>
      <c r="F114" s="189"/>
      <c r="G114" s="181">
        <f t="shared" si="15"/>
        <v>8995609.4587945845</v>
      </c>
      <c r="H114" s="190">
        <f t="shared" si="23"/>
        <v>3.2657957011158922E-2</v>
      </c>
      <c r="I114" s="181">
        <f t="shared" si="26"/>
        <v>8455272.7202569544</v>
      </c>
      <c r="J114" s="181"/>
      <c r="K114" s="206">
        <f t="shared" si="24"/>
        <v>8011829.9818514241</v>
      </c>
      <c r="L114" s="190"/>
      <c r="M114" s="206">
        <f t="shared" si="27"/>
        <v>8011829.9818514241</v>
      </c>
      <c r="N114" s="191">
        <f t="shared" si="14"/>
        <v>0</v>
      </c>
      <c r="O114" s="206">
        <v>8552166.7203890551</v>
      </c>
      <c r="P114" s="205">
        <v>540336.738537631</v>
      </c>
      <c r="Q114" s="192">
        <f t="shared" si="28"/>
        <v>2.9466687111952883E-2</v>
      </c>
      <c r="S114" s="191">
        <f t="shared" si="17"/>
        <v>106256868.89414743</v>
      </c>
      <c r="T114" s="192">
        <f>S114/S102-1</f>
        <v>1.4814730464584258E-2</v>
      </c>
      <c r="W114" s="181">
        <v>4792928.5257571125</v>
      </c>
      <c r="X114" s="182">
        <f>S114/W114*1000</f>
        <v>22169.508333605412</v>
      </c>
      <c r="Y114" s="192">
        <f t="shared" si="21"/>
        <v>5.240551723759701E-4</v>
      </c>
    </row>
    <row r="115" spans="1:25" x14ac:dyDescent="0.25">
      <c r="A115" s="188">
        <v>42461</v>
      </c>
      <c r="B115" s="203">
        <v>9297257.7504615486</v>
      </c>
      <c r="C115" s="204">
        <v>583115.82919480139</v>
      </c>
      <c r="D115" s="205">
        <f t="shared" si="25"/>
        <v>8714141.9212667476</v>
      </c>
      <c r="E115" s="189">
        <v>0</v>
      </c>
      <c r="F115" s="189"/>
      <c r="G115" s="181">
        <f t="shared" si="15"/>
        <v>9297257.7504615486</v>
      </c>
      <c r="H115" s="190">
        <f t="shared" si="23"/>
        <v>3.3372521630257834E-2</v>
      </c>
      <c r="I115" s="181">
        <f t="shared" si="26"/>
        <v>8714141.9212667476</v>
      </c>
      <c r="J115" s="181"/>
      <c r="K115" s="206">
        <f t="shared" si="24"/>
        <v>8289652.1296234466</v>
      </c>
      <c r="L115" s="190"/>
      <c r="M115" s="206">
        <f t="shared" si="27"/>
        <v>8289652.1296234466</v>
      </c>
      <c r="N115" s="191">
        <f t="shared" si="14"/>
        <v>0</v>
      </c>
      <c r="O115" s="206">
        <v>8872767.9588182475</v>
      </c>
      <c r="P115" s="205">
        <v>583115.82919480139</v>
      </c>
      <c r="Q115" s="192">
        <f t="shared" si="28"/>
        <v>3.3209355212944658E-2</v>
      </c>
      <c r="S115" s="191">
        <f t="shared" si="17"/>
        <v>106523314.41244964</v>
      </c>
      <c r="T115" s="192">
        <f>S115/S103-1</f>
        <v>1.7692186034404367E-2</v>
      </c>
      <c r="W115" s="181">
        <v>4798567.4868474109</v>
      </c>
      <c r="X115" s="182">
        <f>S115/W115*1000</f>
        <v>22198.982238850185</v>
      </c>
      <c r="Y115" s="192">
        <f t="shared" si="21"/>
        <v>3.3484838377162429E-3</v>
      </c>
    </row>
    <row r="116" spans="1:25" x14ac:dyDescent="0.25">
      <c r="A116" s="188">
        <v>42491</v>
      </c>
      <c r="B116" s="203">
        <v>10568988.114463476</v>
      </c>
      <c r="C116" s="204">
        <v>598605.86050821026</v>
      </c>
      <c r="D116" s="205">
        <f t="shared" si="25"/>
        <v>9970382.2539552655</v>
      </c>
      <c r="E116" s="189">
        <v>0</v>
      </c>
      <c r="F116" s="189"/>
      <c r="G116" s="181">
        <f t="shared" si="15"/>
        <v>10568988.114463476</v>
      </c>
      <c r="H116" s="190">
        <f t="shared" si="23"/>
        <v>1.9708462217987055E-2</v>
      </c>
      <c r="I116" s="181">
        <f>G116-C116</f>
        <v>9970382.2539552655</v>
      </c>
      <c r="J116" s="181"/>
      <c r="K116" s="206">
        <f t="shared" si="24"/>
        <v>9509735.0063876584</v>
      </c>
      <c r="L116" s="189"/>
      <c r="M116" s="206">
        <f t="shared" si="27"/>
        <v>9509735.0063876584</v>
      </c>
      <c r="N116" s="191">
        <f t="shared" si="14"/>
        <v>0</v>
      </c>
      <c r="O116" s="206">
        <v>10108340.866895869</v>
      </c>
      <c r="P116" s="205">
        <v>598605.86050821026</v>
      </c>
      <c r="Q116" s="192">
        <f t="shared" si="28"/>
        <v>2.09873265306737E-2</v>
      </c>
      <c r="S116" s="191">
        <f t="shared" si="17"/>
        <v>106718795.69670555</v>
      </c>
      <c r="T116" s="192">
        <f t="shared" si="20"/>
        <v>1.8239684206209139E-2</v>
      </c>
      <c r="W116" s="181">
        <v>4804308.0780511573</v>
      </c>
      <c r="X116" s="182">
        <f t="shared" si="18"/>
        <v>22213.145777278191</v>
      </c>
      <c r="Y116" s="192">
        <f t="shared" si="21"/>
        <v>3.8447432997914532E-3</v>
      </c>
    </row>
    <row r="117" spans="1:25" x14ac:dyDescent="0.25">
      <c r="A117" s="188">
        <v>42522</v>
      </c>
      <c r="B117" s="203">
        <v>11074872.688369358</v>
      </c>
      <c r="C117" s="204">
        <v>629857.35164141899</v>
      </c>
      <c r="D117" s="205">
        <f t="shared" si="25"/>
        <v>10445015.33672794</v>
      </c>
      <c r="E117" s="189">
        <v>0</v>
      </c>
      <c r="F117" s="189"/>
      <c r="G117" s="181">
        <f t="shared" si="15"/>
        <v>11074872.688369358</v>
      </c>
      <c r="H117" s="190">
        <f t="shared" si="23"/>
        <v>4.5794108298864433E-3</v>
      </c>
      <c r="I117" s="181">
        <f t="shared" si="26"/>
        <v>10445015.33672794</v>
      </c>
      <c r="J117" s="181"/>
      <c r="K117" s="206">
        <f t="shared" si="24"/>
        <v>9955675.1133548655</v>
      </c>
      <c r="L117" s="189"/>
      <c r="M117" s="206">
        <f t="shared" si="27"/>
        <v>9955675.1133548655</v>
      </c>
      <c r="N117" s="191">
        <f t="shared" si="14"/>
        <v>0</v>
      </c>
      <c r="O117" s="206">
        <v>10585532.464996284</v>
      </c>
      <c r="P117" s="205">
        <v>629857.35164141899</v>
      </c>
      <c r="Q117" s="192">
        <f t="shared" si="28"/>
        <v>3.6282751724232565E-3</v>
      </c>
      <c r="S117" s="191">
        <f t="shared" si="17"/>
        <v>106754787.03905019</v>
      </c>
      <c r="T117" s="192">
        <f>S117/S105-1</f>
        <v>1.628558577635375E-2</v>
      </c>
      <c r="W117" s="181">
        <v>4810089.3693169961</v>
      </c>
      <c r="X117" s="182">
        <f t="shared" si="18"/>
        <v>22193.930058769103</v>
      </c>
      <c r="Y117" s="192">
        <f t="shared" si="21"/>
        <v>1.8937838038588506E-3</v>
      </c>
    </row>
    <row r="118" spans="1:25" x14ac:dyDescent="0.25">
      <c r="A118" s="188">
        <v>42552</v>
      </c>
      <c r="B118" s="203">
        <v>11833884.051813323</v>
      </c>
      <c r="C118" s="204">
        <v>648939.79552758974</v>
      </c>
      <c r="D118" s="205">
        <f t="shared" si="25"/>
        <v>11184944.256285733</v>
      </c>
      <c r="E118" s="189">
        <v>0</v>
      </c>
      <c r="F118" s="189"/>
      <c r="G118" s="181">
        <f t="shared" si="15"/>
        <v>11833884.051813323</v>
      </c>
      <c r="H118" s="190">
        <f t="shared" si="23"/>
        <v>6.6264317548911933E-3</v>
      </c>
      <c r="I118" s="181">
        <f t="shared" si="26"/>
        <v>11184944.256285733</v>
      </c>
      <c r="J118" s="181"/>
      <c r="K118" s="206">
        <f t="shared" si="24"/>
        <v>10634231.542320203</v>
      </c>
      <c r="L118" s="189"/>
      <c r="M118" s="206">
        <f t="shared" si="27"/>
        <v>10634231.542320203</v>
      </c>
      <c r="N118" s="191">
        <f t="shared" si="14"/>
        <v>0</v>
      </c>
      <c r="O118" s="206">
        <v>11283171.337847793</v>
      </c>
      <c r="P118" s="205">
        <v>648939.79552758974</v>
      </c>
      <c r="Q118" s="192">
        <f t="shared" si="28"/>
        <v>1.0377156398254428E-2</v>
      </c>
      <c r="S118" s="191">
        <f>SUM(M107:M118)</f>
        <v>106864006.73309325</v>
      </c>
      <c r="T118" s="192">
        <f t="shared" si="20"/>
        <v>1.6490581209902322E-2</v>
      </c>
      <c r="W118" s="181">
        <v>4815925.5715711983</v>
      </c>
      <c r="X118" s="182">
        <f t="shared" si="18"/>
        <v>22189.713097710686</v>
      </c>
      <c r="Y118" s="192">
        <f t="shared" si="21"/>
        <v>2.0655411847685379E-3</v>
      </c>
    </row>
    <row r="119" spans="1:25" x14ac:dyDescent="0.25">
      <c r="A119" s="188">
        <v>42583</v>
      </c>
      <c r="B119" s="203">
        <v>11995478.804426113</v>
      </c>
      <c r="C119" s="204">
        <v>625840.76746875758</v>
      </c>
      <c r="D119" s="205">
        <f t="shared" si="25"/>
        <v>11369638.036957355</v>
      </c>
      <c r="E119" s="189">
        <v>0</v>
      </c>
      <c r="F119" s="189"/>
      <c r="G119" s="181">
        <f t="shared" si="15"/>
        <v>11995478.804426113</v>
      </c>
      <c r="H119" s="190">
        <f t="shared" si="23"/>
        <v>9.4648161183867874E-3</v>
      </c>
      <c r="I119" s="181">
        <f t="shared" si="26"/>
        <v>11369638.036957355</v>
      </c>
      <c r="J119" s="181"/>
      <c r="K119" s="206">
        <f t="shared" si="24"/>
        <v>10780821.990615385</v>
      </c>
      <c r="L119" s="189"/>
      <c r="M119" s="206">
        <f t="shared" si="27"/>
        <v>10780821.990615385</v>
      </c>
      <c r="N119" s="191">
        <f t="shared" si="14"/>
        <v>0</v>
      </c>
      <c r="O119" s="206">
        <v>11406662.758084143</v>
      </c>
      <c r="P119" s="205">
        <v>625840.76746875758</v>
      </c>
      <c r="Q119" s="192">
        <f t="shared" si="28"/>
        <v>9.6776058297263212E-3</v>
      </c>
      <c r="S119" s="191">
        <f>SUM(M108:M119)</f>
        <v>106967339.26730341</v>
      </c>
      <c r="T119" s="192">
        <f t="shared" si="20"/>
        <v>1.64487739589676E-2</v>
      </c>
      <c r="W119" s="181">
        <v>4821809.6449571652</v>
      </c>
      <c r="X119" s="182">
        <f t="shared" si="18"/>
        <v>22184.065142259191</v>
      </c>
      <c r="Y119" s="192">
        <f t="shared" si="21"/>
        <v>2.0013401038347922E-3</v>
      </c>
    </row>
    <row r="120" spans="1:25" x14ac:dyDescent="0.25">
      <c r="A120" s="188">
        <v>42614</v>
      </c>
      <c r="B120" s="203">
        <v>11061196.752127161</v>
      </c>
      <c r="C120" s="204">
        <v>594452.73818427173</v>
      </c>
      <c r="D120" s="205">
        <f t="shared" si="25"/>
        <v>10466744.01394289</v>
      </c>
      <c r="E120" s="189">
        <v>0</v>
      </c>
      <c r="F120" s="189"/>
      <c r="G120" s="181">
        <f t="shared" si="15"/>
        <v>11061196.752127161</v>
      </c>
      <c r="H120" s="190">
        <f t="shared" si="23"/>
        <v>1.3074748468363762E-2</v>
      </c>
      <c r="I120" s="181">
        <f t="shared" si="26"/>
        <v>10466744.01394289</v>
      </c>
      <c r="J120" s="181"/>
      <c r="K120" s="206">
        <f t="shared" si="24"/>
        <v>9924889.9468736537</v>
      </c>
      <c r="L120" s="189"/>
      <c r="M120" s="206">
        <f t="shared" si="27"/>
        <v>9924889.9468736537</v>
      </c>
      <c r="N120" s="191">
        <f t="shared" si="14"/>
        <v>0</v>
      </c>
      <c r="O120" s="206">
        <v>10519342.685057925</v>
      </c>
      <c r="P120" s="205">
        <v>594452.73818427173</v>
      </c>
      <c r="Q120" s="192">
        <f t="shared" si="28"/>
        <v>1.135291680974726E-2</v>
      </c>
      <c r="S120" s="191">
        <f>SUM(M109:M120)</f>
        <v>107078750.87055282</v>
      </c>
      <c r="T120" s="192">
        <f t="shared" si="20"/>
        <v>1.8096488562004298E-2</v>
      </c>
      <c r="W120" s="181">
        <v>4827707.7896875972</v>
      </c>
      <c r="X120" s="182">
        <f t="shared" si="18"/>
        <v>22180.039790163424</v>
      </c>
      <c r="Y120" s="192">
        <f t="shared" si="21"/>
        <v>3.6025283661198504E-3</v>
      </c>
    </row>
    <row r="121" spans="1:25" x14ac:dyDescent="0.25">
      <c r="A121" s="188">
        <v>42644</v>
      </c>
      <c r="B121" s="203">
        <v>10360328.189388869</v>
      </c>
      <c r="C121" s="204">
        <v>540505.36523279164</v>
      </c>
      <c r="D121" s="205">
        <f t="shared" si="25"/>
        <v>9819822.8241560776</v>
      </c>
      <c r="E121" s="189">
        <v>0</v>
      </c>
      <c r="F121" s="189"/>
      <c r="G121" s="181">
        <f t="shared" si="15"/>
        <v>10360328.189388869</v>
      </c>
      <c r="H121" s="190">
        <f t="shared" si="23"/>
        <v>1.4462320829522479E-2</v>
      </c>
      <c r="I121" s="181">
        <f t="shared" si="26"/>
        <v>9819822.8241560776</v>
      </c>
      <c r="J121" s="181"/>
      <c r="K121" s="206">
        <f t="shared" si="24"/>
        <v>9312006.6784193087</v>
      </c>
      <c r="L121" s="189"/>
      <c r="M121" s="206">
        <f t="shared" si="27"/>
        <v>9312006.6784193087</v>
      </c>
      <c r="N121" s="191">
        <f t="shared" si="14"/>
        <v>0</v>
      </c>
      <c r="O121" s="206">
        <v>9852512.0436521005</v>
      </c>
      <c r="P121" s="205">
        <v>540505.36523279164</v>
      </c>
      <c r="Q121" s="192">
        <f t="shared" si="28"/>
        <v>1.2469308409542412E-2</v>
      </c>
      <c r="S121" s="191">
        <f t="shared" si="17"/>
        <v>107193435.120456</v>
      </c>
      <c r="T121" s="192">
        <f t="shared" si="20"/>
        <v>1.8984742017574163E-2</v>
      </c>
      <c r="W121" s="181">
        <v>4833612.2982841963</v>
      </c>
      <c r="X121" s="182">
        <f t="shared" si="18"/>
        <v>22176.672125421977</v>
      </c>
      <c r="Y121" s="192">
        <f t="shared" si="21"/>
        <v>4.4550254473221251E-3</v>
      </c>
    </row>
    <row r="122" spans="1:25" x14ac:dyDescent="0.25">
      <c r="A122" s="188">
        <v>42675</v>
      </c>
      <c r="B122" s="203">
        <v>8615994.318781063</v>
      </c>
      <c r="C122" s="204">
        <v>443461.63037062966</v>
      </c>
      <c r="D122" s="205">
        <f t="shared" si="25"/>
        <v>8172532.688410433</v>
      </c>
      <c r="E122" s="189">
        <v>0</v>
      </c>
      <c r="F122" s="189"/>
      <c r="G122" s="181">
        <f t="shared" si="15"/>
        <v>8615994.318781063</v>
      </c>
      <c r="H122" s="190">
        <f t="shared" si="23"/>
        <v>1.8500589296638559E-2</v>
      </c>
      <c r="I122" s="181">
        <f t="shared" si="26"/>
        <v>8172532.688410433</v>
      </c>
      <c r="J122" s="181"/>
      <c r="K122" s="206">
        <f t="shared" si="24"/>
        <v>7797277.9504269129</v>
      </c>
      <c r="L122" s="189"/>
      <c r="M122" s="206">
        <f t="shared" si="27"/>
        <v>7797277.9504269129</v>
      </c>
      <c r="N122" s="191">
        <f t="shared" si="14"/>
        <v>0</v>
      </c>
      <c r="O122" s="206">
        <v>8240739.5807975428</v>
      </c>
      <c r="P122" s="205">
        <v>443461.63037062966</v>
      </c>
      <c r="Q122" s="192">
        <f t="shared" si="28"/>
        <v>1.491598925572668E-2</v>
      </c>
      <c r="S122" s="191">
        <f t="shared" si="17"/>
        <v>107308029.93949887</v>
      </c>
      <c r="T122" s="192">
        <f t="shared" si="20"/>
        <v>1.8685146990649271E-2</v>
      </c>
      <c r="W122" s="181">
        <v>4839508.8742758203</v>
      </c>
      <c r="X122" s="182">
        <f t="shared" si="18"/>
        <v>22173.330543909036</v>
      </c>
      <c r="Y122" s="192">
        <f t="shared" si="21"/>
        <v>4.1349961053382955E-3</v>
      </c>
    </row>
    <row r="123" spans="1:25" x14ac:dyDescent="0.25">
      <c r="A123" s="188">
        <v>42705</v>
      </c>
      <c r="B123" s="203">
        <v>8817793.1841988545</v>
      </c>
      <c r="C123" s="204">
        <v>401672.96024525131</v>
      </c>
      <c r="D123" s="205">
        <f t="shared" si="25"/>
        <v>8416120.2239536028</v>
      </c>
      <c r="E123" s="189">
        <v>0</v>
      </c>
      <c r="F123" s="189"/>
      <c r="G123" s="181">
        <f t="shared" si="15"/>
        <v>8817793.1841988545</v>
      </c>
      <c r="H123" s="190">
        <f t="shared" si="23"/>
        <v>1.5995365460267141E-2</v>
      </c>
      <c r="I123" s="181">
        <f t="shared" si="26"/>
        <v>8416120.2239536028</v>
      </c>
      <c r="J123" s="181"/>
      <c r="K123" s="206">
        <f t="shared" si="24"/>
        <v>7994378.8386917897</v>
      </c>
      <c r="L123" s="189"/>
      <c r="M123" s="206">
        <f t="shared" si="27"/>
        <v>7994378.8386917897</v>
      </c>
      <c r="N123" s="191">
        <f t="shared" si="14"/>
        <v>0</v>
      </c>
      <c r="O123" s="206">
        <v>8396051.7989370413</v>
      </c>
      <c r="P123" s="205">
        <v>401672.96024525131</v>
      </c>
      <c r="Q123" s="192">
        <f t="shared" si="28"/>
        <v>1.533447629035134E-2</v>
      </c>
      <c r="S123" s="191">
        <f t="shared" si="17"/>
        <v>107428768.09586079</v>
      </c>
      <c r="T123" s="192">
        <f>S123/S111-1</f>
        <v>1.8255883226458325E-2</v>
      </c>
      <c r="W123" s="181">
        <v>4845389.9019186413</v>
      </c>
      <c r="X123" s="182">
        <f t="shared" si="18"/>
        <v>22171.336109261701</v>
      </c>
      <c r="Y123" s="192">
        <f>X123/X111-1</f>
        <v>3.6848313749189288E-3</v>
      </c>
    </row>
    <row r="124" spans="1:25" x14ac:dyDescent="0.25">
      <c r="A124" s="188">
        <f>+A112+366</f>
        <v>42736</v>
      </c>
      <c r="B124" s="203">
        <v>8847227.7248073239</v>
      </c>
      <c r="C124" s="204">
        <v>414705.32106865261</v>
      </c>
      <c r="D124" s="205">
        <f t="shared" si="25"/>
        <v>8432522.4037386719</v>
      </c>
      <c r="E124" s="189">
        <v>0</v>
      </c>
      <c r="F124" s="189"/>
      <c r="G124" s="181">
        <f t="shared" si="15"/>
        <v>8847227.7248073239</v>
      </c>
      <c r="H124" s="190">
        <f t="shared" si="23"/>
        <v>4.3620695931809728E-3</v>
      </c>
      <c r="I124" s="181">
        <f t="shared" si="26"/>
        <v>8432522.4037386719</v>
      </c>
      <c r="J124" s="181"/>
      <c r="K124" s="206">
        <f t="shared" si="24"/>
        <v>7985713.2333589951</v>
      </c>
      <c r="L124" s="189"/>
      <c r="M124" s="206">
        <f t="shared" si="27"/>
        <v>7985713.2333589951</v>
      </c>
      <c r="N124" s="191">
        <f t="shared" si="14"/>
        <v>0</v>
      </c>
      <c r="O124" s="206">
        <v>8400418.554427648</v>
      </c>
      <c r="P124" s="205">
        <v>414705.32106865261</v>
      </c>
      <c r="Q124" s="192">
        <f t="shared" si="28"/>
        <v>1.1174567131309709E-2</v>
      </c>
      <c r="S124" s="191">
        <f t="shared" ref="S124:S187" si="29">SUM(M113:M124)</f>
        <v>107517018.82082781</v>
      </c>
      <c r="T124" s="192">
        <f t="shared" ref="T124:T187" si="30">S124/S112-1</f>
        <v>1.8253268199609485E-2</v>
      </c>
      <c r="W124" s="181">
        <v>4851263.1739119766</v>
      </c>
      <c r="X124" s="182">
        <f t="shared" si="18"/>
        <v>22162.685256699424</v>
      </c>
      <c r="Y124" s="192">
        <f t="shared" ref="Y124:Y187" si="31">X124/X112-1</f>
        <v>3.6535954109728763E-3</v>
      </c>
    </row>
    <row r="125" spans="1:25" x14ac:dyDescent="0.25">
      <c r="A125" s="188">
        <f t="shared" ref="A125:A188" si="32">+A113+366</f>
        <v>42767</v>
      </c>
      <c r="B125" s="203">
        <v>7987296.8638781561</v>
      </c>
      <c r="C125" s="204">
        <v>415216.36457891751</v>
      </c>
      <c r="D125" s="205">
        <f t="shared" si="25"/>
        <v>7572080.4992992384</v>
      </c>
      <c r="E125" s="189">
        <v>0</v>
      </c>
      <c r="F125" s="189"/>
      <c r="G125" s="181">
        <f t="shared" si="15"/>
        <v>7987296.8638781561</v>
      </c>
      <c r="H125" s="190">
        <f t="shared" si="23"/>
        <v>-2.5291970836846867E-2</v>
      </c>
      <c r="I125" s="181">
        <f t="shared" si="26"/>
        <v>7572080.4992992384</v>
      </c>
      <c r="J125" s="181"/>
      <c r="K125" s="206">
        <f t="shared" si="24"/>
        <v>7171119.5000204118</v>
      </c>
      <c r="L125" s="189"/>
      <c r="M125" s="206">
        <f t="shared" si="27"/>
        <v>7171119.5000204118</v>
      </c>
      <c r="N125" s="191">
        <f t="shared" si="14"/>
        <v>0</v>
      </c>
      <c r="O125" s="206">
        <v>7586335.8645993294</v>
      </c>
      <c r="P125" s="205">
        <v>415216.36457891751</v>
      </c>
      <c r="Q125" s="192">
        <f t="shared" si="28"/>
        <v>-2.0446778745811134E-2</v>
      </c>
      <c r="S125" s="191">
        <f t="shared" si="29"/>
        <v>107367331.91194405</v>
      </c>
      <c r="T125" s="192">
        <f t="shared" si="30"/>
        <v>1.2636222756225335E-2</v>
      </c>
      <c r="W125" s="181">
        <v>4857124.8344191546</v>
      </c>
      <c r="X125" s="182">
        <f t="shared" si="18"/>
        <v>22105.120945441729</v>
      </c>
      <c r="Y125" s="192">
        <f t="shared" si="31"/>
        <v>-1.9134339965088953E-3</v>
      </c>
    </row>
    <row r="126" spans="1:25" x14ac:dyDescent="0.25">
      <c r="A126" s="188">
        <f t="shared" si="32"/>
        <v>42796</v>
      </c>
      <c r="B126" s="203">
        <v>8977158.7783935312</v>
      </c>
      <c r="C126" s="204">
        <v>500437.49355396413</v>
      </c>
      <c r="D126" s="205">
        <f t="shared" si="25"/>
        <v>8476721.2848395668</v>
      </c>
      <c r="E126" s="189">
        <v>0</v>
      </c>
      <c r="F126" s="189"/>
      <c r="G126" s="181">
        <f t="shared" si="15"/>
        <v>8977158.7783935312</v>
      </c>
      <c r="H126" s="190">
        <f t="shared" si="23"/>
        <v>-2.051076192843726E-3</v>
      </c>
      <c r="I126" s="181">
        <f t="shared" si="26"/>
        <v>8476721.2848395668</v>
      </c>
      <c r="J126" s="181"/>
      <c r="K126" s="206">
        <f t="shared" si="24"/>
        <v>8034188.0812776703</v>
      </c>
      <c r="L126" s="189"/>
      <c r="M126" s="206">
        <f t="shared" si="27"/>
        <v>8034188.0812776703</v>
      </c>
      <c r="N126" s="191">
        <f t="shared" si="14"/>
        <v>0</v>
      </c>
      <c r="O126" s="206">
        <v>8534625.5748316348</v>
      </c>
      <c r="P126" s="205">
        <v>500437.49355396413</v>
      </c>
      <c r="Q126" s="192">
        <f t="shared" si="28"/>
        <v>2.7906357819489358E-3</v>
      </c>
      <c r="S126" s="191">
        <f t="shared" si="29"/>
        <v>107389690.01137029</v>
      </c>
      <c r="T126" s="192">
        <f t="shared" si="30"/>
        <v>1.0661156582275844E-2</v>
      </c>
      <c r="W126" s="181">
        <v>4862962.2869346803</v>
      </c>
      <c r="X126" s="182">
        <f t="shared" si="18"/>
        <v>22083.183803397806</v>
      </c>
      <c r="Y126" s="192">
        <f t="shared" si="31"/>
        <v>-3.8938405357755723E-3</v>
      </c>
    </row>
    <row r="127" spans="1:25" x14ac:dyDescent="0.25">
      <c r="A127" s="188">
        <f t="shared" si="32"/>
        <v>42827</v>
      </c>
      <c r="B127" s="203">
        <v>9245820.1920002718</v>
      </c>
      <c r="C127" s="204">
        <v>548136.4956326969</v>
      </c>
      <c r="D127" s="205">
        <f t="shared" si="25"/>
        <v>8697683.6963675749</v>
      </c>
      <c r="E127" s="189">
        <v>0</v>
      </c>
      <c r="F127" s="189"/>
      <c r="G127" s="181">
        <f t="shared" si="15"/>
        <v>9245820.1920002718</v>
      </c>
      <c r="H127" s="190">
        <f t="shared" si="23"/>
        <v>-5.5325516234852046E-3</v>
      </c>
      <c r="I127" s="181">
        <f t="shared" si="26"/>
        <v>8697683.6963675749</v>
      </c>
      <c r="J127" s="181"/>
      <c r="K127" s="206">
        <f t="shared" si="24"/>
        <v>8275542.4164101835</v>
      </c>
      <c r="L127" s="189"/>
      <c r="M127" s="206">
        <f t="shared" si="27"/>
        <v>8275542.4164101835</v>
      </c>
      <c r="N127" s="191">
        <f t="shared" si="14"/>
        <v>0</v>
      </c>
      <c r="O127" s="206">
        <v>8823678.9120428804</v>
      </c>
      <c r="P127" s="205">
        <v>548136.4956326969</v>
      </c>
      <c r="Q127" s="192">
        <f t="shared" si="28"/>
        <v>-1.7020874932545116E-3</v>
      </c>
      <c r="S127" s="191">
        <f t="shared" si="29"/>
        <v>107375580.29815702</v>
      </c>
      <c r="T127" s="192">
        <f t="shared" si="30"/>
        <v>8.000745098931894E-3</v>
      </c>
      <c r="W127" s="181">
        <v>4868836.2239348469</v>
      </c>
      <c r="X127" s="182">
        <f t="shared" si="18"/>
        <v>22053.643901658968</v>
      </c>
      <c r="Y127" s="192">
        <f t="shared" si="31"/>
        <v>-6.5470720967045759E-3</v>
      </c>
    </row>
    <row r="128" spans="1:25" x14ac:dyDescent="0.25">
      <c r="A128" s="188">
        <f t="shared" si="32"/>
        <v>42857</v>
      </c>
      <c r="B128" s="203">
        <v>10504682.402446391</v>
      </c>
      <c r="C128" s="204">
        <v>549160.10959578853</v>
      </c>
      <c r="D128" s="205">
        <f t="shared" si="25"/>
        <v>9955522.2928506024</v>
      </c>
      <c r="E128" s="189">
        <v>0</v>
      </c>
      <c r="F128" s="189"/>
      <c r="G128" s="181">
        <f t="shared" si="15"/>
        <v>10504682.402446391</v>
      </c>
      <c r="H128" s="190">
        <f t="shared" si="23"/>
        <v>-6.0843773614509544E-3</v>
      </c>
      <c r="I128" s="181">
        <f t="shared" si="26"/>
        <v>9955522.2928506024</v>
      </c>
      <c r="J128" s="181"/>
      <c r="K128" s="206">
        <f t="shared" si="24"/>
        <v>9497677.7969677113</v>
      </c>
      <c r="L128" s="189"/>
      <c r="M128" s="206">
        <f t="shared" si="27"/>
        <v>9497677.7969677113</v>
      </c>
      <c r="N128" s="191">
        <f t="shared" si="14"/>
        <v>0</v>
      </c>
      <c r="O128" s="206">
        <v>10046837.9065635</v>
      </c>
      <c r="P128" s="205">
        <v>549160.10959578853</v>
      </c>
      <c r="Q128" s="192">
        <f t="shared" si="28"/>
        <v>-1.2678806940307208E-3</v>
      </c>
      <c r="S128" s="191">
        <f t="shared" si="29"/>
        <v>107363523.08873709</v>
      </c>
      <c r="T128" s="192">
        <f t="shared" si="30"/>
        <v>6.0413668259886588E-3</v>
      </c>
      <c r="W128" s="181">
        <v>4874784.1598907011</v>
      </c>
      <c r="X128" s="182">
        <f t="shared" si="18"/>
        <v>22024.26190929945</v>
      </c>
      <c r="Y128" s="192">
        <f t="shared" si="31"/>
        <v>-8.5032471254904429E-3</v>
      </c>
    </row>
    <row r="129" spans="1:25" x14ac:dyDescent="0.25">
      <c r="A129" s="188">
        <f t="shared" si="32"/>
        <v>42888</v>
      </c>
      <c r="B129" s="203">
        <v>10996325.515224205</v>
      </c>
      <c r="C129" s="204">
        <v>569934.14067815104</v>
      </c>
      <c r="D129" s="205">
        <f t="shared" si="25"/>
        <v>10426391.374546055</v>
      </c>
      <c r="E129" s="189">
        <v>0</v>
      </c>
      <c r="F129" s="189"/>
      <c r="G129" s="181">
        <f t="shared" si="15"/>
        <v>10996325.515224205</v>
      </c>
      <c r="H129" s="190">
        <f t="shared" si="23"/>
        <v>-7.0923770733402058E-3</v>
      </c>
      <c r="I129" s="181">
        <f t="shared" si="26"/>
        <v>10426391.374546055</v>
      </c>
      <c r="J129" s="181"/>
      <c r="K129" s="206">
        <f t="shared" si="24"/>
        <v>9940521.7365542967</v>
      </c>
      <c r="L129" s="189"/>
      <c r="M129" s="206">
        <f t="shared" si="27"/>
        <v>9940521.7365542967</v>
      </c>
      <c r="N129" s="191">
        <f t="shared" si="14"/>
        <v>0</v>
      </c>
      <c r="O129" s="206">
        <v>10510455.877232447</v>
      </c>
      <c r="P129" s="205">
        <v>569934.14067815104</v>
      </c>
      <c r="Q129" s="192">
        <f t="shared" si="28"/>
        <v>-1.5220843014696062E-3</v>
      </c>
      <c r="S129" s="191">
        <f t="shared" si="29"/>
        <v>107348369.71193652</v>
      </c>
      <c r="T129" s="192">
        <f t="shared" si="30"/>
        <v>5.5602440822555277E-3</v>
      </c>
      <c r="W129" s="181">
        <v>4880764.0594026139</v>
      </c>
      <c r="X129" s="182">
        <f t="shared" si="18"/>
        <v>21994.1731264665</v>
      </c>
      <c r="Y129" s="192">
        <f t="shared" si="31"/>
        <v>-9.0005209430529254E-3</v>
      </c>
    </row>
    <row r="130" spans="1:25" x14ac:dyDescent="0.25">
      <c r="A130" s="188">
        <f t="shared" si="32"/>
        <v>42918</v>
      </c>
      <c r="B130" s="203">
        <v>11750677.731709536</v>
      </c>
      <c r="C130" s="204">
        <v>583495.77374630468</v>
      </c>
      <c r="D130" s="205">
        <f t="shared" si="25"/>
        <v>11167181.957963232</v>
      </c>
      <c r="E130" s="189">
        <v>0</v>
      </c>
      <c r="F130" s="189"/>
      <c r="G130" s="181">
        <f t="shared" si="15"/>
        <v>11750677.731709536</v>
      </c>
      <c r="H130" s="190">
        <f t="shared" si="23"/>
        <v>-7.0311927799425744E-3</v>
      </c>
      <c r="I130" s="181">
        <f t="shared" si="26"/>
        <v>11167181.957963232</v>
      </c>
      <c r="J130" s="181"/>
      <c r="K130" s="206">
        <f t="shared" si="24"/>
        <v>10620341.411255959</v>
      </c>
      <c r="L130" s="189"/>
      <c r="M130" s="206">
        <f t="shared" si="27"/>
        <v>10620341.411255959</v>
      </c>
      <c r="N130" s="191">
        <f t="shared" si="14"/>
        <v>0</v>
      </c>
      <c r="O130" s="206">
        <v>11203837.185002264</v>
      </c>
      <c r="P130" s="205">
        <v>583495.77374630468</v>
      </c>
      <c r="Q130" s="192">
        <f t="shared" si="28"/>
        <v>-1.3061715845631428E-3</v>
      </c>
      <c r="S130" s="191">
        <f t="shared" si="29"/>
        <v>107334479.58087227</v>
      </c>
      <c r="T130" s="192">
        <f t="shared" si="30"/>
        <v>4.4025379747747451E-3</v>
      </c>
      <c r="W130" s="181">
        <v>4886785.8704121001</v>
      </c>
      <c r="X130" s="182">
        <f t="shared" si="18"/>
        <v>21964.228109675863</v>
      </c>
      <c r="Y130" s="192">
        <f t="shared" si="31"/>
        <v>-1.0161690105767396E-2</v>
      </c>
    </row>
    <row r="131" spans="1:25" x14ac:dyDescent="0.25">
      <c r="A131" s="188">
        <f t="shared" si="32"/>
        <v>42949</v>
      </c>
      <c r="B131" s="203">
        <v>11913188.210152347</v>
      </c>
      <c r="C131" s="204">
        <v>560768.50148688117</v>
      </c>
      <c r="D131" s="205">
        <f t="shared" si="25"/>
        <v>11352419.708665466</v>
      </c>
      <c r="E131" s="189">
        <v>0</v>
      </c>
      <c r="F131" s="189"/>
      <c r="G131" s="181">
        <f t="shared" si="15"/>
        <v>11913188.210152347</v>
      </c>
      <c r="H131" s="190">
        <f t="shared" si="23"/>
        <v>-6.8601341901752821E-3</v>
      </c>
      <c r="I131" s="181">
        <f t="shared" si="26"/>
        <v>11352419.708665466</v>
      </c>
      <c r="J131" s="181"/>
      <c r="K131" s="206">
        <f t="shared" si="24"/>
        <v>10767643.01941473</v>
      </c>
      <c r="L131" s="189"/>
      <c r="M131" s="206">
        <f t="shared" si="27"/>
        <v>10767643.01941473</v>
      </c>
      <c r="N131" s="191">
        <f t="shared" si="14"/>
        <v>0</v>
      </c>
      <c r="O131" s="206">
        <v>11328411.520901611</v>
      </c>
      <c r="P131" s="205">
        <v>560768.50148688117</v>
      </c>
      <c r="Q131" s="192">
        <f t="shared" si="28"/>
        <v>-1.2224458591493237E-3</v>
      </c>
      <c r="S131" s="191">
        <f t="shared" si="29"/>
        <v>107321300.60967162</v>
      </c>
      <c r="T131" s="192">
        <f t="shared" si="30"/>
        <v>3.3090599877751981E-3</v>
      </c>
      <c r="W131" s="181">
        <v>4892837.0241789296</v>
      </c>
      <c r="X131" s="182">
        <f t="shared" si="18"/>
        <v>21934.37060734335</v>
      </c>
      <c r="Y131" s="192">
        <f t="shared" si="31"/>
        <v>-1.1255580675346488E-2</v>
      </c>
    </row>
    <row r="132" spans="1:25" x14ac:dyDescent="0.25">
      <c r="A132" s="188">
        <f t="shared" si="32"/>
        <v>42980</v>
      </c>
      <c r="B132" s="203">
        <v>10982746.776574139</v>
      </c>
      <c r="C132" s="204">
        <v>537563.7290953761</v>
      </c>
      <c r="D132" s="205">
        <f t="shared" si="25"/>
        <v>10445183.047478762</v>
      </c>
      <c r="E132" s="189">
        <v>0</v>
      </c>
      <c r="F132" s="189"/>
      <c r="G132" s="181">
        <f t="shared" si="15"/>
        <v>10982746.776574139</v>
      </c>
      <c r="H132" s="190">
        <f t="shared" si="23"/>
        <v>-7.0923587484270634E-3</v>
      </c>
      <c r="I132" s="181">
        <f t="shared" si="26"/>
        <v>10445183.047478762</v>
      </c>
      <c r="J132" s="181"/>
      <c r="K132" s="206">
        <f t="shared" si="24"/>
        <v>9907172.0038424768</v>
      </c>
      <c r="L132" s="189"/>
      <c r="M132" s="206">
        <f t="shared" si="27"/>
        <v>9907172.0038424768</v>
      </c>
      <c r="N132" s="191">
        <f t="shared" si="14"/>
        <v>0</v>
      </c>
      <c r="O132" s="206">
        <v>10444735.732937852</v>
      </c>
      <c r="P132" s="205">
        <v>537563.7290953761</v>
      </c>
      <c r="Q132" s="192">
        <f t="shared" si="28"/>
        <v>-1.785202972125477E-3</v>
      </c>
      <c r="S132" s="191">
        <f t="shared" si="29"/>
        <v>107303582.66664043</v>
      </c>
      <c r="T132" s="192">
        <f t="shared" si="30"/>
        <v>2.0996863921154407E-3</v>
      </c>
      <c r="W132" s="181">
        <v>4898894.2402407527</v>
      </c>
      <c r="X132" s="182">
        <f t="shared" si="18"/>
        <v>21903.633229152354</v>
      </c>
      <c r="Y132" s="192">
        <f t="shared" si="31"/>
        <v>-1.246195063787281E-2</v>
      </c>
    </row>
    <row r="133" spans="1:25" x14ac:dyDescent="0.25">
      <c r="A133" s="188">
        <f t="shared" si="32"/>
        <v>43010</v>
      </c>
      <c r="B133" s="203">
        <v>10297901.726722648</v>
      </c>
      <c r="C133" s="204">
        <v>496035.1630688422</v>
      </c>
      <c r="D133" s="205">
        <f t="shared" si="25"/>
        <v>9801866.5636538062</v>
      </c>
      <c r="E133" s="189">
        <v>0</v>
      </c>
      <c r="F133" s="189"/>
      <c r="G133" s="181">
        <f t="shared" si="15"/>
        <v>10297901.726722648</v>
      </c>
      <c r="H133" s="190">
        <f t="shared" si="23"/>
        <v>-6.0255294547675309E-3</v>
      </c>
      <c r="I133" s="181">
        <f t="shared" si="26"/>
        <v>9801866.5636538062</v>
      </c>
      <c r="J133" s="181"/>
      <c r="K133" s="206">
        <f t="shared" si="24"/>
        <v>9297110.279060781</v>
      </c>
      <c r="L133" s="189"/>
      <c r="M133" s="206">
        <f t="shared" si="27"/>
        <v>9297110.279060781</v>
      </c>
      <c r="N133" s="191">
        <f t="shared" ref="N133:N196" si="33">K133-M133</f>
        <v>0</v>
      </c>
      <c r="O133" s="206">
        <v>9793145.4421296231</v>
      </c>
      <c r="P133" s="205">
        <v>496035.1630688422</v>
      </c>
      <c r="Q133" s="192">
        <f t="shared" si="28"/>
        <v>-1.5996980965499175E-3</v>
      </c>
      <c r="S133" s="191">
        <f t="shared" si="29"/>
        <v>107288686.26728192</v>
      </c>
      <c r="T133" s="192">
        <f t="shared" si="30"/>
        <v>8.8859123433149279E-4</v>
      </c>
      <c r="W133" s="181">
        <v>4904952.2992104972</v>
      </c>
      <c r="X133" s="182">
        <f t="shared" si="18"/>
        <v>21873.543252306681</v>
      </c>
      <c r="Y133" s="192">
        <f t="shared" si="31"/>
        <v>-1.3668817007390754E-2</v>
      </c>
    </row>
    <row r="134" spans="1:25" x14ac:dyDescent="0.25">
      <c r="A134" s="188">
        <f t="shared" si="32"/>
        <v>43041</v>
      </c>
      <c r="B134" s="203">
        <v>8563161.1414516345</v>
      </c>
      <c r="C134" s="204">
        <v>410386.12407739041</v>
      </c>
      <c r="D134" s="205">
        <f t="shared" si="25"/>
        <v>8152775.0173742436</v>
      </c>
      <c r="E134" s="189">
        <v>0</v>
      </c>
      <c r="F134" s="189"/>
      <c r="G134" s="181">
        <f t="shared" ref="G134:G197" si="34">B134-E134</f>
        <v>8563161.1414516345</v>
      </c>
      <c r="H134" s="190">
        <f t="shared" si="23"/>
        <v>-6.1319884130219826E-3</v>
      </c>
      <c r="I134" s="181">
        <f t="shared" si="26"/>
        <v>8152775.0173742436</v>
      </c>
      <c r="J134" s="181"/>
      <c r="K134" s="206">
        <f t="shared" si="24"/>
        <v>7779821.3370959703</v>
      </c>
      <c r="L134" s="189"/>
      <c r="M134" s="206">
        <f t="shared" si="27"/>
        <v>7779821.3370959703</v>
      </c>
      <c r="N134" s="191">
        <f t="shared" si="33"/>
        <v>0</v>
      </c>
      <c r="O134" s="206">
        <v>8190207.4611733612</v>
      </c>
      <c r="P134" s="205">
        <v>410386.12407739041</v>
      </c>
      <c r="Q134" s="192">
        <f t="shared" si="28"/>
        <v>-2.2388086511635485E-3</v>
      </c>
      <c r="S134" s="191">
        <f t="shared" si="29"/>
        <v>107271229.65395096</v>
      </c>
      <c r="T134" s="192">
        <f t="shared" si="30"/>
        <v>-3.4294065009543573E-4</v>
      </c>
      <c r="W134" s="181">
        <v>4911001.4180521006</v>
      </c>
      <c r="X134" s="182">
        <f t="shared" si="18"/>
        <v>21843.04595385334</v>
      </c>
      <c r="Y134" s="192">
        <f t="shared" si="31"/>
        <v>-1.4895578695390266E-2</v>
      </c>
    </row>
    <row r="135" spans="1:25" x14ac:dyDescent="0.25">
      <c r="A135" s="188">
        <f t="shared" si="32"/>
        <v>43071</v>
      </c>
      <c r="B135" s="203">
        <v>8765716.2293519992</v>
      </c>
      <c r="C135" s="204">
        <v>362033.56057445385</v>
      </c>
      <c r="D135" s="205">
        <f t="shared" si="25"/>
        <v>8403682.6687775459</v>
      </c>
      <c r="E135" s="189">
        <v>0</v>
      </c>
      <c r="F135" s="189"/>
      <c r="G135" s="181">
        <f t="shared" si="34"/>
        <v>8765716.2293519992</v>
      </c>
      <c r="H135" s="190">
        <f t="shared" si="23"/>
        <v>-5.9058943387531038E-3</v>
      </c>
      <c r="I135" s="181">
        <f t="shared" si="26"/>
        <v>8403682.6687775459</v>
      </c>
      <c r="J135" s="181"/>
      <c r="K135" s="206">
        <f t="shared" si="24"/>
        <v>7984432.0435753679</v>
      </c>
      <c r="L135" s="189"/>
      <c r="M135" s="206">
        <f t="shared" si="27"/>
        <v>7984432.0435753679</v>
      </c>
      <c r="N135" s="191">
        <f t="shared" si="33"/>
        <v>0</v>
      </c>
      <c r="O135" s="206">
        <v>8346465.6041498221</v>
      </c>
      <c r="P135" s="205">
        <v>362033.56057445385</v>
      </c>
      <c r="Q135" s="192">
        <f t="shared" si="28"/>
        <v>-1.2442236372738336E-3</v>
      </c>
      <c r="S135" s="191">
        <f t="shared" si="29"/>
        <v>107261282.85883455</v>
      </c>
      <c r="T135" s="192">
        <f t="shared" si="30"/>
        <v>-1.5590352565226784E-3</v>
      </c>
      <c r="W135" s="181">
        <v>4917036.4354861341</v>
      </c>
      <c r="X135" s="182">
        <f t="shared" si="18"/>
        <v>21814.213554476115</v>
      </c>
      <c r="Y135" s="192">
        <f t="shared" si="31"/>
        <v>-1.6107398896740621E-2</v>
      </c>
    </row>
    <row r="136" spans="1:25" x14ac:dyDescent="0.25">
      <c r="A136" s="188">
        <f t="shared" si="32"/>
        <v>43102</v>
      </c>
      <c r="B136" s="203">
        <v>8870942.0426849313</v>
      </c>
      <c r="C136" s="204">
        <v>419496.51073982572</v>
      </c>
      <c r="D136" s="205">
        <f t="shared" si="25"/>
        <v>8451445.5319451056</v>
      </c>
      <c r="E136" s="189">
        <v>0</v>
      </c>
      <c r="F136" s="189"/>
      <c r="G136" s="181">
        <f t="shared" si="34"/>
        <v>8870942.0426849313</v>
      </c>
      <c r="H136" s="190">
        <f t="shared" si="23"/>
        <v>2.6804235875055316E-3</v>
      </c>
      <c r="I136" s="181">
        <f t="shared" si="26"/>
        <v>8451445.5319451056</v>
      </c>
      <c r="J136" s="181"/>
      <c r="K136" s="206">
        <f t="shared" si="24"/>
        <v>8003438.7237260304</v>
      </c>
      <c r="L136" s="189"/>
      <c r="M136" s="206">
        <f t="shared" si="27"/>
        <v>8003438.7237260304</v>
      </c>
      <c r="N136" s="191">
        <f t="shared" si="33"/>
        <v>0</v>
      </c>
      <c r="O136" s="206">
        <v>8422935.2344658561</v>
      </c>
      <c r="P136" s="205">
        <v>419496.51073982572</v>
      </c>
      <c r="Q136" s="192">
        <f t="shared" si="28"/>
        <v>2.2196502490210435E-3</v>
      </c>
      <c r="S136" s="191">
        <f t="shared" si="29"/>
        <v>107279008.3492016</v>
      </c>
      <c r="T136" s="192">
        <f t="shared" si="30"/>
        <v>-2.2137004377217329E-3</v>
      </c>
      <c r="W136" s="181">
        <v>4923062.8534045164</v>
      </c>
      <c r="X136" s="182">
        <f t="shared" si="18"/>
        <v>21791.110847795375</v>
      </c>
      <c r="Y136" s="192">
        <f t="shared" si="31"/>
        <v>-1.676576662982332E-2</v>
      </c>
    </row>
    <row r="137" spans="1:25" x14ac:dyDescent="0.25">
      <c r="A137" s="188">
        <f t="shared" si="32"/>
        <v>43133</v>
      </c>
      <c r="B137" s="203">
        <v>8017769.4211006192</v>
      </c>
      <c r="C137" s="204">
        <v>420012.45335875894</v>
      </c>
      <c r="D137" s="205">
        <f t="shared" si="25"/>
        <v>7597756.9677418601</v>
      </c>
      <c r="E137" s="189">
        <v>0</v>
      </c>
      <c r="F137" s="189"/>
      <c r="G137" s="181">
        <f t="shared" si="34"/>
        <v>8017769.4211006192</v>
      </c>
      <c r="H137" s="190">
        <f t="shared" si="23"/>
        <v>3.8151276635618458E-3</v>
      </c>
      <c r="I137" s="181">
        <f t="shared" si="26"/>
        <v>7597756.9677418601</v>
      </c>
      <c r="J137" s="181"/>
      <c r="K137" s="206">
        <f t="shared" si="24"/>
        <v>7195266.2510626754</v>
      </c>
      <c r="L137" s="189"/>
      <c r="M137" s="206">
        <f t="shared" si="27"/>
        <v>7195266.2510626754</v>
      </c>
      <c r="N137" s="191">
        <f t="shared" si="33"/>
        <v>0</v>
      </c>
      <c r="O137" s="206">
        <v>7615278.7044214346</v>
      </c>
      <c r="P137" s="205">
        <v>420012.45335875894</v>
      </c>
      <c r="Q137" s="192">
        <f t="shared" si="28"/>
        <v>3.3672219577702833E-3</v>
      </c>
      <c r="S137" s="191">
        <f t="shared" si="29"/>
        <v>107303155.10024387</v>
      </c>
      <c r="T137" s="192">
        <f t="shared" si="30"/>
        <v>-5.9773127037199281E-4</v>
      </c>
      <c r="W137" s="181">
        <v>4929078.1080070296</v>
      </c>
      <c r="X137" s="182">
        <f t="shared" si="18"/>
        <v>21769.416663520813</v>
      </c>
      <c r="Y137" s="192">
        <f t="shared" si="31"/>
        <v>-1.5186719979930374E-2</v>
      </c>
    </row>
    <row r="138" spans="1:25" x14ac:dyDescent="0.25">
      <c r="A138" s="188">
        <f t="shared" si="32"/>
        <v>43162</v>
      </c>
      <c r="B138" s="203">
        <v>9035659.8035288677</v>
      </c>
      <c r="C138" s="204">
        <v>506100.27754200523</v>
      </c>
      <c r="D138" s="205">
        <f t="shared" si="25"/>
        <v>8529559.5259868633</v>
      </c>
      <c r="E138" s="189">
        <v>0</v>
      </c>
      <c r="F138" s="189"/>
      <c r="G138" s="181">
        <f t="shared" si="34"/>
        <v>9035659.8035288677</v>
      </c>
      <c r="H138" s="190">
        <f t="shared" si="23"/>
        <v>6.5166526046234186E-3</v>
      </c>
      <c r="I138" s="181">
        <f t="shared" si="26"/>
        <v>8529559.5259868633</v>
      </c>
      <c r="J138" s="181"/>
      <c r="K138" s="206">
        <f t="shared" si="24"/>
        <v>8084142.4872713434</v>
      </c>
      <c r="L138" s="189"/>
      <c r="M138" s="206">
        <f t="shared" si="27"/>
        <v>8084142.4872713434</v>
      </c>
      <c r="N138" s="191">
        <f t="shared" si="33"/>
        <v>0</v>
      </c>
      <c r="O138" s="206">
        <v>8590242.7648133487</v>
      </c>
      <c r="P138" s="205">
        <v>506100.27754200523</v>
      </c>
      <c r="Q138" s="192">
        <f t="shared" si="28"/>
        <v>6.2177292202161283E-3</v>
      </c>
      <c r="S138" s="191">
        <f t="shared" si="29"/>
        <v>107353109.50623752</v>
      </c>
      <c r="T138" s="192">
        <f t="shared" si="30"/>
        <v>-3.4063330594302776E-4</v>
      </c>
      <c r="W138" s="181">
        <v>4935073.5826958241</v>
      </c>
      <c r="X138" s="182">
        <f t="shared" si="18"/>
        <v>21753.091966583201</v>
      </c>
      <c r="Y138" s="192">
        <f t="shared" si="31"/>
        <v>-1.4947656087697658E-2</v>
      </c>
    </row>
    <row r="139" spans="1:25" x14ac:dyDescent="0.25">
      <c r="A139" s="188">
        <f t="shared" si="32"/>
        <v>43193</v>
      </c>
      <c r="B139" s="203">
        <v>9319909.8209983576</v>
      </c>
      <c r="C139" s="204">
        <v>554296.93078116991</v>
      </c>
      <c r="D139" s="205">
        <f t="shared" si="25"/>
        <v>8765612.8902171869</v>
      </c>
      <c r="E139" s="189">
        <v>0</v>
      </c>
      <c r="F139" s="189"/>
      <c r="G139" s="181">
        <f t="shared" si="34"/>
        <v>9319909.8209983576</v>
      </c>
      <c r="H139" s="190">
        <f t="shared" si="23"/>
        <v>8.0133106051738512E-3</v>
      </c>
      <c r="I139" s="181">
        <f t="shared" si="26"/>
        <v>8765612.8902171869</v>
      </c>
      <c r="J139" s="181"/>
      <c r="K139" s="206">
        <f t="shared" si="24"/>
        <v>8340088.861064232</v>
      </c>
      <c r="L139" s="189"/>
      <c r="M139" s="206">
        <f t="shared" si="27"/>
        <v>8340088.861064232</v>
      </c>
      <c r="N139" s="191">
        <f t="shared" si="33"/>
        <v>0</v>
      </c>
      <c r="O139" s="206">
        <v>8894385.7918454017</v>
      </c>
      <c r="P139" s="205">
        <v>554296.93078116991</v>
      </c>
      <c r="Q139" s="192">
        <f t="shared" si="28"/>
        <v>7.7996633218935241E-3</v>
      </c>
      <c r="S139" s="191">
        <f t="shared" si="29"/>
        <v>107417655.95089157</v>
      </c>
      <c r="T139" s="192">
        <f t="shared" si="30"/>
        <v>3.91854950797077E-4</v>
      </c>
      <c r="W139" s="181">
        <v>4941091.3893120913</v>
      </c>
      <c r="X139" s="182">
        <f t="shared" si="18"/>
        <v>21739.661845405873</v>
      </c>
      <c r="Y139" s="192">
        <f t="shared" si="31"/>
        <v>-1.4237196249889394E-2</v>
      </c>
    </row>
    <row r="140" spans="1:25" x14ac:dyDescent="0.25">
      <c r="A140" s="188">
        <f t="shared" si="32"/>
        <v>43223</v>
      </c>
      <c r="B140" s="203">
        <v>10579453.238535425</v>
      </c>
      <c r="C140" s="204">
        <v>555497.53215222491</v>
      </c>
      <c r="D140" s="205">
        <f t="shared" si="25"/>
        <v>10023955.7063832</v>
      </c>
      <c r="E140" s="189">
        <v>0</v>
      </c>
      <c r="F140" s="189"/>
      <c r="G140" s="181">
        <f t="shared" si="34"/>
        <v>10579453.238535425</v>
      </c>
      <c r="H140" s="190">
        <f t="shared" si="23"/>
        <v>7.1178578489550226E-3</v>
      </c>
      <c r="I140" s="181">
        <f t="shared" si="26"/>
        <v>10023955.7063832</v>
      </c>
      <c r="J140" s="181"/>
      <c r="K140" s="206">
        <f t="shared" si="24"/>
        <v>9562852.3384616878</v>
      </c>
      <c r="L140" s="189"/>
      <c r="M140" s="206">
        <f t="shared" si="27"/>
        <v>9562852.3384616878</v>
      </c>
      <c r="N140" s="191">
        <f t="shared" si="33"/>
        <v>0</v>
      </c>
      <c r="O140" s="206">
        <v>10118349.870613912</v>
      </c>
      <c r="P140" s="205">
        <v>555497.53215222491</v>
      </c>
      <c r="Q140" s="192">
        <f t="shared" si="28"/>
        <v>6.8621554539136653E-3</v>
      </c>
      <c r="S140" s="191">
        <f t="shared" si="29"/>
        <v>107482830.49238554</v>
      </c>
      <c r="T140" s="192">
        <f t="shared" si="30"/>
        <v>1.1112470997234336E-3</v>
      </c>
      <c r="W140" s="181">
        <v>4947157.5934458831</v>
      </c>
      <c r="X140" s="182">
        <f t="shared" si="18"/>
        <v>21726.178813220235</v>
      </c>
      <c r="Y140" s="192">
        <f t="shared" si="31"/>
        <v>-1.3534305817229364E-2</v>
      </c>
    </row>
    <row r="141" spans="1:25" x14ac:dyDescent="0.25">
      <c r="A141" s="188">
        <f t="shared" si="32"/>
        <v>43254</v>
      </c>
      <c r="B141" s="203">
        <v>11066887.993827291</v>
      </c>
      <c r="C141" s="204">
        <v>576529.01764984836</v>
      </c>
      <c r="D141" s="205">
        <f t="shared" si="25"/>
        <v>10490358.976177443</v>
      </c>
      <c r="E141" s="189">
        <v>0</v>
      </c>
      <c r="F141" s="189"/>
      <c r="G141" s="181">
        <f t="shared" si="34"/>
        <v>11066887.993827291</v>
      </c>
      <c r="H141" s="190">
        <f t="shared" si="23"/>
        <v>6.4169143142764895E-3</v>
      </c>
      <c r="I141" s="181">
        <f t="shared" si="26"/>
        <v>10490358.976177443</v>
      </c>
      <c r="J141" s="181"/>
      <c r="K141" s="206">
        <f t="shared" si="24"/>
        <v>10001371.554350782</v>
      </c>
      <c r="L141" s="189"/>
      <c r="M141" s="206">
        <f t="shared" si="27"/>
        <v>10001371.554350782</v>
      </c>
      <c r="N141" s="191">
        <f t="shared" si="33"/>
        <v>0</v>
      </c>
      <c r="O141" s="206">
        <v>10577900.57200063</v>
      </c>
      <c r="P141" s="205">
        <v>576529.01764984836</v>
      </c>
      <c r="Q141" s="192">
        <f t="shared" si="28"/>
        <v>6.1213907488097963E-3</v>
      </c>
      <c r="S141" s="191">
        <f t="shared" si="29"/>
        <v>107543680.31018202</v>
      </c>
      <c r="T141" s="192">
        <f t="shared" si="30"/>
        <v>1.8194090769110272E-3</v>
      </c>
      <c r="W141" s="181">
        <v>4953243.1937119691</v>
      </c>
      <c r="X141" s="182">
        <f t="shared" si="18"/>
        <v>21711.770673143266</v>
      </c>
      <c r="Y141" s="192">
        <f t="shared" si="31"/>
        <v>-1.2839875893465913E-2</v>
      </c>
    </row>
    <row r="142" spans="1:25" x14ac:dyDescent="0.25">
      <c r="A142" s="188">
        <f t="shared" si="32"/>
        <v>43284</v>
      </c>
      <c r="B142" s="203">
        <v>11819273.561484005</v>
      </c>
      <c r="C142" s="204">
        <v>589849.88377414737</v>
      </c>
      <c r="D142" s="205">
        <f t="shared" si="25"/>
        <v>11229423.677709859</v>
      </c>
      <c r="E142" s="189">
        <v>0</v>
      </c>
      <c r="F142" s="189"/>
      <c r="G142" s="181">
        <f t="shared" si="34"/>
        <v>11819273.561484005</v>
      </c>
      <c r="H142" s="190">
        <f t="shared" si="23"/>
        <v>5.8376062505196558E-3</v>
      </c>
      <c r="I142" s="181">
        <f t="shared" si="26"/>
        <v>11229423.677709859</v>
      </c>
      <c r="J142" s="181"/>
      <c r="K142" s="206">
        <f t="shared" si="24"/>
        <v>10679390.891209088</v>
      </c>
      <c r="L142" s="189"/>
      <c r="M142" s="206">
        <f t="shared" si="27"/>
        <v>10679390.891209088</v>
      </c>
      <c r="N142" s="191">
        <f t="shared" si="33"/>
        <v>0</v>
      </c>
      <c r="O142" s="206">
        <v>11269240.774983237</v>
      </c>
      <c r="P142" s="205">
        <v>589849.88377414737</v>
      </c>
      <c r="Q142" s="192">
        <f t="shared" si="28"/>
        <v>5.5600359410805655E-3</v>
      </c>
      <c r="S142" s="191">
        <f t="shared" si="29"/>
        <v>107602729.79013515</v>
      </c>
      <c r="T142" s="192">
        <f t="shared" si="30"/>
        <v>2.4991988623819239E-3</v>
      </c>
      <c r="W142" s="181">
        <v>4959355.1695008744</v>
      </c>
      <c r="X142" s="182">
        <f t="shared" si="18"/>
        <v>21696.919480958375</v>
      </c>
      <c r="Y142" s="192">
        <f t="shared" si="31"/>
        <v>-1.2170180867850822E-2</v>
      </c>
    </row>
    <row r="143" spans="1:25" x14ac:dyDescent="0.25">
      <c r="A143" s="188">
        <f t="shared" si="32"/>
        <v>43315</v>
      </c>
      <c r="B143" s="203">
        <v>11981913.503804933</v>
      </c>
      <c r="C143" s="204">
        <v>567330.00851190905</v>
      </c>
      <c r="D143" s="205">
        <f t="shared" si="25"/>
        <v>11414583.495293025</v>
      </c>
      <c r="E143" s="189">
        <v>0</v>
      </c>
      <c r="F143" s="189"/>
      <c r="G143" s="181">
        <f t="shared" si="34"/>
        <v>11981913.503804933</v>
      </c>
      <c r="H143" s="190">
        <f t="shared" si="23"/>
        <v>5.7688414251710896E-3</v>
      </c>
      <c r="I143" s="181">
        <f>G143-C143</f>
        <v>11414583.495293025</v>
      </c>
      <c r="J143" s="181"/>
      <c r="K143" s="206">
        <f t="shared" si="24"/>
        <v>10826433.322052864</v>
      </c>
      <c r="L143" s="189"/>
      <c r="M143" s="206">
        <f t="shared" si="27"/>
        <v>10826433.322052864</v>
      </c>
      <c r="N143" s="191">
        <f t="shared" si="33"/>
        <v>0</v>
      </c>
      <c r="O143" s="206">
        <v>11393763.330564773</v>
      </c>
      <c r="P143" s="205">
        <v>567330.00851190905</v>
      </c>
      <c r="Q143" s="192">
        <f t="shared" si="28"/>
        <v>5.4599045057615037E-3</v>
      </c>
      <c r="S143" s="191">
        <f t="shared" si="29"/>
        <v>107661520.09277329</v>
      </c>
      <c r="T143" s="192">
        <f t="shared" si="30"/>
        <v>3.1701021248247141E-3</v>
      </c>
      <c r="W143" s="181">
        <v>4965479.0617063763</v>
      </c>
      <c r="X143" s="182">
        <f t="shared" si="18"/>
        <v>21682.000619649301</v>
      </c>
      <c r="Y143" s="192">
        <f t="shared" si="31"/>
        <v>-1.1505686313586727E-2</v>
      </c>
    </row>
    <row r="144" spans="1:25" x14ac:dyDescent="0.25">
      <c r="A144" s="188">
        <f t="shared" si="32"/>
        <v>43346</v>
      </c>
      <c r="B144" s="203">
        <v>11045420.731613673</v>
      </c>
      <c r="C144" s="204">
        <v>544062.3598709018</v>
      </c>
      <c r="D144" s="205">
        <f t="shared" si="25"/>
        <v>10501358.371742772</v>
      </c>
      <c r="E144" s="189">
        <v>0</v>
      </c>
      <c r="F144" s="189"/>
      <c r="G144" s="181">
        <f t="shared" si="34"/>
        <v>11045420.731613673</v>
      </c>
      <c r="H144" s="190">
        <f t="shared" si="23"/>
        <v>5.70658290813153E-3</v>
      </c>
      <c r="I144" s="181">
        <f t="shared" si="26"/>
        <v>10501358.371742772</v>
      </c>
      <c r="J144" s="181"/>
      <c r="K144" s="206">
        <f t="shared" si="24"/>
        <v>9960277.1234804839</v>
      </c>
      <c r="L144" s="189"/>
      <c r="M144" s="206">
        <f t="shared" si="27"/>
        <v>9960277.1234804839</v>
      </c>
      <c r="N144" s="191">
        <f t="shared" si="33"/>
        <v>0</v>
      </c>
      <c r="O144" s="206">
        <v>10504339.483351385</v>
      </c>
      <c r="P144" s="205">
        <v>544062.3598709018</v>
      </c>
      <c r="Q144" s="192">
        <f t="shared" si="28"/>
        <v>5.3602702786839096E-3</v>
      </c>
      <c r="S144" s="191">
        <f t="shared" si="29"/>
        <v>107714625.2124113</v>
      </c>
      <c r="T144" s="192">
        <f t="shared" si="30"/>
        <v>3.8306507159957537E-3</v>
      </c>
      <c r="W144" s="181">
        <v>4971598.8445650106</v>
      </c>
      <c r="X144" s="182">
        <f t="shared" ref="X144:X207" si="35">S144/W144*1000</f>
        <v>21665.992888820012</v>
      </c>
      <c r="Y144" s="192">
        <f t="shared" si="31"/>
        <v>-1.0849357174957497E-2</v>
      </c>
    </row>
    <row r="145" spans="1:25" x14ac:dyDescent="0.25">
      <c r="A145" s="188">
        <f t="shared" si="32"/>
        <v>43376</v>
      </c>
      <c r="B145" s="203">
        <v>10362644.818800356</v>
      </c>
      <c r="C145" s="204">
        <v>501986.60794144071</v>
      </c>
      <c r="D145" s="205">
        <f t="shared" si="25"/>
        <v>9860658.210858915</v>
      </c>
      <c r="E145" s="189">
        <v>0</v>
      </c>
      <c r="F145" s="189"/>
      <c r="G145" s="181">
        <f t="shared" si="34"/>
        <v>10362644.818800356</v>
      </c>
      <c r="H145" s="190">
        <f t="shared" si="23"/>
        <v>6.2870178601239779E-3</v>
      </c>
      <c r="I145" s="181">
        <f t="shared" si="26"/>
        <v>9860658.210858915</v>
      </c>
      <c r="J145" s="181"/>
      <c r="K145" s="206">
        <f t="shared" si="24"/>
        <v>9352728.5144896433</v>
      </c>
      <c r="L145" s="189"/>
      <c r="M145" s="206">
        <f t="shared" si="27"/>
        <v>9352728.5144896433</v>
      </c>
      <c r="N145" s="191">
        <f t="shared" si="33"/>
        <v>0</v>
      </c>
      <c r="O145" s="206">
        <v>9854715.1224310845</v>
      </c>
      <c r="P145" s="205">
        <v>501986.60794144071</v>
      </c>
      <c r="Q145" s="192">
        <f t="shared" si="28"/>
        <v>5.9823142631885151E-3</v>
      </c>
      <c r="S145" s="191">
        <f t="shared" si="29"/>
        <v>107770243.44784015</v>
      </c>
      <c r="T145" s="192">
        <f t="shared" si="30"/>
        <v>4.4884246169121234E-3</v>
      </c>
      <c r="W145" s="181">
        <v>4977710.992147197</v>
      </c>
      <c r="X145" s="182">
        <f t="shared" si="35"/>
        <v>21650.56260153668</v>
      </c>
      <c r="Y145" s="192">
        <f t="shared" si="31"/>
        <v>-1.0194080044461318E-2</v>
      </c>
    </row>
    <row r="146" spans="1:25" x14ac:dyDescent="0.25">
      <c r="A146" s="188">
        <f t="shared" si="32"/>
        <v>43407</v>
      </c>
      <c r="B146" s="203">
        <v>8625899.3691300042</v>
      </c>
      <c r="C146" s="204">
        <v>415731.04674257414</v>
      </c>
      <c r="D146" s="205">
        <f t="shared" si="25"/>
        <v>8210168.3223874299</v>
      </c>
      <c r="E146" s="189">
        <v>0</v>
      </c>
      <c r="F146" s="189"/>
      <c r="G146" s="181">
        <f t="shared" si="34"/>
        <v>8625899.3691300042</v>
      </c>
      <c r="H146" s="190">
        <f t="shared" si="23"/>
        <v>7.3265265761113252E-3</v>
      </c>
      <c r="I146" s="181">
        <f t="shared" si="26"/>
        <v>8210168.3223874299</v>
      </c>
      <c r="J146" s="181"/>
      <c r="K146" s="206">
        <f t="shared" si="24"/>
        <v>7834482.1870589387</v>
      </c>
      <c r="L146" s="189"/>
      <c r="M146" s="206">
        <f t="shared" si="27"/>
        <v>7834482.1870589387</v>
      </c>
      <c r="N146" s="191">
        <f t="shared" si="33"/>
        <v>0</v>
      </c>
      <c r="O146" s="206">
        <v>8250213.233801513</v>
      </c>
      <c r="P146" s="205">
        <v>415731.04674257414</v>
      </c>
      <c r="Q146" s="192">
        <f t="shared" si="28"/>
        <v>7.025977537855832E-3</v>
      </c>
      <c r="S146" s="191">
        <f t="shared" si="29"/>
        <v>107824904.29780315</v>
      </c>
      <c r="T146" s="192">
        <f t="shared" si="30"/>
        <v>5.1614458568089994E-3</v>
      </c>
      <c r="W146" s="181">
        <v>4983808.8175024549</v>
      </c>
      <c r="X146" s="182">
        <f t="shared" si="35"/>
        <v>21635.040236522884</v>
      </c>
      <c r="Y146" s="192">
        <f t="shared" si="31"/>
        <v>-9.5227432002797929E-3</v>
      </c>
    </row>
    <row r="147" spans="1:25" x14ac:dyDescent="0.25">
      <c r="A147" s="188">
        <f t="shared" si="32"/>
        <v>43437</v>
      </c>
      <c r="B147" s="203">
        <v>8837189.9807034936</v>
      </c>
      <c r="C147" s="204">
        <v>367105.07882820722</v>
      </c>
      <c r="D147" s="205">
        <f t="shared" si="25"/>
        <v>8470084.9018752873</v>
      </c>
      <c r="E147" s="189">
        <v>0</v>
      </c>
      <c r="F147" s="189"/>
      <c r="G147" s="181">
        <f t="shared" si="34"/>
        <v>8837189.9807034936</v>
      </c>
      <c r="H147" s="190">
        <f t="shared" si="23"/>
        <v>8.1537833853397856E-3</v>
      </c>
      <c r="I147" s="181">
        <f t="shared" si="26"/>
        <v>8470084.9018752873</v>
      </c>
      <c r="J147" s="181"/>
      <c r="K147" s="206">
        <f t="shared" si="24"/>
        <v>8047415.7978910422</v>
      </c>
      <c r="L147" s="189"/>
      <c r="M147" s="206">
        <f t="shared" si="27"/>
        <v>8047415.7978910422</v>
      </c>
      <c r="N147" s="191">
        <f t="shared" si="33"/>
        <v>0</v>
      </c>
      <c r="O147" s="206">
        <v>8414520.8767192494</v>
      </c>
      <c r="P147" s="205">
        <v>367105.07882820722</v>
      </c>
      <c r="Q147" s="192">
        <f t="shared" si="28"/>
        <v>7.8883199170507456E-3</v>
      </c>
      <c r="S147" s="191">
        <f t="shared" si="29"/>
        <v>107887888.05211881</v>
      </c>
      <c r="T147" s="192">
        <f t="shared" si="30"/>
        <v>5.8418580925321262E-3</v>
      </c>
      <c r="W147" s="181">
        <v>4989888.8308739215</v>
      </c>
      <c r="X147" s="182">
        <f t="shared" si="35"/>
        <v>21621.300936522766</v>
      </c>
      <c r="Y147" s="192">
        <f t="shared" si="31"/>
        <v>-8.8434367561128768E-3</v>
      </c>
    </row>
    <row r="148" spans="1:25" x14ac:dyDescent="0.25">
      <c r="A148" s="188">
        <f t="shared" si="32"/>
        <v>43468</v>
      </c>
      <c r="B148" s="203">
        <v>8942566.1930922251</v>
      </c>
      <c r="C148" s="204">
        <v>424300.192862747</v>
      </c>
      <c r="D148" s="205">
        <f t="shared" si="25"/>
        <v>8518266.0002294779</v>
      </c>
      <c r="E148" s="189">
        <v>0</v>
      </c>
      <c r="F148" s="189"/>
      <c r="G148" s="181">
        <f t="shared" si="34"/>
        <v>8942566.1930922251</v>
      </c>
      <c r="H148" s="190">
        <f t="shared" si="23"/>
        <v>8.0740185273058263E-3</v>
      </c>
      <c r="I148" s="181">
        <f t="shared" si="26"/>
        <v>8518266.0002294779</v>
      </c>
      <c r="J148" s="181"/>
      <c r="K148" s="206">
        <f t="shared" si="24"/>
        <v>8066401.9767404832</v>
      </c>
      <c r="L148" s="189"/>
      <c r="M148" s="206">
        <f t="shared" si="27"/>
        <v>8066401.9767404832</v>
      </c>
      <c r="N148" s="191">
        <f t="shared" si="33"/>
        <v>0</v>
      </c>
      <c r="O148" s="206">
        <v>8490942.1696032304</v>
      </c>
      <c r="P148" s="205">
        <v>424540.192862747</v>
      </c>
      <c r="Q148" s="192">
        <f t="shared" si="28"/>
        <v>7.8670250610901604E-3</v>
      </c>
      <c r="S148" s="191">
        <f t="shared" si="29"/>
        <v>107950851.30513325</v>
      </c>
      <c r="T148" s="192">
        <f t="shared" si="30"/>
        <v>6.2625761206214214E-3</v>
      </c>
      <c r="W148" s="181">
        <v>4995954.9216314675</v>
      </c>
      <c r="X148" s="182">
        <f t="shared" si="35"/>
        <v>21607.651189510947</v>
      </c>
      <c r="Y148" s="192">
        <f t="shared" si="31"/>
        <v>-8.4190135861288429E-3</v>
      </c>
    </row>
    <row r="149" spans="1:25" x14ac:dyDescent="0.25">
      <c r="A149" s="188">
        <f t="shared" si="32"/>
        <v>43499</v>
      </c>
      <c r="B149" s="203">
        <v>8075362.6544972556</v>
      </c>
      <c r="C149" s="204">
        <v>424878.69683363702</v>
      </c>
      <c r="D149" s="205">
        <f t="shared" si="25"/>
        <v>7650483.957663619</v>
      </c>
      <c r="E149" s="189">
        <v>0</v>
      </c>
      <c r="F149" s="189"/>
      <c r="G149" s="181">
        <f t="shared" si="34"/>
        <v>8075362.6544972556</v>
      </c>
      <c r="H149" s="190">
        <f t="shared" si="23"/>
        <v>7.1831990135642343E-3</v>
      </c>
      <c r="I149" s="181">
        <f t="shared" si="26"/>
        <v>7650483.957663619</v>
      </c>
      <c r="J149" s="181"/>
      <c r="K149" s="206">
        <f t="shared" si="24"/>
        <v>7245102.0700654155</v>
      </c>
      <c r="L149" s="189"/>
      <c r="M149" s="206">
        <f t="shared" si="27"/>
        <v>7245102.0700654155</v>
      </c>
      <c r="N149" s="191">
        <f t="shared" si="33"/>
        <v>0</v>
      </c>
      <c r="O149" s="206">
        <v>7669980.7668990521</v>
      </c>
      <c r="P149" s="205">
        <v>424878.69683363702</v>
      </c>
      <c r="Q149" s="192">
        <f t="shared" si="28"/>
        <v>6.9261952600265797E-3</v>
      </c>
      <c r="S149" s="191">
        <f t="shared" si="29"/>
        <v>108000687.124136</v>
      </c>
      <c r="T149" s="192">
        <f t="shared" si="30"/>
        <v>6.5005732892056134E-3</v>
      </c>
      <c r="W149" s="181">
        <v>5002005.3941404279</v>
      </c>
      <c r="X149" s="182">
        <f t="shared" si="35"/>
        <v>21591.477540318694</v>
      </c>
      <c r="Y149" s="192">
        <f t="shared" si="31"/>
        <v>-8.1738121858034862E-3</v>
      </c>
    </row>
    <row r="150" spans="1:25" x14ac:dyDescent="0.25">
      <c r="A150" s="188">
        <f t="shared" si="32"/>
        <v>43528</v>
      </c>
      <c r="B150" s="203">
        <v>9100368.4495274033</v>
      </c>
      <c r="C150" s="204">
        <v>511845.96581273089</v>
      </c>
      <c r="D150" s="205">
        <f t="shared" si="25"/>
        <v>8588522.4837146718</v>
      </c>
      <c r="E150" s="189">
        <v>0</v>
      </c>
      <c r="F150" s="189"/>
      <c r="G150" s="181">
        <f t="shared" si="34"/>
        <v>9100368.4495274033</v>
      </c>
      <c r="H150" s="190">
        <f t="shared" si="23"/>
        <v>7.1614743588801488E-3</v>
      </c>
      <c r="I150" s="181">
        <f t="shared" si="26"/>
        <v>8588522.4837146718</v>
      </c>
      <c r="J150" s="181"/>
      <c r="K150" s="206">
        <f t="shared" si="24"/>
        <v>8139915.6022973834</v>
      </c>
      <c r="L150" s="189"/>
      <c r="M150" s="206">
        <f t="shared" si="27"/>
        <v>8139915.6022973834</v>
      </c>
      <c r="N150" s="191">
        <f t="shared" si="33"/>
        <v>0</v>
      </c>
      <c r="O150" s="206">
        <v>8651761.568110114</v>
      </c>
      <c r="P150" s="205">
        <v>511845.96581273089</v>
      </c>
      <c r="Q150" s="192">
        <f t="shared" si="28"/>
        <v>6.8990761993441563E-3</v>
      </c>
      <c r="S150" s="191">
        <f t="shared" si="29"/>
        <v>108056460.23916203</v>
      </c>
      <c r="T150" s="192">
        <f t="shared" si="30"/>
        <v>6.5517499787337563E-3</v>
      </c>
      <c r="W150" s="181">
        <v>5008034.3611383447</v>
      </c>
      <c r="X150" s="182">
        <f t="shared" si="35"/>
        <v>21576.621174500167</v>
      </c>
      <c r="Y150" s="192">
        <f t="shared" si="31"/>
        <v>-8.1124463756290233E-3</v>
      </c>
    </row>
    <row r="151" spans="1:25" x14ac:dyDescent="0.25">
      <c r="A151" s="188">
        <f t="shared" si="32"/>
        <v>43559</v>
      </c>
      <c r="B151" s="203">
        <v>9379119.9374312516</v>
      </c>
      <c r="C151" s="204">
        <v>560547.63108850713</v>
      </c>
      <c r="D151" s="205">
        <f t="shared" si="25"/>
        <v>8818572.3063427452</v>
      </c>
      <c r="E151" s="189">
        <v>0</v>
      </c>
      <c r="F151" s="189"/>
      <c r="G151" s="181">
        <f t="shared" si="34"/>
        <v>9379119.9374312516</v>
      </c>
      <c r="H151" s="190">
        <f t="shared" si="23"/>
        <v>6.35307825613185E-3</v>
      </c>
      <c r="I151" s="181">
        <f t="shared" si="26"/>
        <v>8818572.3063427452</v>
      </c>
      <c r="J151" s="181"/>
      <c r="K151" s="206">
        <f t="shared" si="24"/>
        <v>8390344.8897327147</v>
      </c>
      <c r="L151" s="189"/>
      <c r="M151" s="206">
        <f t="shared" si="27"/>
        <v>8390344.8897327147</v>
      </c>
      <c r="N151" s="191">
        <f t="shared" si="33"/>
        <v>0</v>
      </c>
      <c r="O151" s="206">
        <v>8950892.5208212212</v>
      </c>
      <c r="P151" s="205">
        <v>560547.63108850713</v>
      </c>
      <c r="Q151" s="192">
        <f t="shared" si="28"/>
        <v>6.0258385139160264E-3</v>
      </c>
      <c r="S151" s="191">
        <f t="shared" si="29"/>
        <v>108106716.26783051</v>
      </c>
      <c r="T151" s="192">
        <f t="shared" si="30"/>
        <v>6.4147770758835598E-3</v>
      </c>
      <c r="W151" s="181">
        <v>5014071.0479267845</v>
      </c>
      <c r="X151" s="182">
        <f t="shared" si="35"/>
        <v>21560.667017777982</v>
      </c>
      <c r="Y151" s="192">
        <f t="shared" si="31"/>
        <v>-8.2335608024058926E-3</v>
      </c>
    </row>
    <row r="152" spans="1:25" x14ac:dyDescent="0.25">
      <c r="A152" s="188">
        <f t="shared" si="32"/>
        <v>43589</v>
      </c>
      <c r="B152" s="203">
        <v>10639385.289957296</v>
      </c>
      <c r="C152" s="204">
        <v>561927.5916194031</v>
      </c>
      <c r="D152" s="205">
        <f t="shared" si="25"/>
        <v>10077457.698337894</v>
      </c>
      <c r="E152" s="189">
        <v>0</v>
      </c>
      <c r="F152" s="189"/>
      <c r="G152" s="181">
        <f t="shared" si="34"/>
        <v>10639385.289957296</v>
      </c>
      <c r="H152" s="190">
        <f t="shared" si="23"/>
        <v>5.6649479014256876E-3</v>
      </c>
      <c r="I152" s="181">
        <f t="shared" si="26"/>
        <v>10077457.698337894</v>
      </c>
      <c r="J152" s="181"/>
      <c r="K152" s="206">
        <f t="shared" si="24"/>
        <v>9613742.2038599327</v>
      </c>
      <c r="L152" s="189"/>
      <c r="M152" s="206">
        <f t="shared" si="27"/>
        <v>9613742.2038599327</v>
      </c>
      <c r="N152" s="191">
        <f t="shared" si="33"/>
        <v>0</v>
      </c>
      <c r="O152" s="206">
        <v>10175669.795479337</v>
      </c>
      <c r="P152" s="205">
        <v>561927.5916194031</v>
      </c>
      <c r="Q152" s="192">
        <f t="shared" si="28"/>
        <v>5.3216199097383399E-3</v>
      </c>
      <c r="S152" s="191">
        <f t="shared" si="29"/>
        <v>108157606.13322878</v>
      </c>
      <c r="T152" s="192">
        <f t="shared" si="30"/>
        <v>6.2779854024317405E-3</v>
      </c>
      <c r="W152" s="181">
        <v>5020133.5707668057</v>
      </c>
      <c r="X152" s="182">
        <f t="shared" si="35"/>
        <v>21544.76661000638</v>
      </c>
      <c r="Y152" s="192">
        <f t="shared" si="31"/>
        <v>-8.3499360275662848E-3</v>
      </c>
    </row>
    <row r="153" spans="1:25" x14ac:dyDescent="0.25">
      <c r="A153" s="188">
        <f t="shared" si="32"/>
        <v>43620</v>
      </c>
      <c r="B153" s="203">
        <v>11123540.745462991</v>
      </c>
      <c r="C153" s="204">
        <v>583220.17800476379</v>
      </c>
      <c r="D153" s="205">
        <f t="shared" si="25"/>
        <v>10540320.567458227</v>
      </c>
      <c r="E153" s="189">
        <v>0</v>
      </c>
      <c r="F153" s="189"/>
      <c r="G153" s="181">
        <f t="shared" si="34"/>
        <v>11123540.745462991</v>
      </c>
      <c r="H153" s="190">
        <f t="shared" si="23"/>
        <v>5.1191221658066777E-3</v>
      </c>
      <c r="I153" s="181">
        <f t="shared" si="26"/>
        <v>10540320.567458227</v>
      </c>
      <c r="J153" s="181"/>
      <c r="K153" s="206">
        <f t="shared" si="24"/>
        <v>10048829.959281694</v>
      </c>
      <c r="L153" s="189"/>
      <c r="M153" s="206">
        <f t="shared" si="27"/>
        <v>10048829.959281694</v>
      </c>
      <c r="N153" s="191">
        <f t="shared" si="33"/>
        <v>0</v>
      </c>
      <c r="O153" s="206">
        <v>10632050.137286458</v>
      </c>
      <c r="P153" s="205">
        <v>583220.17800476379</v>
      </c>
      <c r="Q153" s="192">
        <f t="shared" si="28"/>
        <v>4.7451896645382963E-3</v>
      </c>
      <c r="S153" s="191">
        <f t="shared" si="29"/>
        <v>108205064.53815968</v>
      </c>
      <c r="T153" s="192">
        <f t="shared" si="30"/>
        <v>6.1499125385151565E-3</v>
      </c>
      <c r="W153" s="181">
        <v>5026201.9266546806</v>
      </c>
      <c r="X153" s="182">
        <f t="shared" si="35"/>
        <v>21528.196860602133</v>
      </c>
      <c r="Y153" s="192">
        <f t="shared" si="31"/>
        <v>-8.4550364548667822E-3</v>
      </c>
    </row>
    <row r="154" spans="1:25" x14ac:dyDescent="0.25">
      <c r="A154" s="188">
        <f t="shared" si="32"/>
        <v>43650</v>
      </c>
      <c r="B154" s="203">
        <v>11875449.92467376</v>
      </c>
      <c r="C154" s="204">
        <v>596296.42217037291</v>
      </c>
      <c r="D154" s="205">
        <f t="shared" si="25"/>
        <v>11279153.502503388</v>
      </c>
      <c r="E154" s="189">
        <v>0</v>
      </c>
      <c r="F154" s="189"/>
      <c r="G154" s="181">
        <f t="shared" si="34"/>
        <v>11875449.92467376</v>
      </c>
      <c r="H154" s="190">
        <f t="shared" si="23"/>
        <v>4.7529455086663397E-3</v>
      </c>
      <c r="I154" s="181">
        <f t="shared" si="26"/>
        <v>11279153.502503388</v>
      </c>
      <c r="J154" s="181"/>
      <c r="K154" s="206">
        <f t="shared" si="24"/>
        <v>10726506.440140402</v>
      </c>
      <c r="L154" s="189"/>
      <c r="M154" s="206">
        <f t="shared" si="27"/>
        <v>10726506.440140402</v>
      </c>
      <c r="N154" s="191">
        <f t="shared" si="33"/>
        <v>0</v>
      </c>
      <c r="O154" s="206">
        <v>11322802.862310775</v>
      </c>
      <c r="P154" s="205">
        <v>596296.42217037291</v>
      </c>
      <c r="Q154" s="192">
        <f t="shared" si="28"/>
        <v>4.4118198698108735E-3</v>
      </c>
      <c r="S154" s="191">
        <f t="shared" si="29"/>
        <v>108252180.08709101</v>
      </c>
      <c r="T154" s="192">
        <f t="shared" si="30"/>
        <v>6.0356303062434336E-3</v>
      </c>
      <c r="W154" s="181">
        <v>5032281.0168980584</v>
      </c>
      <c r="X154" s="182">
        <f t="shared" si="35"/>
        <v>21511.553055878147</v>
      </c>
      <c r="Y154" s="192">
        <f t="shared" si="31"/>
        <v>-8.5434443927816517E-3</v>
      </c>
    </row>
    <row r="155" spans="1:25" x14ac:dyDescent="0.25">
      <c r="A155" s="188">
        <f t="shared" si="32"/>
        <v>43681</v>
      </c>
      <c r="B155" s="203">
        <v>12039816.640508931</v>
      </c>
      <c r="C155" s="204">
        <v>573929.59986585099</v>
      </c>
      <c r="D155" s="205">
        <f t="shared" si="25"/>
        <v>11465887.040643081</v>
      </c>
      <c r="E155" s="189">
        <v>0</v>
      </c>
      <c r="F155" s="189"/>
      <c r="G155" s="181">
        <f t="shared" si="34"/>
        <v>12039816.640508931</v>
      </c>
      <c r="H155" s="190">
        <f t="shared" si="23"/>
        <v>4.8325450426269789E-3</v>
      </c>
      <c r="I155" s="181">
        <f t="shared" si="26"/>
        <v>11465887.040643081</v>
      </c>
      <c r="J155" s="181"/>
      <c r="K155" s="206">
        <f t="shared" si="24"/>
        <v>10874654.605198909</v>
      </c>
      <c r="L155" s="189"/>
      <c r="M155" s="206">
        <f t="shared" si="27"/>
        <v>10874654.605198909</v>
      </c>
      <c r="N155" s="191">
        <f t="shared" si="33"/>
        <v>0</v>
      </c>
      <c r="O155" s="206">
        <v>11448824.205064759</v>
      </c>
      <c r="P155" s="205">
        <v>574169.59986585099</v>
      </c>
      <c r="Q155" s="192">
        <f t="shared" si="28"/>
        <v>4.4540322478889838E-3</v>
      </c>
      <c r="S155" s="191">
        <f t="shared" si="29"/>
        <v>108300401.37023702</v>
      </c>
      <c r="T155" s="192">
        <f t="shared" si="30"/>
        <v>5.9341654930489263E-3</v>
      </c>
      <c r="W155" s="181">
        <v>5038364.6971142283</v>
      </c>
      <c r="X155" s="182">
        <f t="shared" si="35"/>
        <v>21495.14929561711</v>
      </c>
      <c r="Y155" s="192">
        <f t="shared" si="31"/>
        <v>-8.6178082599470684E-3</v>
      </c>
    </row>
    <row r="156" spans="1:25" x14ac:dyDescent="0.25">
      <c r="A156" s="188">
        <f t="shared" si="32"/>
        <v>43712</v>
      </c>
      <c r="B156" s="203">
        <v>11099342.819317812</v>
      </c>
      <c r="C156" s="204">
        <v>550656.03757818602</v>
      </c>
      <c r="D156" s="205">
        <f t="shared" si="25"/>
        <v>10548686.781739626</v>
      </c>
      <c r="E156" s="189">
        <v>0</v>
      </c>
      <c r="F156" s="189"/>
      <c r="G156" s="181">
        <f t="shared" si="34"/>
        <v>11099342.819317812</v>
      </c>
      <c r="H156" s="190">
        <f t="shared" si="23"/>
        <v>4.8818500457665781E-3</v>
      </c>
      <c r="I156" s="181">
        <f t="shared" si="26"/>
        <v>10548686.781739626</v>
      </c>
      <c r="J156" s="181"/>
      <c r="K156" s="206">
        <f t="shared" si="24"/>
        <v>10004964.055960746</v>
      </c>
      <c r="L156" s="189"/>
      <c r="M156" s="206">
        <f t="shared" si="27"/>
        <v>10004964.055960746</v>
      </c>
      <c r="N156" s="191">
        <f t="shared" si="33"/>
        <v>0</v>
      </c>
      <c r="O156" s="206">
        <v>10555620.093538933</v>
      </c>
      <c r="P156" s="205">
        <v>550656.03757818602</v>
      </c>
      <c r="Q156" s="192">
        <f t="shared" si="28"/>
        <v>4.4865149760660028E-3</v>
      </c>
      <c r="S156" s="191">
        <f t="shared" si="29"/>
        <v>108345088.30271728</v>
      </c>
      <c r="T156" s="192">
        <f t="shared" si="30"/>
        <v>5.8530871649298266E-3</v>
      </c>
      <c r="W156" s="181">
        <v>5044441.9411046291</v>
      </c>
      <c r="X156" s="182">
        <f t="shared" si="35"/>
        <v>21478.111864043367</v>
      </c>
      <c r="Y156" s="192">
        <f t="shared" si="31"/>
        <v>-8.671701580479807E-3</v>
      </c>
    </row>
    <row r="157" spans="1:25" x14ac:dyDescent="0.25">
      <c r="A157" s="188">
        <f t="shared" si="32"/>
        <v>43742</v>
      </c>
      <c r="B157" s="203">
        <v>10419902.568966189</v>
      </c>
      <c r="C157" s="204">
        <v>508025.07436687121</v>
      </c>
      <c r="D157" s="205">
        <f t="shared" si="25"/>
        <v>9911877.4945993181</v>
      </c>
      <c r="E157" s="189">
        <v>0</v>
      </c>
      <c r="F157" s="189"/>
      <c r="G157" s="181">
        <f t="shared" si="34"/>
        <v>10419902.568966189</v>
      </c>
      <c r="H157" s="190">
        <f t="shared" si="23"/>
        <v>5.5253992747057445E-3</v>
      </c>
      <c r="I157" s="181">
        <f t="shared" si="26"/>
        <v>9911877.4945993181</v>
      </c>
      <c r="J157" s="181"/>
      <c r="K157" s="206">
        <f t="shared" si="24"/>
        <v>9401141.2838541269</v>
      </c>
      <c r="L157" s="189"/>
      <c r="M157" s="206">
        <f t="shared" si="27"/>
        <v>9401141.2838541269</v>
      </c>
      <c r="N157" s="191">
        <f t="shared" si="33"/>
        <v>0</v>
      </c>
      <c r="O157" s="206">
        <v>9909166.3582209982</v>
      </c>
      <c r="P157" s="205">
        <v>508025.07436687121</v>
      </c>
      <c r="Q157" s="192">
        <f t="shared" si="28"/>
        <v>5.1763257416785891E-3</v>
      </c>
      <c r="S157" s="191">
        <f t="shared" si="29"/>
        <v>108393501.07208177</v>
      </c>
      <c r="T157" s="192">
        <f t="shared" si="30"/>
        <v>5.783206980907174E-3</v>
      </c>
      <c r="W157" s="181">
        <v>5050510.3735182602</v>
      </c>
      <c r="X157" s="182">
        <f t="shared" si="35"/>
        <v>21461.890592370619</v>
      </c>
      <c r="Y157" s="192">
        <f t="shared" si="31"/>
        <v>-8.7144160010266258E-3</v>
      </c>
    </row>
    <row r="158" spans="1:25" x14ac:dyDescent="0.25">
      <c r="A158" s="188">
        <f t="shared" si="32"/>
        <v>43773</v>
      </c>
      <c r="B158" s="203">
        <v>8681518.2553706579</v>
      </c>
      <c r="C158" s="204">
        <v>421154.29243450472</v>
      </c>
      <c r="D158" s="205">
        <f t="shared" si="25"/>
        <v>8260363.9629361536</v>
      </c>
      <c r="E158" s="189">
        <v>0</v>
      </c>
      <c r="F158" s="189"/>
      <c r="G158" s="181">
        <f t="shared" si="34"/>
        <v>8681518.2553706579</v>
      </c>
      <c r="H158" s="190">
        <f t="shared" si="23"/>
        <v>6.447894168543078E-3</v>
      </c>
      <c r="I158" s="181">
        <f t="shared" si="26"/>
        <v>8260363.9629361536</v>
      </c>
      <c r="J158" s="181"/>
      <c r="K158" s="206">
        <f t="shared" si="24"/>
        <v>7882255.4431664757</v>
      </c>
      <c r="L158" s="189"/>
      <c r="M158" s="206">
        <f t="shared" si="27"/>
        <v>7882255.4431664757</v>
      </c>
      <c r="N158" s="191">
        <f t="shared" si="33"/>
        <v>0</v>
      </c>
      <c r="O158" s="206">
        <v>8303409.73560098</v>
      </c>
      <c r="P158" s="205">
        <v>421154.29243450472</v>
      </c>
      <c r="Q158" s="192">
        <f t="shared" si="28"/>
        <v>6.0978192261957886E-3</v>
      </c>
      <c r="S158" s="191">
        <f t="shared" si="29"/>
        <v>108441274.32818931</v>
      </c>
      <c r="T158" s="192">
        <f t="shared" si="30"/>
        <v>5.7163976578527009E-3</v>
      </c>
      <c r="W158" s="181">
        <v>5056565.4293966489</v>
      </c>
      <c r="X158" s="182">
        <f t="shared" si="35"/>
        <v>21445.638515376348</v>
      </c>
      <c r="Y158" s="192">
        <f t="shared" si="31"/>
        <v>-8.754396528775632E-3</v>
      </c>
    </row>
    <row r="159" spans="1:25" x14ac:dyDescent="0.25">
      <c r="A159" s="188">
        <f t="shared" si="32"/>
        <v>43803</v>
      </c>
      <c r="B159" s="203">
        <v>8900710.5370925292</v>
      </c>
      <c r="C159" s="204">
        <v>372250.75886474136</v>
      </c>
      <c r="D159" s="205">
        <f t="shared" si="25"/>
        <v>8528459.7782277875</v>
      </c>
      <c r="E159" s="189">
        <v>0</v>
      </c>
      <c r="F159" s="189"/>
      <c r="G159" s="181">
        <f t="shared" si="34"/>
        <v>8900710.5370925292</v>
      </c>
      <c r="H159" s="190">
        <f t="shared" si="23"/>
        <v>7.1878681490085139E-3</v>
      </c>
      <c r="I159" s="181">
        <f t="shared" si="26"/>
        <v>8528459.7782277875</v>
      </c>
      <c r="J159" s="181"/>
      <c r="K159" s="206">
        <f t="shared" si="24"/>
        <v>8102752.5844534449</v>
      </c>
      <c r="L159" s="189"/>
      <c r="M159" s="206">
        <f t="shared" si="27"/>
        <v>8102752.5844534449</v>
      </c>
      <c r="N159" s="191">
        <f t="shared" si="33"/>
        <v>0</v>
      </c>
      <c r="O159" s="206">
        <v>8475003.3433181867</v>
      </c>
      <c r="P159" s="205">
        <v>372250.75886474136</v>
      </c>
      <c r="Q159" s="192">
        <f t="shared" si="28"/>
        <v>6.8763424125424244E-3</v>
      </c>
      <c r="S159" s="191">
        <f t="shared" si="29"/>
        <v>108496611.11475174</v>
      </c>
      <c r="T159" s="192">
        <f t="shared" si="30"/>
        <v>5.6421816537819414E-3</v>
      </c>
      <c r="W159" s="181">
        <v>5062604.7553858915</v>
      </c>
      <c r="X159" s="182">
        <f t="shared" si="35"/>
        <v>21430.985896998332</v>
      </c>
      <c r="Y159" s="192">
        <f t="shared" si="31"/>
        <v>-8.8022011294867086E-3</v>
      </c>
    </row>
    <row r="160" spans="1:25" x14ac:dyDescent="0.25">
      <c r="A160" s="188">
        <f t="shared" si="32"/>
        <v>43834</v>
      </c>
      <c r="B160" s="203">
        <v>9016209.2198111173</v>
      </c>
      <c r="C160" s="204">
        <v>429405.43617534538</v>
      </c>
      <c r="D160" s="205">
        <f t="shared" si="25"/>
        <v>8586803.7836357728</v>
      </c>
      <c r="E160" s="189">
        <v>0</v>
      </c>
      <c r="F160" s="189"/>
      <c r="G160" s="181">
        <f t="shared" si="34"/>
        <v>9016209.2198111173</v>
      </c>
      <c r="H160" s="190">
        <f t="shared" si="23"/>
        <v>8.2351111670584398E-3</v>
      </c>
      <c r="I160" s="181">
        <f t="shared" si="26"/>
        <v>8586803.7836357728</v>
      </c>
      <c r="J160" s="181"/>
      <c r="K160" s="206">
        <f t="shared" si="24"/>
        <v>8131460.5861076312</v>
      </c>
      <c r="L160" s="189"/>
      <c r="M160" s="206">
        <f t="shared" si="27"/>
        <v>8131460.5861076312</v>
      </c>
      <c r="N160" s="191">
        <f t="shared" si="33"/>
        <v>0</v>
      </c>
      <c r="O160" s="206">
        <v>8560866.0222829767</v>
      </c>
      <c r="P160" s="205">
        <v>429405.43617534538</v>
      </c>
      <c r="Q160" s="192">
        <f t="shared" si="28"/>
        <v>8.0653815114526406E-3</v>
      </c>
      <c r="S160" s="191">
        <f t="shared" si="29"/>
        <v>108561669.72411889</v>
      </c>
      <c r="T160" s="192">
        <f t="shared" si="30"/>
        <v>5.6583010842508052E-3</v>
      </c>
      <c r="W160" s="181">
        <v>5068631.1045191316</v>
      </c>
      <c r="X160" s="182">
        <f t="shared" si="35"/>
        <v>21418.341063986012</v>
      </c>
      <c r="Y160" s="192">
        <f t="shared" si="31"/>
        <v>-8.7612542365008705E-3</v>
      </c>
    </row>
    <row r="161" spans="1:25" x14ac:dyDescent="0.25">
      <c r="A161" s="188">
        <f t="shared" si="32"/>
        <v>43865</v>
      </c>
      <c r="B161" s="203">
        <v>8363012.3992034607</v>
      </c>
      <c r="C161" s="204">
        <v>429816.1297078908</v>
      </c>
      <c r="D161" s="205">
        <f t="shared" si="25"/>
        <v>7933196.2694955701</v>
      </c>
      <c r="E161" s="189">
        <v>0</v>
      </c>
      <c r="F161" s="189"/>
      <c r="G161" s="181">
        <f t="shared" si="34"/>
        <v>8363012.3992034607</v>
      </c>
      <c r="H161" s="190">
        <f t="shared" si="23"/>
        <v>3.5620659654957976E-2</v>
      </c>
      <c r="I161" s="181">
        <f t="shared" si="26"/>
        <v>7933196.2694955701</v>
      </c>
      <c r="J161" s="181"/>
      <c r="K161" s="206">
        <f t="shared" si="24"/>
        <v>7513374.4116489468</v>
      </c>
      <c r="L161" s="189"/>
      <c r="M161" s="206">
        <f t="shared" si="27"/>
        <v>7513374.4116489468</v>
      </c>
      <c r="N161" s="191">
        <f t="shared" si="33"/>
        <v>0</v>
      </c>
      <c r="O161" s="206">
        <v>7943190.5413568374</v>
      </c>
      <c r="P161" s="205">
        <v>429816.1297078908</v>
      </c>
      <c r="Q161" s="192">
        <f t="shared" si="28"/>
        <v>3.7028096911422725E-2</v>
      </c>
      <c r="S161" s="191">
        <f t="shared" si="29"/>
        <v>108829942.06570241</v>
      </c>
      <c r="T161" s="192">
        <f t="shared" si="30"/>
        <v>7.678237645037056E-3</v>
      </c>
      <c r="W161" s="181">
        <v>5074643.3624393037</v>
      </c>
      <c r="X161" s="182">
        <f t="shared" si="35"/>
        <v>21445.830631413974</v>
      </c>
      <c r="Y161" s="192">
        <f t="shared" si="31"/>
        <v>-6.7455739716166807E-3</v>
      </c>
    </row>
    <row r="162" spans="1:25" x14ac:dyDescent="0.25">
      <c r="A162" s="188">
        <f t="shared" si="32"/>
        <v>43894</v>
      </c>
      <c r="B162" s="203">
        <v>9188430.1405205373</v>
      </c>
      <c r="C162" s="204">
        <v>517675.77330239775</v>
      </c>
      <c r="D162" s="205">
        <f t="shared" si="25"/>
        <v>8670754.3672181387</v>
      </c>
      <c r="E162" s="189">
        <v>0</v>
      </c>
      <c r="F162" s="189"/>
      <c r="G162" s="181">
        <f t="shared" si="34"/>
        <v>9188430.1405205373</v>
      </c>
      <c r="H162" s="190">
        <f t="shared" si="23"/>
        <v>9.6767171001419516E-3</v>
      </c>
      <c r="I162" s="181">
        <f t="shared" si="26"/>
        <v>8670754.3672181387</v>
      </c>
      <c r="J162" s="181"/>
      <c r="K162" s="206">
        <f t="shared" si="24"/>
        <v>8217806.4439201979</v>
      </c>
      <c r="L162" s="189"/>
      <c r="M162" s="206">
        <f t="shared" si="27"/>
        <v>8217806.4439201979</v>
      </c>
      <c r="N162" s="191">
        <f t="shared" si="33"/>
        <v>0</v>
      </c>
      <c r="O162" s="206">
        <v>8735482.2172225956</v>
      </c>
      <c r="P162" s="205">
        <v>517675.77330239775</v>
      </c>
      <c r="Q162" s="192">
        <f t="shared" si="28"/>
        <v>9.5689986762061974E-3</v>
      </c>
      <c r="S162" s="191">
        <f t="shared" si="29"/>
        <v>108907832.90732522</v>
      </c>
      <c r="T162" s="192">
        <f t="shared" si="30"/>
        <v>7.8789612974443646E-3</v>
      </c>
      <c r="W162" s="181">
        <v>5080637.5119326133</v>
      </c>
      <c r="X162" s="182">
        <f t="shared" si="35"/>
        <v>21435.859702948575</v>
      </c>
      <c r="Y162" s="192">
        <f t="shared" si="31"/>
        <v>-6.5237958442699862E-3</v>
      </c>
    </row>
    <row r="163" spans="1:25" x14ac:dyDescent="0.25">
      <c r="A163" s="188">
        <f t="shared" si="32"/>
        <v>43925</v>
      </c>
      <c r="B163" s="203">
        <v>9473915.7985130083</v>
      </c>
      <c r="C163" s="204">
        <v>566889.92418177903</v>
      </c>
      <c r="D163" s="205">
        <f t="shared" si="25"/>
        <v>8907025.8743312284</v>
      </c>
      <c r="E163" s="189">
        <v>0</v>
      </c>
      <c r="F163" s="189"/>
      <c r="G163" s="181">
        <f t="shared" si="34"/>
        <v>9473915.7985130083</v>
      </c>
      <c r="H163" s="190">
        <f t="shared" si="23"/>
        <v>1.0107116841894248E-2</v>
      </c>
      <c r="I163" s="181">
        <f t="shared" si="26"/>
        <v>8907025.8743312284</v>
      </c>
      <c r="J163" s="181"/>
      <c r="K163" s="206">
        <f t="shared" si="24"/>
        <v>8474470.3131866194</v>
      </c>
      <c r="L163" s="189"/>
      <c r="M163" s="206">
        <f t="shared" si="27"/>
        <v>8474470.3131866194</v>
      </c>
      <c r="N163" s="191">
        <f t="shared" si="33"/>
        <v>0</v>
      </c>
      <c r="O163" s="206">
        <v>9041360.2373683993</v>
      </c>
      <c r="P163" s="205">
        <v>566889.92418177903</v>
      </c>
      <c r="Q163" s="192">
        <f t="shared" si="28"/>
        <v>1.0026455951393398E-2</v>
      </c>
      <c r="S163" s="191">
        <f t="shared" si="29"/>
        <v>108991958.33077912</v>
      </c>
      <c r="T163" s="192">
        <f t="shared" si="30"/>
        <v>8.188594506519431E-3</v>
      </c>
      <c r="W163" s="181">
        <v>5086633.8394448096</v>
      </c>
      <c r="X163" s="182">
        <f t="shared" si="35"/>
        <v>21427.128779270508</v>
      </c>
      <c r="Y163" s="192">
        <f t="shared" si="31"/>
        <v>-6.1936042329935326E-3</v>
      </c>
    </row>
    <row r="164" spans="1:25" x14ac:dyDescent="0.25">
      <c r="A164" s="188">
        <f t="shared" si="32"/>
        <v>43955</v>
      </c>
      <c r="B164" s="203">
        <v>10738660.767993974</v>
      </c>
      <c r="C164" s="204">
        <v>568451.64938284352</v>
      </c>
      <c r="D164" s="205">
        <f t="shared" si="25"/>
        <v>10170209.118611131</v>
      </c>
      <c r="E164" s="189">
        <v>0</v>
      </c>
      <c r="F164" s="189"/>
      <c r="G164" s="181">
        <f t="shared" si="34"/>
        <v>10738660.767993974</v>
      </c>
      <c r="H164" s="190">
        <f t="shared" si="23"/>
        <v>9.3309411522473074E-3</v>
      </c>
      <c r="I164" s="181">
        <f t="shared" si="26"/>
        <v>10170209.118611131</v>
      </c>
      <c r="J164" s="181"/>
      <c r="K164" s="206">
        <f t="shared" si="24"/>
        <v>9702166.7221428119</v>
      </c>
      <c r="L164" s="189"/>
      <c r="M164" s="206">
        <f t="shared" si="27"/>
        <v>9702166.7221428119</v>
      </c>
      <c r="N164" s="191">
        <f t="shared" si="33"/>
        <v>0</v>
      </c>
      <c r="O164" s="206">
        <v>10270618.371525655</v>
      </c>
      <c r="P164" s="205">
        <v>568451.64938284352</v>
      </c>
      <c r="Q164" s="192">
        <f t="shared" si="28"/>
        <v>9.1977209714835251E-3</v>
      </c>
      <c r="S164" s="191">
        <f t="shared" si="29"/>
        <v>109080382.849062</v>
      </c>
      <c r="T164" s="192">
        <f t="shared" si="30"/>
        <v>8.5317782893283844E-3</v>
      </c>
      <c r="W164" s="181">
        <v>5092644.9403755534</v>
      </c>
      <c r="X164" s="182">
        <f t="shared" si="35"/>
        <v>21419.200459912277</v>
      </c>
      <c r="Y164" s="192">
        <f t="shared" si="31"/>
        <v>-5.8281508622044509E-3</v>
      </c>
    </row>
    <row r="165" spans="1:25" x14ac:dyDescent="0.25">
      <c r="A165" s="188">
        <f t="shared" si="32"/>
        <v>43986</v>
      </c>
      <c r="B165" s="203">
        <v>11221913.331703998</v>
      </c>
      <c r="C165" s="204">
        <v>590009.03808444389</v>
      </c>
      <c r="D165" s="205">
        <f t="shared" si="25"/>
        <v>10631904.293619554</v>
      </c>
      <c r="E165" s="189">
        <v>0</v>
      </c>
      <c r="F165" s="189"/>
      <c r="G165" s="181">
        <f t="shared" si="34"/>
        <v>11221913.331703998</v>
      </c>
      <c r="H165" s="190">
        <f t="shared" si="23"/>
        <v>8.8436396730178224E-3</v>
      </c>
      <c r="I165" s="181">
        <f t="shared" si="26"/>
        <v>10631904.293619554</v>
      </c>
      <c r="J165" s="181"/>
      <c r="K165" s="206">
        <f t="shared" si="24"/>
        <v>10136067.119601635</v>
      </c>
      <c r="L165" s="189"/>
      <c r="M165" s="206">
        <f t="shared" si="27"/>
        <v>10136067.119601635</v>
      </c>
      <c r="N165" s="191">
        <f t="shared" si="33"/>
        <v>0</v>
      </c>
      <c r="O165" s="206">
        <v>10726076.157686079</v>
      </c>
      <c r="P165" s="205">
        <v>590009.03808444389</v>
      </c>
      <c r="Q165" s="192">
        <f t="shared" si="28"/>
        <v>8.6813251566033589E-3</v>
      </c>
      <c r="S165" s="191">
        <f t="shared" si="29"/>
        <v>109167620.00938195</v>
      </c>
      <c r="T165" s="192">
        <f t="shared" si="30"/>
        <v>8.8956600629614968E-3</v>
      </c>
      <c r="W165" s="181">
        <v>5098657.022548941</v>
      </c>
      <c r="X165" s="182">
        <f t="shared" si="35"/>
        <v>21411.053837625353</v>
      </c>
      <c r="Y165" s="192">
        <f t="shared" si="31"/>
        <v>-5.4413764299581224E-3</v>
      </c>
    </row>
    <row r="166" spans="1:25" x14ac:dyDescent="0.25">
      <c r="A166" s="188">
        <f t="shared" si="32"/>
        <v>44016</v>
      </c>
      <c r="B166" s="203">
        <v>11974215.79791737</v>
      </c>
      <c r="C166" s="204">
        <v>602836.73905843718</v>
      </c>
      <c r="D166" s="205">
        <f t="shared" si="25"/>
        <v>11371379.058858933</v>
      </c>
      <c r="E166" s="189">
        <v>0</v>
      </c>
      <c r="F166" s="189"/>
      <c r="G166" s="181">
        <f t="shared" si="34"/>
        <v>11974215.79791737</v>
      </c>
      <c r="H166" s="190">
        <f t="shared" si="23"/>
        <v>8.316811057272222E-3</v>
      </c>
      <c r="I166" s="181">
        <f t="shared" si="26"/>
        <v>11371379.058858933</v>
      </c>
      <c r="J166" s="181"/>
      <c r="K166" s="206">
        <f t="shared" si="24"/>
        <v>10814135.735296918</v>
      </c>
      <c r="L166" s="189"/>
      <c r="M166" s="206">
        <f t="shared" si="27"/>
        <v>10814135.735296918</v>
      </c>
      <c r="N166" s="191">
        <f t="shared" si="33"/>
        <v>0</v>
      </c>
      <c r="O166" s="206">
        <v>11416972.474355355</v>
      </c>
      <c r="P166" s="205">
        <v>602836.73905843718</v>
      </c>
      <c r="Q166" s="192">
        <f t="shared" si="28"/>
        <v>8.1694161697039025E-3</v>
      </c>
      <c r="S166" s="191">
        <f t="shared" si="29"/>
        <v>109255249.30453847</v>
      </c>
      <c r="T166" s="192">
        <f t="shared" si="30"/>
        <v>9.2660417244296855E-3</v>
      </c>
      <c r="W166" s="181">
        <v>5104673.5313588306</v>
      </c>
      <c r="X166" s="182">
        <f t="shared" si="35"/>
        <v>21402.984663635372</v>
      </c>
      <c r="Y166" s="192">
        <f t="shared" si="31"/>
        <v>-5.0469806601484146E-3</v>
      </c>
    </row>
    <row r="167" spans="1:25" x14ac:dyDescent="0.25">
      <c r="A167" s="188">
        <f t="shared" si="32"/>
        <v>44047</v>
      </c>
      <c r="B167" s="203">
        <v>12139256.225166311</v>
      </c>
      <c r="C167" s="204">
        <v>580856.70829469804</v>
      </c>
      <c r="D167" s="205">
        <f t="shared" si="25"/>
        <v>11558399.516871613</v>
      </c>
      <c r="E167" s="189">
        <v>0</v>
      </c>
      <c r="F167" s="189"/>
      <c r="G167" s="181">
        <f>B167-E167</f>
        <v>12139256.225166311</v>
      </c>
      <c r="H167" s="190">
        <f t="shared" si="23"/>
        <v>8.2592274971038382E-3</v>
      </c>
      <c r="I167" s="181">
        <f t="shared" si="26"/>
        <v>11558399.516871613</v>
      </c>
      <c r="J167" s="181"/>
      <c r="K167" s="206">
        <f t="shared" si="24"/>
        <v>10962525.94045404</v>
      </c>
      <c r="L167" s="189"/>
      <c r="M167" s="206">
        <f t="shared" si="27"/>
        <v>10962525.94045404</v>
      </c>
      <c r="N167" s="191">
        <f t="shared" si="33"/>
        <v>0</v>
      </c>
      <c r="O167" s="206">
        <v>11543382.648748739</v>
      </c>
      <c r="P167" s="205">
        <v>580856.70829469804</v>
      </c>
      <c r="Q167" s="192">
        <f t="shared" si="28"/>
        <v>8.0803794184987066E-3</v>
      </c>
      <c r="S167" s="191">
        <f t="shared" si="29"/>
        <v>109343120.63979359</v>
      </c>
      <c r="T167" s="192">
        <f t="shared" si="30"/>
        <v>9.6280277484097621E-3</v>
      </c>
      <c r="W167" s="181">
        <v>5110692.2164607793</v>
      </c>
      <c r="X167" s="182">
        <f t="shared" si="35"/>
        <v>21394.972737277287</v>
      </c>
      <c r="Y167" s="192">
        <f t="shared" si="31"/>
        <v>-4.66042626464791E-3</v>
      </c>
    </row>
    <row r="168" spans="1:25" x14ac:dyDescent="0.25">
      <c r="A168" s="188">
        <f t="shared" si="32"/>
        <v>44078</v>
      </c>
      <c r="B168" s="203">
        <v>11192684.909358686</v>
      </c>
      <c r="C168" s="204">
        <v>557346.15713166969</v>
      </c>
      <c r="D168" s="205">
        <f t="shared" si="25"/>
        <v>10635338.752227016</v>
      </c>
      <c r="E168" s="189">
        <v>0</v>
      </c>
      <c r="F168" s="189"/>
      <c r="G168" s="181">
        <f t="shared" si="34"/>
        <v>11192684.909358686</v>
      </c>
      <c r="H168" s="190">
        <f t="shared" ref="H168:H231" si="36">G168/G156-1</f>
        <v>8.4096952009100612E-3</v>
      </c>
      <c r="I168" s="181">
        <f t="shared" si="26"/>
        <v>10635338.752227016</v>
      </c>
      <c r="J168" s="181"/>
      <c r="K168" s="206">
        <f t="shared" si="24"/>
        <v>10087043.484050527</v>
      </c>
      <c r="L168" s="189"/>
      <c r="M168" s="206">
        <f t="shared" si="27"/>
        <v>10087043.484050527</v>
      </c>
      <c r="N168" s="191">
        <f t="shared" si="33"/>
        <v>0</v>
      </c>
      <c r="O168" s="206">
        <v>10644389.641182197</v>
      </c>
      <c r="P168" s="205">
        <v>557346.15713166969</v>
      </c>
      <c r="Q168" s="192">
        <f t="shared" si="28"/>
        <v>8.2038703618210196E-3</v>
      </c>
      <c r="S168" s="191">
        <f t="shared" si="29"/>
        <v>109425200.06788337</v>
      </c>
      <c r="T168" s="192">
        <f t="shared" si="30"/>
        <v>9.9691807177104685E-3</v>
      </c>
      <c r="W168" s="181">
        <v>5116705.4957252834</v>
      </c>
      <c r="X168" s="182">
        <f t="shared" si="35"/>
        <v>21385.870294724195</v>
      </c>
      <c r="Y168" s="192">
        <f t="shared" si="31"/>
        <v>-4.2946777585973761E-3</v>
      </c>
    </row>
    <row r="169" spans="1:25" x14ac:dyDescent="0.25">
      <c r="A169" s="188">
        <f t="shared" si="32"/>
        <v>44108</v>
      </c>
      <c r="B169" s="203">
        <v>10513055.246051883</v>
      </c>
      <c r="C169" s="204">
        <v>514151.84101362876</v>
      </c>
      <c r="D169" s="205">
        <f t="shared" si="25"/>
        <v>9998903.4050382543</v>
      </c>
      <c r="E169" s="189">
        <v>0</v>
      </c>
      <c r="F169" s="189"/>
      <c r="G169" s="181">
        <f t="shared" si="34"/>
        <v>10513055.246051883</v>
      </c>
      <c r="H169" s="190">
        <f t="shared" si="36"/>
        <v>8.9398798567592586E-3</v>
      </c>
      <c r="I169" s="181">
        <f t="shared" si="26"/>
        <v>9998903.4050382543</v>
      </c>
      <c r="J169" s="181"/>
      <c r="K169" s="206">
        <f t="shared" si="24"/>
        <v>9483601.2739305049</v>
      </c>
      <c r="L169" s="189"/>
      <c r="M169" s="206">
        <f t="shared" si="27"/>
        <v>9483601.2739305049</v>
      </c>
      <c r="N169" s="191">
        <f t="shared" si="33"/>
        <v>0</v>
      </c>
      <c r="O169" s="206">
        <v>9997753.1149441339</v>
      </c>
      <c r="P169" s="205">
        <v>514151.84101362876</v>
      </c>
      <c r="Q169" s="192">
        <f t="shared" si="28"/>
        <v>8.7712744215426852E-3</v>
      </c>
      <c r="S169" s="191">
        <f t="shared" si="29"/>
        <v>109507660.05795975</v>
      </c>
      <c r="T169" s="192">
        <f t="shared" si="30"/>
        <v>1.02788356761081E-2</v>
      </c>
      <c r="W169" s="181">
        <v>5122711.7739824029</v>
      </c>
      <c r="X169" s="182">
        <f t="shared" si="35"/>
        <v>21376.892725867408</v>
      </c>
      <c r="Y169" s="192">
        <f t="shared" si="31"/>
        <v>-3.960409085927652E-3</v>
      </c>
    </row>
    <row r="170" spans="1:25" x14ac:dyDescent="0.25">
      <c r="A170" s="188">
        <f t="shared" si="32"/>
        <v>44139</v>
      </c>
      <c r="B170" s="203">
        <v>8768822.8433922045</v>
      </c>
      <c r="C170" s="204">
        <v>426657.01357452717</v>
      </c>
      <c r="D170" s="205">
        <f t="shared" si="25"/>
        <v>8342165.8298176769</v>
      </c>
      <c r="E170" s="189">
        <v>0</v>
      </c>
      <c r="F170" s="189"/>
      <c r="G170" s="181">
        <f t="shared" si="34"/>
        <v>8768822.8433922045</v>
      </c>
      <c r="H170" s="190">
        <f t="shared" si="36"/>
        <v>1.0056373257930629E-2</v>
      </c>
      <c r="I170" s="181">
        <f>G170-C170</f>
        <v>8342165.8298176769</v>
      </c>
      <c r="J170" s="181"/>
      <c r="K170" s="206">
        <f t="shared" si="24"/>
        <v>7960254.9096411914</v>
      </c>
      <c r="L170" s="189"/>
      <c r="M170" s="206">
        <f t="shared" si="27"/>
        <v>7960254.9096411914</v>
      </c>
      <c r="N170" s="191">
        <f t="shared" si="33"/>
        <v>0</v>
      </c>
      <c r="O170" s="206">
        <v>8386911.9232157189</v>
      </c>
      <c r="P170" s="205">
        <v>426657.01357452717</v>
      </c>
      <c r="Q170" s="192">
        <f t="shared" si="28"/>
        <v>9.8955771018989225E-3</v>
      </c>
      <c r="S170" s="191">
        <f t="shared" si="29"/>
        <v>109585659.52443448</v>
      </c>
      <c r="T170" s="192">
        <f t="shared" si="30"/>
        <v>1.0553040835556526E-2</v>
      </c>
      <c r="W170" s="181">
        <v>5128707.9392531142</v>
      </c>
      <c r="X170" s="182">
        <f t="shared" si="35"/>
        <v>21367.108601702374</v>
      </c>
      <c r="Y170" s="192">
        <f t="shared" si="31"/>
        <v>-3.6618128025270869E-3</v>
      </c>
    </row>
    <row r="171" spans="1:25" x14ac:dyDescent="0.25">
      <c r="A171" s="188">
        <f t="shared" si="32"/>
        <v>44169</v>
      </c>
      <c r="B171" s="203">
        <v>8994975.9863372464</v>
      </c>
      <c r="C171" s="204">
        <v>377471.68839731766</v>
      </c>
      <c r="D171" s="205">
        <f t="shared" si="25"/>
        <v>8617504.2979399282</v>
      </c>
      <c r="E171" s="189">
        <v>0</v>
      </c>
      <c r="F171" s="189"/>
      <c r="G171" s="181">
        <f t="shared" si="34"/>
        <v>8994975.9863372464</v>
      </c>
      <c r="H171" s="190">
        <f t="shared" si="36"/>
        <v>1.0590777989226696E-2</v>
      </c>
      <c r="I171" s="181">
        <f t="shared" si="26"/>
        <v>8617504.2979399282</v>
      </c>
      <c r="J171" s="181"/>
      <c r="K171" s="206">
        <f t="shared" si="24"/>
        <v>8187288.5337879043</v>
      </c>
      <c r="L171" s="189"/>
      <c r="M171" s="206">
        <f t="shared" si="27"/>
        <v>8187288.5337879043</v>
      </c>
      <c r="N171" s="191">
        <f t="shared" si="33"/>
        <v>0</v>
      </c>
      <c r="O171" s="206">
        <v>8564760.2221852224</v>
      </c>
      <c r="P171" s="205">
        <v>377471.68839731766</v>
      </c>
      <c r="Q171" s="192">
        <f t="shared" si="28"/>
        <v>1.0432991560998195E-2</v>
      </c>
      <c r="S171" s="191">
        <f t="shared" si="29"/>
        <v>109670195.47376893</v>
      </c>
      <c r="T171" s="192">
        <f t="shared" si="30"/>
        <v>1.0816783556271137E-2</v>
      </c>
      <c r="W171" s="181">
        <v>5134692.4093091562</v>
      </c>
      <c r="X171" s="182">
        <f t="shared" si="35"/>
        <v>21358.668977899775</v>
      </c>
      <c r="Y171" s="192">
        <f t="shared" si="31"/>
        <v>-3.3744093457075408E-3</v>
      </c>
    </row>
    <row r="172" spans="1:25" x14ac:dyDescent="0.25">
      <c r="A172" s="188">
        <f t="shared" si="32"/>
        <v>44200</v>
      </c>
      <c r="B172" s="203">
        <v>9119977.6908442844</v>
      </c>
      <c r="C172" s="204">
        <v>434585.3177155407</v>
      </c>
      <c r="D172" s="205">
        <f t="shared" si="25"/>
        <v>8685392.3731287438</v>
      </c>
      <c r="E172" s="189">
        <v>0</v>
      </c>
      <c r="F172" s="189"/>
      <c r="G172" s="181">
        <f t="shared" si="34"/>
        <v>9119977.6908442844</v>
      </c>
      <c r="H172" s="190">
        <f t="shared" si="36"/>
        <v>1.1509101941108435E-2</v>
      </c>
      <c r="I172" s="181">
        <f t="shared" si="26"/>
        <v>8685392.3731287438</v>
      </c>
      <c r="J172" s="181"/>
      <c r="K172" s="206">
        <f t="shared" si="24"/>
        <v>8224808.5843220614</v>
      </c>
      <c r="L172" s="189"/>
      <c r="M172" s="206">
        <f t="shared" si="27"/>
        <v>8224808.5843220614</v>
      </c>
      <c r="N172" s="191">
        <f t="shared" si="33"/>
        <v>0</v>
      </c>
      <c r="O172" s="206">
        <v>8659393.9020376019</v>
      </c>
      <c r="P172" s="205">
        <v>434585.3177155407</v>
      </c>
      <c r="Q172" s="192">
        <f t="shared" si="28"/>
        <v>1.1479856198763683E-2</v>
      </c>
      <c r="S172" s="191">
        <f t="shared" si="29"/>
        <v>109763543.47198336</v>
      </c>
      <c r="T172" s="192">
        <f t="shared" si="30"/>
        <v>1.1070884879706755E-2</v>
      </c>
      <c r="W172" s="181">
        <v>5140667.1354770288</v>
      </c>
      <c r="X172" s="182">
        <f t="shared" si="35"/>
        <v>21352.003656194291</v>
      </c>
      <c r="Y172" s="192">
        <f t="shared" si="31"/>
        <v>-3.0972243645547293E-3</v>
      </c>
    </row>
    <row r="173" spans="1:25" x14ac:dyDescent="0.25">
      <c r="A173" s="188">
        <f t="shared" si="32"/>
        <v>44231</v>
      </c>
      <c r="B173" s="203">
        <v>8242166.3889616951</v>
      </c>
      <c r="C173" s="204">
        <v>434825.79391167068</v>
      </c>
      <c r="D173" s="205">
        <f t="shared" si="25"/>
        <v>7807340.5950500248</v>
      </c>
      <c r="E173" s="189">
        <v>0</v>
      </c>
      <c r="F173" s="189"/>
      <c r="G173" s="181">
        <f t="shared" si="34"/>
        <v>8242166.3889616951</v>
      </c>
      <c r="H173" s="190">
        <f t="shared" si="36"/>
        <v>-1.4450057523922255E-2</v>
      </c>
      <c r="I173" s="181">
        <f t="shared" si="26"/>
        <v>7807340.5950500248</v>
      </c>
      <c r="J173" s="181"/>
      <c r="K173" s="206">
        <f t="shared" ref="K173:K236" si="37">M173</f>
        <v>7393585.187199085</v>
      </c>
      <c r="L173" s="189"/>
      <c r="M173" s="206">
        <f t="shared" si="27"/>
        <v>7393585.187199085</v>
      </c>
      <c r="N173" s="191">
        <f t="shared" si="33"/>
        <v>0</v>
      </c>
      <c r="O173" s="206">
        <v>7828410.9811107554</v>
      </c>
      <c r="P173" s="205">
        <v>434825.79391167068</v>
      </c>
      <c r="Q173" s="192">
        <f t="shared" si="28"/>
        <v>-1.5943465330855444E-2</v>
      </c>
      <c r="S173" s="191">
        <f t="shared" si="29"/>
        <v>109643754.2475335</v>
      </c>
      <c r="T173" s="192">
        <f t="shared" si="30"/>
        <v>7.4778334563458948E-3</v>
      </c>
      <c r="W173" s="181">
        <v>5146631.3909875574</v>
      </c>
      <c r="X173" s="182">
        <f t="shared" si="35"/>
        <v>21303.984279801822</v>
      </c>
      <c r="Y173" s="192">
        <f t="shared" si="31"/>
        <v>-6.6141691618311071E-3</v>
      </c>
    </row>
    <row r="174" spans="1:25" x14ac:dyDescent="0.25">
      <c r="A174" s="188">
        <f t="shared" si="32"/>
        <v>44260</v>
      </c>
      <c r="B174" s="203">
        <v>9298358.2696431</v>
      </c>
      <c r="C174" s="204">
        <v>523590.93934804748</v>
      </c>
      <c r="D174" s="205">
        <f t="shared" ref="D174:D237" si="38">B174-C174</f>
        <v>8774767.3302950524</v>
      </c>
      <c r="E174" s="189">
        <v>0</v>
      </c>
      <c r="F174" s="189"/>
      <c r="G174" s="181">
        <f t="shared" si="34"/>
        <v>9298358.2696431</v>
      </c>
      <c r="H174" s="190">
        <f t="shared" si="36"/>
        <v>1.1963755227107242E-2</v>
      </c>
      <c r="I174" s="181">
        <f t="shared" si="26"/>
        <v>8774767.3302950524</v>
      </c>
      <c r="J174" s="181"/>
      <c r="K174" s="206">
        <f t="shared" si="37"/>
        <v>8316400.4489121474</v>
      </c>
      <c r="L174" s="189"/>
      <c r="M174" s="206">
        <f t="shared" si="27"/>
        <v>8316400.4489121474</v>
      </c>
      <c r="N174" s="191">
        <f t="shared" si="33"/>
        <v>0</v>
      </c>
      <c r="O174" s="206">
        <v>8839991.388260195</v>
      </c>
      <c r="P174" s="205">
        <v>523590.93934804748</v>
      </c>
      <c r="Q174" s="192">
        <f t="shared" si="28"/>
        <v>1.1997606133068883E-2</v>
      </c>
      <c r="S174" s="191">
        <f t="shared" si="29"/>
        <v>109742348.25252545</v>
      </c>
      <c r="T174" s="192">
        <f t="shared" si="30"/>
        <v>7.662583332370243E-3</v>
      </c>
      <c r="W174" s="181">
        <v>5152582.4386543063</v>
      </c>
      <c r="X174" s="182">
        <f t="shared" si="35"/>
        <v>21298.513814984533</v>
      </c>
      <c r="Y174" s="192">
        <f t="shared" si="31"/>
        <v>-6.4072955256909703E-3</v>
      </c>
    </row>
    <row r="175" spans="1:25" x14ac:dyDescent="0.25">
      <c r="A175" s="188">
        <f t="shared" si="32"/>
        <v>44291</v>
      </c>
      <c r="B175" s="203">
        <v>9585900.4605573807</v>
      </c>
      <c r="C175" s="204">
        <v>573325.15715880622</v>
      </c>
      <c r="D175" s="205">
        <f t="shared" si="38"/>
        <v>9012575.3033985738</v>
      </c>
      <c r="E175" s="189">
        <v>0</v>
      </c>
      <c r="F175" s="189"/>
      <c r="G175" s="181">
        <f t="shared" si="34"/>
        <v>9585900.4605573807</v>
      </c>
      <c r="H175" s="190">
        <f t="shared" si="36"/>
        <v>1.1820314263501164E-2</v>
      </c>
      <c r="I175" s="181">
        <f t="shared" si="26"/>
        <v>9012575.3033985738</v>
      </c>
      <c r="J175" s="181"/>
      <c r="K175" s="206">
        <f t="shared" si="37"/>
        <v>8574906.7995848097</v>
      </c>
      <c r="L175" s="189"/>
      <c r="M175" s="206">
        <f t="shared" si="27"/>
        <v>8574906.7995848097</v>
      </c>
      <c r="N175" s="191">
        <f t="shared" si="33"/>
        <v>0</v>
      </c>
      <c r="O175" s="206">
        <v>9148231.9567436166</v>
      </c>
      <c r="P175" s="205">
        <v>573325.15715880622</v>
      </c>
      <c r="Q175" s="192">
        <f t="shared" si="28"/>
        <v>1.1851653576732346E-2</v>
      </c>
      <c r="S175" s="191">
        <f t="shared" si="29"/>
        <v>109842784.73892364</v>
      </c>
      <c r="T175" s="192">
        <f t="shared" si="30"/>
        <v>7.8063227890845521E-3</v>
      </c>
      <c r="W175" s="181">
        <v>5158534.3633331889</v>
      </c>
      <c r="X175" s="182">
        <f t="shared" si="35"/>
        <v>21293.409523388087</v>
      </c>
      <c r="Y175" s="192">
        <f t="shared" si="31"/>
        <v>-6.2406520845568192E-3</v>
      </c>
    </row>
    <row r="176" spans="1:25" x14ac:dyDescent="0.25">
      <c r="A176" s="188">
        <f t="shared" si="32"/>
        <v>44321</v>
      </c>
      <c r="B176" s="203">
        <v>10856106.164674649</v>
      </c>
      <c r="C176" s="204">
        <v>575071.08449255861</v>
      </c>
      <c r="D176" s="205">
        <f t="shared" si="38"/>
        <v>10281035.08018209</v>
      </c>
      <c r="E176" s="189">
        <v>0</v>
      </c>
      <c r="F176" s="189"/>
      <c r="G176" s="181">
        <f t="shared" si="34"/>
        <v>10856106.164674649</v>
      </c>
      <c r="H176" s="190">
        <f t="shared" si="36"/>
        <v>1.0936689333805427E-2</v>
      </c>
      <c r="I176" s="181">
        <f t="shared" ref="I176:I239" si="39">G176-C176</f>
        <v>10281035.08018209</v>
      </c>
      <c r="J176" s="181"/>
      <c r="K176" s="206">
        <f t="shared" si="37"/>
        <v>9807873.8494285475</v>
      </c>
      <c r="L176" s="189"/>
      <c r="M176" s="206">
        <f t="shared" ref="M176:M239" si="40">O176-P176</f>
        <v>9807873.8494285475</v>
      </c>
      <c r="N176" s="191">
        <f t="shared" si="33"/>
        <v>0</v>
      </c>
      <c r="O176" s="206">
        <v>10382944.933921106</v>
      </c>
      <c r="P176" s="205">
        <v>575071.08449255861</v>
      </c>
      <c r="Q176" s="192">
        <f t="shared" ref="Q176:Q239" si="41">M176/M164-1</f>
        <v>1.0895208288318248E-2</v>
      </c>
      <c r="S176" s="191">
        <f t="shared" si="29"/>
        <v>109948491.86620937</v>
      </c>
      <c r="T176" s="192">
        <f t="shared" si="30"/>
        <v>7.95843390418427E-3</v>
      </c>
      <c r="W176" s="181">
        <v>5164495.9251123015</v>
      </c>
      <c r="X176" s="182">
        <f t="shared" si="35"/>
        <v>21289.297825095786</v>
      </c>
      <c r="Y176" s="192">
        <f t="shared" si="31"/>
        <v>-6.0647751562722396E-3</v>
      </c>
    </row>
    <row r="177" spans="1:25" x14ac:dyDescent="0.25">
      <c r="A177" s="188">
        <f t="shared" si="32"/>
        <v>44352</v>
      </c>
      <c r="B177" s="203">
        <v>11223998.816249926</v>
      </c>
      <c r="C177" s="204">
        <v>480922.02704192</v>
      </c>
      <c r="D177" s="205">
        <f t="shared" si="38"/>
        <v>10743076.789208006</v>
      </c>
      <c r="E177" s="189">
        <v>0</v>
      </c>
      <c r="F177" s="189"/>
      <c r="G177" s="181">
        <f t="shared" si="34"/>
        <v>11223998.816249926</v>
      </c>
      <c r="H177" s="190">
        <f t="shared" si="36"/>
        <v>1.8584037180491286E-4</v>
      </c>
      <c r="I177" s="181">
        <f t="shared" si="39"/>
        <v>10743076.789208006</v>
      </c>
      <c r="J177" s="181"/>
      <c r="K177" s="206">
        <f t="shared" si="37"/>
        <v>10247147.468625313</v>
      </c>
      <c r="L177" s="189"/>
      <c r="M177" s="206">
        <f t="shared" si="40"/>
        <v>10247147.468625313</v>
      </c>
      <c r="N177" s="191">
        <f t="shared" si="33"/>
        <v>0</v>
      </c>
      <c r="O177" s="206">
        <v>10728069.495667232</v>
      </c>
      <c r="P177" s="205">
        <v>480922.02704192</v>
      </c>
      <c r="Q177" s="192">
        <f t="shared" si="41"/>
        <v>1.0958920034069619E-2</v>
      </c>
      <c r="S177" s="191">
        <f t="shared" si="29"/>
        <v>110059572.21523304</v>
      </c>
      <c r="T177" s="192">
        <f t="shared" si="30"/>
        <v>8.1704832053171028E-3</v>
      </c>
      <c r="W177" s="181">
        <v>5170457.6175399153</v>
      </c>
      <c r="X177" s="182">
        <f t="shared" si="35"/>
        <v>21286.234286472882</v>
      </c>
      <c r="Y177" s="192">
        <f t="shared" si="31"/>
        <v>-5.8296780765236811E-3</v>
      </c>
    </row>
    <row r="178" spans="1:25" x14ac:dyDescent="0.25">
      <c r="A178" s="188">
        <f t="shared" si="32"/>
        <v>44382</v>
      </c>
      <c r="B178" s="203">
        <v>11949712.509752011</v>
      </c>
      <c r="C178" s="204">
        <v>465222.2055427226</v>
      </c>
      <c r="D178" s="205">
        <f t="shared" si="38"/>
        <v>11484490.304209288</v>
      </c>
      <c r="E178" s="189">
        <v>0</v>
      </c>
      <c r="F178" s="189"/>
      <c r="G178" s="181">
        <f t="shared" si="34"/>
        <v>11949712.509752011</v>
      </c>
      <c r="H178" s="190">
        <f t="shared" si="36"/>
        <v>-2.0463376123236454E-3</v>
      </c>
      <c r="I178" s="181">
        <f t="shared" si="39"/>
        <v>11484490.304209288</v>
      </c>
      <c r="J178" s="181"/>
      <c r="K178" s="206">
        <f t="shared" si="37"/>
        <v>10928387.288619494</v>
      </c>
      <c r="L178" s="189"/>
      <c r="M178" s="206">
        <f t="shared" si="40"/>
        <v>10928387.288619494</v>
      </c>
      <c r="N178" s="191">
        <f t="shared" si="33"/>
        <v>0</v>
      </c>
      <c r="O178" s="206">
        <v>11393609.494162217</v>
      </c>
      <c r="P178" s="205">
        <v>465222.2055427226</v>
      </c>
      <c r="Q178" s="192">
        <f t="shared" si="41"/>
        <v>1.0565019352370753E-2</v>
      </c>
      <c r="S178" s="191">
        <f t="shared" si="29"/>
        <v>110173823.76855561</v>
      </c>
      <c r="T178" s="192">
        <f t="shared" si="30"/>
        <v>8.4076002742596856E-3</v>
      </c>
      <c r="W178" s="181">
        <v>5176421.8651082572</v>
      </c>
      <c r="X178" s="182">
        <f t="shared" si="35"/>
        <v>21283.779923576898</v>
      </c>
      <c r="Y178" s="192">
        <f t="shared" si="31"/>
        <v>-5.5695381710481051E-3</v>
      </c>
    </row>
    <row r="179" spans="1:25" x14ac:dyDescent="0.25">
      <c r="A179" s="188">
        <f t="shared" si="32"/>
        <v>44413</v>
      </c>
      <c r="B179" s="203">
        <v>12163876.859560769</v>
      </c>
      <c r="C179" s="204">
        <v>491834.79450843239</v>
      </c>
      <c r="D179" s="205">
        <f t="shared" si="38"/>
        <v>11672042.065052336</v>
      </c>
      <c r="E179" s="189">
        <v>0</v>
      </c>
      <c r="F179" s="189"/>
      <c r="G179" s="181">
        <f t="shared" si="34"/>
        <v>12163876.859560769</v>
      </c>
      <c r="H179" s="190">
        <f t="shared" si="36"/>
        <v>2.0281831059316691E-3</v>
      </c>
      <c r="I179" s="181">
        <f t="shared" si="39"/>
        <v>11672042.065052336</v>
      </c>
      <c r="J179" s="181"/>
      <c r="K179" s="206">
        <f t="shared" si="37"/>
        <v>11074959.947913801</v>
      </c>
      <c r="L179" s="189"/>
      <c r="M179" s="206">
        <f t="shared" si="40"/>
        <v>11074959.947913801</v>
      </c>
      <c r="N179" s="191">
        <f t="shared" si="33"/>
        <v>0</v>
      </c>
      <c r="O179" s="206">
        <v>11566794.742422234</v>
      </c>
      <c r="P179" s="205">
        <v>491834.79450843239</v>
      </c>
      <c r="Q179" s="192">
        <f t="shared" si="41"/>
        <v>1.0256213583482277E-2</v>
      </c>
      <c r="S179" s="191">
        <f t="shared" si="29"/>
        <v>110286257.77601537</v>
      </c>
      <c r="T179" s="192">
        <f t="shared" si="30"/>
        <v>8.6254821583950925E-3</v>
      </c>
      <c r="W179" s="181">
        <v>5182388.3407488931</v>
      </c>
      <c r="X179" s="182">
        <f t="shared" si="35"/>
        <v>21280.971344590169</v>
      </c>
      <c r="Y179" s="192">
        <f t="shared" si="31"/>
        <v>-5.3284196286209617E-3</v>
      </c>
    </row>
    <row r="180" spans="1:25" x14ac:dyDescent="0.25">
      <c r="A180" s="188">
        <f t="shared" si="32"/>
        <v>44444</v>
      </c>
      <c r="B180" s="203">
        <v>11214034.994561628</v>
      </c>
      <c r="C180" s="204">
        <v>473004.13711678819</v>
      </c>
      <c r="D180" s="205">
        <f t="shared" si="38"/>
        <v>10741030.85744484</v>
      </c>
      <c r="E180" s="189">
        <v>0</v>
      </c>
      <c r="F180" s="189"/>
      <c r="G180" s="181">
        <f t="shared" si="34"/>
        <v>11214034.994561628</v>
      </c>
      <c r="H180" s="190">
        <f t="shared" si="36"/>
        <v>1.9075034610409602E-3</v>
      </c>
      <c r="I180" s="181">
        <f t="shared" si="39"/>
        <v>10741030.85744484</v>
      </c>
      <c r="J180" s="181"/>
      <c r="K180" s="206">
        <f t="shared" si="37"/>
        <v>10191689.714146633</v>
      </c>
      <c r="L180" s="189"/>
      <c r="M180" s="206">
        <f t="shared" si="40"/>
        <v>10191689.714146633</v>
      </c>
      <c r="N180" s="191">
        <f t="shared" si="33"/>
        <v>0</v>
      </c>
      <c r="O180" s="206">
        <v>10664693.851263421</v>
      </c>
      <c r="P180" s="205">
        <v>473004.13711678819</v>
      </c>
      <c r="Q180" s="192">
        <f t="shared" si="41"/>
        <v>1.0374321302527356E-2</v>
      </c>
      <c r="S180" s="191">
        <f t="shared" si="29"/>
        <v>110390904.00611147</v>
      </c>
      <c r="T180" s="192">
        <f t="shared" si="30"/>
        <v>8.8252426098285319E-3</v>
      </c>
      <c r="W180" s="181">
        <v>5188351.8338247621</v>
      </c>
      <c r="X180" s="182">
        <f t="shared" si="35"/>
        <v>21276.680445306894</v>
      </c>
      <c r="Y180" s="192">
        <f t="shared" si="31"/>
        <v>-5.1057005355651386E-3</v>
      </c>
    </row>
    <row r="181" spans="1:25" x14ac:dyDescent="0.25">
      <c r="A181" s="188">
        <f t="shared" si="32"/>
        <v>44474</v>
      </c>
      <c r="B181" s="203">
        <v>10536200.833359083</v>
      </c>
      <c r="C181" s="204">
        <v>433293.20409523469</v>
      </c>
      <c r="D181" s="205">
        <f t="shared" si="38"/>
        <v>10102907.629263848</v>
      </c>
      <c r="E181" s="189">
        <v>0</v>
      </c>
      <c r="F181" s="189"/>
      <c r="G181" s="181">
        <f t="shared" si="34"/>
        <v>10536200.833359083</v>
      </c>
      <c r="H181" s="190">
        <f t="shared" si="36"/>
        <v>2.2016042687393877E-3</v>
      </c>
      <c r="I181" s="181">
        <f t="shared" si="39"/>
        <v>10102907.629263848</v>
      </c>
      <c r="J181" s="181"/>
      <c r="K181" s="206">
        <f t="shared" si="37"/>
        <v>9586471.0067845602</v>
      </c>
      <c r="L181" s="189"/>
      <c r="M181" s="206">
        <f t="shared" si="40"/>
        <v>9586471.0067845602</v>
      </c>
      <c r="N181" s="191">
        <f t="shared" si="33"/>
        <v>0</v>
      </c>
      <c r="O181" s="206">
        <v>10019764.210879795</v>
      </c>
      <c r="P181" s="205">
        <v>433293.20409523469</v>
      </c>
      <c r="Q181" s="192">
        <f t="shared" si="41"/>
        <v>1.0847117026823394E-2</v>
      </c>
      <c r="S181" s="191">
        <f t="shared" si="29"/>
        <v>110493773.73896553</v>
      </c>
      <c r="T181" s="192">
        <f t="shared" si="30"/>
        <v>9.004974450954828E-3</v>
      </c>
      <c r="W181" s="181">
        <v>5194311.2770014862</v>
      </c>
      <c r="X181" s="182">
        <f t="shared" si="35"/>
        <v>21272.073976042142</v>
      </c>
      <c r="Y181" s="192">
        <f t="shared" si="31"/>
        <v>-4.9033669752399645E-3</v>
      </c>
    </row>
    <row r="182" spans="1:25" x14ac:dyDescent="0.25">
      <c r="A182" s="188">
        <f t="shared" si="32"/>
        <v>44505</v>
      </c>
      <c r="B182" s="203">
        <v>8826227.3495960645</v>
      </c>
      <c r="C182" s="204">
        <v>388220.37685549597</v>
      </c>
      <c r="D182" s="205">
        <f t="shared" si="38"/>
        <v>8438006.9727405682</v>
      </c>
      <c r="E182" s="189">
        <v>0</v>
      </c>
      <c r="F182" s="189"/>
      <c r="G182" s="181">
        <f t="shared" si="34"/>
        <v>8826227.3495960645</v>
      </c>
      <c r="H182" s="190">
        <f t="shared" si="36"/>
        <v>6.5464324264592477E-3</v>
      </c>
      <c r="I182" s="181">
        <f t="shared" si="39"/>
        <v>8438006.9727405682</v>
      </c>
      <c r="J182" s="181"/>
      <c r="K182" s="206">
        <f t="shared" si="37"/>
        <v>8053595.8985322211</v>
      </c>
      <c r="L182" s="189"/>
      <c r="M182" s="206">
        <f t="shared" si="40"/>
        <v>8053595.8985322211</v>
      </c>
      <c r="N182" s="191">
        <f t="shared" si="33"/>
        <v>0</v>
      </c>
      <c r="O182" s="206">
        <v>8441816.2753877174</v>
      </c>
      <c r="P182" s="205">
        <v>388220.37685549597</v>
      </c>
      <c r="Q182" s="192">
        <f t="shared" si="41"/>
        <v>1.1725879378307047E-2</v>
      </c>
      <c r="S182" s="191">
        <f t="shared" si="29"/>
        <v>110587114.72785658</v>
      </c>
      <c r="T182" s="192">
        <f t="shared" si="30"/>
        <v>9.1385607183283035E-3</v>
      </c>
      <c r="W182" s="181">
        <v>5200264.5521364138</v>
      </c>
      <c r="X182" s="182">
        <f t="shared" si="35"/>
        <v>21265.670932534445</v>
      </c>
      <c r="Y182" s="192">
        <f t="shared" si="31"/>
        <v>-4.7473746241850634E-3</v>
      </c>
    </row>
    <row r="183" spans="1:25" x14ac:dyDescent="0.25">
      <c r="A183" s="188">
        <f t="shared" si="32"/>
        <v>44535</v>
      </c>
      <c r="B183" s="203">
        <v>9088423.3945456967</v>
      </c>
      <c r="C183" s="204">
        <v>369193.97645117942</v>
      </c>
      <c r="D183" s="205">
        <f t="shared" si="38"/>
        <v>8719229.4180945177</v>
      </c>
      <c r="E183" s="189">
        <v>0</v>
      </c>
      <c r="F183" s="189"/>
      <c r="G183" s="181">
        <f t="shared" si="34"/>
        <v>9088423.3945456967</v>
      </c>
      <c r="H183" s="190">
        <f t="shared" si="36"/>
        <v>1.0388844656215923E-2</v>
      </c>
      <c r="I183" s="181">
        <f t="shared" si="39"/>
        <v>8719229.4180945177</v>
      </c>
      <c r="J183" s="181"/>
      <c r="K183" s="206">
        <f t="shared" si="37"/>
        <v>8284544.2092000637</v>
      </c>
      <c r="L183" s="189"/>
      <c r="M183" s="206">
        <f t="shared" si="40"/>
        <v>8284544.2092000637</v>
      </c>
      <c r="N183" s="191">
        <f t="shared" si="33"/>
        <v>0</v>
      </c>
      <c r="O183" s="206">
        <v>8653738.1856512427</v>
      </c>
      <c r="P183" s="205">
        <v>369193.97645117942</v>
      </c>
      <c r="Q183" s="192">
        <f t="shared" si="41"/>
        <v>1.1878862582013205E-2</v>
      </c>
      <c r="S183" s="191">
        <f t="shared" si="29"/>
        <v>110684370.40326874</v>
      </c>
      <c r="T183" s="192">
        <f t="shared" si="30"/>
        <v>9.2474981476837748E-3</v>
      </c>
      <c r="W183" s="181">
        <v>5206210.5991372587</v>
      </c>
      <c r="X183" s="182">
        <f t="shared" si="35"/>
        <v>21260.063974671073</v>
      </c>
      <c r="Y183" s="192">
        <f t="shared" si="31"/>
        <v>-4.6166267818809059E-3</v>
      </c>
    </row>
    <row r="184" spans="1:25" x14ac:dyDescent="0.25">
      <c r="A184" s="188">
        <f t="shared" si="32"/>
        <v>44566</v>
      </c>
      <c r="B184" s="203">
        <v>9141505.8466486018</v>
      </c>
      <c r="C184" s="204">
        <v>366590.93483722652</v>
      </c>
      <c r="D184" s="205">
        <f t="shared" si="38"/>
        <v>8774914.911811376</v>
      </c>
      <c r="E184" s="189">
        <v>0</v>
      </c>
      <c r="F184" s="189"/>
      <c r="G184" s="181">
        <f t="shared" si="34"/>
        <v>9141505.8466486018</v>
      </c>
      <c r="H184" s="190">
        <f t="shared" si="36"/>
        <v>2.3605491739229212E-3</v>
      </c>
      <c r="I184" s="181">
        <f t="shared" si="39"/>
        <v>8774914.911811376</v>
      </c>
      <c r="J184" s="181"/>
      <c r="K184" s="206">
        <f t="shared" si="37"/>
        <v>8313243.8923225021</v>
      </c>
      <c r="L184" s="189"/>
      <c r="M184" s="206">
        <f t="shared" si="40"/>
        <v>8313243.8923225021</v>
      </c>
      <c r="N184" s="191">
        <f t="shared" si="33"/>
        <v>0</v>
      </c>
      <c r="O184" s="206">
        <v>8679834.8271597289</v>
      </c>
      <c r="P184" s="205">
        <v>366590.93483722652</v>
      </c>
      <c r="Q184" s="192">
        <f t="shared" si="41"/>
        <v>1.0752263361972325E-2</v>
      </c>
      <c r="S184" s="191">
        <f t="shared" si="29"/>
        <v>110772805.71126918</v>
      </c>
      <c r="T184" s="192">
        <f t="shared" si="30"/>
        <v>9.1948766171479068E-3</v>
      </c>
      <c r="W184" s="181">
        <v>5212150.8030214058</v>
      </c>
      <c r="X184" s="182">
        <f t="shared" si="35"/>
        <v>21252.801366962722</v>
      </c>
      <c r="Y184" s="192">
        <f t="shared" si="31"/>
        <v>-4.6460412253999106E-3</v>
      </c>
    </row>
    <row r="185" spans="1:25" x14ac:dyDescent="0.25">
      <c r="A185" s="188">
        <f t="shared" si="32"/>
        <v>44597</v>
      </c>
      <c r="B185" s="203">
        <v>8239664.5872719819</v>
      </c>
      <c r="C185" s="204">
        <v>354108.75261600886</v>
      </c>
      <c r="D185" s="205">
        <f t="shared" si="38"/>
        <v>7885555.8346559731</v>
      </c>
      <c r="E185" s="189">
        <v>0</v>
      </c>
      <c r="F185" s="189"/>
      <c r="G185" s="181">
        <f t="shared" si="34"/>
        <v>8239664.5872719819</v>
      </c>
      <c r="H185" s="190">
        <f t="shared" si="36"/>
        <v>-3.0353690663942334E-4</v>
      </c>
      <c r="I185" s="181">
        <f t="shared" si="39"/>
        <v>7885555.8346559731</v>
      </c>
      <c r="J185" s="181"/>
      <c r="K185" s="206">
        <f t="shared" si="37"/>
        <v>7471926.0168416379</v>
      </c>
      <c r="L185" s="189"/>
      <c r="M185" s="206">
        <f t="shared" si="40"/>
        <v>7471926.0168416379</v>
      </c>
      <c r="N185" s="191">
        <f t="shared" si="33"/>
        <v>0</v>
      </c>
      <c r="O185" s="206">
        <v>7826034.7694576466</v>
      </c>
      <c r="P185" s="205">
        <v>354108.75261600886</v>
      </c>
      <c r="Q185" s="192">
        <f t="shared" si="41"/>
        <v>1.059578373130643E-2</v>
      </c>
      <c r="S185" s="191">
        <f t="shared" si="29"/>
        <v>110851146.54091173</v>
      </c>
      <c r="T185" s="192">
        <f t="shared" si="30"/>
        <v>1.1011956874920514E-2</v>
      </c>
      <c r="W185" s="181">
        <v>5218084.6942117466</v>
      </c>
      <c r="X185" s="182">
        <f t="shared" si="35"/>
        <v>21243.646478922688</v>
      </c>
      <c r="Y185" s="192">
        <f t="shared" si="31"/>
        <v>-2.8322308206141233E-3</v>
      </c>
    </row>
    <row r="186" spans="1:25" x14ac:dyDescent="0.25">
      <c r="A186" s="188">
        <f t="shared" si="32"/>
        <v>44626</v>
      </c>
      <c r="B186" s="203">
        <v>9280554.0363812894</v>
      </c>
      <c r="C186" s="204">
        <v>417732.71770472854</v>
      </c>
      <c r="D186" s="205">
        <f t="shared" si="38"/>
        <v>8862821.3186765611</v>
      </c>
      <c r="E186" s="189">
        <v>0</v>
      </c>
      <c r="F186" s="189"/>
      <c r="G186" s="181">
        <f t="shared" si="34"/>
        <v>9280554.0363812894</v>
      </c>
      <c r="H186" s="190">
        <f t="shared" si="36"/>
        <v>-1.9147716989930119E-3</v>
      </c>
      <c r="I186" s="181">
        <f t="shared" si="39"/>
        <v>8862821.3186765611</v>
      </c>
      <c r="J186" s="181"/>
      <c r="K186" s="206">
        <f t="shared" si="37"/>
        <v>8405332.1052258834</v>
      </c>
      <c r="L186" s="189"/>
      <c r="M186" s="206">
        <f t="shared" si="40"/>
        <v>8405332.1052258834</v>
      </c>
      <c r="N186" s="191">
        <f t="shared" si="33"/>
        <v>0</v>
      </c>
      <c r="O186" s="206">
        <v>8823064.8229306117</v>
      </c>
      <c r="P186" s="205">
        <v>417732.71770472854</v>
      </c>
      <c r="Q186" s="192">
        <f t="shared" si="41"/>
        <v>1.0693527429330274E-2</v>
      </c>
      <c r="S186" s="191">
        <f t="shared" si="29"/>
        <v>110940078.19722548</v>
      </c>
      <c r="T186" s="192">
        <f t="shared" si="30"/>
        <v>1.0914017822399424E-2</v>
      </c>
      <c r="W186" s="181">
        <v>5224010.4107248057</v>
      </c>
      <c r="X186" s="182">
        <f t="shared" si="35"/>
        <v>21236.572953504721</v>
      </c>
      <c r="Y186" s="192">
        <f t="shared" si="31"/>
        <v>-2.9082245840192922E-3</v>
      </c>
    </row>
    <row r="187" spans="1:25" x14ac:dyDescent="0.25">
      <c r="A187" s="188">
        <f t="shared" si="32"/>
        <v>44657</v>
      </c>
      <c r="B187" s="203">
        <v>9553467.0919181332</v>
      </c>
      <c r="C187" s="204">
        <v>454024.69760624226</v>
      </c>
      <c r="D187" s="205">
        <f t="shared" si="38"/>
        <v>9099442.39431189</v>
      </c>
      <c r="E187" s="189">
        <v>0</v>
      </c>
      <c r="F187" s="189"/>
      <c r="G187" s="181">
        <f t="shared" si="34"/>
        <v>9553467.0919181332</v>
      </c>
      <c r="H187" s="190">
        <f t="shared" si="36"/>
        <v>-3.3834451726991732E-3</v>
      </c>
      <c r="I187" s="181">
        <f t="shared" si="39"/>
        <v>9099442.39431189</v>
      </c>
      <c r="J187" s="181"/>
      <c r="K187" s="206">
        <f t="shared" si="37"/>
        <v>8663254.7178845964</v>
      </c>
      <c r="L187" s="189"/>
      <c r="M187" s="206">
        <f t="shared" si="40"/>
        <v>8663254.7178845964</v>
      </c>
      <c r="N187" s="191">
        <f t="shared" si="33"/>
        <v>0</v>
      </c>
      <c r="O187" s="206">
        <v>9117279.4154908396</v>
      </c>
      <c r="P187" s="205">
        <v>454024.69760624226</v>
      </c>
      <c r="Q187" s="192">
        <f t="shared" si="41"/>
        <v>1.0303076215832929E-2</v>
      </c>
      <c r="S187" s="191">
        <f t="shared" si="29"/>
        <v>111028426.11552525</v>
      </c>
      <c r="T187" s="192">
        <f t="shared" si="30"/>
        <v>1.0793985052542698E-2</v>
      </c>
      <c r="W187" s="181">
        <v>5229937.7340762047</v>
      </c>
      <c r="X187" s="182">
        <f t="shared" si="35"/>
        <v>21229.397319992542</v>
      </c>
      <c r="Y187" s="192">
        <f t="shared" si="31"/>
        <v>-3.0061979189023313E-3</v>
      </c>
    </row>
    <row r="188" spans="1:25" x14ac:dyDescent="0.25">
      <c r="A188" s="188">
        <f t="shared" si="32"/>
        <v>44687</v>
      </c>
      <c r="B188" s="203">
        <v>10842339.051590769</v>
      </c>
      <c r="C188" s="204">
        <v>468262.29768351698</v>
      </c>
      <c r="D188" s="205">
        <f t="shared" si="38"/>
        <v>10374076.753907252</v>
      </c>
      <c r="E188" s="189">
        <v>0</v>
      </c>
      <c r="F188" s="189"/>
      <c r="G188" s="181">
        <f t="shared" si="34"/>
        <v>10842339.051590769</v>
      </c>
      <c r="H188" s="190">
        <f t="shared" si="36"/>
        <v>-1.2681446620960157E-3</v>
      </c>
      <c r="I188" s="181">
        <f t="shared" si="39"/>
        <v>10374076.753907252</v>
      </c>
      <c r="J188" s="181"/>
      <c r="K188" s="206">
        <f t="shared" si="37"/>
        <v>9901515.5600428004</v>
      </c>
      <c r="L188" s="189"/>
      <c r="M188" s="206">
        <f t="shared" si="40"/>
        <v>9901515.5600428004</v>
      </c>
      <c r="N188" s="191">
        <f t="shared" si="33"/>
        <v>0</v>
      </c>
      <c r="O188" s="206">
        <v>10369777.857726317</v>
      </c>
      <c r="P188" s="205">
        <v>468262.29768351698</v>
      </c>
      <c r="Q188" s="192">
        <f t="shared" si="41"/>
        <v>9.5476055312140318E-3</v>
      </c>
      <c r="S188" s="191">
        <f t="shared" ref="S188:S251" si="42">SUM(M177:M188)</f>
        <v>111122067.82613948</v>
      </c>
      <c r="T188" s="192">
        <f t="shared" ref="T188:T251" si="43">S188/S176-1</f>
        <v>1.0673870464345869E-2</v>
      </c>
      <c r="W188" s="181">
        <v>5235872.7592082322</v>
      </c>
      <c r="X188" s="182">
        <f t="shared" si="35"/>
        <v>21223.217777916998</v>
      </c>
      <c r="Y188" s="192">
        <f t="shared" ref="Y188:Y251" si="44">X188/X176-1</f>
        <v>-3.1039091905085137E-3</v>
      </c>
    </row>
    <row r="189" spans="1:25" x14ac:dyDescent="0.25">
      <c r="A189" s="188">
        <f t="shared" ref="A189:A252" si="45">+A177+366</f>
        <v>44718</v>
      </c>
      <c r="B189" s="203">
        <v>11324421.179761752</v>
      </c>
      <c r="C189" s="204">
        <v>487910.60086398001</v>
      </c>
      <c r="D189" s="205">
        <f t="shared" si="38"/>
        <v>10836510.578897772</v>
      </c>
      <c r="E189" s="189">
        <v>0</v>
      </c>
      <c r="F189" s="189"/>
      <c r="G189" s="181">
        <f t="shared" si="34"/>
        <v>11324421.179761752</v>
      </c>
      <c r="H189" s="190">
        <f t="shared" si="36"/>
        <v>8.9471110212910876E-3</v>
      </c>
      <c r="I189" s="181">
        <f t="shared" si="39"/>
        <v>10836510.578897772</v>
      </c>
      <c r="J189" s="181"/>
      <c r="K189" s="206">
        <f t="shared" si="37"/>
        <v>10336144.123625111</v>
      </c>
      <c r="L189" s="189"/>
      <c r="M189" s="206">
        <f t="shared" si="40"/>
        <v>10336144.123625111</v>
      </c>
      <c r="N189" s="191">
        <f t="shared" si="33"/>
        <v>0</v>
      </c>
      <c r="O189" s="206">
        <v>10824054.724489091</v>
      </c>
      <c r="P189" s="205">
        <v>487910.60086398001</v>
      </c>
      <c r="Q189" s="192">
        <f t="shared" si="41"/>
        <v>8.6850174911883293E-3</v>
      </c>
      <c r="S189" s="191">
        <f t="shared" si="42"/>
        <v>111211064.48113932</v>
      </c>
      <c r="T189" s="192">
        <f t="shared" si="43"/>
        <v>1.0462445407787069E-2</v>
      </c>
      <c r="W189" s="181">
        <v>5241808.9361729128</v>
      </c>
      <c r="X189" s="182">
        <f t="shared" si="35"/>
        <v>21216.161412082183</v>
      </c>
      <c r="Y189" s="192">
        <f t="shared" si="44"/>
        <v>-3.2919338126062847E-3</v>
      </c>
    </row>
    <row r="190" spans="1:25" x14ac:dyDescent="0.25">
      <c r="A190" s="188">
        <f t="shared" si="45"/>
        <v>44748</v>
      </c>
      <c r="B190" s="203">
        <v>12051148.863376185</v>
      </c>
      <c r="C190" s="204">
        <v>471954.21073289233</v>
      </c>
      <c r="D190" s="205">
        <f t="shared" si="38"/>
        <v>11579194.652643293</v>
      </c>
      <c r="E190" s="189">
        <v>0</v>
      </c>
      <c r="F190" s="189"/>
      <c r="G190" s="181">
        <f t="shared" si="34"/>
        <v>12051148.863376185</v>
      </c>
      <c r="H190" s="190">
        <f t="shared" si="36"/>
        <v>8.488602009579127E-3</v>
      </c>
      <c r="I190" s="181">
        <f t="shared" si="39"/>
        <v>11579194.652643293</v>
      </c>
      <c r="J190" s="181"/>
      <c r="K190" s="206">
        <f t="shared" si="37"/>
        <v>11018371.099877831</v>
      </c>
      <c r="L190" s="189"/>
      <c r="M190" s="206">
        <f t="shared" si="40"/>
        <v>11018371.099877831</v>
      </c>
      <c r="N190" s="191">
        <f t="shared" si="33"/>
        <v>0</v>
      </c>
      <c r="O190" s="206">
        <v>11490325.310610723</v>
      </c>
      <c r="P190" s="205">
        <v>471954.21073289233</v>
      </c>
      <c r="Q190" s="192">
        <f t="shared" si="41"/>
        <v>8.2339515320841716E-3</v>
      </c>
      <c r="S190" s="191">
        <f t="shared" si="42"/>
        <v>111301048.29239763</v>
      </c>
      <c r="T190" s="192">
        <f t="shared" si="43"/>
        <v>1.0231327962348047E-2</v>
      </c>
      <c r="W190" s="181">
        <v>5247747.972941122</v>
      </c>
      <c r="X190" s="182">
        <f t="shared" si="35"/>
        <v>21209.297562744519</v>
      </c>
      <c r="Y190" s="192">
        <f t="shared" si="44"/>
        <v>-3.4994893341230293E-3</v>
      </c>
    </row>
    <row r="191" spans="1:25" x14ac:dyDescent="0.25">
      <c r="A191" s="188">
        <f t="shared" si="45"/>
        <v>44779</v>
      </c>
      <c r="B191" s="203">
        <v>12265436.92195213</v>
      </c>
      <c r="C191" s="204">
        <v>498965.33520517364</v>
      </c>
      <c r="D191" s="205">
        <f t="shared" si="38"/>
        <v>11766471.586746957</v>
      </c>
      <c r="E191" s="189">
        <v>0</v>
      </c>
      <c r="F191" s="189"/>
      <c r="G191" s="181">
        <f t="shared" si="34"/>
        <v>12265436.92195213</v>
      </c>
      <c r="H191" s="190">
        <f t="shared" si="36"/>
        <v>8.3493168801307416E-3</v>
      </c>
      <c r="I191" s="181">
        <f t="shared" si="39"/>
        <v>11766471.586746957</v>
      </c>
      <c r="J191" s="181"/>
      <c r="K191" s="206">
        <f t="shared" si="37"/>
        <v>11164404.241808973</v>
      </c>
      <c r="L191" s="189"/>
      <c r="M191" s="206">
        <f t="shared" si="40"/>
        <v>11164404.241808973</v>
      </c>
      <c r="N191" s="191">
        <f t="shared" si="33"/>
        <v>0</v>
      </c>
      <c r="O191" s="206">
        <v>11663369.577014146</v>
      </c>
      <c r="P191" s="205">
        <v>498965.33520517364</v>
      </c>
      <c r="Q191" s="192">
        <f t="shared" si="41"/>
        <v>8.0762634190854055E-3</v>
      </c>
      <c r="S191" s="191">
        <f t="shared" si="42"/>
        <v>111390492.5862928</v>
      </c>
      <c r="T191" s="192">
        <f t="shared" si="43"/>
        <v>1.0012442461508453E-2</v>
      </c>
      <c r="W191" s="181">
        <v>5253688.1166445632</v>
      </c>
      <c r="X191" s="182">
        <f t="shared" si="35"/>
        <v>21202.342071541909</v>
      </c>
      <c r="Y191" s="192">
        <f t="shared" si="44"/>
        <v>-3.694815982553723E-3</v>
      </c>
    </row>
    <row r="192" spans="1:25" x14ac:dyDescent="0.25">
      <c r="A192" s="188">
        <f t="shared" si="45"/>
        <v>44810</v>
      </c>
      <c r="B192" s="203">
        <v>11307258.74510478</v>
      </c>
      <c r="C192" s="204">
        <v>479891.41181051586</v>
      </c>
      <c r="D192" s="205">
        <f t="shared" si="38"/>
        <v>10827367.333294265</v>
      </c>
      <c r="E192" s="189">
        <v>0</v>
      </c>
      <c r="F192" s="189"/>
      <c r="G192" s="181">
        <f t="shared" si="34"/>
        <v>11307258.74510478</v>
      </c>
      <c r="H192" s="190">
        <f t="shared" si="36"/>
        <v>8.3131317664304483E-3</v>
      </c>
      <c r="I192" s="181">
        <f t="shared" si="39"/>
        <v>10827367.333294265</v>
      </c>
      <c r="J192" s="181"/>
      <c r="K192" s="206">
        <f t="shared" si="37"/>
        <v>10273459.444687098</v>
      </c>
      <c r="L192" s="189"/>
      <c r="M192" s="206">
        <f t="shared" si="40"/>
        <v>10273459.444687098</v>
      </c>
      <c r="N192" s="191">
        <f t="shared" si="33"/>
        <v>0</v>
      </c>
      <c r="O192" s="206">
        <v>10753350.856497614</v>
      </c>
      <c r="P192" s="205">
        <v>479891.41181051586</v>
      </c>
      <c r="Q192" s="192">
        <f t="shared" si="41"/>
        <v>8.0231770034133731E-3</v>
      </c>
      <c r="S192" s="191">
        <f t="shared" si="42"/>
        <v>111472262.31683329</v>
      </c>
      <c r="T192" s="192">
        <f t="shared" si="43"/>
        <v>9.7957193163482614E-3</v>
      </c>
      <c r="W192" s="181">
        <v>5259625.7888092855</v>
      </c>
      <c r="X192" s="182">
        <f t="shared" si="35"/>
        <v>21193.953104802393</v>
      </c>
      <c r="Y192" s="192">
        <f t="shared" si="44"/>
        <v>-3.8881695251831161E-3</v>
      </c>
    </row>
    <row r="193" spans="1:25" x14ac:dyDescent="0.25">
      <c r="A193" s="188">
        <f t="shared" si="45"/>
        <v>44840</v>
      </c>
      <c r="B193" s="203">
        <v>10626691.222986359</v>
      </c>
      <c r="C193" s="204">
        <v>439600.47938923235</v>
      </c>
      <c r="D193" s="205">
        <f t="shared" si="38"/>
        <v>10187090.743597127</v>
      </c>
      <c r="E193" s="189">
        <v>0</v>
      </c>
      <c r="F193" s="189"/>
      <c r="G193" s="181">
        <f t="shared" si="34"/>
        <v>10626691.222986359</v>
      </c>
      <c r="H193" s="190">
        <f t="shared" si="36"/>
        <v>8.5885217127572577E-3</v>
      </c>
      <c r="I193" s="181">
        <f t="shared" si="39"/>
        <v>10187090.743597127</v>
      </c>
      <c r="J193" s="181"/>
      <c r="K193" s="206">
        <f t="shared" si="37"/>
        <v>9666218.6939724144</v>
      </c>
      <c r="L193" s="189"/>
      <c r="M193" s="206">
        <f t="shared" si="40"/>
        <v>9666218.6939724144</v>
      </c>
      <c r="N193" s="191">
        <f t="shared" si="33"/>
        <v>0</v>
      </c>
      <c r="O193" s="206">
        <v>10105819.173361646</v>
      </c>
      <c r="P193" s="205">
        <v>439600.47938923235</v>
      </c>
      <c r="Q193" s="192">
        <f t="shared" si="41"/>
        <v>8.3187741486325795E-3</v>
      </c>
      <c r="S193" s="191">
        <f t="shared" si="42"/>
        <v>111552010.00402114</v>
      </c>
      <c r="T193" s="192">
        <f t="shared" si="43"/>
        <v>9.5773384259245642E-3</v>
      </c>
      <c r="W193" s="181">
        <v>5265560.2783003272</v>
      </c>
      <c r="X193" s="182">
        <f t="shared" si="35"/>
        <v>21185.211849863976</v>
      </c>
      <c r="Y193" s="192">
        <f t="shared" si="44"/>
        <v>-4.0833877447020717E-3</v>
      </c>
    </row>
    <row r="194" spans="1:25" x14ac:dyDescent="0.25">
      <c r="A194" s="188">
        <f t="shared" si="45"/>
        <v>44871</v>
      </c>
      <c r="B194" s="203">
        <v>8908032.0676953513</v>
      </c>
      <c r="C194" s="204">
        <v>393885.57225740817</v>
      </c>
      <c r="D194" s="205">
        <f t="shared" si="38"/>
        <v>8514146.4954379424</v>
      </c>
      <c r="E194" s="189">
        <v>0</v>
      </c>
      <c r="F194" s="189"/>
      <c r="G194" s="181">
        <f t="shared" si="34"/>
        <v>8908032.0676953513</v>
      </c>
      <c r="H194" s="190">
        <f t="shared" si="36"/>
        <v>9.2683674302849184E-3</v>
      </c>
      <c r="I194" s="181">
        <f t="shared" si="39"/>
        <v>8514146.4954379424</v>
      </c>
      <c r="J194" s="181"/>
      <c r="K194" s="206">
        <f t="shared" si="37"/>
        <v>8126172.5581495622</v>
      </c>
      <c r="L194" s="189"/>
      <c r="M194" s="206">
        <f t="shared" si="40"/>
        <v>8126172.5581495622</v>
      </c>
      <c r="N194" s="191">
        <f t="shared" si="33"/>
        <v>0</v>
      </c>
      <c r="O194" s="206">
        <v>8520058.1304069702</v>
      </c>
      <c r="P194" s="205">
        <v>393885.57225740817</v>
      </c>
      <c r="Q194" s="192">
        <f t="shared" si="41"/>
        <v>9.0117086245373734E-3</v>
      </c>
      <c r="S194" s="191">
        <f t="shared" si="42"/>
        <v>111624586.66363846</v>
      </c>
      <c r="T194" s="192">
        <f t="shared" si="43"/>
        <v>9.3814902245616949E-3</v>
      </c>
      <c r="W194" s="181">
        <v>5271490.1459577596</v>
      </c>
      <c r="X194" s="182">
        <f t="shared" si="35"/>
        <v>21175.148501270272</v>
      </c>
      <c r="Y194" s="192">
        <f t="shared" si="44"/>
        <v>-4.2567399613845369E-3</v>
      </c>
    </row>
    <row r="195" spans="1:25" x14ac:dyDescent="0.25">
      <c r="A195" s="188">
        <f t="shared" si="45"/>
        <v>44901</v>
      </c>
      <c r="B195" s="203">
        <v>9176286.9191698618</v>
      </c>
      <c r="C195" s="204">
        <v>374568.74237968237</v>
      </c>
      <c r="D195" s="205">
        <f t="shared" si="38"/>
        <v>8801718.1767901797</v>
      </c>
      <c r="E195" s="189">
        <v>0</v>
      </c>
      <c r="F195" s="189"/>
      <c r="G195" s="181">
        <f t="shared" si="34"/>
        <v>9176286.9191698618</v>
      </c>
      <c r="H195" s="190">
        <f t="shared" si="36"/>
        <v>9.6676310961585354E-3</v>
      </c>
      <c r="I195" s="181">
        <f t="shared" si="39"/>
        <v>8801718.1767901797</v>
      </c>
      <c r="J195" s="181"/>
      <c r="K195" s="206">
        <f t="shared" si="37"/>
        <v>8362830.5916531775</v>
      </c>
      <c r="L195" s="189"/>
      <c r="M195" s="206">
        <f t="shared" si="40"/>
        <v>8362830.5916531775</v>
      </c>
      <c r="N195" s="191">
        <f t="shared" si="33"/>
        <v>0</v>
      </c>
      <c r="O195" s="206">
        <v>8737399.3340328597</v>
      </c>
      <c r="P195" s="205">
        <v>374568.74237968237</v>
      </c>
      <c r="Q195" s="192">
        <f t="shared" si="41"/>
        <v>9.4496909517576277E-3</v>
      </c>
      <c r="S195" s="191">
        <f t="shared" si="42"/>
        <v>111702873.04609159</v>
      </c>
      <c r="T195" s="192">
        <f t="shared" si="43"/>
        <v>9.201865079161875E-3</v>
      </c>
      <c r="W195" s="181">
        <v>5277414.6843705336</v>
      </c>
      <c r="X195" s="182">
        <f t="shared" si="35"/>
        <v>21166.211057264114</v>
      </c>
      <c r="Y195" s="192">
        <f t="shared" si="44"/>
        <v>-4.4145171679057515E-3</v>
      </c>
    </row>
    <row r="196" spans="1:25" x14ac:dyDescent="0.25">
      <c r="A196" s="188">
        <f t="shared" si="45"/>
        <v>44932</v>
      </c>
      <c r="B196" s="203">
        <v>9243522.2475150246</v>
      </c>
      <c r="C196" s="204">
        <v>371923.39922644926</v>
      </c>
      <c r="D196" s="205">
        <f t="shared" si="38"/>
        <v>8871598.8482885752</v>
      </c>
      <c r="E196" s="189">
        <v>0</v>
      </c>
      <c r="F196" s="189"/>
      <c r="G196" s="181">
        <f t="shared" si="34"/>
        <v>9243522.2475150246</v>
      </c>
      <c r="H196" s="190">
        <f t="shared" si="36"/>
        <v>1.1159693225358813E-2</v>
      </c>
      <c r="I196" s="181">
        <f t="shared" si="39"/>
        <v>8871598.8482885752</v>
      </c>
      <c r="J196" s="181"/>
      <c r="K196" s="206">
        <f t="shared" si="37"/>
        <v>8404775.7218511682</v>
      </c>
      <c r="L196" s="189"/>
      <c r="M196" s="206">
        <f t="shared" si="40"/>
        <v>8404775.7218511682</v>
      </c>
      <c r="N196" s="191">
        <f t="shared" si="33"/>
        <v>0</v>
      </c>
      <c r="O196" s="206">
        <v>8776699.1210776176</v>
      </c>
      <c r="P196" s="205">
        <v>371923.39922644926</v>
      </c>
      <c r="Q196" s="192">
        <f t="shared" si="41"/>
        <v>1.1010362587003941E-2</v>
      </c>
      <c r="S196" s="191">
        <f t="shared" si="42"/>
        <v>111794404.87562025</v>
      </c>
      <c r="T196" s="192">
        <f t="shared" si="43"/>
        <v>9.2224725896523641E-3</v>
      </c>
      <c r="W196" s="181">
        <v>5283334.878018246</v>
      </c>
      <c r="X196" s="182">
        <f t="shared" si="35"/>
        <v>21159.818080195928</v>
      </c>
      <c r="Y196" s="192">
        <f t="shared" si="44"/>
        <v>-4.3751073169739918E-3</v>
      </c>
    </row>
    <row r="197" spans="1:25" x14ac:dyDescent="0.25">
      <c r="A197" s="188">
        <f t="shared" si="45"/>
        <v>44963</v>
      </c>
      <c r="B197" s="203">
        <v>8330864.3963105762</v>
      </c>
      <c r="C197" s="204">
        <v>359266.08124807529</v>
      </c>
      <c r="D197" s="205">
        <f t="shared" si="38"/>
        <v>7971598.3150625005</v>
      </c>
      <c r="E197" s="189">
        <v>0</v>
      </c>
      <c r="F197" s="189"/>
      <c r="G197" s="181">
        <f t="shared" si="34"/>
        <v>8330864.3963105762</v>
      </c>
      <c r="H197" s="190">
        <f t="shared" si="36"/>
        <v>1.1068388533614915E-2</v>
      </c>
      <c r="I197" s="181">
        <f>G197-C197</f>
        <v>7971598.3150625005</v>
      </c>
      <c r="J197" s="181"/>
      <c r="K197" s="206">
        <f t="shared" si="37"/>
        <v>7553390.2817155076</v>
      </c>
      <c r="L197" s="189"/>
      <c r="M197" s="206">
        <f t="shared" si="40"/>
        <v>7553390.2817155076</v>
      </c>
      <c r="N197" s="191">
        <f t="shared" ref="N197:N260" si="46">K197-M197</f>
        <v>0</v>
      </c>
      <c r="O197" s="206">
        <v>7912656.3629635833</v>
      </c>
      <c r="P197" s="205">
        <v>359266.08124807529</v>
      </c>
      <c r="Q197" s="192">
        <f t="shared" si="41"/>
        <v>1.0902712993979158E-2</v>
      </c>
      <c r="S197" s="191">
        <f t="shared" si="42"/>
        <v>111875869.14049414</v>
      </c>
      <c r="T197" s="192">
        <f t="shared" si="43"/>
        <v>9.2441317167992754E-3</v>
      </c>
      <c r="W197" s="181">
        <v>5289250.4270172492</v>
      </c>
      <c r="X197" s="182">
        <f t="shared" si="35"/>
        <v>21151.554588725336</v>
      </c>
      <c r="Y197" s="192">
        <f t="shared" si="44"/>
        <v>-4.3350321371956602E-3</v>
      </c>
    </row>
    <row r="198" spans="1:25" x14ac:dyDescent="0.25">
      <c r="A198" s="188">
        <f t="shared" si="45"/>
        <v>44992</v>
      </c>
      <c r="B198" s="203">
        <v>9385274.8330261707</v>
      </c>
      <c r="C198" s="204">
        <v>423822.37956293009</v>
      </c>
      <c r="D198" s="205">
        <f t="shared" si="38"/>
        <v>8961452.4534632415</v>
      </c>
      <c r="E198" s="189">
        <v>0</v>
      </c>
      <c r="F198" s="189"/>
      <c r="G198" s="181">
        <f t="shared" ref="G198:G261" si="47">B198-E198</f>
        <v>9385274.8330261707</v>
      </c>
      <c r="H198" s="190">
        <f t="shared" si="36"/>
        <v>1.1283894930664617E-2</v>
      </c>
      <c r="I198" s="181">
        <f t="shared" si="39"/>
        <v>8961452.4534632415</v>
      </c>
      <c r="J198" s="181"/>
      <c r="K198" s="206">
        <f t="shared" si="37"/>
        <v>8498800.9797960743</v>
      </c>
      <c r="L198" s="189"/>
      <c r="M198" s="206">
        <f t="shared" si="40"/>
        <v>8498800.9797960743</v>
      </c>
      <c r="N198" s="191">
        <f t="shared" si="46"/>
        <v>0</v>
      </c>
      <c r="O198" s="206">
        <v>8922623.3593590036</v>
      </c>
      <c r="P198" s="205">
        <v>423822.37956293009</v>
      </c>
      <c r="Q198" s="192">
        <f t="shared" si="41"/>
        <v>1.1120188161521716E-2</v>
      </c>
      <c r="S198" s="191">
        <f t="shared" si="42"/>
        <v>111969338.01506433</v>
      </c>
      <c r="T198" s="192">
        <f t="shared" si="43"/>
        <v>9.2776193650148109E-3</v>
      </c>
      <c r="W198" s="181">
        <v>5295160.0670630019</v>
      </c>
      <c r="X198" s="182">
        <f t="shared" si="35"/>
        <v>21145.600245691709</v>
      </c>
      <c r="Y198" s="192">
        <f t="shared" si="44"/>
        <v>-4.2837753535934775E-3</v>
      </c>
    </row>
    <row r="199" spans="1:25" x14ac:dyDescent="0.25">
      <c r="A199" s="188">
        <f t="shared" si="45"/>
        <v>45023</v>
      </c>
      <c r="B199" s="203">
        <v>9661921.3585472088</v>
      </c>
      <c r="C199" s="204">
        <v>460649.93361787754</v>
      </c>
      <c r="D199" s="205">
        <f t="shared" si="38"/>
        <v>9201271.424929332</v>
      </c>
      <c r="E199" s="189">
        <v>0</v>
      </c>
      <c r="F199" s="189"/>
      <c r="G199" s="181">
        <f t="shared" si="47"/>
        <v>9661921.3585472088</v>
      </c>
      <c r="H199" s="190">
        <f t="shared" si="36"/>
        <v>1.1352346282829995E-2</v>
      </c>
      <c r="I199" s="181">
        <f t="shared" si="39"/>
        <v>9201271.424929332</v>
      </c>
      <c r="J199" s="181"/>
      <c r="K199" s="206">
        <f t="shared" si="37"/>
        <v>8760131.9949549343</v>
      </c>
      <c r="L199" s="189"/>
      <c r="M199" s="206">
        <f t="shared" si="40"/>
        <v>8760131.9949549343</v>
      </c>
      <c r="N199" s="191">
        <f t="shared" si="46"/>
        <v>0</v>
      </c>
      <c r="O199" s="206">
        <v>9220781.9285728112</v>
      </c>
      <c r="P199" s="205">
        <v>460649.93361787754</v>
      </c>
      <c r="Q199" s="192">
        <f t="shared" si="41"/>
        <v>1.1182549772009276E-2</v>
      </c>
      <c r="S199" s="191">
        <f t="shared" si="42"/>
        <v>112066215.29213466</v>
      </c>
      <c r="T199" s="192">
        <f t="shared" si="43"/>
        <v>9.3470583427850418E-3</v>
      </c>
      <c r="W199" s="181">
        <v>5301070.5929381996</v>
      </c>
      <c r="X199" s="182">
        <f t="shared" si="35"/>
        <v>21140.298610892529</v>
      </c>
      <c r="Y199" s="192">
        <f t="shared" si="44"/>
        <v>-4.1969495297968784E-3</v>
      </c>
    </row>
    <row r="200" spans="1:25" x14ac:dyDescent="0.25">
      <c r="A200" s="188">
        <f t="shared" si="45"/>
        <v>45053</v>
      </c>
      <c r="B200" s="203">
        <v>10965417.226271946</v>
      </c>
      <c r="C200" s="204">
        <v>475076.70939635939</v>
      </c>
      <c r="D200" s="205">
        <f t="shared" si="38"/>
        <v>10490340.516875587</v>
      </c>
      <c r="E200" s="189">
        <v>0</v>
      </c>
      <c r="F200" s="189"/>
      <c r="G200" s="181">
        <f t="shared" si="47"/>
        <v>10965417.226271946</v>
      </c>
      <c r="H200" s="190">
        <f t="shared" si="36"/>
        <v>1.1351625705075197E-2</v>
      </c>
      <c r="I200" s="181">
        <f t="shared" si="39"/>
        <v>10490340.516875587</v>
      </c>
      <c r="J200" s="181"/>
      <c r="K200" s="206">
        <f t="shared" si="37"/>
        <v>10012414.985215643</v>
      </c>
      <c r="L200" s="189"/>
      <c r="M200" s="206">
        <f t="shared" si="40"/>
        <v>10012414.985215643</v>
      </c>
      <c r="N200" s="191">
        <f t="shared" si="46"/>
        <v>0</v>
      </c>
      <c r="O200" s="206">
        <v>10487491.694612002</v>
      </c>
      <c r="P200" s="205">
        <v>475076.70939635939</v>
      </c>
      <c r="Q200" s="192">
        <f t="shared" si="41"/>
        <v>1.1200247527800133E-2</v>
      </c>
      <c r="S200" s="191">
        <f t="shared" si="42"/>
        <v>112177114.71730751</v>
      </c>
      <c r="T200" s="192">
        <f t="shared" si="43"/>
        <v>9.4944857651384496E-3</v>
      </c>
      <c r="W200" s="181">
        <v>5306986.2470027842</v>
      </c>
      <c r="X200" s="182">
        <f t="shared" si="35"/>
        <v>21137.630567756143</v>
      </c>
      <c r="Y200" s="192">
        <f t="shared" si="44"/>
        <v>-4.0327160120794403E-3</v>
      </c>
    </row>
    <row r="201" spans="1:25" x14ac:dyDescent="0.25">
      <c r="A201" s="188">
        <f t="shared" si="45"/>
        <v>45084</v>
      </c>
      <c r="B201" s="203">
        <v>11453703.016014397</v>
      </c>
      <c r="C201" s="204">
        <v>495001.23439371301</v>
      </c>
      <c r="D201" s="205">
        <f t="shared" si="38"/>
        <v>10958701.781620685</v>
      </c>
      <c r="E201" s="189">
        <v>0</v>
      </c>
      <c r="F201" s="189"/>
      <c r="G201" s="181">
        <f t="shared" si="47"/>
        <v>11453703.016014397</v>
      </c>
      <c r="H201" s="190">
        <f t="shared" si="36"/>
        <v>1.1416198161517288E-2</v>
      </c>
      <c r="I201" s="181">
        <f t="shared" si="39"/>
        <v>10958701.781620685</v>
      </c>
      <c r="J201" s="181"/>
      <c r="K201" s="206">
        <f t="shared" si="37"/>
        <v>10452623.043741256</v>
      </c>
      <c r="L201" s="189"/>
      <c r="M201" s="206">
        <f t="shared" si="40"/>
        <v>10452623.043741256</v>
      </c>
      <c r="N201" s="191">
        <f t="shared" si="46"/>
        <v>0</v>
      </c>
      <c r="O201" s="206">
        <v>10947624.278134968</v>
      </c>
      <c r="P201" s="205">
        <v>495001.23439371301</v>
      </c>
      <c r="Q201" s="192">
        <f t="shared" si="41"/>
        <v>1.1269088232807478E-2</v>
      </c>
      <c r="S201" s="191">
        <f t="shared" si="42"/>
        <v>112293593.63742363</v>
      </c>
      <c r="T201" s="192">
        <f t="shared" si="43"/>
        <v>9.7340058863288892E-3</v>
      </c>
      <c r="W201" s="181">
        <v>5312902.5182325356</v>
      </c>
      <c r="X201" s="182">
        <f t="shared" si="35"/>
        <v>21136.016189278922</v>
      </c>
      <c r="Y201" s="192">
        <f t="shared" si="44"/>
        <v>-3.7775552912988619E-3</v>
      </c>
    </row>
    <row r="202" spans="1:25" x14ac:dyDescent="0.25">
      <c r="A202" s="188">
        <f t="shared" si="45"/>
        <v>45114</v>
      </c>
      <c r="B202" s="203">
        <v>12185876.368441587</v>
      </c>
      <c r="C202" s="204">
        <v>478784.17076854385</v>
      </c>
      <c r="D202" s="205">
        <f t="shared" si="38"/>
        <v>11707092.197673043</v>
      </c>
      <c r="E202" s="189">
        <v>0</v>
      </c>
      <c r="F202" s="189"/>
      <c r="G202" s="181">
        <f t="shared" si="47"/>
        <v>12185876.368441587</v>
      </c>
      <c r="H202" s="190">
        <f t="shared" si="36"/>
        <v>1.1179639932491714E-2</v>
      </c>
      <c r="I202" s="181">
        <f t="shared" si="39"/>
        <v>11707092.197673043</v>
      </c>
      <c r="J202" s="181"/>
      <c r="K202" s="206">
        <f t="shared" si="37"/>
        <v>11139998.839522002</v>
      </c>
      <c r="L202" s="189"/>
      <c r="M202" s="206">
        <f t="shared" si="40"/>
        <v>11139998.839522002</v>
      </c>
      <c r="N202" s="191">
        <f t="shared" si="46"/>
        <v>0</v>
      </c>
      <c r="O202" s="206">
        <v>11618783.010290546</v>
      </c>
      <c r="P202" s="205">
        <v>478784.17076854385</v>
      </c>
      <c r="Q202" s="192">
        <f t="shared" si="41"/>
        <v>1.1038631621830275E-2</v>
      </c>
      <c r="S202" s="191">
        <f t="shared" si="42"/>
        <v>112415221.3770678</v>
      </c>
      <c r="T202" s="192">
        <f t="shared" si="43"/>
        <v>1.0010445559714309E-2</v>
      </c>
      <c r="W202" s="181">
        <v>5318820.6112213032</v>
      </c>
      <c r="X202" s="182">
        <f t="shared" si="35"/>
        <v>21135.366201278051</v>
      </c>
      <c r="Y202" s="192">
        <f t="shared" si="44"/>
        <v>-3.4857996238562006E-3</v>
      </c>
    </row>
    <row r="203" spans="1:25" x14ac:dyDescent="0.25">
      <c r="A203" s="188">
        <f t="shared" si="45"/>
        <v>45145</v>
      </c>
      <c r="B203" s="203">
        <v>12400884.397664493</v>
      </c>
      <c r="C203" s="204">
        <v>506199.83309562155</v>
      </c>
      <c r="D203" s="205">
        <f t="shared" si="38"/>
        <v>11894684.564568872</v>
      </c>
      <c r="E203" s="189">
        <v>0</v>
      </c>
      <c r="F203" s="189"/>
      <c r="G203" s="181">
        <f t="shared" si="47"/>
        <v>12400884.397664493</v>
      </c>
      <c r="H203" s="190">
        <f t="shared" si="36"/>
        <v>1.1043020853985563E-2</v>
      </c>
      <c r="I203" s="181">
        <f t="shared" si="39"/>
        <v>11894684.564568872</v>
      </c>
      <c r="J203" s="181"/>
      <c r="K203" s="206">
        <f t="shared" si="37"/>
        <v>11285968.577385234</v>
      </c>
      <c r="L203" s="189"/>
      <c r="M203" s="206">
        <f t="shared" si="40"/>
        <v>11285968.577385234</v>
      </c>
      <c r="N203" s="191">
        <f t="shared" si="46"/>
        <v>0</v>
      </c>
      <c r="O203" s="206">
        <v>11792168.410480855</v>
      </c>
      <c r="P203" s="205">
        <v>506199.83309562155</v>
      </c>
      <c r="Q203" s="192">
        <f t="shared" si="41"/>
        <v>1.0888564489721864E-2</v>
      </c>
      <c r="S203" s="191">
        <f t="shared" si="42"/>
        <v>112536785.71264407</v>
      </c>
      <c r="T203" s="192">
        <f t="shared" si="43"/>
        <v>1.0290762700984057E-2</v>
      </c>
      <c r="W203" s="181">
        <v>5324739.1209506663</v>
      </c>
      <c r="X203" s="182">
        <f t="shared" si="35"/>
        <v>21134.704096555255</v>
      </c>
      <c r="Y203" s="192">
        <f t="shared" si="44"/>
        <v>-3.1901180897103698E-3</v>
      </c>
    </row>
    <row r="204" spans="1:25" x14ac:dyDescent="0.25">
      <c r="A204" s="188">
        <f t="shared" si="45"/>
        <v>45176</v>
      </c>
      <c r="B204" s="203">
        <v>11430301.330979658</v>
      </c>
      <c r="C204" s="204">
        <v>486879.44220216287</v>
      </c>
      <c r="D204" s="205">
        <f t="shared" si="38"/>
        <v>10943421.888777496</v>
      </c>
      <c r="E204" s="189">
        <v>0</v>
      </c>
      <c r="F204" s="189"/>
      <c r="G204" s="181">
        <f t="shared" si="47"/>
        <v>11430301.330979658</v>
      </c>
      <c r="H204" s="190">
        <f t="shared" si="36"/>
        <v>1.0881734348578975E-2</v>
      </c>
      <c r="I204" s="181">
        <f t="shared" si="39"/>
        <v>10943421.888777496</v>
      </c>
      <c r="J204" s="181"/>
      <c r="K204" s="206">
        <f t="shared" si="37"/>
        <v>10383486.521672923</v>
      </c>
      <c r="L204" s="189"/>
      <c r="M204" s="206">
        <f t="shared" si="40"/>
        <v>10383486.521672923</v>
      </c>
      <c r="N204" s="191">
        <f t="shared" si="46"/>
        <v>0</v>
      </c>
      <c r="O204" s="206">
        <v>10870365.963875085</v>
      </c>
      <c r="P204" s="205">
        <v>486879.44220216287</v>
      </c>
      <c r="Q204" s="192">
        <f t="shared" si="41"/>
        <v>1.0709837088296981E-2</v>
      </c>
      <c r="S204" s="191">
        <f t="shared" si="42"/>
        <v>112646812.78962989</v>
      </c>
      <c r="T204" s="192">
        <f t="shared" si="43"/>
        <v>1.0536706157969755E-2</v>
      </c>
      <c r="W204" s="181">
        <v>5330655.5916809067</v>
      </c>
      <c r="X204" s="182">
        <f t="shared" si="35"/>
        <v>21131.887223295395</v>
      </c>
      <c r="Y204" s="192">
        <f t="shared" si="44"/>
        <v>-2.9284712106366628E-3</v>
      </c>
    </row>
    <row r="205" spans="1:25" x14ac:dyDescent="0.25">
      <c r="A205" s="188">
        <f t="shared" si="45"/>
        <v>45206</v>
      </c>
      <c r="B205" s="203">
        <v>10740069.857704544</v>
      </c>
      <c r="C205" s="204">
        <v>446000.00225641567</v>
      </c>
      <c r="D205" s="205">
        <f t="shared" si="38"/>
        <v>10294069.855448129</v>
      </c>
      <c r="E205" s="189">
        <v>0</v>
      </c>
      <c r="F205" s="189"/>
      <c r="G205" s="181">
        <f t="shared" si="47"/>
        <v>10740069.857704544</v>
      </c>
      <c r="H205" s="190">
        <f t="shared" si="36"/>
        <v>1.0669232062839873E-2</v>
      </c>
      <c r="I205" s="181">
        <f t="shared" si="39"/>
        <v>10294069.855448129</v>
      </c>
      <c r="J205" s="181"/>
      <c r="K205" s="206">
        <f t="shared" si="37"/>
        <v>9767640.5010509212</v>
      </c>
      <c r="L205" s="189"/>
      <c r="M205" s="206">
        <f t="shared" si="40"/>
        <v>9767640.5010509212</v>
      </c>
      <c r="N205" s="191">
        <f t="shared" si="46"/>
        <v>0</v>
      </c>
      <c r="O205" s="206">
        <v>10213640.503307337</v>
      </c>
      <c r="P205" s="205">
        <v>446000.00225641567</v>
      </c>
      <c r="Q205" s="192">
        <f t="shared" si="41"/>
        <v>1.0492397315793323E-2</v>
      </c>
      <c r="S205" s="191">
        <f t="shared" si="42"/>
        <v>112748234.5967084</v>
      </c>
      <c r="T205" s="192">
        <f t="shared" si="43"/>
        <v>1.0723469641148897E-2</v>
      </c>
      <c r="W205" s="181">
        <v>5336569.5519515006</v>
      </c>
      <c r="X205" s="182">
        <f t="shared" si="35"/>
        <v>21127.474025983251</v>
      </c>
      <c r="Y205" s="192">
        <f t="shared" si="44"/>
        <v>-2.7253833612759237E-3</v>
      </c>
    </row>
    <row r="206" spans="1:25" x14ac:dyDescent="0.25">
      <c r="A206" s="188">
        <f t="shared" si="45"/>
        <v>45237</v>
      </c>
      <c r="B206" s="203">
        <v>9002073.0870843641</v>
      </c>
      <c r="C206" s="204">
        <v>399633.80006322789</v>
      </c>
      <c r="D206" s="205">
        <f t="shared" si="38"/>
        <v>8602439.2870211359</v>
      </c>
      <c r="E206" s="189">
        <v>0</v>
      </c>
      <c r="F206" s="189"/>
      <c r="G206" s="181">
        <f t="shared" si="47"/>
        <v>9002073.0870843641</v>
      </c>
      <c r="H206" s="190">
        <f t="shared" si="36"/>
        <v>1.0556879305593014E-2</v>
      </c>
      <c r="I206" s="181">
        <f t="shared" si="39"/>
        <v>8602439.2870211359</v>
      </c>
      <c r="J206" s="181"/>
      <c r="K206" s="206">
        <f t="shared" si="37"/>
        <v>8210369.5557030849</v>
      </c>
      <c r="L206" s="189"/>
      <c r="M206" s="206">
        <f t="shared" si="40"/>
        <v>8210369.5557030849</v>
      </c>
      <c r="N206" s="191">
        <f t="shared" si="46"/>
        <v>0</v>
      </c>
      <c r="O206" s="206">
        <v>8610003.3557663132</v>
      </c>
      <c r="P206" s="205">
        <v>399633.80006322789</v>
      </c>
      <c r="Q206" s="192">
        <f t="shared" si="41"/>
        <v>1.0361212114439189E-2</v>
      </c>
      <c r="S206" s="191">
        <f t="shared" si="42"/>
        <v>112832431.59426191</v>
      </c>
      <c r="T206" s="192">
        <f t="shared" si="43"/>
        <v>1.0820599356511806E-2</v>
      </c>
      <c r="W206" s="181">
        <v>5342480.0258708782</v>
      </c>
      <c r="X206" s="182">
        <f t="shared" si="35"/>
        <v>21119.860261128273</v>
      </c>
      <c r="Y206" s="192">
        <f t="shared" si="44"/>
        <v>-2.6109965716973882E-3</v>
      </c>
    </row>
    <row r="207" spans="1:25" x14ac:dyDescent="0.25">
      <c r="A207" s="188">
        <f t="shared" si="45"/>
        <v>45267</v>
      </c>
      <c r="B207" s="203">
        <v>9273261.2702996731</v>
      </c>
      <c r="C207" s="204">
        <v>380022.12388062302</v>
      </c>
      <c r="D207" s="205">
        <f t="shared" si="38"/>
        <v>8893239.1464190502</v>
      </c>
      <c r="E207" s="189">
        <v>0</v>
      </c>
      <c r="F207" s="189"/>
      <c r="G207" s="181">
        <f t="shared" si="47"/>
        <v>9273261.2702996731</v>
      </c>
      <c r="H207" s="190">
        <f t="shared" si="36"/>
        <v>1.0567929270740795E-2</v>
      </c>
      <c r="I207" s="181">
        <f t="shared" si="39"/>
        <v>8893239.1464190502</v>
      </c>
      <c r="J207" s="181"/>
      <c r="K207" s="206">
        <f t="shared" si="37"/>
        <v>8449713.4283245131</v>
      </c>
      <c r="L207" s="189"/>
      <c r="M207" s="206">
        <f t="shared" si="40"/>
        <v>8449713.4283245131</v>
      </c>
      <c r="N207" s="191">
        <f t="shared" si="46"/>
        <v>0</v>
      </c>
      <c r="O207" s="206">
        <v>8829735.552205136</v>
      </c>
      <c r="P207" s="205">
        <v>380022.12388062302</v>
      </c>
      <c r="Q207" s="192">
        <f t="shared" si="41"/>
        <v>1.0389166170369668E-2</v>
      </c>
      <c r="S207" s="191">
        <f t="shared" si="42"/>
        <v>112919314.43093327</v>
      </c>
      <c r="T207" s="192">
        <f t="shared" si="43"/>
        <v>1.0889974014721471E-2</v>
      </c>
      <c r="W207" s="181">
        <v>5348386.5435879529</v>
      </c>
      <c r="X207" s="182">
        <f t="shared" si="35"/>
        <v>21112.781118318646</v>
      </c>
      <c r="Y207" s="192">
        <f t="shared" si="44"/>
        <v>-2.524303419299545E-3</v>
      </c>
    </row>
    <row r="208" spans="1:25" x14ac:dyDescent="0.25">
      <c r="A208" s="188">
        <f t="shared" si="45"/>
        <v>45298</v>
      </c>
      <c r="B208" s="203">
        <v>9351770.4486545026</v>
      </c>
      <c r="C208" s="204">
        <v>377257.83791778615</v>
      </c>
      <c r="D208" s="205">
        <f t="shared" si="38"/>
        <v>8974512.6107367165</v>
      </c>
      <c r="E208" s="189">
        <v>0</v>
      </c>
      <c r="F208" s="189"/>
      <c r="G208" s="181">
        <f t="shared" si="47"/>
        <v>9351770.4486545026</v>
      </c>
      <c r="H208" s="190">
        <f t="shared" si="36"/>
        <v>1.1710709212451764E-2</v>
      </c>
      <c r="I208" s="181">
        <f t="shared" si="39"/>
        <v>8974512.6107367165</v>
      </c>
      <c r="J208" s="181"/>
      <c r="K208" s="206">
        <f t="shared" si="37"/>
        <v>8502222.6544119529</v>
      </c>
      <c r="L208" s="189"/>
      <c r="M208" s="206">
        <f t="shared" si="40"/>
        <v>8502222.6544119529</v>
      </c>
      <c r="N208" s="191">
        <f t="shared" si="46"/>
        <v>0</v>
      </c>
      <c r="O208" s="206">
        <v>8879480.492329739</v>
      </c>
      <c r="P208" s="205">
        <v>377257.83791778615</v>
      </c>
      <c r="Q208" s="192">
        <f t="shared" si="41"/>
        <v>1.1594233538848364E-2</v>
      </c>
      <c r="S208" s="191">
        <f t="shared" si="42"/>
        <v>113016761.36349405</v>
      </c>
      <c r="T208" s="192">
        <f t="shared" si="43"/>
        <v>1.0933968379130965E-2</v>
      </c>
      <c r="W208" s="181">
        <v>5354289.8059164835</v>
      </c>
      <c r="X208" s="182">
        <f t="shared" ref="X208:X271" si="48">S208/W208*1000</f>
        <v>21107.703441567672</v>
      </c>
      <c r="Y208" s="192">
        <f t="shared" si="44"/>
        <v>-2.4629057977124669E-3</v>
      </c>
    </row>
    <row r="209" spans="1:25" x14ac:dyDescent="0.25">
      <c r="A209" s="188">
        <f t="shared" si="45"/>
        <v>45329</v>
      </c>
      <c r="B209" s="203">
        <v>8655555.6755002551</v>
      </c>
      <c r="C209" s="204">
        <v>364498.87350662169</v>
      </c>
      <c r="D209" s="205">
        <f t="shared" si="38"/>
        <v>8291056.8019936336</v>
      </c>
      <c r="E209" s="189">
        <v>0</v>
      </c>
      <c r="F209" s="189"/>
      <c r="G209" s="181">
        <f t="shared" si="47"/>
        <v>8655555.6755002551</v>
      </c>
      <c r="H209" s="190">
        <f t="shared" si="36"/>
        <v>3.897450057325047E-2</v>
      </c>
      <c r="I209" s="181">
        <f t="shared" si="39"/>
        <v>8291056.8019936336</v>
      </c>
      <c r="J209" s="181"/>
      <c r="K209" s="206">
        <f t="shared" si="37"/>
        <v>7856549.319411221</v>
      </c>
      <c r="L209" s="189"/>
      <c r="M209" s="206">
        <f t="shared" si="40"/>
        <v>7856549.319411221</v>
      </c>
      <c r="N209" s="191">
        <f t="shared" si="46"/>
        <v>0</v>
      </c>
      <c r="O209" s="206">
        <v>8221048.1929178424</v>
      </c>
      <c r="P209" s="205">
        <v>364498.87350662169</v>
      </c>
      <c r="Q209" s="192">
        <f t="shared" si="41"/>
        <v>4.0135492327143529E-2</v>
      </c>
      <c r="S209" s="191">
        <f t="shared" si="42"/>
        <v>113319920.40118976</v>
      </c>
      <c r="T209" s="192">
        <f t="shared" si="43"/>
        <v>1.290762048858074E-2</v>
      </c>
      <c r="W209" s="181">
        <v>5360189.6241739327</v>
      </c>
      <c r="X209" s="182">
        <f t="shared" si="48"/>
        <v>21141.028274471479</v>
      </c>
      <c r="Y209" s="192">
        <f t="shared" si="44"/>
        <v>-4.9766149384911085E-4</v>
      </c>
    </row>
    <row r="210" spans="1:25" x14ac:dyDescent="0.25">
      <c r="A210" s="188">
        <f t="shared" si="45"/>
        <v>45358</v>
      </c>
      <c r="B210" s="203">
        <v>9495599.2451093663</v>
      </c>
      <c r="C210" s="204">
        <v>430001.22056622966</v>
      </c>
      <c r="D210" s="205">
        <f t="shared" si="38"/>
        <v>9065598.0245431364</v>
      </c>
      <c r="E210" s="189">
        <v>0</v>
      </c>
      <c r="F210" s="189"/>
      <c r="G210" s="181">
        <f t="shared" si="47"/>
        <v>9495599.2451093663</v>
      </c>
      <c r="H210" s="190">
        <f t="shared" si="36"/>
        <v>1.1755053959098927E-2</v>
      </c>
      <c r="I210" s="181">
        <f t="shared" si="39"/>
        <v>9065598.0245431364</v>
      </c>
      <c r="J210" s="181"/>
      <c r="K210" s="206">
        <f t="shared" si="37"/>
        <v>8597508.0578387547</v>
      </c>
      <c r="L210" s="189"/>
      <c r="M210" s="206">
        <f t="shared" si="40"/>
        <v>8597508.0578387547</v>
      </c>
      <c r="N210" s="191">
        <f t="shared" si="46"/>
        <v>0</v>
      </c>
      <c r="O210" s="206">
        <v>9027509.2784049846</v>
      </c>
      <c r="P210" s="205">
        <v>430001.22056622966</v>
      </c>
      <c r="Q210" s="192">
        <f t="shared" si="41"/>
        <v>1.1614235734821232E-2</v>
      </c>
      <c r="S210" s="191">
        <f t="shared" si="42"/>
        <v>113418627.47923243</v>
      </c>
      <c r="T210" s="192">
        <f t="shared" si="43"/>
        <v>1.2943628049074674E-2</v>
      </c>
      <c r="W210" s="181">
        <v>5366085.1416573012</v>
      </c>
      <c r="X210" s="182">
        <f t="shared" si="48"/>
        <v>21136.196032141856</v>
      </c>
      <c r="Y210" s="192">
        <f t="shared" si="44"/>
        <v>-4.4473618344176291E-4</v>
      </c>
    </row>
    <row r="211" spans="1:25" x14ac:dyDescent="0.25">
      <c r="A211" s="188">
        <f t="shared" si="45"/>
        <v>45389</v>
      </c>
      <c r="B211" s="203">
        <v>9776526.4155187178</v>
      </c>
      <c r="C211" s="204">
        <v>467372.27081316878</v>
      </c>
      <c r="D211" s="205">
        <f t="shared" si="38"/>
        <v>9309154.1447055489</v>
      </c>
      <c r="E211" s="189">
        <v>0</v>
      </c>
      <c r="F211" s="189"/>
      <c r="G211" s="181">
        <f t="shared" si="47"/>
        <v>9776526.4155187178</v>
      </c>
      <c r="H211" s="190">
        <f t="shared" si="36"/>
        <v>1.1861518296267803E-2</v>
      </c>
      <c r="I211" s="181">
        <f t="shared" si="39"/>
        <v>9309154.1447055489</v>
      </c>
      <c r="J211" s="181"/>
      <c r="K211" s="206">
        <f t="shared" si="37"/>
        <v>8862782.131311303</v>
      </c>
      <c r="L211" s="189"/>
      <c r="M211" s="206">
        <f t="shared" si="40"/>
        <v>8862782.131311303</v>
      </c>
      <c r="N211" s="191">
        <f t="shared" si="46"/>
        <v>0</v>
      </c>
      <c r="O211" s="206">
        <v>9330154.402124472</v>
      </c>
      <c r="P211" s="205">
        <v>467372.27081316878</v>
      </c>
      <c r="Q211" s="192">
        <f t="shared" si="41"/>
        <v>1.1717875531497279E-2</v>
      </c>
      <c r="S211" s="191">
        <f t="shared" si="42"/>
        <v>113521277.61558881</v>
      </c>
      <c r="T211" s="192">
        <f t="shared" si="43"/>
        <v>1.2983951672331351E-2</v>
      </c>
      <c r="W211" s="181">
        <v>5371981.0797538897</v>
      </c>
      <c r="X211" s="182">
        <f t="shared" si="48"/>
        <v>21132.106746137248</v>
      </c>
      <c r="Y211" s="192">
        <f t="shared" si="44"/>
        <v>-3.8749995475750865E-4</v>
      </c>
    </row>
    <row r="212" spans="1:25" x14ac:dyDescent="0.25">
      <c r="A212" s="188">
        <f t="shared" si="45"/>
        <v>45419</v>
      </c>
      <c r="B212" s="203">
        <v>11097007.756767299</v>
      </c>
      <c r="C212" s="204">
        <v>481990.76179836824</v>
      </c>
      <c r="D212" s="205">
        <f t="shared" si="38"/>
        <v>10615016.99496893</v>
      </c>
      <c r="E212" s="189">
        <v>0</v>
      </c>
      <c r="F212" s="189"/>
      <c r="G212" s="181">
        <f t="shared" si="47"/>
        <v>11097007.756767299</v>
      </c>
      <c r="H212" s="190">
        <f t="shared" si="36"/>
        <v>1.2000503745546176E-2</v>
      </c>
      <c r="I212" s="181">
        <f t="shared" si="39"/>
        <v>10615016.99496893</v>
      </c>
      <c r="J212" s="181"/>
      <c r="K212" s="206">
        <f t="shared" si="37"/>
        <v>10131356.116176208</v>
      </c>
      <c r="L212" s="189"/>
      <c r="M212" s="206">
        <f t="shared" si="40"/>
        <v>10131356.116176208</v>
      </c>
      <c r="N212" s="191">
        <f t="shared" si="46"/>
        <v>0</v>
      </c>
      <c r="O212" s="206">
        <v>10613346.877974577</v>
      </c>
      <c r="P212" s="205">
        <v>481990.76179836824</v>
      </c>
      <c r="Q212" s="192">
        <f t="shared" si="41"/>
        <v>1.1879364882118271E-2</v>
      </c>
      <c r="S212" s="191">
        <f t="shared" si="42"/>
        <v>113640218.74654935</v>
      </c>
      <c r="T212" s="192">
        <f t="shared" si="43"/>
        <v>1.3042803186094964E-2</v>
      </c>
      <c r="W212" s="181">
        <v>5377880.392631474</v>
      </c>
      <c r="X212" s="182">
        <f t="shared" si="48"/>
        <v>21131.042427469005</v>
      </c>
      <c r="Y212" s="192">
        <f t="shared" si="44"/>
        <v>-3.116782775638427E-4</v>
      </c>
    </row>
    <row r="213" spans="1:25" x14ac:dyDescent="0.25">
      <c r="A213" s="188">
        <f t="shared" si="45"/>
        <v>45450</v>
      </c>
      <c r="B213" s="203">
        <v>11593799.705058901</v>
      </c>
      <c r="C213" s="204">
        <v>502195.42235333181</v>
      </c>
      <c r="D213" s="205">
        <f t="shared" si="38"/>
        <v>11091604.28270557</v>
      </c>
      <c r="E213" s="189">
        <v>0</v>
      </c>
      <c r="F213" s="189"/>
      <c r="G213" s="181">
        <f t="shared" si="47"/>
        <v>11593799.705058901</v>
      </c>
      <c r="H213" s="190">
        <f t="shared" si="36"/>
        <v>1.2231562914510885E-2</v>
      </c>
      <c r="I213" s="181">
        <f t="shared" si="39"/>
        <v>11091604.28270557</v>
      </c>
      <c r="J213" s="181"/>
      <c r="K213" s="206">
        <f t="shared" si="37"/>
        <v>10579335.410904072</v>
      </c>
      <c r="L213" s="189"/>
      <c r="M213" s="206">
        <f t="shared" si="40"/>
        <v>10579335.410904072</v>
      </c>
      <c r="N213" s="191">
        <f t="shared" si="46"/>
        <v>0</v>
      </c>
      <c r="O213" s="206">
        <v>11081530.833257403</v>
      </c>
      <c r="P213" s="205">
        <v>502195.42235333181</v>
      </c>
      <c r="Q213" s="192">
        <f t="shared" si="41"/>
        <v>1.2122542507517986E-2</v>
      </c>
      <c r="S213" s="191">
        <f t="shared" si="42"/>
        <v>113766931.11371216</v>
      </c>
      <c r="T213" s="192">
        <f t="shared" si="43"/>
        <v>1.3120405435110394E-2</v>
      </c>
      <c r="W213" s="181">
        <v>5383779.974923606</v>
      </c>
      <c r="X213" s="182">
        <f t="shared" si="48"/>
        <v>21131.422837413869</v>
      </c>
      <c r="Y213" s="192">
        <f t="shared" si="44"/>
        <v>-2.1732344562563899E-4</v>
      </c>
    </row>
    <row r="214" spans="1:25" x14ac:dyDescent="0.25">
      <c r="A214" s="188">
        <f t="shared" si="45"/>
        <v>45480</v>
      </c>
      <c r="B214" s="203">
        <v>12333305.165453432</v>
      </c>
      <c r="C214" s="204">
        <v>485713.51184416621</v>
      </c>
      <c r="D214" s="205">
        <f t="shared" si="38"/>
        <v>11847591.653609267</v>
      </c>
      <c r="E214" s="189">
        <v>0</v>
      </c>
      <c r="F214" s="189"/>
      <c r="G214" s="181">
        <f t="shared" si="47"/>
        <v>12333305.165453432</v>
      </c>
      <c r="H214" s="190">
        <f t="shared" si="36"/>
        <v>1.2098333558811403E-2</v>
      </c>
      <c r="I214" s="181">
        <f t="shared" si="39"/>
        <v>11847591.653609267</v>
      </c>
      <c r="J214" s="181"/>
      <c r="K214" s="206">
        <f t="shared" si="37"/>
        <v>11273637.410852326</v>
      </c>
      <c r="L214" s="189"/>
      <c r="M214" s="206">
        <f t="shared" si="40"/>
        <v>11273637.410852326</v>
      </c>
      <c r="N214" s="191">
        <f t="shared" si="46"/>
        <v>0</v>
      </c>
      <c r="O214" s="206">
        <v>11759350.922696492</v>
      </c>
      <c r="P214" s="205">
        <v>485713.51184416621</v>
      </c>
      <c r="Q214" s="192">
        <f t="shared" si="41"/>
        <v>1.1996282338576858E-2</v>
      </c>
      <c r="S214" s="191">
        <f t="shared" si="42"/>
        <v>113900569.68504249</v>
      </c>
      <c r="T214" s="192">
        <f t="shared" si="43"/>
        <v>1.3213053266091679E-2</v>
      </c>
      <c r="W214" s="181">
        <v>5389680.6772275558</v>
      </c>
      <c r="X214" s="182">
        <f t="shared" si="48"/>
        <v>21133.083109412113</v>
      </c>
      <c r="Y214" s="192">
        <f t="shared" si="44"/>
        <v>-1.0802234719742287E-4</v>
      </c>
    </row>
    <row r="215" spans="1:25" x14ac:dyDescent="0.25">
      <c r="A215" s="188">
        <f t="shared" si="45"/>
        <v>45511</v>
      </c>
      <c r="B215" s="203">
        <v>12549707.893513795</v>
      </c>
      <c r="C215" s="204">
        <v>513463.80692779977</v>
      </c>
      <c r="D215" s="205">
        <f t="shared" si="38"/>
        <v>12036244.086585995</v>
      </c>
      <c r="E215" s="189">
        <v>0</v>
      </c>
      <c r="F215" s="189"/>
      <c r="G215" s="181">
        <f t="shared" si="47"/>
        <v>12549707.893513795</v>
      </c>
      <c r="H215" s="190">
        <f t="shared" si="36"/>
        <v>1.2001038883753257E-2</v>
      </c>
      <c r="I215" s="181">
        <f t="shared" si="39"/>
        <v>12036244.086585995</v>
      </c>
      <c r="J215" s="181"/>
      <c r="K215" s="206">
        <f t="shared" si="37"/>
        <v>11420222.875171004</v>
      </c>
      <c r="L215" s="189"/>
      <c r="M215" s="206">
        <f t="shared" si="40"/>
        <v>11420222.875171004</v>
      </c>
      <c r="N215" s="191">
        <f t="shared" si="46"/>
        <v>0</v>
      </c>
      <c r="O215" s="206">
        <v>11933686.682098804</v>
      </c>
      <c r="P215" s="205">
        <v>513463.80692779977</v>
      </c>
      <c r="Q215" s="192">
        <f t="shared" si="41"/>
        <v>1.1895682401135588E-2</v>
      </c>
      <c r="S215" s="191">
        <f t="shared" si="42"/>
        <v>114034823.98282827</v>
      </c>
      <c r="T215" s="192">
        <f t="shared" si="43"/>
        <v>1.3311543071874876E-2</v>
      </c>
      <c r="W215" s="181">
        <v>5395581.5099122506</v>
      </c>
      <c r="X215" s="182">
        <f t="shared" si="48"/>
        <v>21134.853356090407</v>
      </c>
      <c r="Y215" s="192">
        <f t="shared" si="44"/>
        <v>7.0622959502664173E-6</v>
      </c>
    </row>
    <row r="216" spans="1:25" x14ac:dyDescent="0.25">
      <c r="A216" s="188">
        <f t="shared" si="45"/>
        <v>45542</v>
      </c>
      <c r="B216" s="203">
        <v>11565880.626083752</v>
      </c>
      <c r="C216" s="204">
        <v>493969.70601442695</v>
      </c>
      <c r="D216" s="205">
        <f t="shared" si="38"/>
        <v>11071910.920069326</v>
      </c>
      <c r="E216" s="189">
        <v>0</v>
      </c>
      <c r="F216" s="189"/>
      <c r="G216" s="181">
        <f t="shared" si="47"/>
        <v>11565880.626083752</v>
      </c>
      <c r="H216" s="190">
        <f t="shared" si="36"/>
        <v>1.1861392904545021E-2</v>
      </c>
      <c r="I216" s="181">
        <f t="shared" si="39"/>
        <v>11071910.920069326</v>
      </c>
      <c r="J216" s="181"/>
      <c r="K216" s="206">
        <f t="shared" si="37"/>
        <v>10505333.939574376</v>
      </c>
      <c r="L216" s="189"/>
      <c r="M216" s="206">
        <f t="shared" si="40"/>
        <v>10505333.939574376</v>
      </c>
      <c r="N216" s="191">
        <f t="shared" si="46"/>
        <v>0</v>
      </c>
      <c r="O216" s="206">
        <v>10999303.645588802</v>
      </c>
      <c r="P216" s="205">
        <v>493969.70601442695</v>
      </c>
      <c r="Q216" s="192">
        <f t="shared" si="41"/>
        <v>1.1734730684835659E-2</v>
      </c>
      <c r="S216" s="191">
        <f t="shared" si="42"/>
        <v>114156671.40072975</v>
      </c>
      <c r="T216" s="192">
        <f t="shared" si="43"/>
        <v>1.3403473864098903E-2</v>
      </c>
      <c r="W216" s="181">
        <v>5401480.7890994819</v>
      </c>
      <c r="X216" s="182">
        <f t="shared" si="48"/>
        <v>21134.328873501665</v>
      </c>
      <c r="Y216" s="192">
        <f t="shared" si="44"/>
        <v>1.155434051143267E-4</v>
      </c>
    </row>
    <row r="217" spans="1:25" x14ac:dyDescent="0.25">
      <c r="A217" s="188">
        <f t="shared" si="45"/>
        <v>45572</v>
      </c>
      <c r="B217" s="203">
        <v>10864018.871521337</v>
      </c>
      <c r="C217" s="204">
        <v>452493.12566029432</v>
      </c>
      <c r="D217" s="205">
        <f t="shared" si="38"/>
        <v>10411525.745861042</v>
      </c>
      <c r="E217" s="189">
        <v>0</v>
      </c>
      <c r="F217" s="189"/>
      <c r="G217" s="181">
        <f t="shared" si="47"/>
        <v>10864018.871521337</v>
      </c>
      <c r="H217" s="190">
        <f t="shared" si="36"/>
        <v>1.1540801452783356E-2</v>
      </c>
      <c r="I217" s="181">
        <f t="shared" si="39"/>
        <v>10411525.745861042</v>
      </c>
      <c r="J217" s="181"/>
      <c r="K217" s="206">
        <f t="shared" si="37"/>
        <v>9879020.9748058207</v>
      </c>
      <c r="L217" s="189"/>
      <c r="M217" s="206">
        <f t="shared" si="40"/>
        <v>9879020.9748058207</v>
      </c>
      <c r="N217" s="191">
        <f t="shared" si="46"/>
        <v>0</v>
      </c>
      <c r="O217" s="206">
        <v>10331514.100466115</v>
      </c>
      <c r="P217" s="205">
        <v>452493.12566029432</v>
      </c>
      <c r="Q217" s="192">
        <f t="shared" si="41"/>
        <v>1.1403007076572491E-2</v>
      </c>
      <c r="S217" s="191">
        <f t="shared" si="42"/>
        <v>114268051.87448464</v>
      </c>
      <c r="T217" s="192">
        <f t="shared" si="43"/>
        <v>1.3479743458622684E-2</v>
      </c>
      <c r="W217" s="181">
        <v>5407378.204058378</v>
      </c>
      <c r="X217" s="182">
        <f t="shared" si="48"/>
        <v>21131.877143108559</v>
      </c>
      <c r="Y217" s="192">
        <f t="shared" si="44"/>
        <v>2.0840717257031294E-4</v>
      </c>
    </row>
    <row r="218" spans="1:25" x14ac:dyDescent="0.25">
      <c r="A218" s="188">
        <f t="shared" si="45"/>
        <v>45603</v>
      </c>
      <c r="B218" s="203">
        <v>9103850.4401293732</v>
      </c>
      <c r="C218" s="204">
        <v>405466.28487490554</v>
      </c>
      <c r="D218" s="205">
        <f t="shared" si="38"/>
        <v>8698384.1552544683</v>
      </c>
      <c r="E218" s="189">
        <v>0</v>
      </c>
      <c r="F218" s="189"/>
      <c r="G218" s="181">
        <f t="shared" si="47"/>
        <v>9103850.4401293732</v>
      </c>
      <c r="H218" s="190">
        <f t="shared" si="36"/>
        <v>1.1305990526896847E-2</v>
      </c>
      <c r="I218" s="181">
        <f t="shared" si="39"/>
        <v>8698384.1552544683</v>
      </c>
      <c r="J218" s="181"/>
      <c r="K218" s="206">
        <f t="shared" si="37"/>
        <v>8301881.6872682525</v>
      </c>
      <c r="L218" s="189"/>
      <c r="M218" s="206">
        <f t="shared" si="40"/>
        <v>8301881.6872682525</v>
      </c>
      <c r="N218" s="191">
        <f t="shared" si="46"/>
        <v>0</v>
      </c>
      <c r="O218" s="206">
        <v>8707347.9721431583</v>
      </c>
      <c r="P218" s="205">
        <v>405466.28487490554</v>
      </c>
      <c r="Q218" s="192">
        <f t="shared" si="41"/>
        <v>1.1145921135986114E-2</v>
      </c>
      <c r="S218" s="191">
        <f t="shared" si="42"/>
        <v>114359564.00604981</v>
      </c>
      <c r="T218" s="192">
        <f t="shared" si="43"/>
        <v>1.3534516541125141E-2</v>
      </c>
      <c r="W218" s="181">
        <v>5413273.0945213437</v>
      </c>
      <c r="X218" s="182">
        <f t="shared" si="48"/>
        <v>21125.770307393257</v>
      </c>
      <c r="Y218" s="192">
        <f t="shared" si="44"/>
        <v>2.7983358752914356E-4</v>
      </c>
    </row>
    <row r="219" spans="1:25" x14ac:dyDescent="0.25">
      <c r="A219" s="188">
        <f t="shared" si="45"/>
        <v>45633</v>
      </c>
      <c r="B219" s="203">
        <v>9377315.2878819965</v>
      </c>
      <c r="C219" s="204">
        <v>385555.27501276752</v>
      </c>
      <c r="D219" s="205">
        <f t="shared" si="38"/>
        <v>8991760.0128692295</v>
      </c>
      <c r="E219" s="189">
        <v>0</v>
      </c>
      <c r="F219" s="189"/>
      <c r="G219" s="181">
        <f t="shared" si="47"/>
        <v>9377315.2878819965</v>
      </c>
      <c r="H219" s="190">
        <f t="shared" si="36"/>
        <v>1.1220865513148714E-2</v>
      </c>
      <c r="I219" s="181">
        <f t="shared" si="39"/>
        <v>8991760.0128692295</v>
      </c>
      <c r="J219" s="181"/>
      <c r="K219" s="206">
        <f t="shared" si="37"/>
        <v>8543257.5523403324</v>
      </c>
      <c r="L219" s="189"/>
      <c r="M219" s="206">
        <f t="shared" si="40"/>
        <v>8543257.5523403324</v>
      </c>
      <c r="N219" s="191">
        <f t="shared" si="46"/>
        <v>0</v>
      </c>
      <c r="O219" s="206">
        <v>8928812.8273530994</v>
      </c>
      <c r="P219" s="205">
        <v>385555.27501276752</v>
      </c>
      <c r="Q219" s="192">
        <f t="shared" si="41"/>
        <v>1.1070685983532558E-2</v>
      </c>
      <c r="S219" s="191">
        <f t="shared" si="42"/>
        <v>114453108.13006562</v>
      </c>
      <c r="T219" s="192">
        <f t="shared" si="43"/>
        <v>1.3583094325908984E-2</v>
      </c>
      <c r="W219" s="181">
        <v>5419165.1501442604</v>
      </c>
      <c r="X219" s="182">
        <f t="shared" si="48"/>
        <v>21120.062769635068</v>
      </c>
      <c r="Y219" s="192">
        <f t="shared" si="44"/>
        <v>3.4489304254203823E-4</v>
      </c>
    </row>
    <row r="220" spans="1:25" x14ac:dyDescent="0.25">
      <c r="A220" s="188">
        <f t="shared" si="45"/>
        <v>45664</v>
      </c>
      <c r="B220" s="203">
        <v>9462381.7256861553</v>
      </c>
      <c r="C220" s="204">
        <v>382639.3963109249</v>
      </c>
      <c r="D220" s="205">
        <f t="shared" si="38"/>
        <v>9079742.3293752298</v>
      </c>
      <c r="E220" s="189">
        <v>0</v>
      </c>
      <c r="F220" s="189"/>
      <c r="G220" s="181">
        <f t="shared" si="47"/>
        <v>9462381.7256861553</v>
      </c>
      <c r="H220" s="190">
        <f t="shared" si="36"/>
        <v>1.1827843469742971E-2</v>
      </c>
      <c r="I220" s="181">
        <f t="shared" si="39"/>
        <v>9079742.3293752298</v>
      </c>
      <c r="J220" s="181"/>
      <c r="K220" s="206">
        <f t="shared" si="37"/>
        <v>8601866.2013747245</v>
      </c>
      <c r="L220" s="189"/>
      <c r="M220" s="206">
        <f t="shared" si="40"/>
        <v>8601866.2013747245</v>
      </c>
      <c r="N220" s="191">
        <f t="shared" si="46"/>
        <v>0</v>
      </c>
      <c r="O220" s="206">
        <v>8984505.59768565</v>
      </c>
      <c r="P220" s="205">
        <v>382639.3963109249</v>
      </c>
      <c r="Q220" s="192">
        <f t="shared" si="41"/>
        <v>1.1719705659680058E-2</v>
      </c>
      <c r="S220" s="191">
        <f t="shared" si="42"/>
        <v>114552751.67702839</v>
      </c>
      <c r="T220" s="192">
        <f t="shared" si="43"/>
        <v>1.3590818698070439E-2</v>
      </c>
      <c r="W220" s="181">
        <v>5425054.8705699965</v>
      </c>
      <c r="X220" s="182">
        <f t="shared" si="48"/>
        <v>21115.501024415007</v>
      </c>
      <c r="Y220" s="192">
        <f t="shared" si="44"/>
        <v>3.694188175857871E-4</v>
      </c>
    </row>
    <row r="221" spans="1:25" x14ac:dyDescent="0.25">
      <c r="A221" s="188">
        <f t="shared" si="45"/>
        <v>45695</v>
      </c>
      <c r="B221" s="203">
        <v>8527176.8782740813</v>
      </c>
      <c r="C221" s="204">
        <v>369808.23537761421</v>
      </c>
      <c r="D221" s="205">
        <f t="shared" si="38"/>
        <v>8157368.6428964669</v>
      </c>
      <c r="E221" s="189">
        <v>0</v>
      </c>
      <c r="F221" s="189"/>
      <c r="G221" s="181">
        <f t="shared" si="47"/>
        <v>8527176.8782740813</v>
      </c>
      <c r="H221" s="190">
        <f t="shared" si="36"/>
        <v>-1.483195326090414E-2</v>
      </c>
      <c r="I221" s="181">
        <f t="shared" si="39"/>
        <v>8157368.6428964669</v>
      </c>
      <c r="J221" s="181"/>
      <c r="K221" s="206">
        <f t="shared" si="37"/>
        <v>7729305.7549872296</v>
      </c>
      <c r="L221" s="189"/>
      <c r="M221" s="206">
        <f t="shared" si="40"/>
        <v>7729305.7549872296</v>
      </c>
      <c r="N221" s="191">
        <f t="shared" si="46"/>
        <v>0</v>
      </c>
      <c r="O221" s="206">
        <v>8099113.990364844</v>
      </c>
      <c r="P221" s="205">
        <v>369808.23537761421</v>
      </c>
      <c r="Q221" s="192">
        <f t="shared" si="41"/>
        <v>-1.619585892620945E-2</v>
      </c>
      <c r="S221" s="191">
        <f t="shared" si="42"/>
        <v>114425508.11260439</v>
      </c>
      <c r="T221" s="192">
        <f t="shared" si="43"/>
        <v>9.7563403459912657E-3</v>
      </c>
      <c r="W221" s="181">
        <v>5430942.1393867442</v>
      </c>
      <c r="X221" s="182">
        <f t="shared" si="48"/>
        <v>21069.181953303814</v>
      </c>
      <c r="Y221" s="192">
        <f t="shared" si="44"/>
        <v>-3.3984307780535739E-3</v>
      </c>
    </row>
    <row r="222" spans="1:25" x14ac:dyDescent="0.25">
      <c r="A222" s="188">
        <f t="shared" si="45"/>
        <v>45724</v>
      </c>
      <c r="B222" s="203">
        <v>9609242.3607709929</v>
      </c>
      <c r="C222" s="204">
        <v>436270.54782915814</v>
      </c>
      <c r="D222" s="205">
        <f t="shared" si="38"/>
        <v>9172971.8129418343</v>
      </c>
      <c r="E222" s="189">
        <v>0</v>
      </c>
      <c r="F222" s="189"/>
      <c r="G222" s="181">
        <f t="shared" si="47"/>
        <v>9609242.3607709929</v>
      </c>
      <c r="H222" s="190">
        <f t="shared" si="36"/>
        <v>1.1967977241684524E-2</v>
      </c>
      <c r="I222" s="181">
        <f t="shared" si="39"/>
        <v>9172971.8129418343</v>
      </c>
      <c r="J222" s="181"/>
      <c r="K222" s="206">
        <f t="shared" si="37"/>
        <v>8699279.756168874</v>
      </c>
      <c r="L222" s="189"/>
      <c r="M222" s="206">
        <f t="shared" si="40"/>
        <v>8699279.756168874</v>
      </c>
      <c r="N222" s="191">
        <f t="shared" si="46"/>
        <v>0</v>
      </c>
      <c r="O222" s="206">
        <v>9135550.3039980326</v>
      </c>
      <c r="P222" s="205">
        <v>436270.54782915814</v>
      </c>
      <c r="Q222" s="192">
        <f t="shared" si="41"/>
        <v>1.1837348409034609E-2</v>
      </c>
      <c r="S222" s="191">
        <f t="shared" si="42"/>
        <v>114527279.81093451</v>
      </c>
      <c r="T222" s="192">
        <f t="shared" si="43"/>
        <v>9.7748699339981204E-3</v>
      </c>
      <c r="W222" s="181">
        <v>5436826.3774423553</v>
      </c>
      <c r="X222" s="182">
        <f t="shared" si="48"/>
        <v>21065.097882491427</v>
      </c>
      <c r="Y222" s="192">
        <f t="shared" si="44"/>
        <v>-3.3638100981987495E-3</v>
      </c>
    </row>
    <row r="223" spans="1:25" x14ac:dyDescent="0.25">
      <c r="A223" s="188">
        <f t="shared" si="45"/>
        <v>45755</v>
      </c>
      <c r="B223" s="203">
        <v>9894125.7956456542</v>
      </c>
      <c r="C223" s="204">
        <v>474193.14035599644</v>
      </c>
      <c r="D223" s="205">
        <f t="shared" si="38"/>
        <v>9419932.6552896574</v>
      </c>
      <c r="E223" s="189">
        <v>0</v>
      </c>
      <c r="F223" s="189"/>
      <c r="G223" s="181">
        <f t="shared" si="47"/>
        <v>9894125.7956456542</v>
      </c>
      <c r="H223" s="190">
        <f t="shared" si="36"/>
        <v>1.202874877321114E-2</v>
      </c>
      <c r="I223" s="181">
        <f t="shared" si="39"/>
        <v>9419932.6552896574</v>
      </c>
      <c r="J223" s="181"/>
      <c r="K223" s="206">
        <f t="shared" si="37"/>
        <v>8968191.3450869005</v>
      </c>
      <c r="L223" s="189"/>
      <c r="M223" s="206">
        <f t="shared" si="40"/>
        <v>8968191.3450869005</v>
      </c>
      <c r="N223" s="191">
        <f t="shared" si="46"/>
        <v>0</v>
      </c>
      <c r="O223" s="206">
        <v>9442384.4854428973</v>
      </c>
      <c r="P223" s="205">
        <v>474193.14035599644</v>
      </c>
      <c r="Q223" s="192">
        <f t="shared" si="41"/>
        <v>1.1893467786283196E-2</v>
      </c>
      <c r="S223" s="191">
        <f t="shared" si="42"/>
        <v>114632689.02471012</v>
      </c>
      <c r="T223" s="192">
        <f t="shared" si="43"/>
        <v>9.7903356310420353E-3</v>
      </c>
      <c r="W223" s="181">
        <v>5442710.8664294444</v>
      </c>
      <c r="X223" s="182">
        <f t="shared" si="48"/>
        <v>21061.689999327864</v>
      </c>
      <c r="Y223" s="192">
        <f t="shared" si="44"/>
        <v>-3.3322161228556135E-3</v>
      </c>
    </row>
    <row r="224" spans="1:25" x14ac:dyDescent="0.25">
      <c r="A224" s="188">
        <f t="shared" si="45"/>
        <v>45785</v>
      </c>
      <c r="B224" s="203">
        <v>11229671.529816363</v>
      </c>
      <c r="C224" s="204">
        <v>489005.91580469668</v>
      </c>
      <c r="D224" s="205">
        <f t="shared" si="38"/>
        <v>10740665.614011666</v>
      </c>
      <c r="E224" s="189">
        <v>0</v>
      </c>
      <c r="F224" s="189"/>
      <c r="G224" s="181">
        <f t="shared" si="47"/>
        <v>11229671.529816363</v>
      </c>
      <c r="H224" s="190">
        <f t="shared" si="36"/>
        <v>1.1954913969323133E-2</v>
      </c>
      <c r="I224" s="181">
        <f>G224-C224</f>
        <v>10740665.614011666</v>
      </c>
      <c r="J224" s="181"/>
      <c r="K224" s="206">
        <f t="shared" si="37"/>
        <v>10251222.611022649</v>
      </c>
      <c r="L224" s="189"/>
      <c r="M224" s="206">
        <f t="shared" si="40"/>
        <v>10251222.611022649</v>
      </c>
      <c r="N224" s="191">
        <f t="shared" si="46"/>
        <v>0</v>
      </c>
      <c r="O224" s="206">
        <v>10740228.526827347</v>
      </c>
      <c r="P224" s="205">
        <v>489005.91580469668</v>
      </c>
      <c r="Q224" s="192">
        <f t="shared" si="41"/>
        <v>1.1831238925167797E-2</v>
      </c>
      <c r="S224" s="191">
        <f t="shared" si="42"/>
        <v>114752555.51955657</v>
      </c>
      <c r="T224" s="192">
        <f t="shared" si="43"/>
        <v>9.7882315370059203E-3</v>
      </c>
      <c r="W224" s="181">
        <v>5448597.6644468652</v>
      </c>
      <c r="X224" s="182">
        <f t="shared" si="48"/>
        <v>21060.933947892463</v>
      </c>
      <c r="Y224" s="192">
        <f t="shared" si="44"/>
        <v>-3.3177955993977104E-3</v>
      </c>
    </row>
    <row r="225" spans="1:25" x14ac:dyDescent="0.25">
      <c r="A225" s="188">
        <f t="shared" si="45"/>
        <v>45816</v>
      </c>
      <c r="B225" s="203">
        <v>11733493.641114961</v>
      </c>
      <c r="C225" s="204">
        <v>509494.68636727566</v>
      </c>
      <c r="D225" s="205">
        <f t="shared" si="38"/>
        <v>11223998.954747686</v>
      </c>
      <c r="E225" s="189">
        <v>0</v>
      </c>
      <c r="F225" s="189"/>
      <c r="G225" s="181">
        <f t="shared" si="47"/>
        <v>11733493.641114961</v>
      </c>
      <c r="H225" s="190">
        <f t="shared" si="36"/>
        <v>1.2049020994825854E-2</v>
      </c>
      <c r="I225" s="181">
        <f t="shared" si="39"/>
        <v>11223998.954747686</v>
      </c>
      <c r="J225" s="181"/>
      <c r="K225" s="206">
        <f t="shared" si="37"/>
        <v>10705557.744554857</v>
      </c>
      <c r="L225" s="189"/>
      <c r="M225" s="206">
        <f t="shared" si="40"/>
        <v>10705557.744554857</v>
      </c>
      <c r="N225" s="191">
        <f t="shared" si="46"/>
        <v>0</v>
      </c>
      <c r="O225" s="206">
        <v>11215052.430922132</v>
      </c>
      <c r="P225" s="205">
        <v>509494.68636727566</v>
      </c>
      <c r="Q225" s="192">
        <f t="shared" si="41"/>
        <v>1.1931026737340034E-2</v>
      </c>
      <c r="S225" s="191">
        <f t="shared" si="42"/>
        <v>114878777.85320735</v>
      </c>
      <c r="T225" s="192">
        <f t="shared" si="43"/>
        <v>9.7730221656755489E-3</v>
      </c>
      <c r="W225" s="181">
        <v>5454484.6348537058</v>
      </c>
      <c r="X225" s="182">
        <f t="shared" si="48"/>
        <v>21061.344112905088</v>
      </c>
      <c r="Y225" s="192">
        <f t="shared" si="44"/>
        <v>-3.3163277763154086E-3</v>
      </c>
    </row>
    <row r="226" spans="1:25" x14ac:dyDescent="0.25">
      <c r="A226" s="188">
        <f t="shared" si="45"/>
        <v>45846</v>
      </c>
      <c r="B226" s="203">
        <v>12479943.635514583</v>
      </c>
      <c r="C226" s="204">
        <v>492743.69023440371</v>
      </c>
      <c r="D226" s="205">
        <f t="shared" si="38"/>
        <v>11987199.945280179</v>
      </c>
      <c r="E226" s="189">
        <v>0</v>
      </c>
      <c r="F226" s="189"/>
      <c r="G226" s="181">
        <f t="shared" si="47"/>
        <v>12479943.635514583</v>
      </c>
      <c r="H226" s="190">
        <f t="shared" si="36"/>
        <v>1.1889632835154096E-2</v>
      </c>
      <c r="I226" s="181">
        <f t="shared" si="39"/>
        <v>11987199.945280179</v>
      </c>
      <c r="J226" s="181"/>
      <c r="K226" s="206">
        <f t="shared" si="37"/>
        <v>11406421.597312681</v>
      </c>
      <c r="L226" s="189"/>
      <c r="M226" s="206">
        <f t="shared" si="40"/>
        <v>11406421.597312681</v>
      </c>
      <c r="N226" s="191">
        <f t="shared" si="46"/>
        <v>0</v>
      </c>
      <c r="O226" s="206">
        <v>11899165.287547085</v>
      </c>
      <c r="P226" s="205">
        <v>492743.69023440371</v>
      </c>
      <c r="Q226" s="192">
        <f t="shared" si="41"/>
        <v>1.1778291390898588E-2</v>
      </c>
      <c r="S226" s="191">
        <f t="shared" si="42"/>
        <v>115011562.03966773</v>
      </c>
      <c r="T226" s="192">
        <f t="shared" si="43"/>
        <v>9.7540544151566433E-3</v>
      </c>
      <c r="W226" s="181">
        <v>5460372.3790353136</v>
      </c>
      <c r="X226" s="182">
        <f t="shared" si="48"/>
        <v>21062.952131478414</v>
      </c>
      <c r="Y226" s="192">
        <f t="shared" si="44"/>
        <v>-3.3185398254770293E-3</v>
      </c>
    </row>
    <row r="227" spans="1:25" x14ac:dyDescent="0.25">
      <c r="A227" s="188">
        <f t="shared" si="45"/>
        <v>45877</v>
      </c>
      <c r="B227" s="203">
        <v>12698676.731394159</v>
      </c>
      <c r="C227" s="204">
        <v>520802.80551210383</v>
      </c>
      <c r="D227" s="205">
        <f t="shared" si="38"/>
        <v>12177873.925882054</v>
      </c>
      <c r="E227" s="189">
        <v>0</v>
      </c>
      <c r="F227" s="189"/>
      <c r="G227" s="181">
        <f t="shared" si="47"/>
        <v>12698676.731394159</v>
      </c>
      <c r="H227" s="190">
        <f t="shared" si="36"/>
        <v>1.1870303208997957E-2</v>
      </c>
      <c r="I227" s="181">
        <f t="shared" si="39"/>
        <v>12177873.925882054</v>
      </c>
      <c r="J227" s="181"/>
      <c r="K227" s="206">
        <f t="shared" si="37"/>
        <v>11554540.355904395</v>
      </c>
      <c r="L227" s="189"/>
      <c r="M227" s="206">
        <f t="shared" si="40"/>
        <v>11554540.355904395</v>
      </c>
      <c r="N227" s="191">
        <f t="shared" si="46"/>
        <v>0</v>
      </c>
      <c r="O227" s="206">
        <v>12075343.161416499</v>
      </c>
      <c r="P227" s="205">
        <v>520802.80551210383</v>
      </c>
      <c r="Q227" s="192">
        <f t="shared" si="41"/>
        <v>1.1761371227300144E-2</v>
      </c>
      <c r="S227" s="191">
        <f t="shared" si="42"/>
        <v>115145879.52040109</v>
      </c>
      <c r="T227" s="192">
        <f t="shared" si="43"/>
        <v>9.7431249399755337E-3</v>
      </c>
      <c r="W227" s="181">
        <v>5466260.3873963822</v>
      </c>
      <c r="X227" s="182">
        <f t="shared" si="48"/>
        <v>21064.836169512568</v>
      </c>
      <c r="Y227" s="192">
        <f t="shared" si="44"/>
        <v>-3.3128778041727758E-3</v>
      </c>
    </row>
    <row r="228" spans="1:25" x14ac:dyDescent="0.25">
      <c r="A228" s="188">
        <f t="shared" si="45"/>
        <v>45908</v>
      </c>
      <c r="B228" s="203">
        <v>11703663.550058704</v>
      </c>
      <c r="C228" s="204">
        <v>501163.70672470448</v>
      </c>
      <c r="D228" s="205">
        <f t="shared" si="38"/>
        <v>11202499.843333999</v>
      </c>
      <c r="E228" s="189">
        <v>0</v>
      </c>
      <c r="F228" s="189"/>
      <c r="G228" s="181">
        <f t="shared" si="47"/>
        <v>11703663.550058704</v>
      </c>
      <c r="H228" s="190">
        <f t="shared" si="36"/>
        <v>1.1912877923382581E-2</v>
      </c>
      <c r="I228" s="181">
        <f t="shared" si="39"/>
        <v>11202499.843333999</v>
      </c>
      <c r="J228" s="181"/>
      <c r="K228" s="206">
        <f t="shared" si="37"/>
        <v>10629173.300436214</v>
      </c>
      <c r="L228" s="189"/>
      <c r="M228" s="206">
        <f t="shared" si="40"/>
        <v>10629173.300436214</v>
      </c>
      <c r="N228" s="191">
        <f t="shared" si="46"/>
        <v>0</v>
      </c>
      <c r="O228" s="206">
        <v>11130337.007160919</v>
      </c>
      <c r="P228" s="205">
        <v>501163.70672470448</v>
      </c>
      <c r="Q228" s="192">
        <f t="shared" si="41"/>
        <v>1.1788236487688009E-2</v>
      </c>
      <c r="S228" s="191">
        <f t="shared" si="42"/>
        <v>115269718.88126294</v>
      </c>
      <c r="T228" s="192">
        <f t="shared" si="43"/>
        <v>9.7501746229620156E-3</v>
      </c>
      <c r="W228" s="181">
        <v>5472147.5063636675</v>
      </c>
      <c r="X228" s="182">
        <f t="shared" si="48"/>
        <v>21064.804767637117</v>
      </c>
      <c r="Y228" s="192">
        <f t="shared" si="44"/>
        <v>-3.2896292227059254E-3</v>
      </c>
    </row>
    <row r="229" spans="1:25" x14ac:dyDescent="0.25">
      <c r="A229" s="188">
        <f t="shared" si="45"/>
        <v>45938</v>
      </c>
      <c r="B229" s="203">
        <v>10992446.762590818</v>
      </c>
      <c r="C229" s="204">
        <v>459081.22618679854</v>
      </c>
      <c r="D229" s="205">
        <f t="shared" si="38"/>
        <v>10533365.536404019</v>
      </c>
      <c r="E229" s="189">
        <v>0</v>
      </c>
      <c r="F229" s="189"/>
      <c r="G229" s="181">
        <f t="shared" si="47"/>
        <v>10992446.762590818</v>
      </c>
      <c r="H229" s="190">
        <f t="shared" si="36"/>
        <v>1.1821398010099182E-2</v>
      </c>
      <c r="I229" s="181">
        <f t="shared" si="39"/>
        <v>10533365.536404019</v>
      </c>
      <c r="J229" s="181"/>
      <c r="K229" s="206">
        <f t="shared" si="37"/>
        <v>9994565.8145078775</v>
      </c>
      <c r="L229" s="189"/>
      <c r="M229" s="206">
        <f t="shared" si="40"/>
        <v>9994565.8145078775</v>
      </c>
      <c r="N229" s="191">
        <f t="shared" si="46"/>
        <v>0</v>
      </c>
      <c r="O229" s="206">
        <v>10453647.040694676</v>
      </c>
      <c r="P229" s="205">
        <v>459081.22618679854</v>
      </c>
      <c r="Q229" s="192">
        <f t="shared" si="41"/>
        <v>1.1695980805864092E-2</v>
      </c>
      <c r="S229" s="191">
        <f t="shared" si="42"/>
        <v>115385263.72096498</v>
      </c>
      <c r="T229" s="192">
        <f t="shared" si="43"/>
        <v>9.7771146716276736E-3</v>
      </c>
      <c r="W229" s="181">
        <v>5478033.5325776841</v>
      </c>
      <c r="X229" s="182">
        <f t="shared" si="48"/>
        <v>21063.263493144506</v>
      </c>
      <c r="Y229" s="192">
        <f t="shared" si="44"/>
        <v>-3.2469264088272887E-3</v>
      </c>
    </row>
    <row r="230" spans="1:25" x14ac:dyDescent="0.25">
      <c r="A230" s="188">
        <f t="shared" si="45"/>
        <v>45969</v>
      </c>
      <c r="B230" s="203">
        <v>9212216.9585000817</v>
      </c>
      <c r="C230" s="204">
        <v>411384.26362959412</v>
      </c>
      <c r="D230" s="205">
        <f t="shared" si="38"/>
        <v>8800832.6948704869</v>
      </c>
      <c r="E230" s="189">
        <v>0</v>
      </c>
      <c r="F230" s="189"/>
      <c r="G230" s="181">
        <f t="shared" si="47"/>
        <v>9212216.9585000817</v>
      </c>
      <c r="H230" s="190">
        <f t="shared" si="36"/>
        <v>1.190337199445124E-2</v>
      </c>
      <c r="I230" s="181">
        <f t="shared" si="39"/>
        <v>8800832.6948704869</v>
      </c>
      <c r="J230" s="181"/>
      <c r="K230" s="206">
        <f t="shared" si="37"/>
        <v>8399610.5105111133</v>
      </c>
      <c r="L230" s="189"/>
      <c r="M230" s="206">
        <f t="shared" si="40"/>
        <v>8399610.5105111133</v>
      </c>
      <c r="N230" s="191">
        <f t="shared" si="46"/>
        <v>0</v>
      </c>
      <c r="O230" s="206">
        <v>8810994.7741407081</v>
      </c>
      <c r="P230" s="205">
        <v>411384.26362959412</v>
      </c>
      <c r="Q230" s="192">
        <f t="shared" si="41"/>
        <v>1.1771888220563076E-2</v>
      </c>
      <c r="S230" s="191">
        <f t="shared" si="42"/>
        <v>115482992.54420784</v>
      </c>
      <c r="T230" s="192">
        <f t="shared" si="43"/>
        <v>9.8236518119165783E-3</v>
      </c>
      <c r="W230" s="181">
        <v>5483918.0204521408</v>
      </c>
      <c r="X230" s="182">
        <f t="shared" si="48"/>
        <v>21058.482660301775</v>
      </c>
      <c r="Y230" s="192">
        <f t="shared" si="44"/>
        <v>-3.1850979212783015E-3</v>
      </c>
    </row>
    <row r="231" spans="1:25" x14ac:dyDescent="0.25">
      <c r="A231" s="188">
        <f t="shared" si="45"/>
        <v>45999</v>
      </c>
      <c r="B231" s="203">
        <v>9487461.740882393</v>
      </c>
      <c r="C231" s="204">
        <v>391169.3702125845</v>
      </c>
      <c r="D231" s="205">
        <f t="shared" si="38"/>
        <v>9096292.3706698082</v>
      </c>
      <c r="E231" s="189">
        <v>0</v>
      </c>
      <c r="F231" s="189"/>
      <c r="G231" s="181">
        <f t="shared" si="47"/>
        <v>9487461.740882393</v>
      </c>
      <c r="H231" s="190">
        <f t="shared" si="36"/>
        <v>1.1746054133717321E-2</v>
      </c>
      <c r="I231" s="181">
        <f t="shared" si="39"/>
        <v>9096292.3706698082</v>
      </c>
      <c r="J231" s="181"/>
      <c r="K231" s="206">
        <f t="shared" si="37"/>
        <v>8642521.7759604324</v>
      </c>
      <c r="L231" s="189"/>
      <c r="M231" s="206">
        <f t="shared" si="40"/>
        <v>8642521.7759604324</v>
      </c>
      <c r="N231" s="191">
        <f t="shared" si="46"/>
        <v>0</v>
      </c>
      <c r="O231" s="206">
        <v>9033691.1461730171</v>
      </c>
      <c r="P231" s="205">
        <v>391169.3702125845</v>
      </c>
      <c r="Q231" s="192">
        <f t="shared" si="41"/>
        <v>1.1619013357838881E-2</v>
      </c>
      <c r="S231" s="191">
        <f t="shared" si="42"/>
        <v>115582256.76782794</v>
      </c>
      <c r="T231" s="192">
        <f t="shared" si="43"/>
        <v>9.8656004735069303E-3</v>
      </c>
      <c r="W231" s="181">
        <v>5489800.7663489617</v>
      </c>
      <c r="X231" s="182">
        <f t="shared" si="48"/>
        <v>21053.998439491075</v>
      </c>
      <c r="Y231" s="192">
        <f t="shared" si="44"/>
        <v>-3.1280366381758462E-3</v>
      </c>
    </row>
    <row r="232" spans="1:25" x14ac:dyDescent="0.25">
      <c r="A232" s="188">
        <f t="shared" si="45"/>
        <v>46030</v>
      </c>
      <c r="B232" s="203">
        <v>9584990.6770840678</v>
      </c>
      <c r="C232" s="204">
        <v>388209.23690540204</v>
      </c>
      <c r="D232" s="205">
        <f t="shared" si="38"/>
        <v>9196781.4401786663</v>
      </c>
      <c r="E232" s="189">
        <v>0</v>
      </c>
      <c r="F232" s="189"/>
      <c r="G232" s="181">
        <f t="shared" si="47"/>
        <v>9584990.6770840678</v>
      </c>
      <c r="H232" s="190">
        <f t="shared" ref="H232:H295" si="49">G232/G220-1</f>
        <v>1.2957514815227E-2</v>
      </c>
      <c r="I232" s="181">
        <f t="shared" si="39"/>
        <v>9196781.4401786663</v>
      </c>
      <c r="J232" s="181"/>
      <c r="K232" s="206">
        <f t="shared" si="37"/>
        <v>8712713.2251697518</v>
      </c>
      <c r="L232" s="189"/>
      <c r="M232" s="206">
        <f t="shared" si="40"/>
        <v>8712713.2251697518</v>
      </c>
      <c r="N232" s="191">
        <f t="shared" si="46"/>
        <v>0</v>
      </c>
      <c r="O232" s="206">
        <v>9100922.4620751534</v>
      </c>
      <c r="P232" s="205">
        <v>388209.23690540204</v>
      </c>
      <c r="Q232" s="192">
        <f t="shared" si="41"/>
        <v>1.2886392464150687E-2</v>
      </c>
      <c r="S232" s="191">
        <f t="shared" si="42"/>
        <v>115693103.79162297</v>
      </c>
      <c r="T232" s="192">
        <f t="shared" si="43"/>
        <v>9.9548207956601242E-3</v>
      </c>
      <c r="W232" s="181">
        <v>5495682.1270420393</v>
      </c>
      <c r="X232" s="182">
        <f t="shared" si="48"/>
        <v>21051.636742660892</v>
      </c>
      <c r="Y232" s="192">
        <f t="shared" si="44"/>
        <v>-3.0245212595367832E-3</v>
      </c>
    </row>
    <row r="233" spans="1:25" x14ac:dyDescent="0.25">
      <c r="A233" s="188">
        <f t="shared" si="45"/>
        <v>46061</v>
      </c>
      <c r="B233" s="203">
        <v>8638616.7091309577</v>
      </c>
      <c r="C233" s="204">
        <v>375195.29480792931</v>
      </c>
      <c r="D233" s="205">
        <f t="shared" si="38"/>
        <v>8263421.4143230282</v>
      </c>
      <c r="E233" s="189">
        <v>0</v>
      </c>
      <c r="F233" s="189"/>
      <c r="G233" s="181">
        <f t="shared" si="47"/>
        <v>8638616.7091309577</v>
      </c>
      <c r="H233" s="190">
        <f t="shared" si="49"/>
        <v>1.3068783777759663E-2</v>
      </c>
      <c r="I233" s="181">
        <f t="shared" si="39"/>
        <v>8263421.4143230282</v>
      </c>
      <c r="J233" s="181"/>
      <c r="K233" s="206">
        <f t="shared" si="37"/>
        <v>7829764.2650884213</v>
      </c>
      <c r="L233" s="189"/>
      <c r="M233" s="206">
        <f t="shared" si="40"/>
        <v>7829764.2650884213</v>
      </c>
      <c r="N233" s="191">
        <f t="shared" si="46"/>
        <v>0</v>
      </c>
      <c r="O233" s="206">
        <v>8204959.5598963508</v>
      </c>
      <c r="P233" s="205">
        <v>375195.29480792931</v>
      </c>
      <c r="Q233" s="192">
        <f t="shared" si="41"/>
        <v>1.2997093566439855E-2</v>
      </c>
      <c r="S233" s="191">
        <f t="shared" si="42"/>
        <v>115793562.30172415</v>
      </c>
      <c r="T233" s="192">
        <f t="shared" si="43"/>
        <v>1.1955849807312902E-2</v>
      </c>
      <c r="W233" s="181">
        <v>5501562.0326129859</v>
      </c>
      <c r="X233" s="182">
        <f t="shared" si="48"/>
        <v>21047.397378291051</v>
      </c>
      <c r="Y233" s="192">
        <f t="shared" si="44"/>
        <v>-1.0339544772571818E-3</v>
      </c>
    </row>
    <row r="234" spans="1:25" x14ac:dyDescent="0.25">
      <c r="A234" s="188">
        <f t="shared" si="45"/>
        <v>46090</v>
      </c>
      <c r="B234" s="203">
        <v>9736321.4679049812</v>
      </c>
      <c r="C234" s="204">
        <v>442631.69420369016</v>
      </c>
      <c r="D234" s="205">
        <f t="shared" si="38"/>
        <v>9293689.7737012915</v>
      </c>
      <c r="E234" s="189">
        <v>0</v>
      </c>
      <c r="F234" s="189"/>
      <c r="G234" s="181">
        <f t="shared" si="47"/>
        <v>9736321.4679049812</v>
      </c>
      <c r="H234" s="190">
        <f t="shared" si="49"/>
        <v>1.3224674991316521E-2</v>
      </c>
      <c r="I234" s="181">
        <f t="shared" si="39"/>
        <v>9293689.7737012915</v>
      </c>
      <c r="J234" s="181"/>
      <c r="K234" s="206">
        <f t="shared" si="37"/>
        <v>8813733.293431541</v>
      </c>
      <c r="L234" s="189"/>
      <c r="M234" s="206">
        <f t="shared" si="40"/>
        <v>8813733.293431541</v>
      </c>
      <c r="N234" s="191">
        <f t="shared" si="46"/>
        <v>0</v>
      </c>
      <c r="O234" s="206">
        <v>9256364.9876352306</v>
      </c>
      <c r="P234" s="205">
        <v>442631.69420369016</v>
      </c>
      <c r="Q234" s="192">
        <f t="shared" si="41"/>
        <v>1.315666819215755E-2</v>
      </c>
      <c r="S234" s="191">
        <f t="shared" si="42"/>
        <v>115908015.83898683</v>
      </c>
      <c r="T234" s="192">
        <f t="shared" si="43"/>
        <v>1.205595758784872E-2</v>
      </c>
      <c r="W234" s="181">
        <v>5507440.0925818617</v>
      </c>
      <c r="X234" s="182">
        <f t="shared" si="48"/>
        <v>21045.715230766986</v>
      </c>
      <c r="Y234" s="192">
        <f t="shared" si="44"/>
        <v>-9.2013110181421442E-4</v>
      </c>
    </row>
    <row r="235" spans="1:25" x14ac:dyDescent="0.25">
      <c r="A235" s="188">
        <f t="shared" si="45"/>
        <v>46121</v>
      </c>
      <c r="B235" s="203">
        <v>10026908.23955461</v>
      </c>
      <c r="C235" s="204">
        <v>481113.98965737707</v>
      </c>
      <c r="D235" s="205">
        <f t="shared" si="38"/>
        <v>9545794.2498972323</v>
      </c>
      <c r="E235" s="189">
        <v>0</v>
      </c>
      <c r="F235" s="189"/>
      <c r="G235" s="181">
        <f t="shared" si="47"/>
        <v>10026908.23955461</v>
      </c>
      <c r="H235" s="190">
        <f t="shared" si="49"/>
        <v>1.3420331078405345E-2</v>
      </c>
      <c r="I235" s="181">
        <f t="shared" si="39"/>
        <v>9545794.2498972323</v>
      </c>
      <c r="J235" s="181"/>
      <c r="K235" s="206">
        <f t="shared" si="37"/>
        <v>9087990.4217497613</v>
      </c>
      <c r="L235" s="189"/>
      <c r="M235" s="206">
        <f t="shared" si="40"/>
        <v>9087990.4217497613</v>
      </c>
      <c r="N235" s="191">
        <f t="shared" si="46"/>
        <v>0</v>
      </c>
      <c r="O235" s="206">
        <v>9569104.4114071392</v>
      </c>
      <c r="P235" s="205">
        <v>481113.98965737707</v>
      </c>
      <c r="Q235" s="192">
        <f t="shared" si="41"/>
        <v>1.3358220409569022E-2</v>
      </c>
      <c r="S235" s="191">
        <f t="shared" si="42"/>
        <v>116027814.91564968</v>
      </c>
      <c r="T235" s="192">
        <f t="shared" si="43"/>
        <v>1.2170401853164536E-2</v>
      </c>
      <c r="W235" s="181">
        <v>5513318.588712086</v>
      </c>
      <c r="X235" s="182">
        <f t="shared" si="48"/>
        <v>21045.004573688864</v>
      </c>
      <c r="Y235" s="192">
        <f t="shared" si="44"/>
        <v>-7.9221684677399651E-4</v>
      </c>
    </row>
    <row r="236" spans="1:25" x14ac:dyDescent="0.25">
      <c r="A236" s="188">
        <f t="shared" si="45"/>
        <v>46151</v>
      </c>
      <c r="B236" s="203">
        <v>11379133.239227027</v>
      </c>
      <c r="C236" s="204">
        <v>496123.65831863193</v>
      </c>
      <c r="D236" s="205">
        <f t="shared" si="38"/>
        <v>10883009.580908395</v>
      </c>
      <c r="E236" s="189">
        <v>0</v>
      </c>
      <c r="F236" s="189"/>
      <c r="G236" s="181">
        <f t="shared" si="47"/>
        <v>11379133.239227027</v>
      </c>
      <c r="H236" s="190">
        <f t="shared" si="49"/>
        <v>1.3309535280156881E-2</v>
      </c>
      <c r="I236" s="181">
        <f t="shared" si="39"/>
        <v>10883009.580908395</v>
      </c>
      <c r="J236" s="181"/>
      <c r="K236" s="206">
        <f t="shared" si="37"/>
        <v>10387052.31900347</v>
      </c>
      <c r="L236" s="189"/>
      <c r="M236" s="206">
        <f t="shared" si="40"/>
        <v>10387052.31900347</v>
      </c>
      <c r="N236" s="191">
        <f t="shared" si="46"/>
        <v>0</v>
      </c>
      <c r="O236" s="206">
        <v>10883175.977322102</v>
      </c>
      <c r="P236" s="205">
        <v>496123.65831863193</v>
      </c>
      <c r="Q236" s="192">
        <f t="shared" si="41"/>
        <v>1.3250098367268759E-2</v>
      </c>
      <c r="S236" s="191">
        <f t="shared" si="42"/>
        <v>116163644.62363049</v>
      </c>
      <c r="T236" s="192">
        <f t="shared" si="43"/>
        <v>1.2296798948703502E-2</v>
      </c>
      <c r="W236" s="181">
        <v>5519198.95555213</v>
      </c>
      <c r="X236" s="182">
        <f t="shared" si="48"/>
        <v>21047.192818945899</v>
      </c>
      <c r="Y236" s="192">
        <f t="shared" si="44"/>
        <v>-6.524463245818346E-4</v>
      </c>
    </row>
    <row r="237" spans="1:25" x14ac:dyDescent="0.25">
      <c r="A237" s="188">
        <f t="shared" si="45"/>
        <v>46182</v>
      </c>
      <c r="B237" s="203">
        <v>11890927.866230648</v>
      </c>
      <c r="C237" s="204">
        <v>516900.56638449547</v>
      </c>
      <c r="D237" s="205">
        <f t="shared" si="38"/>
        <v>11374027.299846152</v>
      </c>
      <c r="E237" s="189">
        <v>0</v>
      </c>
      <c r="F237" s="189"/>
      <c r="G237" s="181">
        <f t="shared" si="47"/>
        <v>11890927.866230648</v>
      </c>
      <c r="H237" s="190">
        <f t="shared" si="49"/>
        <v>1.3417506322586314E-2</v>
      </c>
      <c r="I237" s="181">
        <f t="shared" si="39"/>
        <v>11374027.299846152</v>
      </c>
      <c r="J237" s="181"/>
      <c r="K237" s="206">
        <f t="shared" ref="K237:K300" si="50">M237</f>
        <v>10848629.90143767</v>
      </c>
      <c r="L237" s="189"/>
      <c r="M237" s="206">
        <f t="shared" si="40"/>
        <v>10848629.90143767</v>
      </c>
      <c r="N237" s="191">
        <f t="shared" si="46"/>
        <v>0</v>
      </c>
      <c r="O237" s="206">
        <v>11365530.467822166</v>
      </c>
      <c r="P237" s="205">
        <v>516900.56638449547</v>
      </c>
      <c r="Q237" s="192">
        <f t="shared" si="41"/>
        <v>1.3364287998500979E-2</v>
      </c>
      <c r="S237" s="191">
        <f t="shared" si="42"/>
        <v>116306716.78051332</v>
      </c>
      <c r="T237" s="192">
        <f t="shared" si="43"/>
        <v>1.2429962731067556E-2</v>
      </c>
      <c r="W237" s="181">
        <v>5525079.7238046965</v>
      </c>
      <c r="X237" s="182">
        <f t="shared" si="48"/>
        <v>21050.68570855333</v>
      </c>
      <c r="Y237" s="192">
        <f t="shared" si="44"/>
        <v>-5.060647741483848E-4</v>
      </c>
    </row>
    <row r="238" spans="1:25" x14ac:dyDescent="0.25">
      <c r="A238" s="188">
        <f t="shared" si="45"/>
        <v>46212</v>
      </c>
      <c r="B238" s="203">
        <v>12645144.439969756</v>
      </c>
      <c r="C238" s="204">
        <v>499876.1800032988</v>
      </c>
      <c r="D238" s="205">
        <f t="shared" ref="D238:D301" si="51">B238-C238</f>
        <v>12145268.259966457</v>
      </c>
      <c r="E238" s="189">
        <v>0</v>
      </c>
      <c r="F238" s="189"/>
      <c r="G238" s="181">
        <f t="shared" si="47"/>
        <v>12645144.439969756</v>
      </c>
      <c r="H238" s="190">
        <f t="shared" si="49"/>
        <v>1.3237303731489236E-2</v>
      </c>
      <c r="I238" s="181">
        <f t="shared" si="39"/>
        <v>12145268.259966457</v>
      </c>
      <c r="J238" s="181"/>
      <c r="K238" s="206">
        <f t="shared" si="50"/>
        <v>11556801.97260624</v>
      </c>
      <c r="L238" s="189"/>
      <c r="M238" s="206">
        <f t="shared" si="40"/>
        <v>11556801.97260624</v>
      </c>
      <c r="N238" s="191">
        <f t="shared" si="46"/>
        <v>0</v>
      </c>
      <c r="O238" s="206">
        <v>12056678.152609538</v>
      </c>
      <c r="P238" s="205">
        <v>499876.1800032988</v>
      </c>
      <c r="Q238" s="192">
        <f t="shared" si="41"/>
        <v>1.3183834562891183E-2</v>
      </c>
      <c r="S238" s="191">
        <f t="shared" si="42"/>
        <v>116457097.15580687</v>
      </c>
      <c r="T238" s="192">
        <f t="shared" si="43"/>
        <v>1.2568606933975657E-2</v>
      </c>
      <c r="W238" s="181">
        <v>5530961.319214345</v>
      </c>
      <c r="X238" s="182">
        <f t="shared" si="48"/>
        <v>21055.489350691976</v>
      </c>
      <c r="Y238" s="192">
        <f t="shared" si="44"/>
        <v>-3.5430839608119324E-4</v>
      </c>
    </row>
    <row r="239" spans="1:25" x14ac:dyDescent="0.25">
      <c r="A239" s="188">
        <f t="shared" si="45"/>
        <v>46243</v>
      </c>
      <c r="B239" s="203">
        <v>12867087.968460944</v>
      </c>
      <c r="C239" s="204">
        <v>528358.39337559184</v>
      </c>
      <c r="D239" s="205">
        <f t="shared" si="51"/>
        <v>12338729.575085351</v>
      </c>
      <c r="E239" s="189">
        <v>0</v>
      </c>
      <c r="F239" s="189"/>
      <c r="G239" s="181">
        <f t="shared" si="47"/>
        <v>12867087.968460944</v>
      </c>
      <c r="H239" s="190">
        <f t="shared" si="49"/>
        <v>1.3262109165314229E-2</v>
      </c>
      <c r="I239" s="181">
        <f t="shared" si="39"/>
        <v>12338729.575085351</v>
      </c>
      <c r="J239" s="181"/>
      <c r="K239" s="206">
        <f t="shared" si="50"/>
        <v>11707129.287256243</v>
      </c>
      <c r="L239" s="189"/>
      <c r="M239" s="206">
        <f t="shared" si="40"/>
        <v>11707129.287256243</v>
      </c>
      <c r="N239" s="191">
        <f t="shared" si="46"/>
        <v>0</v>
      </c>
      <c r="O239" s="206">
        <v>12235487.680631835</v>
      </c>
      <c r="P239" s="205">
        <v>528358.39337559184</v>
      </c>
      <c r="Q239" s="192">
        <f t="shared" si="41"/>
        <v>1.3205971561982111E-2</v>
      </c>
      <c r="S239" s="191">
        <f t="shared" si="42"/>
        <v>116609686.08715874</v>
      </c>
      <c r="T239" s="192">
        <f t="shared" si="43"/>
        <v>1.2712626564273188E-2</v>
      </c>
      <c r="W239" s="181">
        <v>5536843.1452130331</v>
      </c>
      <c r="X239" s="182">
        <f t="shared" si="48"/>
        <v>21060.680793888034</v>
      </c>
      <c r="Y239" s="192">
        <f t="shared" si="44"/>
        <v>-1.9726598351366142E-4</v>
      </c>
    </row>
    <row r="240" spans="1:25" x14ac:dyDescent="0.25">
      <c r="A240" s="188">
        <f t="shared" si="45"/>
        <v>46274</v>
      </c>
      <c r="B240" s="203">
        <v>11860546.5873535</v>
      </c>
      <c r="C240" s="204">
        <v>508462.96698054846</v>
      </c>
      <c r="D240" s="205">
        <f t="shared" si="51"/>
        <v>11352083.620372951</v>
      </c>
      <c r="E240" s="189">
        <v>0</v>
      </c>
      <c r="F240" s="189"/>
      <c r="G240" s="181">
        <f t="shared" si="47"/>
        <v>11860546.5873535</v>
      </c>
      <c r="H240" s="190">
        <f t="shared" si="49"/>
        <v>1.3404609302358983E-2</v>
      </c>
      <c r="I240" s="181">
        <f t="shared" ref="I240:I303" si="52">G240-C240</f>
        <v>11352083.620372951</v>
      </c>
      <c r="J240" s="181"/>
      <c r="K240" s="206">
        <f t="shared" si="50"/>
        <v>10771071.859164948</v>
      </c>
      <c r="L240" s="189"/>
      <c r="M240" s="206">
        <f t="shared" ref="M240:M303" si="53">O240-P240</f>
        <v>10771071.859164948</v>
      </c>
      <c r="N240" s="191">
        <f t="shared" si="46"/>
        <v>0</v>
      </c>
      <c r="O240" s="206">
        <v>11279534.826145496</v>
      </c>
      <c r="P240" s="205">
        <v>508462.96698054846</v>
      </c>
      <c r="Q240" s="192">
        <f t="shared" ref="Q240:Q303" si="54">M240/M228-1</f>
        <v>1.3349914872769153E-2</v>
      </c>
      <c r="S240" s="191">
        <f t="shared" si="42"/>
        <v>116751584.64588749</v>
      </c>
      <c r="T240" s="192">
        <f t="shared" si="43"/>
        <v>1.2855637881367565E-2</v>
      </c>
      <c r="W240" s="181">
        <v>5542724.4123167684</v>
      </c>
      <c r="X240" s="182">
        <f t="shared" si="48"/>
        <v>21063.934621473851</v>
      </c>
      <c r="Y240" s="192">
        <f t="shared" si="44"/>
        <v>-4.130805734325893E-5</v>
      </c>
    </row>
    <row r="241" spans="1:25" x14ac:dyDescent="0.25">
      <c r="A241" s="188">
        <f t="shared" si="45"/>
        <v>46304</v>
      </c>
      <c r="B241" s="203">
        <v>11140899.850658268</v>
      </c>
      <c r="C241" s="204">
        <v>465765.69794777746</v>
      </c>
      <c r="D241" s="205">
        <f t="shared" si="51"/>
        <v>10675134.15271049</v>
      </c>
      <c r="E241" s="189">
        <v>0</v>
      </c>
      <c r="F241" s="189"/>
      <c r="G241" s="181">
        <f t="shared" si="47"/>
        <v>11140899.850658268</v>
      </c>
      <c r="H241" s="190">
        <f t="shared" si="49"/>
        <v>1.3505008600329216E-2</v>
      </c>
      <c r="I241" s="181">
        <f t="shared" si="52"/>
        <v>10675134.15271049</v>
      </c>
      <c r="J241" s="181"/>
      <c r="K241" s="206">
        <f t="shared" si="50"/>
        <v>10129057.935936285</v>
      </c>
      <c r="L241" s="189"/>
      <c r="M241" s="206">
        <f t="shared" si="53"/>
        <v>10129057.935936285</v>
      </c>
      <c r="N241" s="191">
        <f t="shared" si="46"/>
        <v>0</v>
      </c>
      <c r="O241" s="206">
        <v>10594823.633884063</v>
      </c>
      <c r="P241" s="205">
        <v>465765.69794777746</v>
      </c>
      <c r="Q241" s="192">
        <f t="shared" si="54"/>
        <v>1.3456524667953218E-2</v>
      </c>
      <c r="S241" s="191">
        <f t="shared" si="42"/>
        <v>116886076.76731588</v>
      </c>
      <c r="T241" s="192">
        <f t="shared" si="43"/>
        <v>1.3006973316629811E-2</v>
      </c>
      <c r="W241" s="181">
        <v>5548604.9885698324</v>
      </c>
      <c r="X241" s="182">
        <f t="shared" si="48"/>
        <v>21065.849345574621</v>
      </c>
      <c r="Y241" s="192">
        <f t="shared" si="44"/>
        <v>1.2276599164962043E-4</v>
      </c>
    </row>
    <row r="242" spans="1:25" x14ac:dyDescent="0.25">
      <c r="A242" s="188">
        <f t="shared" si="45"/>
        <v>46335</v>
      </c>
      <c r="B242" s="203">
        <v>9342124.5697707664</v>
      </c>
      <c r="C242" s="204">
        <v>417388.99624929787</v>
      </c>
      <c r="D242" s="205">
        <f t="shared" si="51"/>
        <v>8924735.5735214688</v>
      </c>
      <c r="E242" s="189">
        <v>0</v>
      </c>
      <c r="F242" s="189"/>
      <c r="G242" s="181">
        <f t="shared" si="47"/>
        <v>9342124.5697707664</v>
      </c>
      <c r="H242" s="190">
        <f t="shared" si="49"/>
        <v>1.4101666499595433E-2</v>
      </c>
      <c r="I242" s="181">
        <f t="shared" si="52"/>
        <v>8924735.5735214688</v>
      </c>
      <c r="J242" s="181"/>
      <c r="K242" s="206">
        <f t="shared" si="50"/>
        <v>8517855.4877260197</v>
      </c>
      <c r="L242" s="189"/>
      <c r="M242" s="206">
        <f t="shared" si="53"/>
        <v>8517855.4877260197</v>
      </c>
      <c r="N242" s="191">
        <f t="shared" si="46"/>
        <v>0</v>
      </c>
      <c r="O242" s="206">
        <v>8935244.4839753173</v>
      </c>
      <c r="P242" s="205">
        <v>417388.99624929787</v>
      </c>
      <c r="Q242" s="192">
        <f t="shared" si="54"/>
        <v>1.4077435741447486E-2</v>
      </c>
      <c r="S242" s="191">
        <f t="shared" si="42"/>
        <v>117004321.74453078</v>
      </c>
      <c r="T242" s="192">
        <f t="shared" si="43"/>
        <v>1.3173621213016018E-2</v>
      </c>
      <c r="W242" s="181">
        <v>5554484.5741387447</v>
      </c>
      <c r="X242" s="182">
        <f t="shared" si="48"/>
        <v>21064.838723163251</v>
      </c>
      <c r="Y242" s="192">
        <f t="shared" si="44"/>
        <v>3.0182909965570381E-4</v>
      </c>
    </row>
    <row r="243" spans="1:25" x14ac:dyDescent="0.25">
      <c r="A243" s="188">
        <f t="shared" si="45"/>
        <v>46365</v>
      </c>
      <c r="B243" s="203">
        <v>9621788.8050538916</v>
      </c>
      <c r="C243" s="204">
        <v>396865.59462921129</v>
      </c>
      <c r="D243" s="205">
        <f t="shared" si="51"/>
        <v>9224923.2104246803</v>
      </c>
      <c r="E243" s="189">
        <v>0</v>
      </c>
      <c r="F243" s="189"/>
      <c r="G243" s="181">
        <f t="shared" si="47"/>
        <v>9621788.8050538916</v>
      </c>
      <c r="H243" s="190">
        <f t="shared" si="49"/>
        <v>1.4158377429093649E-2</v>
      </c>
      <c r="I243" s="181">
        <f t="shared" si="52"/>
        <v>9224923.2104246803</v>
      </c>
      <c r="J243" s="181"/>
      <c r="K243" s="206">
        <f t="shared" si="50"/>
        <v>8764727.9603691846</v>
      </c>
      <c r="L243" s="189"/>
      <c r="M243" s="206">
        <f t="shared" si="53"/>
        <v>8764727.9603691846</v>
      </c>
      <c r="N243" s="191">
        <f t="shared" si="46"/>
        <v>0</v>
      </c>
      <c r="O243" s="206">
        <v>9161593.554998396</v>
      </c>
      <c r="P243" s="205">
        <v>396865.59462921129</v>
      </c>
      <c r="Q243" s="192">
        <f t="shared" si="54"/>
        <v>1.4140107202121666E-2</v>
      </c>
      <c r="S243" s="191">
        <f t="shared" si="42"/>
        <v>117126527.92893954</v>
      </c>
      <c r="T243" s="192">
        <f t="shared" si="43"/>
        <v>1.3360797792810075E-2</v>
      </c>
      <c r="W243" s="181">
        <v>5560363.0364645999</v>
      </c>
      <c r="X243" s="182">
        <f t="shared" si="48"/>
        <v>21064.546893940063</v>
      </c>
      <c r="Y243" s="192">
        <f t="shared" si="44"/>
        <v>5.0101905722588214E-4</v>
      </c>
    </row>
    <row r="244" spans="1:25" x14ac:dyDescent="0.25">
      <c r="A244" s="188">
        <f t="shared" si="45"/>
        <v>46396</v>
      </c>
      <c r="B244" s="203">
        <v>9760614.896514602</v>
      </c>
      <c r="C244" s="204">
        <v>393860.53811954096</v>
      </c>
      <c r="D244" s="205">
        <f t="shared" si="51"/>
        <v>9366754.3583950605</v>
      </c>
      <c r="E244" s="189">
        <v>0</v>
      </c>
      <c r="F244" s="189"/>
      <c r="G244" s="181">
        <f t="shared" si="47"/>
        <v>9760614.896514602</v>
      </c>
      <c r="H244" s="190">
        <f t="shared" si="49"/>
        <v>1.8322836750422677E-2</v>
      </c>
      <c r="I244" s="181">
        <f t="shared" si="52"/>
        <v>9366754.3583950605</v>
      </c>
      <c r="J244" s="181"/>
      <c r="K244" s="206">
        <f t="shared" si="50"/>
        <v>8873816.6405064687</v>
      </c>
      <c r="L244" s="189"/>
      <c r="M244" s="206">
        <f t="shared" si="53"/>
        <v>8873816.6405064687</v>
      </c>
      <c r="N244" s="191">
        <f t="shared" si="46"/>
        <v>0</v>
      </c>
      <c r="O244" s="206">
        <v>9267677.1786260102</v>
      </c>
      <c r="P244" s="205">
        <v>393860.53811954096</v>
      </c>
      <c r="Q244" s="192">
        <f t="shared" si="54"/>
        <v>1.8490613793107791E-2</v>
      </c>
      <c r="S244" s="191">
        <f t="shared" si="42"/>
        <v>117287631.34427625</v>
      </c>
      <c r="T244" s="192">
        <f t="shared" si="43"/>
        <v>1.3782390655930676E-2</v>
      </c>
      <c r="W244" s="181">
        <v>5566240.6307094442</v>
      </c>
      <c r="X244" s="182">
        <f t="shared" si="48"/>
        <v>21071.247027516198</v>
      </c>
      <c r="Y244" s="192">
        <f t="shared" si="44"/>
        <v>9.3153254994016166E-4</v>
      </c>
    </row>
    <row r="245" spans="1:25" x14ac:dyDescent="0.25">
      <c r="A245" s="188">
        <f t="shared" si="45"/>
        <v>46427</v>
      </c>
      <c r="B245" s="203">
        <v>8800503.9599072039</v>
      </c>
      <c r="C245" s="204">
        <v>380661.1922276761</v>
      </c>
      <c r="D245" s="205">
        <f t="shared" si="51"/>
        <v>8419842.7676795274</v>
      </c>
      <c r="E245" s="189">
        <v>0</v>
      </c>
      <c r="F245" s="189"/>
      <c r="G245" s="181">
        <f t="shared" si="47"/>
        <v>8800503.9599072039</v>
      </c>
      <c r="H245" s="190">
        <f t="shared" si="49"/>
        <v>1.8739950645701553E-2</v>
      </c>
      <c r="I245" s="181">
        <f t="shared" si="52"/>
        <v>8419842.7676795274</v>
      </c>
      <c r="J245" s="181"/>
      <c r="K245" s="206">
        <f t="shared" si="50"/>
        <v>7978058.904871108</v>
      </c>
      <c r="L245" s="189"/>
      <c r="M245" s="206">
        <f t="shared" si="53"/>
        <v>7978058.904871108</v>
      </c>
      <c r="N245" s="191">
        <f t="shared" si="46"/>
        <v>0</v>
      </c>
      <c r="O245" s="206">
        <v>8358720.0970987845</v>
      </c>
      <c r="P245" s="205">
        <v>380661.1922276761</v>
      </c>
      <c r="Q245" s="192">
        <f t="shared" si="54"/>
        <v>1.8939860098203365E-2</v>
      </c>
      <c r="S245" s="191">
        <f t="shared" si="42"/>
        <v>117435925.98405895</v>
      </c>
      <c r="T245" s="192">
        <f t="shared" si="43"/>
        <v>1.4183549151508767E-2</v>
      </c>
      <c r="W245" s="181">
        <v>5572117.3164843209</v>
      </c>
      <c r="X245" s="182">
        <f t="shared" si="48"/>
        <v>21075.637735882079</v>
      </c>
      <c r="Y245" s="192">
        <f t="shared" si="44"/>
        <v>1.3417505776822658E-3</v>
      </c>
    </row>
    <row r="246" spans="1:25" x14ac:dyDescent="0.25">
      <c r="A246" s="188">
        <f t="shared" si="45"/>
        <v>46456</v>
      </c>
      <c r="B246" s="203">
        <v>9912148.0979420487</v>
      </c>
      <c r="C246" s="204">
        <v>449086.00897111138</v>
      </c>
      <c r="D246" s="205">
        <f t="shared" si="51"/>
        <v>9463062.0889709368</v>
      </c>
      <c r="E246" s="189">
        <v>0</v>
      </c>
      <c r="F246" s="189"/>
      <c r="G246" s="181">
        <f t="shared" si="47"/>
        <v>9912148.0979420487</v>
      </c>
      <c r="H246" s="190">
        <f t="shared" si="49"/>
        <v>1.8058835733461231E-2</v>
      </c>
      <c r="I246" s="181">
        <f t="shared" si="52"/>
        <v>9463062.0889709368</v>
      </c>
      <c r="J246" s="181"/>
      <c r="K246" s="206">
        <f t="shared" si="50"/>
        <v>8974438.1534647848</v>
      </c>
      <c r="L246" s="189"/>
      <c r="M246" s="206">
        <f t="shared" si="53"/>
        <v>8974438.1534647848</v>
      </c>
      <c r="N246" s="191">
        <f t="shared" si="46"/>
        <v>0</v>
      </c>
      <c r="O246" s="206">
        <v>9423524.1624358967</v>
      </c>
      <c r="P246" s="205">
        <v>449086.00897111138</v>
      </c>
      <c r="Q246" s="192">
        <f t="shared" si="54"/>
        <v>1.8233460746198249E-2</v>
      </c>
      <c r="S246" s="191">
        <f t="shared" si="42"/>
        <v>117596630.84409218</v>
      </c>
      <c r="T246" s="192">
        <f t="shared" si="43"/>
        <v>1.4568578306534796E-2</v>
      </c>
      <c r="W246" s="181">
        <v>5577992.831317842</v>
      </c>
      <c r="X246" s="182">
        <f t="shared" si="48"/>
        <v>21082.248471859206</v>
      </c>
      <c r="Y246" s="192">
        <f t="shared" si="44"/>
        <v>1.7358992408493812E-3</v>
      </c>
    </row>
    <row r="247" spans="1:25" x14ac:dyDescent="0.25">
      <c r="A247" s="188">
        <f t="shared" si="45"/>
        <v>46487</v>
      </c>
      <c r="B247" s="203">
        <v>10205380.502452303</v>
      </c>
      <c r="C247" s="204">
        <v>488136.29057382263</v>
      </c>
      <c r="D247" s="205">
        <f t="shared" si="51"/>
        <v>9717244.2118784804</v>
      </c>
      <c r="E247" s="189">
        <v>0</v>
      </c>
      <c r="F247" s="189"/>
      <c r="G247" s="181">
        <f t="shared" si="47"/>
        <v>10205380.502452303</v>
      </c>
      <c r="H247" s="190">
        <f t="shared" si="49"/>
        <v>1.7799331422386766E-2</v>
      </c>
      <c r="I247" s="181">
        <f t="shared" si="52"/>
        <v>9717244.2118784804</v>
      </c>
      <c r="J247" s="181"/>
      <c r="K247" s="206">
        <f t="shared" si="50"/>
        <v>9251291.7816673759</v>
      </c>
      <c r="L247" s="189"/>
      <c r="M247" s="206">
        <f t="shared" si="53"/>
        <v>9251291.7816673759</v>
      </c>
      <c r="N247" s="191">
        <f t="shared" si="46"/>
        <v>0</v>
      </c>
      <c r="O247" s="206">
        <v>9739428.0722411983</v>
      </c>
      <c r="P247" s="205">
        <v>488136.29057382263</v>
      </c>
      <c r="Q247" s="192">
        <f t="shared" si="54"/>
        <v>1.796891857707017E-2</v>
      </c>
      <c r="S247" s="191">
        <f t="shared" si="42"/>
        <v>117759932.20400979</v>
      </c>
      <c r="T247" s="192">
        <f t="shared" si="43"/>
        <v>1.4928465985671879E-2</v>
      </c>
      <c r="W247" s="181">
        <v>5583868.7622894701</v>
      </c>
      <c r="X247" s="182">
        <f t="shared" si="48"/>
        <v>21089.308724320097</v>
      </c>
      <c r="Y247" s="192">
        <f t="shared" si="44"/>
        <v>2.1052098361917793E-3</v>
      </c>
    </row>
    <row r="248" spans="1:25" x14ac:dyDescent="0.25">
      <c r="A248" s="188">
        <f t="shared" si="45"/>
        <v>46517</v>
      </c>
      <c r="B248" s="203">
        <v>11573422.079670966</v>
      </c>
      <c r="C248" s="204">
        <v>503345.49481536244</v>
      </c>
      <c r="D248" s="205">
        <f t="shared" si="51"/>
        <v>11070076.584855603</v>
      </c>
      <c r="E248" s="189">
        <v>0</v>
      </c>
      <c r="F248" s="189"/>
      <c r="G248" s="181">
        <f t="shared" si="47"/>
        <v>11573422.079670966</v>
      </c>
      <c r="H248" s="190">
        <f t="shared" si="49"/>
        <v>1.7074133535423641E-2</v>
      </c>
      <c r="I248" s="181">
        <f t="shared" si="52"/>
        <v>11070076.584855603</v>
      </c>
      <c r="J248" s="181"/>
      <c r="K248" s="206">
        <f t="shared" si="50"/>
        <v>10565651.282433052</v>
      </c>
      <c r="L248" s="189"/>
      <c r="M248" s="206">
        <f t="shared" si="53"/>
        <v>10565651.282433052</v>
      </c>
      <c r="N248" s="191">
        <f t="shared" si="46"/>
        <v>0</v>
      </c>
      <c r="O248" s="206">
        <v>11068996.777248414</v>
      </c>
      <c r="P248" s="205">
        <v>503345.49481536244</v>
      </c>
      <c r="Q248" s="192">
        <f t="shared" si="54"/>
        <v>1.7194383733181828E-2</v>
      </c>
      <c r="S248" s="191">
        <f t="shared" si="42"/>
        <v>117938531.16743937</v>
      </c>
      <c r="T248" s="192">
        <f t="shared" si="43"/>
        <v>1.5279191261254654E-2</v>
      </c>
      <c r="W248" s="181">
        <v>5589746.1098539168</v>
      </c>
      <c r="X248" s="182">
        <f t="shared" si="48"/>
        <v>21099.085512941409</v>
      </c>
      <c r="Y248" s="192">
        <f t="shared" si="44"/>
        <v>2.4655399150805835E-3</v>
      </c>
    </row>
    <row r="249" spans="1:25" x14ac:dyDescent="0.25">
      <c r="A249" s="188">
        <f t="shared" si="45"/>
        <v>46548</v>
      </c>
      <c r="B249" s="203">
        <v>12092262.630041448</v>
      </c>
      <c r="C249" s="204">
        <v>524414.62646647461</v>
      </c>
      <c r="D249" s="205">
        <f t="shared" si="51"/>
        <v>11567848.003574973</v>
      </c>
      <c r="E249" s="189">
        <v>0</v>
      </c>
      <c r="F249" s="189"/>
      <c r="G249" s="181">
        <f t="shared" si="47"/>
        <v>12092262.630041448</v>
      </c>
      <c r="H249" s="190">
        <f t="shared" si="49"/>
        <v>1.6931795909937097E-2</v>
      </c>
      <c r="I249" s="181">
        <f t="shared" si="52"/>
        <v>11567848.003574973</v>
      </c>
      <c r="J249" s="181"/>
      <c r="K249" s="206">
        <f t="shared" si="50"/>
        <v>11033554.683645027</v>
      </c>
      <c r="L249" s="189"/>
      <c r="M249" s="206">
        <f t="shared" si="53"/>
        <v>11033554.683645027</v>
      </c>
      <c r="N249" s="191">
        <f t="shared" si="46"/>
        <v>0</v>
      </c>
      <c r="O249" s="206">
        <v>11557969.310111502</v>
      </c>
      <c r="P249" s="205">
        <v>524414.62646647461</v>
      </c>
      <c r="Q249" s="192">
        <f t="shared" si="54"/>
        <v>1.7045911224499388E-2</v>
      </c>
      <c r="S249" s="191">
        <f t="shared" si="42"/>
        <v>118123455.94964673</v>
      </c>
      <c r="T249" s="192">
        <f t="shared" si="43"/>
        <v>1.5620242918230165E-2</v>
      </c>
      <c r="W249" s="181">
        <v>5595623.8642391553</v>
      </c>
      <c r="X249" s="182">
        <f t="shared" si="48"/>
        <v>21109.9707227566</v>
      </c>
      <c r="Y249" s="192">
        <f t="shared" si="44"/>
        <v>2.8162984818675962E-3</v>
      </c>
    </row>
    <row r="250" spans="1:25" x14ac:dyDescent="0.25">
      <c r="A250" s="188">
        <f t="shared" si="45"/>
        <v>46578</v>
      </c>
      <c r="B250" s="203">
        <v>12854205.298733758</v>
      </c>
      <c r="C250" s="204">
        <v>507112.47696448537</v>
      </c>
      <c r="D250" s="205">
        <f t="shared" si="51"/>
        <v>12347092.821769273</v>
      </c>
      <c r="E250" s="189">
        <v>0</v>
      </c>
      <c r="F250" s="189"/>
      <c r="G250" s="181">
        <f t="shared" si="47"/>
        <v>12854205.298733758</v>
      </c>
      <c r="H250" s="190">
        <f t="shared" si="49"/>
        <v>1.6532896065875491E-2</v>
      </c>
      <c r="I250" s="181">
        <f t="shared" si="52"/>
        <v>12347092.821769273</v>
      </c>
      <c r="J250" s="181"/>
      <c r="K250" s="206">
        <f t="shared" si="50"/>
        <v>11748897.482441857</v>
      </c>
      <c r="L250" s="189"/>
      <c r="M250" s="206">
        <f t="shared" si="53"/>
        <v>11748897.482441857</v>
      </c>
      <c r="N250" s="191">
        <f t="shared" si="46"/>
        <v>0</v>
      </c>
      <c r="O250" s="206">
        <v>12256009.959406342</v>
      </c>
      <c r="P250" s="205">
        <v>507112.47696448537</v>
      </c>
      <c r="Q250" s="192">
        <f t="shared" si="54"/>
        <v>1.6621857006025698E-2</v>
      </c>
      <c r="S250" s="191">
        <f t="shared" si="42"/>
        <v>118315551.45948234</v>
      </c>
      <c r="T250" s="192">
        <f t="shared" si="43"/>
        <v>1.5958274326459243E-2</v>
      </c>
      <c r="W250" s="181">
        <v>5601502.3272554455</v>
      </c>
      <c r="X250" s="182">
        <f t="shared" si="48"/>
        <v>21122.110560195575</v>
      </c>
      <c r="Y250" s="192">
        <f t="shared" si="44"/>
        <v>3.1640779463246727E-3</v>
      </c>
    </row>
    <row r="251" spans="1:25" x14ac:dyDescent="0.25">
      <c r="A251" s="188">
        <f t="shared" si="45"/>
        <v>46609</v>
      </c>
      <c r="B251" s="203">
        <v>13078584.155070802</v>
      </c>
      <c r="C251" s="204">
        <v>536024.1620903397</v>
      </c>
      <c r="D251" s="205">
        <f t="shared" si="51"/>
        <v>12542559.992980462</v>
      </c>
      <c r="E251" s="189">
        <v>0</v>
      </c>
      <c r="F251" s="189"/>
      <c r="G251" s="181">
        <f t="shared" si="47"/>
        <v>13078584.155070802</v>
      </c>
      <c r="H251" s="190">
        <f t="shared" si="49"/>
        <v>1.6436989249491774E-2</v>
      </c>
      <c r="I251" s="181">
        <f>G251-C251</f>
        <v>12542559.992980462</v>
      </c>
      <c r="J251" s="181"/>
      <c r="K251" s="206">
        <f t="shared" si="50"/>
        <v>11900578.098010331</v>
      </c>
      <c r="L251" s="189"/>
      <c r="M251" s="206">
        <f t="shared" si="53"/>
        <v>11900578.098010331</v>
      </c>
      <c r="N251" s="191">
        <f t="shared" si="46"/>
        <v>0</v>
      </c>
      <c r="O251" s="206">
        <v>12436602.26010067</v>
      </c>
      <c r="P251" s="205">
        <v>536024.1620903397</v>
      </c>
      <c r="Q251" s="192">
        <f t="shared" si="54"/>
        <v>1.6524017631262211E-2</v>
      </c>
      <c r="S251" s="191">
        <f t="shared" si="42"/>
        <v>118509000.27023643</v>
      </c>
      <c r="T251" s="192">
        <f t="shared" si="43"/>
        <v>1.6287790892928644E-2</v>
      </c>
      <c r="W251" s="181">
        <v>5607381.212492465</v>
      </c>
      <c r="X251" s="182">
        <f t="shared" si="48"/>
        <v>21134.464695607792</v>
      </c>
      <c r="Y251" s="192">
        <f t="shared" si="44"/>
        <v>3.5033958513426278E-3</v>
      </c>
    </row>
    <row r="252" spans="1:25" x14ac:dyDescent="0.25">
      <c r="A252" s="188">
        <f t="shared" si="45"/>
        <v>46640</v>
      </c>
      <c r="B252" s="203">
        <v>12058077.29045048</v>
      </c>
      <c r="C252" s="204">
        <v>515869.03354581952</v>
      </c>
      <c r="D252" s="205">
        <f t="shared" si="51"/>
        <v>11542208.25690466</v>
      </c>
      <c r="E252" s="189">
        <v>0</v>
      </c>
      <c r="F252" s="189"/>
      <c r="G252" s="181">
        <f t="shared" si="47"/>
        <v>12058077.29045048</v>
      </c>
      <c r="H252" s="190">
        <f t="shared" si="49"/>
        <v>1.6654435075327934E-2</v>
      </c>
      <c r="I252" s="181">
        <f t="shared" si="52"/>
        <v>11542208.25690466</v>
      </c>
      <c r="J252" s="181"/>
      <c r="K252" s="206">
        <f t="shared" si="50"/>
        <v>10951520.073041616</v>
      </c>
      <c r="L252" s="189"/>
      <c r="M252" s="206">
        <f t="shared" si="53"/>
        <v>10951520.073041616</v>
      </c>
      <c r="N252" s="191">
        <f t="shared" si="46"/>
        <v>0</v>
      </c>
      <c r="O252" s="206">
        <v>11467389.106587436</v>
      </c>
      <c r="P252" s="205">
        <v>515869.03354581952</v>
      </c>
      <c r="Q252" s="192">
        <f t="shared" si="54"/>
        <v>1.6753041501912147E-2</v>
      </c>
      <c r="S252" s="191">
        <f t="shared" ref="S252:S315" si="55">SUM(M241:M252)</f>
        <v>118689448.48411311</v>
      </c>
      <c r="T252" s="192">
        <f t="shared" ref="T252:T315" si="56">S252/S240-1</f>
        <v>1.6598180179765887E-2</v>
      </c>
      <c r="W252" s="181">
        <v>5613259.9802444205</v>
      </c>
      <c r="X252" s="182">
        <f t="shared" si="48"/>
        <v>21144.477345042724</v>
      </c>
      <c r="Y252" s="192">
        <f t="shared" ref="Y252:Y315" si="57">X252/X240-1</f>
        <v>3.8237264317542152E-3</v>
      </c>
    </row>
    <row r="253" spans="1:25" x14ac:dyDescent="0.25">
      <c r="A253" s="188">
        <f t="shared" ref="A253:A316" si="58">+A241+366</f>
        <v>46670</v>
      </c>
      <c r="B253" s="203">
        <v>11327047.139879858</v>
      </c>
      <c r="C253" s="204">
        <v>472547.95641884231</v>
      </c>
      <c r="D253" s="205">
        <f t="shared" si="51"/>
        <v>10854499.183461016</v>
      </c>
      <c r="E253" s="189">
        <v>0</v>
      </c>
      <c r="F253" s="189"/>
      <c r="G253" s="181">
        <f t="shared" si="47"/>
        <v>11327047.139879858</v>
      </c>
      <c r="H253" s="190">
        <f t="shared" si="49"/>
        <v>1.6708460870922481E-2</v>
      </c>
      <c r="I253" s="181">
        <f t="shared" si="52"/>
        <v>10854499.183461016</v>
      </c>
      <c r="J253" s="181"/>
      <c r="K253" s="206">
        <f t="shared" si="50"/>
        <v>10299298.873586297</v>
      </c>
      <c r="L253" s="189"/>
      <c r="M253" s="206">
        <f t="shared" si="53"/>
        <v>10299298.873586297</v>
      </c>
      <c r="N253" s="191">
        <f t="shared" si="46"/>
        <v>0</v>
      </c>
      <c r="O253" s="206">
        <v>10771846.830005139</v>
      </c>
      <c r="P253" s="205">
        <v>472547.95641884231</v>
      </c>
      <c r="Q253" s="192">
        <f t="shared" si="54"/>
        <v>1.6807183721007757E-2</v>
      </c>
      <c r="S253" s="191">
        <f t="shared" si="55"/>
        <v>118859689.42176312</v>
      </c>
      <c r="T253" s="192">
        <f t="shared" si="56"/>
        <v>1.6884925125651096E-2</v>
      </c>
      <c r="W253" s="181">
        <v>5619138.545788913</v>
      </c>
      <c r="X253" s="182">
        <f t="shared" si="48"/>
        <v>21152.653285411299</v>
      </c>
      <c r="Y253" s="192">
        <f t="shared" si="57"/>
        <v>4.120600048576506E-3</v>
      </c>
    </row>
    <row r="254" spans="1:25" x14ac:dyDescent="0.25">
      <c r="A254" s="188">
        <f t="shared" si="58"/>
        <v>46701</v>
      </c>
      <c r="B254" s="203">
        <v>9505157.3473869972</v>
      </c>
      <c r="C254" s="204">
        <v>423481.75859233743</v>
      </c>
      <c r="D254" s="205">
        <f t="shared" si="51"/>
        <v>9081675.5887946598</v>
      </c>
      <c r="E254" s="189">
        <v>0</v>
      </c>
      <c r="F254" s="189"/>
      <c r="G254" s="181">
        <f t="shared" si="47"/>
        <v>9505157.3473869972</v>
      </c>
      <c r="H254" s="190">
        <f t="shared" si="49"/>
        <v>1.7451359848462245E-2</v>
      </c>
      <c r="I254" s="181">
        <f t="shared" si="52"/>
        <v>9081675.5887946598</v>
      </c>
      <c r="J254" s="181"/>
      <c r="K254" s="206">
        <f t="shared" si="50"/>
        <v>8667694.8922068216</v>
      </c>
      <c r="L254" s="189"/>
      <c r="M254" s="206">
        <f t="shared" si="53"/>
        <v>8667694.8922068216</v>
      </c>
      <c r="N254" s="191">
        <f t="shared" si="46"/>
        <v>0</v>
      </c>
      <c r="O254" s="206">
        <v>9091176.650799159</v>
      </c>
      <c r="P254" s="205">
        <v>423481.75859233743</v>
      </c>
      <c r="Q254" s="192">
        <f t="shared" si="54"/>
        <v>1.7591212329995054E-2</v>
      </c>
      <c r="S254" s="191">
        <f t="shared" si="55"/>
        <v>119009528.82624392</v>
      </c>
      <c r="T254" s="192">
        <f t="shared" si="56"/>
        <v>1.7137889026794584E-2</v>
      </c>
      <c r="W254" s="181">
        <v>5625016.7080420861</v>
      </c>
      <c r="X254" s="182">
        <f t="shared" si="48"/>
        <v>21157.186725524924</v>
      </c>
      <c r="Y254" s="192">
        <f t="shared" si="57"/>
        <v>4.3839881033660433E-3</v>
      </c>
    </row>
    <row r="255" spans="1:25" x14ac:dyDescent="0.25">
      <c r="A255" s="188">
        <f t="shared" si="58"/>
        <v>46731</v>
      </c>
      <c r="B255" s="203">
        <v>9786970.100326512</v>
      </c>
      <c r="C255" s="204">
        <v>402645.1561723309</v>
      </c>
      <c r="D255" s="205">
        <f t="shared" si="51"/>
        <v>9384324.9441541806</v>
      </c>
      <c r="E255" s="189">
        <v>0</v>
      </c>
      <c r="F255" s="189"/>
      <c r="G255" s="181">
        <f t="shared" si="47"/>
        <v>9786970.100326512</v>
      </c>
      <c r="H255" s="190">
        <f t="shared" si="49"/>
        <v>1.716742059292109E-2</v>
      </c>
      <c r="I255" s="181">
        <f t="shared" si="52"/>
        <v>9384324.9441541806</v>
      </c>
      <c r="J255" s="181"/>
      <c r="K255" s="206">
        <f t="shared" si="50"/>
        <v>8916229.3286861181</v>
      </c>
      <c r="L255" s="189"/>
      <c r="M255" s="206">
        <f t="shared" si="53"/>
        <v>8916229.3286861181</v>
      </c>
      <c r="N255" s="191">
        <f t="shared" si="46"/>
        <v>0</v>
      </c>
      <c r="O255" s="206">
        <v>9318874.4848584495</v>
      </c>
      <c r="P255" s="205">
        <v>402645.1561723309</v>
      </c>
      <c r="Q255" s="192">
        <f t="shared" si="54"/>
        <v>1.7285347474783608E-2</v>
      </c>
      <c r="S255" s="191">
        <f t="shared" si="55"/>
        <v>119161030.19456086</v>
      </c>
      <c r="T255" s="192">
        <f t="shared" si="56"/>
        <v>1.737012358853196E-2</v>
      </c>
      <c r="W255" s="181">
        <v>5630894.3815557882</v>
      </c>
      <c r="X255" s="182">
        <f t="shared" si="48"/>
        <v>21162.007688312784</v>
      </c>
      <c r="Y255" s="192">
        <f t="shared" si="57"/>
        <v>4.626769085679161E-3</v>
      </c>
    </row>
    <row r="256" spans="1:25" x14ac:dyDescent="0.25">
      <c r="A256" s="188">
        <f t="shared" si="58"/>
        <v>46762</v>
      </c>
      <c r="B256" s="203">
        <v>9931782.3487831522</v>
      </c>
      <c r="C256" s="204">
        <v>399594.49620422634</v>
      </c>
      <c r="D256" s="205">
        <f t="shared" si="51"/>
        <v>9532187.852578925</v>
      </c>
      <c r="E256" s="189">
        <v>0</v>
      </c>
      <c r="F256" s="189"/>
      <c r="G256" s="181">
        <f t="shared" si="47"/>
        <v>9931782.3487831522</v>
      </c>
      <c r="H256" s="190">
        <f t="shared" si="49"/>
        <v>1.7536543966064189E-2</v>
      </c>
      <c r="I256" s="181">
        <f t="shared" si="52"/>
        <v>9532187.852578925</v>
      </c>
      <c r="J256" s="181"/>
      <c r="K256" s="206">
        <f t="shared" si="50"/>
        <v>9030605.7107280493</v>
      </c>
      <c r="L256" s="189"/>
      <c r="M256" s="206">
        <f t="shared" si="53"/>
        <v>9030605.7107280493</v>
      </c>
      <c r="N256" s="191">
        <f t="shared" si="46"/>
        <v>0</v>
      </c>
      <c r="O256" s="206">
        <v>9430200.2069322765</v>
      </c>
      <c r="P256" s="205">
        <v>399594.49620422634</v>
      </c>
      <c r="Q256" s="192">
        <f t="shared" si="54"/>
        <v>1.7668729992220245E-2</v>
      </c>
      <c r="S256" s="191">
        <f t="shared" si="55"/>
        <v>119317819.26478243</v>
      </c>
      <c r="T256" s="192">
        <f t="shared" si="56"/>
        <v>1.7309480098092633E-2</v>
      </c>
      <c r="W256" s="181">
        <v>5636771.7491148189</v>
      </c>
      <c r="X256" s="182">
        <f t="shared" si="48"/>
        <v>21167.757818740793</v>
      </c>
      <c r="Y256" s="192">
        <f t="shared" si="57"/>
        <v>4.5802126043401614E-3</v>
      </c>
    </row>
    <row r="257" spans="1:25" x14ac:dyDescent="0.25">
      <c r="A257" s="188">
        <f t="shared" si="58"/>
        <v>46793</v>
      </c>
      <c r="B257" s="203">
        <v>9201536.7238606755</v>
      </c>
      <c r="C257" s="204">
        <v>386207.08601239906</v>
      </c>
      <c r="D257" s="205">
        <f t="shared" si="51"/>
        <v>8815329.6378482766</v>
      </c>
      <c r="E257" s="189">
        <v>0</v>
      </c>
      <c r="F257" s="189"/>
      <c r="G257" s="181">
        <f t="shared" si="47"/>
        <v>9201536.7238606755</v>
      </c>
      <c r="H257" s="190">
        <f t="shared" si="49"/>
        <v>4.5569295324503267E-2</v>
      </c>
      <c r="I257" s="181">
        <f t="shared" si="52"/>
        <v>8815329.6378482766</v>
      </c>
      <c r="J257" s="181"/>
      <c r="K257" s="206">
        <f t="shared" si="50"/>
        <v>8353413.9957259409</v>
      </c>
      <c r="L257" s="189"/>
      <c r="M257" s="206">
        <f t="shared" si="53"/>
        <v>8353413.9957259409</v>
      </c>
      <c r="N257" s="191">
        <f t="shared" si="46"/>
        <v>0</v>
      </c>
      <c r="O257" s="206">
        <v>8739621.0817383397</v>
      </c>
      <c r="P257" s="205">
        <v>386207.08601239906</v>
      </c>
      <c r="Q257" s="192">
        <f t="shared" si="54"/>
        <v>4.7048423097710623E-2</v>
      </c>
      <c r="S257" s="191">
        <f t="shared" si="55"/>
        <v>119693174.35563727</v>
      </c>
      <c r="T257" s="192">
        <f t="shared" si="56"/>
        <v>1.9221105915107506E-2</v>
      </c>
      <c r="W257" s="181">
        <v>5642648.7887774818</v>
      </c>
      <c r="X257" s="182">
        <f t="shared" si="48"/>
        <v>21212.231849994267</v>
      </c>
      <c r="Y257" s="192">
        <f t="shared" si="57"/>
        <v>6.4811378817557497E-3</v>
      </c>
    </row>
    <row r="258" spans="1:25" x14ac:dyDescent="0.25">
      <c r="A258" s="188">
        <f t="shared" si="58"/>
        <v>46822</v>
      </c>
      <c r="B258" s="203">
        <v>10084480.938630544</v>
      </c>
      <c r="C258" s="204">
        <v>455634.86200949509</v>
      </c>
      <c r="D258" s="205">
        <f t="shared" si="51"/>
        <v>9628846.0766210482</v>
      </c>
      <c r="E258" s="189">
        <v>0</v>
      </c>
      <c r="F258" s="189"/>
      <c r="G258" s="181">
        <f t="shared" si="47"/>
        <v>10084480.938630544</v>
      </c>
      <c r="H258" s="190">
        <f t="shared" si="49"/>
        <v>1.7386023593036759E-2</v>
      </c>
      <c r="I258" s="181">
        <f t="shared" si="52"/>
        <v>9628846.0766210482</v>
      </c>
      <c r="J258" s="181"/>
      <c r="K258" s="206">
        <f t="shared" si="50"/>
        <v>9131726.9138440639</v>
      </c>
      <c r="L258" s="189"/>
      <c r="M258" s="206">
        <f t="shared" si="53"/>
        <v>9131726.9138440639</v>
      </c>
      <c r="N258" s="191">
        <f t="shared" si="46"/>
        <v>0</v>
      </c>
      <c r="O258" s="206">
        <v>9587361.7758535594</v>
      </c>
      <c r="P258" s="205">
        <v>455634.86200949509</v>
      </c>
      <c r="Q258" s="192">
        <f t="shared" si="54"/>
        <v>1.7526307239473793E-2</v>
      </c>
      <c r="S258" s="191">
        <f t="shared" si="55"/>
        <v>119850463.11601655</v>
      </c>
      <c r="T258" s="192">
        <f t="shared" si="56"/>
        <v>1.9165789493684304E-2</v>
      </c>
      <c r="W258" s="181">
        <v>5648525.3247341691</v>
      </c>
      <c r="X258" s="182">
        <f t="shared" si="48"/>
        <v>21218.009343289428</v>
      </c>
      <c r="Y258" s="192">
        <f t="shared" si="57"/>
        <v>6.4395821731935143E-3</v>
      </c>
    </row>
    <row r="259" spans="1:25" x14ac:dyDescent="0.25">
      <c r="A259" s="188">
        <f t="shared" si="58"/>
        <v>46853</v>
      </c>
      <c r="B259" s="203">
        <v>10381375.229527147</v>
      </c>
      <c r="C259" s="204">
        <v>495261.53585080389</v>
      </c>
      <c r="D259" s="205">
        <f t="shared" si="51"/>
        <v>9886113.6936763432</v>
      </c>
      <c r="E259" s="189">
        <v>0</v>
      </c>
      <c r="F259" s="189"/>
      <c r="G259" s="181">
        <f t="shared" si="47"/>
        <v>10381375.229527147</v>
      </c>
      <c r="H259" s="190">
        <f t="shared" si="49"/>
        <v>1.724528811371151E-2</v>
      </c>
      <c r="I259" s="181">
        <f t="shared" si="52"/>
        <v>9886113.6936763432</v>
      </c>
      <c r="J259" s="181"/>
      <c r="K259" s="206">
        <f t="shared" si="50"/>
        <v>9412125.7795589641</v>
      </c>
      <c r="L259" s="189"/>
      <c r="M259" s="206">
        <f t="shared" si="53"/>
        <v>9412125.7795589641</v>
      </c>
      <c r="N259" s="191">
        <f t="shared" si="46"/>
        <v>0</v>
      </c>
      <c r="O259" s="206">
        <v>9907387.3154097684</v>
      </c>
      <c r="P259" s="205">
        <v>495261.53585080389</v>
      </c>
      <c r="Q259" s="192">
        <f t="shared" si="54"/>
        <v>1.7385031375866999E-2</v>
      </c>
      <c r="S259" s="191">
        <f t="shared" si="55"/>
        <v>120011297.11390814</v>
      </c>
      <c r="T259" s="192">
        <f t="shared" si="56"/>
        <v>1.9118259222483669E-2</v>
      </c>
      <c r="W259" s="181">
        <v>5654402.4613016807</v>
      </c>
      <c r="X259" s="182">
        <f t="shared" si="48"/>
        <v>21224.399560387988</v>
      </c>
      <c r="Y259" s="192">
        <f t="shared" si="57"/>
        <v>6.4056550090760833E-3</v>
      </c>
    </row>
    <row r="260" spans="1:25" x14ac:dyDescent="0.25">
      <c r="A260" s="188">
        <f t="shared" si="58"/>
        <v>46883</v>
      </c>
      <c r="B260" s="203">
        <v>11765755.086550454</v>
      </c>
      <c r="C260" s="204">
        <v>510672.95385192265</v>
      </c>
      <c r="D260" s="205">
        <f t="shared" si="51"/>
        <v>11255082.13269853</v>
      </c>
      <c r="E260" s="189">
        <v>0</v>
      </c>
      <c r="F260" s="189"/>
      <c r="G260" s="181">
        <f t="shared" si="47"/>
        <v>11765755.086550454</v>
      </c>
      <c r="H260" s="190">
        <f t="shared" si="49"/>
        <v>1.6618507953436445E-2</v>
      </c>
      <c r="I260" s="181">
        <f t="shared" si="52"/>
        <v>11255082.13269853</v>
      </c>
      <c r="J260" s="181"/>
      <c r="K260" s="206">
        <f t="shared" si="50"/>
        <v>10742274.034375755</v>
      </c>
      <c r="L260" s="189"/>
      <c r="M260" s="206">
        <f t="shared" si="53"/>
        <v>10742274.034375755</v>
      </c>
      <c r="N260" s="191">
        <f t="shared" si="46"/>
        <v>0</v>
      </c>
      <c r="O260" s="206">
        <v>11252946.988227678</v>
      </c>
      <c r="P260" s="205">
        <v>510672.95385192265</v>
      </c>
      <c r="Q260" s="192">
        <f t="shared" si="54"/>
        <v>1.671669329427572E-2</v>
      </c>
      <c r="S260" s="191">
        <f t="shared" si="55"/>
        <v>120187919.86585084</v>
      </c>
      <c r="T260" s="192">
        <f t="shared" si="56"/>
        <v>1.907255140576547E-2</v>
      </c>
      <c r="W260" s="181">
        <v>5660280.8965981863</v>
      </c>
      <c r="X260" s="182">
        <f t="shared" si="48"/>
        <v>21233.561030174926</v>
      </c>
      <c r="Y260" s="192">
        <f t="shared" si="57"/>
        <v>6.3735234947048802E-3</v>
      </c>
    </row>
    <row r="261" spans="1:25" x14ac:dyDescent="0.25">
      <c r="A261" s="188">
        <f t="shared" si="58"/>
        <v>46914</v>
      </c>
      <c r="B261" s="203">
        <v>12292397.27510374</v>
      </c>
      <c r="C261" s="204">
        <v>532038.45356022264</v>
      </c>
      <c r="D261" s="205">
        <f t="shared" si="51"/>
        <v>11760358.821543518</v>
      </c>
      <c r="E261" s="189">
        <v>0</v>
      </c>
      <c r="F261" s="189"/>
      <c r="G261" s="181">
        <f t="shared" si="47"/>
        <v>12292397.27510374</v>
      </c>
      <c r="H261" s="190">
        <f t="shared" si="49"/>
        <v>1.6550636649677708E-2</v>
      </c>
      <c r="I261" s="181">
        <f t="shared" si="52"/>
        <v>11760358.821543518</v>
      </c>
      <c r="J261" s="181"/>
      <c r="K261" s="206">
        <f t="shared" si="50"/>
        <v>11217222.607011061</v>
      </c>
      <c r="L261" s="189"/>
      <c r="M261" s="206">
        <f t="shared" si="53"/>
        <v>11217222.607011061</v>
      </c>
      <c r="N261" s="191">
        <f t="shared" ref="N261:N324" si="59">K261-M261</f>
        <v>0</v>
      </c>
      <c r="O261" s="206">
        <v>11749261.060571283</v>
      </c>
      <c r="P261" s="205">
        <v>532038.45356022264</v>
      </c>
      <c r="Q261" s="192">
        <f t="shared" si="54"/>
        <v>1.6646305622455948E-2</v>
      </c>
      <c r="S261" s="191">
        <f t="shared" si="55"/>
        <v>120371587.78921689</v>
      </c>
      <c r="T261" s="192">
        <f t="shared" si="56"/>
        <v>1.9032052707029568E-2</v>
      </c>
      <c r="W261" s="181">
        <v>5666159.9371247077</v>
      </c>
      <c r="X261" s="182">
        <f t="shared" si="48"/>
        <v>21243.944598270453</v>
      </c>
      <c r="Y261" s="192">
        <f t="shared" si="57"/>
        <v>6.3464737717247033E-3</v>
      </c>
    </row>
    <row r="262" spans="1:25" x14ac:dyDescent="0.25">
      <c r="A262" s="188">
        <f t="shared" si="58"/>
        <v>46944</v>
      </c>
      <c r="B262" s="203">
        <v>13062740.851280397</v>
      </c>
      <c r="C262" s="204">
        <v>514454.09912756184</v>
      </c>
      <c r="D262" s="205">
        <f t="shared" si="51"/>
        <v>12548286.752152834</v>
      </c>
      <c r="E262" s="189">
        <v>0</v>
      </c>
      <c r="F262" s="189"/>
      <c r="G262" s="181">
        <f t="shared" ref="G262:G325" si="60">B262-E262</f>
        <v>13062740.851280397</v>
      </c>
      <c r="H262" s="190">
        <f t="shared" si="49"/>
        <v>1.6223138474938059E-2</v>
      </c>
      <c r="I262" s="181">
        <f t="shared" si="52"/>
        <v>12548286.752152834</v>
      </c>
      <c r="J262" s="181"/>
      <c r="K262" s="206">
        <f t="shared" si="50"/>
        <v>11940386.807000449</v>
      </c>
      <c r="L262" s="189"/>
      <c r="M262" s="206">
        <f t="shared" si="53"/>
        <v>11940386.807000449</v>
      </c>
      <c r="N262" s="191">
        <f t="shared" si="59"/>
        <v>0</v>
      </c>
      <c r="O262" s="206">
        <v>12454840.906128012</v>
      </c>
      <c r="P262" s="205">
        <v>514454.09912756184</v>
      </c>
      <c r="Q262" s="192">
        <f t="shared" si="54"/>
        <v>1.6298493100715516E-2</v>
      </c>
      <c r="S262" s="191">
        <f t="shared" si="55"/>
        <v>120563077.11377546</v>
      </c>
      <c r="T262" s="192">
        <f t="shared" si="56"/>
        <v>1.8996029064385356E-2</v>
      </c>
      <c r="W262" s="181">
        <v>5672039.7971347263</v>
      </c>
      <c r="X262" s="182">
        <f t="shared" si="48"/>
        <v>21255.682510316452</v>
      </c>
      <c r="Y262" s="192">
        <f t="shared" si="57"/>
        <v>6.3237975078396236E-3</v>
      </c>
    </row>
    <row r="263" spans="1:25" x14ac:dyDescent="0.25">
      <c r="A263" s="188">
        <f t="shared" si="58"/>
        <v>46975</v>
      </c>
      <c r="B263" s="203">
        <v>13291065.758082805</v>
      </c>
      <c r="C263" s="204">
        <v>543801.72560508654</v>
      </c>
      <c r="D263" s="205">
        <f t="shared" si="51"/>
        <v>12747264.032477718</v>
      </c>
      <c r="E263" s="189">
        <v>0</v>
      </c>
      <c r="F263" s="189"/>
      <c r="G263" s="181">
        <f t="shared" si="60"/>
        <v>13291065.758082805</v>
      </c>
      <c r="H263" s="190">
        <f t="shared" si="49"/>
        <v>1.6246529478469496E-2</v>
      </c>
      <c r="I263" s="181">
        <f t="shared" si="52"/>
        <v>12747264.032477718</v>
      </c>
      <c r="J263" s="181"/>
      <c r="K263" s="206">
        <f t="shared" si="50"/>
        <v>12094852.159726311</v>
      </c>
      <c r="L263" s="189"/>
      <c r="M263" s="206">
        <f t="shared" si="53"/>
        <v>12094852.159726311</v>
      </c>
      <c r="N263" s="191">
        <f t="shared" si="59"/>
        <v>0</v>
      </c>
      <c r="O263" s="206">
        <v>12638653.885331398</v>
      </c>
      <c r="P263" s="205">
        <v>543801.72560508654</v>
      </c>
      <c r="Q263" s="192">
        <f t="shared" si="54"/>
        <v>1.6324758353416513E-2</v>
      </c>
      <c r="S263" s="191">
        <f t="shared" si="55"/>
        <v>120757351.17549144</v>
      </c>
      <c r="T263" s="192">
        <f t="shared" si="56"/>
        <v>1.8971984407328391E-2</v>
      </c>
      <c r="W263" s="181">
        <v>5677917.8858515583</v>
      </c>
      <c r="X263" s="182">
        <f t="shared" si="48"/>
        <v>21267.893196623889</v>
      </c>
      <c r="Y263" s="192">
        <f t="shared" si="57"/>
        <v>6.313313487605221E-3</v>
      </c>
    </row>
    <row r="264" spans="1:25" x14ac:dyDescent="0.25">
      <c r="A264" s="188">
        <f t="shared" si="58"/>
        <v>47006</v>
      </c>
      <c r="B264" s="203">
        <v>12258298.240389932</v>
      </c>
      <c r="C264" s="204">
        <v>523383.47553410369</v>
      </c>
      <c r="D264" s="205">
        <f t="shared" si="51"/>
        <v>11734914.764855828</v>
      </c>
      <c r="E264" s="189">
        <v>0</v>
      </c>
      <c r="F264" s="189"/>
      <c r="G264" s="181">
        <f t="shared" si="60"/>
        <v>12258298.240389932</v>
      </c>
      <c r="H264" s="190">
        <f t="shared" si="49"/>
        <v>1.6604716085044435E-2</v>
      </c>
      <c r="I264" s="181">
        <f t="shared" si="52"/>
        <v>11734914.764855828</v>
      </c>
      <c r="J264" s="181"/>
      <c r="K264" s="206">
        <f t="shared" si="50"/>
        <v>11134418.371404948</v>
      </c>
      <c r="L264" s="189"/>
      <c r="M264" s="206">
        <f t="shared" si="53"/>
        <v>11134418.371404948</v>
      </c>
      <c r="N264" s="191">
        <f t="shared" si="59"/>
        <v>0</v>
      </c>
      <c r="O264" s="206">
        <v>11657801.846939052</v>
      </c>
      <c r="P264" s="205">
        <v>523383.47553410369</v>
      </c>
      <c r="Q264" s="192">
        <f t="shared" si="54"/>
        <v>1.6700722561204584E-2</v>
      </c>
      <c r="S264" s="191">
        <f t="shared" si="55"/>
        <v>120940249.47385477</v>
      </c>
      <c r="T264" s="192">
        <f t="shared" si="56"/>
        <v>1.8963783373236565E-2</v>
      </c>
      <c r="W264" s="181">
        <v>5683793.834779975</v>
      </c>
      <c r="X264" s="182">
        <f t="shared" si="48"/>
        <v>21278.085199678339</v>
      </c>
      <c r="Y264" s="192">
        <f t="shared" si="57"/>
        <v>6.3188062043508797E-3</v>
      </c>
    </row>
    <row r="265" spans="1:25" x14ac:dyDescent="0.25">
      <c r="A265" s="188">
        <f t="shared" si="58"/>
        <v>47036</v>
      </c>
      <c r="B265" s="203">
        <v>11517352.304502986</v>
      </c>
      <c r="C265" s="204">
        <v>479429.43790587445</v>
      </c>
      <c r="D265" s="205">
        <f t="shared" si="51"/>
        <v>11037922.866597112</v>
      </c>
      <c r="E265" s="189">
        <v>0</v>
      </c>
      <c r="F265" s="189"/>
      <c r="G265" s="181">
        <f t="shared" si="60"/>
        <v>11517352.304502986</v>
      </c>
      <c r="H265" s="190">
        <f t="shared" si="49"/>
        <v>1.6800951057500901E-2</v>
      </c>
      <c r="I265" s="181">
        <f t="shared" si="52"/>
        <v>11037922.866597112</v>
      </c>
      <c r="J265" s="181"/>
      <c r="K265" s="206">
        <f t="shared" si="50"/>
        <v>10473394.663489079</v>
      </c>
      <c r="L265" s="189"/>
      <c r="M265" s="206">
        <f t="shared" si="53"/>
        <v>10473394.663489079</v>
      </c>
      <c r="N265" s="191">
        <f t="shared" si="59"/>
        <v>0</v>
      </c>
      <c r="O265" s="206">
        <v>10952824.101394953</v>
      </c>
      <c r="P265" s="205">
        <v>479429.43790587445</v>
      </c>
      <c r="Q265" s="192">
        <f t="shared" si="54"/>
        <v>1.6903654514703881E-2</v>
      </c>
      <c r="S265" s="191">
        <f t="shared" si="55"/>
        <v>121114345.26375754</v>
      </c>
      <c r="T265" s="192">
        <f t="shared" si="56"/>
        <v>1.8969053789076984E-2</v>
      </c>
      <c r="W265" s="181">
        <v>5689667.5902456986</v>
      </c>
      <c r="X265" s="182">
        <f t="shared" si="48"/>
        <v>21286.717254166939</v>
      </c>
      <c r="Y265" s="192">
        <f t="shared" si="57"/>
        <v>6.3379268286924972E-3</v>
      </c>
    </row>
    <row r="266" spans="1:25" x14ac:dyDescent="0.25">
      <c r="A266" s="188">
        <f t="shared" si="58"/>
        <v>47067</v>
      </c>
      <c r="B266" s="203">
        <v>9673902.8620066885</v>
      </c>
      <c r="C266" s="204">
        <v>429663.84600829578</v>
      </c>
      <c r="D266" s="205">
        <f t="shared" si="51"/>
        <v>9244239.0159983933</v>
      </c>
      <c r="E266" s="189">
        <v>0</v>
      </c>
      <c r="F266" s="189"/>
      <c r="G266" s="181">
        <f t="shared" si="60"/>
        <v>9673902.8620066885</v>
      </c>
      <c r="H266" s="190">
        <f t="shared" si="49"/>
        <v>1.7753047998314342E-2</v>
      </c>
      <c r="I266" s="181">
        <f t="shared" si="52"/>
        <v>9244239.0159983933</v>
      </c>
      <c r="J266" s="181"/>
      <c r="K266" s="206">
        <f t="shared" si="50"/>
        <v>8822908.9002336562</v>
      </c>
      <c r="L266" s="189"/>
      <c r="M266" s="206">
        <f t="shared" si="53"/>
        <v>8822908.9002336562</v>
      </c>
      <c r="N266" s="191">
        <f t="shared" si="59"/>
        <v>0</v>
      </c>
      <c r="O266" s="206">
        <v>9252572.7462419514</v>
      </c>
      <c r="P266" s="205">
        <v>429663.84600829578</v>
      </c>
      <c r="Q266" s="192">
        <f t="shared" si="54"/>
        <v>1.7907184084939187E-2</v>
      </c>
      <c r="S266" s="191">
        <f t="shared" si="55"/>
        <v>121269559.27178438</v>
      </c>
      <c r="T266" s="192">
        <f t="shared" si="56"/>
        <v>1.8990331848470321E-2</v>
      </c>
      <c r="W266" s="181">
        <v>5695539.0179115431</v>
      </c>
      <c r="X266" s="182">
        <f t="shared" si="48"/>
        <v>21292.02502000449</v>
      </c>
      <c r="Y266" s="192">
        <f t="shared" si="57"/>
        <v>6.3731674834108798E-3</v>
      </c>
    </row>
    <row r="267" spans="1:25" x14ac:dyDescent="0.25">
      <c r="A267" s="188">
        <f t="shared" si="58"/>
        <v>47097</v>
      </c>
      <c r="B267" s="203">
        <v>9958731.4129948858</v>
      </c>
      <c r="C267" s="204">
        <v>408509.27900375583</v>
      </c>
      <c r="D267" s="205">
        <f t="shared" si="51"/>
        <v>9550222.1339911297</v>
      </c>
      <c r="E267" s="189">
        <v>0</v>
      </c>
      <c r="F267" s="189"/>
      <c r="G267" s="181">
        <f t="shared" si="60"/>
        <v>9958731.4129948858</v>
      </c>
      <c r="H267" s="190">
        <f t="shared" si="49"/>
        <v>1.7549998713354942E-2</v>
      </c>
      <c r="I267" s="181">
        <f t="shared" si="52"/>
        <v>9550222.1339911297</v>
      </c>
      <c r="J267" s="181"/>
      <c r="K267" s="206">
        <f t="shared" si="50"/>
        <v>9073911.4410738759</v>
      </c>
      <c r="L267" s="189"/>
      <c r="M267" s="206">
        <f t="shared" si="53"/>
        <v>9073911.4410738759</v>
      </c>
      <c r="N267" s="191">
        <f t="shared" si="59"/>
        <v>0</v>
      </c>
      <c r="O267" s="206">
        <v>9482420.720077632</v>
      </c>
      <c r="P267" s="205">
        <v>408509.27900375583</v>
      </c>
      <c r="Q267" s="192">
        <f t="shared" si="54"/>
        <v>1.7684842613956642E-2</v>
      </c>
      <c r="S267" s="191">
        <f t="shared" si="55"/>
        <v>121427241.38417214</v>
      </c>
      <c r="T267" s="192">
        <f t="shared" si="56"/>
        <v>1.9018056372214209E-2</v>
      </c>
      <c r="W267" s="181">
        <v>5701408.063369344</v>
      </c>
      <c r="X267" s="182">
        <f t="shared" si="48"/>
        <v>21297.763646198771</v>
      </c>
      <c r="Y267" s="192">
        <f t="shared" si="57"/>
        <v>6.4150793197641498E-3</v>
      </c>
    </row>
    <row r="268" spans="1:25" x14ac:dyDescent="0.25">
      <c r="A268" s="188">
        <f t="shared" si="58"/>
        <v>47128</v>
      </c>
      <c r="B268" s="203">
        <v>10111352.322212759</v>
      </c>
      <c r="C268" s="204">
        <v>405412.32503864949</v>
      </c>
      <c r="D268" s="205">
        <f t="shared" si="51"/>
        <v>9705939.9971741103</v>
      </c>
      <c r="E268" s="189">
        <v>0</v>
      </c>
      <c r="F268" s="189"/>
      <c r="G268" s="181">
        <f t="shared" si="60"/>
        <v>10111352.322212759</v>
      </c>
      <c r="H268" s="190">
        <f t="shared" si="49"/>
        <v>1.8080337156362258E-2</v>
      </c>
      <c r="I268" s="181">
        <f t="shared" si="52"/>
        <v>9705939.9971741103</v>
      </c>
      <c r="J268" s="181"/>
      <c r="K268" s="206">
        <f t="shared" si="50"/>
        <v>9195289.0810869597</v>
      </c>
      <c r="L268" s="189"/>
      <c r="M268" s="206">
        <f t="shared" si="53"/>
        <v>9195289.0810869597</v>
      </c>
      <c r="N268" s="191">
        <f t="shared" si="59"/>
        <v>0</v>
      </c>
      <c r="O268" s="206">
        <v>9600701.4061256088</v>
      </c>
      <c r="P268" s="205">
        <v>405412.32503864949</v>
      </c>
      <c r="Q268" s="192">
        <f t="shared" si="54"/>
        <v>1.8236137822214005E-2</v>
      </c>
      <c r="S268" s="191">
        <f t="shared" si="55"/>
        <v>121591924.75453107</v>
      </c>
      <c r="T268" s="192">
        <f t="shared" si="56"/>
        <v>1.9059227731124562E-2</v>
      </c>
      <c r="W268" s="181">
        <v>5707274.8577709282</v>
      </c>
      <c r="X268" s="182">
        <f t="shared" si="48"/>
        <v>21304.725597536901</v>
      </c>
      <c r="Y268" s="192">
        <f t="shared" si="57"/>
        <v>6.4705851214361676E-3</v>
      </c>
    </row>
    <row r="269" spans="1:25" x14ac:dyDescent="0.25">
      <c r="A269" s="188">
        <f t="shared" si="58"/>
        <v>47159</v>
      </c>
      <c r="B269" s="203">
        <v>9123462.541145511</v>
      </c>
      <c r="C269" s="204">
        <v>391834.15161582007</v>
      </c>
      <c r="D269" s="205">
        <f t="shared" si="51"/>
        <v>8731628.3895296901</v>
      </c>
      <c r="E269" s="189">
        <v>0</v>
      </c>
      <c r="F269" s="189"/>
      <c r="G269" s="181">
        <f t="shared" si="60"/>
        <v>9123462.541145511</v>
      </c>
      <c r="H269" s="190">
        <f t="shared" si="49"/>
        <v>-8.4849069300249047E-3</v>
      </c>
      <c r="I269" s="181">
        <f t="shared" si="52"/>
        <v>8731628.3895296901</v>
      </c>
      <c r="J269" s="181"/>
      <c r="K269" s="206">
        <f t="shared" si="50"/>
        <v>8273632.0586402854</v>
      </c>
      <c r="L269" s="189"/>
      <c r="M269" s="206">
        <f t="shared" si="53"/>
        <v>8273632.0586402854</v>
      </c>
      <c r="N269" s="191">
        <f t="shared" si="59"/>
        <v>0</v>
      </c>
      <c r="O269" s="206">
        <v>8665466.2102561053</v>
      </c>
      <c r="P269" s="205">
        <v>391834.15161582007</v>
      </c>
      <c r="Q269" s="192">
        <f t="shared" si="54"/>
        <v>-9.5508180399626053E-3</v>
      </c>
      <c r="S269" s="191">
        <f t="shared" si="55"/>
        <v>121512142.81744541</v>
      </c>
      <c r="T269" s="192">
        <f t="shared" si="56"/>
        <v>1.519692724000743E-2</v>
      </c>
      <c r="W269" s="181">
        <v>5713139.3904467588</v>
      </c>
      <c r="X269" s="182">
        <f t="shared" si="48"/>
        <v>21268.891674625036</v>
      </c>
      <c r="Y269" s="192">
        <f t="shared" si="57"/>
        <v>2.6710920864645438E-3</v>
      </c>
    </row>
    <row r="270" spans="1:25" x14ac:dyDescent="0.25">
      <c r="A270" s="188">
        <f t="shared" si="58"/>
        <v>47188</v>
      </c>
      <c r="B270" s="203">
        <v>10265664.179298351</v>
      </c>
      <c r="C270" s="204">
        <v>462279.64340517065</v>
      </c>
      <c r="D270" s="205">
        <f t="shared" si="51"/>
        <v>9803384.5358931795</v>
      </c>
      <c r="E270" s="189">
        <v>0</v>
      </c>
      <c r="F270" s="189"/>
      <c r="G270" s="181">
        <f t="shared" si="60"/>
        <v>10265664.179298351</v>
      </c>
      <c r="H270" s="190">
        <f t="shared" si="49"/>
        <v>1.7966541041666284E-2</v>
      </c>
      <c r="I270" s="181">
        <f t="shared" si="52"/>
        <v>9803384.5358931795</v>
      </c>
      <c r="J270" s="181"/>
      <c r="K270" s="206">
        <f t="shared" si="50"/>
        <v>9297333.861275563</v>
      </c>
      <c r="L270" s="189"/>
      <c r="M270" s="206">
        <f t="shared" si="53"/>
        <v>9297333.861275563</v>
      </c>
      <c r="N270" s="191">
        <f t="shared" si="59"/>
        <v>0</v>
      </c>
      <c r="O270" s="206">
        <v>9759613.5046807341</v>
      </c>
      <c r="P270" s="205">
        <v>462279.64340517065</v>
      </c>
      <c r="Q270" s="192">
        <f t="shared" si="54"/>
        <v>1.8135337269058249E-2</v>
      </c>
      <c r="S270" s="191">
        <f t="shared" si="55"/>
        <v>121677749.76487692</v>
      </c>
      <c r="T270" s="192">
        <f t="shared" si="56"/>
        <v>1.5246387884972457E-2</v>
      </c>
      <c r="W270" s="181">
        <v>5719001.5441129683</v>
      </c>
      <c r="X270" s="182">
        <f t="shared" si="48"/>
        <v>21276.047720275525</v>
      </c>
      <c r="Y270" s="192">
        <f t="shared" si="57"/>
        <v>2.7353356314951949E-3</v>
      </c>
    </row>
    <row r="271" spans="1:25" x14ac:dyDescent="0.25">
      <c r="A271" s="188">
        <f t="shared" si="58"/>
        <v>47219</v>
      </c>
      <c r="B271" s="203">
        <v>10566271.648731109</v>
      </c>
      <c r="C271" s="204">
        <v>502491.24026808079</v>
      </c>
      <c r="D271" s="205">
        <f t="shared" si="51"/>
        <v>10063780.408463027</v>
      </c>
      <c r="E271" s="189">
        <v>0</v>
      </c>
      <c r="F271" s="189"/>
      <c r="G271" s="181">
        <f t="shared" si="60"/>
        <v>10566271.648731109</v>
      </c>
      <c r="H271" s="190">
        <f t="shared" si="49"/>
        <v>1.7810397477789897E-2</v>
      </c>
      <c r="I271" s="181">
        <f t="shared" si="52"/>
        <v>10063780.408463027</v>
      </c>
      <c r="J271" s="181"/>
      <c r="K271" s="206">
        <f t="shared" si="50"/>
        <v>9581350.5811955482</v>
      </c>
      <c r="L271" s="189"/>
      <c r="M271" s="206">
        <f t="shared" si="53"/>
        <v>9581350.5811955482</v>
      </c>
      <c r="N271" s="191">
        <f t="shared" si="59"/>
        <v>0</v>
      </c>
      <c r="O271" s="206">
        <v>10083841.82146363</v>
      </c>
      <c r="P271" s="205">
        <v>502491.24026808079</v>
      </c>
      <c r="Q271" s="192">
        <f t="shared" si="54"/>
        <v>1.7979445409038508E-2</v>
      </c>
      <c r="S271" s="191">
        <f t="shared" si="55"/>
        <v>121846974.56651349</v>
      </c>
      <c r="T271" s="192">
        <f t="shared" si="56"/>
        <v>1.5295872111631414E-2</v>
      </c>
      <c r="W271" s="181">
        <v>5724862.0874891812</v>
      </c>
      <c r="X271" s="182">
        <f t="shared" si="48"/>
        <v>21283.827051972414</v>
      </c>
      <c r="Y271" s="192">
        <f t="shared" si="57"/>
        <v>2.7999610267108732E-3</v>
      </c>
    </row>
    <row r="272" spans="1:25" x14ac:dyDescent="0.25">
      <c r="A272" s="188">
        <f t="shared" si="58"/>
        <v>47249</v>
      </c>
      <c r="B272" s="203">
        <v>11966654.424309436</v>
      </c>
      <c r="C272" s="204">
        <v>518107.58650979615</v>
      </c>
      <c r="D272" s="205">
        <f t="shared" si="51"/>
        <v>11448546.83779964</v>
      </c>
      <c r="E272" s="189">
        <v>0</v>
      </c>
      <c r="F272" s="189"/>
      <c r="G272" s="181">
        <f t="shared" si="60"/>
        <v>11966654.424309436</v>
      </c>
      <c r="H272" s="190">
        <f t="shared" si="49"/>
        <v>1.7074920927823145E-2</v>
      </c>
      <c r="I272" s="181">
        <f t="shared" si="52"/>
        <v>11448546.83779964</v>
      </c>
      <c r="J272" s="181"/>
      <c r="K272" s="206">
        <f t="shared" si="50"/>
        <v>10926982.581746856</v>
      </c>
      <c r="L272" s="189"/>
      <c r="M272" s="206">
        <f t="shared" si="53"/>
        <v>10926982.581746856</v>
      </c>
      <c r="N272" s="191">
        <f t="shared" si="59"/>
        <v>0</v>
      </c>
      <c r="O272" s="206">
        <v>11445090.168256652</v>
      </c>
      <c r="P272" s="205">
        <v>518107.58650979615</v>
      </c>
      <c r="Q272" s="192">
        <f t="shared" si="54"/>
        <v>1.7194548079859651E-2</v>
      </c>
      <c r="S272" s="191">
        <f t="shared" si="55"/>
        <v>122031683.1138846</v>
      </c>
      <c r="T272" s="192">
        <f t="shared" si="56"/>
        <v>1.534067026113517E-2</v>
      </c>
      <c r="W272" s="181">
        <v>5730721.5080215558</v>
      </c>
      <c r="X272" s="182">
        <f t="shared" ref="X272:X335" si="61">S272/W272*1000</f>
        <v>21294.296528468745</v>
      </c>
      <c r="Y272" s="192">
        <f t="shared" si="57"/>
        <v>2.8603538618656721E-3</v>
      </c>
    </row>
    <row r="273" spans="1:25" x14ac:dyDescent="0.25">
      <c r="A273" s="188">
        <f t="shared" si="58"/>
        <v>47280</v>
      </c>
      <c r="B273" s="203">
        <v>12501090.191769112</v>
      </c>
      <c r="C273" s="204">
        <v>539773.65797737858</v>
      </c>
      <c r="D273" s="205">
        <f t="shared" si="51"/>
        <v>11961316.533791734</v>
      </c>
      <c r="E273" s="189">
        <v>0</v>
      </c>
      <c r="F273" s="189"/>
      <c r="G273" s="181">
        <f t="shared" si="60"/>
        <v>12501090.191769112</v>
      </c>
      <c r="H273" s="190">
        <f t="shared" si="49"/>
        <v>1.6977397654405868E-2</v>
      </c>
      <c r="I273" s="181">
        <f t="shared" si="52"/>
        <v>11961316.533791734</v>
      </c>
      <c r="J273" s="181"/>
      <c r="K273" s="206">
        <f t="shared" si="50"/>
        <v>11408959.27976465</v>
      </c>
      <c r="L273" s="189"/>
      <c r="M273" s="206">
        <f t="shared" si="53"/>
        <v>11408959.27976465</v>
      </c>
      <c r="N273" s="191">
        <f t="shared" si="59"/>
        <v>0</v>
      </c>
      <c r="O273" s="206">
        <v>11948732.937742028</v>
      </c>
      <c r="P273" s="205">
        <v>539773.65797737858</v>
      </c>
      <c r="Q273" s="192">
        <f t="shared" si="54"/>
        <v>1.7093061221210792E-2</v>
      </c>
      <c r="S273" s="191">
        <f t="shared" si="55"/>
        <v>122223419.7866382</v>
      </c>
      <c r="T273" s="192">
        <f t="shared" si="56"/>
        <v>1.5384294844262181E-2</v>
      </c>
      <c r="W273" s="181">
        <v>5736579.3297754126</v>
      </c>
      <c r="X273" s="182">
        <f t="shared" si="61"/>
        <v>21305.97569744115</v>
      </c>
      <c r="Y273" s="192">
        <f t="shared" si="57"/>
        <v>2.9199426162949127E-3</v>
      </c>
    </row>
    <row r="274" spans="1:25" x14ac:dyDescent="0.25">
      <c r="A274" s="188">
        <f t="shared" si="58"/>
        <v>47310</v>
      </c>
      <c r="B274" s="203">
        <v>13279426.787315007</v>
      </c>
      <c r="C274" s="204">
        <v>521902.58679157821</v>
      </c>
      <c r="D274" s="205">
        <f t="shared" si="51"/>
        <v>12757524.200523429</v>
      </c>
      <c r="E274" s="189">
        <v>0</v>
      </c>
      <c r="F274" s="189"/>
      <c r="G274" s="181">
        <f t="shared" si="60"/>
        <v>13279426.787315007</v>
      </c>
      <c r="H274" s="190">
        <f t="shared" si="49"/>
        <v>1.6588091159549512E-2</v>
      </c>
      <c r="I274" s="181">
        <f t="shared" si="52"/>
        <v>12757524.200523429</v>
      </c>
      <c r="J274" s="181"/>
      <c r="K274" s="206">
        <f t="shared" si="50"/>
        <v>12139540.35566497</v>
      </c>
      <c r="L274" s="189"/>
      <c r="M274" s="206">
        <f t="shared" si="53"/>
        <v>12139540.35566497</v>
      </c>
      <c r="N274" s="191">
        <f t="shared" si="59"/>
        <v>0</v>
      </c>
      <c r="O274" s="206">
        <v>12661442.942456549</v>
      </c>
      <c r="P274" s="205">
        <v>521902.58679157821</v>
      </c>
      <c r="Q274" s="192">
        <f t="shared" si="54"/>
        <v>1.667898635811027E-2</v>
      </c>
      <c r="S274" s="191">
        <f t="shared" si="55"/>
        <v>122422573.33530273</v>
      </c>
      <c r="T274" s="192">
        <f t="shared" si="56"/>
        <v>1.5423430340720801E-2</v>
      </c>
      <c r="W274" s="181">
        <v>5742435.7050683433</v>
      </c>
      <c r="X274" s="182">
        <f t="shared" si="61"/>
        <v>21318.927999011132</v>
      </c>
      <c r="Y274" s="192">
        <f t="shared" si="57"/>
        <v>2.9754626163607245E-3</v>
      </c>
    </row>
    <row r="275" spans="1:25" x14ac:dyDescent="0.25">
      <c r="A275" s="188">
        <f t="shared" si="58"/>
        <v>47341</v>
      </c>
      <c r="B275" s="203">
        <v>13511779.53048376</v>
      </c>
      <c r="C275" s="204">
        <v>551692.72160121985</v>
      </c>
      <c r="D275" s="205">
        <f t="shared" si="51"/>
        <v>12960086.80888254</v>
      </c>
      <c r="E275" s="189">
        <v>0</v>
      </c>
      <c r="F275" s="189"/>
      <c r="G275" s="181">
        <f t="shared" si="60"/>
        <v>13511779.53048376</v>
      </c>
      <c r="H275" s="190">
        <f t="shared" si="49"/>
        <v>1.6606175638453236E-2</v>
      </c>
      <c r="I275" s="181">
        <f t="shared" si="52"/>
        <v>12960086.80888254</v>
      </c>
      <c r="J275" s="181"/>
      <c r="K275" s="206">
        <f t="shared" si="50"/>
        <v>12296840.86998361</v>
      </c>
      <c r="L275" s="189"/>
      <c r="M275" s="206">
        <f t="shared" si="53"/>
        <v>12296840.86998361</v>
      </c>
      <c r="N275" s="191">
        <f t="shared" si="59"/>
        <v>0</v>
      </c>
      <c r="O275" s="206">
        <v>12848533.59158483</v>
      </c>
      <c r="P275" s="205">
        <v>551692.72160121985</v>
      </c>
      <c r="Q275" s="192">
        <f t="shared" si="54"/>
        <v>1.670038687449904E-2</v>
      </c>
      <c r="S275" s="191">
        <f t="shared" si="55"/>
        <v>122624562.04556002</v>
      </c>
      <c r="T275" s="192">
        <f t="shared" si="56"/>
        <v>1.5462502712195514E-2</v>
      </c>
      <c r="W275" s="181">
        <v>5748289.8783626379</v>
      </c>
      <c r="X275" s="182">
        <f t="shared" si="61"/>
        <v>21332.355298770843</v>
      </c>
      <c r="Y275" s="192">
        <f t="shared" si="57"/>
        <v>3.0309585228303071E-3</v>
      </c>
    </row>
    <row r="276" spans="1:25" x14ac:dyDescent="0.25">
      <c r="A276" s="188">
        <f t="shared" si="58"/>
        <v>47372</v>
      </c>
      <c r="B276" s="203">
        <v>12466564.69615655</v>
      </c>
      <c r="C276" s="204">
        <v>531007.88519020646</v>
      </c>
      <c r="D276" s="205">
        <f t="shared" si="51"/>
        <v>11935556.810966345</v>
      </c>
      <c r="E276" s="189">
        <v>0</v>
      </c>
      <c r="F276" s="189"/>
      <c r="G276" s="181">
        <f t="shared" si="60"/>
        <v>12466564.69615655</v>
      </c>
      <c r="H276" s="190">
        <f t="shared" si="49"/>
        <v>1.6989834288775985E-2</v>
      </c>
      <c r="I276" s="181">
        <f t="shared" si="52"/>
        <v>11935556.810966345</v>
      </c>
      <c r="J276" s="181"/>
      <c r="K276" s="206">
        <f t="shared" si="50"/>
        <v>11324858.083299726</v>
      </c>
      <c r="L276" s="189"/>
      <c r="M276" s="206">
        <f t="shared" si="53"/>
        <v>11324858.083299726</v>
      </c>
      <c r="N276" s="191">
        <f t="shared" si="59"/>
        <v>0</v>
      </c>
      <c r="O276" s="206">
        <v>11855865.968489932</v>
      </c>
      <c r="P276" s="205">
        <v>531007.88519020646</v>
      </c>
      <c r="Q276" s="192">
        <f t="shared" si="54"/>
        <v>1.7103696443081295E-2</v>
      </c>
      <c r="S276" s="191">
        <f t="shared" si="55"/>
        <v>122815001.75745478</v>
      </c>
      <c r="T276" s="192">
        <f t="shared" si="56"/>
        <v>1.550147524712453E-2</v>
      </c>
      <c r="W276" s="181">
        <v>5754141.5984086273</v>
      </c>
      <c r="X276" s="182">
        <f t="shared" si="61"/>
        <v>21343.757301944162</v>
      </c>
      <c r="Y276" s="192">
        <f t="shared" si="57"/>
        <v>3.0863727468679603E-3</v>
      </c>
    </row>
    <row r="277" spans="1:25" x14ac:dyDescent="0.25">
      <c r="A277" s="188">
        <f t="shared" si="58"/>
        <v>47402</v>
      </c>
      <c r="B277" s="203">
        <v>11714923.042461166</v>
      </c>
      <c r="C277" s="204">
        <v>486411.5998844268</v>
      </c>
      <c r="D277" s="205">
        <f t="shared" si="51"/>
        <v>11228511.44257674</v>
      </c>
      <c r="E277" s="189">
        <v>0</v>
      </c>
      <c r="F277" s="189"/>
      <c r="G277" s="181">
        <f t="shared" si="60"/>
        <v>11714923.042461166</v>
      </c>
      <c r="H277" s="190">
        <f t="shared" si="49"/>
        <v>1.7154180295495092E-2</v>
      </c>
      <c r="I277" s="181">
        <f t="shared" si="52"/>
        <v>11228511.44257674</v>
      </c>
      <c r="J277" s="181"/>
      <c r="K277" s="206">
        <f t="shared" si="50"/>
        <v>10654299.220890701</v>
      </c>
      <c r="L277" s="189"/>
      <c r="M277" s="206">
        <f t="shared" si="53"/>
        <v>10654299.220890701</v>
      </c>
      <c r="N277" s="191">
        <f t="shared" si="59"/>
        <v>0</v>
      </c>
      <c r="O277" s="206">
        <v>11140710.820775127</v>
      </c>
      <c r="P277" s="205">
        <v>486411.5998844268</v>
      </c>
      <c r="Q277" s="192">
        <f t="shared" si="54"/>
        <v>1.7272771934420339E-2</v>
      </c>
      <c r="S277" s="191">
        <f t="shared" si="55"/>
        <v>122995906.3148564</v>
      </c>
      <c r="T277" s="192">
        <f t="shared" si="56"/>
        <v>1.553541033476491E-2</v>
      </c>
      <c r="W277" s="181">
        <v>5759990.8317865683</v>
      </c>
      <c r="X277" s="182">
        <f t="shared" si="61"/>
        <v>21353.489945869747</v>
      </c>
      <c r="Y277" s="192">
        <f t="shared" si="57"/>
        <v>3.1368242883829112E-3</v>
      </c>
    </row>
    <row r="278" spans="1:25" x14ac:dyDescent="0.25">
      <c r="A278" s="188">
        <f t="shared" si="58"/>
        <v>47433</v>
      </c>
      <c r="B278" s="203">
        <v>9849024.0494394936</v>
      </c>
      <c r="C278" s="204">
        <v>435936.57296845457</v>
      </c>
      <c r="D278" s="205">
        <f t="shared" si="51"/>
        <v>9413087.4764710385</v>
      </c>
      <c r="E278" s="189">
        <v>0</v>
      </c>
      <c r="F278" s="189"/>
      <c r="G278" s="181">
        <f t="shared" si="60"/>
        <v>9849024.0494394936</v>
      </c>
      <c r="H278" s="190">
        <f t="shared" si="49"/>
        <v>1.8102433932903894E-2</v>
      </c>
      <c r="I278" s="181">
        <f>G278-C278</f>
        <v>9413087.4764710385</v>
      </c>
      <c r="J278" s="181"/>
      <c r="K278" s="206">
        <f t="shared" si="50"/>
        <v>8984130.2601217274</v>
      </c>
      <c r="L278" s="189"/>
      <c r="M278" s="206">
        <f t="shared" si="53"/>
        <v>8984130.2601217274</v>
      </c>
      <c r="N278" s="191">
        <f t="shared" si="59"/>
        <v>0</v>
      </c>
      <c r="O278" s="206">
        <v>9420066.8330901824</v>
      </c>
      <c r="P278" s="205">
        <v>435936.57296845457</v>
      </c>
      <c r="Q278" s="192">
        <f t="shared" si="54"/>
        <v>1.8273039165552563E-2</v>
      </c>
      <c r="S278" s="191">
        <f t="shared" si="55"/>
        <v>123157127.67474447</v>
      </c>
      <c r="T278" s="192">
        <f t="shared" si="56"/>
        <v>1.5565063601243434E-2</v>
      </c>
      <c r="W278" s="181">
        <v>5765837.4891536171</v>
      </c>
      <c r="X278" s="182">
        <f t="shared" si="61"/>
        <v>21359.798625337782</v>
      </c>
      <c r="Y278" s="192">
        <f t="shared" si="57"/>
        <v>3.1830511785335691E-3</v>
      </c>
    </row>
    <row r="279" spans="1:25" x14ac:dyDescent="0.25">
      <c r="A279" s="188">
        <f t="shared" si="58"/>
        <v>47463</v>
      </c>
      <c r="B279" s="203">
        <v>10135433.241492078</v>
      </c>
      <c r="C279" s="204">
        <v>414459.20532935963</v>
      </c>
      <c r="D279" s="205">
        <f t="shared" si="51"/>
        <v>9720974.0361627173</v>
      </c>
      <c r="E279" s="189">
        <v>0</v>
      </c>
      <c r="F279" s="189"/>
      <c r="G279" s="181">
        <f t="shared" si="60"/>
        <v>10135433.241492078</v>
      </c>
      <c r="H279" s="190">
        <f t="shared" si="49"/>
        <v>1.7743407384862131E-2</v>
      </c>
      <c r="I279" s="181">
        <f t="shared" si="52"/>
        <v>9720974.0361627173</v>
      </c>
      <c r="J279" s="181"/>
      <c r="K279" s="206">
        <f t="shared" si="50"/>
        <v>9236211.9685792662</v>
      </c>
      <c r="L279" s="189"/>
      <c r="M279" s="206">
        <f t="shared" si="53"/>
        <v>9236211.9685792662</v>
      </c>
      <c r="N279" s="191">
        <f t="shared" si="59"/>
        <v>0</v>
      </c>
      <c r="O279" s="206">
        <v>9650671.1739086267</v>
      </c>
      <c r="P279" s="205">
        <v>414459.20532935963</v>
      </c>
      <c r="Q279" s="192">
        <f t="shared" si="54"/>
        <v>1.7886501158774992E-2</v>
      </c>
      <c r="S279" s="191">
        <f t="shared" si="55"/>
        <v>123319428.20224987</v>
      </c>
      <c r="T279" s="192">
        <f t="shared" si="56"/>
        <v>1.5582885656532541E-2</v>
      </c>
      <c r="W279" s="181">
        <v>5771681.5364081329</v>
      </c>
      <c r="X279" s="182">
        <f t="shared" si="61"/>
        <v>21366.291162175719</v>
      </c>
      <c r="Y279" s="192">
        <f t="shared" si="57"/>
        <v>3.2175920963033455E-3</v>
      </c>
    </row>
    <row r="280" spans="1:25" x14ac:dyDescent="0.25">
      <c r="A280" s="188">
        <f t="shared" si="58"/>
        <v>47494</v>
      </c>
      <c r="B280" s="203">
        <v>10296129.319037825</v>
      </c>
      <c r="C280" s="204">
        <v>411315.25639085507</v>
      </c>
      <c r="D280" s="205">
        <f t="shared" si="51"/>
        <v>9884814.0626469702</v>
      </c>
      <c r="E280" s="189">
        <v>0</v>
      </c>
      <c r="F280" s="189"/>
      <c r="G280" s="181">
        <f t="shared" si="60"/>
        <v>10296129.319037825</v>
      </c>
      <c r="H280" s="190">
        <f t="shared" si="49"/>
        <v>1.8274212087254105E-2</v>
      </c>
      <c r="I280" s="181">
        <f t="shared" si="52"/>
        <v>9884814.0626469702</v>
      </c>
      <c r="J280" s="181"/>
      <c r="K280" s="206">
        <f t="shared" si="50"/>
        <v>9364831.4034166932</v>
      </c>
      <c r="L280" s="189"/>
      <c r="M280" s="206">
        <f t="shared" si="53"/>
        <v>9364831.4034166932</v>
      </c>
      <c r="N280" s="191">
        <f t="shared" si="59"/>
        <v>0</v>
      </c>
      <c r="O280" s="206">
        <v>9776146.6598075479</v>
      </c>
      <c r="P280" s="205">
        <v>411315.25639085507</v>
      </c>
      <c r="Q280" s="192">
        <f t="shared" si="54"/>
        <v>1.8437954569416659E-2</v>
      </c>
      <c r="S280" s="191">
        <f t="shared" si="55"/>
        <v>123488970.5245796</v>
      </c>
      <c r="T280" s="192">
        <f t="shared" si="56"/>
        <v>1.560174143043036E-2</v>
      </c>
      <c r="W280" s="181">
        <v>5777523.0678097829</v>
      </c>
      <c r="X280" s="182">
        <f t="shared" si="61"/>
        <v>21374.033314140168</v>
      </c>
      <c r="Y280" s="192">
        <f t="shared" si="57"/>
        <v>3.2531616652824447E-3</v>
      </c>
    </row>
    <row r="281" spans="1:25" x14ac:dyDescent="0.25">
      <c r="A281" s="188">
        <f t="shared" si="58"/>
        <v>47525</v>
      </c>
      <c r="B281" s="203">
        <v>9293983.2970375419</v>
      </c>
      <c r="C281" s="204">
        <v>397543.58182235388</v>
      </c>
      <c r="D281" s="205">
        <f t="shared" si="51"/>
        <v>8896439.7152151875</v>
      </c>
      <c r="E281" s="189">
        <v>0</v>
      </c>
      <c r="F281" s="189"/>
      <c r="G281" s="181">
        <f t="shared" si="60"/>
        <v>9293983.2970375419</v>
      </c>
      <c r="H281" s="190">
        <f t="shared" si="49"/>
        <v>1.8690355237718892E-2</v>
      </c>
      <c r="I281" s="181">
        <f t="shared" si="52"/>
        <v>8896439.7152151875</v>
      </c>
      <c r="J281" s="181"/>
      <c r="K281" s="206">
        <f t="shared" si="50"/>
        <v>8429883.2702038884</v>
      </c>
      <c r="L281" s="189"/>
      <c r="M281" s="206">
        <f t="shared" si="53"/>
        <v>8429883.2702038884</v>
      </c>
      <c r="N281" s="191">
        <f t="shared" si="59"/>
        <v>0</v>
      </c>
      <c r="O281" s="206">
        <v>8827426.8520262428</v>
      </c>
      <c r="P281" s="205">
        <v>397543.58182235388</v>
      </c>
      <c r="Q281" s="192">
        <f t="shared" si="54"/>
        <v>1.8885443594319318E-2</v>
      </c>
      <c r="S281" s="191">
        <f t="shared" si="55"/>
        <v>123645221.7361432</v>
      </c>
      <c r="T281" s="192">
        <f t="shared" si="56"/>
        <v>1.7554450684837519E-2</v>
      </c>
      <c r="W281" s="181">
        <v>5783362.0793671347</v>
      </c>
      <c r="X281" s="182">
        <f t="shared" si="61"/>
        <v>21379.470978872818</v>
      </c>
      <c r="Y281" s="192">
        <f t="shared" si="57"/>
        <v>5.1991098520525192E-3</v>
      </c>
    </row>
    <row r="282" spans="1:25" x14ac:dyDescent="0.25">
      <c r="A282" s="188">
        <f t="shared" si="58"/>
        <v>47554</v>
      </c>
      <c r="B282" s="203">
        <v>10452522.993870601</v>
      </c>
      <c r="C282" s="204">
        <v>469021.76375166827</v>
      </c>
      <c r="D282" s="205">
        <f t="shared" si="51"/>
        <v>9983501.2301189322</v>
      </c>
      <c r="E282" s="189">
        <v>0</v>
      </c>
      <c r="F282" s="189"/>
      <c r="G282" s="181">
        <f t="shared" si="60"/>
        <v>10452522.993870601</v>
      </c>
      <c r="H282" s="190">
        <f t="shared" si="49"/>
        <v>1.8202311249287506E-2</v>
      </c>
      <c r="I282" s="181">
        <f t="shared" si="52"/>
        <v>9983501.2301189322</v>
      </c>
      <c r="J282" s="181"/>
      <c r="K282" s="206">
        <f t="shared" si="50"/>
        <v>9468239.2636140138</v>
      </c>
      <c r="L282" s="189"/>
      <c r="M282" s="206">
        <f t="shared" si="53"/>
        <v>9468239.2636140138</v>
      </c>
      <c r="N282" s="191">
        <f t="shared" si="59"/>
        <v>0</v>
      </c>
      <c r="O282" s="206">
        <v>9937261.0273656826</v>
      </c>
      <c r="P282" s="205">
        <v>469021.76375166827</v>
      </c>
      <c r="Q282" s="192">
        <f t="shared" si="54"/>
        <v>1.8382194819343889E-2</v>
      </c>
      <c r="S282" s="191">
        <f t="shared" si="55"/>
        <v>123816127.13848165</v>
      </c>
      <c r="T282" s="192">
        <f t="shared" si="56"/>
        <v>1.7574103545938469E-2</v>
      </c>
      <c r="W282" s="181">
        <v>5789198.4932100065</v>
      </c>
      <c r="X282" s="182">
        <f t="shared" si="61"/>
        <v>21387.438569208192</v>
      </c>
      <c r="Y282" s="192">
        <f t="shared" si="57"/>
        <v>5.235504751501141E-3</v>
      </c>
    </row>
    <row r="283" spans="1:25" x14ac:dyDescent="0.25">
      <c r="A283" s="188">
        <f t="shared" si="58"/>
        <v>47585</v>
      </c>
      <c r="B283" s="203">
        <v>10757581.998046236</v>
      </c>
      <c r="C283" s="204">
        <v>509826.94096582878</v>
      </c>
      <c r="D283" s="205">
        <f t="shared" si="51"/>
        <v>10247755.057080407</v>
      </c>
      <c r="E283" s="189">
        <v>0</v>
      </c>
      <c r="F283" s="189"/>
      <c r="G283" s="181">
        <f t="shared" si="60"/>
        <v>10757581.998046236</v>
      </c>
      <c r="H283" s="190">
        <f t="shared" si="49"/>
        <v>1.8105757231606123E-2</v>
      </c>
      <c r="I283" s="181">
        <f t="shared" si="52"/>
        <v>10247755.057080407</v>
      </c>
      <c r="J283" s="181"/>
      <c r="K283" s="206">
        <f t="shared" si="50"/>
        <v>9756590.4724791385</v>
      </c>
      <c r="L283" s="189"/>
      <c r="M283" s="206">
        <f t="shared" si="53"/>
        <v>9756590.4724791385</v>
      </c>
      <c r="N283" s="191">
        <f t="shared" si="59"/>
        <v>0</v>
      </c>
      <c r="O283" s="206">
        <v>10266417.413444968</v>
      </c>
      <c r="P283" s="205">
        <v>509826.94096582878</v>
      </c>
      <c r="Q283" s="192">
        <f t="shared" si="54"/>
        <v>1.828968575970058E-2</v>
      </c>
      <c r="S283" s="191">
        <f t="shared" si="55"/>
        <v>123991367.02976523</v>
      </c>
      <c r="T283" s="192">
        <f t="shared" si="56"/>
        <v>1.7599062027437995E-2</v>
      </c>
      <c r="W283" s="181">
        <v>5795032.8446844807</v>
      </c>
      <c r="X283" s="182">
        <f t="shared" si="61"/>
        <v>21396.145691132166</v>
      </c>
      <c r="Y283" s="192">
        <f t="shared" si="57"/>
        <v>5.2771824768864661E-3</v>
      </c>
    </row>
    <row r="284" spans="1:25" x14ac:dyDescent="0.25">
      <c r="A284" s="188">
        <f t="shared" si="58"/>
        <v>47615</v>
      </c>
      <c r="B284" s="203">
        <v>12174380.101727104</v>
      </c>
      <c r="C284" s="204">
        <v>525650.96672781685</v>
      </c>
      <c r="D284" s="205">
        <f t="shared" si="51"/>
        <v>11648729.134999286</v>
      </c>
      <c r="E284" s="189">
        <v>0</v>
      </c>
      <c r="F284" s="189"/>
      <c r="G284" s="181">
        <f t="shared" si="60"/>
        <v>12174380.101727104</v>
      </c>
      <c r="H284" s="190">
        <f t="shared" si="49"/>
        <v>1.7358709464834865E-2</v>
      </c>
      <c r="I284" s="181">
        <f t="shared" si="52"/>
        <v>11648729.134999286</v>
      </c>
      <c r="J284" s="181"/>
      <c r="K284" s="206">
        <f t="shared" si="50"/>
        <v>11118111.196558438</v>
      </c>
      <c r="L284" s="189"/>
      <c r="M284" s="206">
        <f t="shared" si="53"/>
        <v>11118111.196558438</v>
      </c>
      <c r="N284" s="191">
        <f t="shared" si="59"/>
        <v>0</v>
      </c>
      <c r="O284" s="206">
        <v>11643762.163286256</v>
      </c>
      <c r="P284" s="205">
        <v>525650.96672781685</v>
      </c>
      <c r="Q284" s="192">
        <f t="shared" si="54"/>
        <v>1.7491435845322645E-2</v>
      </c>
      <c r="S284" s="191">
        <f t="shared" si="55"/>
        <v>124182495.64457682</v>
      </c>
      <c r="T284" s="192">
        <f t="shared" si="56"/>
        <v>1.7625033727388661E-2</v>
      </c>
      <c r="W284" s="181">
        <v>5800865.474362012</v>
      </c>
      <c r="X284" s="182">
        <f t="shared" si="61"/>
        <v>21407.580677990914</v>
      </c>
      <c r="Y284" s="192">
        <f t="shared" si="57"/>
        <v>5.3199291824792549E-3</v>
      </c>
    </row>
    <row r="285" spans="1:25" x14ac:dyDescent="0.25">
      <c r="A285" s="188">
        <f t="shared" si="58"/>
        <v>47646</v>
      </c>
      <c r="B285" s="203">
        <v>12717217.189778155</v>
      </c>
      <c r="C285" s="204">
        <v>547621.87373927585</v>
      </c>
      <c r="D285" s="205">
        <f t="shared" si="51"/>
        <v>12169595.316038879</v>
      </c>
      <c r="E285" s="189">
        <v>0</v>
      </c>
      <c r="F285" s="189"/>
      <c r="G285" s="181">
        <f t="shared" si="60"/>
        <v>12717217.189778155</v>
      </c>
      <c r="H285" s="190">
        <f t="shared" si="49"/>
        <v>1.7288652005034155E-2</v>
      </c>
      <c r="I285" s="181">
        <f t="shared" si="52"/>
        <v>12169595.316038879</v>
      </c>
      <c r="J285" s="181"/>
      <c r="K285" s="206">
        <f t="shared" si="50"/>
        <v>11607688.549664466</v>
      </c>
      <c r="L285" s="189"/>
      <c r="M285" s="206">
        <f t="shared" si="53"/>
        <v>11607688.549664466</v>
      </c>
      <c r="N285" s="191">
        <f t="shared" si="59"/>
        <v>0</v>
      </c>
      <c r="O285" s="206">
        <v>12155310.423403742</v>
      </c>
      <c r="P285" s="205">
        <v>547621.87373927585</v>
      </c>
      <c r="Q285" s="192">
        <f t="shared" si="54"/>
        <v>1.7418702707817424E-2</v>
      </c>
      <c r="S285" s="191">
        <f t="shared" si="55"/>
        <v>124381224.91447663</v>
      </c>
      <c r="T285" s="192">
        <f t="shared" si="56"/>
        <v>1.7654596243545262E-2</v>
      </c>
      <c r="W285" s="181">
        <v>5806696.0558844013</v>
      </c>
      <c r="X285" s="182">
        <f t="shared" si="61"/>
        <v>21420.309194319019</v>
      </c>
      <c r="Y285" s="192">
        <f t="shared" si="57"/>
        <v>5.3662643054455117E-3</v>
      </c>
    </row>
    <row r="286" spans="1:25" x14ac:dyDescent="0.25">
      <c r="A286" s="188">
        <f t="shared" si="58"/>
        <v>47676</v>
      </c>
      <c r="B286" s="203">
        <v>13503033.675096042</v>
      </c>
      <c r="C286" s="204">
        <v>529459.5028734681</v>
      </c>
      <c r="D286" s="205">
        <f t="shared" si="51"/>
        <v>12973574.172222575</v>
      </c>
      <c r="E286" s="189">
        <v>0</v>
      </c>
      <c r="F286" s="189"/>
      <c r="G286" s="181">
        <f t="shared" si="60"/>
        <v>13503033.675096042</v>
      </c>
      <c r="H286" s="190">
        <f t="shared" si="49"/>
        <v>1.6838594870272061E-2</v>
      </c>
      <c r="I286" s="181">
        <f t="shared" si="52"/>
        <v>12973574.172222575</v>
      </c>
      <c r="J286" s="181"/>
      <c r="K286" s="206">
        <f t="shared" si="50"/>
        <v>12345184.347764172</v>
      </c>
      <c r="L286" s="189"/>
      <c r="M286" s="206">
        <f t="shared" si="53"/>
        <v>12345184.347764172</v>
      </c>
      <c r="N286" s="191">
        <f t="shared" si="59"/>
        <v>0</v>
      </c>
      <c r="O286" s="206">
        <v>12874643.850637639</v>
      </c>
      <c r="P286" s="205">
        <v>529459.5028734681</v>
      </c>
      <c r="Q286" s="192">
        <f t="shared" si="54"/>
        <v>1.6940014701894102E-2</v>
      </c>
      <c r="S286" s="191">
        <f t="shared" si="55"/>
        <v>124586868.90657583</v>
      </c>
      <c r="T286" s="192">
        <f t="shared" si="56"/>
        <v>1.7678892971358495E-2</v>
      </c>
      <c r="W286" s="181">
        <v>5812524.697698907</v>
      </c>
      <c r="X286" s="182">
        <f t="shared" si="61"/>
        <v>21434.208951559027</v>
      </c>
      <c r="Y286" s="192">
        <f t="shared" si="57"/>
        <v>5.4074460288642268E-3</v>
      </c>
    </row>
    <row r="287" spans="1:25" x14ac:dyDescent="0.25">
      <c r="A287" s="188">
        <f t="shared" si="58"/>
        <v>47707</v>
      </c>
      <c r="B287" s="203">
        <v>13738781.07557871</v>
      </c>
      <c r="C287" s="204">
        <v>559698.81184290571</v>
      </c>
      <c r="D287" s="205">
        <f t="shared" si="51"/>
        <v>13179082.263735805</v>
      </c>
      <c r="E287" s="189">
        <v>0</v>
      </c>
      <c r="F287" s="189"/>
      <c r="G287" s="181">
        <f t="shared" si="60"/>
        <v>13738781.07557871</v>
      </c>
      <c r="H287" s="190">
        <f t="shared" si="49"/>
        <v>1.680027005938145E-2</v>
      </c>
      <c r="I287" s="181">
        <f t="shared" si="52"/>
        <v>13179082.263735805</v>
      </c>
      <c r="J287" s="181"/>
      <c r="K287" s="206">
        <f t="shared" si="50"/>
        <v>12504693.613947585</v>
      </c>
      <c r="L287" s="189"/>
      <c r="M287" s="206">
        <f t="shared" si="53"/>
        <v>12504693.613947585</v>
      </c>
      <c r="N287" s="191">
        <f t="shared" si="59"/>
        <v>0</v>
      </c>
      <c r="O287" s="206">
        <v>13064392.425790491</v>
      </c>
      <c r="P287" s="205">
        <v>559698.81184290571</v>
      </c>
      <c r="Q287" s="192">
        <f t="shared" si="54"/>
        <v>1.6902938418219327E-2</v>
      </c>
      <c r="S287" s="191">
        <f t="shared" si="55"/>
        <v>124794721.6505398</v>
      </c>
      <c r="T287" s="192">
        <f t="shared" si="56"/>
        <v>1.7697593114937904E-2</v>
      </c>
      <c r="W287" s="181">
        <v>5818352.5253295721</v>
      </c>
      <c r="X287" s="182">
        <f t="shared" si="61"/>
        <v>21448.463479526101</v>
      </c>
      <c r="Y287" s="192">
        <f t="shared" si="57"/>
        <v>5.4428205010230712E-3</v>
      </c>
    </row>
    <row r="288" spans="1:25" x14ac:dyDescent="0.25">
      <c r="A288" s="188">
        <f t="shared" si="58"/>
        <v>47738</v>
      </c>
      <c r="B288" s="203">
        <v>12680462.188126246</v>
      </c>
      <c r="C288" s="204">
        <v>538743.8782321359</v>
      </c>
      <c r="D288" s="205">
        <f t="shared" si="51"/>
        <v>12141718.309894109</v>
      </c>
      <c r="E288" s="189">
        <v>0</v>
      </c>
      <c r="F288" s="189"/>
      <c r="G288" s="181">
        <f t="shared" si="60"/>
        <v>12680462.188126246</v>
      </c>
      <c r="H288" s="190">
        <f t="shared" si="49"/>
        <v>1.7157693172333177E-2</v>
      </c>
      <c r="I288" s="181">
        <f>G288-C288</f>
        <v>12141718.309894109</v>
      </c>
      <c r="J288" s="181"/>
      <c r="K288" s="206">
        <f t="shared" si="50"/>
        <v>11520541.400837453</v>
      </c>
      <c r="L288" s="189"/>
      <c r="M288" s="206">
        <f t="shared" si="53"/>
        <v>11520541.400837453</v>
      </c>
      <c r="N288" s="191">
        <f t="shared" si="59"/>
        <v>0</v>
      </c>
      <c r="O288" s="206">
        <v>12059285.279069589</v>
      </c>
      <c r="P288" s="205">
        <v>538743.8782321359</v>
      </c>
      <c r="Q288" s="192">
        <f t="shared" si="54"/>
        <v>1.7279096664910343E-2</v>
      </c>
      <c r="S288" s="191">
        <f t="shared" si="55"/>
        <v>124990404.96807753</v>
      </c>
      <c r="T288" s="192">
        <f t="shared" si="56"/>
        <v>1.7712845983741454E-2</v>
      </c>
      <c r="W288" s="181">
        <v>5824179.3677328341</v>
      </c>
      <c r="X288" s="182">
        <f t="shared" si="61"/>
        <v>21460.603644961619</v>
      </c>
      <c r="Y288" s="192">
        <f t="shared" si="57"/>
        <v>5.4744973607254721E-3</v>
      </c>
    </row>
    <row r="289" spans="1:25" x14ac:dyDescent="0.25">
      <c r="A289" s="188">
        <f t="shared" si="58"/>
        <v>47768</v>
      </c>
      <c r="B289" s="203">
        <v>11918268.827263057</v>
      </c>
      <c r="C289" s="204">
        <v>493495.92131265905</v>
      </c>
      <c r="D289" s="205">
        <f t="shared" si="51"/>
        <v>11424772.905950397</v>
      </c>
      <c r="E289" s="189">
        <v>0</v>
      </c>
      <c r="F289" s="189"/>
      <c r="G289" s="181">
        <f t="shared" si="60"/>
        <v>11918268.827263057</v>
      </c>
      <c r="H289" s="190">
        <f t="shared" si="49"/>
        <v>1.7357842135612644E-2</v>
      </c>
      <c r="I289" s="181">
        <f t="shared" si="52"/>
        <v>11424772.905950397</v>
      </c>
      <c r="J289" s="181"/>
      <c r="K289" s="206">
        <f t="shared" si="50"/>
        <v>10840593.599167991</v>
      </c>
      <c r="L289" s="189"/>
      <c r="M289" s="206">
        <f t="shared" si="53"/>
        <v>10840593.599167991</v>
      </c>
      <c r="N289" s="191">
        <f t="shared" si="59"/>
        <v>0</v>
      </c>
      <c r="O289" s="206">
        <v>11334089.520480651</v>
      </c>
      <c r="P289" s="205">
        <v>493495.92131265905</v>
      </c>
      <c r="Q289" s="192">
        <f t="shared" si="54"/>
        <v>1.7485371343054501E-2</v>
      </c>
      <c r="S289" s="191">
        <f t="shared" si="55"/>
        <v>125176699.34635481</v>
      </c>
      <c r="T289" s="192">
        <f t="shared" si="56"/>
        <v>1.7730614756525487E-2</v>
      </c>
      <c r="W289" s="181">
        <v>5830005.2045800015</v>
      </c>
      <c r="X289" s="182">
        <f t="shared" si="61"/>
        <v>21471.112795579851</v>
      </c>
      <c r="Y289" s="192">
        <f t="shared" si="57"/>
        <v>5.5083665484318978E-3</v>
      </c>
    </row>
    <row r="290" spans="1:25" x14ac:dyDescent="0.25">
      <c r="A290" s="188">
        <f t="shared" si="58"/>
        <v>47799</v>
      </c>
      <c r="B290" s="203">
        <v>10032237.450031474</v>
      </c>
      <c r="C290" s="204">
        <v>442301.2733488261</v>
      </c>
      <c r="D290" s="205">
        <f t="shared" si="51"/>
        <v>9589936.1766826473</v>
      </c>
      <c r="E290" s="189">
        <v>0</v>
      </c>
      <c r="F290" s="189"/>
      <c r="G290" s="181">
        <f t="shared" si="60"/>
        <v>10032237.450031474</v>
      </c>
      <c r="H290" s="190">
        <f t="shared" si="49"/>
        <v>1.8602188366309003E-2</v>
      </c>
      <c r="I290" s="181">
        <f t="shared" si="52"/>
        <v>9589936.1766826473</v>
      </c>
      <c r="J290" s="181"/>
      <c r="K290" s="206">
        <f t="shared" si="50"/>
        <v>9152999.4173937179</v>
      </c>
      <c r="L290" s="189"/>
      <c r="M290" s="206">
        <f t="shared" si="53"/>
        <v>9152999.4173937179</v>
      </c>
      <c r="N290" s="191">
        <f t="shared" si="59"/>
        <v>0</v>
      </c>
      <c r="O290" s="206">
        <v>9595300.6907425448</v>
      </c>
      <c r="P290" s="205">
        <v>442301.2733488261</v>
      </c>
      <c r="Q290" s="192">
        <f t="shared" si="54"/>
        <v>1.8796383443098419E-2</v>
      </c>
      <c r="S290" s="191">
        <f t="shared" si="55"/>
        <v>125345568.50362679</v>
      </c>
      <c r="T290" s="192">
        <f t="shared" si="56"/>
        <v>1.7769502019095107E-2</v>
      </c>
      <c r="W290" s="181">
        <v>5835829.9767661477</v>
      </c>
      <c r="X290" s="182">
        <f t="shared" si="61"/>
        <v>21478.618980103576</v>
      </c>
      <c r="Y290" s="192">
        <f t="shared" si="57"/>
        <v>5.5628031354586494E-3</v>
      </c>
    </row>
    <row r="291" spans="1:25" x14ac:dyDescent="0.25">
      <c r="A291" s="188">
        <f t="shared" si="58"/>
        <v>47829</v>
      </c>
      <c r="B291" s="203">
        <v>10322619.529188655</v>
      </c>
      <c r="C291" s="204">
        <v>420496.19566582353</v>
      </c>
      <c r="D291" s="205">
        <f t="shared" si="51"/>
        <v>9902123.333522832</v>
      </c>
      <c r="E291" s="189">
        <v>0</v>
      </c>
      <c r="F291" s="189"/>
      <c r="G291" s="181">
        <f t="shared" si="60"/>
        <v>10322619.529188655</v>
      </c>
      <c r="H291" s="190">
        <f t="shared" si="49"/>
        <v>1.8468503835660455E-2</v>
      </c>
      <c r="I291" s="181">
        <f t="shared" si="52"/>
        <v>9902123.333522832</v>
      </c>
      <c r="J291" s="181"/>
      <c r="K291" s="206">
        <f t="shared" si="50"/>
        <v>9408408.4358348344</v>
      </c>
      <c r="L291" s="189"/>
      <c r="M291" s="206">
        <f t="shared" si="53"/>
        <v>9408408.4358348344</v>
      </c>
      <c r="N291" s="191">
        <f t="shared" si="59"/>
        <v>0</v>
      </c>
      <c r="O291" s="206">
        <v>9828904.6315006576</v>
      </c>
      <c r="P291" s="205">
        <v>420496.19566582353</v>
      </c>
      <c r="Q291" s="192">
        <f t="shared" si="54"/>
        <v>1.864362444705292E-2</v>
      </c>
      <c r="S291" s="191">
        <f>SUM(M280:M291)</f>
        <v>125517764.97088239</v>
      </c>
      <c r="T291" s="192">
        <f t="shared" si="56"/>
        <v>1.7826361998914964E-2</v>
      </c>
      <c r="W291" s="181">
        <v>5841653.6633599391</v>
      </c>
      <c r="X291" s="182">
        <f t="shared" si="61"/>
        <v>21486.683772123601</v>
      </c>
      <c r="Y291" s="192">
        <f t="shared" si="57"/>
        <v>5.6346985554989182E-3</v>
      </c>
    </row>
    <row r="292" spans="1:25" x14ac:dyDescent="0.25">
      <c r="A292" s="188">
        <f t="shared" si="58"/>
        <v>47860</v>
      </c>
      <c r="B292" s="203">
        <v>10456551.481554952</v>
      </c>
      <c r="C292" s="204">
        <v>417304.54018214764</v>
      </c>
      <c r="D292" s="205">
        <f t="shared" si="51"/>
        <v>10039246.941372804</v>
      </c>
      <c r="E292" s="189">
        <v>0</v>
      </c>
      <c r="F292" s="189"/>
      <c r="G292" s="181">
        <f t="shared" si="60"/>
        <v>10456551.481554952</v>
      </c>
      <c r="H292" s="190">
        <f t="shared" si="49"/>
        <v>1.558082241843084E-2</v>
      </c>
      <c r="I292" s="181">
        <f t="shared" si="52"/>
        <v>10039246.941372804</v>
      </c>
      <c r="J292" s="181"/>
      <c r="K292" s="206">
        <f t="shared" si="50"/>
        <v>9511162.5246683974</v>
      </c>
      <c r="L292" s="189"/>
      <c r="M292" s="206">
        <f t="shared" si="53"/>
        <v>9511162.5246683974</v>
      </c>
      <c r="N292" s="191">
        <f t="shared" si="59"/>
        <v>0</v>
      </c>
      <c r="O292" s="206">
        <v>9928467.0648505446</v>
      </c>
      <c r="P292" s="205">
        <v>417304.54018214764</v>
      </c>
      <c r="Q292" s="192">
        <f t="shared" si="54"/>
        <v>1.5625601246629595E-2</v>
      </c>
      <c r="S292" s="191">
        <f>SUM(M281:M292)</f>
        <v>125664096.09213409</v>
      </c>
      <c r="T292" s="192">
        <f t="shared" si="56"/>
        <v>1.7613925829283339E-2</v>
      </c>
      <c r="W292" s="181">
        <v>5847619.1783231413</v>
      </c>
      <c r="X292" s="182">
        <f t="shared" si="61"/>
        <v>21489.787939331818</v>
      </c>
      <c r="Y292" s="192">
        <f t="shared" si="57"/>
        <v>5.4156659854680544E-3</v>
      </c>
    </row>
    <row r="293" spans="1:25" x14ac:dyDescent="0.25">
      <c r="A293" s="188">
        <f t="shared" si="58"/>
        <v>47891</v>
      </c>
      <c r="B293" s="203">
        <v>9442529.2719444484</v>
      </c>
      <c r="C293" s="204">
        <v>403336.58700336656</v>
      </c>
      <c r="D293" s="205">
        <f t="shared" si="51"/>
        <v>9039192.6849410813</v>
      </c>
      <c r="E293" s="189">
        <v>0</v>
      </c>
      <c r="F293" s="189"/>
      <c r="G293" s="181">
        <f t="shared" si="60"/>
        <v>9442529.2719444484</v>
      </c>
      <c r="H293" s="190">
        <f t="shared" si="49"/>
        <v>1.5983025809208851E-2</v>
      </c>
      <c r="I293" s="181">
        <f t="shared" si="52"/>
        <v>9039192.6849410813</v>
      </c>
      <c r="J293" s="181"/>
      <c r="K293" s="206">
        <f t="shared" si="50"/>
        <v>8565179.2562277131</v>
      </c>
      <c r="L293" s="189"/>
      <c r="M293" s="206">
        <f t="shared" si="53"/>
        <v>8565179.2562277131</v>
      </c>
      <c r="N293" s="191">
        <f t="shared" si="59"/>
        <v>0</v>
      </c>
      <c r="O293" s="206">
        <v>8968515.8432310801</v>
      </c>
      <c r="P293" s="205">
        <v>403336.58700336656</v>
      </c>
      <c r="Q293" s="192">
        <f t="shared" si="54"/>
        <v>1.604956814788161E-2</v>
      </c>
      <c r="S293" s="191">
        <f t="shared" si="55"/>
        <v>125799392.07815792</v>
      </c>
      <c r="T293" s="192">
        <f t="shared" si="56"/>
        <v>1.7422188352831602E-2</v>
      </c>
      <c r="W293" s="181">
        <v>5853579.148379541</v>
      </c>
      <c r="X293" s="182">
        <f t="shared" si="61"/>
        <v>21491.020944507643</v>
      </c>
      <c r="Y293" s="192">
        <f t="shared" si="57"/>
        <v>5.2176204801821502E-3</v>
      </c>
    </row>
    <row r="294" spans="1:25" x14ac:dyDescent="0.25">
      <c r="A294" s="188">
        <f t="shared" si="58"/>
        <v>47920</v>
      </c>
      <c r="B294" s="203">
        <v>10615454.772439297</v>
      </c>
      <c r="C294" s="204">
        <v>475862.65445309639</v>
      </c>
      <c r="D294" s="205">
        <f t="shared" si="51"/>
        <v>10139592.1179862</v>
      </c>
      <c r="E294" s="189">
        <v>0</v>
      </c>
      <c r="F294" s="189"/>
      <c r="G294" s="181">
        <f t="shared" si="60"/>
        <v>10615454.772439297</v>
      </c>
      <c r="H294" s="190">
        <f t="shared" si="49"/>
        <v>1.5587794321451298E-2</v>
      </c>
      <c r="I294" s="181">
        <f t="shared" si="52"/>
        <v>10139592.1179862</v>
      </c>
      <c r="J294" s="181"/>
      <c r="K294" s="206">
        <f t="shared" si="50"/>
        <v>9616298.3539257366</v>
      </c>
      <c r="L294" s="189"/>
      <c r="M294" s="206">
        <f t="shared" si="53"/>
        <v>9616298.3539257366</v>
      </c>
      <c r="N294" s="191">
        <f t="shared" si="59"/>
        <v>0</v>
      </c>
      <c r="O294" s="206">
        <v>10092161.008378834</v>
      </c>
      <c r="P294" s="205">
        <v>475862.65445309639</v>
      </c>
      <c r="Q294" s="192">
        <f t="shared" si="54"/>
        <v>1.563744706797876E-2</v>
      </c>
      <c r="S294" s="191">
        <f t="shared" si="55"/>
        <v>125947451.16846964</v>
      </c>
      <c r="T294" s="192">
        <f t="shared" si="56"/>
        <v>1.7213622160901609E-2</v>
      </c>
      <c r="W294" s="181">
        <v>5859533.4309048047</v>
      </c>
      <c r="X294" s="182">
        <f t="shared" si="61"/>
        <v>21494.450480338219</v>
      </c>
      <c r="Y294" s="192">
        <f t="shared" si="57"/>
        <v>5.0034935592564445E-3</v>
      </c>
    </row>
    <row r="295" spans="1:25" x14ac:dyDescent="0.25">
      <c r="A295" s="188">
        <f t="shared" si="58"/>
        <v>47951</v>
      </c>
      <c r="B295" s="203">
        <v>10924210.770590665</v>
      </c>
      <c r="C295" s="204">
        <v>517270.19777560374</v>
      </c>
      <c r="D295" s="205">
        <f t="shared" si="51"/>
        <v>10406940.572815061</v>
      </c>
      <c r="E295" s="189">
        <v>0</v>
      </c>
      <c r="F295" s="189"/>
      <c r="G295" s="181">
        <f t="shared" si="60"/>
        <v>10924210.770590665</v>
      </c>
      <c r="H295" s="190">
        <f t="shared" si="49"/>
        <v>1.5489426208853629E-2</v>
      </c>
      <c r="I295" s="181">
        <f t="shared" si="52"/>
        <v>10406940.572815061</v>
      </c>
      <c r="J295" s="181"/>
      <c r="K295" s="206">
        <f t="shared" si="50"/>
        <v>9908168.1306242086</v>
      </c>
      <c r="L295" s="189"/>
      <c r="M295" s="206">
        <f t="shared" si="53"/>
        <v>9908168.1306242086</v>
      </c>
      <c r="N295" s="191">
        <f t="shared" si="59"/>
        <v>0</v>
      </c>
      <c r="O295" s="206">
        <v>10425438.328399813</v>
      </c>
      <c r="P295" s="205">
        <v>517270.19777560374</v>
      </c>
      <c r="Q295" s="192">
        <f t="shared" si="54"/>
        <v>1.5535925031662678E-2</v>
      </c>
      <c r="S295" s="191">
        <f t="shared" si="55"/>
        <v>126099028.82661471</v>
      </c>
      <c r="T295" s="192">
        <f t="shared" si="56"/>
        <v>1.6998456000114182E-2</v>
      </c>
      <c r="W295" s="181">
        <v>5865483.26156813</v>
      </c>
      <c r="X295" s="182">
        <f t="shared" si="61"/>
        <v>21498.489246886416</v>
      </c>
      <c r="Y295" s="192">
        <f t="shared" si="57"/>
        <v>4.7832706521842017E-3</v>
      </c>
    </row>
    <row r="296" spans="1:25" x14ac:dyDescent="0.25">
      <c r="A296" s="188">
        <f t="shared" si="58"/>
        <v>47981</v>
      </c>
      <c r="B296" s="203">
        <v>12358461.837558741</v>
      </c>
      <c r="C296" s="204">
        <v>533304.69164000184</v>
      </c>
      <c r="D296" s="205">
        <f t="shared" si="51"/>
        <v>11825157.145918738</v>
      </c>
      <c r="E296" s="189">
        <v>0</v>
      </c>
      <c r="F296" s="189"/>
      <c r="G296" s="181">
        <f t="shared" si="60"/>
        <v>12358461.837558741</v>
      </c>
      <c r="H296" s="190">
        <f t="shared" ref="H296:H359" si="62">G296/G284-1</f>
        <v>1.5120419626583059E-2</v>
      </c>
      <c r="I296" s="181">
        <f t="shared" si="52"/>
        <v>11825157.145918738</v>
      </c>
      <c r="J296" s="181"/>
      <c r="K296" s="206">
        <f t="shared" si="50"/>
        <v>11286516.041587273</v>
      </c>
      <c r="L296" s="189"/>
      <c r="M296" s="206">
        <f t="shared" si="53"/>
        <v>11286516.041587273</v>
      </c>
      <c r="N296" s="191">
        <f t="shared" si="59"/>
        <v>0</v>
      </c>
      <c r="O296" s="206">
        <v>11819820.733227275</v>
      </c>
      <c r="P296" s="205">
        <v>533304.69164000184</v>
      </c>
      <c r="Q296" s="192">
        <f t="shared" si="54"/>
        <v>1.5146893393273686E-2</v>
      </c>
      <c r="S296" s="191">
        <f t="shared" si="55"/>
        <v>126267433.67164356</v>
      </c>
      <c r="T296" s="192">
        <f t="shared" si="56"/>
        <v>1.6789306868449927E-2</v>
      </c>
      <c r="W296" s="181">
        <v>5871429.437263146</v>
      </c>
      <c r="X296" s="182">
        <f t="shared" si="61"/>
        <v>21505.399157194111</v>
      </c>
      <c r="Y296" s="192">
        <f t="shared" si="57"/>
        <v>4.5693383420839506E-3</v>
      </c>
    </row>
    <row r="297" spans="1:25" x14ac:dyDescent="0.25">
      <c r="A297" s="188">
        <f t="shared" si="58"/>
        <v>48012</v>
      </c>
      <c r="B297" s="203">
        <v>12908220.188092114</v>
      </c>
      <c r="C297" s="204">
        <v>555584.75892711733</v>
      </c>
      <c r="D297" s="205">
        <f t="shared" si="51"/>
        <v>12352635.429164996</v>
      </c>
      <c r="E297" s="189">
        <v>0</v>
      </c>
      <c r="F297" s="189"/>
      <c r="G297" s="181">
        <f t="shared" si="60"/>
        <v>12908220.188092114</v>
      </c>
      <c r="H297" s="190">
        <f t="shared" si="62"/>
        <v>1.5019244813046395E-2</v>
      </c>
      <c r="I297" s="181">
        <f t="shared" si="52"/>
        <v>12352635.429164996</v>
      </c>
      <c r="J297" s="181"/>
      <c r="K297" s="206">
        <f t="shared" si="50"/>
        <v>11782289.2475043</v>
      </c>
      <c r="L297" s="189"/>
      <c r="M297" s="206">
        <f t="shared" si="53"/>
        <v>11782289.2475043</v>
      </c>
      <c r="N297" s="191">
        <f t="shared" si="59"/>
        <v>0</v>
      </c>
      <c r="O297" s="206">
        <v>12337874.006431418</v>
      </c>
      <c r="P297" s="205">
        <v>555584.75892711733</v>
      </c>
      <c r="Q297" s="192">
        <f t="shared" si="54"/>
        <v>1.5041814491557837E-2</v>
      </c>
      <c r="S297" s="191">
        <f t="shared" si="55"/>
        <v>126442034.36948338</v>
      </c>
      <c r="T297" s="192">
        <f t="shared" si="56"/>
        <v>1.6568493005465479E-2</v>
      </c>
      <c r="W297" s="181">
        <v>5877371.2542981682</v>
      </c>
      <c r="X297" s="182">
        <f t="shared" si="61"/>
        <v>21513.365227186445</v>
      </c>
      <c r="Y297" s="192">
        <f t="shared" si="57"/>
        <v>4.3442898990508905E-3</v>
      </c>
    </row>
    <row r="298" spans="1:25" x14ac:dyDescent="0.25">
      <c r="A298" s="188">
        <f t="shared" si="58"/>
        <v>48042</v>
      </c>
      <c r="B298" s="203">
        <v>13704041.516085211</v>
      </c>
      <c r="C298" s="204">
        <v>537126.43324133405</v>
      </c>
      <c r="D298" s="205">
        <f t="shared" si="51"/>
        <v>13166915.082843877</v>
      </c>
      <c r="E298" s="189">
        <v>0</v>
      </c>
      <c r="F298" s="189"/>
      <c r="G298" s="181">
        <f t="shared" si="60"/>
        <v>13704041.516085211</v>
      </c>
      <c r="H298" s="190">
        <f t="shared" si="62"/>
        <v>1.4886124542508705E-2</v>
      </c>
      <c r="I298" s="181">
        <f t="shared" si="52"/>
        <v>13166915.082843877</v>
      </c>
      <c r="J298" s="181"/>
      <c r="K298" s="206">
        <f t="shared" si="50"/>
        <v>12529170.96919734</v>
      </c>
      <c r="L298" s="189"/>
      <c r="M298" s="206">
        <f t="shared" si="53"/>
        <v>12529170.96919734</v>
      </c>
      <c r="N298" s="191">
        <f t="shared" si="59"/>
        <v>0</v>
      </c>
      <c r="O298" s="206">
        <v>13066297.402438674</v>
      </c>
      <c r="P298" s="205">
        <v>537126.43324133405</v>
      </c>
      <c r="Q298" s="192">
        <f t="shared" si="54"/>
        <v>1.4903513487547926E-2</v>
      </c>
      <c r="S298" s="191">
        <f t="shared" si="55"/>
        <v>126626020.99091652</v>
      </c>
      <c r="T298" s="192">
        <f t="shared" si="56"/>
        <v>1.6367311436888299E-2</v>
      </c>
      <c r="W298" s="181">
        <v>5883308.9861006485</v>
      </c>
      <c r="X298" s="182">
        <f t="shared" si="61"/>
        <v>21522.925498230881</v>
      </c>
      <c r="Y298" s="192">
        <f t="shared" si="57"/>
        <v>4.1390166006289864E-3</v>
      </c>
    </row>
    <row r="299" spans="1:25" x14ac:dyDescent="0.25">
      <c r="A299" s="188">
        <f t="shared" si="58"/>
        <v>48073</v>
      </c>
      <c r="B299" s="203">
        <v>13943404.888488598</v>
      </c>
      <c r="C299" s="204">
        <v>567821.68253239896</v>
      </c>
      <c r="D299" s="205">
        <f t="shared" si="51"/>
        <v>13375583.205956198</v>
      </c>
      <c r="E299" s="189">
        <v>0</v>
      </c>
      <c r="F299" s="189"/>
      <c r="G299" s="181">
        <f t="shared" si="60"/>
        <v>13943404.888488598</v>
      </c>
      <c r="H299" s="190">
        <f t="shared" si="62"/>
        <v>1.4893884092353371E-2</v>
      </c>
      <c r="I299" s="181">
        <f t="shared" si="52"/>
        <v>13375583.205956198</v>
      </c>
      <c r="J299" s="181"/>
      <c r="K299" s="206">
        <f t="shared" si="50"/>
        <v>12691150.289784834</v>
      </c>
      <c r="L299" s="189"/>
      <c r="M299" s="206">
        <f t="shared" si="53"/>
        <v>12691150.289784834</v>
      </c>
      <c r="N299" s="191">
        <f t="shared" si="59"/>
        <v>0</v>
      </c>
      <c r="O299" s="206">
        <v>13258971.972317234</v>
      </c>
      <c r="P299" s="205">
        <v>567821.68253239896</v>
      </c>
      <c r="Q299" s="192">
        <f t="shared" si="54"/>
        <v>1.4910935173115814E-2</v>
      </c>
      <c r="S299" s="191">
        <f t="shared" si="55"/>
        <v>126812477.66675378</v>
      </c>
      <c r="T299" s="192">
        <f t="shared" si="56"/>
        <v>1.6168600638929886E-2</v>
      </c>
      <c r="W299" s="181">
        <v>5889243.6917057512</v>
      </c>
      <c r="X299" s="182">
        <f t="shared" si="61"/>
        <v>21532.896973740957</v>
      </c>
      <c r="Y299" s="192">
        <f t="shared" si="57"/>
        <v>3.9365754239437667E-3</v>
      </c>
    </row>
    <row r="300" spans="1:25" x14ac:dyDescent="0.25">
      <c r="A300" s="188">
        <f t="shared" si="58"/>
        <v>48104</v>
      </c>
      <c r="B300" s="203">
        <v>12872844.653201265</v>
      </c>
      <c r="C300" s="204">
        <v>546593.09419815382</v>
      </c>
      <c r="D300" s="205">
        <f t="shared" si="51"/>
        <v>12326251.559003111</v>
      </c>
      <c r="E300" s="189">
        <v>0</v>
      </c>
      <c r="F300" s="189"/>
      <c r="G300" s="181">
        <f t="shared" si="60"/>
        <v>12872844.653201265</v>
      </c>
      <c r="H300" s="190">
        <f t="shared" si="62"/>
        <v>1.5171565690654587E-2</v>
      </c>
      <c r="I300" s="181">
        <f t="shared" si="52"/>
        <v>12326251.559003111</v>
      </c>
      <c r="J300" s="181"/>
      <c r="K300" s="206">
        <f t="shared" si="50"/>
        <v>11695650.423665185</v>
      </c>
      <c r="L300" s="189"/>
      <c r="M300" s="206">
        <f t="shared" si="53"/>
        <v>11695650.423665185</v>
      </c>
      <c r="N300" s="191">
        <f t="shared" si="59"/>
        <v>0</v>
      </c>
      <c r="O300" s="206">
        <v>12242243.517863339</v>
      </c>
      <c r="P300" s="205">
        <v>546593.09419815382</v>
      </c>
      <c r="Q300" s="192">
        <f t="shared" si="54"/>
        <v>1.5199721674104882E-2</v>
      </c>
      <c r="S300" s="191">
        <f t="shared" si="55"/>
        <v>126987586.68958151</v>
      </c>
      <c r="T300" s="192">
        <f t="shared" si="56"/>
        <v>1.5978680299612247E-2</v>
      </c>
      <c r="W300" s="181">
        <v>5895175.0146193756</v>
      </c>
      <c r="X300" s="182">
        <f t="shared" si="61"/>
        <v>21540.935828820431</v>
      </c>
      <c r="Y300" s="192">
        <f t="shared" si="57"/>
        <v>3.7432397143997154E-3</v>
      </c>
    </row>
    <row r="301" spans="1:25" x14ac:dyDescent="0.25">
      <c r="A301" s="188">
        <f t="shared" si="58"/>
        <v>48134</v>
      </c>
      <c r="B301" s="203">
        <v>12102016.102435179</v>
      </c>
      <c r="C301" s="204">
        <v>500683.9029489113</v>
      </c>
      <c r="D301" s="205">
        <f t="shared" si="51"/>
        <v>11601332.199486267</v>
      </c>
      <c r="E301" s="189">
        <v>0</v>
      </c>
      <c r="F301" s="189"/>
      <c r="G301" s="181">
        <f t="shared" si="60"/>
        <v>12102016.102435179</v>
      </c>
      <c r="H301" s="190">
        <f t="shared" si="62"/>
        <v>1.5417278955128122E-2</v>
      </c>
      <c r="I301" s="181">
        <f t="shared" si="52"/>
        <v>11601332.199486267</v>
      </c>
      <c r="J301" s="181"/>
      <c r="K301" s="206">
        <f t="shared" ref="K301:K364" si="63">M301</f>
        <v>11008146.437371384</v>
      </c>
      <c r="L301" s="189"/>
      <c r="M301" s="206">
        <f t="shared" si="53"/>
        <v>11008146.437371384</v>
      </c>
      <c r="N301" s="191">
        <f t="shared" si="59"/>
        <v>0</v>
      </c>
      <c r="O301" s="206">
        <v>11508830.340320297</v>
      </c>
      <c r="P301" s="205">
        <v>500683.9029489113</v>
      </c>
      <c r="Q301" s="192">
        <f t="shared" si="54"/>
        <v>1.5456057518497213E-2</v>
      </c>
      <c r="S301" s="191">
        <f t="shared" si="55"/>
        <v>127155139.52778493</v>
      </c>
      <c r="T301" s="192">
        <f t="shared" si="56"/>
        <v>1.5805179332584185E-2</v>
      </c>
      <c r="W301" s="181">
        <v>5901102.936625693</v>
      </c>
      <c r="X301" s="182">
        <f t="shared" si="61"/>
        <v>21547.690473010705</v>
      </c>
      <c r="Y301" s="192">
        <f t="shared" si="57"/>
        <v>3.5665444152768178E-3</v>
      </c>
    </row>
    <row r="302" spans="1:25" x14ac:dyDescent="0.25">
      <c r="A302" s="188">
        <f t="shared" si="58"/>
        <v>48165</v>
      </c>
      <c r="B302" s="203">
        <v>10193745.601813806</v>
      </c>
      <c r="C302" s="204">
        <v>448759.30071738438</v>
      </c>
      <c r="D302" s="205">
        <f t="shared" ref="D302:D365" si="64">B302-C302</f>
        <v>9744986.3010964226</v>
      </c>
      <c r="E302" s="189">
        <v>0</v>
      </c>
      <c r="F302" s="189"/>
      <c r="G302" s="181">
        <f>B302-E302</f>
        <v>10193745.601813806</v>
      </c>
      <c r="H302" s="190">
        <f t="shared" si="62"/>
        <v>1.6098916377006667E-2</v>
      </c>
      <c r="I302" s="181">
        <f t="shared" si="52"/>
        <v>9744986.3010964226</v>
      </c>
      <c r="J302" s="181"/>
      <c r="K302" s="206">
        <f t="shared" si="63"/>
        <v>9301015.3334576618</v>
      </c>
      <c r="L302" s="189"/>
      <c r="M302" s="206">
        <f t="shared" si="53"/>
        <v>9301015.3334576618</v>
      </c>
      <c r="N302" s="191">
        <f t="shared" si="59"/>
        <v>0</v>
      </c>
      <c r="O302" s="206">
        <v>9749774.6341750454</v>
      </c>
      <c r="P302" s="205">
        <v>448759.30071738438</v>
      </c>
      <c r="Q302" s="192">
        <f t="shared" si="54"/>
        <v>1.6171301812022865E-2</v>
      </c>
      <c r="S302" s="191">
        <f t="shared" si="55"/>
        <v>127303155.44384888</v>
      </c>
      <c r="T302" s="192">
        <f t="shared" si="56"/>
        <v>1.561752013726303E-2</v>
      </c>
      <c r="W302" s="181">
        <v>5907027.3516570991</v>
      </c>
      <c r="X302" s="182">
        <f t="shared" si="61"/>
        <v>21551.136953536625</v>
      </c>
      <c r="Y302" s="192">
        <f t="shared" si="57"/>
        <v>3.3762865992559288E-3</v>
      </c>
    </row>
    <row r="303" spans="1:25" x14ac:dyDescent="0.25">
      <c r="A303" s="188">
        <f t="shared" si="58"/>
        <v>48195</v>
      </c>
      <c r="B303" s="203">
        <v>10488399.208789159</v>
      </c>
      <c r="C303" s="204">
        <v>426621.52911133657</v>
      </c>
      <c r="D303" s="205">
        <f t="shared" si="64"/>
        <v>10061777.679677822</v>
      </c>
      <c r="E303" s="189">
        <v>0</v>
      </c>
      <c r="F303" s="189"/>
      <c r="G303" s="181">
        <f t="shared" si="60"/>
        <v>10488399.208789159</v>
      </c>
      <c r="H303" s="190">
        <f t="shared" si="62"/>
        <v>1.6059845965623154E-2</v>
      </c>
      <c r="I303" s="181">
        <f t="shared" si="52"/>
        <v>10061777.679677822</v>
      </c>
      <c r="J303" s="181"/>
      <c r="K303" s="206">
        <f t="shared" si="63"/>
        <v>9560133.7967820205</v>
      </c>
      <c r="L303" s="189"/>
      <c r="M303" s="206">
        <f t="shared" si="53"/>
        <v>9560133.7967820205</v>
      </c>
      <c r="N303" s="191">
        <f t="shared" si="59"/>
        <v>0</v>
      </c>
      <c r="O303" s="206">
        <v>9986755.3258933574</v>
      </c>
      <c r="P303" s="205">
        <v>426621.52911133657</v>
      </c>
      <c r="Q303" s="192">
        <f t="shared" si="54"/>
        <v>1.612657039518961E-2</v>
      </c>
      <c r="S303" s="191">
        <f t="shared" si="55"/>
        <v>127454880.80479604</v>
      </c>
      <c r="T303" s="192">
        <f t="shared" si="56"/>
        <v>1.5433001331429219E-2</v>
      </c>
      <c r="W303" s="181">
        <v>5912948.2388616093</v>
      </c>
      <c r="X303" s="182">
        <f t="shared" si="61"/>
        <v>21555.216730484062</v>
      </c>
      <c r="Y303" s="192">
        <f t="shared" si="57"/>
        <v>3.1895549395748457E-3</v>
      </c>
    </row>
    <row r="304" spans="1:25" x14ac:dyDescent="0.25">
      <c r="A304" s="188">
        <f t="shared" si="58"/>
        <v>48226</v>
      </c>
      <c r="B304" s="203">
        <v>10621903.88940667</v>
      </c>
      <c r="C304" s="204">
        <v>423381.44475541601</v>
      </c>
      <c r="D304" s="205">
        <f t="shared" si="64"/>
        <v>10198522.444651254</v>
      </c>
      <c r="E304" s="189">
        <v>0</v>
      </c>
      <c r="F304" s="189"/>
      <c r="G304" s="181">
        <f t="shared" si="60"/>
        <v>10621903.88940667</v>
      </c>
      <c r="H304" s="190">
        <f t="shared" si="62"/>
        <v>1.5813283006677281E-2</v>
      </c>
      <c r="I304" s="181">
        <f t="shared" ref="I304:I367" si="65">G304-C304</f>
        <v>10198522.444651254</v>
      </c>
      <c r="J304" s="181"/>
      <c r="K304" s="206">
        <f t="shared" si="63"/>
        <v>9662087.2796140835</v>
      </c>
      <c r="L304" s="189"/>
      <c r="M304" s="206">
        <f t="shared" ref="M304:M367" si="66">O304-P304</f>
        <v>9662087.2796140835</v>
      </c>
      <c r="N304" s="191">
        <f t="shared" si="59"/>
        <v>0</v>
      </c>
      <c r="O304" s="206">
        <v>10085468.7243695</v>
      </c>
      <c r="P304" s="205">
        <v>423381.44475541601</v>
      </c>
      <c r="Q304" s="192">
        <f t="shared" ref="Q304:Q367" si="67">M304/M292-1</f>
        <v>1.5868171167745748E-2</v>
      </c>
      <c r="S304" s="191">
        <f t="shared" si="55"/>
        <v>127605805.55974174</v>
      </c>
      <c r="T304" s="192">
        <f t="shared" si="56"/>
        <v>1.545158504290689E-2</v>
      </c>
      <c r="W304" s="181">
        <v>5918737.3526432635</v>
      </c>
      <c r="X304" s="182">
        <f t="shared" si="61"/>
        <v>21559.633069839456</v>
      </c>
      <c r="Y304" s="192">
        <f t="shared" si="57"/>
        <v>3.2501544782488345E-3</v>
      </c>
    </row>
    <row r="305" spans="1:25" x14ac:dyDescent="0.25">
      <c r="A305" s="188">
        <f t="shared" si="58"/>
        <v>48257</v>
      </c>
      <c r="B305" s="203">
        <v>9852206.7672211193</v>
      </c>
      <c r="C305" s="204">
        <v>409214.39537723211</v>
      </c>
      <c r="D305" s="205">
        <f t="shared" si="64"/>
        <v>9442992.3718438875</v>
      </c>
      <c r="E305" s="189">
        <v>0</v>
      </c>
      <c r="F305" s="189"/>
      <c r="G305" s="181">
        <f t="shared" si="60"/>
        <v>9852206.7672211193</v>
      </c>
      <c r="H305" s="190">
        <f t="shared" si="62"/>
        <v>4.3386415173093607E-2</v>
      </c>
      <c r="I305" s="181">
        <f t="shared" si="65"/>
        <v>9442992.3718438875</v>
      </c>
      <c r="J305" s="181"/>
      <c r="K305" s="206">
        <f t="shared" si="63"/>
        <v>8948413.1997147389</v>
      </c>
      <c r="L305" s="189"/>
      <c r="M305" s="206">
        <f t="shared" si="66"/>
        <v>8948413.1997147389</v>
      </c>
      <c r="N305" s="191">
        <f t="shared" si="59"/>
        <v>0</v>
      </c>
      <c r="O305" s="206">
        <v>9357627.5950919706</v>
      </c>
      <c r="P305" s="205">
        <v>409214.39537723211</v>
      </c>
      <c r="Q305" s="192">
        <f t="shared" si="67"/>
        <v>4.4743248450799022E-2</v>
      </c>
      <c r="S305" s="191">
        <f t="shared" si="55"/>
        <v>127989039.50322877</v>
      </c>
      <c r="T305" s="192">
        <f t="shared" si="56"/>
        <v>1.7405866506178702E-2</v>
      </c>
      <c r="W305" s="181">
        <v>5924525.2645665416</v>
      </c>
      <c r="X305" s="182">
        <f t="shared" si="61"/>
        <v>21603.2565965592</v>
      </c>
      <c r="Y305" s="192">
        <f t="shared" si="57"/>
        <v>5.2224439379293663E-3</v>
      </c>
    </row>
    <row r="306" spans="1:25" x14ac:dyDescent="0.25">
      <c r="A306" s="188">
        <f t="shared" si="58"/>
        <v>48286</v>
      </c>
      <c r="B306" s="203">
        <v>10783703.282850828</v>
      </c>
      <c r="C306" s="204">
        <v>482803.7680320181</v>
      </c>
      <c r="D306" s="205">
        <f t="shared" si="64"/>
        <v>10300899.51481881</v>
      </c>
      <c r="E306" s="189">
        <v>0</v>
      </c>
      <c r="F306" s="189"/>
      <c r="G306" s="181">
        <f t="shared" si="60"/>
        <v>10783703.282850828</v>
      </c>
      <c r="H306" s="190">
        <f t="shared" si="62"/>
        <v>1.584939260900553E-2</v>
      </c>
      <c r="I306" s="181">
        <f t="shared" si="65"/>
        <v>10300899.51481881</v>
      </c>
      <c r="J306" s="181"/>
      <c r="K306" s="206">
        <f t="shared" si="63"/>
        <v>9769311.8624419086</v>
      </c>
      <c r="L306" s="189"/>
      <c r="M306" s="206">
        <f t="shared" si="66"/>
        <v>9769311.8624419086</v>
      </c>
      <c r="N306" s="191">
        <f t="shared" si="59"/>
        <v>0</v>
      </c>
      <c r="O306" s="206">
        <v>10252115.630473927</v>
      </c>
      <c r="P306" s="205">
        <v>482803.7680320181</v>
      </c>
      <c r="Q306" s="192">
        <f t="shared" si="67"/>
        <v>1.591189279747196E-2</v>
      </c>
      <c r="S306" s="191">
        <f t="shared" si="55"/>
        <v>128142053.01174495</v>
      </c>
      <c r="T306" s="192">
        <f t="shared" si="56"/>
        <v>1.7424742008790295E-2</v>
      </c>
      <c r="W306" s="181">
        <v>5930311.9746314399</v>
      </c>
      <c r="X306" s="182">
        <f t="shared" si="61"/>
        <v>21607.978393026919</v>
      </c>
      <c r="Y306" s="192">
        <f t="shared" si="57"/>
        <v>5.2817313377027109E-3</v>
      </c>
    </row>
    <row r="307" spans="1:25" x14ac:dyDescent="0.25">
      <c r="A307" s="188">
        <f t="shared" si="58"/>
        <v>48317</v>
      </c>
      <c r="B307" s="203">
        <v>11096396.602488538</v>
      </c>
      <c r="C307" s="204">
        <v>524822.59355621564</v>
      </c>
      <c r="D307" s="205">
        <f t="shared" si="64"/>
        <v>10571574.008932322</v>
      </c>
      <c r="E307" s="189">
        <v>0</v>
      </c>
      <c r="F307" s="189"/>
      <c r="G307" s="181">
        <f t="shared" si="60"/>
        <v>11096396.602488538</v>
      </c>
      <c r="H307" s="190">
        <f t="shared" si="62"/>
        <v>1.5761855525656676E-2</v>
      </c>
      <c r="I307" s="181">
        <f t="shared" si="65"/>
        <v>10571574.008932322</v>
      </c>
      <c r="J307" s="181"/>
      <c r="K307" s="206">
        <f t="shared" si="63"/>
        <v>10064939.987567479</v>
      </c>
      <c r="L307" s="189"/>
      <c r="M307" s="206">
        <f t="shared" si="66"/>
        <v>10064939.987567479</v>
      </c>
      <c r="N307" s="191">
        <f t="shared" si="59"/>
        <v>0</v>
      </c>
      <c r="O307" s="206">
        <v>10589762.581123695</v>
      </c>
      <c r="P307" s="205">
        <v>524822.59355621564</v>
      </c>
      <c r="Q307" s="192">
        <f t="shared" si="67"/>
        <v>1.5822486546097192E-2</v>
      </c>
      <c r="S307" s="191">
        <f t="shared" si="55"/>
        <v>128298824.86868823</v>
      </c>
      <c r="T307" s="192">
        <f t="shared" si="56"/>
        <v>1.7444987979235105E-2</v>
      </c>
      <c r="W307" s="181">
        <v>5936097.4828379601</v>
      </c>
      <c r="X307" s="182">
        <f t="shared" si="61"/>
        <v>21613.328493950281</v>
      </c>
      <c r="Y307" s="192">
        <f t="shared" si="57"/>
        <v>5.3417356794267512E-3</v>
      </c>
    </row>
    <row r="308" spans="1:25" x14ac:dyDescent="0.25">
      <c r="A308" s="188">
        <f t="shared" si="58"/>
        <v>48347</v>
      </c>
      <c r="B308" s="203">
        <v>12547689.938765408</v>
      </c>
      <c r="C308" s="204">
        <v>541070.38191839086</v>
      </c>
      <c r="D308" s="205">
        <f t="shared" si="64"/>
        <v>12006619.556847017</v>
      </c>
      <c r="E308" s="189">
        <v>0</v>
      </c>
      <c r="F308" s="189"/>
      <c r="G308" s="181">
        <f t="shared" si="60"/>
        <v>12547689.938765408</v>
      </c>
      <c r="H308" s="190">
        <f t="shared" si="62"/>
        <v>1.5311622408509029E-2</v>
      </c>
      <c r="I308" s="181">
        <f t="shared" si="65"/>
        <v>12006619.556847017</v>
      </c>
      <c r="J308" s="181"/>
      <c r="K308" s="206">
        <f t="shared" si="63"/>
        <v>11459730.983312326</v>
      </c>
      <c r="L308" s="189"/>
      <c r="M308" s="206">
        <f t="shared" si="66"/>
        <v>11459730.983312326</v>
      </c>
      <c r="N308" s="191">
        <f t="shared" si="59"/>
        <v>0</v>
      </c>
      <c r="O308" s="206">
        <v>12000801.365230717</v>
      </c>
      <c r="P308" s="205">
        <v>541070.38191839086</v>
      </c>
      <c r="Q308" s="192">
        <f t="shared" si="67"/>
        <v>1.5347069112098932E-2</v>
      </c>
      <c r="S308" s="191">
        <f t="shared" si="55"/>
        <v>128472039.81041326</v>
      </c>
      <c r="T308" s="192">
        <f t="shared" si="56"/>
        <v>1.7459815842165272E-2</v>
      </c>
      <c r="W308" s="181">
        <v>5941881.7891861023</v>
      </c>
      <c r="X308" s="182">
        <f t="shared" si="61"/>
        <v>21621.439868464782</v>
      </c>
      <c r="Y308" s="192">
        <f t="shared" si="57"/>
        <v>5.3958873500774551E-3</v>
      </c>
    </row>
    <row r="309" spans="1:25" x14ac:dyDescent="0.25">
      <c r="A309" s="188">
        <f t="shared" si="58"/>
        <v>48378</v>
      </c>
      <c r="B309" s="203">
        <v>13104050.227571208</v>
      </c>
      <c r="C309" s="204">
        <v>563663.99603733455</v>
      </c>
      <c r="D309" s="205">
        <f t="shared" si="64"/>
        <v>12540386.231533874</v>
      </c>
      <c r="E309" s="189">
        <v>0</v>
      </c>
      <c r="F309" s="189"/>
      <c r="G309" s="181">
        <f t="shared" si="60"/>
        <v>13104050.227571208</v>
      </c>
      <c r="H309" s="190">
        <f t="shared" si="62"/>
        <v>1.5170955919991735E-2</v>
      </c>
      <c r="I309" s="181">
        <f t="shared" si="65"/>
        <v>12540386.231533874</v>
      </c>
      <c r="J309" s="181"/>
      <c r="K309" s="206">
        <f t="shared" si="63"/>
        <v>11961387.353092067</v>
      </c>
      <c r="L309" s="189"/>
      <c r="M309" s="206">
        <f t="shared" si="66"/>
        <v>11961387.353092067</v>
      </c>
      <c r="N309" s="191">
        <f t="shared" si="59"/>
        <v>0</v>
      </c>
      <c r="O309" s="206">
        <v>12525051.349129401</v>
      </c>
      <c r="P309" s="205">
        <v>563663.99603733455</v>
      </c>
      <c r="Q309" s="192">
        <f t="shared" si="67"/>
        <v>1.5200620340033222E-2</v>
      </c>
      <c r="S309" s="191">
        <f t="shared" si="55"/>
        <v>128651137.91600102</v>
      </c>
      <c r="T309" s="192">
        <f t="shared" si="56"/>
        <v>1.7471274940596748E-2</v>
      </c>
      <c r="W309" s="181">
        <v>5947664.8936758675</v>
      </c>
      <c r="X309" s="182">
        <f t="shared" si="61"/>
        <v>21630.528991772106</v>
      </c>
      <c r="Y309" s="192">
        <f t="shared" si="57"/>
        <v>5.4460919223182636E-3</v>
      </c>
    </row>
    <row r="310" spans="1:25" x14ac:dyDescent="0.25">
      <c r="A310" s="188">
        <f t="shared" si="58"/>
        <v>48408</v>
      </c>
      <c r="B310" s="203">
        <v>13909330.412175005</v>
      </c>
      <c r="C310" s="204">
        <v>544904.98705265962</v>
      </c>
      <c r="D310" s="205">
        <f t="shared" si="64"/>
        <v>13364425.425122345</v>
      </c>
      <c r="E310" s="189">
        <v>0</v>
      </c>
      <c r="F310" s="189"/>
      <c r="G310" s="181">
        <f t="shared" si="60"/>
        <v>13909330.412175005</v>
      </c>
      <c r="H310" s="190">
        <f t="shared" si="62"/>
        <v>1.4980171787194019E-2</v>
      </c>
      <c r="I310" s="181">
        <f t="shared" si="65"/>
        <v>13364425.425122345</v>
      </c>
      <c r="J310" s="181"/>
      <c r="K310" s="206">
        <f t="shared" si="63"/>
        <v>12717127.795097111</v>
      </c>
      <c r="L310" s="189"/>
      <c r="M310" s="206">
        <f t="shared" si="66"/>
        <v>12717127.795097111</v>
      </c>
      <c r="N310" s="191">
        <f t="shared" si="59"/>
        <v>0</v>
      </c>
      <c r="O310" s="206">
        <v>13262032.782149771</v>
      </c>
      <c r="P310" s="205">
        <v>544904.98705265962</v>
      </c>
      <c r="Q310" s="192">
        <f t="shared" si="67"/>
        <v>1.5001537321332581E-2</v>
      </c>
      <c r="S310" s="191">
        <f t="shared" si="55"/>
        <v>128839094.7419008</v>
      </c>
      <c r="T310" s="192">
        <f t="shared" si="56"/>
        <v>1.7477243094790484E-2</v>
      </c>
      <c r="W310" s="181">
        <v>5953446.7963072518</v>
      </c>
      <c r="X310" s="182">
        <f t="shared" si="61"/>
        <v>21641.092824045376</v>
      </c>
      <c r="Y310" s="192">
        <f t="shared" si="57"/>
        <v>5.4903003694459773E-3</v>
      </c>
    </row>
    <row r="311" spans="1:25" x14ac:dyDescent="0.25">
      <c r="A311" s="188">
        <f t="shared" si="58"/>
        <v>48439</v>
      </c>
      <c r="B311" s="203">
        <v>14151891.817034766</v>
      </c>
      <c r="C311" s="204">
        <v>576063.04467061046</v>
      </c>
      <c r="D311" s="205">
        <f t="shared" si="64"/>
        <v>13575828.772364156</v>
      </c>
      <c r="E311" s="189">
        <v>0</v>
      </c>
      <c r="F311" s="189"/>
      <c r="G311" s="181">
        <f t="shared" si="60"/>
        <v>14151891.817034766</v>
      </c>
      <c r="H311" s="190">
        <f t="shared" si="62"/>
        <v>1.4952368536489402E-2</v>
      </c>
      <c r="I311" s="181">
        <f t="shared" si="65"/>
        <v>13575828.772364156</v>
      </c>
      <c r="J311" s="181"/>
      <c r="K311" s="206">
        <f t="shared" si="63"/>
        <v>12881161.962991694</v>
      </c>
      <c r="L311" s="189"/>
      <c r="M311" s="206">
        <f t="shared" si="66"/>
        <v>12881161.962991694</v>
      </c>
      <c r="N311" s="191">
        <f t="shared" si="59"/>
        <v>0</v>
      </c>
      <c r="O311" s="206">
        <v>13457225.007662304</v>
      </c>
      <c r="P311" s="205">
        <v>576063.04467061046</v>
      </c>
      <c r="Q311" s="192">
        <f t="shared" si="67"/>
        <v>1.4971981961304337E-2</v>
      </c>
      <c r="S311" s="191">
        <f t="shared" si="55"/>
        <v>129029106.41510768</v>
      </c>
      <c r="T311" s="192">
        <f t="shared" si="56"/>
        <v>1.7479579211273633E-2</v>
      </c>
      <c r="W311" s="181">
        <v>5959228.698938637</v>
      </c>
      <c r="X311" s="182">
        <f t="shared" si="61"/>
        <v>21651.980975002403</v>
      </c>
      <c r="Y311" s="192">
        <f t="shared" si="57"/>
        <v>5.5303288455179622E-3</v>
      </c>
    </row>
    <row r="312" spans="1:25" x14ac:dyDescent="0.25">
      <c r="A312" s="188">
        <f t="shared" si="58"/>
        <v>48470</v>
      </c>
      <c r="B312" s="203">
        <v>13068871.798422731</v>
      </c>
      <c r="C312" s="204">
        <v>554557.19679897185</v>
      </c>
      <c r="D312" s="205">
        <f t="shared" si="64"/>
        <v>12514314.601623759</v>
      </c>
      <c r="E312" s="189">
        <v>0</v>
      </c>
      <c r="F312" s="189"/>
      <c r="G312" s="181">
        <f t="shared" si="60"/>
        <v>13068871.798422731</v>
      </c>
      <c r="H312" s="190">
        <f t="shared" si="62"/>
        <v>1.5227958582776591E-2</v>
      </c>
      <c r="I312" s="181">
        <f t="shared" si="65"/>
        <v>12514314.601623759</v>
      </c>
      <c r="J312" s="181"/>
      <c r="K312" s="206">
        <f t="shared" si="63"/>
        <v>11874110.698314656</v>
      </c>
      <c r="L312" s="189"/>
      <c r="M312" s="206">
        <f t="shared" si="66"/>
        <v>11874110.698314656</v>
      </c>
      <c r="N312" s="191">
        <f t="shared" si="59"/>
        <v>0</v>
      </c>
      <c r="O312" s="206">
        <v>12428667.895113626</v>
      </c>
      <c r="P312" s="205">
        <v>554557.19679897185</v>
      </c>
      <c r="Q312" s="192">
        <f t="shared" si="67"/>
        <v>1.5258687476531474E-2</v>
      </c>
      <c r="S312" s="191">
        <f t="shared" si="55"/>
        <v>129207566.68975714</v>
      </c>
      <c r="T312" s="192">
        <f t="shared" si="56"/>
        <v>1.7481866204783536E-2</v>
      </c>
      <c r="W312" s="181">
        <v>5965010.6015700214</v>
      </c>
      <c r="X312" s="182">
        <f t="shared" si="61"/>
        <v>21660.911492051506</v>
      </c>
      <c r="Y312" s="192">
        <f t="shared" si="57"/>
        <v>5.5696588200477848E-3</v>
      </c>
    </row>
    <row r="313" spans="1:25" x14ac:dyDescent="0.25">
      <c r="A313" s="188">
        <f t="shared" si="58"/>
        <v>48500</v>
      </c>
      <c r="B313" s="203">
        <v>12288761.297297955</v>
      </c>
      <c r="C313" s="204">
        <v>507977.06767398311</v>
      </c>
      <c r="D313" s="205">
        <f t="shared" si="64"/>
        <v>11780784.229623972</v>
      </c>
      <c r="E313" s="189">
        <v>0</v>
      </c>
      <c r="F313" s="189"/>
      <c r="G313" s="181">
        <f t="shared" si="60"/>
        <v>12288761.297297955</v>
      </c>
      <c r="H313" s="190">
        <f t="shared" si="62"/>
        <v>1.5430916078949641E-2</v>
      </c>
      <c r="I313" s="181">
        <f t="shared" si="65"/>
        <v>11780784.229623972</v>
      </c>
      <c r="J313" s="181"/>
      <c r="K313" s="206">
        <f t="shared" si="63"/>
        <v>11178445.067794666</v>
      </c>
      <c r="L313" s="189"/>
      <c r="M313" s="206">
        <f t="shared" si="66"/>
        <v>11178445.067794666</v>
      </c>
      <c r="N313" s="191">
        <f t="shared" si="59"/>
        <v>0</v>
      </c>
      <c r="O313" s="206">
        <v>11686422.135468649</v>
      </c>
      <c r="P313" s="205">
        <v>507977.06767398311</v>
      </c>
      <c r="Q313" s="192">
        <f t="shared" si="67"/>
        <v>1.5470236646301982E-2</v>
      </c>
      <c r="S313" s="191">
        <f t="shared" si="55"/>
        <v>129377865.32018043</v>
      </c>
      <c r="T313" s="192">
        <f t="shared" si="56"/>
        <v>1.7480424311986376E-2</v>
      </c>
      <c r="W313" s="181">
        <v>5970792.5042014048</v>
      </c>
      <c r="X313" s="182">
        <f t="shared" si="61"/>
        <v>21668.457784982893</v>
      </c>
      <c r="Y313" s="192">
        <f t="shared" si="57"/>
        <v>5.6046522537278598E-3</v>
      </c>
    </row>
    <row r="314" spans="1:25" x14ac:dyDescent="0.25">
      <c r="A314" s="188">
        <f t="shared" si="58"/>
        <v>48531</v>
      </c>
      <c r="B314" s="203">
        <v>10357467.575826839</v>
      </c>
      <c r="C314" s="204">
        <v>455312.02862555732</v>
      </c>
      <c r="D314" s="205">
        <f t="shared" si="64"/>
        <v>9902155.5472012814</v>
      </c>
      <c r="E314" s="189">
        <v>0</v>
      </c>
      <c r="F314" s="189"/>
      <c r="G314" s="181">
        <f t="shared" si="60"/>
        <v>10357467.575826839</v>
      </c>
      <c r="H314" s="190">
        <f t="shared" si="62"/>
        <v>1.6061022160873017E-2</v>
      </c>
      <c r="I314" s="181">
        <f t="shared" si="65"/>
        <v>9902155.5472012814</v>
      </c>
      <c r="J314" s="181"/>
      <c r="K314" s="206">
        <f t="shared" si="63"/>
        <v>9451053.9520124886</v>
      </c>
      <c r="L314" s="189"/>
      <c r="M314" s="206">
        <f t="shared" si="66"/>
        <v>9451053.9520124886</v>
      </c>
      <c r="N314" s="191">
        <f t="shared" si="59"/>
        <v>0</v>
      </c>
      <c r="O314" s="206">
        <v>9906365.9806380458</v>
      </c>
      <c r="P314" s="205">
        <v>455312.02862555732</v>
      </c>
      <c r="Q314" s="192">
        <f t="shared" si="67"/>
        <v>1.6131423632332664E-2</v>
      </c>
      <c r="S314" s="191">
        <f t="shared" si="55"/>
        <v>129527903.93873525</v>
      </c>
      <c r="T314" s="192">
        <f t="shared" si="56"/>
        <v>1.7475988612612792E-2</v>
      </c>
      <c r="W314" s="181">
        <v>5976574.4068327891</v>
      </c>
      <c r="X314" s="182">
        <f t="shared" si="61"/>
        <v>21672.599573202158</v>
      </c>
      <c r="Y314" s="192">
        <f t="shared" si="57"/>
        <v>5.6360191078272948E-3</v>
      </c>
    </row>
    <row r="315" spans="1:25" x14ac:dyDescent="0.25">
      <c r="A315" s="188">
        <f t="shared" si="58"/>
        <v>48561</v>
      </c>
      <c r="B315" s="203">
        <v>10654767.361615311</v>
      </c>
      <c r="C315" s="204">
        <v>432836.50362030696</v>
      </c>
      <c r="D315" s="205">
        <f t="shared" si="64"/>
        <v>10221930.857995003</v>
      </c>
      <c r="E315" s="189">
        <v>0</v>
      </c>
      <c r="F315" s="189"/>
      <c r="G315" s="181">
        <f t="shared" si="60"/>
        <v>10654767.361615311</v>
      </c>
      <c r="H315" s="190">
        <f t="shared" si="62"/>
        <v>1.5862111034707471E-2</v>
      </c>
      <c r="I315" s="181">
        <f>G315-C315</f>
        <v>10221930.857995003</v>
      </c>
      <c r="J315" s="181"/>
      <c r="K315" s="206">
        <f t="shared" si="63"/>
        <v>9712329.8441288285</v>
      </c>
      <c r="L315" s="189"/>
      <c r="M315" s="206">
        <f t="shared" si="66"/>
        <v>9712329.8441288285</v>
      </c>
      <c r="N315" s="191">
        <f t="shared" si="59"/>
        <v>0</v>
      </c>
      <c r="O315" s="206">
        <v>10145166.347749135</v>
      </c>
      <c r="P315" s="205">
        <v>432836.50362030696</v>
      </c>
      <c r="Q315" s="192">
        <f t="shared" si="67"/>
        <v>1.591986582845073E-2</v>
      </c>
      <c r="S315" s="191">
        <f t="shared" si="55"/>
        <v>129680099.98608205</v>
      </c>
      <c r="T315" s="192">
        <f t="shared" si="56"/>
        <v>1.7458877739598311E-2</v>
      </c>
      <c r="W315" s="181">
        <v>5982356.3094641753</v>
      </c>
      <c r="X315" s="182">
        <f t="shared" si="61"/>
        <v>21677.093987351811</v>
      </c>
      <c r="Y315" s="192">
        <f t="shared" si="57"/>
        <v>5.6541884218397342E-3</v>
      </c>
    </row>
    <row r="316" spans="1:25" x14ac:dyDescent="0.25">
      <c r="A316" s="188">
        <f t="shared" si="58"/>
        <v>48592</v>
      </c>
      <c r="B316" s="203">
        <v>10789008.597087929</v>
      </c>
      <c r="C316" s="204">
        <v>429547.25714743446</v>
      </c>
      <c r="D316" s="205">
        <f t="shared" si="64"/>
        <v>10359461.339940494</v>
      </c>
      <c r="E316" s="189">
        <v>0</v>
      </c>
      <c r="F316" s="189"/>
      <c r="G316" s="181">
        <f t="shared" si="60"/>
        <v>10789008.597087929</v>
      </c>
      <c r="H316" s="190">
        <f t="shared" si="62"/>
        <v>1.573208620800215E-2</v>
      </c>
      <c r="I316" s="181">
        <f t="shared" si="65"/>
        <v>10359461.339940494</v>
      </c>
      <c r="J316" s="181"/>
      <c r="K316" s="206">
        <f t="shared" si="63"/>
        <v>9814586.9306419548</v>
      </c>
      <c r="L316" s="189"/>
      <c r="M316" s="206">
        <f t="shared" si="66"/>
        <v>9814586.9306419548</v>
      </c>
      <c r="N316" s="191">
        <f t="shared" si="59"/>
        <v>0</v>
      </c>
      <c r="O316" s="206">
        <v>10244134.18778939</v>
      </c>
      <c r="P316" s="205">
        <v>429547.25714743446</v>
      </c>
      <c r="Q316" s="192">
        <f t="shared" si="67"/>
        <v>1.5783302987712355E-2</v>
      </c>
      <c r="S316" s="191">
        <f t="shared" ref="S316:S379" si="68">SUM(M305:M316)</f>
        <v>129832599.63710992</v>
      </c>
      <c r="T316" s="192">
        <f t="shared" ref="T316:T379" si="69">S316/S304-1</f>
        <v>1.7450570274607502E-2</v>
      </c>
      <c r="W316" s="181">
        <v>5988145.4232458295</v>
      </c>
      <c r="X316" s="182">
        <f t="shared" si="61"/>
        <v>21681.604313265849</v>
      </c>
      <c r="Y316" s="192">
        <f t="shared" ref="Y316:Y379" si="70">X316/X304-1</f>
        <v>5.6573895776093064E-3</v>
      </c>
    </row>
    <row r="317" spans="1:25" x14ac:dyDescent="0.25">
      <c r="A317" s="188">
        <f t="shared" ref="A317:A380" si="71">+A305+366</f>
        <v>48623</v>
      </c>
      <c r="B317" s="203">
        <v>9750316.1052802</v>
      </c>
      <c r="C317" s="204">
        <v>415178.25327324407</v>
      </c>
      <c r="D317" s="205">
        <f t="shared" si="64"/>
        <v>9335137.8520069551</v>
      </c>
      <c r="E317" s="189">
        <v>0</v>
      </c>
      <c r="F317" s="189"/>
      <c r="G317" s="181">
        <f t="shared" si="60"/>
        <v>9750316.1052802</v>
      </c>
      <c r="H317" s="190">
        <f t="shared" si="62"/>
        <v>-1.0341912664674879E-2</v>
      </c>
      <c r="I317" s="181">
        <f t="shared" si="65"/>
        <v>9335137.8520069551</v>
      </c>
      <c r="J317" s="181"/>
      <c r="K317" s="206">
        <f t="shared" si="63"/>
        <v>8845673.5744817331</v>
      </c>
      <c r="L317" s="189"/>
      <c r="M317" s="206">
        <f t="shared" si="66"/>
        <v>8845673.5744817331</v>
      </c>
      <c r="N317" s="191">
        <f t="shared" si="59"/>
        <v>0</v>
      </c>
      <c r="O317" s="206">
        <v>9260851.8277549781</v>
      </c>
      <c r="P317" s="205">
        <v>415178.25327324407</v>
      </c>
      <c r="Q317" s="192">
        <f t="shared" si="67"/>
        <v>-1.1481323329624593E-2</v>
      </c>
      <c r="S317" s="191">
        <f t="shared" si="68"/>
        <v>129729860.01187691</v>
      </c>
      <c r="T317" s="192">
        <f t="shared" si="69"/>
        <v>1.3601324890044397E-2</v>
      </c>
      <c r="W317" s="181">
        <v>5993933.3351691067</v>
      </c>
      <c r="X317" s="182">
        <f t="shared" si="61"/>
        <v>21643.527339667493</v>
      </c>
      <c r="Y317" s="192">
        <f t="shared" si="70"/>
        <v>1.8641052069301445E-3</v>
      </c>
    </row>
    <row r="318" spans="1:25" x14ac:dyDescent="0.25">
      <c r="A318" s="188">
        <f t="shared" si="71"/>
        <v>48652</v>
      </c>
      <c r="B318" s="203">
        <v>10950766.668700622</v>
      </c>
      <c r="C318" s="204">
        <v>489846.57844189275</v>
      </c>
      <c r="D318" s="205">
        <f t="shared" si="64"/>
        <v>10460920.090258729</v>
      </c>
      <c r="E318" s="189">
        <v>0</v>
      </c>
      <c r="F318" s="189"/>
      <c r="G318" s="181">
        <f t="shared" si="60"/>
        <v>10950766.668700622</v>
      </c>
      <c r="H318" s="190">
        <f t="shared" si="62"/>
        <v>1.5492209073989738E-2</v>
      </c>
      <c r="I318" s="181">
        <f t="shared" si="65"/>
        <v>10460920.090258729</v>
      </c>
      <c r="J318" s="181"/>
      <c r="K318" s="206">
        <f t="shared" si="63"/>
        <v>9921096.9708300531</v>
      </c>
      <c r="L318" s="189"/>
      <c r="M318" s="206">
        <f t="shared" si="66"/>
        <v>9921096.9708300531</v>
      </c>
      <c r="N318" s="191">
        <f t="shared" si="59"/>
        <v>0</v>
      </c>
      <c r="O318" s="206">
        <v>10410943.549271947</v>
      </c>
      <c r="P318" s="205">
        <v>489846.57844189275</v>
      </c>
      <c r="Q318" s="192">
        <f t="shared" si="67"/>
        <v>1.55369293687595E-2</v>
      </c>
      <c r="S318" s="191">
        <f t="shared" si="68"/>
        <v>129881645.12026507</v>
      </c>
      <c r="T318" s="192">
        <f t="shared" si="69"/>
        <v>1.3575497408026438E-2</v>
      </c>
      <c r="W318" s="181">
        <v>5999720.0452340059</v>
      </c>
      <c r="X318" s="182">
        <f t="shared" si="61"/>
        <v>21647.950927883558</v>
      </c>
      <c r="Y318" s="192">
        <f t="shared" si="70"/>
        <v>1.8498970208864485E-3</v>
      </c>
    </row>
    <row r="319" spans="1:25" x14ac:dyDescent="0.25">
      <c r="A319" s="188">
        <f t="shared" si="71"/>
        <v>48683</v>
      </c>
      <c r="B319" s="203">
        <v>11266443.552918116</v>
      </c>
      <c r="C319" s="204">
        <v>532485.73453458643</v>
      </c>
      <c r="D319" s="205">
        <f t="shared" si="64"/>
        <v>10733957.81838353</v>
      </c>
      <c r="E319" s="189">
        <v>0</v>
      </c>
      <c r="F319" s="189"/>
      <c r="G319" s="181">
        <f t="shared" si="60"/>
        <v>11266443.552918116</v>
      </c>
      <c r="H319" s="190">
        <f t="shared" si="62"/>
        <v>1.5324519888865629E-2</v>
      </c>
      <c r="I319" s="181">
        <f t="shared" si="65"/>
        <v>10733957.81838353</v>
      </c>
      <c r="J319" s="181"/>
      <c r="K319" s="206">
        <f t="shared" si="63"/>
        <v>10219559.873881904</v>
      </c>
      <c r="L319" s="189"/>
      <c r="M319" s="206">
        <f t="shared" si="66"/>
        <v>10219559.873881904</v>
      </c>
      <c r="N319" s="191">
        <f t="shared" si="59"/>
        <v>0</v>
      </c>
      <c r="O319" s="206">
        <v>10752045.60841649</v>
      </c>
      <c r="P319" s="205">
        <v>532485.73453458643</v>
      </c>
      <c r="Q319" s="192">
        <f t="shared" si="67"/>
        <v>1.5362226352607866E-2</v>
      </c>
      <c r="S319" s="191">
        <f t="shared" si="68"/>
        <v>130036265.00657949</v>
      </c>
      <c r="T319" s="192">
        <f t="shared" si="69"/>
        <v>1.3542136022442142E-2</v>
      </c>
      <c r="W319" s="181">
        <v>6005505.5534405261</v>
      </c>
      <c r="X319" s="182">
        <f t="shared" si="61"/>
        <v>21652.84235430976</v>
      </c>
      <c r="Y319" s="192">
        <f t="shared" si="70"/>
        <v>1.8282172674393138E-3</v>
      </c>
    </row>
    <row r="320" spans="1:25" x14ac:dyDescent="0.25">
      <c r="A320" s="188">
        <f t="shared" si="71"/>
        <v>48713</v>
      </c>
      <c r="B320" s="203">
        <v>12734062.322352752</v>
      </c>
      <c r="C320" s="204">
        <v>548949.68212096533</v>
      </c>
      <c r="D320" s="205">
        <f t="shared" si="64"/>
        <v>12185112.640231786</v>
      </c>
      <c r="E320" s="189">
        <v>0</v>
      </c>
      <c r="F320" s="189"/>
      <c r="G320" s="181">
        <f t="shared" si="60"/>
        <v>12734062.322352752</v>
      </c>
      <c r="H320" s="190">
        <f t="shared" si="62"/>
        <v>1.4853123124405343E-2</v>
      </c>
      <c r="I320" s="181">
        <f t="shared" si="65"/>
        <v>12185112.640231786</v>
      </c>
      <c r="J320" s="181"/>
      <c r="K320" s="206">
        <f t="shared" si="63"/>
        <v>11630101.063379053</v>
      </c>
      <c r="L320" s="189"/>
      <c r="M320" s="206">
        <f t="shared" si="66"/>
        <v>11630101.063379053</v>
      </c>
      <c r="N320" s="191">
        <f t="shared" si="59"/>
        <v>0</v>
      </c>
      <c r="O320" s="206">
        <v>12179050.745500019</v>
      </c>
      <c r="P320" s="205">
        <v>548949.68212096533</v>
      </c>
      <c r="Q320" s="192">
        <f t="shared" si="67"/>
        <v>1.4866848123644472E-2</v>
      </c>
      <c r="S320" s="191">
        <f t="shared" si="68"/>
        <v>130206635.0866462</v>
      </c>
      <c r="T320" s="192">
        <f t="shared" si="69"/>
        <v>1.3501733753061629E-2</v>
      </c>
      <c r="W320" s="181">
        <v>6011289.8597886683</v>
      </c>
      <c r="X320" s="182">
        <f t="shared" si="61"/>
        <v>21660.34879762456</v>
      </c>
      <c r="Y320" s="192">
        <f t="shared" si="70"/>
        <v>1.7995531008332399E-3</v>
      </c>
    </row>
    <row r="321" spans="1:25" x14ac:dyDescent="0.25">
      <c r="A321" s="188">
        <f t="shared" si="71"/>
        <v>48744</v>
      </c>
      <c r="B321" s="203">
        <v>13296301.895176338</v>
      </c>
      <c r="C321" s="204">
        <v>571861.29234221077</v>
      </c>
      <c r="D321" s="205">
        <f t="shared" si="64"/>
        <v>12724440.602834128</v>
      </c>
      <c r="E321" s="189">
        <v>0</v>
      </c>
      <c r="F321" s="189"/>
      <c r="G321" s="181">
        <f t="shared" si="60"/>
        <v>13296301.895176338</v>
      </c>
      <c r="H321" s="190">
        <f t="shared" si="62"/>
        <v>1.4671163820833666E-2</v>
      </c>
      <c r="I321" s="181">
        <f t="shared" si="65"/>
        <v>12724440.602834128</v>
      </c>
      <c r="J321" s="181"/>
      <c r="K321" s="206">
        <f t="shared" si="63"/>
        <v>12136947.136994621</v>
      </c>
      <c r="L321" s="189"/>
      <c r="M321" s="206">
        <f t="shared" si="66"/>
        <v>12136947.136994621</v>
      </c>
      <c r="N321" s="191">
        <f t="shared" si="59"/>
        <v>0</v>
      </c>
      <c r="O321" s="206">
        <v>12708808.429336831</v>
      </c>
      <c r="P321" s="205">
        <v>571861.29234221077</v>
      </c>
      <c r="Q321" s="192">
        <f t="shared" si="67"/>
        <v>1.4677209149754011E-2</v>
      </c>
      <c r="S321" s="191">
        <f t="shared" si="68"/>
        <v>130382194.87054874</v>
      </c>
      <c r="T321" s="192">
        <f t="shared" si="69"/>
        <v>1.345543446089037E-2</v>
      </c>
      <c r="W321" s="181">
        <v>6017072.9642784325</v>
      </c>
      <c r="X321" s="182">
        <f t="shared" si="61"/>
        <v>21668.707633194568</v>
      </c>
      <c r="Y321" s="192">
        <f t="shared" si="70"/>
        <v>1.7650350315974173E-3</v>
      </c>
    </row>
    <row r="322" spans="1:25" x14ac:dyDescent="0.25">
      <c r="A322" s="188">
        <f t="shared" si="71"/>
        <v>48774</v>
      </c>
      <c r="B322" s="203">
        <v>14110107.022803584</v>
      </c>
      <c r="C322" s="204">
        <v>552796.79709751904</v>
      </c>
      <c r="D322" s="205">
        <f t="shared" si="64"/>
        <v>13557310.225706065</v>
      </c>
      <c r="E322" s="189">
        <v>0</v>
      </c>
      <c r="F322" s="189"/>
      <c r="G322" s="181">
        <f t="shared" si="60"/>
        <v>14110107.022803584</v>
      </c>
      <c r="H322" s="190">
        <f t="shared" si="62"/>
        <v>1.4434671165251434E-2</v>
      </c>
      <c r="I322" s="181">
        <f t="shared" si="65"/>
        <v>13557310.225706065</v>
      </c>
      <c r="J322" s="181"/>
      <c r="K322" s="206">
        <f t="shared" si="63"/>
        <v>12900669.067245372</v>
      </c>
      <c r="L322" s="189"/>
      <c r="M322" s="206">
        <f t="shared" si="66"/>
        <v>12900669.067245372</v>
      </c>
      <c r="N322" s="191">
        <f t="shared" si="59"/>
        <v>0</v>
      </c>
      <c r="O322" s="206">
        <v>13453465.864342891</v>
      </c>
      <c r="P322" s="205">
        <v>552796.79709751904</v>
      </c>
      <c r="Q322" s="192">
        <f t="shared" si="67"/>
        <v>1.4432604209499544E-2</v>
      </c>
      <c r="S322" s="191">
        <f t="shared" si="68"/>
        <v>130565736.14269701</v>
      </c>
      <c r="T322" s="192">
        <f t="shared" si="69"/>
        <v>1.3401533162392454E-2</v>
      </c>
      <c r="W322" s="181">
        <v>6022854.8669098169</v>
      </c>
      <c r="X322" s="182">
        <f t="shared" si="61"/>
        <v>21678.379942382235</v>
      </c>
      <c r="Y322" s="192">
        <f t="shared" si="70"/>
        <v>1.7229776074629832E-3</v>
      </c>
    </row>
    <row r="323" spans="1:25" x14ac:dyDescent="0.25">
      <c r="A323" s="188">
        <f t="shared" si="71"/>
        <v>48805</v>
      </c>
      <c r="B323" s="203">
        <v>14354555.436462324</v>
      </c>
      <c r="C323" s="204">
        <v>584424.63442300889</v>
      </c>
      <c r="D323" s="205">
        <f t="shared" si="64"/>
        <v>13770130.802039316</v>
      </c>
      <c r="E323" s="189">
        <v>0</v>
      </c>
      <c r="F323" s="189"/>
      <c r="G323" s="181">
        <f t="shared" si="60"/>
        <v>14354555.436462324</v>
      </c>
      <c r="H323" s="190">
        <f t="shared" si="62"/>
        <v>1.4320602647881264E-2</v>
      </c>
      <c r="I323" s="181">
        <f t="shared" si="65"/>
        <v>13770130.802039316</v>
      </c>
      <c r="J323" s="181"/>
      <c r="K323" s="206">
        <f t="shared" si="63"/>
        <v>13065515.945317158</v>
      </c>
      <c r="L323" s="189"/>
      <c r="M323" s="206">
        <f t="shared" si="66"/>
        <v>13065515.945317158</v>
      </c>
      <c r="N323" s="191">
        <f t="shared" si="59"/>
        <v>0</v>
      </c>
      <c r="O323" s="206">
        <v>13649940.579740167</v>
      </c>
      <c r="P323" s="205">
        <v>584424.63442300889</v>
      </c>
      <c r="Q323" s="192">
        <f t="shared" si="67"/>
        <v>1.4311906243794192E-2</v>
      </c>
      <c r="S323" s="191">
        <f t="shared" si="68"/>
        <v>130750090.12502249</v>
      </c>
      <c r="T323" s="192">
        <f t="shared" si="69"/>
        <v>1.3337949535030535E-2</v>
      </c>
      <c r="W323" s="181">
        <v>6028636.7695412012</v>
      </c>
      <c r="X323" s="182">
        <f t="shared" si="61"/>
        <v>21688.168506953021</v>
      </c>
      <c r="Y323" s="192">
        <f t="shared" si="70"/>
        <v>1.67132660944036E-3</v>
      </c>
    </row>
    <row r="324" spans="1:25" x14ac:dyDescent="0.25">
      <c r="A324" s="188">
        <f t="shared" si="71"/>
        <v>48836</v>
      </c>
      <c r="B324" s="203">
        <v>13257758.169689793</v>
      </c>
      <c r="C324" s="204">
        <v>562637.87427516584</v>
      </c>
      <c r="D324" s="205">
        <f t="shared" si="64"/>
        <v>12695120.295414627</v>
      </c>
      <c r="E324" s="189">
        <v>0</v>
      </c>
      <c r="F324" s="189"/>
      <c r="G324" s="181">
        <f t="shared" si="60"/>
        <v>13257758.169689793</v>
      </c>
      <c r="H324" s="190">
        <f t="shared" si="62"/>
        <v>1.4453150522898195E-2</v>
      </c>
      <c r="I324" s="181">
        <f t="shared" si="65"/>
        <v>12695120.295414627</v>
      </c>
      <c r="J324" s="181"/>
      <c r="K324" s="206">
        <f t="shared" si="63"/>
        <v>12045663.428725649</v>
      </c>
      <c r="L324" s="189"/>
      <c r="M324" s="206">
        <f t="shared" si="66"/>
        <v>12045663.428725649</v>
      </c>
      <c r="N324" s="191">
        <f t="shared" si="59"/>
        <v>0</v>
      </c>
      <c r="O324" s="206">
        <v>12608301.303000815</v>
      </c>
      <c r="P324" s="205">
        <v>562637.87427516584</v>
      </c>
      <c r="Q324" s="192">
        <f t="shared" si="67"/>
        <v>1.4447627680895803E-2</v>
      </c>
      <c r="S324" s="191">
        <f t="shared" si="68"/>
        <v>130921642.85543346</v>
      </c>
      <c r="T324" s="192">
        <f t="shared" si="69"/>
        <v>1.3266066450984493E-2</v>
      </c>
      <c r="W324" s="181">
        <v>6034418.6721725864</v>
      </c>
      <c r="X324" s="182">
        <f t="shared" si="61"/>
        <v>21695.816940772096</v>
      </c>
      <c r="Y324" s="192">
        <f t="shared" si="70"/>
        <v>1.6114487487473017E-3</v>
      </c>
    </row>
    <row r="325" spans="1:25" x14ac:dyDescent="0.25">
      <c r="A325" s="188">
        <f t="shared" si="71"/>
        <v>48866</v>
      </c>
      <c r="B325" s="203">
        <v>12467551.090975072</v>
      </c>
      <c r="C325" s="204">
        <v>515376.9608181885</v>
      </c>
      <c r="D325" s="205">
        <f t="shared" si="64"/>
        <v>11952174.130156884</v>
      </c>
      <c r="E325" s="189">
        <v>0</v>
      </c>
      <c r="F325" s="189"/>
      <c r="G325" s="181">
        <f t="shared" si="60"/>
        <v>12467551.090975072</v>
      </c>
      <c r="H325" s="190">
        <f t="shared" si="62"/>
        <v>1.4549049277768233E-2</v>
      </c>
      <c r="I325" s="181">
        <f t="shared" si="65"/>
        <v>11952174.130156884</v>
      </c>
      <c r="J325" s="181"/>
      <c r="K325" s="206">
        <f t="shared" si="63"/>
        <v>11341071.506180193</v>
      </c>
      <c r="L325" s="189"/>
      <c r="M325" s="206">
        <f t="shared" si="66"/>
        <v>11341071.506180193</v>
      </c>
      <c r="N325" s="191">
        <f t="shared" ref="N325:N388" si="72">K325-M325</f>
        <v>0</v>
      </c>
      <c r="O325" s="206">
        <v>11856448.466998382</v>
      </c>
      <c r="P325" s="205">
        <v>515376.9608181885</v>
      </c>
      <c r="Q325" s="192">
        <f t="shared" si="67"/>
        <v>1.4548216446852447E-2</v>
      </c>
      <c r="S325" s="191">
        <f t="shared" si="68"/>
        <v>131084269.29381901</v>
      </c>
      <c r="T325" s="192">
        <f t="shared" si="69"/>
        <v>1.3189303822687348E-2</v>
      </c>
      <c r="W325" s="181">
        <v>6040200.5748039708</v>
      </c>
      <c r="X325" s="182">
        <f t="shared" si="61"/>
        <v>21701.972918022384</v>
      </c>
      <c r="Y325" s="192">
        <f t="shared" si="70"/>
        <v>1.5467244310629624E-3</v>
      </c>
    </row>
    <row r="326" spans="1:25" x14ac:dyDescent="0.25">
      <c r="A326" s="188">
        <f t="shared" si="71"/>
        <v>48897</v>
      </c>
      <c r="B326" s="203">
        <v>10513181.687560774</v>
      </c>
      <c r="C326" s="204">
        <v>461960.8509040433</v>
      </c>
      <c r="D326" s="205">
        <f t="shared" si="64"/>
        <v>10051220.836656731</v>
      </c>
      <c r="E326" s="189">
        <v>0</v>
      </c>
      <c r="F326" s="189"/>
      <c r="G326" s="181">
        <f t="shared" ref="G326:G389" si="73">B326-E326</f>
        <v>10513181.687560774</v>
      </c>
      <c r="H326" s="190">
        <f t="shared" si="62"/>
        <v>1.5033994612481782E-2</v>
      </c>
      <c r="I326" s="181">
        <f t="shared" si="65"/>
        <v>10051220.836656731</v>
      </c>
      <c r="J326" s="181"/>
      <c r="K326" s="206">
        <f t="shared" si="63"/>
        <v>9593337.3825161885</v>
      </c>
      <c r="L326" s="189"/>
      <c r="M326" s="206">
        <f t="shared" si="66"/>
        <v>9593337.3825161885</v>
      </c>
      <c r="N326" s="191">
        <f t="shared" si="72"/>
        <v>0</v>
      </c>
      <c r="O326" s="206">
        <v>10055298.233420232</v>
      </c>
      <c r="P326" s="205">
        <v>461960.8509040433</v>
      </c>
      <c r="Q326" s="192">
        <f t="shared" si="67"/>
        <v>1.5054768624339854E-2</v>
      </c>
      <c r="S326" s="191">
        <f t="shared" si="68"/>
        <v>131226552.72432272</v>
      </c>
      <c r="T326" s="192">
        <f t="shared" si="69"/>
        <v>1.3114153274578655E-2</v>
      </c>
      <c r="W326" s="181">
        <v>6045982.4774353569</v>
      </c>
      <c r="X326" s="182">
        <f t="shared" si="61"/>
        <v>21704.752406094907</v>
      </c>
      <c r="Y326" s="192">
        <f t="shared" si="70"/>
        <v>1.4835706618465672E-3</v>
      </c>
    </row>
    <row r="327" spans="1:25" x14ac:dyDescent="0.25">
      <c r="A327" s="188">
        <f t="shared" si="71"/>
        <v>48927</v>
      </c>
      <c r="B327" s="203">
        <v>10813479.488825809</v>
      </c>
      <c r="C327" s="204">
        <v>439142.43628214544</v>
      </c>
      <c r="D327" s="205">
        <f t="shared" si="64"/>
        <v>10374337.052543664</v>
      </c>
      <c r="E327" s="189">
        <v>0</v>
      </c>
      <c r="F327" s="189"/>
      <c r="G327" s="181">
        <f t="shared" si="73"/>
        <v>10813479.488825809</v>
      </c>
      <c r="H327" s="190">
        <f t="shared" si="62"/>
        <v>1.4895879170696125E-2</v>
      </c>
      <c r="I327" s="181">
        <f t="shared" si="65"/>
        <v>10374337.052543664</v>
      </c>
      <c r="J327" s="181"/>
      <c r="K327" s="206">
        <f t="shared" si="63"/>
        <v>9857145.0835496727</v>
      </c>
      <c r="L327" s="189"/>
      <c r="M327" s="206">
        <f t="shared" si="66"/>
        <v>9857145.0835496727</v>
      </c>
      <c r="N327" s="191">
        <f t="shared" si="72"/>
        <v>0</v>
      </c>
      <c r="O327" s="206">
        <v>10296287.519831818</v>
      </c>
      <c r="P327" s="205">
        <v>439142.43628214544</v>
      </c>
      <c r="Q327" s="192">
        <f t="shared" si="67"/>
        <v>1.491045318115769E-2</v>
      </c>
      <c r="S327" s="191">
        <f t="shared" si="68"/>
        <v>131371367.96374357</v>
      </c>
      <c r="T327" s="192">
        <f t="shared" si="69"/>
        <v>1.30418466506661E-2</v>
      </c>
      <c r="W327" s="181">
        <v>6051764.3800667403</v>
      </c>
      <c r="X327" s="182">
        <f t="shared" si="61"/>
        <v>21707.944941884001</v>
      </c>
      <c r="Y327" s="192">
        <f t="shared" si="70"/>
        <v>1.4232052760481118E-3</v>
      </c>
    </row>
    <row r="328" spans="1:25" x14ac:dyDescent="0.25">
      <c r="A328" s="188">
        <f t="shared" si="71"/>
        <v>48958</v>
      </c>
      <c r="B328" s="203">
        <v>10948687.43413019</v>
      </c>
      <c r="C328" s="204">
        <v>435803.2833651976</v>
      </c>
      <c r="D328" s="205">
        <f t="shared" si="64"/>
        <v>10512884.150764992</v>
      </c>
      <c r="E328" s="189">
        <v>0</v>
      </c>
      <c r="F328" s="189"/>
      <c r="G328" s="181">
        <f t="shared" si="73"/>
        <v>10948687.43413019</v>
      </c>
      <c r="H328" s="190">
        <f t="shared" si="62"/>
        <v>1.480013993921192E-2</v>
      </c>
      <c r="I328" s="181">
        <f t="shared" si="65"/>
        <v>10512884.150764992</v>
      </c>
      <c r="J328" s="181"/>
      <c r="K328" s="206">
        <f t="shared" si="63"/>
        <v>9959945.5239595398</v>
      </c>
      <c r="L328" s="189"/>
      <c r="M328" s="206">
        <f t="shared" si="66"/>
        <v>9959945.5239595398</v>
      </c>
      <c r="N328" s="191">
        <f t="shared" si="72"/>
        <v>0</v>
      </c>
      <c r="O328" s="206">
        <v>10395748.807324737</v>
      </c>
      <c r="P328" s="205">
        <v>435803.2833651976</v>
      </c>
      <c r="Q328" s="192">
        <f t="shared" si="67"/>
        <v>1.4810464703691517E-2</v>
      </c>
      <c r="S328" s="191">
        <f t="shared" si="68"/>
        <v>131516726.55706117</v>
      </c>
      <c r="T328" s="192">
        <f t="shared" si="69"/>
        <v>1.2971525831405151E-2</v>
      </c>
      <c r="W328" s="181">
        <v>6057553.4938483955</v>
      </c>
      <c r="X328" s="182">
        <f t="shared" si="61"/>
        <v>21711.195235934745</v>
      </c>
      <c r="Y328" s="192">
        <f t="shared" si="70"/>
        <v>1.3647939627230432E-3</v>
      </c>
    </row>
    <row r="329" spans="1:25" x14ac:dyDescent="0.25">
      <c r="A329" s="188">
        <f t="shared" si="71"/>
        <v>48989</v>
      </c>
      <c r="B329" s="203">
        <v>9896604.3113263305</v>
      </c>
      <c r="C329" s="204">
        <v>421229.42539943918</v>
      </c>
      <c r="D329" s="205">
        <f t="shared" si="64"/>
        <v>9475374.8859268911</v>
      </c>
      <c r="E329" s="189">
        <v>0</v>
      </c>
      <c r="F329" s="189"/>
      <c r="G329" s="181">
        <f>B329-E329</f>
        <v>9896604.3113263305</v>
      </c>
      <c r="H329" s="190">
        <f t="shared" si="62"/>
        <v>1.5003432141744488E-2</v>
      </c>
      <c r="I329" s="181">
        <f t="shared" si="65"/>
        <v>9475374.8859268911</v>
      </c>
      <c r="J329" s="181"/>
      <c r="K329" s="206">
        <f t="shared" si="63"/>
        <v>8978566.9643280134</v>
      </c>
      <c r="L329" s="189"/>
      <c r="M329" s="206">
        <f t="shared" si="66"/>
        <v>8978566.9643280134</v>
      </c>
      <c r="N329" s="191">
        <f t="shared" si="72"/>
        <v>0</v>
      </c>
      <c r="O329" s="206">
        <v>9399796.3897274528</v>
      </c>
      <c r="P329" s="205">
        <v>421229.42539943918</v>
      </c>
      <c r="Q329" s="192">
        <f t="shared" si="67"/>
        <v>1.5023546678192501E-2</v>
      </c>
      <c r="S329" s="191">
        <f t="shared" si="68"/>
        <v>131649619.94690743</v>
      </c>
      <c r="T329" s="192">
        <f t="shared" si="69"/>
        <v>1.4798134638045246E-2</v>
      </c>
      <c r="W329" s="181">
        <v>6063341.4057716727</v>
      </c>
      <c r="X329" s="182">
        <f t="shared" si="61"/>
        <v>21712.387796865711</v>
      </c>
      <c r="Y329" s="192">
        <f t="shared" si="70"/>
        <v>3.1815727685020612E-3</v>
      </c>
    </row>
    <row r="330" spans="1:25" x14ac:dyDescent="0.25">
      <c r="A330" s="188">
        <f t="shared" si="71"/>
        <v>49018</v>
      </c>
      <c r="B330" s="203">
        <v>11109725.019494189</v>
      </c>
      <c r="C330" s="204">
        <v>496992.58138415101</v>
      </c>
      <c r="D330" s="205">
        <f t="shared" si="64"/>
        <v>10612732.438110039</v>
      </c>
      <c r="E330" s="189">
        <v>0</v>
      </c>
      <c r="F330" s="189"/>
      <c r="G330" s="181">
        <f t="shared" si="73"/>
        <v>11109725.019494189</v>
      </c>
      <c r="H330" s="190">
        <f t="shared" si="62"/>
        <v>1.4515728040110698E-2</v>
      </c>
      <c r="I330" s="181">
        <f t="shared" si="65"/>
        <v>10612732.438110039</v>
      </c>
      <c r="J330" s="181"/>
      <c r="K330" s="206">
        <f t="shared" si="63"/>
        <v>10065073.393089972</v>
      </c>
      <c r="L330" s="189"/>
      <c r="M330" s="206">
        <f t="shared" si="66"/>
        <v>10065073.393089972</v>
      </c>
      <c r="N330" s="191">
        <f t="shared" si="72"/>
        <v>0</v>
      </c>
      <c r="O330" s="206">
        <v>10562065.974474123</v>
      </c>
      <c r="P330" s="205">
        <v>496992.58138415101</v>
      </c>
      <c r="Q330" s="192">
        <f t="shared" si="67"/>
        <v>1.4512147465470582E-2</v>
      </c>
      <c r="S330" s="191">
        <f t="shared" si="68"/>
        <v>131793596.36916736</v>
      </c>
      <c r="T330" s="192">
        <f t="shared" si="69"/>
        <v>1.47207193682517E-2</v>
      </c>
      <c r="W330" s="181">
        <v>6069128.115836571</v>
      </c>
      <c r="X330" s="182">
        <f t="shared" si="61"/>
        <v>21715.408515643252</v>
      </c>
      <c r="Y330" s="192">
        <f t="shared" si="70"/>
        <v>3.1161188411974461E-3</v>
      </c>
    </row>
    <row r="331" spans="1:25" x14ac:dyDescent="0.25">
      <c r="A331" s="188">
        <f t="shared" si="71"/>
        <v>49049</v>
      </c>
      <c r="B331" s="203">
        <v>11427842.091129728</v>
      </c>
      <c r="C331" s="204">
        <v>540261.25065166375</v>
      </c>
      <c r="D331" s="205">
        <f t="shared" si="64"/>
        <v>10887580.840478064</v>
      </c>
      <c r="E331" s="189">
        <v>0</v>
      </c>
      <c r="F331" s="189"/>
      <c r="G331" s="181">
        <f t="shared" si="73"/>
        <v>11427842.091129728</v>
      </c>
      <c r="H331" s="190">
        <f t="shared" si="62"/>
        <v>1.4325597732197215E-2</v>
      </c>
      <c r="I331" s="181">
        <f t="shared" si="65"/>
        <v>10887580.840478064</v>
      </c>
      <c r="J331" s="181"/>
      <c r="K331" s="206">
        <f t="shared" si="63"/>
        <v>10365813.837949241</v>
      </c>
      <c r="L331" s="189"/>
      <c r="M331" s="206">
        <f t="shared" si="66"/>
        <v>10365813.837949241</v>
      </c>
      <c r="N331" s="191">
        <f t="shared" si="72"/>
        <v>0</v>
      </c>
      <c r="O331" s="206">
        <v>10906075.088600904</v>
      </c>
      <c r="P331" s="205">
        <v>540261.25065166375</v>
      </c>
      <c r="Q331" s="192">
        <f t="shared" si="67"/>
        <v>1.4311180312286842E-2</v>
      </c>
      <c r="S331" s="191">
        <f t="shared" si="68"/>
        <v>131939850.3332347</v>
      </c>
      <c r="T331" s="192">
        <f t="shared" si="69"/>
        <v>1.4638880365864804E-2</v>
      </c>
      <c r="W331" s="181">
        <v>6074913.6240430912</v>
      </c>
      <c r="X331" s="182">
        <f t="shared" si="61"/>
        <v>21718.802685695406</v>
      </c>
      <c r="Y331" s="192">
        <f t="shared" si="70"/>
        <v>3.0462666427957252E-3</v>
      </c>
    </row>
    <row r="332" spans="1:25" x14ac:dyDescent="0.25">
      <c r="A332" s="188">
        <f t="shared" si="71"/>
        <v>49079</v>
      </c>
      <c r="B332" s="203">
        <v>12911640.823604262</v>
      </c>
      <c r="C332" s="204">
        <v>556944.26104472298</v>
      </c>
      <c r="D332" s="205">
        <f t="shared" si="64"/>
        <v>12354696.562559538</v>
      </c>
      <c r="E332" s="189">
        <v>0</v>
      </c>
      <c r="F332" s="189"/>
      <c r="G332" s="181">
        <f t="shared" si="73"/>
        <v>12911640.823604262</v>
      </c>
      <c r="H332" s="190">
        <f t="shared" si="62"/>
        <v>1.3945157229189764E-2</v>
      </c>
      <c r="I332" s="181">
        <f t="shared" si="65"/>
        <v>12354696.562559538</v>
      </c>
      <c r="J332" s="181"/>
      <c r="K332" s="206">
        <f t="shared" si="63"/>
        <v>11791945.262003575</v>
      </c>
      <c r="L332" s="189"/>
      <c r="M332" s="206">
        <f t="shared" si="66"/>
        <v>11791945.262003575</v>
      </c>
      <c r="N332" s="191">
        <f t="shared" si="72"/>
        <v>0</v>
      </c>
      <c r="O332" s="206">
        <v>12348889.523048297</v>
      </c>
      <c r="P332" s="205">
        <v>556944.26104472298</v>
      </c>
      <c r="Q332" s="192">
        <f t="shared" si="67"/>
        <v>1.3915975256151292E-2</v>
      </c>
      <c r="S332" s="191">
        <f t="shared" si="68"/>
        <v>132101694.53185922</v>
      </c>
      <c r="T332" s="192">
        <f t="shared" si="69"/>
        <v>1.4554246363497114E-2</v>
      </c>
      <c r="W332" s="181">
        <v>6080697.9303912343</v>
      </c>
      <c r="X332" s="182">
        <f t="shared" si="61"/>
        <v>21724.758579375732</v>
      </c>
      <c r="Y332" s="192">
        <f t="shared" si="70"/>
        <v>2.973626249187511E-3</v>
      </c>
    </row>
    <row r="333" spans="1:25" x14ac:dyDescent="0.25">
      <c r="A333" s="188">
        <f t="shared" si="71"/>
        <v>49110</v>
      </c>
      <c r="B333" s="203">
        <v>13480076.745626511</v>
      </c>
      <c r="C333" s="204">
        <v>580178.3802558434</v>
      </c>
      <c r="D333" s="205">
        <f t="shared" si="64"/>
        <v>12899898.365370668</v>
      </c>
      <c r="E333" s="189">
        <v>0</v>
      </c>
      <c r="F333" s="189"/>
      <c r="G333" s="181">
        <f t="shared" si="73"/>
        <v>13480076.745626511</v>
      </c>
      <c r="H333" s="190">
        <f t="shared" si="62"/>
        <v>1.382150103833335E-2</v>
      </c>
      <c r="I333" s="181">
        <f t="shared" si="65"/>
        <v>12899898.365370668</v>
      </c>
      <c r="J333" s="181"/>
      <c r="K333" s="206">
        <f t="shared" si="63"/>
        <v>12304284.857983047</v>
      </c>
      <c r="L333" s="189"/>
      <c r="M333" s="206">
        <f t="shared" si="66"/>
        <v>12304284.857983047</v>
      </c>
      <c r="N333" s="191">
        <f t="shared" si="72"/>
        <v>0</v>
      </c>
      <c r="O333" s="206">
        <v>12884463.23823889</v>
      </c>
      <c r="P333" s="205">
        <v>580178.3802558434</v>
      </c>
      <c r="Q333" s="192">
        <f t="shared" si="67"/>
        <v>1.3787463939623157E-2</v>
      </c>
      <c r="S333" s="191">
        <f t="shared" si="68"/>
        <v>132269032.25284764</v>
      </c>
      <c r="T333" s="192">
        <f t="shared" si="69"/>
        <v>1.4471587812831865E-2</v>
      </c>
      <c r="W333" s="181">
        <v>6086481.0348809967</v>
      </c>
      <c r="X333" s="182">
        <f t="shared" si="61"/>
        <v>21731.610021427394</v>
      </c>
      <c r="Y333" s="192">
        <f t="shared" si="70"/>
        <v>2.9029136992215765E-3</v>
      </c>
    </row>
    <row r="334" spans="1:25" x14ac:dyDescent="0.25">
      <c r="A334" s="188">
        <f t="shared" si="71"/>
        <v>49140</v>
      </c>
      <c r="B334" s="203">
        <v>14303149.724612022</v>
      </c>
      <c r="C334" s="204">
        <v>560803.52014686074</v>
      </c>
      <c r="D334" s="205">
        <f t="shared" si="64"/>
        <v>13742346.204465162</v>
      </c>
      <c r="E334" s="189">
        <v>0</v>
      </c>
      <c r="F334" s="189"/>
      <c r="G334" s="181">
        <f t="shared" si="73"/>
        <v>14303149.724612022</v>
      </c>
      <c r="H334" s="190">
        <f t="shared" si="62"/>
        <v>1.3681164961857339E-2</v>
      </c>
      <c r="I334" s="181">
        <f t="shared" si="65"/>
        <v>13742346.204465162</v>
      </c>
      <c r="J334" s="181"/>
      <c r="K334" s="206">
        <f t="shared" si="63"/>
        <v>13076721.429994822</v>
      </c>
      <c r="L334" s="189"/>
      <c r="M334" s="206">
        <f t="shared" si="66"/>
        <v>13076721.429994822</v>
      </c>
      <c r="N334" s="191">
        <f t="shared" si="72"/>
        <v>0</v>
      </c>
      <c r="O334" s="206">
        <v>13637524.950141681</v>
      </c>
      <c r="P334" s="205">
        <v>560803.52014686074</v>
      </c>
      <c r="Q334" s="192">
        <f t="shared" si="67"/>
        <v>1.3646762182005334E-2</v>
      </c>
      <c r="S334" s="191">
        <f t="shared" si="68"/>
        <v>132445084.6155971</v>
      </c>
      <c r="T334" s="192">
        <f t="shared" si="69"/>
        <v>1.4393887159232399E-2</v>
      </c>
      <c r="W334" s="181">
        <v>6092262.9375123819</v>
      </c>
      <c r="X334" s="182">
        <f t="shared" si="61"/>
        <v>21739.883188573869</v>
      </c>
      <c r="Y334" s="192">
        <f t="shared" si="70"/>
        <v>2.8370776024362332E-3</v>
      </c>
    </row>
    <row r="335" spans="1:25" x14ac:dyDescent="0.25">
      <c r="A335" s="188">
        <f t="shared" si="71"/>
        <v>49171</v>
      </c>
      <c r="B335" s="203">
        <v>14550660.451010449</v>
      </c>
      <c r="C335" s="204">
        <v>592908.21349093574</v>
      </c>
      <c r="D335" s="205">
        <f t="shared" si="64"/>
        <v>13957752.237519514</v>
      </c>
      <c r="E335" s="189">
        <v>0</v>
      </c>
      <c r="F335" s="189"/>
      <c r="G335" s="181">
        <f t="shared" si="73"/>
        <v>14550660.451010449</v>
      </c>
      <c r="H335" s="190">
        <f t="shared" si="62"/>
        <v>1.3661517795946043E-2</v>
      </c>
      <c r="I335" s="181">
        <f t="shared" si="65"/>
        <v>13957752.237519514</v>
      </c>
      <c r="J335" s="181"/>
      <c r="K335" s="206">
        <f t="shared" si="63"/>
        <v>13243511.272392958</v>
      </c>
      <c r="L335" s="189"/>
      <c r="M335" s="206">
        <f t="shared" si="66"/>
        <v>13243511.272392958</v>
      </c>
      <c r="N335" s="191">
        <f t="shared" si="72"/>
        <v>0</v>
      </c>
      <c r="O335" s="206">
        <v>13836419.485883893</v>
      </c>
      <c r="P335" s="205">
        <v>592908.21349093574</v>
      </c>
      <c r="Q335" s="192">
        <f t="shared" si="67"/>
        <v>1.3623291098549872E-2</v>
      </c>
      <c r="S335" s="191">
        <f t="shared" si="68"/>
        <v>132623079.94267288</v>
      </c>
      <c r="T335" s="192">
        <f t="shared" si="69"/>
        <v>1.4324960050577706E-2</v>
      </c>
      <c r="W335" s="181">
        <v>6098044.8401437672</v>
      </c>
      <c r="X335" s="182">
        <f t="shared" si="61"/>
        <v>21748.459288066853</v>
      </c>
      <c r="Y335" s="192">
        <f t="shared" si="70"/>
        <v>2.7798926910080901E-3</v>
      </c>
    </row>
    <row r="336" spans="1:25" x14ac:dyDescent="0.25">
      <c r="A336" s="188">
        <f t="shared" si="71"/>
        <v>49202</v>
      </c>
      <c r="B336" s="203">
        <v>13441339.422835471</v>
      </c>
      <c r="C336" s="204">
        <v>570836.83975988987</v>
      </c>
      <c r="D336" s="205">
        <f t="shared" si="64"/>
        <v>12870502.583075581</v>
      </c>
      <c r="E336" s="189">
        <v>0</v>
      </c>
      <c r="F336" s="189"/>
      <c r="G336" s="181">
        <f t="shared" si="73"/>
        <v>13441339.422835471</v>
      </c>
      <c r="H336" s="190">
        <f t="shared" si="62"/>
        <v>1.3847081142676521E-2</v>
      </c>
      <c r="I336" s="181">
        <f t="shared" si="65"/>
        <v>12870502.583075581</v>
      </c>
      <c r="J336" s="181"/>
      <c r="K336" s="206">
        <f t="shared" si="63"/>
        <v>12212052.634454893</v>
      </c>
      <c r="L336" s="189"/>
      <c r="M336" s="206">
        <f t="shared" si="66"/>
        <v>12212052.634454893</v>
      </c>
      <c r="N336" s="191">
        <f t="shared" si="72"/>
        <v>0</v>
      </c>
      <c r="O336" s="206">
        <v>12782889.474214783</v>
      </c>
      <c r="P336" s="205">
        <v>570836.83975988987</v>
      </c>
      <c r="Q336" s="192">
        <f t="shared" si="67"/>
        <v>1.3813203956242859E-2</v>
      </c>
      <c r="S336" s="191">
        <f t="shared" si="68"/>
        <v>132789469.14840211</v>
      </c>
      <c r="T336" s="192">
        <f t="shared" si="69"/>
        <v>1.4266749578075055E-2</v>
      </c>
      <c r="W336" s="181">
        <v>6103826.7427751524</v>
      </c>
      <c r="X336" s="182">
        <f t="shared" ref="X336:X399" si="74">S336/W336*1000</f>
        <v>21755.117689993334</v>
      </c>
      <c r="Y336" s="192">
        <f t="shared" si="70"/>
        <v>2.7332803085093893E-3</v>
      </c>
    </row>
    <row r="337" spans="1:25" x14ac:dyDescent="0.25">
      <c r="A337" s="188">
        <f t="shared" si="71"/>
        <v>49232</v>
      </c>
      <c r="B337" s="203">
        <v>12641970.278687987</v>
      </c>
      <c r="C337" s="204">
        <v>522885.15049325902</v>
      </c>
      <c r="D337" s="205">
        <f t="shared" si="64"/>
        <v>12119085.128194729</v>
      </c>
      <c r="E337" s="189">
        <v>0</v>
      </c>
      <c r="F337" s="189"/>
      <c r="G337" s="181">
        <f t="shared" si="73"/>
        <v>12641970.278687987</v>
      </c>
      <c r="H337" s="190">
        <f t="shared" si="62"/>
        <v>1.3989851450391999E-2</v>
      </c>
      <c r="I337" s="181">
        <f t="shared" si="65"/>
        <v>12119085.128194729</v>
      </c>
      <c r="J337" s="181"/>
      <c r="K337" s="206">
        <f t="shared" si="63"/>
        <v>11499433.269287661</v>
      </c>
      <c r="L337" s="189"/>
      <c r="M337" s="206">
        <f t="shared" si="66"/>
        <v>11499433.269287661</v>
      </c>
      <c r="N337" s="191">
        <f t="shared" si="72"/>
        <v>0</v>
      </c>
      <c r="O337" s="206">
        <v>12022318.419780919</v>
      </c>
      <c r="P337" s="205">
        <v>522885.15049325902</v>
      </c>
      <c r="Q337" s="192">
        <f t="shared" si="67"/>
        <v>1.3963562704032872E-2</v>
      </c>
      <c r="S337" s="191">
        <f t="shared" si="68"/>
        <v>132947830.91150959</v>
      </c>
      <c r="T337" s="192">
        <f t="shared" si="69"/>
        <v>1.421651604521279E-2</v>
      </c>
      <c r="W337" s="181">
        <v>6109608.6454065368</v>
      </c>
      <c r="X337" s="182">
        <f t="shared" si="74"/>
        <v>21760.449584846228</v>
      </c>
      <c r="Y337" s="192">
        <f t="shared" si="70"/>
        <v>2.6945322918214831E-3</v>
      </c>
    </row>
    <row r="338" spans="1:25" x14ac:dyDescent="0.25">
      <c r="A338" s="188">
        <f t="shared" si="71"/>
        <v>49263</v>
      </c>
      <c r="B338" s="203">
        <v>10665008.03636962</v>
      </c>
      <c r="C338" s="204">
        <v>468707.18196301704</v>
      </c>
      <c r="D338" s="205">
        <f t="shared" si="64"/>
        <v>10196300.854406603</v>
      </c>
      <c r="E338" s="189">
        <v>0</v>
      </c>
      <c r="F338" s="189"/>
      <c r="G338" s="181">
        <f t="shared" si="73"/>
        <v>10665008.03636962</v>
      </c>
      <c r="H338" s="190">
        <f t="shared" si="62"/>
        <v>1.4441522397400153E-2</v>
      </c>
      <c r="I338" s="181">
        <f t="shared" si="65"/>
        <v>10196300.854406603</v>
      </c>
      <c r="J338" s="181"/>
      <c r="K338" s="206">
        <f t="shared" si="63"/>
        <v>9731804.8661076911</v>
      </c>
      <c r="L338" s="189"/>
      <c r="M338" s="206">
        <f t="shared" si="66"/>
        <v>9731804.8661076911</v>
      </c>
      <c r="N338" s="191">
        <f t="shared" si="72"/>
        <v>0</v>
      </c>
      <c r="O338" s="206">
        <v>10200512.048070708</v>
      </c>
      <c r="P338" s="205">
        <v>468707.18196301704</v>
      </c>
      <c r="Q338" s="192">
        <f t="shared" si="67"/>
        <v>1.4433713531628589E-2</v>
      </c>
      <c r="S338" s="191">
        <f t="shared" si="68"/>
        <v>133086298.39510109</v>
      </c>
      <c r="T338" s="192">
        <f t="shared" si="69"/>
        <v>1.4172022598850642E-2</v>
      </c>
      <c r="W338" s="181">
        <v>6115390.5480379211</v>
      </c>
      <c r="X338" s="182">
        <f t="shared" si="74"/>
        <v>21762.518247963879</v>
      </c>
      <c r="Y338" s="192">
        <f t="shared" si="70"/>
        <v>2.6614374948017439E-3</v>
      </c>
    </row>
    <row r="339" spans="1:25" x14ac:dyDescent="0.25">
      <c r="A339" s="188">
        <f t="shared" si="71"/>
        <v>49293</v>
      </c>
      <c r="B339" s="203">
        <v>10968726.634332757</v>
      </c>
      <c r="C339" s="204">
        <v>445540.66360417975</v>
      </c>
      <c r="D339" s="205">
        <f t="shared" si="64"/>
        <v>10523185.970728578</v>
      </c>
      <c r="E339" s="189">
        <v>0</v>
      </c>
      <c r="F339" s="189"/>
      <c r="G339" s="181">
        <f t="shared" si="73"/>
        <v>10968726.634332757</v>
      </c>
      <c r="H339" s="190">
        <f t="shared" si="62"/>
        <v>1.4356816940132466E-2</v>
      </c>
      <c r="I339" s="181">
        <f t="shared" si="65"/>
        <v>10523185.970728578</v>
      </c>
      <c r="J339" s="181"/>
      <c r="K339" s="206">
        <f t="shared" si="63"/>
        <v>9998568.7713128347</v>
      </c>
      <c r="L339" s="189"/>
      <c r="M339" s="206">
        <f t="shared" si="66"/>
        <v>9998568.7713128347</v>
      </c>
      <c r="N339" s="191">
        <f t="shared" si="72"/>
        <v>0</v>
      </c>
      <c r="O339" s="206">
        <v>10444109.434917014</v>
      </c>
      <c r="P339" s="205">
        <v>445540.66360417975</v>
      </c>
      <c r="Q339" s="192">
        <f t="shared" si="67"/>
        <v>1.4347327402046695E-2</v>
      </c>
      <c r="S339" s="191">
        <f t="shared" si="68"/>
        <v>133227722.08286424</v>
      </c>
      <c r="T339" s="192">
        <f t="shared" si="69"/>
        <v>1.4130583763373838E-2</v>
      </c>
      <c r="W339" s="181">
        <v>6121172.4506693063</v>
      </c>
      <c r="X339" s="182">
        <f t="shared" si="74"/>
        <v>21765.065950444961</v>
      </c>
      <c r="Y339" s="192">
        <f t="shared" si="70"/>
        <v>2.6313411386422736E-3</v>
      </c>
    </row>
    <row r="340" spans="1:25" x14ac:dyDescent="0.25">
      <c r="A340" s="188">
        <f t="shared" si="71"/>
        <v>49324</v>
      </c>
      <c r="B340" s="203">
        <v>11105891.102516999</v>
      </c>
      <c r="C340" s="204">
        <v>442150.84866635152</v>
      </c>
      <c r="D340" s="205">
        <f t="shared" si="64"/>
        <v>10663740.253850648</v>
      </c>
      <c r="E340" s="189">
        <v>0</v>
      </c>
      <c r="F340" s="189"/>
      <c r="G340" s="181">
        <f t="shared" si="73"/>
        <v>11105891.102516999</v>
      </c>
      <c r="H340" s="190">
        <f t="shared" si="62"/>
        <v>1.4358220502008301E-2</v>
      </c>
      <c r="I340" s="181">
        <f t="shared" si="65"/>
        <v>10663740.253850648</v>
      </c>
      <c r="J340" s="181"/>
      <c r="K340" s="206">
        <f t="shared" si="63"/>
        <v>10102862.412317446</v>
      </c>
      <c r="L340" s="189"/>
      <c r="M340" s="206">
        <f t="shared" si="66"/>
        <v>10102862.412317446</v>
      </c>
      <c r="N340" s="191">
        <f t="shared" si="72"/>
        <v>0</v>
      </c>
      <c r="O340" s="206">
        <v>10545013.260983797</v>
      </c>
      <c r="P340" s="205">
        <v>442150.84866635152</v>
      </c>
      <c r="Q340" s="192">
        <f t="shared" si="67"/>
        <v>1.4349163658988529E-2</v>
      </c>
      <c r="S340" s="191">
        <f t="shared" si="68"/>
        <v>133370638.97122213</v>
      </c>
      <c r="T340" s="192">
        <f t="shared" si="69"/>
        <v>1.4096400227514794E-2</v>
      </c>
      <c r="W340" s="181">
        <v>6126961.5644509615</v>
      </c>
      <c r="X340" s="182">
        <f t="shared" si="74"/>
        <v>21767.826934813405</v>
      </c>
      <c r="Y340" s="192">
        <f t="shared" si="70"/>
        <v>2.6084100052183867E-3</v>
      </c>
    </row>
    <row r="341" spans="1:25" x14ac:dyDescent="0.25">
      <c r="A341" s="188">
        <f t="shared" si="71"/>
        <v>49355</v>
      </c>
      <c r="B341" s="203">
        <v>10042333.732184099</v>
      </c>
      <c r="C341" s="204">
        <v>427369.19511439063</v>
      </c>
      <c r="D341" s="205">
        <f t="shared" si="64"/>
        <v>9614964.5370697081</v>
      </c>
      <c r="E341" s="189">
        <v>0</v>
      </c>
      <c r="F341" s="189"/>
      <c r="G341" s="181">
        <f t="shared" si="73"/>
        <v>10042333.732184099</v>
      </c>
      <c r="H341" s="190">
        <f t="shared" si="62"/>
        <v>1.4725194245766238E-2</v>
      </c>
      <c r="I341" s="181">
        <f t="shared" si="65"/>
        <v>9614964.5370697081</v>
      </c>
      <c r="J341" s="181"/>
      <c r="K341" s="206">
        <f t="shared" si="63"/>
        <v>9110841.0223224498</v>
      </c>
      <c r="L341" s="189"/>
      <c r="M341" s="206">
        <f t="shared" si="66"/>
        <v>9110841.0223224498</v>
      </c>
      <c r="N341" s="191">
        <f t="shared" si="72"/>
        <v>0</v>
      </c>
      <c r="O341" s="206">
        <v>9538210.2174368408</v>
      </c>
      <c r="P341" s="205">
        <v>427369.19511439063</v>
      </c>
      <c r="Q341" s="192">
        <f t="shared" si="67"/>
        <v>1.4732201532823952E-2</v>
      </c>
      <c r="S341" s="191">
        <f t="shared" si="68"/>
        <v>133502913.02921657</v>
      </c>
      <c r="T341" s="192">
        <f t="shared" si="69"/>
        <v>1.4077466255174587E-2</v>
      </c>
      <c r="W341" s="181">
        <v>6132749.4763742378</v>
      </c>
      <c r="X341" s="182">
        <f t="shared" si="74"/>
        <v>21768.851563808741</v>
      </c>
      <c r="Y341" s="192">
        <f t="shared" si="70"/>
        <v>2.6005323537552361E-3</v>
      </c>
    </row>
    <row r="342" spans="1:25" x14ac:dyDescent="0.25">
      <c r="A342" s="188">
        <f t="shared" si="71"/>
        <v>49384</v>
      </c>
      <c r="B342" s="203">
        <v>11270203.523120986</v>
      </c>
      <c r="C342" s="204">
        <v>504243.29462997196</v>
      </c>
      <c r="D342" s="205">
        <f t="shared" si="64"/>
        <v>10765960.228491014</v>
      </c>
      <c r="E342" s="189">
        <v>0</v>
      </c>
      <c r="F342" s="189"/>
      <c r="G342" s="181">
        <f t="shared" si="73"/>
        <v>11270203.523120986</v>
      </c>
      <c r="H342" s="190">
        <f t="shared" si="62"/>
        <v>1.4444867298263997E-2</v>
      </c>
      <c r="I342" s="181">
        <f>G342-C342</f>
        <v>10765960.228491014</v>
      </c>
      <c r="J342" s="181"/>
      <c r="K342" s="206">
        <f t="shared" si="63"/>
        <v>10210390.321240939</v>
      </c>
      <c r="L342" s="189"/>
      <c r="M342" s="206">
        <f t="shared" si="66"/>
        <v>10210390.321240939</v>
      </c>
      <c r="N342" s="191">
        <f t="shared" si="72"/>
        <v>0</v>
      </c>
      <c r="O342" s="206">
        <v>10714633.615870912</v>
      </c>
      <c r="P342" s="205">
        <v>504243.29462997196</v>
      </c>
      <c r="Q342" s="192">
        <f t="shared" si="67"/>
        <v>1.4437741532091763E-2</v>
      </c>
      <c r="S342" s="191">
        <f t="shared" si="68"/>
        <v>133648229.95736754</v>
      </c>
      <c r="T342" s="192">
        <f t="shared" si="69"/>
        <v>1.4072258738620169E-2</v>
      </c>
      <c r="W342" s="181">
        <v>6138536.1864391379</v>
      </c>
      <c r="X342" s="182">
        <f t="shared" si="74"/>
        <v>21772.003275408668</v>
      </c>
      <c r="Y342" s="192">
        <f t="shared" si="70"/>
        <v>2.6062028593496489E-3</v>
      </c>
    </row>
    <row r="343" spans="1:25" x14ac:dyDescent="0.25">
      <c r="A343" s="188">
        <f t="shared" si="71"/>
        <v>49415</v>
      </c>
      <c r="B343" s="203">
        <v>11592676.119362781</v>
      </c>
      <c r="C343" s="204">
        <v>548150.79591346683</v>
      </c>
      <c r="D343" s="205">
        <f t="shared" si="64"/>
        <v>11044525.323449314</v>
      </c>
      <c r="E343" s="189">
        <v>0</v>
      </c>
      <c r="F343" s="189"/>
      <c r="G343" s="181">
        <f t="shared" si="73"/>
        <v>11592676.119362781</v>
      </c>
      <c r="H343" s="190">
        <f t="shared" si="62"/>
        <v>1.4423897960665455E-2</v>
      </c>
      <c r="I343" s="181">
        <f t="shared" si="65"/>
        <v>11044525.323449314</v>
      </c>
      <c r="J343" s="181"/>
      <c r="K343" s="206">
        <f t="shared" si="63"/>
        <v>10515232.406916771</v>
      </c>
      <c r="L343" s="189"/>
      <c r="M343" s="206">
        <f t="shared" si="66"/>
        <v>10515232.406916771</v>
      </c>
      <c r="N343" s="191">
        <f t="shared" si="72"/>
        <v>0</v>
      </c>
      <c r="O343" s="206">
        <v>11063383.202830238</v>
      </c>
      <c r="P343" s="205">
        <v>548150.79591346683</v>
      </c>
      <c r="Q343" s="192">
        <f t="shared" si="67"/>
        <v>1.4414552615300558E-2</v>
      </c>
      <c r="S343" s="191">
        <f t="shared" si="68"/>
        <v>133797648.52633506</v>
      </c>
      <c r="T343" s="192">
        <f t="shared" si="69"/>
        <v>1.4080644993974101E-2</v>
      </c>
      <c r="W343" s="181">
        <v>6144321.6946456553</v>
      </c>
      <c r="X343" s="182">
        <f t="shared" si="74"/>
        <v>21775.820859596319</v>
      </c>
      <c r="Y343" s="192">
        <f t="shared" si="70"/>
        <v>2.6252908471084968E-3</v>
      </c>
    </row>
    <row r="344" spans="1:25" x14ac:dyDescent="0.25">
      <c r="A344" s="188">
        <f t="shared" si="71"/>
        <v>49445</v>
      </c>
      <c r="B344" s="203">
        <v>13093591.380787492</v>
      </c>
      <c r="C344" s="204">
        <v>565055.81208398414</v>
      </c>
      <c r="D344" s="205">
        <f t="shared" si="64"/>
        <v>12528535.568703508</v>
      </c>
      <c r="E344" s="189">
        <v>0</v>
      </c>
      <c r="F344" s="189"/>
      <c r="G344" s="181">
        <f t="shared" si="73"/>
        <v>13093591.380787492</v>
      </c>
      <c r="H344" s="190">
        <f t="shared" si="62"/>
        <v>1.4091977903428088E-2</v>
      </c>
      <c r="I344" s="181">
        <f t="shared" si="65"/>
        <v>12528535.568703508</v>
      </c>
      <c r="J344" s="181"/>
      <c r="K344" s="206">
        <f t="shared" si="63"/>
        <v>11957853.989254983</v>
      </c>
      <c r="L344" s="189"/>
      <c r="M344" s="206">
        <f t="shared" si="66"/>
        <v>11957853.989254983</v>
      </c>
      <c r="N344" s="191">
        <f t="shared" si="72"/>
        <v>0</v>
      </c>
      <c r="O344" s="206">
        <v>12522909.801338967</v>
      </c>
      <c r="P344" s="205">
        <v>565055.81208398414</v>
      </c>
      <c r="Q344" s="192">
        <f t="shared" si="67"/>
        <v>1.4069665654402819E-2</v>
      </c>
      <c r="S344" s="191">
        <f t="shared" si="68"/>
        <v>133963557.25358647</v>
      </c>
      <c r="T344" s="192">
        <f t="shared" si="69"/>
        <v>1.4094162291598877E-2</v>
      </c>
      <c r="W344" s="181">
        <v>6150106.0009937985</v>
      </c>
      <c r="X344" s="182">
        <f t="shared" si="74"/>
        <v>21782.316797781899</v>
      </c>
      <c r="Y344" s="192">
        <f t="shared" si="70"/>
        <v>2.649429598762465E-3</v>
      </c>
    </row>
    <row r="345" spans="1:25" x14ac:dyDescent="0.25">
      <c r="A345" s="188">
        <f t="shared" si="71"/>
        <v>49476</v>
      </c>
      <c r="B345" s="203">
        <v>13668404.21287402</v>
      </c>
      <c r="C345" s="204">
        <v>588617.0177055262</v>
      </c>
      <c r="D345" s="205">
        <f t="shared" si="64"/>
        <v>13079787.195168493</v>
      </c>
      <c r="E345" s="189">
        <v>0</v>
      </c>
      <c r="F345" s="189"/>
      <c r="G345" s="181">
        <f t="shared" si="73"/>
        <v>13668404.21287402</v>
      </c>
      <c r="H345" s="190">
        <f t="shared" si="62"/>
        <v>1.3970800819706808E-2</v>
      </c>
      <c r="I345" s="181">
        <f t="shared" si="65"/>
        <v>13079787.195168493</v>
      </c>
      <c r="J345" s="181"/>
      <c r="K345" s="206">
        <f t="shared" si="63"/>
        <v>12475852.490103632</v>
      </c>
      <c r="L345" s="189"/>
      <c r="M345" s="206">
        <f t="shared" si="66"/>
        <v>12475852.490103632</v>
      </c>
      <c r="N345" s="191">
        <f t="shared" si="72"/>
        <v>0</v>
      </c>
      <c r="O345" s="206">
        <v>13064469.507809158</v>
      </c>
      <c r="P345" s="205">
        <v>588617.0177055262</v>
      </c>
      <c r="Q345" s="192">
        <f t="shared" si="67"/>
        <v>1.3943730505334706E-2</v>
      </c>
      <c r="S345" s="191">
        <f t="shared" si="68"/>
        <v>134135124.88570705</v>
      </c>
      <c r="T345" s="192">
        <f t="shared" si="69"/>
        <v>1.4108310925660561E-2</v>
      </c>
      <c r="W345" s="181">
        <v>6155889.1054835627</v>
      </c>
      <c r="X345" s="182">
        <f t="shared" si="74"/>
        <v>21789.724049158347</v>
      </c>
      <c r="Y345" s="192">
        <f t="shared" si="70"/>
        <v>2.6741703754877832E-3</v>
      </c>
    </row>
    <row r="346" spans="1:25" x14ac:dyDescent="0.25">
      <c r="A346" s="188">
        <f t="shared" si="71"/>
        <v>49506</v>
      </c>
      <c r="B346" s="203">
        <v>14500514.279186377</v>
      </c>
      <c r="C346" s="204">
        <v>568926.83730593754</v>
      </c>
      <c r="D346" s="205">
        <f t="shared" si="64"/>
        <v>13931587.44188044</v>
      </c>
      <c r="E346" s="189">
        <v>0</v>
      </c>
      <c r="F346" s="189"/>
      <c r="G346" s="181">
        <f t="shared" si="73"/>
        <v>14500514.279186377</v>
      </c>
      <c r="H346" s="190">
        <f t="shared" si="62"/>
        <v>1.3798677799949255E-2</v>
      </c>
      <c r="I346" s="181">
        <f t="shared" si="65"/>
        <v>13931587.44188044</v>
      </c>
      <c r="J346" s="181"/>
      <c r="K346" s="206">
        <f t="shared" si="63"/>
        <v>13256777.92561152</v>
      </c>
      <c r="L346" s="189"/>
      <c r="M346" s="206">
        <f t="shared" si="66"/>
        <v>13256777.92561152</v>
      </c>
      <c r="N346" s="191">
        <f t="shared" si="72"/>
        <v>0</v>
      </c>
      <c r="O346" s="206">
        <v>13825704.762917457</v>
      </c>
      <c r="P346" s="205">
        <v>568926.83730593754</v>
      </c>
      <c r="Q346" s="192">
        <f t="shared" si="67"/>
        <v>1.3769238457866928E-2</v>
      </c>
      <c r="S346" s="191">
        <f t="shared" si="68"/>
        <v>134315181.38132378</v>
      </c>
      <c r="T346" s="192">
        <f t="shared" si="69"/>
        <v>1.4119789882383049E-2</v>
      </c>
      <c r="W346" s="181">
        <v>6161671.0081149489</v>
      </c>
      <c r="X346" s="182">
        <f t="shared" si="74"/>
        <v>21798.499336369969</v>
      </c>
      <c r="Y346" s="192">
        <f t="shared" si="70"/>
        <v>2.6962494364692891E-3</v>
      </c>
    </row>
    <row r="347" spans="1:25" x14ac:dyDescent="0.25">
      <c r="A347" s="188">
        <f t="shared" si="71"/>
        <v>49537</v>
      </c>
      <c r="B347" s="203">
        <v>14750803.159117963</v>
      </c>
      <c r="C347" s="204">
        <v>601515.56948841584</v>
      </c>
      <c r="D347" s="205">
        <f t="shared" si="64"/>
        <v>14149287.589629548</v>
      </c>
      <c r="E347" s="189">
        <v>0</v>
      </c>
      <c r="F347" s="189"/>
      <c r="G347" s="181">
        <f t="shared" si="73"/>
        <v>14750803.159117963</v>
      </c>
      <c r="H347" s="190">
        <f t="shared" si="62"/>
        <v>1.3754888225270712E-2</v>
      </c>
      <c r="I347" s="181">
        <f t="shared" si="65"/>
        <v>14149287.589629548</v>
      </c>
      <c r="J347" s="181"/>
      <c r="K347" s="206">
        <f t="shared" si="63"/>
        <v>13425222.319861768</v>
      </c>
      <c r="L347" s="189"/>
      <c r="M347" s="206">
        <f t="shared" si="66"/>
        <v>13425222.319861768</v>
      </c>
      <c r="N347" s="191">
        <f t="shared" si="72"/>
        <v>0</v>
      </c>
      <c r="O347" s="206">
        <v>14026737.889350183</v>
      </c>
      <c r="P347" s="205">
        <v>601515.56948841584</v>
      </c>
      <c r="Q347" s="192">
        <f t="shared" si="67"/>
        <v>1.3720760584664538E-2</v>
      </c>
      <c r="S347" s="191">
        <f t="shared" si="68"/>
        <v>134496892.4287926</v>
      </c>
      <c r="T347" s="192">
        <f t="shared" si="69"/>
        <v>1.4128856658506939E-2</v>
      </c>
      <c r="W347" s="181">
        <v>6167452.9107463323</v>
      </c>
      <c r="X347" s="182">
        <f t="shared" si="74"/>
        <v>21807.526441659844</v>
      </c>
      <c r="Y347" s="192">
        <f t="shared" si="70"/>
        <v>2.7159235884539612E-3</v>
      </c>
    </row>
    <row r="348" spans="1:25" x14ac:dyDescent="0.25">
      <c r="A348" s="188">
        <f t="shared" si="71"/>
        <v>49568</v>
      </c>
      <c r="B348" s="203">
        <v>13628830.435644982</v>
      </c>
      <c r="C348" s="204">
        <v>579155.83164696489</v>
      </c>
      <c r="D348" s="205">
        <f t="shared" si="64"/>
        <v>13049674.603998017</v>
      </c>
      <c r="E348" s="189">
        <v>0</v>
      </c>
      <c r="F348" s="189"/>
      <c r="G348" s="181">
        <f t="shared" si="73"/>
        <v>13628830.435644982</v>
      </c>
      <c r="H348" s="190">
        <f t="shared" si="62"/>
        <v>1.3948834034425373E-2</v>
      </c>
      <c r="I348" s="181">
        <f t="shared" si="65"/>
        <v>13049674.603998017</v>
      </c>
      <c r="J348" s="181"/>
      <c r="K348" s="206">
        <f t="shared" si="63"/>
        <v>12382040.046324044</v>
      </c>
      <c r="L348" s="189"/>
      <c r="M348" s="206">
        <f t="shared" si="66"/>
        <v>12382040.046324044</v>
      </c>
      <c r="N348" s="191">
        <f t="shared" si="72"/>
        <v>0</v>
      </c>
      <c r="O348" s="206">
        <v>12961195.877971008</v>
      </c>
      <c r="P348" s="205">
        <v>579155.83164696489</v>
      </c>
      <c r="Q348" s="192">
        <f t="shared" si="67"/>
        <v>1.3919642909951957E-2</v>
      </c>
      <c r="S348" s="191">
        <f t="shared" si="68"/>
        <v>134666879.84066176</v>
      </c>
      <c r="T348" s="192">
        <f t="shared" si="69"/>
        <v>1.413824984992984E-2</v>
      </c>
      <c r="W348" s="181">
        <v>6173234.8133777166</v>
      </c>
      <c r="X348" s="182">
        <f t="shared" si="74"/>
        <v>21814.637529878459</v>
      </c>
      <c r="Y348" s="192">
        <f t="shared" si="70"/>
        <v>2.7359006158125254E-3</v>
      </c>
    </row>
    <row r="349" spans="1:25" x14ac:dyDescent="0.25">
      <c r="A349" s="188">
        <f t="shared" si="71"/>
        <v>49598</v>
      </c>
      <c r="B349" s="203">
        <v>12820511.3565601</v>
      </c>
      <c r="C349" s="204">
        <v>530503.22792916466</v>
      </c>
      <c r="D349" s="205">
        <f t="shared" si="64"/>
        <v>12290008.128630936</v>
      </c>
      <c r="E349" s="189">
        <v>0</v>
      </c>
      <c r="F349" s="189"/>
      <c r="G349" s="181">
        <f t="shared" si="73"/>
        <v>12820511.3565601</v>
      </c>
      <c r="H349" s="190">
        <f t="shared" si="62"/>
        <v>1.4122883849291945E-2</v>
      </c>
      <c r="I349" s="181">
        <f t="shared" si="65"/>
        <v>12290008.128630936</v>
      </c>
      <c r="J349" s="181"/>
      <c r="K349" s="206">
        <f t="shared" si="63"/>
        <v>11661604.998493522</v>
      </c>
      <c r="L349" s="189"/>
      <c r="M349" s="206">
        <f t="shared" si="66"/>
        <v>11661604.998493522</v>
      </c>
      <c r="N349" s="191">
        <f t="shared" si="72"/>
        <v>0</v>
      </c>
      <c r="O349" s="206">
        <v>12192108.226422688</v>
      </c>
      <c r="P349" s="205">
        <v>530503.22792916466</v>
      </c>
      <c r="Q349" s="192">
        <f t="shared" si="67"/>
        <v>1.4102584484662062E-2</v>
      </c>
      <c r="S349" s="191">
        <f t="shared" si="68"/>
        <v>134829051.56986761</v>
      </c>
      <c r="T349" s="192">
        <f t="shared" si="69"/>
        <v>1.4150066574686537E-2</v>
      </c>
      <c r="W349" s="181">
        <v>6179016.7160091018</v>
      </c>
      <c r="X349" s="182">
        <f t="shared" si="74"/>
        <v>21820.470435132742</v>
      </c>
      <c r="Y349" s="192">
        <f t="shared" si="70"/>
        <v>2.7582541460131615E-3</v>
      </c>
    </row>
    <row r="350" spans="1:25" x14ac:dyDescent="0.25">
      <c r="A350" s="188">
        <f t="shared" si="71"/>
        <v>49629</v>
      </c>
      <c r="B350" s="203">
        <v>10821584.379743315</v>
      </c>
      <c r="C350" s="204">
        <v>475552.45709678915</v>
      </c>
      <c r="D350" s="205">
        <f t="shared" si="64"/>
        <v>10346031.922646526</v>
      </c>
      <c r="E350" s="189">
        <v>0</v>
      </c>
      <c r="F350" s="189"/>
      <c r="G350" s="181">
        <f t="shared" si="73"/>
        <v>10821584.379743315</v>
      </c>
      <c r="H350" s="190">
        <f t="shared" si="62"/>
        <v>1.468131508572168E-2</v>
      </c>
      <c r="I350" s="181">
        <f t="shared" si="65"/>
        <v>10346031.922646526</v>
      </c>
      <c r="J350" s="181"/>
      <c r="K350" s="206">
        <f t="shared" si="63"/>
        <v>9874716.5223873444</v>
      </c>
      <c r="L350" s="189"/>
      <c r="M350" s="206">
        <f t="shared" si="66"/>
        <v>9874716.5223873444</v>
      </c>
      <c r="N350" s="191">
        <f t="shared" si="72"/>
        <v>0</v>
      </c>
      <c r="O350" s="206">
        <v>10350268.979484133</v>
      </c>
      <c r="P350" s="205">
        <v>475552.45709678915</v>
      </c>
      <c r="Q350" s="192">
        <f t="shared" si="67"/>
        <v>1.4685010462690551E-2</v>
      </c>
      <c r="S350" s="191">
        <f t="shared" si="68"/>
        <v>134971963.22614726</v>
      </c>
      <c r="T350" s="192">
        <f t="shared" si="69"/>
        <v>1.4168737531853992E-2</v>
      </c>
      <c r="W350" s="181">
        <v>6184798.6186404871</v>
      </c>
      <c r="X350" s="182">
        <f t="shared" si="74"/>
        <v>21823.178335888351</v>
      </c>
      <c r="Y350" s="192">
        <f t="shared" si="70"/>
        <v>2.7873652871099885E-3</v>
      </c>
    </row>
    <row r="351" spans="1:25" x14ac:dyDescent="0.25">
      <c r="A351" s="188">
        <f t="shared" si="71"/>
        <v>49659</v>
      </c>
      <c r="B351" s="203">
        <v>11129277.660310643</v>
      </c>
      <c r="C351" s="204">
        <v>452032.5417987628</v>
      </c>
      <c r="D351" s="205">
        <f t="shared" si="64"/>
        <v>10677245.11851188</v>
      </c>
      <c r="E351" s="189">
        <v>0</v>
      </c>
      <c r="F351" s="189"/>
      <c r="G351" s="181">
        <f t="shared" si="73"/>
        <v>11129277.660310643</v>
      </c>
      <c r="H351" s="190">
        <f t="shared" si="62"/>
        <v>1.4637161753612515E-2</v>
      </c>
      <c r="I351" s="181">
        <f t="shared" si="65"/>
        <v>10677245.11851188</v>
      </c>
      <c r="J351" s="181"/>
      <c r="K351" s="206">
        <f t="shared" si="63"/>
        <v>10144949.012289559</v>
      </c>
      <c r="L351" s="189"/>
      <c r="M351" s="206">
        <f t="shared" si="66"/>
        <v>10144949.012289559</v>
      </c>
      <c r="N351" s="191">
        <f t="shared" si="72"/>
        <v>0</v>
      </c>
      <c r="O351" s="206">
        <v>10596981.554088322</v>
      </c>
      <c r="P351" s="205">
        <v>452032.5417987628</v>
      </c>
      <c r="Q351" s="192">
        <f t="shared" si="67"/>
        <v>1.4640119433564136E-2</v>
      </c>
      <c r="S351" s="191">
        <f t="shared" si="68"/>
        <v>135118343.46712399</v>
      </c>
      <c r="T351" s="192">
        <f t="shared" si="69"/>
        <v>1.4190900772767412E-2</v>
      </c>
      <c r="W351" s="181">
        <v>6190580.5212718723</v>
      </c>
      <c r="X351" s="182">
        <f t="shared" si="74"/>
        <v>21826.441478765151</v>
      </c>
      <c r="Y351" s="192">
        <f t="shared" si="70"/>
        <v>2.8199100549444189E-3</v>
      </c>
    </row>
    <row r="352" spans="1:25" x14ac:dyDescent="0.25">
      <c r="A352" s="188">
        <f t="shared" si="71"/>
        <v>49690</v>
      </c>
      <c r="B352" s="203">
        <v>11268307.020672528</v>
      </c>
      <c r="C352" s="204">
        <v>448591.29784378002</v>
      </c>
      <c r="D352" s="205">
        <f t="shared" si="64"/>
        <v>10819715.722828748</v>
      </c>
      <c r="E352" s="189">
        <v>0</v>
      </c>
      <c r="F352" s="189"/>
      <c r="G352" s="181">
        <f t="shared" si="73"/>
        <v>11268307.020672528</v>
      </c>
      <c r="H352" s="190">
        <f t="shared" si="62"/>
        <v>1.4624303142925621E-2</v>
      </c>
      <c r="I352" s="181">
        <f t="shared" si="65"/>
        <v>10819715.722828748</v>
      </c>
      <c r="J352" s="181"/>
      <c r="K352" s="206">
        <f t="shared" si="63"/>
        <v>10250635.433714813</v>
      </c>
      <c r="L352" s="189"/>
      <c r="M352" s="206">
        <f t="shared" si="66"/>
        <v>10250635.433714813</v>
      </c>
      <c r="N352" s="191">
        <f t="shared" si="72"/>
        <v>0</v>
      </c>
      <c r="O352" s="206">
        <v>10699226.731558593</v>
      </c>
      <c r="P352" s="205">
        <v>448591.29784378002</v>
      </c>
      <c r="Q352" s="192">
        <f t="shared" si="67"/>
        <v>1.4626846864429499E-2</v>
      </c>
      <c r="S352" s="191">
        <f t="shared" si="68"/>
        <v>135266116.48852134</v>
      </c>
      <c r="T352" s="192">
        <f t="shared" si="69"/>
        <v>1.4212104942439296E-2</v>
      </c>
      <c r="W352" s="181">
        <v>6196369.6350535275</v>
      </c>
      <c r="X352" s="182">
        <f t="shared" si="74"/>
        <v>21829.897900749242</v>
      </c>
      <c r="Y352" s="192">
        <f t="shared" si="70"/>
        <v>2.8515003413853712E-3</v>
      </c>
    </row>
    <row r="353" spans="1:25" x14ac:dyDescent="0.25">
      <c r="A353" s="188">
        <f t="shared" si="71"/>
        <v>49721</v>
      </c>
      <c r="B353" s="203">
        <v>10459987.149855448</v>
      </c>
      <c r="C353" s="204">
        <v>433598.86470303149</v>
      </c>
      <c r="D353" s="205">
        <f t="shared" si="64"/>
        <v>10026388.285152417</v>
      </c>
      <c r="E353" s="189">
        <v>0</v>
      </c>
      <c r="F353" s="189"/>
      <c r="G353" s="181">
        <f t="shared" si="73"/>
        <v>10459987.149855448</v>
      </c>
      <c r="H353" s="190">
        <f t="shared" si="62"/>
        <v>4.1589278827971476E-2</v>
      </c>
      <c r="I353" s="181">
        <f t="shared" si="65"/>
        <v>10026388.285152417</v>
      </c>
      <c r="J353" s="181"/>
      <c r="K353" s="206">
        <f t="shared" si="63"/>
        <v>9501298.6369865984</v>
      </c>
      <c r="L353" s="189"/>
      <c r="M353" s="206">
        <f t="shared" si="66"/>
        <v>9501298.6369865984</v>
      </c>
      <c r="N353" s="191">
        <f t="shared" si="72"/>
        <v>0</v>
      </c>
      <c r="O353" s="206">
        <v>9934897.5016896296</v>
      </c>
      <c r="P353" s="205">
        <v>433598.86470303149</v>
      </c>
      <c r="Q353" s="192">
        <f t="shared" si="67"/>
        <v>4.2856374478216663E-2</v>
      </c>
      <c r="S353" s="191">
        <f t="shared" si="68"/>
        <v>135656574.10318547</v>
      </c>
      <c r="T353" s="192">
        <f t="shared" si="69"/>
        <v>1.6131940682804213E-2</v>
      </c>
      <c r="W353" s="181">
        <v>6202157.5469768038</v>
      </c>
      <c r="X353" s="182">
        <f t="shared" si="74"/>
        <v>21872.481160900254</v>
      </c>
      <c r="Y353" s="192">
        <f t="shared" si="70"/>
        <v>4.7604531083209611E-3</v>
      </c>
    </row>
    <row r="354" spans="1:25" x14ac:dyDescent="0.25">
      <c r="A354" s="188">
        <f t="shared" si="71"/>
        <v>49750</v>
      </c>
      <c r="B354" s="203">
        <v>11433478.394040829</v>
      </c>
      <c r="C354" s="204">
        <v>511600.25834683247</v>
      </c>
      <c r="D354" s="205">
        <f t="shared" si="64"/>
        <v>10921878.135693995</v>
      </c>
      <c r="E354" s="189">
        <v>0</v>
      </c>
      <c r="F354" s="189"/>
      <c r="G354" s="181">
        <f t="shared" si="73"/>
        <v>11433478.394040829</v>
      </c>
      <c r="H354" s="190">
        <f t="shared" si="62"/>
        <v>1.448730456241365E-2</v>
      </c>
      <c r="I354" s="181">
        <f t="shared" si="65"/>
        <v>10921878.135693995</v>
      </c>
      <c r="J354" s="181"/>
      <c r="K354" s="206">
        <f t="shared" si="63"/>
        <v>10358259.517991876</v>
      </c>
      <c r="L354" s="189"/>
      <c r="M354" s="206">
        <f t="shared" si="66"/>
        <v>10358259.517991876</v>
      </c>
      <c r="N354" s="191">
        <f t="shared" si="72"/>
        <v>0</v>
      </c>
      <c r="O354" s="206">
        <v>10869859.77633871</v>
      </c>
      <c r="P354" s="205">
        <v>511600.25834683247</v>
      </c>
      <c r="Q354" s="192">
        <f t="shared" si="67"/>
        <v>1.4482227622906851E-2</v>
      </c>
      <c r="S354" s="191">
        <f t="shared" si="68"/>
        <v>135804443.29993641</v>
      </c>
      <c r="T354" s="192">
        <f t="shared" si="69"/>
        <v>1.6133497190772284E-2</v>
      </c>
      <c r="W354" s="181">
        <v>6207944.2570417011</v>
      </c>
      <c r="X354" s="182">
        <f t="shared" si="74"/>
        <v>21875.912166236474</v>
      </c>
      <c r="Y354" s="192">
        <f t="shared" si="70"/>
        <v>4.7725920997434557E-3</v>
      </c>
    </row>
    <row r="355" spans="1:25" x14ac:dyDescent="0.25">
      <c r="A355" s="188">
        <f t="shared" si="71"/>
        <v>49781</v>
      </c>
      <c r="B355" s="203">
        <v>11759207.710218113</v>
      </c>
      <c r="C355" s="204">
        <v>556156.04874734161</v>
      </c>
      <c r="D355" s="205">
        <f t="shared" si="64"/>
        <v>11203051.661470771</v>
      </c>
      <c r="E355" s="189">
        <v>0</v>
      </c>
      <c r="F355" s="189"/>
      <c r="G355" s="181">
        <f t="shared" si="73"/>
        <v>11759207.710218113</v>
      </c>
      <c r="H355" s="190">
        <f t="shared" si="62"/>
        <v>1.4365241393847095E-2</v>
      </c>
      <c r="I355" s="181">
        <f t="shared" si="65"/>
        <v>11203051.661470771</v>
      </c>
      <c r="J355" s="181"/>
      <c r="K355" s="206">
        <f t="shared" si="63"/>
        <v>10666155.324424185</v>
      </c>
      <c r="L355" s="189"/>
      <c r="M355" s="206">
        <f t="shared" si="66"/>
        <v>10666155.324424185</v>
      </c>
      <c r="N355" s="191">
        <f t="shared" si="72"/>
        <v>0</v>
      </c>
      <c r="O355" s="206">
        <v>11222311.373171527</v>
      </c>
      <c r="P355" s="205">
        <v>556156.04874734161</v>
      </c>
      <c r="Q355" s="192">
        <f t="shared" si="67"/>
        <v>1.4352789521621778E-2</v>
      </c>
      <c r="S355" s="191">
        <f t="shared" si="68"/>
        <v>135955366.21744382</v>
      </c>
      <c r="T355" s="192">
        <f t="shared" si="69"/>
        <v>1.6126723562589929E-2</v>
      </c>
      <c r="W355" s="181">
        <v>6213729.7652482213</v>
      </c>
      <c r="X355" s="182">
        <f t="shared" si="74"/>
        <v>21879.832460337577</v>
      </c>
      <c r="Y355" s="192">
        <f t="shared" si="70"/>
        <v>4.7764720977405695E-3</v>
      </c>
    </row>
    <row r="356" spans="1:25" x14ac:dyDescent="0.25">
      <c r="A356" s="188">
        <f t="shared" si="71"/>
        <v>49811</v>
      </c>
      <c r="B356" s="203">
        <v>13277178.340754189</v>
      </c>
      <c r="C356" s="204">
        <v>573286.05359400832</v>
      </c>
      <c r="D356" s="205">
        <f t="shared" si="64"/>
        <v>12703892.287160181</v>
      </c>
      <c r="E356" s="189">
        <v>0</v>
      </c>
      <c r="F356" s="189"/>
      <c r="G356" s="181">
        <f t="shared" si="73"/>
        <v>13277178.340754189</v>
      </c>
      <c r="H356" s="190">
        <f t="shared" si="62"/>
        <v>1.402113099665514E-2</v>
      </c>
      <c r="I356" s="181">
        <f t="shared" si="65"/>
        <v>12703892.287160181</v>
      </c>
      <c r="J356" s="181"/>
      <c r="K356" s="206">
        <f t="shared" si="63"/>
        <v>12125209.10652883</v>
      </c>
      <c r="L356" s="189"/>
      <c r="M356" s="206">
        <f t="shared" si="66"/>
        <v>12125209.10652883</v>
      </c>
      <c r="N356" s="191">
        <f t="shared" si="72"/>
        <v>0</v>
      </c>
      <c r="O356" s="206">
        <v>12698495.160122838</v>
      </c>
      <c r="P356" s="205">
        <v>573286.05359400832</v>
      </c>
      <c r="Q356" s="192">
        <f t="shared" si="67"/>
        <v>1.3995414011931162E-2</v>
      </c>
      <c r="S356" s="191">
        <f t="shared" si="68"/>
        <v>136122721.33471766</v>
      </c>
      <c r="T356" s="192">
        <f t="shared" si="69"/>
        <v>1.6117548125748948E-2</v>
      </c>
      <c r="W356" s="181">
        <v>6219514.0715963654</v>
      </c>
      <c r="X356" s="182">
        <f t="shared" si="74"/>
        <v>21886.391728956889</v>
      </c>
      <c r="Y356" s="192">
        <f t="shared" si="70"/>
        <v>4.7779550789375236E-3</v>
      </c>
    </row>
    <row r="357" spans="1:25" x14ac:dyDescent="0.25">
      <c r="A357" s="188">
        <f t="shared" si="71"/>
        <v>49842</v>
      </c>
      <c r="B357" s="203">
        <v>13859036.667097909</v>
      </c>
      <c r="C357" s="204">
        <v>597178.98850863206</v>
      </c>
      <c r="D357" s="205">
        <f t="shared" si="64"/>
        <v>13261857.678589277</v>
      </c>
      <c r="E357" s="189">
        <v>0</v>
      </c>
      <c r="F357" s="189"/>
      <c r="G357" s="181">
        <f t="shared" si="73"/>
        <v>13859036.667097909</v>
      </c>
      <c r="H357" s="190">
        <f t="shared" si="62"/>
        <v>1.3946942982878463E-2</v>
      </c>
      <c r="I357" s="181">
        <f t="shared" si="65"/>
        <v>13261857.678589277</v>
      </c>
      <c r="J357" s="181"/>
      <c r="K357" s="206">
        <f t="shared" si="63"/>
        <v>12649499.930627495</v>
      </c>
      <c r="L357" s="189"/>
      <c r="M357" s="206">
        <f t="shared" si="66"/>
        <v>12649499.930627495</v>
      </c>
      <c r="N357" s="191">
        <f t="shared" si="72"/>
        <v>0</v>
      </c>
      <c r="O357" s="206">
        <v>13246678.919136127</v>
      </c>
      <c r="P357" s="205">
        <v>597178.98850863206</v>
      </c>
      <c r="Q357" s="192">
        <f t="shared" si="67"/>
        <v>1.3918683365453877E-2</v>
      </c>
      <c r="S357" s="191">
        <f t="shared" si="68"/>
        <v>136296368.77524155</v>
      </c>
      <c r="T357" s="192">
        <f t="shared" si="69"/>
        <v>1.6112438046157029E-2</v>
      </c>
      <c r="W357" s="181">
        <v>6225297.1760861287</v>
      </c>
      <c r="X357" s="182">
        <f t="shared" si="74"/>
        <v>21893.953801725442</v>
      </c>
      <c r="Y357" s="192">
        <f t="shared" si="70"/>
        <v>4.7834360973066925E-3</v>
      </c>
    </row>
    <row r="358" spans="1:25" x14ac:dyDescent="0.25">
      <c r="A358" s="188">
        <f t="shared" si="71"/>
        <v>49872</v>
      </c>
      <c r="B358" s="203">
        <v>14700930.073175021</v>
      </c>
      <c r="C358" s="204">
        <v>577168.45437296247</v>
      </c>
      <c r="D358" s="205">
        <f t="shared" si="64"/>
        <v>14123761.618802058</v>
      </c>
      <c r="E358" s="189">
        <v>0</v>
      </c>
      <c r="F358" s="189"/>
      <c r="G358" s="181">
        <f t="shared" si="73"/>
        <v>14700930.073175021</v>
      </c>
      <c r="H358" s="190">
        <f t="shared" si="62"/>
        <v>1.3821288688796063E-2</v>
      </c>
      <c r="I358" s="181">
        <f t="shared" si="65"/>
        <v>14123761.618802058</v>
      </c>
      <c r="J358" s="181"/>
      <c r="K358" s="206">
        <f t="shared" si="63"/>
        <v>13439625.365398837</v>
      </c>
      <c r="L358" s="189"/>
      <c r="M358" s="206">
        <f t="shared" si="66"/>
        <v>13439625.365398837</v>
      </c>
      <c r="N358" s="191">
        <f t="shared" si="72"/>
        <v>0</v>
      </c>
      <c r="O358" s="206">
        <v>14016793.8197718</v>
      </c>
      <c r="P358" s="205">
        <v>577168.45437296247</v>
      </c>
      <c r="Q358" s="192">
        <f t="shared" si="67"/>
        <v>1.3792751210990994E-2</v>
      </c>
      <c r="S358" s="191">
        <f t="shared" si="68"/>
        <v>136479216.21502888</v>
      </c>
      <c r="T358" s="192">
        <f t="shared" si="69"/>
        <v>1.6111617550970347E-2</v>
      </c>
      <c r="W358" s="181">
        <v>6231079.0787175139</v>
      </c>
      <c r="X358" s="182">
        <f t="shared" si="74"/>
        <v>21902.982531738173</v>
      </c>
      <c r="Y358" s="192">
        <f t="shared" si="70"/>
        <v>4.79313707590312E-3</v>
      </c>
    </row>
    <row r="359" spans="1:25" x14ac:dyDescent="0.25">
      <c r="A359" s="188">
        <f t="shared" si="71"/>
        <v>49903</v>
      </c>
      <c r="B359" s="203">
        <v>14954329.154692544</v>
      </c>
      <c r="C359" s="204">
        <v>610248.51632454153</v>
      </c>
      <c r="D359" s="205">
        <f t="shared" si="64"/>
        <v>14344080.638368003</v>
      </c>
      <c r="E359" s="189">
        <v>0</v>
      </c>
      <c r="F359" s="189"/>
      <c r="G359" s="181">
        <f t="shared" si="73"/>
        <v>14954329.154692544</v>
      </c>
      <c r="H359" s="190">
        <f t="shared" si="62"/>
        <v>1.379762128062656E-2</v>
      </c>
      <c r="I359" s="181">
        <f t="shared" si="65"/>
        <v>14344080.638368003</v>
      </c>
      <c r="J359" s="181"/>
      <c r="K359" s="206">
        <f t="shared" si="63"/>
        <v>13610024.990225513</v>
      </c>
      <c r="L359" s="189"/>
      <c r="M359" s="206">
        <f t="shared" si="66"/>
        <v>13610024.990225513</v>
      </c>
      <c r="N359" s="191">
        <f t="shared" si="72"/>
        <v>0</v>
      </c>
      <c r="O359" s="206">
        <v>14220273.506550053</v>
      </c>
      <c r="P359" s="205">
        <v>610248.51632454153</v>
      </c>
      <c r="Q359" s="192">
        <f t="shared" si="67"/>
        <v>1.3765334082426417E-2</v>
      </c>
      <c r="S359" s="191">
        <f t="shared" si="68"/>
        <v>136664018.88539264</v>
      </c>
      <c r="T359" s="192">
        <f t="shared" si="69"/>
        <v>1.6112836642284467E-2</v>
      </c>
      <c r="W359" s="181">
        <v>6236860.9813488992</v>
      </c>
      <c r="X359" s="182">
        <f t="shared" si="74"/>
        <v>21912.308017459633</v>
      </c>
      <c r="Y359" s="192">
        <f t="shared" si="70"/>
        <v>4.8048354351468703E-3</v>
      </c>
    </row>
    <row r="360" spans="1:25" x14ac:dyDescent="0.25">
      <c r="A360" s="188">
        <f t="shared" si="71"/>
        <v>49934</v>
      </c>
      <c r="B360" s="203">
        <v>13819218.653315654</v>
      </c>
      <c r="C360" s="204">
        <v>587596.61396442447</v>
      </c>
      <c r="D360" s="205">
        <f t="shared" si="64"/>
        <v>13231622.039351229</v>
      </c>
      <c r="E360" s="189">
        <v>0</v>
      </c>
      <c r="F360" s="189"/>
      <c r="G360" s="181">
        <f t="shared" si="73"/>
        <v>13819218.653315654</v>
      </c>
      <c r="H360" s="190">
        <f t="shared" ref="H360:H423" si="75">G360/G348-1</f>
        <v>1.3969519876975589E-2</v>
      </c>
      <c r="I360" s="181">
        <f t="shared" si="65"/>
        <v>13231622.039351229</v>
      </c>
      <c r="J360" s="181"/>
      <c r="K360" s="206">
        <f t="shared" si="63"/>
        <v>12554660.947453272</v>
      </c>
      <c r="L360" s="189"/>
      <c r="M360" s="206">
        <f t="shared" si="66"/>
        <v>12554660.947453272</v>
      </c>
      <c r="N360" s="191">
        <f t="shared" si="72"/>
        <v>0</v>
      </c>
      <c r="O360" s="206">
        <v>13142257.561417697</v>
      </c>
      <c r="P360" s="205">
        <v>587596.61396442447</v>
      </c>
      <c r="Q360" s="192">
        <f t="shared" si="67"/>
        <v>1.3941232663067904E-2</v>
      </c>
      <c r="S360" s="191">
        <f t="shared" si="68"/>
        <v>136836639.78652185</v>
      </c>
      <c r="T360" s="192">
        <f t="shared" si="69"/>
        <v>1.61120533009107E-2</v>
      </c>
      <c r="W360" s="181">
        <v>6242642.8839802826</v>
      </c>
      <c r="X360" s="182">
        <f t="shared" si="74"/>
        <v>21919.664848628243</v>
      </c>
      <c r="Y360" s="192">
        <f t="shared" si="70"/>
        <v>4.8145342138246061E-3</v>
      </c>
    </row>
    <row r="361" spans="1:25" x14ac:dyDescent="0.25">
      <c r="A361" s="188">
        <f t="shared" si="71"/>
        <v>49964</v>
      </c>
      <c r="B361" s="203">
        <v>13000422.046527654</v>
      </c>
      <c r="C361" s="204">
        <v>538232.80781592766</v>
      </c>
      <c r="D361" s="205">
        <f t="shared" si="64"/>
        <v>12462189.238711726</v>
      </c>
      <c r="E361" s="189">
        <v>0</v>
      </c>
      <c r="F361" s="189"/>
      <c r="G361" s="181">
        <f t="shared" si="73"/>
        <v>13000422.046527654</v>
      </c>
      <c r="H361" s="190">
        <f t="shared" si="75"/>
        <v>1.4033035419877882E-2</v>
      </c>
      <c r="I361" s="181">
        <f t="shared" si="65"/>
        <v>12462189.238711726</v>
      </c>
      <c r="J361" s="181"/>
      <c r="K361" s="206">
        <f t="shared" si="63"/>
        <v>11824967.705191135</v>
      </c>
      <c r="L361" s="189"/>
      <c r="M361" s="206">
        <f t="shared" si="66"/>
        <v>11824967.705191135</v>
      </c>
      <c r="N361" s="191">
        <f t="shared" si="72"/>
        <v>0</v>
      </c>
      <c r="O361" s="206">
        <v>12363200.513007063</v>
      </c>
      <c r="P361" s="205">
        <v>538232.80781592766</v>
      </c>
      <c r="Q361" s="192">
        <f t="shared" si="67"/>
        <v>1.4008595447943639E-2</v>
      </c>
      <c r="S361" s="191">
        <f t="shared" si="68"/>
        <v>137000002.49321947</v>
      </c>
      <c r="T361" s="192">
        <f t="shared" si="69"/>
        <v>1.6101507042248109E-2</v>
      </c>
      <c r="W361" s="181">
        <v>6248424.7866116678</v>
      </c>
      <c r="X361" s="182">
        <f t="shared" si="74"/>
        <v>21925.526380147152</v>
      </c>
      <c r="Y361" s="192">
        <f t="shared" si="70"/>
        <v>4.8145591235861929E-3</v>
      </c>
    </row>
    <row r="362" spans="1:25" x14ac:dyDescent="0.25">
      <c r="A362" s="188">
        <f t="shared" si="71"/>
        <v>49995</v>
      </c>
      <c r="B362" s="203">
        <v>10976851.917159926</v>
      </c>
      <c r="C362" s="204">
        <v>482498.13279298652</v>
      </c>
      <c r="D362" s="205">
        <f t="shared" si="64"/>
        <v>10494353.784366939</v>
      </c>
      <c r="E362" s="189">
        <v>0</v>
      </c>
      <c r="F362" s="189"/>
      <c r="G362" s="181">
        <f t="shared" si="73"/>
        <v>10976851.917159926</v>
      </c>
      <c r="H362" s="190">
        <f t="shared" si="75"/>
        <v>1.434794868921907E-2</v>
      </c>
      <c r="I362" s="181">
        <f t="shared" si="65"/>
        <v>10494353.784366939</v>
      </c>
      <c r="J362" s="181"/>
      <c r="K362" s="206">
        <f t="shared" si="63"/>
        <v>10016275.9749284</v>
      </c>
      <c r="L362" s="189"/>
      <c r="M362" s="206">
        <f t="shared" si="66"/>
        <v>10016275.9749284</v>
      </c>
      <c r="N362" s="191">
        <f t="shared" si="72"/>
        <v>0</v>
      </c>
      <c r="O362" s="206">
        <v>10498774.107721386</v>
      </c>
      <c r="P362" s="205">
        <v>482498.13279298652</v>
      </c>
      <c r="Q362" s="192">
        <f t="shared" si="67"/>
        <v>1.4335545959230256E-2</v>
      </c>
      <c r="S362" s="191">
        <f t="shared" si="68"/>
        <v>137141561.94576052</v>
      </c>
      <c r="T362" s="192">
        <f t="shared" si="69"/>
        <v>1.6074439963343012E-2</v>
      </c>
      <c r="W362" s="181">
        <v>6254206.6892430522</v>
      </c>
      <c r="X362" s="182">
        <f t="shared" si="74"/>
        <v>21927.890899678401</v>
      </c>
      <c r="Y362" s="192">
        <f t="shared" si="70"/>
        <v>4.798227012508427E-3</v>
      </c>
    </row>
    <row r="363" spans="1:25" x14ac:dyDescent="0.25">
      <c r="A363" s="188">
        <f t="shared" si="71"/>
        <v>50025</v>
      </c>
      <c r="B363" s="203">
        <v>11285874.19424188</v>
      </c>
      <c r="C363" s="204">
        <v>458619.44707463612</v>
      </c>
      <c r="D363" s="205">
        <f t="shared" si="64"/>
        <v>10827254.747167243</v>
      </c>
      <c r="E363" s="189">
        <v>0</v>
      </c>
      <c r="F363" s="189"/>
      <c r="G363" s="181">
        <f t="shared" si="73"/>
        <v>11285874.19424188</v>
      </c>
      <c r="H363" s="190">
        <f t="shared" si="75"/>
        <v>1.40706826364565E-2</v>
      </c>
      <c r="I363" s="181">
        <f t="shared" si="65"/>
        <v>10827254.747167243</v>
      </c>
      <c r="J363" s="181"/>
      <c r="K363" s="206">
        <f t="shared" si="63"/>
        <v>10287468.871365648</v>
      </c>
      <c r="L363" s="189"/>
      <c r="M363" s="206">
        <f t="shared" si="66"/>
        <v>10287468.871365648</v>
      </c>
      <c r="N363" s="191">
        <f t="shared" si="72"/>
        <v>0</v>
      </c>
      <c r="O363" s="206">
        <v>10746088.318440285</v>
      </c>
      <c r="P363" s="205">
        <v>458619.44707463612</v>
      </c>
      <c r="Q363" s="192">
        <f t="shared" si="67"/>
        <v>1.4048356369602333E-2</v>
      </c>
      <c r="S363" s="191">
        <f t="shared" si="68"/>
        <v>137284081.8048366</v>
      </c>
      <c r="T363" s="192">
        <f t="shared" si="69"/>
        <v>1.602845536838271E-2</v>
      </c>
      <c r="W363" s="181">
        <v>6259988.5918744383</v>
      </c>
      <c r="X363" s="182">
        <f t="shared" si="74"/>
        <v>21930.404471189206</v>
      </c>
      <c r="Y363" s="192">
        <f t="shared" si="70"/>
        <v>4.7631673044459255E-3</v>
      </c>
    </row>
    <row r="364" spans="1:25" x14ac:dyDescent="0.25">
      <c r="A364" s="188">
        <f t="shared" si="71"/>
        <v>50056</v>
      </c>
      <c r="B364" s="203">
        <v>11425304.686923604</v>
      </c>
      <c r="C364" s="204">
        <v>455125.99551440822</v>
      </c>
      <c r="D364" s="205">
        <f t="shared" si="64"/>
        <v>10970178.691409197</v>
      </c>
      <c r="E364" s="189">
        <v>0</v>
      </c>
      <c r="F364" s="189"/>
      <c r="G364" s="181">
        <f t="shared" si="73"/>
        <v>11425304.686923604</v>
      </c>
      <c r="H364" s="190">
        <f t="shared" si="75"/>
        <v>1.3932675597412514E-2</v>
      </c>
      <c r="I364" s="181">
        <f t="shared" si="65"/>
        <v>10970178.691409197</v>
      </c>
      <c r="J364" s="181"/>
      <c r="K364" s="206">
        <f t="shared" si="63"/>
        <v>10393169.591238156</v>
      </c>
      <c r="L364" s="189"/>
      <c r="M364" s="206">
        <f t="shared" si="66"/>
        <v>10393169.591238156</v>
      </c>
      <c r="N364" s="191">
        <f t="shared" si="72"/>
        <v>0</v>
      </c>
      <c r="O364" s="206">
        <v>10848295.586752564</v>
      </c>
      <c r="P364" s="205">
        <v>455125.99551440822</v>
      </c>
      <c r="Q364" s="192">
        <f t="shared" si="67"/>
        <v>1.390490945122691E-2</v>
      </c>
      <c r="S364" s="191">
        <f t="shared" si="68"/>
        <v>137426615.96235996</v>
      </c>
      <c r="T364" s="192">
        <f t="shared" si="69"/>
        <v>1.5972214845259902E-2</v>
      </c>
      <c r="W364" s="181">
        <v>6265777.7056560926</v>
      </c>
      <c r="X364" s="182">
        <f t="shared" si="74"/>
        <v>21932.890443640459</v>
      </c>
      <c r="Y364" s="192">
        <f t="shared" si="70"/>
        <v>4.7179580664773457E-3</v>
      </c>
    </row>
    <row r="365" spans="1:25" x14ac:dyDescent="0.25">
      <c r="A365" s="188">
        <f t="shared" si="71"/>
        <v>50087</v>
      </c>
      <c r="B365" s="203">
        <v>10337190.930246914</v>
      </c>
      <c r="C365" s="204">
        <v>439919.75565656577</v>
      </c>
      <c r="D365" s="205">
        <f t="shared" si="64"/>
        <v>9897271.1745903473</v>
      </c>
      <c r="E365" s="189">
        <v>0</v>
      </c>
      <c r="F365" s="189"/>
      <c r="G365" s="181">
        <f t="shared" si="73"/>
        <v>10337190.930246914</v>
      </c>
      <c r="H365" s="190">
        <f t="shared" si="75"/>
        <v>-1.1739614767139694E-2</v>
      </c>
      <c r="I365" s="181">
        <f t="shared" si="65"/>
        <v>9897271.1745903473</v>
      </c>
      <c r="J365" s="181"/>
      <c r="K365" s="206">
        <f t="shared" ref="K365:K428" si="76">M365</f>
        <v>9378345.8766122088</v>
      </c>
      <c r="L365" s="189"/>
      <c r="M365" s="206">
        <f t="shared" si="66"/>
        <v>9378345.8766122088</v>
      </c>
      <c r="N365" s="191">
        <f t="shared" si="72"/>
        <v>0</v>
      </c>
      <c r="O365" s="206">
        <v>9818265.6322687753</v>
      </c>
      <c r="P365" s="205">
        <v>439919.75565656577</v>
      </c>
      <c r="Q365" s="192">
        <f t="shared" si="67"/>
        <v>-1.2940626862917415E-2</v>
      </c>
      <c r="S365" s="191">
        <f t="shared" si="68"/>
        <v>137303663.20198557</v>
      </c>
      <c r="T365" s="192">
        <f t="shared" si="69"/>
        <v>1.2141609130916553E-2</v>
      </c>
      <c r="W365" s="181">
        <v>6271565.6175793698</v>
      </c>
      <c r="X365" s="182">
        <f t="shared" si="74"/>
        <v>21893.044189336018</v>
      </c>
      <c r="Y365" s="192">
        <f t="shared" si="70"/>
        <v>9.4013241042456563E-4</v>
      </c>
    </row>
    <row r="366" spans="1:25" x14ac:dyDescent="0.25">
      <c r="A366" s="188">
        <f t="shared" si="71"/>
        <v>50116</v>
      </c>
      <c r="B366" s="203">
        <v>11593354.684865531</v>
      </c>
      <c r="C366" s="204">
        <v>519065.03542989946</v>
      </c>
      <c r="D366" s="205">
        <f t="shared" ref="D366:D429" si="77">B366-C366</f>
        <v>11074289.649435632</v>
      </c>
      <c r="E366" s="189">
        <v>0</v>
      </c>
      <c r="F366" s="189"/>
      <c r="G366" s="181">
        <f t="shared" si="73"/>
        <v>11593354.684865531</v>
      </c>
      <c r="H366" s="190">
        <f t="shared" si="75"/>
        <v>1.3983171639877279E-2</v>
      </c>
      <c r="I366" s="181">
        <f t="shared" si="65"/>
        <v>11074289.649435632</v>
      </c>
      <c r="J366" s="181"/>
      <c r="K366" s="206">
        <f t="shared" si="76"/>
        <v>10502789.855862753</v>
      </c>
      <c r="L366" s="189"/>
      <c r="M366" s="206">
        <f t="shared" si="66"/>
        <v>10502789.855862753</v>
      </c>
      <c r="N366" s="191">
        <f t="shared" si="72"/>
        <v>0</v>
      </c>
      <c r="O366" s="206">
        <v>11021854.891292652</v>
      </c>
      <c r="P366" s="205">
        <v>519065.03542989946</v>
      </c>
      <c r="Q366" s="192">
        <f t="shared" si="67"/>
        <v>1.395314894551869E-2</v>
      </c>
      <c r="S366" s="191">
        <f t="shared" si="68"/>
        <v>137448193.53985643</v>
      </c>
      <c r="T366" s="192">
        <f t="shared" si="69"/>
        <v>1.210380308610115E-2</v>
      </c>
      <c r="W366" s="181">
        <v>6277352.327644269</v>
      </c>
      <c r="X366" s="182">
        <f t="shared" si="74"/>
        <v>21895.886412900651</v>
      </c>
      <c r="Y366" s="192">
        <f t="shared" si="70"/>
        <v>9.1307034478793625E-4</v>
      </c>
    </row>
    <row r="367" spans="1:25" x14ac:dyDescent="0.25">
      <c r="A367" s="188">
        <f t="shared" si="71"/>
        <v>50147</v>
      </c>
      <c r="B367" s="203">
        <v>11923575.860784831</v>
      </c>
      <c r="C367" s="204">
        <v>564278.7123635005</v>
      </c>
      <c r="D367" s="205">
        <f t="shared" si="77"/>
        <v>11359297.14842133</v>
      </c>
      <c r="E367" s="189">
        <v>0</v>
      </c>
      <c r="F367" s="189"/>
      <c r="G367" s="181">
        <f t="shared" si="73"/>
        <v>11923575.860784831</v>
      </c>
      <c r="H367" s="190">
        <f t="shared" si="75"/>
        <v>1.3977825259765542E-2</v>
      </c>
      <c r="I367" s="181">
        <f t="shared" si="65"/>
        <v>11359297.14842133</v>
      </c>
      <c r="J367" s="181"/>
      <c r="K367" s="206">
        <f t="shared" si="76"/>
        <v>10814896.168192899</v>
      </c>
      <c r="L367" s="189"/>
      <c r="M367" s="206">
        <f t="shared" si="66"/>
        <v>10814896.168192899</v>
      </c>
      <c r="N367" s="191">
        <f t="shared" si="72"/>
        <v>0</v>
      </c>
      <c r="O367" s="206">
        <v>11379174.880556399</v>
      </c>
      <c r="P367" s="205">
        <v>564278.7123635005</v>
      </c>
      <c r="Q367" s="192">
        <f t="shared" si="67"/>
        <v>1.3945122609279492E-2</v>
      </c>
      <c r="S367" s="191">
        <f t="shared" si="68"/>
        <v>137596934.38362515</v>
      </c>
      <c r="T367" s="192">
        <f t="shared" si="69"/>
        <v>1.2074316828037723E-2</v>
      </c>
      <c r="W367" s="181">
        <v>6283137.8358507892</v>
      </c>
      <c r="X367" s="182">
        <f t="shared" si="74"/>
        <v>21899.397717890966</v>
      </c>
      <c r="Y367" s="192">
        <f t="shared" si="70"/>
        <v>8.9421423079238949E-4</v>
      </c>
    </row>
    <row r="368" spans="1:25" x14ac:dyDescent="0.25">
      <c r="A368" s="188">
        <f t="shared" si="71"/>
        <v>50177</v>
      </c>
      <c r="B368" s="203">
        <v>13458266.855421282</v>
      </c>
      <c r="C368" s="204">
        <v>581636.72925999889</v>
      </c>
      <c r="D368" s="205">
        <f t="shared" si="77"/>
        <v>12876630.126161283</v>
      </c>
      <c r="E368" s="189">
        <v>0</v>
      </c>
      <c r="F368" s="189"/>
      <c r="G368" s="181">
        <f t="shared" si="73"/>
        <v>13458266.855421282</v>
      </c>
      <c r="H368" s="190">
        <f t="shared" si="75"/>
        <v>1.3639081288171262E-2</v>
      </c>
      <c r="I368" s="181">
        <f t="shared" ref="I368:I431" si="78">G368-C368</f>
        <v>12876630.126161283</v>
      </c>
      <c r="J368" s="181"/>
      <c r="K368" s="206">
        <f t="shared" si="76"/>
        <v>12290054.238589205</v>
      </c>
      <c r="L368" s="189"/>
      <c r="M368" s="206">
        <f t="shared" ref="M368:M431" si="79">O368-P368</f>
        <v>12290054.238589205</v>
      </c>
      <c r="N368" s="191">
        <f t="shared" si="72"/>
        <v>0</v>
      </c>
      <c r="O368" s="206">
        <v>12871690.967849204</v>
      </c>
      <c r="P368" s="205">
        <v>581636.72925999889</v>
      </c>
      <c r="Q368" s="192">
        <f t="shared" ref="Q368:Q431" si="80">M368/M356-1</f>
        <v>1.3595240346957249E-2</v>
      </c>
      <c r="S368" s="191">
        <f t="shared" si="68"/>
        <v>137761779.51568553</v>
      </c>
      <c r="T368" s="192">
        <f t="shared" si="69"/>
        <v>1.204103300974646E-2</v>
      </c>
      <c r="W368" s="181">
        <v>6288922.1421989305</v>
      </c>
      <c r="X368" s="182">
        <f t="shared" si="74"/>
        <v>21905.467487234138</v>
      </c>
      <c r="Y368" s="192">
        <f t="shared" si="70"/>
        <v>8.7158077555615776E-4</v>
      </c>
    </row>
    <row r="369" spans="1:25" x14ac:dyDescent="0.25">
      <c r="A369" s="188">
        <f t="shared" si="71"/>
        <v>50208</v>
      </c>
      <c r="B369" s="203">
        <v>14045983.735780166</v>
      </c>
      <c r="C369" s="204">
        <v>605866.10275507683</v>
      </c>
      <c r="D369" s="205">
        <f t="shared" si="77"/>
        <v>13440117.633025089</v>
      </c>
      <c r="E369" s="189">
        <v>0</v>
      </c>
      <c r="F369" s="189"/>
      <c r="G369" s="181">
        <f t="shared" si="73"/>
        <v>14045983.735780166</v>
      </c>
      <c r="H369" s="190">
        <f t="shared" si="75"/>
        <v>1.3489182053041171E-2</v>
      </c>
      <c r="I369" s="181">
        <f>G369-C369</f>
        <v>13440117.633025089</v>
      </c>
      <c r="J369" s="181"/>
      <c r="K369" s="206">
        <f t="shared" si="76"/>
        <v>12819499.679919461</v>
      </c>
      <c r="L369" s="189"/>
      <c r="M369" s="206">
        <f t="shared" si="79"/>
        <v>12819499.679919461</v>
      </c>
      <c r="N369" s="191">
        <f t="shared" si="72"/>
        <v>0</v>
      </c>
      <c r="O369" s="206">
        <v>13425365.782674538</v>
      </c>
      <c r="P369" s="205">
        <v>605866.10275507683</v>
      </c>
      <c r="Q369" s="192">
        <f t="shared" si="80"/>
        <v>1.3439246628268231E-2</v>
      </c>
      <c r="S369" s="191">
        <f t="shared" si="68"/>
        <v>137931779.26497748</v>
      </c>
      <c r="T369" s="192">
        <f t="shared" si="69"/>
        <v>1.1998929277659665E-2</v>
      </c>
      <c r="W369" s="181">
        <v>6294705.2466886947</v>
      </c>
      <c r="X369" s="182">
        <f t="shared" si="74"/>
        <v>21912.349166394404</v>
      </c>
      <c r="Y369" s="192">
        <f t="shared" si="70"/>
        <v>8.4020295445741411E-4</v>
      </c>
    </row>
    <row r="370" spans="1:25" x14ac:dyDescent="0.25">
      <c r="A370" s="188">
        <f t="shared" si="71"/>
        <v>50238</v>
      </c>
      <c r="B370" s="203">
        <v>14896894.082121104</v>
      </c>
      <c r="C370" s="204">
        <v>585530.10220306518</v>
      </c>
      <c r="D370" s="205">
        <f t="shared" si="77"/>
        <v>14311363.979918038</v>
      </c>
      <c r="E370" s="189">
        <v>0</v>
      </c>
      <c r="F370" s="189"/>
      <c r="G370" s="181">
        <f t="shared" si="73"/>
        <v>14896894.082121104</v>
      </c>
      <c r="H370" s="190">
        <f t="shared" si="75"/>
        <v>1.3330041566802731E-2</v>
      </c>
      <c r="I370" s="181">
        <f t="shared" si="78"/>
        <v>14311363.979918038</v>
      </c>
      <c r="J370" s="181"/>
      <c r="K370" s="206">
        <f t="shared" si="76"/>
        <v>13618108.161819598</v>
      </c>
      <c r="L370" s="189"/>
      <c r="M370" s="206">
        <f t="shared" si="79"/>
        <v>13618108.161819598</v>
      </c>
      <c r="N370" s="191">
        <f t="shared" si="72"/>
        <v>0</v>
      </c>
      <c r="O370" s="206">
        <v>14203638.264022663</v>
      </c>
      <c r="P370" s="205">
        <v>585530.10220306518</v>
      </c>
      <c r="Q370" s="192">
        <f t="shared" si="80"/>
        <v>1.3280340155929826E-2</v>
      </c>
      <c r="S370" s="191">
        <f t="shared" si="68"/>
        <v>138110262.06139824</v>
      </c>
      <c r="T370" s="192">
        <f t="shared" si="69"/>
        <v>1.1950873485377933E-2</v>
      </c>
      <c r="W370" s="181">
        <v>6300487.1493200799</v>
      </c>
      <c r="X370" s="182">
        <f t="shared" si="74"/>
        <v>21920.568804953829</v>
      </c>
      <c r="Y370" s="192">
        <f t="shared" si="70"/>
        <v>8.029168260612618E-4</v>
      </c>
    </row>
    <row r="371" spans="1:25" x14ac:dyDescent="0.25">
      <c r="A371" s="188">
        <f t="shared" si="71"/>
        <v>50269</v>
      </c>
      <c r="B371" s="203">
        <v>15153981.154288625</v>
      </c>
      <c r="C371" s="204">
        <v>619108.89459151682</v>
      </c>
      <c r="D371" s="205">
        <f t="shared" si="77"/>
        <v>14534872.259697109</v>
      </c>
      <c r="E371" s="189">
        <v>0</v>
      </c>
      <c r="F371" s="189"/>
      <c r="G371" s="181">
        <f t="shared" si="73"/>
        <v>15153981.154288625</v>
      </c>
      <c r="H371" s="190">
        <f t="shared" si="75"/>
        <v>1.3350782741961442E-2</v>
      </c>
      <c r="I371" s="181">
        <f t="shared" si="78"/>
        <v>14534872.259697109</v>
      </c>
      <c r="J371" s="181"/>
      <c r="K371" s="206">
        <f t="shared" si="76"/>
        <v>13791016.394075759</v>
      </c>
      <c r="L371" s="189"/>
      <c r="M371" s="206">
        <f t="shared" si="79"/>
        <v>13791016.394075759</v>
      </c>
      <c r="N371" s="191">
        <f t="shared" si="72"/>
        <v>0</v>
      </c>
      <c r="O371" s="206">
        <v>14410125.288667275</v>
      </c>
      <c r="P371" s="205">
        <v>619108.89459151682</v>
      </c>
      <c r="Q371" s="192">
        <f t="shared" si="80"/>
        <v>1.3298388796510796E-2</v>
      </c>
      <c r="S371" s="191">
        <f t="shared" si="68"/>
        <v>138291253.4652485</v>
      </c>
      <c r="T371" s="192">
        <f t="shared" si="69"/>
        <v>1.1906825169692103E-2</v>
      </c>
      <c r="W371" s="181">
        <v>6306269.0519514643</v>
      </c>
      <c r="X371" s="182">
        <f t="shared" si="74"/>
        <v>21929.171166976219</v>
      </c>
      <c r="Y371" s="192">
        <f t="shared" si="70"/>
        <v>7.6957431883251104E-4</v>
      </c>
    </row>
    <row r="372" spans="1:25" x14ac:dyDescent="0.25">
      <c r="A372" s="188">
        <f t="shared" si="71"/>
        <v>50300</v>
      </c>
      <c r="B372" s="203">
        <v>14007397.013198981</v>
      </c>
      <c r="C372" s="204">
        <v>596160.97675359796</v>
      </c>
      <c r="D372" s="205">
        <f t="shared" si="77"/>
        <v>13411236.036445383</v>
      </c>
      <c r="E372" s="189">
        <v>0</v>
      </c>
      <c r="F372" s="189"/>
      <c r="G372" s="181">
        <f t="shared" si="73"/>
        <v>14007397.013198981</v>
      </c>
      <c r="H372" s="190">
        <f t="shared" si="75"/>
        <v>1.3617149030215048E-2</v>
      </c>
      <c r="I372" s="181">
        <f t="shared" si="78"/>
        <v>13411236.036445383</v>
      </c>
      <c r="J372" s="181"/>
      <c r="K372" s="206">
        <f t="shared" si="76"/>
        <v>12725056.664471395</v>
      </c>
      <c r="L372" s="189"/>
      <c r="M372" s="206">
        <f t="shared" si="79"/>
        <v>12725056.664471395</v>
      </c>
      <c r="N372" s="191">
        <f t="shared" si="72"/>
        <v>0</v>
      </c>
      <c r="O372" s="206">
        <v>13321217.641224993</v>
      </c>
      <c r="P372" s="205">
        <v>596160.97675359796</v>
      </c>
      <c r="Q372" s="192">
        <f t="shared" si="80"/>
        <v>1.3572307347152091E-2</v>
      </c>
      <c r="S372" s="191">
        <f t="shared" si="68"/>
        <v>138461649.18226659</v>
      </c>
      <c r="T372" s="192">
        <f t="shared" si="69"/>
        <v>1.1875542970654074E-2</v>
      </c>
      <c r="W372" s="181">
        <v>6312050.9545828486</v>
      </c>
      <c r="X372" s="182">
        <f t="shared" si="74"/>
        <v>21936.079125238502</v>
      </c>
      <c r="Y372" s="192">
        <f t="shared" si="70"/>
        <v>7.488379372408982E-4</v>
      </c>
    </row>
    <row r="373" spans="1:25" x14ac:dyDescent="0.25">
      <c r="A373" s="188">
        <f t="shared" si="71"/>
        <v>50330</v>
      </c>
      <c r="B373" s="203">
        <v>13180213.512811074</v>
      </c>
      <c r="C373" s="204">
        <v>546075.52865050233</v>
      </c>
      <c r="D373" s="205">
        <f t="shared" si="77"/>
        <v>12634137.984160572</v>
      </c>
      <c r="E373" s="189">
        <v>0</v>
      </c>
      <c r="F373" s="189"/>
      <c r="G373" s="181">
        <f t="shared" si="73"/>
        <v>13180213.512811074</v>
      </c>
      <c r="H373" s="190">
        <f t="shared" si="75"/>
        <v>1.3829663809371562E-2</v>
      </c>
      <c r="I373" s="181">
        <f t="shared" si="78"/>
        <v>12634137.984160572</v>
      </c>
      <c r="J373" s="181"/>
      <c r="K373" s="206">
        <f t="shared" si="76"/>
        <v>11988103.891059298</v>
      </c>
      <c r="L373" s="189"/>
      <c r="M373" s="206">
        <f t="shared" si="79"/>
        <v>11988103.891059298</v>
      </c>
      <c r="N373" s="191">
        <f t="shared" si="72"/>
        <v>0</v>
      </c>
      <c r="O373" s="206">
        <v>12534179.4197098</v>
      </c>
      <c r="P373" s="205">
        <v>546075.52865050233</v>
      </c>
      <c r="Q373" s="192">
        <f t="shared" si="80"/>
        <v>1.3795909632509762E-2</v>
      </c>
      <c r="S373" s="191">
        <f t="shared" si="68"/>
        <v>138624785.36813477</v>
      </c>
      <c r="T373" s="192">
        <f t="shared" si="69"/>
        <v>1.1859728798148783E-2</v>
      </c>
      <c r="W373" s="181">
        <v>6317832.8572142348</v>
      </c>
      <c r="X373" s="182">
        <f t="shared" si="74"/>
        <v>21941.825385557848</v>
      </c>
      <c r="Y373" s="192">
        <f t="shared" si="70"/>
        <v>7.4338034709420242E-4</v>
      </c>
    </row>
    <row r="374" spans="1:25" x14ac:dyDescent="0.25">
      <c r="A374" s="188">
        <f t="shared" si="71"/>
        <v>50361</v>
      </c>
      <c r="B374" s="203">
        <v>11134089.206405921</v>
      </c>
      <c r="C374" s="204">
        <v>489545.68704631942</v>
      </c>
      <c r="D374" s="205">
        <f t="shared" si="77"/>
        <v>10644543.519359602</v>
      </c>
      <c r="E374" s="189">
        <v>0</v>
      </c>
      <c r="F374" s="189"/>
      <c r="G374" s="181">
        <f t="shared" si="73"/>
        <v>11134089.206405921</v>
      </c>
      <c r="H374" s="190">
        <f t="shared" si="75"/>
        <v>1.4324442967130535E-2</v>
      </c>
      <c r="I374" s="181">
        <f t="shared" si="78"/>
        <v>10644543.519359602</v>
      </c>
      <c r="J374" s="181"/>
      <c r="K374" s="206">
        <f t="shared" si="76"/>
        <v>10159617.511605909</v>
      </c>
      <c r="L374" s="189"/>
      <c r="M374" s="206">
        <f t="shared" si="79"/>
        <v>10159617.511605909</v>
      </c>
      <c r="N374" s="191">
        <f t="shared" si="72"/>
        <v>0</v>
      </c>
      <c r="O374" s="206">
        <v>10649163.198652228</v>
      </c>
      <c r="P374" s="205">
        <v>489545.68704631942</v>
      </c>
      <c r="Q374" s="192">
        <f t="shared" si="80"/>
        <v>1.4310861345704362E-2</v>
      </c>
      <c r="S374" s="191">
        <f t="shared" si="68"/>
        <v>138768126.90481228</v>
      </c>
      <c r="T374" s="192">
        <f t="shared" si="69"/>
        <v>1.1860481505198806E-2</v>
      </c>
      <c r="W374" s="181">
        <v>6323614.7598456182</v>
      </c>
      <c r="X374" s="182">
        <f t="shared" si="74"/>
        <v>21944.430863495567</v>
      </c>
      <c r="Y374" s="192">
        <f t="shared" si="70"/>
        <v>7.5428885946382529E-4</v>
      </c>
    </row>
    <row r="375" spans="1:25" x14ac:dyDescent="0.25">
      <c r="A375" s="188">
        <f t="shared" si="71"/>
        <v>50391</v>
      </c>
      <c r="B375" s="203">
        <v>11445853.491092606</v>
      </c>
      <c r="C375" s="204">
        <v>465302.77593261213</v>
      </c>
      <c r="D375" s="205">
        <f t="shared" si="77"/>
        <v>10980550.715159994</v>
      </c>
      <c r="E375" s="189">
        <v>0</v>
      </c>
      <c r="F375" s="189"/>
      <c r="G375" s="181">
        <f t="shared" si="73"/>
        <v>11445853.491092606</v>
      </c>
      <c r="H375" s="190">
        <f t="shared" si="75"/>
        <v>1.4175179883924915E-2</v>
      </c>
      <c r="I375" s="181">
        <f t="shared" si="78"/>
        <v>10980550.715159994</v>
      </c>
      <c r="J375" s="181"/>
      <c r="K375" s="206">
        <f t="shared" si="76"/>
        <v>10433113.277470108</v>
      </c>
      <c r="L375" s="189"/>
      <c r="M375" s="206">
        <f t="shared" si="79"/>
        <v>10433113.277470108</v>
      </c>
      <c r="N375" s="191">
        <f t="shared" si="72"/>
        <v>0</v>
      </c>
      <c r="O375" s="206">
        <v>10898416.05340272</v>
      </c>
      <c r="P375" s="205">
        <v>465302.77593261213</v>
      </c>
      <c r="Q375" s="192">
        <f t="shared" si="80"/>
        <v>1.4157457769796933E-2</v>
      </c>
      <c r="S375" s="191">
        <f t="shared" si="68"/>
        <v>138913771.31091672</v>
      </c>
      <c r="T375" s="192">
        <f t="shared" si="69"/>
        <v>1.187092840375259E-2</v>
      </c>
      <c r="W375" s="181">
        <v>6329396.6624770025</v>
      </c>
      <c r="X375" s="182">
        <f t="shared" si="74"/>
        <v>21947.39541834197</v>
      </c>
      <c r="Y375" s="192">
        <f t="shared" si="70"/>
        <v>7.7476670232345946E-4</v>
      </c>
    </row>
    <row r="376" spans="1:25" x14ac:dyDescent="0.25">
      <c r="A376" s="188">
        <f t="shared" si="71"/>
        <v>50422</v>
      </c>
      <c r="B376" s="203">
        <v>11585946.440910812</v>
      </c>
      <c r="C376" s="204">
        <v>461756.32641228696</v>
      </c>
      <c r="D376" s="205">
        <f t="shared" si="77"/>
        <v>11124190.114498526</v>
      </c>
      <c r="E376" s="189">
        <v>0</v>
      </c>
      <c r="F376" s="189"/>
      <c r="G376" s="181">
        <f t="shared" si="73"/>
        <v>11585946.440910812</v>
      </c>
      <c r="H376" s="190">
        <f t="shared" si="75"/>
        <v>1.4060172432080797E-2</v>
      </c>
      <c r="I376" s="181">
        <f t="shared" si="78"/>
        <v>11124190.114498526</v>
      </c>
      <c r="J376" s="181"/>
      <c r="K376" s="206">
        <f t="shared" si="76"/>
        <v>10539068.166884201</v>
      </c>
      <c r="L376" s="189"/>
      <c r="M376" s="206">
        <f t="shared" si="79"/>
        <v>10539068.166884201</v>
      </c>
      <c r="N376" s="191">
        <f t="shared" si="72"/>
        <v>0</v>
      </c>
      <c r="O376" s="206">
        <v>11000824.493296487</v>
      </c>
      <c r="P376" s="205">
        <v>461756.32641228696</v>
      </c>
      <c r="Q376" s="192">
        <f t="shared" si="80"/>
        <v>1.4037928888319451E-2</v>
      </c>
      <c r="S376" s="191">
        <f t="shared" si="68"/>
        <v>139059669.88656279</v>
      </c>
      <c r="T376" s="192">
        <f t="shared" si="69"/>
        <v>1.1883097846563606E-2</v>
      </c>
      <c r="W376" s="181">
        <v>6335185.7762586586</v>
      </c>
      <c r="X376" s="182">
        <f t="shared" si="74"/>
        <v>21950.369696764697</v>
      </c>
      <c r="Y376" s="192">
        <f t="shared" si="70"/>
        <v>7.9694252652906528E-4</v>
      </c>
    </row>
    <row r="377" spans="1:25" x14ac:dyDescent="0.25">
      <c r="A377" s="188">
        <f t="shared" si="71"/>
        <v>50453</v>
      </c>
      <c r="B377" s="203">
        <v>10484671.466384724</v>
      </c>
      <c r="C377" s="204">
        <v>446333.20895653043</v>
      </c>
      <c r="D377" s="205">
        <f t="shared" si="77"/>
        <v>10038338.257428193</v>
      </c>
      <c r="E377" s="189">
        <v>0</v>
      </c>
      <c r="F377" s="189"/>
      <c r="G377" s="181">
        <f t="shared" si="73"/>
        <v>10484671.466384724</v>
      </c>
      <c r="H377" s="190">
        <f t="shared" si="75"/>
        <v>1.4266983857894822E-2</v>
      </c>
      <c r="I377" s="181">
        <f t="shared" si="78"/>
        <v>10038338.257428193</v>
      </c>
      <c r="J377" s="181"/>
      <c r="K377" s="206">
        <f t="shared" si="76"/>
        <v>9512009.4606003482</v>
      </c>
      <c r="L377" s="189"/>
      <c r="M377" s="206">
        <f t="shared" si="79"/>
        <v>9512009.4606003482</v>
      </c>
      <c r="N377" s="191">
        <f t="shared" si="72"/>
        <v>0</v>
      </c>
      <c r="O377" s="206">
        <v>9958342.6695568785</v>
      </c>
      <c r="P377" s="205">
        <v>446333.20895653043</v>
      </c>
      <c r="Q377" s="192">
        <f t="shared" si="80"/>
        <v>1.4252362383165185E-2</v>
      </c>
      <c r="S377" s="191">
        <f t="shared" si="68"/>
        <v>139193333.47055092</v>
      </c>
      <c r="T377" s="192">
        <f t="shared" si="69"/>
        <v>1.3762708324726036E-2</v>
      </c>
      <c r="W377" s="181">
        <v>6340973.6881819358</v>
      </c>
      <c r="X377" s="182">
        <f t="shared" si="74"/>
        <v>21951.413192263222</v>
      </c>
      <c r="Y377" s="192">
        <f t="shared" si="70"/>
        <v>2.6660980730872641E-3</v>
      </c>
    </row>
    <row r="378" spans="1:25" x14ac:dyDescent="0.25">
      <c r="A378" s="188">
        <f t="shared" si="71"/>
        <v>50482</v>
      </c>
      <c r="B378" s="203">
        <v>11754271.575492475</v>
      </c>
      <c r="C378" s="204">
        <v>526639.21183833666</v>
      </c>
      <c r="D378" s="205">
        <f t="shared" si="77"/>
        <v>11227632.363654139</v>
      </c>
      <c r="E378" s="189">
        <v>0</v>
      </c>
      <c r="F378" s="189"/>
      <c r="G378" s="181">
        <f t="shared" si="73"/>
        <v>11754271.575492475</v>
      </c>
      <c r="H378" s="190">
        <f t="shared" si="75"/>
        <v>1.3880097262702895E-2</v>
      </c>
      <c r="I378" s="181">
        <f t="shared" si="78"/>
        <v>11227632.363654139</v>
      </c>
      <c r="J378" s="181"/>
      <c r="K378" s="206">
        <f t="shared" si="76"/>
        <v>10648200.097360855</v>
      </c>
      <c r="L378" s="189"/>
      <c r="M378" s="206">
        <f t="shared" si="79"/>
        <v>10648200.097360855</v>
      </c>
      <c r="N378" s="191">
        <f t="shared" si="72"/>
        <v>0</v>
      </c>
      <c r="O378" s="206">
        <v>11174839.309199192</v>
      </c>
      <c r="P378" s="205">
        <v>526639.21183833666</v>
      </c>
      <c r="Q378" s="192">
        <f t="shared" si="80"/>
        <v>1.3844915826525028E-2</v>
      </c>
      <c r="S378" s="191">
        <f t="shared" si="68"/>
        <v>139338743.71204904</v>
      </c>
      <c r="T378" s="192">
        <f t="shared" si="69"/>
        <v>1.3754638191329827E-2</v>
      </c>
      <c r="W378" s="181">
        <v>6346760.3982468331</v>
      </c>
      <c r="X378" s="182">
        <f t="shared" si="74"/>
        <v>21954.3097531362</v>
      </c>
      <c r="Y378" s="192">
        <f t="shared" si="70"/>
        <v>2.6682336185817057E-3</v>
      </c>
    </row>
    <row r="379" spans="1:25" x14ac:dyDescent="0.25">
      <c r="A379" s="188">
        <f t="shared" si="71"/>
        <v>50513</v>
      </c>
      <c r="B379" s="203">
        <v>12088141.254312934</v>
      </c>
      <c r="C379" s="204">
        <v>572520.51512192702</v>
      </c>
      <c r="D379" s="205">
        <f t="shared" si="77"/>
        <v>11515620.739191007</v>
      </c>
      <c r="E379" s="189">
        <v>0</v>
      </c>
      <c r="F379" s="189"/>
      <c r="G379" s="181">
        <f t="shared" si="73"/>
        <v>12088141.254312934</v>
      </c>
      <c r="H379" s="190">
        <f t="shared" si="75"/>
        <v>1.3801681261519816E-2</v>
      </c>
      <c r="I379" s="181">
        <f t="shared" si="78"/>
        <v>11515620.739191007</v>
      </c>
      <c r="J379" s="181"/>
      <c r="K379" s="206">
        <f t="shared" si="76"/>
        <v>10963706.110155003</v>
      </c>
      <c r="L379" s="189"/>
      <c r="M379" s="206">
        <f t="shared" si="79"/>
        <v>10963706.110155003</v>
      </c>
      <c r="N379" s="191">
        <f t="shared" si="72"/>
        <v>0</v>
      </c>
      <c r="O379" s="206">
        <v>11536226.625276931</v>
      </c>
      <c r="P379" s="205">
        <v>572520.51512192702</v>
      </c>
      <c r="Q379" s="192">
        <f t="shared" si="80"/>
        <v>1.3759719894469447E-2</v>
      </c>
      <c r="S379" s="191">
        <f t="shared" si="68"/>
        <v>139487553.65401113</v>
      </c>
      <c r="T379" s="192">
        <f t="shared" si="69"/>
        <v>1.3740271749913102E-2</v>
      </c>
      <c r="W379" s="181">
        <v>6352545.9064533552</v>
      </c>
      <c r="X379" s="182">
        <f t="shared" si="74"/>
        <v>21957.74036238133</v>
      </c>
      <c r="Y379" s="192">
        <f t="shared" si="70"/>
        <v>2.664120960856442E-3</v>
      </c>
    </row>
    <row r="380" spans="1:25" x14ac:dyDescent="0.25">
      <c r="A380" s="188">
        <f t="shared" si="71"/>
        <v>50543</v>
      </c>
      <c r="B380" s="203">
        <v>13640432.328622689</v>
      </c>
      <c r="C380" s="204">
        <v>590109.60847157659</v>
      </c>
      <c r="D380" s="205">
        <f t="shared" si="77"/>
        <v>13050322.720151113</v>
      </c>
      <c r="E380" s="189">
        <v>0</v>
      </c>
      <c r="F380" s="189"/>
      <c r="G380" s="181">
        <f t="shared" si="73"/>
        <v>13640432.328622689</v>
      </c>
      <c r="H380" s="190">
        <f t="shared" si="75"/>
        <v>1.353558189612114E-2</v>
      </c>
      <c r="I380" s="181">
        <f t="shared" si="78"/>
        <v>13050322.720151113</v>
      </c>
      <c r="J380" s="181"/>
      <c r="K380" s="206">
        <f t="shared" si="76"/>
        <v>12455807.186614513</v>
      </c>
      <c r="L380" s="189"/>
      <c r="M380" s="206">
        <f t="shared" si="79"/>
        <v>12455807.186614513</v>
      </c>
      <c r="N380" s="191">
        <f t="shared" si="72"/>
        <v>0</v>
      </c>
      <c r="O380" s="206">
        <v>13045916.79508609</v>
      </c>
      <c r="P380" s="205">
        <v>590109.60847157659</v>
      </c>
      <c r="Q380" s="192">
        <f t="shared" si="80"/>
        <v>1.3486754802502388E-2</v>
      </c>
      <c r="S380" s="191">
        <f t="shared" ref="S380:S443" si="81">SUM(M369:M380)</f>
        <v>139653306.60203642</v>
      </c>
      <c r="T380" s="192">
        <f t="shared" ref="T380:T443" si="82">S380/S368-1</f>
        <v>1.3730419953928763E-2</v>
      </c>
      <c r="W380" s="181">
        <v>6358330.2128014965</v>
      </c>
      <c r="X380" s="182">
        <f t="shared" si="74"/>
        <v>21963.833573925822</v>
      </c>
      <c r="Y380" s="192">
        <f t="shared" ref="Y380:Y443" si="83">X380/X368-1</f>
        <v>2.6644529145838369E-3</v>
      </c>
    </row>
    <row r="381" spans="1:25" x14ac:dyDescent="0.25">
      <c r="A381" s="188">
        <f t="shared" ref="A381:A444" si="84">+A369+366</f>
        <v>50574</v>
      </c>
      <c r="B381" s="203">
        <v>14235622.631536119</v>
      </c>
      <c r="C381" s="204">
        <v>614680.19719544868</v>
      </c>
      <c r="D381" s="205">
        <f t="shared" si="77"/>
        <v>13620942.434340671</v>
      </c>
      <c r="E381" s="189">
        <v>0</v>
      </c>
      <c r="F381" s="189"/>
      <c r="G381" s="181">
        <f t="shared" si="73"/>
        <v>14235622.631536119</v>
      </c>
      <c r="H381" s="190">
        <f t="shared" si="75"/>
        <v>1.350128971549891E-2</v>
      </c>
      <c r="I381" s="181">
        <f t="shared" si="78"/>
        <v>13620942.434340671</v>
      </c>
      <c r="J381" s="181"/>
      <c r="K381" s="206">
        <f t="shared" si="76"/>
        <v>12991945.338447522</v>
      </c>
      <c r="L381" s="189"/>
      <c r="M381" s="206">
        <f t="shared" si="79"/>
        <v>12991945.338447522</v>
      </c>
      <c r="N381" s="191">
        <f t="shared" si="72"/>
        <v>0</v>
      </c>
      <c r="O381" s="206">
        <v>13606625.53564297</v>
      </c>
      <c r="P381" s="205">
        <v>614680.19719544868</v>
      </c>
      <c r="Q381" s="192">
        <f t="shared" si="80"/>
        <v>1.3451824395158019E-2</v>
      </c>
      <c r="S381" s="191">
        <f t="shared" si="81"/>
        <v>139825752.26056451</v>
      </c>
      <c r="T381" s="192">
        <f t="shared" si="82"/>
        <v>1.3731230073879885E-2</v>
      </c>
      <c r="W381" s="181">
        <v>6364113.3172912588</v>
      </c>
      <c r="X381" s="182">
        <f t="shared" si="74"/>
        <v>21970.971491135893</v>
      </c>
      <c r="Y381" s="192">
        <f t="shared" si="83"/>
        <v>2.6753099038507866E-3</v>
      </c>
    </row>
    <row r="382" spans="1:25" x14ac:dyDescent="0.25">
      <c r="A382" s="188">
        <f t="shared" si="84"/>
        <v>50604</v>
      </c>
      <c r="B382" s="203">
        <v>15096315.952557979</v>
      </c>
      <c r="C382" s="204">
        <v>594013.53707762901</v>
      </c>
      <c r="D382" s="205">
        <f t="shared" si="77"/>
        <v>14502302.415480349</v>
      </c>
      <c r="E382" s="189">
        <v>0</v>
      </c>
      <c r="F382" s="189"/>
      <c r="G382" s="181">
        <f t="shared" si="73"/>
        <v>15096315.952557979</v>
      </c>
      <c r="H382" s="190">
        <f t="shared" si="75"/>
        <v>1.3386808641958181E-2</v>
      </c>
      <c r="I382" s="181">
        <f t="shared" si="78"/>
        <v>14502302.415480349</v>
      </c>
      <c r="J382" s="181"/>
      <c r="K382" s="206">
        <f t="shared" si="76"/>
        <v>13799766.114405099</v>
      </c>
      <c r="L382" s="189"/>
      <c r="M382" s="206">
        <f t="shared" si="79"/>
        <v>13799766.114405099</v>
      </c>
      <c r="N382" s="191">
        <f t="shared" si="72"/>
        <v>0</v>
      </c>
      <c r="O382" s="206">
        <v>14393779.651482729</v>
      </c>
      <c r="P382" s="205">
        <v>594013.53707762901</v>
      </c>
      <c r="Q382" s="192">
        <f t="shared" si="80"/>
        <v>1.333944116370045E-2</v>
      </c>
      <c r="S382" s="191">
        <f t="shared" si="81"/>
        <v>140007410.21314999</v>
      </c>
      <c r="T382" s="192">
        <f t="shared" si="82"/>
        <v>1.3736474925435838E-2</v>
      </c>
      <c r="W382" s="181">
        <v>6369895.2199226459</v>
      </c>
      <c r="X382" s="182">
        <f t="shared" si="74"/>
        <v>21979.546818173596</v>
      </c>
      <c r="Y382" s="192">
        <f t="shared" si="83"/>
        <v>2.6905329758797336E-3</v>
      </c>
    </row>
    <row r="383" spans="1:25" x14ac:dyDescent="0.25">
      <c r="A383" s="188">
        <f t="shared" si="84"/>
        <v>50635</v>
      </c>
      <c r="B383" s="203">
        <v>15356082.943157941</v>
      </c>
      <c r="C383" s="204">
        <v>628098.57195844268</v>
      </c>
      <c r="D383" s="205">
        <f t="shared" si="77"/>
        <v>14727984.371199498</v>
      </c>
      <c r="E383" s="189">
        <v>0</v>
      </c>
      <c r="F383" s="189"/>
      <c r="G383" s="181">
        <f t="shared" si="73"/>
        <v>15356082.943157941</v>
      </c>
      <c r="H383" s="190">
        <f t="shared" si="75"/>
        <v>1.3336547459815273E-2</v>
      </c>
      <c r="I383" s="181">
        <f t="shared" si="78"/>
        <v>14727984.371199498</v>
      </c>
      <c r="J383" s="181"/>
      <c r="K383" s="206">
        <f t="shared" si="76"/>
        <v>13974208.036523025</v>
      </c>
      <c r="L383" s="189"/>
      <c r="M383" s="206">
        <f t="shared" si="79"/>
        <v>13974208.036523025</v>
      </c>
      <c r="N383" s="191">
        <f t="shared" si="72"/>
        <v>0</v>
      </c>
      <c r="O383" s="206">
        <v>14602306.608481469</v>
      </c>
      <c r="P383" s="205">
        <v>628098.57195844268</v>
      </c>
      <c r="Q383" s="192">
        <f t="shared" si="80"/>
        <v>1.3283404008276101E-2</v>
      </c>
      <c r="S383" s="191">
        <f t="shared" si="81"/>
        <v>140190601.85559726</v>
      </c>
      <c r="T383" s="192">
        <f t="shared" si="82"/>
        <v>1.3734407222117273E-2</v>
      </c>
      <c r="W383" s="181">
        <v>6375677.1225540303</v>
      </c>
      <c r="X383" s="182">
        <f t="shared" si="74"/>
        <v>21988.347145069725</v>
      </c>
      <c r="Y383" s="192">
        <f t="shared" si="83"/>
        <v>2.6985050024426194E-3</v>
      </c>
    </row>
    <row r="384" spans="1:25" x14ac:dyDescent="0.25">
      <c r="A384" s="188">
        <f t="shared" si="84"/>
        <v>50666</v>
      </c>
      <c r="B384" s="203">
        <v>14196290.308330575</v>
      </c>
      <c r="C384" s="204">
        <v>604850.7364538121</v>
      </c>
      <c r="D384" s="205">
        <f t="shared" si="77"/>
        <v>13591439.571876762</v>
      </c>
      <c r="E384" s="189">
        <v>0</v>
      </c>
      <c r="F384" s="189"/>
      <c r="G384" s="181">
        <f t="shared" si="73"/>
        <v>14196290.308330575</v>
      </c>
      <c r="H384" s="190">
        <f t="shared" si="75"/>
        <v>1.348525318113003E-2</v>
      </c>
      <c r="I384" s="181">
        <f t="shared" si="78"/>
        <v>13591439.571876762</v>
      </c>
      <c r="J384" s="181"/>
      <c r="K384" s="206">
        <f t="shared" si="76"/>
        <v>12896006.897344036</v>
      </c>
      <c r="L384" s="189"/>
      <c r="M384" s="206">
        <f t="shared" si="79"/>
        <v>12896006.897344036</v>
      </c>
      <c r="N384" s="191">
        <f t="shared" si="72"/>
        <v>0</v>
      </c>
      <c r="O384" s="206">
        <v>13500857.633797849</v>
      </c>
      <c r="P384" s="205">
        <v>604850.7364538121</v>
      </c>
      <c r="Q384" s="192">
        <f t="shared" si="80"/>
        <v>1.3434143153950417E-2</v>
      </c>
      <c r="S384" s="191">
        <f t="shared" si="81"/>
        <v>140361552.08846992</v>
      </c>
      <c r="T384" s="192">
        <f t="shared" si="82"/>
        <v>1.3721510016844851E-2</v>
      </c>
      <c r="W384" s="181">
        <v>6381459.0251854137</v>
      </c>
      <c r="X384" s="182">
        <f t="shared" si="74"/>
        <v>21995.213247395521</v>
      </c>
      <c r="Y384" s="192">
        <f t="shared" si="83"/>
        <v>2.695747121416181E-3</v>
      </c>
    </row>
    <row r="385" spans="1:25" x14ac:dyDescent="0.25">
      <c r="A385" s="188">
        <f t="shared" si="84"/>
        <v>50696</v>
      </c>
      <c r="B385" s="203">
        <v>13359919.35849834</v>
      </c>
      <c r="C385" s="204">
        <v>554033.05308879598</v>
      </c>
      <c r="D385" s="205">
        <f t="shared" si="77"/>
        <v>12805886.305409545</v>
      </c>
      <c r="E385" s="189">
        <v>0</v>
      </c>
      <c r="F385" s="189"/>
      <c r="G385" s="181">
        <f t="shared" si="73"/>
        <v>13359919.35849834</v>
      </c>
      <c r="H385" s="190">
        <f t="shared" si="75"/>
        <v>1.3634517036662075E-2</v>
      </c>
      <c r="I385" s="181">
        <f t="shared" si="78"/>
        <v>12805886.305409545</v>
      </c>
      <c r="J385" s="181"/>
      <c r="K385" s="206">
        <f t="shared" si="76"/>
        <v>12151043.849459618</v>
      </c>
      <c r="L385" s="189"/>
      <c r="M385" s="206">
        <f t="shared" si="79"/>
        <v>12151043.849459618</v>
      </c>
      <c r="N385" s="191">
        <f t="shared" si="72"/>
        <v>0</v>
      </c>
      <c r="O385" s="206">
        <v>12705076.902548414</v>
      </c>
      <c r="P385" s="205">
        <v>554033.05308879598</v>
      </c>
      <c r="Q385" s="192">
        <f t="shared" si="80"/>
        <v>1.3591803998448837E-2</v>
      </c>
      <c r="S385" s="191">
        <f t="shared" si="81"/>
        <v>140524492.04687023</v>
      </c>
      <c r="T385" s="192">
        <f t="shared" si="82"/>
        <v>1.3703946763131691E-2</v>
      </c>
      <c r="W385" s="181">
        <v>6387240.9278167998</v>
      </c>
      <c r="X385" s="182">
        <f t="shared" si="74"/>
        <v>22000.812813382068</v>
      </c>
      <c r="Y385" s="192">
        <f t="shared" si="83"/>
        <v>2.6883555396008951E-3</v>
      </c>
    </row>
    <row r="386" spans="1:25" x14ac:dyDescent="0.25">
      <c r="A386" s="188">
        <f t="shared" si="84"/>
        <v>50727</v>
      </c>
      <c r="B386" s="203">
        <v>11292481.997556355</v>
      </c>
      <c r="C386" s="204">
        <v>496696.61967700534</v>
      </c>
      <c r="D386" s="205">
        <f t="shared" si="77"/>
        <v>10795785.37787935</v>
      </c>
      <c r="E386" s="189">
        <v>0</v>
      </c>
      <c r="F386" s="189"/>
      <c r="G386" s="181">
        <f t="shared" si="73"/>
        <v>11292481.997556355</v>
      </c>
      <c r="H386" s="190">
        <f t="shared" si="75"/>
        <v>1.422593157052332E-2</v>
      </c>
      <c r="I386" s="181">
        <f t="shared" si="78"/>
        <v>10795785.37787935</v>
      </c>
      <c r="J386" s="181"/>
      <c r="K386" s="206">
        <f t="shared" si="76"/>
        <v>10303960.845922586</v>
      </c>
      <c r="L386" s="189"/>
      <c r="M386" s="206">
        <f t="shared" si="79"/>
        <v>10303960.845922586</v>
      </c>
      <c r="N386" s="191">
        <f t="shared" si="72"/>
        <v>0</v>
      </c>
      <c r="O386" s="206">
        <v>10800657.465599591</v>
      </c>
      <c r="P386" s="205">
        <v>496696.61967700534</v>
      </c>
      <c r="Q386" s="192">
        <f t="shared" si="80"/>
        <v>1.4207555958852369E-2</v>
      </c>
      <c r="S386" s="191">
        <f t="shared" si="81"/>
        <v>140668835.3811869</v>
      </c>
      <c r="T386" s="192">
        <f t="shared" si="82"/>
        <v>1.3697010392583975E-2</v>
      </c>
      <c r="W386" s="181">
        <v>6393022.8304481842</v>
      </c>
      <c r="X386" s="182">
        <f t="shared" si="74"/>
        <v>22003.493357042382</v>
      </c>
      <c r="Y386" s="192">
        <f t="shared" si="83"/>
        <v>2.6914570678187033E-3</v>
      </c>
    </row>
    <row r="387" spans="1:25" x14ac:dyDescent="0.25">
      <c r="A387" s="188">
        <f t="shared" si="84"/>
        <v>50757</v>
      </c>
      <c r="B387" s="203">
        <v>11609532.166435393</v>
      </c>
      <c r="C387" s="204">
        <v>472083.94546563888</v>
      </c>
      <c r="D387" s="205">
        <f t="shared" si="77"/>
        <v>11137448.220969753</v>
      </c>
      <c r="E387" s="189">
        <v>0</v>
      </c>
      <c r="F387" s="189"/>
      <c r="G387" s="181">
        <f t="shared" si="73"/>
        <v>11609532.166435393</v>
      </c>
      <c r="H387" s="190">
        <f t="shared" si="75"/>
        <v>1.4300259519324232E-2</v>
      </c>
      <c r="I387" s="181">
        <f t="shared" si="78"/>
        <v>11137448.220969753</v>
      </c>
      <c r="J387" s="181"/>
      <c r="K387" s="206">
        <f t="shared" si="76"/>
        <v>10582182.285850309</v>
      </c>
      <c r="L387" s="189"/>
      <c r="M387" s="206">
        <f t="shared" si="79"/>
        <v>10582182.285850309</v>
      </c>
      <c r="N387" s="191">
        <f t="shared" si="72"/>
        <v>0</v>
      </c>
      <c r="O387" s="206">
        <v>11054266.231315948</v>
      </c>
      <c r="P387" s="205">
        <v>472083.94546563888</v>
      </c>
      <c r="Q387" s="192">
        <f t="shared" si="80"/>
        <v>1.4288065739888944E-2</v>
      </c>
      <c r="S387" s="191">
        <f t="shared" si="81"/>
        <v>140817904.38956711</v>
      </c>
      <c r="T387" s="192">
        <f t="shared" si="82"/>
        <v>1.3707302455913783E-2</v>
      </c>
      <c r="W387" s="181">
        <v>6398804.7330795685</v>
      </c>
      <c r="X387" s="182">
        <f t="shared" si="74"/>
        <v>22006.907580971816</v>
      </c>
      <c r="Y387" s="192">
        <f t="shared" si="83"/>
        <v>2.7115820121466072E-3</v>
      </c>
    </row>
    <row r="388" spans="1:25" x14ac:dyDescent="0.25">
      <c r="A388" s="188">
        <f t="shared" si="84"/>
        <v>50788</v>
      </c>
      <c r="B388" s="203">
        <v>11753154.800740302</v>
      </c>
      <c r="C388" s="204">
        <v>468483.69568602013</v>
      </c>
      <c r="D388" s="205">
        <f t="shared" si="77"/>
        <v>11284671.105054282</v>
      </c>
      <c r="E388" s="189">
        <v>0</v>
      </c>
      <c r="F388" s="189"/>
      <c r="G388" s="181">
        <f t="shared" si="73"/>
        <v>11753154.800740302</v>
      </c>
      <c r="H388" s="190">
        <f t="shared" si="75"/>
        <v>1.4431998342324892E-2</v>
      </c>
      <c r="I388" s="181">
        <f t="shared" si="78"/>
        <v>11284671.105054282</v>
      </c>
      <c r="J388" s="181"/>
      <c r="K388" s="206">
        <f t="shared" si="76"/>
        <v>10691104.678461928</v>
      </c>
      <c r="L388" s="189"/>
      <c r="M388" s="206">
        <f t="shared" si="79"/>
        <v>10691104.678461928</v>
      </c>
      <c r="N388" s="191">
        <f t="shared" si="72"/>
        <v>0</v>
      </c>
      <c r="O388" s="206">
        <v>11159588.374147948</v>
      </c>
      <c r="P388" s="205">
        <v>468483.69568602013</v>
      </c>
      <c r="Q388" s="192">
        <f t="shared" si="80"/>
        <v>1.4425991859076781E-2</v>
      </c>
      <c r="S388" s="191">
        <f t="shared" si="81"/>
        <v>140969940.90114486</v>
      </c>
      <c r="T388" s="192">
        <f t="shared" si="82"/>
        <v>1.3737059897670933E-2</v>
      </c>
      <c r="W388" s="181">
        <v>6404593.8468612237</v>
      </c>
      <c r="X388" s="182">
        <f t="shared" si="74"/>
        <v>22010.754197978018</v>
      </c>
      <c r="Y388" s="192">
        <f t="shared" si="83"/>
        <v>2.7509559997169752E-3</v>
      </c>
    </row>
    <row r="389" spans="1:25" x14ac:dyDescent="0.25">
      <c r="A389" s="188">
        <f t="shared" si="84"/>
        <v>50819</v>
      </c>
      <c r="B389" s="203">
        <v>10640813.447510211</v>
      </c>
      <c r="C389" s="204">
        <v>452840.58536306804</v>
      </c>
      <c r="D389" s="205">
        <f t="shared" si="77"/>
        <v>10187972.862147143</v>
      </c>
      <c r="E389" s="189">
        <v>0</v>
      </c>
      <c r="F389" s="189"/>
      <c r="G389" s="181">
        <f t="shared" si="73"/>
        <v>10640813.447510211</v>
      </c>
      <c r="H389" s="190">
        <f t="shared" si="75"/>
        <v>1.4892405701609102E-2</v>
      </c>
      <c r="I389" s="181">
        <f t="shared" si="78"/>
        <v>10187972.862147143</v>
      </c>
      <c r="J389" s="181"/>
      <c r="K389" s="206">
        <f t="shared" si="76"/>
        <v>9653805.7633444965</v>
      </c>
      <c r="L389" s="189"/>
      <c r="M389" s="206">
        <f t="shared" si="79"/>
        <v>9653805.7633444965</v>
      </c>
      <c r="N389" s="191">
        <f t="shared" ref="N389:N452" si="85">K389-M389</f>
        <v>0</v>
      </c>
      <c r="O389" s="206">
        <v>10106646.348707564</v>
      </c>
      <c r="P389" s="205">
        <v>452840.58536306804</v>
      </c>
      <c r="Q389" s="192">
        <f t="shared" si="80"/>
        <v>1.4907081761375673E-2</v>
      </c>
      <c r="S389" s="191">
        <f t="shared" si="81"/>
        <v>141111737.20388901</v>
      </c>
      <c r="T389" s="192">
        <f t="shared" si="82"/>
        <v>1.3782296073424849E-2</v>
      </c>
      <c r="W389" s="181">
        <v>6410381.7587845018</v>
      </c>
      <c r="X389" s="182">
        <f t="shared" si="74"/>
        <v>22013.000553440637</v>
      </c>
      <c r="Y389" s="192">
        <f t="shared" si="83"/>
        <v>2.8056216990677285E-3</v>
      </c>
    </row>
    <row r="390" spans="1:25" x14ac:dyDescent="0.25">
      <c r="A390" s="188">
        <f t="shared" si="84"/>
        <v>50848</v>
      </c>
      <c r="B390" s="203">
        <v>11924824.901393229</v>
      </c>
      <c r="C390" s="204">
        <v>534324.39693660033</v>
      </c>
      <c r="D390" s="205">
        <f t="shared" si="77"/>
        <v>11390500.504456628</v>
      </c>
      <c r="E390" s="189">
        <v>0</v>
      </c>
      <c r="F390" s="189"/>
      <c r="G390" s="181">
        <f t="shared" ref="G390:G453" si="86">B390-E390</f>
        <v>11924824.901393229</v>
      </c>
      <c r="H390" s="190">
        <f t="shared" si="75"/>
        <v>1.4509901766805777E-2</v>
      </c>
      <c r="I390" s="181">
        <f t="shared" si="78"/>
        <v>11390500.504456628</v>
      </c>
      <c r="J390" s="181"/>
      <c r="K390" s="206">
        <f t="shared" si="76"/>
        <v>10802660.73289891</v>
      </c>
      <c r="L390" s="189"/>
      <c r="M390" s="206">
        <f t="shared" si="79"/>
        <v>10802660.73289891</v>
      </c>
      <c r="N390" s="191">
        <f t="shared" si="85"/>
        <v>0</v>
      </c>
      <c r="O390" s="206">
        <v>11336985.129835511</v>
      </c>
      <c r="P390" s="205">
        <v>534324.39693660033</v>
      </c>
      <c r="Q390" s="192">
        <f t="shared" si="80"/>
        <v>1.450579761140447E-2</v>
      </c>
      <c r="S390" s="191">
        <f t="shared" si="81"/>
        <v>141266197.83942705</v>
      </c>
      <c r="T390" s="192">
        <f t="shared" si="82"/>
        <v>1.383286569140596E-2</v>
      </c>
      <c r="W390" s="181">
        <v>6416168.4688493991</v>
      </c>
      <c r="X390" s="182">
        <f t="shared" si="74"/>
        <v>22017.22079544462</v>
      </c>
      <c r="Y390" s="192">
        <f t="shared" si="83"/>
        <v>2.86554407839823E-3</v>
      </c>
    </row>
    <row r="391" spans="1:25" x14ac:dyDescent="0.25">
      <c r="A391" s="188">
        <f t="shared" si="84"/>
        <v>50879</v>
      </c>
      <c r="B391" s="203">
        <v>12262316.288461193</v>
      </c>
      <c r="C391" s="204">
        <v>580883.21090472478</v>
      </c>
      <c r="D391" s="205">
        <f>B391-C391</f>
        <v>11681433.077556469</v>
      </c>
      <c r="E391" s="189">
        <v>0</v>
      </c>
      <c r="F391" s="189"/>
      <c r="G391" s="181">
        <f t="shared" si="86"/>
        <v>12262316.288461193</v>
      </c>
      <c r="H391" s="190">
        <f t="shared" si="75"/>
        <v>1.440875238665118E-2</v>
      </c>
      <c r="I391" s="181">
        <f t="shared" si="78"/>
        <v>11681433.077556469</v>
      </c>
      <c r="J391" s="181"/>
      <c r="K391" s="206">
        <f t="shared" si="76"/>
        <v>11121566.047292115</v>
      </c>
      <c r="L391" s="189"/>
      <c r="M391" s="206">
        <f t="shared" si="79"/>
        <v>11121566.047292115</v>
      </c>
      <c r="N391" s="191">
        <f t="shared" si="85"/>
        <v>0</v>
      </c>
      <c r="O391" s="206">
        <v>11702449.25819684</v>
      </c>
      <c r="P391" s="205">
        <v>580883.21090472478</v>
      </c>
      <c r="Q391" s="192">
        <f t="shared" si="80"/>
        <v>1.4398410131670314E-2</v>
      </c>
      <c r="S391" s="191">
        <f t="shared" si="81"/>
        <v>141424057.77656415</v>
      </c>
      <c r="T391" s="192">
        <f t="shared" si="82"/>
        <v>1.3882988638229232E-2</v>
      </c>
      <c r="W391" s="181">
        <v>6421953.9770559194</v>
      </c>
      <c r="X391" s="182">
        <f t="shared" si="74"/>
        <v>22021.966878280029</v>
      </c>
      <c r="Y391" s="192">
        <f t="shared" si="83"/>
        <v>2.9250057081799952E-3</v>
      </c>
    </row>
    <row r="392" spans="1:25" x14ac:dyDescent="0.25">
      <c r="A392" s="188">
        <f t="shared" si="84"/>
        <v>50909</v>
      </c>
      <c r="B392" s="203">
        <v>13830982.20381457</v>
      </c>
      <c r="C392" s="204">
        <v>598706.48670280247</v>
      </c>
      <c r="D392" s="205">
        <f>B392-C392</f>
        <v>13232275.717111768</v>
      </c>
      <c r="E392" s="189">
        <v>0</v>
      </c>
      <c r="F392" s="189"/>
      <c r="G392" s="181">
        <f t="shared" si="86"/>
        <v>13830982.20381457</v>
      </c>
      <c r="H392" s="190">
        <f t="shared" si="75"/>
        <v>1.3969489426814974E-2</v>
      </c>
      <c r="I392" s="181">
        <f t="shared" si="78"/>
        <v>13232275.717111768</v>
      </c>
      <c r="J392" s="181"/>
      <c r="K392" s="206">
        <f t="shared" si="76"/>
        <v>12629455.10511535</v>
      </c>
      <c r="L392" s="189"/>
      <c r="M392" s="206">
        <f t="shared" si="79"/>
        <v>12629455.10511535</v>
      </c>
      <c r="N392" s="191">
        <f t="shared" si="85"/>
        <v>0</v>
      </c>
      <c r="O392" s="206">
        <v>13228161.591818152</v>
      </c>
      <c r="P392" s="205">
        <v>598706.48670280247</v>
      </c>
      <c r="Q392" s="192">
        <f t="shared" si="80"/>
        <v>1.3941121269719581E-2</v>
      </c>
      <c r="S392" s="191">
        <f t="shared" si="81"/>
        <v>141597705.69506499</v>
      </c>
      <c r="T392" s="192">
        <f t="shared" si="82"/>
        <v>1.3923043716891348E-2</v>
      </c>
      <c r="W392" s="181">
        <v>6427738.2834040625</v>
      </c>
      <c r="X392" s="182">
        <f t="shared" si="74"/>
        <v>22029.16476245768</v>
      </c>
      <c r="Y392" s="192">
        <f t="shared" si="83"/>
        <v>2.9744893263721206E-3</v>
      </c>
    </row>
    <row r="393" spans="1:25" x14ac:dyDescent="0.25">
      <c r="A393" s="188">
        <f t="shared" si="84"/>
        <v>50940</v>
      </c>
      <c r="B393" s="203">
        <v>14432107.182329621</v>
      </c>
      <c r="C393" s="204">
        <v>623623.13563488517</v>
      </c>
      <c r="D393" s="205">
        <f t="shared" si="77"/>
        <v>13808484.046694737</v>
      </c>
      <c r="E393" s="189">
        <v>0</v>
      </c>
      <c r="F393" s="189"/>
      <c r="G393" s="181">
        <f t="shared" si="86"/>
        <v>14432107.182329621</v>
      </c>
      <c r="H393" s="190">
        <f t="shared" si="75"/>
        <v>1.3802315211575822E-2</v>
      </c>
      <c r="I393" s="181">
        <f t="shared" si="78"/>
        <v>13808484.046694737</v>
      </c>
      <c r="J393" s="181"/>
      <c r="K393" s="206">
        <f t="shared" si="76"/>
        <v>13170805.334616907</v>
      </c>
      <c r="L393" s="189"/>
      <c r="M393" s="206">
        <f t="shared" si="79"/>
        <v>13170805.334616907</v>
      </c>
      <c r="N393" s="191">
        <f t="shared" si="85"/>
        <v>0</v>
      </c>
      <c r="O393" s="206">
        <v>13794428.470251791</v>
      </c>
      <c r="P393" s="205">
        <v>623623.13563488517</v>
      </c>
      <c r="Q393" s="192">
        <f t="shared" si="80"/>
        <v>1.3766991124883887E-2</v>
      </c>
      <c r="S393" s="191">
        <f t="shared" si="81"/>
        <v>141776565.69123438</v>
      </c>
      <c r="T393" s="192">
        <f t="shared" si="82"/>
        <v>1.3951746363821016E-2</v>
      </c>
      <c r="W393" s="181">
        <v>6433521.3878938248</v>
      </c>
      <c r="X393" s="182">
        <f t="shared" si="74"/>
        <v>22037.163964049323</v>
      </c>
      <c r="Y393" s="192">
        <f t="shared" si="83"/>
        <v>3.0127239908410708E-3</v>
      </c>
    </row>
    <row r="394" spans="1:25" x14ac:dyDescent="0.25">
      <c r="A394" s="188">
        <f t="shared" si="84"/>
        <v>50970</v>
      </c>
      <c r="B394" s="203">
        <v>15301873.114998108</v>
      </c>
      <c r="C394" s="204">
        <v>602620.54107908811</v>
      </c>
      <c r="D394" s="205">
        <f t="shared" si="77"/>
        <v>14699252.573919021</v>
      </c>
      <c r="E394" s="189">
        <v>0</v>
      </c>
      <c r="F394" s="189"/>
      <c r="G394" s="181">
        <f t="shared" si="86"/>
        <v>15301873.114998108</v>
      </c>
      <c r="H394" s="190">
        <f t="shared" si="75"/>
        <v>1.3616379193845507E-2</v>
      </c>
      <c r="I394" s="181">
        <f t="shared" si="78"/>
        <v>14699252.573919021</v>
      </c>
      <c r="J394" s="181"/>
      <c r="K394" s="206">
        <f t="shared" si="76"/>
        <v>13987150.272170886</v>
      </c>
      <c r="L394" s="189"/>
      <c r="M394" s="206">
        <f t="shared" si="79"/>
        <v>13987150.272170886</v>
      </c>
      <c r="N394" s="191">
        <f t="shared" si="85"/>
        <v>0</v>
      </c>
      <c r="O394" s="206">
        <v>14589770.813249975</v>
      </c>
      <c r="P394" s="205">
        <v>602620.54107908811</v>
      </c>
      <c r="Q394" s="192">
        <f t="shared" si="80"/>
        <v>1.3578792293456488E-2</v>
      </c>
      <c r="S394" s="191">
        <f t="shared" si="81"/>
        <v>141963949.84900016</v>
      </c>
      <c r="T394" s="192">
        <f t="shared" si="82"/>
        <v>1.3974543439318587E-2</v>
      </c>
      <c r="W394" s="181">
        <v>6439303.2905252092</v>
      </c>
      <c r="X394" s="182">
        <f t="shared" si="74"/>
        <v>22046.476682948898</v>
      </c>
      <c r="Y394" s="192">
        <f t="shared" si="83"/>
        <v>3.0450975777154277E-3</v>
      </c>
    </row>
    <row r="395" spans="1:25" x14ac:dyDescent="0.25">
      <c r="A395" s="188">
        <f t="shared" si="84"/>
        <v>51001</v>
      </c>
      <c r="B395" s="203">
        <v>15565090.037693109</v>
      </c>
      <c r="C395" s="204">
        <v>637219.44357093039</v>
      </c>
      <c r="D395" s="205">
        <f t="shared" si="77"/>
        <v>14927870.594122179</v>
      </c>
      <c r="E395" s="189">
        <v>0</v>
      </c>
      <c r="F395" s="189"/>
      <c r="G395" s="181">
        <f t="shared" si="86"/>
        <v>15565090.037693109</v>
      </c>
      <c r="H395" s="190">
        <f t="shared" si="75"/>
        <v>1.3610703674161506E-2</v>
      </c>
      <c r="I395" s="181">
        <f t="shared" si="78"/>
        <v>14927870.594122179</v>
      </c>
      <c r="J395" s="181"/>
      <c r="K395" s="206">
        <f t="shared" si="76"/>
        <v>14163834.83311783</v>
      </c>
      <c r="L395" s="189"/>
      <c r="M395" s="206">
        <f t="shared" si="79"/>
        <v>14163834.83311783</v>
      </c>
      <c r="N395" s="191">
        <f t="shared" si="85"/>
        <v>0</v>
      </c>
      <c r="O395" s="206">
        <v>14801054.27668876</v>
      </c>
      <c r="P395" s="205">
        <v>637219.44357093039</v>
      </c>
      <c r="Q395" s="192">
        <f t="shared" si="80"/>
        <v>1.3569770544362481E-2</v>
      </c>
      <c r="S395" s="191">
        <f t="shared" si="81"/>
        <v>142153576.64559498</v>
      </c>
      <c r="T395" s="192">
        <f t="shared" si="82"/>
        <v>1.4002185339211826E-2</v>
      </c>
      <c r="W395" s="181">
        <v>6445085.1931565953</v>
      </c>
      <c r="X395" s="182">
        <f t="shared" si="74"/>
        <v>22056.12065400376</v>
      </c>
      <c r="Y395" s="192">
        <f t="shared" si="83"/>
        <v>3.0822466321318576E-3</v>
      </c>
    </row>
    <row r="396" spans="1:25" x14ac:dyDescent="0.25">
      <c r="A396" s="188">
        <f t="shared" si="84"/>
        <v>51032</v>
      </c>
      <c r="B396" s="203">
        <v>14393340.961857004</v>
      </c>
      <c r="C396" s="204">
        <v>613667.73629279702</v>
      </c>
      <c r="D396" s="205">
        <f t="shared" si="77"/>
        <v>13779673.225564208</v>
      </c>
      <c r="E396" s="189">
        <v>0</v>
      </c>
      <c r="F396" s="189"/>
      <c r="G396" s="181">
        <f t="shared" si="86"/>
        <v>14393340.961857004</v>
      </c>
      <c r="H396" s="190">
        <f t="shared" si="75"/>
        <v>1.3880432792417352E-2</v>
      </c>
      <c r="I396" s="181">
        <f>G396-C396</f>
        <v>13779673.225564208</v>
      </c>
      <c r="J396" s="181"/>
      <c r="K396" s="206">
        <f t="shared" si="76"/>
        <v>13074587.644530978</v>
      </c>
      <c r="L396" s="189"/>
      <c r="M396" s="206">
        <f t="shared" si="79"/>
        <v>13074587.644530978</v>
      </c>
      <c r="N396" s="191">
        <f t="shared" si="85"/>
        <v>0</v>
      </c>
      <c r="O396" s="206">
        <v>13688255.380823774</v>
      </c>
      <c r="P396" s="205">
        <v>613667.73629279702</v>
      </c>
      <c r="Q396" s="192">
        <f t="shared" si="80"/>
        <v>1.3847755247689886E-2</v>
      </c>
      <c r="S396" s="191">
        <f t="shared" si="81"/>
        <v>142332157.39278191</v>
      </c>
      <c r="T396" s="192">
        <f t="shared" si="82"/>
        <v>1.4039494968464794E-2</v>
      </c>
      <c r="W396" s="181">
        <v>6450867.0957879797</v>
      </c>
      <c r="X396" s="182">
        <f t="shared" si="74"/>
        <v>22064.035001700169</v>
      </c>
      <c r="Y396" s="192">
        <f t="shared" si="83"/>
        <v>3.128942353527675E-3</v>
      </c>
    </row>
    <row r="397" spans="1:25" x14ac:dyDescent="0.25">
      <c r="A397" s="188">
        <f t="shared" si="84"/>
        <v>51062</v>
      </c>
      <c r="B397" s="203">
        <v>13548086.523627674</v>
      </c>
      <c r="C397" s="204">
        <v>562107.06830290845</v>
      </c>
      <c r="D397" s="205">
        <f t="shared" si="77"/>
        <v>12985979.455324765</v>
      </c>
      <c r="E397" s="189">
        <v>0</v>
      </c>
      <c r="F397" s="189"/>
      <c r="G397" s="181">
        <f t="shared" si="86"/>
        <v>13548086.523627674</v>
      </c>
      <c r="H397" s="190">
        <f t="shared" si="75"/>
        <v>1.4084453661738605E-2</v>
      </c>
      <c r="I397" s="181">
        <f t="shared" si="78"/>
        <v>12985979.455324765</v>
      </c>
      <c r="J397" s="181"/>
      <c r="K397" s="206">
        <f t="shared" si="76"/>
        <v>12321913.901148273</v>
      </c>
      <c r="L397" s="189"/>
      <c r="M397" s="206">
        <f t="shared" si="79"/>
        <v>12321913.901148273</v>
      </c>
      <c r="N397" s="191">
        <f t="shared" si="85"/>
        <v>0</v>
      </c>
      <c r="O397" s="206">
        <v>12884020.969451182</v>
      </c>
      <c r="P397" s="205">
        <v>562107.06830290845</v>
      </c>
      <c r="Q397" s="192">
        <f t="shared" si="80"/>
        <v>1.4062170609009383E-2</v>
      </c>
      <c r="S397" s="191">
        <f t="shared" si="81"/>
        <v>142503027.44447055</v>
      </c>
      <c r="T397" s="192">
        <f t="shared" si="82"/>
        <v>1.4079648101061215E-2</v>
      </c>
      <c r="W397" s="181">
        <v>6456648.9984193658</v>
      </c>
      <c r="X397" s="182">
        <f t="shared" si="74"/>
        <v>22070.740949268933</v>
      </c>
      <c r="Y397" s="192">
        <f t="shared" si="83"/>
        <v>3.1784342005913846E-3</v>
      </c>
    </row>
    <row r="398" spans="1:25" x14ac:dyDescent="0.25">
      <c r="A398" s="188">
        <f t="shared" si="84"/>
        <v>51093</v>
      </c>
      <c r="B398" s="203">
        <v>11457801.780425161</v>
      </c>
      <c r="C398" s="204">
        <v>503952.45265391673</v>
      </c>
      <c r="D398" s="205">
        <f t="shared" si="77"/>
        <v>10953849.327771245</v>
      </c>
      <c r="E398" s="189">
        <v>0</v>
      </c>
      <c r="F398" s="189"/>
      <c r="G398" s="181">
        <f t="shared" si="86"/>
        <v>11457801.780425161</v>
      </c>
      <c r="H398" s="190">
        <f t="shared" si="75"/>
        <v>1.4639809291224104E-2</v>
      </c>
      <c r="I398" s="181">
        <f t="shared" si="78"/>
        <v>10953849.327771245</v>
      </c>
      <c r="J398" s="181"/>
      <c r="K398" s="206">
        <f t="shared" si="76"/>
        <v>10454824.578461889</v>
      </c>
      <c r="L398" s="189"/>
      <c r="M398" s="206">
        <f t="shared" si="79"/>
        <v>10454824.578461889</v>
      </c>
      <c r="N398" s="191">
        <f t="shared" si="85"/>
        <v>0</v>
      </c>
      <c r="O398" s="206">
        <v>10958777.031115806</v>
      </c>
      <c r="P398" s="205">
        <v>503952.45265391673</v>
      </c>
      <c r="Q398" s="192">
        <f t="shared" si="80"/>
        <v>1.4641334026322728E-2</v>
      </c>
      <c r="S398" s="191">
        <f t="shared" si="81"/>
        <v>142653891.17700988</v>
      </c>
      <c r="T398" s="192">
        <f t="shared" si="82"/>
        <v>1.411155349686255E-2</v>
      </c>
      <c r="W398" s="181">
        <v>6462430.9010507502</v>
      </c>
      <c r="X398" s="182">
        <f t="shared" si="74"/>
        <v>22074.339108804284</v>
      </c>
      <c r="Y398" s="192">
        <f t="shared" si="83"/>
        <v>3.2197501829511754E-3</v>
      </c>
    </row>
    <row r="399" spans="1:25" x14ac:dyDescent="0.25">
      <c r="A399" s="188">
        <f t="shared" si="84"/>
        <v>51123</v>
      </c>
      <c r="B399" s="203">
        <v>11777871.059439821</v>
      </c>
      <c r="C399" s="204">
        <v>478964.39366331307</v>
      </c>
      <c r="D399" s="205">
        <f t="shared" si="77"/>
        <v>11298906.665776508</v>
      </c>
      <c r="E399" s="189">
        <v>0</v>
      </c>
      <c r="F399" s="189"/>
      <c r="G399" s="181">
        <f t="shared" si="86"/>
        <v>11777871.059439821</v>
      </c>
      <c r="H399" s="190">
        <f t="shared" si="75"/>
        <v>1.4500058278930306E-2</v>
      </c>
      <c r="I399" s="181">
        <f t="shared" si="78"/>
        <v>11298906.665776508</v>
      </c>
      <c r="J399" s="181"/>
      <c r="K399" s="206">
        <f t="shared" si="76"/>
        <v>10735589.342237527</v>
      </c>
      <c r="L399" s="189"/>
      <c r="M399" s="206">
        <f t="shared" si="79"/>
        <v>10735589.342237527</v>
      </c>
      <c r="N399" s="191">
        <f t="shared" si="85"/>
        <v>0</v>
      </c>
      <c r="O399" s="206">
        <v>11214553.73590084</v>
      </c>
      <c r="P399" s="205">
        <v>478964.39366331307</v>
      </c>
      <c r="Q399" s="192">
        <f t="shared" si="80"/>
        <v>1.4496731604438651E-2</v>
      </c>
      <c r="S399" s="191">
        <f t="shared" si="81"/>
        <v>142807298.23339707</v>
      </c>
      <c r="T399" s="192">
        <f t="shared" si="82"/>
        <v>1.4127421171716836E-2</v>
      </c>
      <c r="W399" s="181">
        <v>6468212.8036821363</v>
      </c>
      <c r="X399" s="182">
        <f t="shared" si="74"/>
        <v>22078.3240390764</v>
      </c>
      <c r="Y399" s="192">
        <f t="shared" si="83"/>
        <v>3.2451837152409624E-3</v>
      </c>
    </row>
    <row r="400" spans="1:25" x14ac:dyDescent="0.25">
      <c r="A400" s="188">
        <f t="shared" si="84"/>
        <v>51154</v>
      </c>
      <c r="B400" s="203">
        <v>11923409.66475503</v>
      </c>
      <c r="C400" s="204">
        <v>475309.52920060058</v>
      </c>
      <c r="D400" s="205">
        <f t="shared" si="77"/>
        <v>11448100.135554429</v>
      </c>
      <c r="E400" s="189">
        <v>0</v>
      </c>
      <c r="F400" s="189"/>
      <c r="G400" s="181">
        <f t="shared" si="86"/>
        <v>11923409.66475503</v>
      </c>
      <c r="H400" s="190">
        <f t="shared" si="75"/>
        <v>1.4485886291909056E-2</v>
      </c>
      <c r="I400" s="181">
        <f t="shared" si="78"/>
        <v>11448100.135554429</v>
      </c>
      <c r="J400" s="181"/>
      <c r="K400" s="206">
        <f t="shared" si="76"/>
        <v>10845935.373199765</v>
      </c>
      <c r="L400" s="189"/>
      <c r="M400" s="206">
        <f t="shared" si="79"/>
        <v>10845935.373199765</v>
      </c>
      <c r="N400" s="191">
        <f t="shared" si="85"/>
        <v>0</v>
      </c>
      <c r="O400" s="206">
        <v>11321244.902400365</v>
      </c>
      <c r="P400" s="205">
        <v>475309.52920060058</v>
      </c>
      <c r="Q400" s="192">
        <f t="shared" si="80"/>
        <v>1.4482197994913903E-2</v>
      </c>
      <c r="S400" s="191">
        <f t="shared" si="81"/>
        <v>142962128.92813492</v>
      </c>
      <c r="T400" s="192">
        <f t="shared" si="82"/>
        <v>1.4132005832272254E-2</v>
      </c>
      <c r="W400" s="181">
        <v>6474001.9174637897</v>
      </c>
      <c r="X400" s="182">
        <f t="shared" ref="X400:X463" si="87">S400/W400*1000</f>
        <v>22082.497155660527</v>
      </c>
      <c r="Y400" s="192">
        <f t="shared" si="83"/>
        <v>3.2594502231595435E-3</v>
      </c>
    </row>
    <row r="401" spans="1:25" x14ac:dyDescent="0.25">
      <c r="A401" s="188">
        <f t="shared" si="84"/>
        <v>51185</v>
      </c>
      <c r="B401" s="203">
        <v>11080020.88822465</v>
      </c>
      <c r="C401" s="204">
        <v>459443.26570747315</v>
      </c>
      <c r="D401" s="205">
        <f t="shared" si="77"/>
        <v>10620577.622517178</v>
      </c>
      <c r="E401" s="189">
        <v>0</v>
      </c>
      <c r="F401" s="189"/>
      <c r="G401" s="181">
        <f t="shared" si="86"/>
        <v>11080020.88822465</v>
      </c>
      <c r="H401" s="190">
        <f t="shared" si="75"/>
        <v>4.127573919804095E-2</v>
      </c>
      <c r="I401" s="181">
        <f t="shared" si="78"/>
        <v>10620577.622517178</v>
      </c>
      <c r="J401" s="181"/>
      <c r="K401" s="206">
        <f t="shared" si="76"/>
        <v>10064362.381856179</v>
      </c>
      <c r="L401" s="189"/>
      <c r="M401" s="206">
        <f t="shared" si="79"/>
        <v>10064362.381856179</v>
      </c>
      <c r="N401" s="191">
        <f t="shared" si="85"/>
        <v>0</v>
      </c>
      <c r="O401" s="206">
        <v>10523805.647563651</v>
      </c>
      <c r="P401" s="205">
        <v>459443.26570747315</v>
      </c>
      <c r="Q401" s="192">
        <f t="shared" si="80"/>
        <v>4.2527955148068841E-2</v>
      </c>
      <c r="S401" s="191">
        <f t="shared" si="81"/>
        <v>143372685.54664662</v>
      </c>
      <c r="T401" s="192">
        <f t="shared" si="82"/>
        <v>1.6022397481301187E-2</v>
      </c>
      <c r="W401" s="181">
        <v>6479789.829387066</v>
      </c>
      <c r="X401" s="182">
        <f t="shared" si="87"/>
        <v>22126.132069349613</v>
      </c>
      <c r="Y401" s="192">
        <f t="shared" si="83"/>
        <v>5.1393046411063459E-3</v>
      </c>
    </row>
    <row r="402" spans="1:25" x14ac:dyDescent="0.25">
      <c r="A402" s="188">
        <f t="shared" si="84"/>
        <v>51214</v>
      </c>
      <c r="B402" s="203">
        <v>12100107.859654028</v>
      </c>
      <c r="C402" s="204">
        <v>542122.22384079546</v>
      </c>
      <c r="D402" s="205">
        <f t="shared" si="77"/>
        <v>11557985.635813233</v>
      </c>
      <c r="E402" s="189">
        <v>0</v>
      </c>
      <c r="F402" s="189"/>
      <c r="G402" s="181">
        <f t="shared" si="86"/>
        <v>12100107.859654028</v>
      </c>
      <c r="H402" s="190">
        <f t="shared" si="75"/>
        <v>1.4698996397030539E-2</v>
      </c>
      <c r="I402" s="181">
        <f t="shared" si="78"/>
        <v>11557985.635813233</v>
      </c>
      <c r="J402" s="181"/>
      <c r="K402" s="206">
        <f t="shared" si="76"/>
        <v>10961505.209571356</v>
      </c>
      <c r="L402" s="189"/>
      <c r="M402" s="206">
        <f t="shared" si="79"/>
        <v>10961505.209571356</v>
      </c>
      <c r="N402" s="191">
        <f t="shared" si="85"/>
        <v>0</v>
      </c>
      <c r="O402" s="206">
        <v>11503627.433412151</v>
      </c>
      <c r="P402" s="205">
        <v>542122.22384079546</v>
      </c>
      <c r="Q402" s="192">
        <f t="shared" si="80"/>
        <v>1.4704199326439404E-2</v>
      </c>
      <c r="S402" s="191">
        <f t="shared" si="81"/>
        <v>143531530.02331904</v>
      </c>
      <c r="T402" s="192">
        <f t="shared" si="82"/>
        <v>1.6035911056846874E-2</v>
      </c>
      <c r="W402" s="181">
        <v>6485576.5394519642</v>
      </c>
      <c r="X402" s="182">
        <f t="shared" si="87"/>
        <v>22130.882142892351</v>
      </c>
      <c r="Y402" s="192">
        <f t="shared" si="83"/>
        <v>5.1623839586170117E-3</v>
      </c>
    </row>
    <row r="403" spans="1:25" x14ac:dyDescent="0.25">
      <c r="A403" s="188">
        <f t="shared" si="84"/>
        <v>51245</v>
      </c>
      <c r="B403" s="203">
        <v>12442590.068095315</v>
      </c>
      <c r="C403" s="204">
        <v>589368.57949399063</v>
      </c>
      <c r="D403" s="205">
        <f t="shared" si="77"/>
        <v>11853221.488601325</v>
      </c>
      <c r="E403" s="189">
        <v>0</v>
      </c>
      <c r="F403" s="189"/>
      <c r="G403" s="181">
        <f t="shared" si="86"/>
        <v>12442590.068095315</v>
      </c>
      <c r="H403" s="190">
        <f t="shared" si="75"/>
        <v>1.4701445909021116E-2</v>
      </c>
      <c r="I403" s="181">
        <f t="shared" si="78"/>
        <v>11853221.488601325</v>
      </c>
      <c r="J403" s="181"/>
      <c r="K403" s="206">
        <f t="shared" si="76"/>
        <v>11285123.603475295</v>
      </c>
      <c r="L403" s="189"/>
      <c r="M403" s="206">
        <f t="shared" si="79"/>
        <v>11285123.603475295</v>
      </c>
      <c r="N403" s="191">
        <f t="shared" si="85"/>
        <v>0</v>
      </c>
      <c r="O403" s="206">
        <v>11874492.182969285</v>
      </c>
      <c r="P403" s="205">
        <v>589368.57949399063</v>
      </c>
      <c r="Q403" s="192">
        <f t="shared" si="80"/>
        <v>1.4706342208254286E-2</v>
      </c>
      <c r="S403" s="191">
        <f t="shared" si="81"/>
        <v>143695087.57950222</v>
      </c>
      <c r="T403" s="192">
        <f t="shared" si="82"/>
        <v>1.6058298981394437E-2</v>
      </c>
      <c r="W403" s="181">
        <v>6491362.0476584854</v>
      </c>
      <c r="X403" s="182">
        <f t="shared" si="87"/>
        <v>22136.353899923794</v>
      </c>
      <c r="Y403" s="192">
        <f t="shared" si="83"/>
        <v>5.1942236711191025E-3</v>
      </c>
    </row>
    <row r="404" spans="1:25" x14ac:dyDescent="0.25">
      <c r="A404" s="188">
        <f t="shared" si="84"/>
        <v>51275</v>
      </c>
      <c r="B404" s="203">
        <v>14028188.890462358</v>
      </c>
      <c r="C404" s="204">
        <v>607429.18589783355</v>
      </c>
      <c r="D404" s="205">
        <f t="shared" si="77"/>
        <v>13420759.704564525</v>
      </c>
      <c r="E404" s="189">
        <v>0</v>
      </c>
      <c r="F404" s="189"/>
      <c r="G404" s="181">
        <f t="shared" si="86"/>
        <v>14028188.890462358</v>
      </c>
      <c r="H404" s="190">
        <f t="shared" si="75"/>
        <v>1.4258328421057342E-2</v>
      </c>
      <c r="I404" s="181">
        <f t="shared" si="78"/>
        <v>13420759.704564525</v>
      </c>
      <c r="J404" s="181"/>
      <c r="K404" s="206">
        <f t="shared" si="76"/>
        <v>12809343.87830328</v>
      </c>
      <c r="L404" s="189"/>
      <c r="M404" s="206">
        <f t="shared" si="79"/>
        <v>12809343.87830328</v>
      </c>
      <c r="N404" s="191">
        <f t="shared" si="85"/>
        <v>0</v>
      </c>
      <c r="O404" s="206">
        <v>13416773.064201113</v>
      </c>
      <c r="P404" s="205">
        <v>607429.18589783355</v>
      </c>
      <c r="Q404" s="192">
        <f t="shared" si="80"/>
        <v>1.4243589425728231E-2</v>
      </c>
      <c r="S404" s="191">
        <f t="shared" si="81"/>
        <v>143874976.35269016</v>
      </c>
      <c r="T404" s="192">
        <f t="shared" si="82"/>
        <v>1.6082680481626976E-2</v>
      </c>
      <c r="W404" s="181">
        <v>6497146.3540066266</v>
      </c>
      <c r="X404" s="182">
        <f t="shared" si="87"/>
        <v>22144.33360639415</v>
      </c>
      <c r="Y404" s="192">
        <f t="shared" si="83"/>
        <v>5.2280168212615052E-3</v>
      </c>
    </row>
    <row r="405" spans="1:25" x14ac:dyDescent="0.25">
      <c r="A405" s="188">
        <f t="shared" si="84"/>
        <v>51306</v>
      </c>
      <c r="B405" s="203">
        <v>14634916.367810369</v>
      </c>
      <c r="C405" s="204">
        <v>632696.80933278473</v>
      </c>
      <c r="D405" s="205">
        <f t="shared" si="77"/>
        <v>14002219.558477584</v>
      </c>
      <c r="E405" s="189">
        <v>0</v>
      </c>
      <c r="F405" s="189"/>
      <c r="G405" s="181">
        <f t="shared" si="86"/>
        <v>14634916.367810369</v>
      </c>
      <c r="H405" s="190">
        <f t="shared" si="75"/>
        <v>1.4052638531472539E-2</v>
      </c>
      <c r="I405" s="181">
        <f t="shared" si="78"/>
        <v>14002219.558477584</v>
      </c>
      <c r="J405" s="181"/>
      <c r="K405" s="206">
        <f t="shared" si="76"/>
        <v>13355579.777959708</v>
      </c>
      <c r="L405" s="189"/>
      <c r="M405" s="206">
        <f t="shared" si="79"/>
        <v>13355579.777959708</v>
      </c>
      <c r="N405" s="191">
        <f t="shared" si="85"/>
        <v>0</v>
      </c>
      <c r="O405" s="206">
        <v>13988276.587292492</v>
      </c>
      <c r="P405" s="205">
        <v>632696.80933278473</v>
      </c>
      <c r="Q405" s="192">
        <f t="shared" si="80"/>
        <v>1.4029092272524801E-2</v>
      </c>
      <c r="S405" s="191">
        <f t="shared" si="81"/>
        <v>144059750.79603297</v>
      </c>
      <c r="T405" s="192">
        <f t="shared" si="82"/>
        <v>1.6104107852146665E-2</v>
      </c>
      <c r="W405" s="181">
        <v>6502929.4584963918</v>
      </c>
      <c r="X405" s="182">
        <f t="shared" si="87"/>
        <v>22153.054514194664</v>
      </c>
      <c r="Y405" s="192">
        <f t="shared" si="83"/>
        <v>5.2588686245835792E-3</v>
      </c>
    </row>
    <row r="406" spans="1:25" x14ac:dyDescent="0.25">
      <c r="A406" s="188">
        <f t="shared" si="84"/>
        <v>51336</v>
      </c>
      <c r="B406" s="203">
        <v>15512640.191547951</v>
      </c>
      <c r="C406" s="204">
        <v>611352.92247126484</v>
      </c>
      <c r="D406" s="205">
        <f t="shared" si="77"/>
        <v>14901287.269076686</v>
      </c>
      <c r="E406" s="189">
        <v>0</v>
      </c>
      <c r="F406" s="189"/>
      <c r="G406" s="181">
        <f t="shared" si="86"/>
        <v>15512640.191547951</v>
      </c>
      <c r="H406" s="190">
        <f t="shared" si="75"/>
        <v>1.3773939632479415E-2</v>
      </c>
      <c r="I406" s="181">
        <f t="shared" si="78"/>
        <v>14901287.269076686</v>
      </c>
      <c r="J406" s="181"/>
      <c r="K406" s="206">
        <f t="shared" si="76"/>
        <v>14179376.513212126</v>
      </c>
      <c r="L406" s="189"/>
      <c r="M406" s="206">
        <f t="shared" si="79"/>
        <v>14179376.513212126</v>
      </c>
      <c r="N406" s="191">
        <f t="shared" si="85"/>
        <v>0</v>
      </c>
      <c r="O406" s="206">
        <v>14790729.43568339</v>
      </c>
      <c r="P406" s="205">
        <v>611352.92247126484</v>
      </c>
      <c r="Q406" s="192">
        <f t="shared" si="80"/>
        <v>1.3743059686982528E-2</v>
      </c>
      <c r="S406" s="191">
        <f t="shared" si="81"/>
        <v>144251977.03707421</v>
      </c>
      <c r="T406" s="192">
        <f t="shared" si="82"/>
        <v>1.6116959203429593E-2</v>
      </c>
      <c r="W406" s="181">
        <v>6508711.3611277752</v>
      </c>
      <c r="X406" s="182">
        <f t="shared" si="87"/>
        <v>22162.908912906445</v>
      </c>
      <c r="Y406" s="192">
        <f t="shared" si="83"/>
        <v>5.2812171138256758E-3</v>
      </c>
    </row>
    <row r="407" spans="1:25" x14ac:dyDescent="0.25">
      <c r="A407" s="188">
        <f t="shared" si="84"/>
        <v>51367</v>
      </c>
      <c r="B407" s="203">
        <v>15777599.781927684</v>
      </c>
      <c r="C407" s="204">
        <v>646473.43245662772</v>
      </c>
      <c r="D407" s="205">
        <f t="shared" si="77"/>
        <v>15131126.349471057</v>
      </c>
      <c r="E407" s="189">
        <v>0</v>
      </c>
      <c r="F407" s="189"/>
      <c r="G407" s="181">
        <f t="shared" si="86"/>
        <v>15777599.781927684</v>
      </c>
      <c r="H407" s="190">
        <f t="shared" si="75"/>
        <v>1.3652972370860272E-2</v>
      </c>
      <c r="I407" s="181">
        <f t="shared" si="78"/>
        <v>15131126.349471057</v>
      </c>
      <c r="J407" s="181"/>
      <c r="K407" s="206">
        <f t="shared" si="76"/>
        <v>14356659.229331367</v>
      </c>
      <c r="L407" s="189"/>
      <c r="M407" s="206">
        <f t="shared" si="79"/>
        <v>14356659.229331367</v>
      </c>
      <c r="N407" s="191">
        <f t="shared" si="85"/>
        <v>0</v>
      </c>
      <c r="O407" s="206">
        <v>15003132.661787994</v>
      </c>
      <c r="P407" s="205">
        <v>646473.43245662772</v>
      </c>
      <c r="Q407" s="192">
        <f t="shared" si="80"/>
        <v>1.3613855180143464E-2</v>
      </c>
      <c r="S407" s="191">
        <f t="shared" si="81"/>
        <v>144444801.43328774</v>
      </c>
      <c r="T407" s="192">
        <f t="shared" si="82"/>
        <v>1.6117953847936128E-2</v>
      </c>
      <c r="W407" s="181">
        <v>6514493.2637591595</v>
      </c>
      <c r="X407" s="182">
        <f t="shared" si="87"/>
        <v>22172.837638324076</v>
      </c>
      <c r="Y407" s="192">
        <f t="shared" si="83"/>
        <v>5.2918183642203243E-3</v>
      </c>
    </row>
    <row r="408" spans="1:25" x14ac:dyDescent="0.25">
      <c r="A408" s="188">
        <f t="shared" si="84"/>
        <v>51398</v>
      </c>
      <c r="B408" s="203">
        <v>14592349.429571697</v>
      </c>
      <c r="C408" s="204">
        <v>622613.84668287833</v>
      </c>
      <c r="D408" s="205">
        <f t="shared" si="77"/>
        <v>13969735.582888819</v>
      </c>
      <c r="E408" s="189">
        <v>0</v>
      </c>
      <c r="F408" s="189"/>
      <c r="G408" s="181">
        <f t="shared" si="86"/>
        <v>14592349.429571697</v>
      </c>
      <c r="H408" s="190">
        <f t="shared" si="75"/>
        <v>1.3826426278796156E-2</v>
      </c>
      <c r="I408" s="181">
        <f t="shared" si="78"/>
        <v>13969735.582888819</v>
      </c>
      <c r="J408" s="181"/>
      <c r="K408" s="206">
        <f t="shared" si="76"/>
        <v>13254901.188049192</v>
      </c>
      <c r="L408" s="189"/>
      <c r="M408" s="206">
        <f t="shared" si="79"/>
        <v>13254901.188049192</v>
      </c>
      <c r="N408" s="191">
        <f t="shared" si="85"/>
        <v>0</v>
      </c>
      <c r="O408" s="206">
        <v>13877515.03473207</v>
      </c>
      <c r="P408" s="205">
        <v>622613.84668287833</v>
      </c>
      <c r="Q408" s="192">
        <f t="shared" si="80"/>
        <v>1.3791145726392173E-2</v>
      </c>
      <c r="S408" s="191">
        <f t="shared" si="81"/>
        <v>144625114.97680596</v>
      </c>
      <c r="T408" s="192">
        <f t="shared" si="82"/>
        <v>1.6109905351159526E-2</v>
      </c>
      <c r="W408" s="181">
        <v>6520275.1663905457</v>
      </c>
      <c r="X408" s="182">
        <f t="shared" si="87"/>
        <v>22180.829993539468</v>
      </c>
      <c r="Y408" s="192">
        <f t="shared" si="83"/>
        <v>5.2934556997530358E-3</v>
      </c>
    </row>
    <row r="409" spans="1:25" x14ac:dyDescent="0.25">
      <c r="A409" s="188">
        <f t="shared" si="84"/>
        <v>51428</v>
      </c>
      <c r="B409" s="203">
        <v>13737709.120624153</v>
      </c>
      <c r="C409" s="204">
        <v>570299.28634366568</v>
      </c>
      <c r="D409" s="205">
        <f t="shared" si="77"/>
        <v>13167409.834280487</v>
      </c>
      <c r="E409" s="189">
        <v>0</v>
      </c>
      <c r="F409" s="189"/>
      <c r="G409" s="181">
        <f t="shared" si="86"/>
        <v>13737709.120624153</v>
      </c>
      <c r="H409" s="190">
        <f t="shared" si="75"/>
        <v>1.3996264097205113E-2</v>
      </c>
      <c r="I409" s="181">
        <f t="shared" si="78"/>
        <v>13167409.834280487</v>
      </c>
      <c r="J409" s="181"/>
      <c r="K409" s="206">
        <f t="shared" si="76"/>
        <v>12494049.843229882</v>
      </c>
      <c r="L409" s="189"/>
      <c r="M409" s="206">
        <f t="shared" si="79"/>
        <v>12494049.843229882</v>
      </c>
      <c r="N409" s="191">
        <f t="shared" si="85"/>
        <v>0</v>
      </c>
      <c r="O409" s="206">
        <v>13064349.129573548</v>
      </c>
      <c r="P409" s="205">
        <v>570299.28634366568</v>
      </c>
      <c r="Q409" s="192">
        <f t="shared" si="80"/>
        <v>1.3969903008782536E-2</v>
      </c>
      <c r="S409" s="191">
        <f t="shared" si="81"/>
        <v>144797250.91888759</v>
      </c>
      <c r="T409" s="192">
        <f t="shared" si="82"/>
        <v>1.6099471818667332E-2</v>
      </c>
      <c r="W409" s="181">
        <v>6526057.0690219318</v>
      </c>
      <c r="X409" s="182">
        <f t="shared" si="87"/>
        <v>22187.555117501986</v>
      </c>
      <c r="Y409" s="192">
        <f t="shared" si="83"/>
        <v>5.2927162029383634E-3</v>
      </c>
    </row>
    <row r="410" spans="1:25" x14ac:dyDescent="0.25">
      <c r="A410" s="188">
        <f t="shared" si="84"/>
        <v>51459</v>
      </c>
      <c r="B410" s="203">
        <v>11625546.522637108</v>
      </c>
      <c r="C410" s="204">
        <v>511314.73042252485</v>
      </c>
      <c r="D410" s="205">
        <f t="shared" si="77"/>
        <v>11114231.792214584</v>
      </c>
      <c r="E410" s="189">
        <v>0</v>
      </c>
      <c r="F410" s="189"/>
      <c r="G410" s="181">
        <f t="shared" si="86"/>
        <v>11625546.522637108</v>
      </c>
      <c r="H410" s="190">
        <f t="shared" si="75"/>
        <v>1.4640220299370732E-2</v>
      </c>
      <c r="I410" s="181">
        <f t="shared" si="78"/>
        <v>11114231.792214584</v>
      </c>
      <c r="J410" s="181"/>
      <c r="K410" s="206">
        <f t="shared" si="76"/>
        <v>10607901.210640499</v>
      </c>
      <c r="L410" s="189"/>
      <c r="M410" s="206">
        <f t="shared" si="79"/>
        <v>10607901.210640499</v>
      </c>
      <c r="N410" s="191">
        <f t="shared" si="85"/>
        <v>0</v>
      </c>
      <c r="O410" s="206">
        <v>11119215.941063024</v>
      </c>
      <c r="P410" s="205">
        <v>511314.73042252485</v>
      </c>
      <c r="Q410" s="192">
        <f t="shared" si="80"/>
        <v>1.4641721726633694E-2</v>
      </c>
      <c r="S410" s="191">
        <f t="shared" si="81"/>
        <v>144950327.55106619</v>
      </c>
      <c r="T410" s="192">
        <f t="shared" si="82"/>
        <v>1.609795817771853E-2</v>
      </c>
      <c r="W410" s="181">
        <v>6531838.9716533162</v>
      </c>
      <c r="X410" s="182">
        <f t="shared" si="87"/>
        <v>22191.350426750781</v>
      </c>
      <c r="Y410" s="192">
        <f t="shared" si="83"/>
        <v>5.3007846517962864E-3</v>
      </c>
    </row>
    <row r="411" spans="1:25" x14ac:dyDescent="0.25">
      <c r="A411" s="188">
        <f t="shared" si="84"/>
        <v>51489</v>
      </c>
      <c r="B411" s="203">
        <v>11949887.856989253</v>
      </c>
      <c r="C411" s="204">
        <v>485945.57972090691</v>
      </c>
      <c r="D411" s="205">
        <f t="shared" si="77"/>
        <v>11463942.277268346</v>
      </c>
      <c r="E411" s="189">
        <v>0</v>
      </c>
      <c r="F411" s="189"/>
      <c r="G411" s="181">
        <f t="shared" si="86"/>
        <v>11949887.856989253</v>
      </c>
      <c r="H411" s="190">
        <f t="shared" si="75"/>
        <v>1.4605084117605749E-2</v>
      </c>
      <c r="I411" s="181">
        <f t="shared" si="78"/>
        <v>11463942.277268346</v>
      </c>
      <c r="J411" s="181"/>
      <c r="K411" s="206">
        <f t="shared" si="76"/>
        <v>10892397.656834174</v>
      </c>
      <c r="L411" s="189"/>
      <c r="M411" s="206">
        <f t="shared" si="79"/>
        <v>10892397.656834174</v>
      </c>
      <c r="N411" s="191">
        <f t="shared" si="85"/>
        <v>0</v>
      </c>
      <c r="O411" s="206">
        <v>11378343.236555081</v>
      </c>
      <c r="P411" s="205">
        <v>485945.57972090691</v>
      </c>
      <c r="Q411" s="192">
        <f t="shared" si="80"/>
        <v>1.4606400226181204E-2</v>
      </c>
      <c r="S411" s="191">
        <f t="shared" si="81"/>
        <v>145107135.86566284</v>
      </c>
      <c r="T411" s="192">
        <f t="shared" si="82"/>
        <v>1.6104482478948912E-2</v>
      </c>
      <c r="W411" s="181">
        <v>6537620.8742846996</v>
      </c>
      <c r="X411" s="182">
        <f t="shared" si="87"/>
        <v>22195.709824109286</v>
      </c>
      <c r="Y411" s="192">
        <f t="shared" si="83"/>
        <v>5.3167887573859485E-3</v>
      </c>
    </row>
    <row r="412" spans="1:25" x14ac:dyDescent="0.25">
      <c r="A412" s="188">
        <f t="shared" si="84"/>
        <v>51520</v>
      </c>
      <c r="B412" s="203">
        <v>12071934.138555611</v>
      </c>
      <c r="C412" s="204">
        <v>482235.27384371974</v>
      </c>
      <c r="D412" s="205">
        <f t="shared" si="77"/>
        <v>11589698.86471189</v>
      </c>
      <c r="E412" s="189"/>
      <c r="F412" s="189"/>
      <c r="G412" s="181">
        <f t="shared" si="86"/>
        <v>12071934.138555611</v>
      </c>
      <c r="H412" s="190">
        <f t="shared" si="75"/>
        <v>1.245654372168481E-2</v>
      </c>
      <c r="I412" s="181">
        <f t="shared" si="78"/>
        <v>11589698.86471189</v>
      </c>
      <c r="J412" s="181"/>
      <c r="K412" s="206">
        <f t="shared" si="76"/>
        <v>10980033.210667295</v>
      </c>
      <c r="L412" s="189"/>
      <c r="M412" s="206">
        <f t="shared" si="79"/>
        <v>10980033.210667295</v>
      </c>
      <c r="N412" s="191">
        <f t="shared" si="85"/>
        <v>0</v>
      </c>
      <c r="O412" s="206">
        <v>11462268.484511016</v>
      </c>
      <c r="P412" s="205">
        <v>482235.27384371974</v>
      </c>
      <c r="Q412" s="192">
        <f t="shared" si="80"/>
        <v>1.2363879449151627E-2</v>
      </c>
      <c r="S412" s="191">
        <f t="shared" si="81"/>
        <v>145241233.70313036</v>
      </c>
      <c r="T412" s="192">
        <f t="shared" si="82"/>
        <v>1.5942017596430214E-2</v>
      </c>
      <c r="W412" s="181">
        <v>6543409.9880663557</v>
      </c>
      <c r="X412" s="182">
        <f t="shared" si="87"/>
        <v>22196.566311451719</v>
      </c>
      <c r="Y412" s="192">
        <f t="shared" si="83"/>
        <v>5.1655913272450338E-3</v>
      </c>
    </row>
    <row r="413" spans="1:25" x14ac:dyDescent="0.25">
      <c r="A413" s="188">
        <f t="shared" si="84"/>
        <v>51551</v>
      </c>
      <c r="B413" s="203">
        <v>11217941.353451626</v>
      </c>
      <c r="C413" s="204">
        <v>466142.65118907689</v>
      </c>
      <c r="D413" s="205">
        <f t="shared" si="77"/>
        <v>10751798.702262549</v>
      </c>
      <c r="E413" s="189"/>
      <c r="F413" s="189"/>
      <c r="G413" s="181">
        <f t="shared" si="86"/>
        <v>11217941.353451626</v>
      </c>
      <c r="H413" s="190">
        <f t="shared" si="75"/>
        <v>1.2447671951011596E-2</v>
      </c>
      <c r="I413" s="181">
        <f t="shared" si="78"/>
        <v>10751798.702262549</v>
      </c>
      <c r="J413" s="181"/>
      <c r="K413" s="206">
        <f t="shared" si="76"/>
        <v>10188659.87675165</v>
      </c>
      <c r="L413" s="189"/>
      <c r="M413" s="206">
        <f t="shared" si="79"/>
        <v>10188659.87675165</v>
      </c>
      <c r="N413" s="191">
        <f t="shared" si="85"/>
        <v>0</v>
      </c>
      <c r="O413" s="206">
        <v>10654802.527940728</v>
      </c>
      <c r="P413" s="205">
        <v>466142.65118907689</v>
      </c>
      <c r="Q413" s="192">
        <f t="shared" si="80"/>
        <v>1.2350260272777192E-2</v>
      </c>
      <c r="S413" s="191">
        <f t="shared" si="81"/>
        <v>145365531.19802585</v>
      </c>
      <c r="T413" s="192">
        <f t="shared" si="82"/>
        <v>1.3899758128830264E-2</v>
      </c>
      <c r="W413" s="181">
        <v>6549197.899989632</v>
      </c>
      <c r="X413" s="182">
        <f t="shared" si="87"/>
        <v>22195.928939367674</v>
      </c>
      <c r="Y413" s="192">
        <f t="shared" si="83"/>
        <v>3.154499385581655E-3</v>
      </c>
    </row>
    <row r="414" spans="1:25" x14ac:dyDescent="0.25">
      <c r="A414" s="188">
        <f t="shared" si="84"/>
        <v>51580</v>
      </c>
      <c r="B414" s="203">
        <v>12250716.55217625</v>
      </c>
      <c r="C414" s="204">
        <v>550034.3497701711</v>
      </c>
      <c r="D414" s="205">
        <f t="shared" si="77"/>
        <v>11700682.202406079</v>
      </c>
      <c r="E414" s="189"/>
      <c r="F414" s="189"/>
      <c r="G414" s="181">
        <f t="shared" si="86"/>
        <v>12250716.55217625</v>
      </c>
      <c r="H414" s="190">
        <f t="shared" si="75"/>
        <v>1.2446888430177161E-2</v>
      </c>
      <c r="I414" s="181">
        <f t="shared" si="78"/>
        <v>11700682.202406079</v>
      </c>
      <c r="J414" s="181"/>
      <c r="K414" s="206">
        <f t="shared" si="76"/>
        <v>11096777.450847985</v>
      </c>
      <c r="L414" s="189"/>
      <c r="M414" s="206">
        <f t="shared" si="79"/>
        <v>11096777.450847985</v>
      </c>
      <c r="N414" s="191">
        <f t="shared" si="85"/>
        <v>0</v>
      </c>
      <c r="O414" s="206">
        <v>11646811.800618157</v>
      </c>
      <c r="P414" s="205">
        <v>550034.3497701711</v>
      </c>
      <c r="Q414" s="192">
        <f t="shared" si="80"/>
        <v>1.2340662955532045E-2</v>
      </c>
      <c r="S414" s="191">
        <f t="shared" si="81"/>
        <v>145500803.43930244</v>
      </c>
      <c r="T414" s="192">
        <f t="shared" si="82"/>
        <v>1.3720145083546909E-2</v>
      </c>
      <c r="W414" s="181">
        <v>6554984.6100545311</v>
      </c>
      <c r="X414" s="182">
        <f t="shared" si="87"/>
        <v>22196.971022040587</v>
      </c>
      <c r="Y414" s="192">
        <f t="shared" si="83"/>
        <v>2.9862740545776312E-3</v>
      </c>
    </row>
    <row r="415" spans="1:25" x14ac:dyDescent="0.25">
      <c r="A415" s="188">
        <f t="shared" si="84"/>
        <v>51611</v>
      </c>
      <c r="B415" s="203">
        <v>12597469.829010956</v>
      </c>
      <c r="C415" s="204">
        <v>597978.42695529608</v>
      </c>
      <c r="D415" s="205">
        <f t="shared" si="77"/>
        <v>11999491.40205566</v>
      </c>
      <c r="E415" s="189"/>
      <c r="F415" s="189"/>
      <c r="G415" s="181">
        <f t="shared" si="86"/>
        <v>12597469.829010956</v>
      </c>
      <c r="H415" s="190">
        <f t="shared" si="75"/>
        <v>1.24475499126806E-2</v>
      </c>
      <c r="I415" s="181">
        <f t="shared" si="78"/>
        <v>11999491.40205566</v>
      </c>
      <c r="J415" s="181"/>
      <c r="K415" s="206">
        <f t="shared" si="76"/>
        <v>11424322.090149237</v>
      </c>
      <c r="L415" s="189"/>
      <c r="M415" s="206">
        <f t="shared" si="79"/>
        <v>11424322.090149237</v>
      </c>
      <c r="N415" s="191">
        <f t="shared" si="85"/>
        <v>0</v>
      </c>
      <c r="O415" s="206">
        <v>12022300.517104533</v>
      </c>
      <c r="P415" s="205">
        <v>597978.42695529608</v>
      </c>
      <c r="Q415" s="192">
        <f t="shared" si="80"/>
        <v>1.2334688707448027E-2</v>
      </c>
      <c r="S415" s="191">
        <f t="shared" si="81"/>
        <v>145640001.92597637</v>
      </c>
      <c r="T415" s="192">
        <f t="shared" si="82"/>
        <v>1.3535009298060174E-2</v>
      </c>
      <c r="W415" s="181">
        <v>6560770.1182610514</v>
      </c>
      <c r="X415" s="182">
        <f t="shared" si="87"/>
        <v>22198.613775630751</v>
      </c>
      <c r="Y415" s="192">
        <f t="shared" si="83"/>
        <v>2.8125623573072023E-3</v>
      </c>
    </row>
    <row r="416" spans="1:25" x14ac:dyDescent="0.25">
      <c r="A416" s="188">
        <f t="shared" si="84"/>
        <v>51641</v>
      </c>
      <c r="B416" s="203">
        <v>14202610.200012952</v>
      </c>
      <c r="C416" s="204">
        <v>616279.55486229365</v>
      </c>
      <c r="D416" s="205">
        <f t="shared" si="77"/>
        <v>13586330.645150658</v>
      </c>
      <c r="E416" s="189"/>
      <c r="F416" s="189"/>
      <c r="G416" s="181">
        <f t="shared" si="86"/>
        <v>14202610.200012952</v>
      </c>
      <c r="H416" s="190">
        <f t="shared" si="75"/>
        <v>1.2433629951274838E-2</v>
      </c>
      <c r="I416" s="181">
        <f t="shared" si="78"/>
        <v>13586330.645150658</v>
      </c>
      <c r="J416" s="181"/>
      <c r="K416" s="206">
        <f t="shared" si="76"/>
        <v>12967312.700759327</v>
      </c>
      <c r="L416" s="189"/>
      <c r="M416" s="206">
        <f t="shared" si="79"/>
        <v>12967312.700759327</v>
      </c>
      <c r="N416" s="191">
        <f t="shared" si="85"/>
        <v>0</v>
      </c>
      <c r="O416" s="206">
        <v>13583592.255621621</v>
      </c>
      <c r="P416" s="205">
        <v>616279.55486229365</v>
      </c>
      <c r="Q416" s="192">
        <f t="shared" si="80"/>
        <v>1.2332311784026384E-2</v>
      </c>
      <c r="S416" s="191">
        <f t="shared" si="81"/>
        <v>145797970.74843246</v>
      </c>
      <c r="T416" s="192">
        <f t="shared" si="82"/>
        <v>1.3365732141135789E-2</v>
      </c>
      <c r="W416" s="181">
        <v>6566554.4246091945</v>
      </c>
      <c r="X416" s="182">
        <f t="shared" si="87"/>
        <v>22203.116173381837</v>
      </c>
      <c r="Y416" s="192">
        <f t="shared" si="83"/>
        <v>2.6545195729310578E-3</v>
      </c>
    </row>
    <row r="417" spans="1:25" x14ac:dyDescent="0.25">
      <c r="A417" s="188">
        <f t="shared" si="84"/>
        <v>51672</v>
      </c>
      <c r="B417" s="203">
        <v>14816669.601850163</v>
      </c>
      <c r="C417" s="204">
        <v>641903.13740843884</v>
      </c>
      <c r="D417" s="205">
        <f t="shared" si="77"/>
        <v>14174766.464441724</v>
      </c>
      <c r="E417" s="189"/>
      <c r="F417" s="189"/>
      <c r="G417" s="181">
        <f t="shared" si="86"/>
        <v>14816669.601850163</v>
      </c>
      <c r="H417" s="190">
        <f t="shared" si="75"/>
        <v>1.2419150849372951E-2</v>
      </c>
      <c r="I417" s="181">
        <f t="shared" si="78"/>
        <v>14174766.464441724</v>
      </c>
      <c r="J417" s="181"/>
      <c r="K417" s="206">
        <f t="shared" si="76"/>
        <v>13520095.966944393</v>
      </c>
      <c r="L417" s="189"/>
      <c r="M417" s="206">
        <f t="shared" si="79"/>
        <v>13520095.966944393</v>
      </c>
      <c r="N417" s="191">
        <f t="shared" si="85"/>
        <v>0</v>
      </c>
      <c r="O417" s="206">
        <v>14161999.104352832</v>
      </c>
      <c r="P417" s="205">
        <v>641903.13740843884</v>
      </c>
      <c r="Q417" s="192">
        <f t="shared" si="80"/>
        <v>1.2318161526479132E-2</v>
      </c>
      <c r="S417" s="191">
        <f t="shared" si="81"/>
        <v>145962486.93741712</v>
      </c>
      <c r="T417" s="192">
        <f t="shared" si="82"/>
        <v>1.3207964965024521E-2</v>
      </c>
      <c r="W417" s="181">
        <v>6572337.5290989578</v>
      </c>
      <c r="X417" s="182">
        <f t="shared" si="87"/>
        <v>22208.610907636696</v>
      </c>
      <c r="Y417" s="192">
        <f t="shared" si="83"/>
        <v>2.5078434852598974E-3</v>
      </c>
    </row>
    <row r="418" spans="1:25" x14ac:dyDescent="0.25">
      <c r="A418" s="188">
        <f t="shared" si="84"/>
        <v>51702</v>
      </c>
      <c r="B418" s="203">
        <v>15705050.784417361</v>
      </c>
      <c r="C418" s="204">
        <v>620212.51608533075</v>
      </c>
      <c r="D418" s="205">
        <f t="shared" si="77"/>
        <v>15084838.268332031</v>
      </c>
      <c r="E418" s="189"/>
      <c r="F418" s="189"/>
      <c r="G418" s="181">
        <f t="shared" si="86"/>
        <v>15705050.784417361</v>
      </c>
      <c r="H418" s="190">
        <f t="shared" si="75"/>
        <v>1.2403471652378428E-2</v>
      </c>
      <c r="I418" s="181">
        <f t="shared" si="78"/>
        <v>15084838.268332031</v>
      </c>
      <c r="J418" s="181"/>
      <c r="K418" s="206">
        <f t="shared" si="76"/>
        <v>14353973.312871557</v>
      </c>
      <c r="L418" s="189"/>
      <c r="M418" s="206">
        <f t="shared" si="79"/>
        <v>14353973.312871557</v>
      </c>
      <c r="N418" s="191">
        <f t="shared" si="85"/>
        <v>0</v>
      </c>
      <c r="O418" s="206">
        <v>14974185.828956887</v>
      </c>
      <c r="P418" s="205">
        <v>620212.51608533075</v>
      </c>
      <c r="Q418" s="192">
        <f t="shared" si="80"/>
        <v>1.231343278717123E-2</v>
      </c>
      <c r="S418" s="191">
        <f t="shared" si="81"/>
        <v>146137083.73707655</v>
      </c>
      <c r="T418" s="192">
        <f t="shared" si="82"/>
        <v>1.3068151568680797E-2</v>
      </c>
      <c r="W418" s="181">
        <v>6578119.4317303421</v>
      </c>
      <c r="X418" s="182">
        <f t="shared" si="87"/>
        <v>22215.632484896356</v>
      </c>
      <c r="Y418" s="192">
        <f t="shared" si="83"/>
        <v>2.3789102864204548E-3</v>
      </c>
    </row>
    <row r="419" spans="1:25" x14ac:dyDescent="0.25">
      <c r="A419" s="188">
        <f t="shared" si="84"/>
        <v>51733</v>
      </c>
      <c r="B419" s="203">
        <v>15973255.511937244</v>
      </c>
      <c r="C419" s="204">
        <v>655862.48993674747</v>
      </c>
      <c r="D419" s="205">
        <f t="shared" si="77"/>
        <v>15317393.022000497</v>
      </c>
      <c r="E419" s="189"/>
      <c r="F419" s="189"/>
      <c r="G419" s="181">
        <f t="shared" si="86"/>
        <v>15973255.511937244</v>
      </c>
      <c r="H419" s="190">
        <f t="shared" si="75"/>
        <v>1.2400855181639914E-2</v>
      </c>
      <c r="I419" s="181">
        <f t="shared" si="78"/>
        <v>15317393.022000497</v>
      </c>
      <c r="J419" s="181"/>
      <c r="K419" s="206">
        <f t="shared" si="76"/>
        <v>14533321.847261012</v>
      </c>
      <c r="L419" s="189"/>
      <c r="M419" s="206">
        <f t="shared" si="79"/>
        <v>14533321.847261012</v>
      </c>
      <c r="N419" s="191">
        <f t="shared" si="85"/>
        <v>0</v>
      </c>
      <c r="O419" s="206">
        <v>15189184.337197758</v>
      </c>
      <c r="P419" s="205">
        <v>655862.48993674747</v>
      </c>
      <c r="Q419" s="192">
        <f t="shared" si="80"/>
        <v>1.2305273469799705E-2</v>
      </c>
      <c r="S419" s="191">
        <f t="shared" si="81"/>
        <v>146313746.35500622</v>
      </c>
      <c r="T419" s="192">
        <f t="shared" si="82"/>
        <v>1.2938817480265374E-2</v>
      </c>
      <c r="W419" s="181">
        <v>6583901.3343617273</v>
      </c>
      <c r="X419" s="182">
        <f t="shared" si="87"/>
        <v>22222.955497736133</v>
      </c>
      <c r="Y419" s="192">
        <f t="shared" si="83"/>
        <v>2.2603268120013897E-3</v>
      </c>
    </row>
    <row r="420" spans="1:25" x14ac:dyDescent="0.25">
      <c r="A420" s="188">
        <f t="shared" si="84"/>
        <v>51764</v>
      </c>
      <c r="B420" s="203">
        <v>14773198.406361904</v>
      </c>
      <c r="C420" s="204">
        <v>631690.96562304429</v>
      </c>
      <c r="D420" s="205">
        <f>B420-C420</f>
        <v>14141507.440738861</v>
      </c>
      <c r="E420" s="189"/>
      <c r="F420" s="189"/>
      <c r="G420" s="181">
        <f t="shared" si="86"/>
        <v>14773198.406361904</v>
      </c>
      <c r="H420" s="190">
        <f t="shared" si="75"/>
        <v>1.2393410510285197E-2</v>
      </c>
      <c r="I420" s="181">
        <f t="shared" si="78"/>
        <v>14141507.440738861</v>
      </c>
      <c r="J420" s="181"/>
      <c r="K420" s="206">
        <f t="shared" si="76"/>
        <v>13417813.809797114</v>
      </c>
      <c r="L420" s="189"/>
      <c r="M420" s="206">
        <f t="shared" si="79"/>
        <v>13417813.809797114</v>
      </c>
      <c r="N420" s="191">
        <f t="shared" si="85"/>
        <v>0</v>
      </c>
      <c r="O420" s="206">
        <v>14049504.775420157</v>
      </c>
      <c r="P420" s="205">
        <v>631690.96562304429</v>
      </c>
      <c r="Q420" s="192">
        <f t="shared" si="80"/>
        <v>1.2290745848396512E-2</v>
      </c>
      <c r="S420" s="191">
        <f t="shared" si="81"/>
        <v>146476658.97675413</v>
      </c>
      <c r="T420" s="192">
        <f t="shared" si="82"/>
        <v>1.2802368387019758E-2</v>
      </c>
      <c r="W420" s="181">
        <v>6589683.2369931089</v>
      </c>
      <c r="X420" s="182">
        <f t="shared" si="87"/>
        <v>22228.179065492055</v>
      </c>
      <c r="Y420" s="192">
        <f t="shared" si="83"/>
        <v>2.1346844084002559E-3</v>
      </c>
    </row>
    <row r="421" spans="1:25" x14ac:dyDescent="0.25">
      <c r="A421" s="188">
        <f t="shared" si="84"/>
        <v>51794</v>
      </c>
      <c r="B421" s="203">
        <v>13907751.674572557</v>
      </c>
      <c r="C421" s="204">
        <v>578611.44450852892</v>
      </c>
      <c r="D421" s="205">
        <f t="shared" si="77"/>
        <v>13329140.230064029</v>
      </c>
      <c r="E421" s="189"/>
      <c r="F421" s="189"/>
      <c r="G421" s="181">
        <f t="shared" si="86"/>
        <v>13907751.674572557</v>
      </c>
      <c r="H421" s="190">
        <f t="shared" si="75"/>
        <v>1.2377795486521403E-2</v>
      </c>
      <c r="I421" s="181">
        <f t="shared" si="78"/>
        <v>13329140.230064029</v>
      </c>
      <c r="J421" s="181"/>
      <c r="K421" s="206">
        <f t="shared" si="76"/>
        <v>12647445.526755394</v>
      </c>
      <c r="L421" s="189"/>
      <c r="M421" s="206">
        <f t="shared" si="79"/>
        <v>12647445.526755394</v>
      </c>
      <c r="N421" s="191">
        <f t="shared" si="85"/>
        <v>0</v>
      </c>
      <c r="O421" s="206">
        <v>13226056.971263923</v>
      </c>
      <c r="P421" s="205">
        <v>578611.44450852892</v>
      </c>
      <c r="Q421" s="192">
        <f t="shared" si="80"/>
        <v>1.2277498925509001E-2</v>
      </c>
      <c r="S421" s="191">
        <f t="shared" si="81"/>
        <v>146630054.66027963</v>
      </c>
      <c r="T421" s="192">
        <f t="shared" si="82"/>
        <v>1.2657724713425189E-2</v>
      </c>
      <c r="W421" s="181">
        <v>6595465.1396244951</v>
      </c>
      <c r="X421" s="182">
        <f t="shared" si="87"/>
        <v>22231.950522996449</v>
      </c>
      <c r="Y421" s="192">
        <f t="shared" si="83"/>
        <v>2.0009147136470506E-3</v>
      </c>
    </row>
    <row r="422" spans="1:25" x14ac:dyDescent="0.25">
      <c r="A422" s="188">
        <f t="shared" si="84"/>
        <v>51825</v>
      </c>
      <c r="B422" s="203">
        <v>11769287.667766547</v>
      </c>
      <c r="C422" s="204">
        <v>518785.02023770922</v>
      </c>
      <c r="D422" s="205">
        <f t="shared" si="77"/>
        <v>11250502.647528838</v>
      </c>
      <c r="E422" s="189"/>
      <c r="F422" s="189"/>
      <c r="G422" s="181">
        <f t="shared" si="86"/>
        <v>11769287.667766547</v>
      </c>
      <c r="H422" s="190">
        <f t="shared" si="75"/>
        <v>1.2364248411852907E-2</v>
      </c>
      <c r="I422" s="181">
        <f t="shared" si="78"/>
        <v>11250502.647528838</v>
      </c>
      <c r="J422" s="181"/>
      <c r="K422" s="206">
        <f t="shared" si="76"/>
        <v>10737911.668865655</v>
      </c>
      <c r="L422" s="189"/>
      <c r="M422" s="206">
        <f t="shared" si="79"/>
        <v>10737911.668865655</v>
      </c>
      <c r="N422" s="191">
        <f t="shared" si="85"/>
        <v>0</v>
      </c>
      <c r="O422" s="206">
        <v>11256696.689103363</v>
      </c>
      <c r="P422" s="205">
        <v>518785.02023770922</v>
      </c>
      <c r="Q422" s="192">
        <f t="shared" si="80"/>
        <v>1.2256001978482312E-2</v>
      </c>
      <c r="S422" s="191">
        <f t="shared" si="81"/>
        <v>146760065.11850479</v>
      </c>
      <c r="T422" s="192">
        <f t="shared" si="82"/>
        <v>1.2485225787441045E-2</v>
      </c>
      <c r="W422" s="181">
        <v>6601247.0422558812</v>
      </c>
      <c r="X422" s="182">
        <f t="shared" si="87"/>
        <v>22232.172827204427</v>
      </c>
      <c r="Y422" s="192">
        <f t="shared" si="83"/>
        <v>1.8395635988170955E-3</v>
      </c>
    </row>
    <row r="423" spans="1:25" x14ac:dyDescent="0.25">
      <c r="A423" s="188">
        <f t="shared" si="84"/>
        <v>51855</v>
      </c>
      <c r="B423" s="203">
        <v>12097444.4138643</v>
      </c>
      <c r="C423" s="204">
        <v>493028.98435297603</v>
      </c>
      <c r="D423" s="205">
        <f t="shared" si="77"/>
        <v>11604415.429511324</v>
      </c>
      <c r="E423" s="189"/>
      <c r="F423" s="189"/>
      <c r="G423" s="181">
        <f t="shared" si="86"/>
        <v>12097444.4138643</v>
      </c>
      <c r="H423" s="190">
        <f t="shared" si="75"/>
        <v>1.2347944904666397E-2</v>
      </c>
      <c r="I423" s="181">
        <f t="shared" si="78"/>
        <v>11604415.429511324</v>
      </c>
      <c r="J423" s="181"/>
      <c r="K423" s="206">
        <f t="shared" si="76"/>
        <v>11025813.407593472</v>
      </c>
      <c r="L423" s="189"/>
      <c r="M423" s="206">
        <f t="shared" si="79"/>
        <v>11025813.407593472</v>
      </c>
      <c r="N423" s="191">
        <f t="shared" si="85"/>
        <v>0</v>
      </c>
      <c r="O423" s="206">
        <v>11518842.391946448</v>
      </c>
      <c r="P423" s="205">
        <v>493028.98435297603</v>
      </c>
      <c r="Q423" s="192">
        <f t="shared" si="80"/>
        <v>1.2248520019427556E-2</v>
      </c>
      <c r="S423" s="191">
        <f t="shared" si="81"/>
        <v>146893480.86926407</v>
      </c>
      <c r="T423" s="192">
        <f t="shared" si="82"/>
        <v>1.231052486112727E-2</v>
      </c>
      <c r="W423" s="181">
        <v>6607028.9448872656</v>
      </c>
      <c r="X423" s="182">
        <f t="shared" si="87"/>
        <v>22232.91014684218</v>
      </c>
      <c r="Y423" s="192">
        <f t="shared" si="83"/>
        <v>1.6760141048737243E-3</v>
      </c>
    </row>
    <row r="424" spans="1:25" x14ac:dyDescent="0.25">
      <c r="A424" s="188">
        <f t="shared" si="84"/>
        <v>51886</v>
      </c>
      <c r="B424" s="203">
        <v>12220991.115213703</v>
      </c>
      <c r="C424" s="204">
        <v>489262.39783661708</v>
      </c>
      <c r="D424" s="205">
        <f t="shared" si="77"/>
        <v>11731728.717377087</v>
      </c>
      <c r="E424" s="189"/>
      <c r="F424" s="189"/>
      <c r="G424" s="181">
        <f t="shared" si="86"/>
        <v>12220991.115213703</v>
      </c>
      <c r="H424" s="190">
        <f t="shared" ref="H424:H487" si="88">G424/G412-1</f>
        <v>1.2347398101024476E-2</v>
      </c>
      <c r="I424" s="181">
        <f t="shared" si="78"/>
        <v>11731728.717377087</v>
      </c>
      <c r="J424" s="181"/>
      <c r="K424" s="206">
        <f t="shared" si="76"/>
        <v>11114535.278793484</v>
      </c>
      <c r="L424" s="189"/>
      <c r="M424" s="206">
        <f t="shared" si="79"/>
        <v>11114535.278793484</v>
      </c>
      <c r="N424" s="191">
        <f t="shared" si="85"/>
        <v>0</v>
      </c>
      <c r="O424" s="206">
        <v>11603797.6766301</v>
      </c>
      <c r="P424" s="205">
        <v>489262.39783661708</v>
      </c>
      <c r="Q424" s="192">
        <f t="shared" si="80"/>
        <v>1.2249695929472892E-2</v>
      </c>
      <c r="S424" s="191">
        <f t="shared" si="81"/>
        <v>147027982.93739027</v>
      </c>
      <c r="T424" s="192">
        <f t="shared" si="82"/>
        <v>1.2301942008506872E-2</v>
      </c>
      <c r="W424" s="181">
        <v>6612818.0586689198</v>
      </c>
      <c r="X424" s="182">
        <f t="shared" si="87"/>
        <v>22233.786206267592</v>
      </c>
      <c r="Y424" s="192">
        <f t="shared" si="83"/>
        <v>1.676831195132733E-3</v>
      </c>
    </row>
    <row r="425" spans="1:25" x14ac:dyDescent="0.25">
      <c r="A425" s="188">
        <f t="shared" si="84"/>
        <v>51917</v>
      </c>
      <c r="B425" s="203">
        <v>11356359.389589811</v>
      </c>
      <c r="C425" s="204">
        <v>472940.16367653245</v>
      </c>
      <c r="D425" s="205">
        <f t="shared" si="77"/>
        <v>10883419.225913279</v>
      </c>
      <c r="E425" s="189"/>
      <c r="F425" s="189"/>
      <c r="G425" s="181">
        <f t="shared" si="86"/>
        <v>11356359.389589811</v>
      </c>
      <c r="H425" s="190">
        <f t="shared" si="88"/>
        <v>1.2338987321911299E-2</v>
      </c>
      <c r="I425" s="181">
        <f t="shared" si="78"/>
        <v>10883419.225913279</v>
      </c>
      <c r="J425" s="181"/>
      <c r="K425" s="206">
        <f t="shared" si="76"/>
        <v>10313331.837573925</v>
      </c>
      <c r="L425" s="189"/>
      <c r="M425" s="206">
        <f t="shared" si="79"/>
        <v>10313331.837573925</v>
      </c>
      <c r="N425" s="191">
        <f t="shared" si="85"/>
        <v>0</v>
      </c>
      <c r="O425" s="206">
        <v>10786272.001250457</v>
      </c>
      <c r="P425" s="205">
        <v>472940.16367653245</v>
      </c>
      <c r="Q425" s="192">
        <f t="shared" si="80"/>
        <v>1.2236345341819721E-2</v>
      </c>
      <c r="S425" s="191">
        <f t="shared" si="81"/>
        <v>147152654.89821252</v>
      </c>
      <c r="T425" s="192">
        <f t="shared" si="82"/>
        <v>1.2293999034421299E-2</v>
      </c>
      <c r="W425" s="181">
        <v>6618605.970592198</v>
      </c>
      <c r="X425" s="182">
        <f t="shared" si="87"/>
        <v>22233.17954748197</v>
      </c>
      <c r="Y425" s="192">
        <f t="shared" si="83"/>
        <v>1.6782630822098632E-3</v>
      </c>
    </row>
    <row r="426" spans="1:25" x14ac:dyDescent="0.25">
      <c r="A426" s="188">
        <f t="shared" si="84"/>
        <v>51946</v>
      </c>
      <c r="B426" s="203">
        <v>12401875.706193492</v>
      </c>
      <c r="C426" s="204">
        <v>558062.45640382811</v>
      </c>
      <c r="D426" s="205">
        <f t="shared" si="77"/>
        <v>11843813.249789665</v>
      </c>
      <c r="E426" s="189"/>
      <c r="F426" s="189"/>
      <c r="G426" s="181">
        <f t="shared" si="86"/>
        <v>12401875.706193492</v>
      </c>
      <c r="H426" s="190">
        <f t="shared" si="88"/>
        <v>1.2338801030409074E-2</v>
      </c>
      <c r="I426" s="181">
        <f t="shared" si="78"/>
        <v>11843813.249789665</v>
      </c>
      <c r="J426" s="181"/>
      <c r="K426" s="206">
        <f t="shared" si="76"/>
        <v>11232457.037660778</v>
      </c>
      <c r="L426" s="189"/>
      <c r="M426" s="206">
        <f t="shared" si="79"/>
        <v>11232457.037660778</v>
      </c>
      <c r="N426" s="191">
        <f t="shared" si="85"/>
        <v>0</v>
      </c>
      <c r="O426" s="206">
        <v>11790519.494064605</v>
      </c>
      <c r="P426" s="205">
        <v>558062.45640382811</v>
      </c>
      <c r="Q426" s="192">
        <f t="shared" si="80"/>
        <v>1.2226935920249815E-2</v>
      </c>
      <c r="S426" s="191">
        <f t="shared" si="81"/>
        <v>147288334.48502535</v>
      </c>
      <c r="T426" s="192">
        <f t="shared" si="82"/>
        <v>1.2285368901544302E-2</v>
      </c>
      <c r="W426" s="181">
        <v>6624392.6806570962</v>
      </c>
      <c r="X426" s="182">
        <f t="shared" si="87"/>
        <v>22234.239663222277</v>
      </c>
      <c r="Y426" s="192">
        <f t="shared" si="83"/>
        <v>1.6789967038604026E-3</v>
      </c>
    </row>
    <row r="427" spans="1:25" x14ac:dyDescent="0.25">
      <c r="A427" s="188">
        <f t="shared" si="84"/>
        <v>51977</v>
      </c>
      <c r="B427" s="203">
        <v>12752921.295755101</v>
      </c>
      <c r="C427" s="204">
        <v>606714.58602685831</v>
      </c>
      <c r="D427" s="205">
        <f t="shared" si="77"/>
        <v>12146206.709728243</v>
      </c>
      <c r="E427" s="189"/>
      <c r="F427" s="189"/>
      <c r="G427" s="181">
        <f t="shared" si="86"/>
        <v>12752921.295755101</v>
      </c>
      <c r="H427" s="190">
        <f t="shared" si="88"/>
        <v>1.2339895935781664E-2</v>
      </c>
      <c r="I427" s="181">
        <f t="shared" si="78"/>
        <v>12146206.709728243</v>
      </c>
      <c r="J427" s="181"/>
      <c r="K427" s="206">
        <f t="shared" si="76"/>
        <v>11563939.868367439</v>
      </c>
      <c r="L427" s="189"/>
      <c r="M427" s="206">
        <f t="shared" si="79"/>
        <v>11563939.868367439</v>
      </c>
      <c r="N427" s="191">
        <f t="shared" si="85"/>
        <v>0</v>
      </c>
      <c r="O427" s="206">
        <v>12170654.454394298</v>
      </c>
      <c r="P427" s="205">
        <v>606714.58602685831</v>
      </c>
      <c r="Q427" s="192">
        <f t="shared" si="80"/>
        <v>1.222109960805362E-2</v>
      </c>
      <c r="S427" s="191">
        <f t="shared" si="81"/>
        <v>147427952.26324356</v>
      </c>
      <c r="T427" s="192">
        <f t="shared" si="82"/>
        <v>1.2276505861184672E-2</v>
      </c>
      <c r="W427" s="181">
        <v>6630178.1888636164</v>
      </c>
      <c r="X427" s="182">
        <f t="shared" si="87"/>
        <v>22235.895938795587</v>
      </c>
      <c r="Y427" s="192">
        <f t="shared" si="83"/>
        <v>1.6794815902316795E-3</v>
      </c>
    </row>
    <row r="428" spans="1:25" x14ac:dyDescent="0.25">
      <c r="A428" s="188">
        <f t="shared" si="84"/>
        <v>52007</v>
      </c>
      <c r="B428" s="203">
        <v>14377666.261542674</v>
      </c>
      <c r="C428" s="204">
        <v>625259.46966044593</v>
      </c>
      <c r="D428" s="205">
        <f t="shared" si="77"/>
        <v>13752406.791882228</v>
      </c>
      <c r="E428" s="189"/>
      <c r="F428" s="189"/>
      <c r="G428" s="181">
        <f t="shared" si="86"/>
        <v>14377666.261542674</v>
      </c>
      <c r="H428" s="190">
        <f t="shared" si="88"/>
        <v>1.2325625998632406E-2</v>
      </c>
      <c r="I428" s="181">
        <f t="shared" si="78"/>
        <v>13752406.791882228</v>
      </c>
      <c r="J428" s="181"/>
      <c r="K428" s="206">
        <f t="shared" si="76"/>
        <v>13125759.063821888</v>
      </c>
      <c r="L428" s="189"/>
      <c r="M428" s="206">
        <f t="shared" si="79"/>
        <v>13125759.063821888</v>
      </c>
      <c r="N428" s="191">
        <f t="shared" si="85"/>
        <v>0</v>
      </c>
      <c r="O428" s="206">
        <v>13751018.533482334</v>
      </c>
      <c r="P428" s="205">
        <v>625259.46966044593</v>
      </c>
      <c r="Q428" s="192">
        <f t="shared" si="80"/>
        <v>1.2218905082259868E-2</v>
      </c>
      <c r="S428" s="191">
        <f t="shared" si="81"/>
        <v>147586398.62630612</v>
      </c>
      <c r="T428" s="192">
        <f t="shared" si="82"/>
        <v>1.226647990155838E-2</v>
      </c>
      <c r="W428" s="181">
        <v>6635962.4952117587</v>
      </c>
      <c r="X428" s="182">
        <f t="shared" si="87"/>
        <v>22240.390709380663</v>
      </c>
      <c r="Y428" s="192">
        <f t="shared" si="83"/>
        <v>1.6787975033663027E-3</v>
      </c>
    </row>
    <row r="429" spans="1:25" x14ac:dyDescent="0.25">
      <c r="A429" s="188">
        <f t="shared" si="84"/>
        <v>52038</v>
      </c>
      <c r="B429" s="203">
        <v>14999082.946775101</v>
      </c>
      <c r="C429" s="204">
        <v>651244.06725267263</v>
      </c>
      <c r="D429" s="205">
        <f t="shared" si="77"/>
        <v>14347838.879522428</v>
      </c>
      <c r="E429" s="189"/>
      <c r="F429" s="189"/>
      <c r="G429" s="181">
        <f t="shared" si="86"/>
        <v>14999082.946775101</v>
      </c>
      <c r="H429" s="190">
        <f t="shared" si="88"/>
        <v>1.2311359423318624E-2</v>
      </c>
      <c r="I429" s="181">
        <f t="shared" si="78"/>
        <v>14347838.879522428</v>
      </c>
      <c r="J429" s="181"/>
      <c r="K429" s="206">
        <f t="shared" ref="K429:K492" si="89">M429</f>
        <v>13685108.498226563</v>
      </c>
      <c r="L429" s="189"/>
      <c r="M429" s="206">
        <f t="shared" si="79"/>
        <v>13685108.498226563</v>
      </c>
      <c r="N429" s="191">
        <f t="shared" si="85"/>
        <v>0</v>
      </c>
      <c r="O429" s="206">
        <v>14336352.565479236</v>
      </c>
      <c r="P429" s="205">
        <v>651244.06725267263</v>
      </c>
      <c r="Q429" s="192">
        <f t="shared" si="80"/>
        <v>1.2204982249061969E-2</v>
      </c>
      <c r="S429" s="191">
        <f t="shared" si="81"/>
        <v>147751411.15758827</v>
      </c>
      <c r="T429" s="192">
        <f t="shared" si="82"/>
        <v>1.2256054673404959E-2</v>
      </c>
      <c r="W429" s="181">
        <v>6641745.5997015228</v>
      </c>
      <c r="X429" s="182">
        <f t="shared" si="87"/>
        <v>22245.870297144196</v>
      </c>
      <c r="Y429" s="192">
        <f t="shared" si="83"/>
        <v>1.6777001345316123E-3</v>
      </c>
    </row>
    <row r="430" spans="1:25" x14ac:dyDescent="0.25">
      <c r="A430" s="188">
        <f t="shared" si="84"/>
        <v>52068</v>
      </c>
      <c r="B430" s="203">
        <v>15898149.943702145</v>
      </c>
      <c r="C430" s="204">
        <v>629201.18371147383</v>
      </c>
      <c r="D430" s="205">
        <f t="shared" ref="D430:D493" si="90">B430-C430</f>
        <v>15268948.75999067</v>
      </c>
      <c r="E430" s="189"/>
      <c r="F430" s="189"/>
      <c r="G430" s="181">
        <f t="shared" si="86"/>
        <v>15898149.943702145</v>
      </c>
      <c r="H430" s="190">
        <f t="shared" si="88"/>
        <v>1.2295354019254523E-2</v>
      </c>
      <c r="I430" s="181">
        <f t="shared" si="78"/>
        <v>15268948.75999067</v>
      </c>
      <c r="J430" s="181"/>
      <c r="K430" s="206">
        <f t="shared" si="89"/>
        <v>14529097.561162543</v>
      </c>
      <c r="L430" s="189"/>
      <c r="M430" s="206">
        <f t="shared" si="79"/>
        <v>14529097.561162543</v>
      </c>
      <c r="N430" s="191">
        <f t="shared" si="85"/>
        <v>0</v>
      </c>
      <c r="O430" s="206">
        <v>15158298.744874017</v>
      </c>
      <c r="P430" s="205">
        <v>629201.18371147383</v>
      </c>
      <c r="Q430" s="192">
        <f t="shared" si="80"/>
        <v>1.2200402249177067E-2</v>
      </c>
      <c r="S430" s="191">
        <f t="shared" si="81"/>
        <v>147926535.40587926</v>
      </c>
      <c r="T430" s="192">
        <f t="shared" si="82"/>
        <v>1.2245021065441675E-2</v>
      </c>
      <c r="W430" s="181">
        <v>6647527.5023329072</v>
      </c>
      <c r="X430" s="182">
        <f t="shared" si="87"/>
        <v>22252.865498332332</v>
      </c>
      <c r="Y430" s="192">
        <f t="shared" si="83"/>
        <v>1.6759825974475007E-3</v>
      </c>
    </row>
    <row r="431" spans="1:25" x14ac:dyDescent="0.25">
      <c r="A431" s="188">
        <f t="shared" si="84"/>
        <v>52099</v>
      </c>
      <c r="B431" s="203">
        <v>16169616.033287443</v>
      </c>
      <c r="C431" s="204">
        <v>665388.59604368662</v>
      </c>
      <c r="D431" s="205">
        <f t="shared" si="90"/>
        <v>15504227.437243756</v>
      </c>
      <c r="E431" s="189"/>
      <c r="F431" s="189"/>
      <c r="G431" s="181">
        <f t="shared" si="86"/>
        <v>16169616.033287443</v>
      </c>
      <c r="H431" s="190">
        <f t="shared" si="88"/>
        <v>1.2293080844005377E-2</v>
      </c>
      <c r="I431" s="181">
        <f t="shared" si="78"/>
        <v>15504227.437243756</v>
      </c>
      <c r="J431" s="181"/>
      <c r="K431" s="206">
        <f t="shared" si="89"/>
        <v>14710517.612165743</v>
      </c>
      <c r="L431" s="189"/>
      <c r="M431" s="206">
        <f t="shared" si="79"/>
        <v>14710517.612165743</v>
      </c>
      <c r="N431" s="191">
        <f t="shared" si="85"/>
        <v>0</v>
      </c>
      <c r="O431" s="206">
        <v>15375906.208209431</v>
      </c>
      <c r="P431" s="205">
        <v>665388.59604368662</v>
      </c>
      <c r="Q431" s="192">
        <f t="shared" si="80"/>
        <v>1.2192378780775837E-2</v>
      </c>
      <c r="S431" s="191">
        <f t="shared" si="81"/>
        <v>148103731.170784</v>
      </c>
      <c r="T431" s="192">
        <f t="shared" si="82"/>
        <v>1.2233880003555297E-2</v>
      </c>
      <c r="W431" s="181">
        <v>6653309.4049642934</v>
      </c>
      <c r="X431" s="182">
        <f t="shared" si="87"/>
        <v>22260.159892801323</v>
      </c>
      <c r="Y431" s="192">
        <f t="shared" si="83"/>
        <v>1.674142535585732E-3</v>
      </c>
    </row>
    <row r="432" spans="1:25" x14ac:dyDescent="0.25">
      <c r="A432" s="188">
        <f t="shared" si="84"/>
        <v>52130</v>
      </c>
      <c r="B432" s="203">
        <v>14954703.964757526</v>
      </c>
      <c r="C432" s="204">
        <v>640901.01910697285</v>
      </c>
      <c r="D432" s="205">
        <f t="shared" si="90"/>
        <v>14313802.945650553</v>
      </c>
      <c r="E432" s="189"/>
      <c r="F432" s="189"/>
      <c r="G432" s="181">
        <f t="shared" si="86"/>
        <v>14954703.964757526</v>
      </c>
      <c r="H432" s="190">
        <f t="shared" si="88"/>
        <v>1.2286138275747982E-2</v>
      </c>
      <c r="I432" s="181">
        <f t="shared" ref="I432:I495" si="91">G432-C432</f>
        <v>14313802.945650553</v>
      </c>
      <c r="J432" s="181"/>
      <c r="K432" s="206">
        <f t="shared" si="89"/>
        <v>13581217.914689779</v>
      </c>
      <c r="L432" s="189"/>
      <c r="M432" s="206">
        <f t="shared" ref="M432:M495" si="92">O432-P432</f>
        <v>13581217.914689779</v>
      </c>
      <c r="N432" s="191">
        <f t="shared" si="85"/>
        <v>0</v>
      </c>
      <c r="O432" s="206">
        <v>14222118.933796752</v>
      </c>
      <c r="P432" s="205">
        <v>640901.01910697285</v>
      </c>
      <c r="Q432" s="192">
        <f t="shared" ref="Q432:Q495" si="93">M432/M420-1</f>
        <v>1.2178146694311387E-2</v>
      </c>
      <c r="S432" s="191">
        <f t="shared" si="81"/>
        <v>148267135.27567667</v>
      </c>
      <c r="T432" s="192">
        <f t="shared" si="82"/>
        <v>1.2223628743516679E-2</v>
      </c>
      <c r="W432" s="181">
        <v>6659091.3075956786</v>
      </c>
      <c r="X432" s="182">
        <f t="shared" si="87"/>
        <v>22265.370517829673</v>
      </c>
      <c r="Y432" s="192">
        <f t="shared" si="83"/>
        <v>1.673166849522012E-3</v>
      </c>
    </row>
    <row r="433" spans="1:25" x14ac:dyDescent="0.25">
      <c r="A433" s="188">
        <f t="shared" si="84"/>
        <v>52160</v>
      </c>
      <c r="B433" s="203">
        <v>14078409.042886948</v>
      </c>
      <c r="C433" s="204">
        <v>587045.3057149566</v>
      </c>
      <c r="D433" s="205">
        <f t="shared" si="90"/>
        <v>13491363.737171991</v>
      </c>
      <c r="E433" s="189"/>
      <c r="F433" s="189"/>
      <c r="G433" s="181">
        <f t="shared" si="86"/>
        <v>14078409.042886948</v>
      </c>
      <c r="H433" s="190">
        <f t="shared" si="88"/>
        <v>1.2270665475455855E-2</v>
      </c>
      <c r="I433" s="181">
        <f t="shared" si="91"/>
        <v>13491363.737171991</v>
      </c>
      <c r="J433" s="181"/>
      <c r="K433" s="206">
        <f t="shared" si="89"/>
        <v>12801304.186202666</v>
      </c>
      <c r="L433" s="189"/>
      <c r="M433" s="206">
        <f t="shared" si="92"/>
        <v>12801304.186202666</v>
      </c>
      <c r="N433" s="191">
        <f t="shared" si="85"/>
        <v>0</v>
      </c>
      <c r="O433" s="206">
        <v>13388349.491917623</v>
      </c>
      <c r="P433" s="205">
        <v>587045.3057149566</v>
      </c>
      <c r="Q433" s="192">
        <f t="shared" si="93"/>
        <v>1.2165196451867422E-2</v>
      </c>
      <c r="S433" s="191">
        <f t="shared" si="81"/>
        <v>148420993.93512395</v>
      </c>
      <c r="T433" s="192">
        <f t="shared" si="82"/>
        <v>1.2213998548890048E-2</v>
      </c>
      <c r="W433" s="181">
        <v>6664873.2102270611</v>
      </c>
      <c r="X433" s="182">
        <f t="shared" si="87"/>
        <v>22269.139900122344</v>
      </c>
      <c r="Y433" s="192">
        <f t="shared" si="83"/>
        <v>1.6727896676194121E-3</v>
      </c>
    </row>
    <row r="434" spans="1:25" x14ac:dyDescent="0.25">
      <c r="A434" s="188">
        <f t="shared" si="84"/>
        <v>52191</v>
      </c>
      <c r="B434" s="203">
        <v>11913552.623387923</v>
      </c>
      <c r="C434" s="204">
        <v>526364.91250150639</v>
      </c>
      <c r="D434" s="205">
        <f t="shared" si="90"/>
        <v>11387187.710886417</v>
      </c>
      <c r="E434" s="189"/>
      <c r="F434" s="189"/>
      <c r="G434" s="181">
        <f t="shared" si="86"/>
        <v>11913552.623387923</v>
      </c>
      <c r="H434" s="190">
        <f t="shared" si="88"/>
        <v>1.2257747426506205E-2</v>
      </c>
      <c r="I434" s="181">
        <f t="shared" si="91"/>
        <v>11387187.710886417</v>
      </c>
      <c r="J434" s="181"/>
      <c r="K434" s="206">
        <f t="shared" si="89"/>
        <v>10868313.521473674</v>
      </c>
      <c r="L434" s="189"/>
      <c r="M434" s="206">
        <f t="shared" si="92"/>
        <v>10868313.521473674</v>
      </c>
      <c r="N434" s="191">
        <f t="shared" si="85"/>
        <v>0</v>
      </c>
      <c r="O434" s="206">
        <v>11394678.433975181</v>
      </c>
      <c r="P434" s="205">
        <v>526364.91250150639</v>
      </c>
      <c r="Q434" s="192">
        <f t="shared" si="93"/>
        <v>1.2144060840630466E-2</v>
      </c>
      <c r="S434" s="191">
        <f t="shared" si="81"/>
        <v>148551395.78773198</v>
      </c>
      <c r="T434" s="192">
        <f t="shared" si="82"/>
        <v>1.2205845423826522E-2</v>
      </c>
      <c r="W434" s="181">
        <v>6670655.1128584454</v>
      </c>
      <c r="X434" s="182">
        <f t="shared" si="87"/>
        <v>22269.386330794154</v>
      </c>
      <c r="Y434" s="192">
        <f t="shared" si="83"/>
        <v>1.6738581459834201E-3</v>
      </c>
    </row>
    <row r="435" spans="1:25" x14ac:dyDescent="0.25">
      <c r="A435" s="188">
        <f t="shared" si="84"/>
        <v>52221</v>
      </c>
      <c r="B435" s="203">
        <v>12245532.067035135</v>
      </c>
      <c r="C435" s="204">
        <v>500216.11011161626</v>
      </c>
      <c r="D435" s="205">
        <f t="shared" si="90"/>
        <v>11745315.956923518</v>
      </c>
      <c r="E435" s="189"/>
      <c r="F435" s="189"/>
      <c r="G435" s="181">
        <f t="shared" si="86"/>
        <v>12245532.067035135</v>
      </c>
      <c r="H435" s="190">
        <f t="shared" si="88"/>
        <v>1.2241234438004067E-2</v>
      </c>
      <c r="I435" s="181">
        <f t="shared" si="91"/>
        <v>11745315.956923518</v>
      </c>
      <c r="J435" s="181"/>
      <c r="K435" s="206">
        <f t="shared" si="89"/>
        <v>11159631.132009067</v>
      </c>
      <c r="L435" s="189"/>
      <c r="M435" s="206">
        <f t="shared" si="92"/>
        <v>11159631.132009067</v>
      </c>
      <c r="N435" s="191">
        <f t="shared" si="85"/>
        <v>0</v>
      </c>
      <c r="O435" s="206">
        <v>11659847.242120683</v>
      </c>
      <c r="P435" s="205">
        <v>500216.11011161626</v>
      </c>
      <c r="Q435" s="192">
        <f t="shared" si="93"/>
        <v>1.2136766646480224E-2</v>
      </c>
      <c r="S435" s="191">
        <f t="shared" si="81"/>
        <v>148685213.51214755</v>
      </c>
      <c r="T435" s="192">
        <f t="shared" si="82"/>
        <v>1.219749598335218E-2</v>
      </c>
      <c r="W435" s="181">
        <v>6676437.0154898316</v>
      </c>
      <c r="X435" s="182">
        <f t="shared" si="87"/>
        <v>22270.143965589246</v>
      </c>
      <c r="Y435" s="192">
        <f t="shared" si="83"/>
        <v>1.6747163777097729E-3</v>
      </c>
    </row>
    <row r="436" spans="1:25" x14ac:dyDescent="0.25">
      <c r="A436" s="188">
        <f t="shared" si="84"/>
        <v>52252</v>
      </c>
      <c r="B436" s="203">
        <v>12370583.039610337</v>
      </c>
      <c r="C436" s="204">
        <v>496392.39104953734</v>
      </c>
      <c r="D436" s="205">
        <f t="shared" si="90"/>
        <v>11874190.6485608</v>
      </c>
      <c r="E436" s="189"/>
      <c r="F436" s="189"/>
      <c r="G436" s="181">
        <f t="shared" si="86"/>
        <v>12370583.039610337</v>
      </c>
      <c r="H436" s="190">
        <f t="shared" si="88"/>
        <v>1.2240572224163637E-2</v>
      </c>
      <c r="I436" s="181">
        <f t="shared" si="91"/>
        <v>11874190.6485608</v>
      </c>
      <c r="J436" s="181"/>
      <c r="K436" s="206">
        <f t="shared" si="89"/>
        <v>11249442.409115933</v>
      </c>
      <c r="L436" s="189"/>
      <c r="M436" s="206">
        <f t="shared" si="92"/>
        <v>11249442.409115933</v>
      </c>
      <c r="N436" s="191">
        <f t="shared" si="85"/>
        <v>0</v>
      </c>
      <c r="O436" s="206">
        <v>11745834.800165471</v>
      </c>
      <c r="P436" s="205">
        <v>496392.39104953734</v>
      </c>
      <c r="Q436" s="192">
        <f t="shared" si="93"/>
        <v>1.2137901130230055E-2</v>
      </c>
      <c r="S436" s="191">
        <f t="shared" si="81"/>
        <v>148820120.64247</v>
      </c>
      <c r="T436" s="192">
        <f t="shared" si="82"/>
        <v>1.2189092642608701E-2</v>
      </c>
      <c r="W436" s="181">
        <v>6682226.1292714877</v>
      </c>
      <c r="X436" s="182">
        <f t="shared" si="87"/>
        <v>22271.03928592951</v>
      </c>
      <c r="Y436" s="192">
        <f t="shared" si="83"/>
        <v>1.6755166806190491E-3</v>
      </c>
    </row>
    <row r="437" spans="1:25" x14ac:dyDescent="0.25">
      <c r="A437" s="188">
        <f t="shared" si="84"/>
        <v>52283</v>
      </c>
      <c r="B437" s="203">
        <v>11495277.322456043</v>
      </c>
      <c r="C437" s="204">
        <v>479837.24601356842</v>
      </c>
      <c r="D437" s="205">
        <f t="shared" si="90"/>
        <v>11015440.076442474</v>
      </c>
      <c r="E437" s="189"/>
      <c r="F437" s="189"/>
      <c r="G437" s="181">
        <f t="shared" si="86"/>
        <v>11495277.322456043</v>
      </c>
      <c r="H437" s="190">
        <f t="shared" si="88"/>
        <v>1.2232611535134774E-2</v>
      </c>
      <c r="I437" s="181">
        <f t="shared" si="91"/>
        <v>11015440.076442474</v>
      </c>
      <c r="J437" s="181"/>
      <c r="K437" s="206">
        <f t="shared" si="89"/>
        <v>10438379.030540485</v>
      </c>
      <c r="L437" s="189"/>
      <c r="M437" s="206">
        <f t="shared" si="92"/>
        <v>10438379.030540485</v>
      </c>
      <c r="N437" s="191">
        <f t="shared" si="85"/>
        <v>0</v>
      </c>
      <c r="O437" s="206">
        <v>10918216.276554054</v>
      </c>
      <c r="P437" s="205">
        <v>479837.24601356842</v>
      </c>
      <c r="Q437" s="192">
        <f t="shared" si="93"/>
        <v>1.2124810384844142E-2</v>
      </c>
      <c r="S437" s="191">
        <f t="shared" si="81"/>
        <v>148945167.83543658</v>
      </c>
      <c r="T437" s="192">
        <f t="shared" si="82"/>
        <v>1.2181315644382851E-2</v>
      </c>
      <c r="W437" s="181">
        <v>6688014.041194764</v>
      </c>
      <c r="X437" s="182">
        <f t="shared" si="87"/>
        <v>22270.462788805486</v>
      </c>
      <c r="Y437" s="192">
        <f t="shared" si="83"/>
        <v>1.6769190049443772E-3</v>
      </c>
    </row>
    <row r="438" spans="1:25" x14ac:dyDescent="0.25">
      <c r="A438" s="188">
        <f t="shared" si="84"/>
        <v>52312</v>
      </c>
      <c r="B438" s="203">
        <v>12553587.982797276</v>
      </c>
      <c r="C438" s="204">
        <v>566208.25024271803</v>
      </c>
      <c r="D438" s="205">
        <f t="shared" si="90"/>
        <v>11987379.732554559</v>
      </c>
      <c r="E438" s="189"/>
      <c r="F438" s="189"/>
      <c r="G438" s="181">
        <f t="shared" si="86"/>
        <v>12553587.982797276</v>
      </c>
      <c r="H438" s="190">
        <f t="shared" si="88"/>
        <v>1.2233010570168679E-2</v>
      </c>
      <c r="I438" s="181">
        <f t="shared" si="91"/>
        <v>11987379.732554559</v>
      </c>
      <c r="J438" s="181"/>
      <c r="K438" s="206">
        <f t="shared" si="89"/>
        <v>11368544.793420561</v>
      </c>
      <c r="L438" s="189"/>
      <c r="M438" s="206">
        <f t="shared" si="92"/>
        <v>11368544.793420561</v>
      </c>
      <c r="N438" s="191">
        <f t="shared" si="85"/>
        <v>0</v>
      </c>
      <c r="O438" s="206">
        <v>11934753.043663278</v>
      </c>
      <c r="P438" s="205">
        <v>566208.25024271803</v>
      </c>
      <c r="Q438" s="192">
        <f t="shared" si="93"/>
        <v>1.2115582129849312E-2</v>
      </c>
      <c r="S438" s="191">
        <f t="shared" si="81"/>
        <v>149081255.59119636</v>
      </c>
      <c r="T438" s="192">
        <f t="shared" si="82"/>
        <v>1.2172865640987407E-2</v>
      </c>
      <c r="W438" s="181">
        <v>6693800.7512596622</v>
      </c>
      <c r="X438" s="182">
        <f t="shared" si="87"/>
        <v>22271.540658443071</v>
      </c>
      <c r="Y438" s="192">
        <f t="shared" si="83"/>
        <v>1.6776375439764291E-3</v>
      </c>
    </row>
    <row r="439" spans="1:25" x14ac:dyDescent="0.25">
      <c r="A439" s="188">
        <f t="shared" si="84"/>
        <v>52343</v>
      </c>
      <c r="B439" s="203">
        <v>12908947.30368075</v>
      </c>
      <c r="C439" s="204">
        <v>615578.91651448654</v>
      </c>
      <c r="D439" s="205">
        <f t="shared" si="90"/>
        <v>12293368.387166264</v>
      </c>
      <c r="E439" s="189"/>
      <c r="F439" s="189"/>
      <c r="G439" s="181">
        <f t="shared" si="86"/>
        <v>12908947.30368075</v>
      </c>
      <c r="H439" s="190">
        <f t="shared" si="88"/>
        <v>1.2234530764146045E-2</v>
      </c>
      <c r="I439" s="181">
        <f t="shared" si="91"/>
        <v>12293368.387166264</v>
      </c>
      <c r="J439" s="181"/>
      <c r="K439" s="206">
        <f t="shared" si="89"/>
        <v>11703977.784221888</v>
      </c>
      <c r="L439" s="189"/>
      <c r="M439" s="206">
        <f t="shared" si="92"/>
        <v>11703977.784221888</v>
      </c>
      <c r="N439" s="191">
        <f t="shared" si="85"/>
        <v>0</v>
      </c>
      <c r="O439" s="206">
        <v>12319556.700736374</v>
      </c>
      <c r="P439" s="205">
        <v>615578.91651448654</v>
      </c>
      <c r="Q439" s="192">
        <f t="shared" si="93"/>
        <v>1.2109879284093683E-2</v>
      </c>
      <c r="S439" s="191">
        <f t="shared" si="81"/>
        <v>149221293.50705081</v>
      </c>
      <c r="T439" s="192">
        <f t="shared" si="82"/>
        <v>1.2164187430380391E-2</v>
      </c>
      <c r="W439" s="181">
        <v>6699586.2594661824</v>
      </c>
      <c r="X439" s="182">
        <f t="shared" si="87"/>
        <v>22273.210274173056</v>
      </c>
      <c r="Y439" s="192">
        <f t="shared" si="83"/>
        <v>1.6781125204119451E-3</v>
      </c>
    </row>
    <row r="440" spans="1:25" x14ac:dyDescent="0.25">
      <c r="A440" s="188">
        <f t="shared" si="84"/>
        <v>52373</v>
      </c>
      <c r="B440" s="203">
        <v>14553360.085622685</v>
      </c>
      <c r="C440" s="204">
        <v>634370.83401825093</v>
      </c>
      <c r="D440" s="205">
        <f t="shared" si="90"/>
        <v>13918989.251604434</v>
      </c>
      <c r="E440" s="189"/>
      <c r="F440" s="189"/>
      <c r="G440" s="181">
        <f t="shared" si="86"/>
        <v>14553360.085622685</v>
      </c>
      <c r="H440" s="190">
        <f t="shared" si="88"/>
        <v>1.2219912528499632E-2</v>
      </c>
      <c r="I440" s="181">
        <f t="shared" si="91"/>
        <v>13918989.251604434</v>
      </c>
      <c r="J440" s="181"/>
      <c r="K440" s="206">
        <f t="shared" si="89"/>
        <v>13284683.943121014</v>
      </c>
      <c r="L440" s="189"/>
      <c r="M440" s="206">
        <f t="shared" si="92"/>
        <v>13284683.943121014</v>
      </c>
      <c r="N440" s="191">
        <f t="shared" si="85"/>
        <v>0</v>
      </c>
      <c r="O440" s="206">
        <v>13919054.777139265</v>
      </c>
      <c r="P440" s="205">
        <v>634370.83401825093</v>
      </c>
      <c r="Q440" s="192">
        <f t="shared" si="93"/>
        <v>1.2107861993076341E-2</v>
      </c>
      <c r="S440" s="191">
        <f t="shared" si="81"/>
        <v>149380218.38634992</v>
      </c>
      <c r="T440" s="192">
        <f t="shared" si="82"/>
        <v>1.2154370434811046E-2</v>
      </c>
      <c r="W440" s="181">
        <v>6705370.5658143237</v>
      </c>
      <c r="X440" s="182">
        <f t="shared" si="87"/>
        <v>22277.697693238322</v>
      </c>
      <c r="Y440" s="192">
        <f t="shared" si="83"/>
        <v>1.677442826664155E-3</v>
      </c>
    </row>
    <row r="441" spans="1:25" x14ac:dyDescent="0.25">
      <c r="A441" s="188">
        <f t="shared" si="84"/>
        <v>52404</v>
      </c>
      <c r="B441" s="203">
        <v>15182159.523065647</v>
      </c>
      <c r="C441" s="204">
        <v>660721.57494558301</v>
      </c>
      <c r="D441" s="205">
        <f t="shared" si="90"/>
        <v>14521437.948120065</v>
      </c>
      <c r="E441" s="189"/>
      <c r="F441" s="189"/>
      <c r="G441" s="181">
        <f t="shared" si="86"/>
        <v>15182159.523065647</v>
      </c>
      <c r="H441" s="190">
        <f t="shared" si="88"/>
        <v>1.2205851313723759E-2</v>
      </c>
      <c r="I441" s="181">
        <f t="shared" si="91"/>
        <v>14521437.948120065</v>
      </c>
      <c r="J441" s="181"/>
      <c r="K441" s="206">
        <f t="shared" si="89"/>
        <v>13850618.378329016</v>
      </c>
      <c r="L441" s="189"/>
      <c r="M441" s="206">
        <f t="shared" si="92"/>
        <v>13850618.378329016</v>
      </c>
      <c r="N441" s="191">
        <f t="shared" si="85"/>
        <v>0</v>
      </c>
      <c r="O441" s="206">
        <v>14511339.953274598</v>
      </c>
      <c r="P441" s="205">
        <v>660721.57494558301</v>
      </c>
      <c r="Q441" s="192">
        <f t="shared" si="93"/>
        <v>1.2094159145607186E-2</v>
      </c>
      <c r="S441" s="191">
        <f t="shared" si="81"/>
        <v>149545728.26645237</v>
      </c>
      <c r="T441" s="192">
        <f t="shared" si="82"/>
        <v>1.2144162243908019E-2</v>
      </c>
      <c r="W441" s="181">
        <v>6711153.6703040889</v>
      </c>
      <c r="X441" s="182">
        <f t="shared" si="87"/>
        <v>22283.162569823307</v>
      </c>
      <c r="Y441" s="192">
        <f t="shared" si="83"/>
        <v>1.6763683407745589E-3</v>
      </c>
    </row>
    <row r="442" spans="1:25" x14ac:dyDescent="0.25">
      <c r="A442" s="188">
        <f t="shared" si="84"/>
        <v>52434</v>
      </c>
      <c r="B442" s="203">
        <v>16091940.772418832</v>
      </c>
      <c r="C442" s="204">
        <v>638320.81449635571</v>
      </c>
      <c r="D442" s="205">
        <f t="shared" si="90"/>
        <v>15453619.957922477</v>
      </c>
      <c r="E442" s="189"/>
      <c r="F442" s="189"/>
      <c r="G442" s="181">
        <f t="shared" si="86"/>
        <v>16091940.772418832</v>
      </c>
      <c r="H442" s="190">
        <f t="shared" si="88"/>
        <v>1.2189520755744088E-2</v>
      </c>
      <c r="I442" s="181">
        <f t="shared" si="91"/>
        <v>15453619.957922477</v>
      </c>
      <c r="J442" s="181"/>
      <c r="K442" s="206">
        <f t="shared" si="89"/>
        <v>14704750.327550074</v>
      </c>
      <c r="L442" s="189"/>
      <c r="M442" s="206">
        <f t="shared" si="92"/>
        <v>14704750.327550074</v>
      </c>
      <c r="N442" s="191">
        <f t="shared" si="85"/>
        <v>0</v>
      </c>
      <c r="O442" s="206">
        <v>15343071.142046429</v>
      </c>
      <c r="P442" s="205">
        <v>638320.81449635571</v>
      </c>
      <c r="Q442" s="192">
        <f t="shared" si="93"/>
        <v>1.208972309863654E-2</v>
      </c>
      <c r="S442" s="191">
        <f t="shared" si="81"/>
        <v>149721381.03283989</v>
      </c>
      <c r="T442" s="192">
        <f t="shared" si="82"/>
        <v>1.2133358102628167E-2</v>
      </c>
      <c r="W442" s="181">
        <v>6716935.5729354732</v>
      </c>
      <c r="X442" s="182">
        <f t="shared" si="87"/>
        <v>22290.132070956846</v>
      </c>
      <c r="Y442" s="192">
        <f t="shared" si="83"/>
        <v>1.6746864635166503E-3</v>
      </c>
    </row>
    <row r="443" spans="1:25" x14ac:dyDescent="0.25">
      <c r="A443" s="188">
        <f t="shared" si="84"/>
        <v>52465</v>
      </c>
      <c r="B443" s="203">
        <v>16366684.590856427</v>
      </c>
      <c r="C443" s="204">
        <v>675053.75994482532</v>
      </c>
      <c r="D443" s="205">
        <f t="shared" si="90"/>
        <v>15691630.830911603</v>
      </c>
      <c r="E443" s="189"/>
      <c r="F443" s="189"/>
      <c r="G443" s="181">
        <f t="shared" si="86"/>
        <v>16366684.590856427</v>
      </c>
      <c r="H443" s="190">
        <f t="shared" si="88"/>
        <v>1.2187584242154603E-2</v>
      </c>
      <c r="I443" s="181">
        <f t="shared" si="91"/>
        <v>15691630.830911603</v>
      </c>
      <c r="J443" s="181"/>
      <c r="K443" s="206">
        <f t="shared" si="89"/>
        <v>14888247.600476626</v>
      </c>
      <c r="L443" s="189"/>
      <c r="M443" s="206">
        <f t="shared" si="92"/>
        <v>14888247.600476626</v>
      </c>
      <c r="N443" s="191">
        <f t="shared" si="85"/>
        <v>0</v>
      </c>
      <c r="O443" s="206">
        <v>15563301.360421451</v>
      </c>
      <c r="P443" s="205">
        <v>675053.75994482532</v>
      </c>
      <c r="Q443" s="192">
        <f t="shared" si="93"/>
        <v>1.208183104066296E-2</v>
      </c>
      <c r="S443" s="191">
        <f t="shared" si="81"/>
        <v>149899111.0211508</v>
      </c>
      <c r="T443" s="192">
        <f t="shared" si="82"/>
        <v>1.2122448476983294E-2</v>
      </c>
      <c r="W443" s="181">
        <v>6722717.4755668575</v>
      </c>
      <c r="X443" s="182">
        <f t="shared" si="87"/>
        <v>22297.398569246187</v>
      </c>
      <c r="Y443" s="192">
        <f t="shared" si="83"/>
        <v>1.6728844996709569E-3</v>
      </c>
    </row>
    <row r="444" spans="1:25" x14ac:dyDescent="0.25">
      <c r="A444" s="188">
        <f t="shared" si="84"/>
        <v>52496</v>
      </c>
      <c r="B444" s="203">
        <v>15136869.210955204</v>
      </c>
      <c r="C444" s="204">
        <v>650245.96153710864</v>
      </c>
      <c r="D444" s="205">
        <f t="shared" si="90"/>
        <v>14486623.249418097</v>
      </c>
      <c r="E444" s="189"/>
      <c r="F444" s="189"/>
      <c r="G444" s="181">
        <f t="shared" si="86"/>
        <v>15136869.210955204</v>
      </c>
      <c r="H444" s="190">
        <f t="shared" si="88"/>
        <v>1.2181133550150713E-2</v>
      </c>
      <c r="I444" s="181">
        <f t="shared" si="91"/>
        <v>14486623.249418097</v>
      </c>
      <c r="J444" s="181"/>
      <c r="K444" s="206">
        <f t="shared" si="89"/>
        <v>13745114.502358347</v>
      </c>
      <c r="L444" s="189"/>
      <c r="M444" s="206">
        <f t="shared" si="92"/>
        <v>13745114.502358347</v>
      </c>
      <c r="N444" s="191">
        <f t="shared" si="85"/>
        <v>0</v>
      </c>
      <c r="O444" s="206">
        <v>14395360.463895455</v>
      </c>
      <c r="P444" s="205">
        <v>650245.96153710864</v>
      </c>
      <c r="Q444" s="192">
        <f t="shared" si="93"/>
        <v>1.2067885862525829E-2</v>
      </c>
      <c r="S444" s="191">
        <f t="shared" ref="S444:S507" si="94">SUM(M433:M444)</f>
        <v>150063007.60881937</v>
      </c>
      <c r="T444" s="192">
        <f t="shared" ref="T444:T507" si="95">S444/S432-1</f>
        <v>1.2112410007811825E-2</v>
      </c>
      <c r="W444" s="181">
        <v>6728499.3781982437</v>
      </c>
      <c r="X444" s="182">
        <f t="shared" si="87"/>
        <v>22302.59663767751</v>
      </c>
      <c r="Y444" s="192">
        <f t="shared" ref="Y444:Y507" si="96">X444/X432-1</f>
        <v>1.6719290531468367E-3</v>
      </c>
    </row>
    <row r="445" spans="1:25" x14ac:dyDescent="0.25">
      <c r="A445" s="188">
        <f t="shared" ref="A445:A508" si="97">+A433+366</f>
        <v>52526</v>
      </c>
      <c r="B445" s="203">
        <v>14249684.101541569</v>
      </c>
      <c r="C445" s="204">
        <v>595602.65887930105</v>
      </c>
      <c r="D445" s="205">
        <f t="shared" si="90"/>
        <v>13654081.442662269</v>
      </c>
      <c r="E445" s="189"/>
      <c r="F445" s="189"/>
      <c r="G445" s="181">
        <f t="shared" si="86"/>
        <v>14249684.101541569</v>
      </c>
      <c r="H445" s="190">
        <f t="shared" si="88"/>
        <v>1.2165796442827226E-2</v>
      </c>
      <c r="I445" s="181">
        <f t="shared" si="91"/>
        <v>13654081.442662269</v>
      </c>
      <c r="J445" s="181"/>
      <c r="K445" s="206">
        <f t="shared" si="89"/>
        <v>12955626.767662423</v>
      </c>
      <c r="L445" s="189"/>
      <c r="M445" s="206">
        <f t="shared" si="92"/>
        <v>12955626.767662423</v>
      </c>
      <c r="N445" s="191">
        <f t="shared" si="85"/>
        <v>0</v>
      </c>
      <c r="O445" s="206">
        <v>13551229.426541723</v>
      </c>
      <c r="P445" s="205">
        <v>595602.65887930105</v>
      </c>
      <c r="Q445" s="192">
        <f t="shared" si="93"/>
        <v>1.2055223375293744E-2</v>
      </c>
      <c r="S445" s="191">
        <f t="shared" si="94"/>
        <v>150217330.1902791</v>
      </c>
      <c r="T445" s="192">
        <f t="shared" si="95"/>
        <v>1.2102979555172144E-2</v>
      </c>
      <c r="W445" s="181">
        <v>6734281.280829628</v>
      </c>
      <c r="X445" s="182">
        <f t="shared" si="87"/>
        <v>22306.36409825951</v>
      </c>
      <c r="Y445" s="192">
        <f t="shared" si="96"/>
        <v>1.6715597595649001E-3</v>
      </c>
    </row>
    <row r="446" spans="1:25" x14ac:dyDescent="0.25">
      <c r="A446" s="188">
        <f t="shared" si="97"/>
        <v>52557</v>
      </c>
      <c r="B446" s="203">
        <v>12058343.918750864</v>
      </c>
      <c r="C446" s="204">
        <v>534056.02110587107</v>
      </c>
      <c r="D446" s="205">
        <f t="shared" si="90"/>
        <v>11524287.897644993</v>
      </c>
      <c r="E446" s="189"/>
      <c r="F446" s="189"/>
      <c r="G446" s="181">
        <f t="shared" si="86"/>
        <v>12058343.918750864</v>
      </c>
      <c r="H446" s="190">
        <f t="shared" si="88"/>
        <v>1.2153494422704414E-2</v>
      </c>
      <c r="I446" s="181">
        <f t="shared" si="91"/>
        <v>11524287.897644993</v>
      </c>
      <c r="J446" s="181"/>
      <c r="K446" s="206">
        <f t="shared" si="89"/>
        <v>10999107.573665138</v>
      </c>
      <c r="L446" s="189"/>
      <c r="M446" s="206">
        <f t="shared" si="92"/>
        <v>10999107.573665138</v>
      </c>
      <c r="N446" s="191">
        <f t="shared" si="85"/>
        <v>0</v>
      </c>
      <c r="O446" s="206">
        <v>11533163.594771009</v>
      </c>
      <c r="P446" s="205">
        <v>534056.02110587107</v>
      </c>
      <c r="Q446" s="192">
        <f t="shared" si="93"/>
        <v>1.2034438639724643E-2</v>
      </c>
      <c r="S446" s="191">
        <f t="shared" si="94"/>
        <v>150348124.24247056</v>
      </c>
      <c r="T446" s="192">
        <f t="shared" si="95"/>
        <v>1.2094995440540712E-2</v>
      </c>
      <c r="W446" s="181">
        <v>6740063.1834610133</v>
      </c>
      <c r="X446" s="182">
        <f t="shared" si="87"/>
        <v>22306.63424808831</v>
      </c>
      <c r="Y446" s="192">
        <f t="shared" si="96"/>
        <v>1.6726063637708677E-3</v>
      </c>
    </row>
    <row r="447" spans="1:25" x14ac:dyDescent="0.25">
      <c r="A447" s="188">
        <f t="shared" si="97"/>
        <v>52587</v>
      </c>
      <c r="B447" s="203">
        <v>12394153.285643131</v>
      </c>
      <c r="C447" s="204">
        <v>507508.48170943884</v>
      </c>
      <c r="D447" s="205">
        <f>B447-C447</f>
        <v>11886644.803933691</v>
      </c>
      <c r="E447" s="189"/>
      <c r="F447" s="189"/>
      <c r="G447" s="181">
        <f t="shared" si="86"/>
        <v>12394153.285643131</v>
      </c>
      <c r="H447" s="190">
        <f t="shared" si="88"/>
        <v>1.2136771011206804E-2</v>
      </c>
      <c r="I447" s="181">
        <f t="shared" si="91"/>
        <v>11886644.803933691</v>
      </c>
      <c r="J447" s="181"/>
      <c r="K447" s="206">
        <f t="shared" si="89"/>
        <v>11293851.656414514</v>
      </c>
      <c r="L447" s="189"/>
      <c r="M447" s="206">
        <f t="shared" si="92"/>
        <v>11293851.656414514</v>
      </c>
      <c r="N447" s="191">
        <f t="shared" si="85"/>
        <v>0</v>
      </c>
      <c r="O447" s="206">
        <v>11801360.138123954</v>
      </c>
      <c r="P447" s="205">
        <v>507508.48170943884</v>
      </c>
      <c r="Q447" s="192">
        <f t="shared" si="93"/>
        <v>1.2027326245619641E-2</v>
      </c>
      <c r="S447" s="191">
        <f t="shared" si="94"/>
        <v>150482344.76687601</v>
      </c>
      <c r="T447" s="192">
        <f t="shared" si="95"/>
        <v>1.2086818939676558E-2</v>
      </c>
      <c r="W447" s="181">
        <v>6745845.0860923966</v>
      </c>
      <c r="X447" s="182">
        <f t="shared" si="87"/>
        <v>22307.411872994038</v>
      </c>
      <c r="Y447" s="192">
        <f t="shared" si="96"/>
        <v>1.6734470806465396E-3</v>
      </c>
    </row>
    <row r="448" spans="1:25" x14ac:dyDescent="0.25">
      <c r="A448" s="188">
        <f t="shared" si="97"/>
        <v>52618</v>
      </c>
      <c r="B448" s="203">
        <v>12520712.379312005</v>
      </c>
      <c r="C448" s="204">
        <v>503626.76532186347</v>
      </c>
      <c r="D448" s="205">
        <f t="shared" si="90"/>
        <v>12017085.613990141</v>
      </c>
      <c r="E448" s="189"/>
      <c r="F448" s="189"/>
      <c r="G448" s="181">
        <f t="shared" si="86"/>
        <v>12520712.379312005</v>
      </c>
      <c r="H448" s="190">
        <f t="shared" si="88"/>
        <v>1.2135995467712046E-2</v>
      </c>
      <c r="I448" s="181">
        <f t="shared" si="91"/>
        <v>12017085.613990141</v>
      </c>
      <c r="J448" s="181"/>
      <c r="K448" s="206">
        <f t="shared" si="89"/>
        <v>11384755.43274291</v>
      </c>
      <c r="L448" s="189"/>
      <c r="M448" s="206">
        <f t="shared" si="92"/>
        <v>11384755.43274291</v>
      </c>
      <c r="N448" s="191">
        <f t="shared" si="85"/>
        <v>0</v>
      </c>
      <c r="O448" s="206">
        <v>11888382.198064774</v>
      </c>
      <c r="P448" s="205">
        <v>503626.76532186347</v>
      </c>
      <c r="Q448" s="192">
        <f t="shared" si="93"/>
        <v>1.2028420494630598E-2</v>
      </c>
      <c r="S448" s="191">
        <f t="shared" si="94"/>
        <v>150617657.790503</v>
      </c>
      <c r="T448" s="192">
        <f t="shared" si="95"/>
        <v>1.2078589509757487E-2</v>
      </c>
      <c r="W448" s="181">
        <v>6751634.1998740518</v>
      </c>
      <c r="X448" s="182">
        <f t="shared" si="87"/>
        <v>22308.326152105914</v>
      </c>
      <c r="Y448" s="192">
        <f t="shared" si="96"/>
        <v>1.6742310808979255E-3</v>
      </c>
    </row>
    <row r="449" spans="1:25" x14ac:dyDescent="0.25">
      <c r="A449" s="188">
        <f t="shared" si="97"/>
        <v>52649</v>
      </c>
      <c r="B449" s="203">
        <v>11634697.499788892</v>
      </c>
      <c r="C449" s="204">
        <v>486835.36232927581</v>
      </c>
      <c r="D449" s="205">
        <f t="shared" si="90"/>
        <v>11147862.137459615</v>
      </c>
      <c r="E449" s="189"/>
      <c r="F449" s="189"/>
      <c r="G449" s="181">
        <f t="shared" si="86"/>
        <v>11634697.499788892</v>
      </c>
      <c r="H449" s="190">
        <f t="shared" si="88"/>
        <v>1.2128474452764326E-2</v>
      </c>
      <c r="I449" s="181">
        <f t="shared" si="91"/>
        <v>11147862.137459615</v>
      </c>
      <c r="J449" s="181"/>
      <c r="K449" s="206">
        <f t="shared" si="89"/>
        <v>10563802.221404718</v>
      </c>
      <c r="L449" s="189"/>
      <c r="M449" s="206">
        <f t="shared" si="92"/>
        <v>10563802.221404718</v>
      </c>
      <c r="N449" s="191">
        <f t="shared" si="85"/>
        <v>0</v>
      </c>
      <c r="O449" s="206">
        <v>11050637.583733995</v>
      </c>
      <c r="P449" s="205">
        <v>486835.36232927581</v>
      </c>
      <c r="Q449" s="192">
        <f t="shared" si="93"/>
        <v>1.201558120252888E-2</v>
      </c>
      <c r="S449" s="191">
        <f t="shared" si="94"/>
        <v>150743080.98136726</v>
      </c>
      <c r="T449" s="192">
        <f t="shared" si="95"/>
        <v>1.2070973312253486E-2</v>
      </c>
      <c r="W449" s="181">
        <v>6757422.111797329</v>
      </c>
      <c r="X449" s="182">
        <f t="shared" si="87"/>
        <v>22307.779281420804</v>
      </c>
      <c r="Y449" s="192">
        <f t="shared" si="96"/>
        <v>1.6756047222366011E-3</v>
      </c>
    </row>
    <row r="450" spans="1:25" x14ac:dyDescent="0.25">
      <c r="A450" s="188">
        <f t="shared" si="97"/>
        <v>52678</v>
      </c>
      <c r="B450" s="203">
        <v>12705856.068874324</v>
      </c>
      <c r="C450" s="204">
        <v>574473.46297701262</v>
      </c>
      <c r="D450" s="205">
        <f t="shared" si="90"/>
        <v>12131382.605897311</v>
      </c>
      <c r="E450" s="189"/>
      <c r="F450" s="189"/>
      <c r="G450" s="181">
        <f t="shared" si="86"/>
        <v>12705856.068874324</v>
      </c>
      <c r="H450" s="190">
        <f t="shared" si="88"/>
        <v>1.2129447476347588E-2</v>
      </c>
      <c r="I450" s="181">
        <f t="shared" si="91"/>
        <v>12131382.605897311</v>
      </c>
      <c r="J450" s="181"/>
      <c r="K450" s="206">
        <f t="shared" si="89"/>
        <v>11505041.540872559</v>
      </c>
      <c r="L450" s="189"/>
      <c r="M450" s="206">
        <f t="shared" si="92"/>
        <v>11505041.540872559</v>
      </c>
      <c r="N450" s="191">
        <f t="shared" si="85"/>
        <v>0</v>
      </c>
      <c r="O450" s="206">
        <v>12079515.003849572</v>
      </c>
      <c r="P450" s="205">
        <v>574473.46297701262</v>
      </c>
      <c r="Q450" s="192">
        <f t="shared" si="93"/>
        <v>1.2006527654356836E-2</v>
      </c>
      <c r="S450" s="191">
        <f t="shared" si="94"/>
        <v>150879577.72881925</v>
      </c>
      <c r="T450" s="192">
        <f t="shared" si="95"/>
        <v>1.2062697825366842E-2</v>
      </c>
      <c r="W450" s="181">
        <v>6763208.8218622282</v>
      </c>
      <c r="X450" s="182">
        <f t="shared" si="87"/>
        <v>22308.874633753367</v>
      </c>
      <c r="Y450" s="192">
        <f t="shared" si="96"/>
        <v>1.6763086076014844E-3</v>
      </c>
    </row>
    <row r="451" spans="1:25" x14ac:dyDescent="0.25">
      <c r="A451" s="188">
        <f t="shared" si="97"/>
        <v>52709</v>
      </c>
      <c r="B451" s="203">
        <v>13065550.716186021</v>
      </c>
      <c r="C451" s="204">
        <v>624573.30569239007</v>
      </c>
      <c r="D451" s="205">
        <f t="shared" si="90"/>
        <v>12440977.410493631</v>
      </c>
      <c r="E451" s="189"/>
      <c r="F451" s="189"/>
      <c r="G451" s="181">
        <f t="shared" si="86"/>
        <v>13065550.716186021</v>
      </c>
      <c r="H451" s="190">
        <f t="shared" si="88"/>
        <v>1.213138521842283E-2</v>
      </c>
      <c r="I451" s="181">
        <f t="shared" si="91"/>
        <v>12440977.410493631</v>
      </c>
      <c r="J451" s="181"/>
      <c r="K451" s="206">
        <f t="shared" si="89"/>
        <v>11844436.68310082</v>
      </c>
      <c r="L451" s="189"/>
      <c r="M451" s="206">
        <f t="shared" si="92"/>
        <v>11844436.68310082</v>
      </c>
      <c r="N451" s="191">
        <f t="shared" si="85"/>
        <v>0</v>
      </c>
      <c r="O451" s="206">
        <v>12469009.988793209</v>
      </c>
      <c r="P451" s="205">
        <v>624573.30569239007</v>
      </c>
      <c r="Q451" s="192">
        <f t="shared" si="93"/>
        <v>1.2000953989188545E-2</v>
      </c>
      <c r="S451" s="191">
        <f t="shared" si="94"/>
        <v>151020036.62769815</v>
      </c>
      <c r="T451" s="192">
        <f t="shared" si="95"/>
        <v>1.2054198689561257E-2</v>
      </c>
      <c r="W451" s="181">
        <v>6768994.3300687475</v>
      </c>
      <c r="X451" s="182">
        <f t="shared" si="87"/>
        <v>22310.55741276775</v>
      </c>
      <c r="Y451" s="192">
        <f t="shared" si="96"/>
        <v>1.6767739421021943E-3</v>
      </c>
    </row>
    <row r="452" spans="1:25" x14ac:dyDescent="0.25">
      <c r="A452" s="188">
        <f t="shared" si="97"/>
        <v>52739</v>
      </c>
      <c r="B452" s="203">
        <v>14729694.711553743</v>
      </c>
      <c r="C452" s="204">
        <v>643615.57973240048</v>
      </c>
      <c r="D452" s="205">
        <f t="shared" si="90"/>
        <v>14086079.131821342</v>
      </c>
      <c r="E452" s="189"/>
      <c r="F452" s="189"/>
      <c r="G452" s="181">
        <f t="shared" si="86"/>
        <v>14729694.711553743</v>
      </c>
      <c r="H452" s="190">
        <f t="shared" si="88"/>
        <v>1.2116420187064492E-2</v>
      </c>
      <c r="I452" s="181">
        <f t="shared" si="91"/>
        <v>14086079.131821342</v>
      </c>
      <c r="J452" s="181"/>
      <c r="K452" s="206">
        <f t="shared" si="89"/>
        <v>13444088.313693451</v>
      </c>
      <c r="L452" s="189"/>
      <c r="M452" s="206">
        <f t="shared" si="92"/>
        <v>13444088.313693451</v>
      </c>
      <c r="N452" s="191">
        <f t="shared" si="85"/>
        <v>0</v>
      </c>
      <c r="O452" s="206">
        <v>14087703.893425852</v>
      </c>
      <c r="P452" s="205">
        <v>643615.57973240048</v>
      </c>
      <c r="Q452" s="192">
        <f t="shared" si="93"/>
        <v>1.199910899310308E-2</v>
      </c>
      <c r="S452" s="191">
        <f t="shared" si="94"/>
        <v>151179440.9982706</v>
      </c>
      <c r="T452" s="192">
        <f t="shared" si="95"/>
        <v>1.2044584158173111E-2</v>
      </c>
      <c r="W452" s="181">
        <v>6774778.6364168897</v>
      </c>
      <c r="X452" s="182">
        <f t="shared" si="87"/>
        <v>22315.037746861031</v>
      </c>
      <c r="Y452" s="192">
        <f t="shared" si="96"/>
        <v>1.6761181580287055E-3</v>
      </c>
    </row>
    <row r="453" spans="1:25" x14ac:dyDescent="0.25">
      <c r="A453" s="188">
        <f t="shared" si="97"/>
        <v>52770</v>
      </c>
      <c r="B453" s="203">
        <v>15365902.480898479</v>
      </c>
      <c r="C453" s="204">
        <v>670337.66568046506</v>
      </c>
      <c r="D453" s="205">
        <f t="shared" si="90"/>
        <v>14695564.815218015</v>
      </c>
      <c r="E453" s="189"/>
      <c r="F453" s="189"/>
      <c r="G453" s="181">
        <f t="shared" si="86"/>
        <v>15365902.480898479</v>
      </c>
      <c r="H453" s="190">
        <f t="shared" si="88"/>
        <v>1.2102557449332529E-2</v>
      </c>
      <c r="I453" s="181">
        <f t="shared" si="91"/>
        <v>14695564.815218015</v>
      </c>
      <c r="J453" s="181"/>
      <c r="K453" s="206">
        <f t="shared" si="89"/>
        <v>14016626.613045432</v>
      </c>
      <c r="L453" s="189"/>
      <c r="M453" s="206">
        <f t="shared" si="92"/>
        <v>14016626.613045432</v>
      </c>
      <c r="N453" s="191">
        <f t="shared" ref="N453:N516" si="98">K453-M453</f>
        <v>0</v>
      </c>
      <c r="O453" s="206">
        <v>14686964.278725896</v>
      </c>
      <c r="P453" s="205">
        <v>670337.66568046506</v>
      </c>
      <c r="Q453" s="192">
        <f t="shared" si="93"/>
        <v>1.1985618994178271E-2</v>
      </c>
      <c r="S453" s="191">
        <f t="shared" si="94"/>
        <v>151345449.23298699</v>
      </c>
      <c r="T453" s="192">
        <f t="shared" si="95"/>
        <v>1.2034586259314306E-2</v>
      </c>
      <c r="W453" s="181">
        <v>6780561.740906653</v>
      </c>
      <c r="X453" s="182">
        <f t="shared" si="87"/>
        <v>22320.488333574267</v>
      </c>
      <c r="Y453" s="192">
        <f t="shared" si="96"/>
        <v>1.6750658096220672E-3</v>
      </c>
    </row>
    <row r="454" spans="1:25" x14ac:dyDescent="0.25">
      <c r="A454" s="188">
        <f t="shared" si="97"/>
        <v>52800</v>
      </c>
      <c r="B454" s="203">
        <v>16286426.40189762</v>
      </c>
      <c r="C454" s="204">
        <v>647573.32534644718</v>
      </c>
      <c r="D454" s="205">
        <f t="shared" si="90"/>
        <v>15638853.076551173</v>
      </c>
      <c r="E454" s="189"/>
      <c r="F454" s="189"/>
      <c r="G454" s="181">
        <f t="shared" ref="G454:G517" si="99">B454-E454</f>
        <v>16286426.40189762</v>
      </c>
      <c r="H454" s="190">
        <f t="shared" si="88"/>
        <v>1.2085902640912805E-2</v>
      </c>
      <c r="I454" s="181">
        <f t="shared" si="91"/>
        <v>15638853.076551173</v>
      </c>
      <c r="J454" s="181"/>
      <c r="K454" s="206">
        <f t="shared" si="89"/>
        <v>14880932.680735352</v>
      </c>
      <c r="L454" s="189"/>
      <c r="M454" s="206">
        <f t="shared" si="92"/>
        <v>14880932.680735352</v>
      </c>
      <c r="N454" s="191">
        <f t="shared" si="98"/>
        <v>0</v>
      </c>
      <c r="O454" s="206">
        <v>15528506.006081799</v>
      </c>
      <c r="P454" s="205">
        <v>647573.32534644718</v>
      </c>
      <c r="Q454" s="192">
        <f t="shared" si="93"/>
        <v>1.1981322311551912E-2</v>
      </c>
      <c r="S454" s="191">
        <f t="shared" si="94"/>
        <v>151521631.58617228</v>
      </c>
      <c r="T454" s="192">
        <f t="shared" si="95"/>
        <v>1.2024004460241544E-2</v>
      </c>
      <c r="W454" s="181">
        <v>6786343.6435380382</v>
      </c>
      <c r="X454" s="182">
        <f t="shared" si="87"/>
        <v>22327.43278929756</v>
      </c>
      <c r="Y454" s="192">
        <f t="shared" si="96"/>
        <v>1.6734184535995844E-3</v>
      </c>
    </row>
    <row r="455" spans="1:25" x14ac:dyDescent="0.25">
      <c r="A455" s="188">
        <f t="shared" si="97"/>
        <v>52831</v>
      </c>
      <c r="B455" s="203">
        <v>16564464.459708204</v>
      </c>
      <c r="C455" s="204">
        <v>684860.02037259948</v>
      </c>
      <c r="D455" s="205">
        <f t="shared" si="90"/>
        <v>15879604.439335605</v>
      </c>
      <c r="E455" s="189"/>
      <c r="F455" s="189"/>
      <c r="G455" s="181">
        <f t="shared" si="99"/>
        <v>16564464.459708204</v>
      </c>
      <c r="H455" s="190">
        <f t="shared" si="88"/>
        <v>1.208429647152065E-2</v>
      </c>
      <c r="I455" s="181">
        <f t="shared" si="91"/>
        <v>15879604.439335605</v>
      </c>
      <c r="J455" s="181"/>
      <c r="K455" s="206">
        <f t="shared" si="89"/>
        <v>15066512.887763806</v>
      </c>
      <c r="L455" s="189"/>
      <c r="M455" s="206">
        <f t="shared" si="92"/>
        <v>15066512.887763806</v>
      </c>
      <c r="N455" s="191">
        <f t="shared" si="98"/>
        <v>0</v>
      </c>
      <c r="O455" s="206">
        <v>15751372.908136405</v>
      </c>
      <c r="P455" s="205">
        <v>684860.02037259948</v>
      </c>
      <c r="Q455" s="192">
        <f t="shared" si="93"/>
        <v>1.1973557403859525E-2</v>
      </c>
      <c r="S455" s="191">
        <f t="shared" si="94"/>
        <v>151699896.87345946</v>
      </c>
      <c r="T455" s="192">
        <f t="shared" si="95"/>
        <v>1.2013319092029739E-2</v>
      </c>
      <c r="W455" s="181">
        <v>6792125.5461694235</v>
      </c>
      <c r="X455" s="182">
        <f t="shared" si="87"/>
        <v>22334.672090832322</v>
      </c>
      <c r="Y455" s="192">
        <f t="shared" si="96"/>
        <v>1.6716533756340191E-3</v>
      </c>
    </row>
    <row r="456" spans="1:25" x14ac:dyDescent="0.25">
      <c r="A456" s="188">
        <f t="shared" si="97"/>
        <v>52862</v>
      </c>
      <c r="B456" s="203">
        <v>15319697.280732315</v>
      </c>
      <c r="C456" s="204">
        <v>659727.77614487882</v>
      </c>
      <c r="D456" s="205">
        <f t="shared" si="90"/>
        <v>14659969.504587436</v>
      </c>
      <c r="E456" s="189"/>
      <c r="F456" s="189"/>
      <c r="G456" s="181">
        <f t="shared" si="99"/>
        <v>15319697.280732315</v>
      </c>
      <c r="H456" s="190">
        <f t="shared" si="88"/>
        <v>1.2078327904477826E-2</v>
      </c>
      <c r="I456" s="181">
        <f t="shared" si="91"/>
        <v>14659969.504587436</v>
      </c>
      <c r="J456" s="181"/>
      <c r="K456" s="206">
        <f t="shared" si="89"/>
        <v>13909504.571736662</v>
      </c>
      <c r="L456" s="189"/>
      <c r="M456" s="206">
        <f t="shared" si="92"/>
        <v>13909504.571736662</v>
      </c>
      <c r="N456" s="191">
        <f t="shared" si="98"/>
        <v>0</v>
      </c>
      <c r="O456" s="206">
        <v>14569232.347881541</v>
      </c>
      <c r="P456" s="205">
        <v>659727.77614487882</v>
      </c>
      <c r="Q456" s="192">
        <f t="shared" si="93"/>
        <v>1.1959890865231415E-2</v>
      </c>
      <c r="S456" s="191">
        <f t="shared" si="94"/>
        <v>151864286.94283777</v>
      </c>
      <c r="T456" s="192">
        <f t="shared" si="95"/>
        <v>1.2003486820109099E-2</v>
      </c>
      <c r="W456" s="181">
        <v>6797907.4488008088</v>
      </c>
      <c r="X456" s="182">
        <f t="shared" si="87"/>
        <v>22339.857976387651</v>
      </c>
      <c r="Y456" s="192">
        <f t="shared" si="96"/>
        <v>1.6707175095116433E-3</v>
      </c>
    </row>
    <row r="457" spans="1:25" x14ac:dyDescent="0.25">
      <c r="A457" s="188">
        <f t="shared" si="97"/>
        <v>52892</v>
      </c>
      <c r="B457" s="203">
        <v>14421579.75363831</v>
      </c>
      <c r="C457" s="204">
        <v>604285.31930132292</v>
      </c>
      <c r="D457" s="205">
        <f t="shared" si="90"/>
        <v>13817294.434336988</v>
      </c>
      <c r="E457" s="189"/>
      <c r="F457" s="189"/>
      <c r="G457" s="181">
        <f t="shared" si="99"/>
        <v>14421579.75363831</v>
      </c>
      <c r="H457" s="190">
        <f t="shared" si="88"/>
        <v>1.2063120197741473E-2</v>
      </c>
      <c r="I457" s="181">
        <f t="shared" si="91"/>
        <v>13817294.434336988</v>
      </c>
      <c r="J457" s="181"/>
      <c r="K457" s="206">
        <f t="shared" si="89"/>
        <v>13110414.216639943</v>
      </c>
      <c r="L457" s="189"/>
      <c r="M457" s="206">
        <f t="shared" si="92"/>
        <v>13110414.216639943</v>
      </c>
      <c r="N457" s="191">
        <f t="shared" si="98"/>
        <v>0</v>
      </c>
      <c r="O457" s="206">
        <v>13714699.535941266</v>
      </c>
      <c r="P457" s="205">
        <v>604285.31930132292</v>
      </c>
      <c r="Q457" s="192">
        <f t="shared" si="93"/>
        <v>1.1947507577469985E-2</v>
      </c>
      <c r="S457" s="191">
        <f t="shared" si="94"/>
        <v>152019074.39181527</v>
      </c>
      <c r="T457" s="192">
        <f t="shared" si="95"/>
        <v>1.1994249926116529E-2</v>
      </c>
      <c r="W457" s="181">
        <v>6803689.351432194</v>
      </c>
      <c r="X457" s="182">
        <f t="shared" si="87"/>
        <v>22343.623663507631</v>
      </c>
      <c r="Y457" s="192">
        <f t="shared" si="96"/>
        <v>1.6703558268837959E-3</v>
      </c>
    </row>
    <row r="458" spans="1:25" x14ac:dyDescent="0.25">
      <c r="A458" s="188">
        <f t="shared" si="97"/>
        <v>52923</v>
      </c>
      <c r="B458" s="203">
        <v>12203664.107601393</v>
      </c>
      <c r="C458" s="204">
        <v>541859.98378052306</v>
      </c>
      <c r="D458" s="205">
        <f t="shared" si="90"/>
        <v>11661804.123820869</v>
      </c>
      <c r="E458" s="189"/>
      <c r="F458" s="189"/>
      <c r="G458" s="181">
        <f t="shared" si="99"/>
        <v>12203664.107601393</v>
      </c>
      <c r="H458" s="190">
        <f t="shared" si="88"/>
        <v>1.2051421806319018E-2</v>
      </c>
      <c r="I458" s="181">
        <f t="shared" si="91"/>
        <v>11661804.123820869</v>
      </c>
      <c r="J458" s="181"/>
      <c r="K458" s="206">
        <f t="shared" si="89"/>
        <v>11130294.630232353</v>
      </c>
      <c r="L458" s="189"/>
      <c r="M458" s="206">
        <f t="shared" si="92"/>
        <v>11130294.630232353</v>
      </c>
      <c r="N458" s="191">
        <f t="shared" si="98"/>
        <v>0</v>
      </c>
      <c r="O458" s="206">
        <v>11672154.614012877</v>
      </c>
      <c r="P458" s="205">
        <v>541859.98378052306</v>
      </c>
      <c r="Q458" s="192">
        <f t="shared" si="93"/>
        <v>1.1927063690268191E-2</v>
      </c>
      <c r="S458" s="191">
        <f t="shared" si="94"/>
        <v>152150261.44838253</v>
      </c>
      <c r="T458" s="192">
        <f t="shared" si="95"/>
        <v>1.1986429594596171E-2</v>
      </c>
      <c r="W458" s="181">
        <v>6809471.2540635774</v>
      </c>
      <c r="X458" s="182">
        <f t="shared" si="87"/>
        <v>22343.917137117849</v>
      </c>
      <c r="Y458" s="192">
        <f t="shared" si="96"/>
        <v>1.6713811960553659E-3</v>
      </c>
    </row>
    <row r="459" spans="1:25" x14ac:dyDescent="0.25">
      <c r="A459" s="188">
        <f t="shared" si="97"/>
        <v>52953</v>
      </c>
      <c r="B459" s="203">
        <v>12543310.561997369</v>
      </c>
      <c r="C459" s="204">
        <v>514907.64634733368</v>
      </c>
      <c r="D459" s="205">
        <f t="shared" si="90"/>
        <v>12028402.915650036</v>
      </c>
      <c r="E459" s="189"/>
      <c r="F459" s="189"/>
      <c r="G459" s="181">
        <f t="shared" si="99"/>
        <v>12543310.561997369</v>
      </c>
      <c r="H459" s="190">
        <f t="shared" si="88"/>
        <v>1.2034486980810222E-2</v>
      </c>
      <c r="I459" s="181">
        <f t="shared" si="91"/>
        <v>12028402.915650036</v>
      </c>
      <c r="J459" s="181"/>
      <c r="K459" s="206">
        <f t="shared" si="89"/>
        <v>11428475.806714725</v>
      </c>
      <c r="L459" s="189"/>
      <c r="M459" s="206">
        <f t="shared" si="92"/>
        <v>11428475.806714725</v>
      </c>
      <c r="N459" s="191">
        <f t="shared" si="98"/>
        <v>0</v>
      </c>
      <c r="O459" s="206">
        <v>11943383.453062059</v>
      </c>
      <c r="P459" s="205">
        <v>514907.64634733368</v>
      </c>
      <c r="Q459" s="192">
        <f t="shared" si="93"/>
        <v>1.192012737512349E-2</v>
      </c>
      <c r="S459" s="191">
        <f t="shared" si="94"/>
        <v>152284885.5986827</v>
      </c>
      <c r="T459" s="192">
        <f t="shared" si="95"/>
        <v>1.1978420688480984E-2</v>
      </c>
      <c r="W459" s="181">
        <v>6815253.1566949636</v>
      </c>
      <c r="X459" s="182">
        <f t="shared" si="87"/>
        <v>22344.714436482183</v>
      </c>
      <c r="Y459" s="192">
        <f t="shared" si="96"/>
        <v>1.6722049021431484E-3</v>
      </c>
    </row>
    <row r="460" spans="1:25" x14ac:dyDescent="0.25">
      <c r="A460" s="188">
        <f t="shared" si="97"/>
        <v>52984</v>
      </c>
      <c r="B460" s="203">
        <v>12671381.62487947</v>
      </c>
      <c r="C460" s="204">
        <v>510967.05478699546</v>
      </c>
      <c r="D460" s="205">
        <f t="shared" si="90"/>
        <v>12160414.570092475</v>
      </c>
      <c r="E460" s="189"/>
      <c r="F460" s="189"/>
      <c r="G460" s="181">
        <f t="shared" si="99"/>
        <v>12671381.62487947</v>
      </c>
      <c r="H460" s="190">
        <f t="shared" si="88"/>
        <v>1.2033600086239105E-2</v>
      </c>
      <c r="I460" s="181">
        <f t="shared" si="91"/>
        <v>12160414.570092475</v>
      </c>
      <c r="J460" s="181"/>
      <c r="K460" s="206">
        <f t="shared" si="89"/>
        <v>11520475.180321656</v>
      </c>
      <c r="L460" s="189"/>
      <c r="M460" s="206">
        <f t="shared" si="92"/>
        <v>11520475.180321656</v>
      </c>
      <c r="N460" s="191">
        <f t="shared" si="98"/>
        <v>0</v>
      </c>
      <c r="O460" s="206">
        <v>12031442.235108651</v>
      </c>
      <c r="P460" s="205">
        <v>510967.05478699546</v>
      </c>
      <c r="Q460" s="192">
        <f t="shared" si="93"/>
        <v>1.1921182530492569E-2</v>
      </c>
      <c r="S460" s="191">
        <f t="shared" si="94"/>
        <v>152420605.34626147</v>
      </c>
      <c r="T460" s="192">
        <f t="shared" si="95"/>
        <v>1.1970359798492147E-2</v>
      </c>
      <c r="W460" s="181">
        <v>6821042.2704766179</v>
      </c>
      <c r="X460" s="182">
        <f t="shared" si="87"/>
        <v>22345.647380896695</v>
      </c>
      <c r="Y460" s="192">
        <f t="shared" si="96"/>
        <v>1.6729730655860031E-3</v>
      </c>
    </row>
    <row r="461" spans="1:25" x14ac:dyDescent="0.25">
      <c r="A461" s="188">
        <f t="shared" si="97"/>
        <v>53015</v>
      </c>
      <c r="B461" s="203">
        <v>11774622.291548293</v>
      </c>
      <c r="C461" s="204">
        <v>493935.99835299514</v>
      </c>
      <c r="D461" s="205">
        <f t="shared" si="90"/>
        <v>11280686.293195298</v>
      </c>
      <c r="E461" s="189"/>
      <c r="F461" s="189"/>
      <c r="G461" s="181">
        <f t="shared" si="99"/>
        <v>11774622.291548293</v>
      </c>
      <c r="H461" s="190">
        <f t="shared" si="88"/>
        <v>1.2026508790790702E-2</v>
      </c>
      <c r="I461" s="181">
        <f t="shared" si="91"/>
        <v>11280686.293195298</v>
      </c>
      <c r="J461" s="181"/>
      <c r="K461" s="206">
        <f t="shared" si="89"/>
        <v>10689602.175425619</v>
      </c>
      <c r="L461" s="189"/>
      <c r="M461" s="206">
        <f t="shared" si="92"/>
        <v>10689602.175425619</v>
      </c>
      <c r="N461" s="191">
        <f t="shared" si="98"/>
        <v>0</v>
      </c>
      <c r="O461" s="206">
        <v>11183538.173778614</v>
      </c>
      <c r="P461" s="205">
        <v>493935.99835299514</v>
      </c>
      <c r="Q461" s="192">
        <f t="shared" si="93"/>
        <v>1.1908586641843799E-2</v>
      </c>
      <c r="S461" s="191">
        <f t="shared" si="94"/>
        <v>152546405.30028239</v>
      </c>
      <c r="T461" s="192">
        <f t="shared" si="95"/>
        <v>1.1962899439066366E-2</v>
      </c>
      <c r="W461" s="181">
        <v>6826830.182399895</v>
      </c>
      <c r="X461" s="182">
        <f t="shared" si="87"/>
        <v>22345.129617191742</v>
      </c>
      <c r="Y461" s="192">
        <f t="shared" si="96"/>
        <v>1.6743188687564636E-3</v>
      </c>
    </row>
    <row r="462" spans="1:25" x14ac:dyDescent="0.25">
      <c r="A462" s="188">
        <f t="shared" si="97"/>
        <v>53044</v>
      </c>
      <c r="B462" s="203">
        <v>12858682.677461745</v>
      </c>
      <c r="C462" s="204">
        <v>582859.85185892205</v>
      </c>
      <c r="D462" s="205">
        <f t="shared" si="90"/>
        <v>12275822.825602824</v>
      </c>
      <c r="E462" s="189"/>
      <c r="F462" s="189"/>
      <c r="G462" s="181">
        <f t="shared" si="99"/>
        <v>12858682.677461745</v>
      </c>
      <c r="H462" s="190">
        <f t="shared" si="88"/>
        <v>1.2028045002162591E-2</v>
      </c>
      <c r="I462" s="181">
        <f t="shared" si="91"/>
        <v>12275822.825602824</v>
      </c>
      <c r="J462" s="181"/>
      <c r="K462" s="206">
        <f t="shared" si="89"/>
        <v>11641948.102061251</v>
      </c>
      <c r="L462" s="189"/>
      <c r="M462" s="206">
        <f t="shared" si="92"/>
        <v>11641948.102061251</v>
      </c>
      <c r="N462" s="191">
        <f t="shared" si="98"/>
        <v>0</v>
      </c>
      <c r="O462" s="206">
        <v>12224807.953920173</v>
      </c>
      <c r="P462" s="205">
        <v>582859.85185892205</v>
      </c>
      <c r="Q462" s="192">
        <f t="shared" si="93"/>
        <v>1.1899701596236767E-2</v>
      </c>
      <c r="S462" s="191">
        <f t="shared" si="94"/>
        <v>152683311.86147106</v>
      </c>
      <c r="T462" s="192">
        <f t="shared" si="95"/>
        <v>1.1954793086004667E-2</v>
      </c>
      <c r="W462" s="181">
        <v>6832616.8924647942</v>
      </c>
      <c r="X462" s="182">
        <f t="shared" si="87"/>
        <v>22346.242188678043</v>
      </c>
      <c r="Y462" s="192">
        <f t="shared" si="96"/>
        <v>1.6750085128964809E-3</v>
      </c>
    </row>
    <row r="463" spans="1:25" x14ac:dyDescent="0.25">
      <c r="A463" s="188">
        <f t="shared" si="97"/>
        <v>53075</v>
      </c>
      <c r="B463" s="203">
        <v>13222734.425102275</v>
      </c>
      <c r="C463" s="204">
        <v>633699.66870993259</v>
      </c>
      <c r="D463" s="205">
        <f t="shared" si="90"/>
        <v>12589034.756392343</v>
      </c>
      <c r="E463" s="189"/>
      <c r="F463" s="189"/>
      <c r="G463" s="181">
        <f t="shared" si="99"/>
        <v>13222734.425102275</v>
      </c>
      <c r="H463" s="190">
        <f t="shared" si="88"/>
        <v>1.2030392926455802E-2</v>
      </c>
      <c r="I463" s="181">
        <f t="shared" si="91"/>
        <v>12589034.756392343</v>
      </c>
      <c r="J463" s="181"/>
      <c r="K463" s="206">
        <f t="shared" si="89"/>
        <v>11985317.409652362</v>
      </c>
      <c r="L463" s="189"/>
      <c r="M463" s="206">
        <f t="shared" si="92"/>
        <v>11985317.409652362</v>
      </c>
      <c r="N463" s="191">
        <f t="shared" si="98"/>
        <v>0</v>
      </c>
      <c r="O463" s="206">
        <v>12619017.078362294</v>
      </c>
      <c r="P463" s="205">
        <v>633699.66870993259</v>
      </c>
      <c r="Q463" s="192">
        <f t="shared" si="93"/>
        <v>1.1894253000021893E-2</v>
      </c>
      <c r="S463" s="191">
        <f t="shared" si="94"/>
        <v>152824192.58802259</v>
      </c>
      <c r="T463" s="192">
        <f t="shared" si="95"/>
        <v>1.1946467505978164E-2</v>
      </c>
      <c r="W463" s="181">
        <v>6838402.4006713144</v>
      </c>
      <c r="X463" s="182">
        <f t="shared" si="87"/>
        <v>22347.937958874736</v>
      </c>
      <c r="Y463" s="192">
        <f t="shared" si="96"/>
        <v>1.6754644635454952E-3</v>
      </c>
    </row>
    <row r="464" spans="1:25" x14ac:dyDescent="0.25">
      <c r="A464" s="188">
        <f t="shared" si="97"/>
        <v>53105</v>
      </c>
      <c r="B464" s="203">
        <v>14906673.207760224</v>
      </c>
      <c r="C464" s="204">
        <v>652995.66708541312</v>
      </c>
      <c r="D464" s="205">
        <f t="shared" si="90"/>
        <v>14253677.540674811</v>
      </c>
      <c r="E464" s="189"/>
      <c r="F464" s="189"/>
      <c r="G464" s="181">
        <f t="shared" si="99"/>
        <v>14906673.207760224</v>
      </c>
      <c r="H464" s="190">
        <f t="shared" si="88"/>
        <v>1.2015082435324453E-2</v>
      </c>
      <c r="I464" s="181">
        <f t="shared" si="91"/>
        <v>14253677.540674811</v>
      </c>
      <c r="J464" s="181"/>
      <c r="K464" s="206">
        <f t="shared" si="89"/>
        <v>13603973.149944391</v>
      </c>
      <c r="L464" s="189"/>
      <c r="M464" s="206">
        <f t="shared" si="92"/>
        <v>13603973.149944391</v>
      </c>
      <c r="N464" s="191">
        <f t="shared" si="98"/>
        <v>0</v>
      </c>
      <c r="O464" s="206">
        <v>14256968.817029804</v>
      </c>
      <c r="P464" s="205">
        <v>652995.66708541312</v>
      </c>
      <c r="Q464" s="192">
        <f t="shared" si="93"/>
        <v>1.1892575570787489E-2</v>
      </c>
      <c r="S464" s="191">
        <f t="shared" si="94"/>
        <v>152984077.42427358</v>
      </c>
      <c r="T464" s="192">
        <f t="shared" si="95"/>
        <v>1.1937049205146932E-2</v>
      </c>
      <c r="W464" s="181">
        <v>6844186.7070194557</v>
      </c>
      <c r="X464" s="182">
        <f t="shared" ref="X464:X527" si="100">S464/W464*1000</f>
        <v>22352.411465831552</v>
      </c>
      <c r="Y464" s="192">
        <f t="shared" si="96"/>
        <v>1.6748221264279994E-3</v>
      </c>
    </row>
    <row r="465" spans="1:25" x14ac:dyDescent="0.25">
      <c r="A465" s="188">
        <f t="shared" si="97"/>
        <v>53136</v>
      </c>
      <c r="B465" s="203">
        <v>15550315.000553446</v>
      </c>
      <c r="C465" s="204">
        <v>680094.37419401831</v>
      </c>
      <c r="D465" s="205">
        <f t="shared" si="90"/>
        <v>14870220.626359427</v>
      </c>
      <c r="E465" s="189"/>
      <c r="F465" s="189"/>
      <c r="G465" s="181">
        <f t="shared" si="99"/>
        <v>15550315.000553446</v>
      </c>
      <c r="H465" s="190">
        <f t="shared" si="88"/>
        <v>1.2001411559406483E-2</v>
      </c>
      <c r="I465" s="181">
        <f t="shared" si="91"/>
        <v>14870220.626359427</v>
      </c>
      <c r="J465" s="181"/>
      <c r="K465" s="206">
        <f t="shared" si="89"/>
        <v>14183134.207399169</v>
      </c>
      <c r="L465" s="189"/>
      <c r="M465" s="206">
        <f t="shared" si="92"/>
        <v>14183134.207399169</v>
      </c>
      <c r="N465" s="191">
        <f t="shared" si="98"/>
        <v>0</v>
      </c>
      <c r="O465" s="206">
        <v>14863228.581593188</v>
      </c>
      <c r="P465" s="205">
        <v>680094.37419401831</v>
      </c>
      <c r="Q465" s="192">
        <f t="shared" si="93"/>
        <v>1.1879291569254491E-2</v>
      </c>
      <c r="S465" s="191">
        <f t="shared" si="94"/>
        <v>153150585.01862729</v>
      </c>
      <c r="T465" s="192">
        <f t="shared" si="95"/>
        <v>1.1927255129167369E-2</v>
      </c>
      <c r="W465" s="181">
        <v>6849969.811509219</v>
      </c>
      <c r="X465" s="182">
        <f t="shared" si="100"/>
        <v>22357.848170557761</v>
      </c>
      <c r="Y465" s="192">
        <f t="shared" si="96"/>
        <v>1.6737912013913281E-3</v>
      </c>
    </row>
    <row r="466" spans="1:25" x14ac:dyDescent="0.25">
      <c r="A466" s="188">
        <f t="shared" si="97"/>
        <v>53166</v>
      </c>
      <c r="B466" s="203">
        <v>16481609.992166055</v>
      </c>
      <c r="C466" s="204">
        <v>656960.66133732593</v>
      </c>
      <c r="D466" s="205">
        <f t="shared" si="90"/>
        <v>15824649.33082873</v>
      </c>
      <c r="E466" s="189"/>
      <c r="F466" s="189"/>
      <c r="G466" s="181">
        <f t="shared" si="99"/>
        <v>16481609.992166055</v>
      </c>
      <c r="H466" s="190">
        <f t="shared" si="88"/>
        <v>1.1984433260674887E-2</v>
      </c>
      <c r="I466" s="181">
        <f t="shared" si="91"/>
        <v>15824649.33082873</v>
      </c>
      <c r="J466" s="181"/>
      <c r="K466" s="206">
        <f t="shared" si="89"/>
        <v>15057645.688612349</v>
      </c>
      <c r="L466" s="189"/>
      <c r="M466" s="206">
        <f t="shared" si="92"/>
        <v>15057645.688612349</v>
      </c>
      <c r="N466" s="191">
        <f t="shared" si="98"/>
        <v>0</v>
      </c>
      <c r="O466" s="206">
        <v>15714606.349949675</v>
      </c>
      <c r="P466" s="205">
        <v>656960.66133732593</v>
      </c>
      <c r="Q466" s="192">
        <f t="shared" si="93"/>
        <v>1.1875129850279276E-2</v>
      </c>
      <c r="S466" s="191">
        <f t="shared" si="94"/>
        <v>153327298.02650428</v>
      </c>
      <c r="T466" s="192">
        <f t="shared" si="95"/>
        <v>1.1916888839103468E-2</v>
      </c>
      <c r="W466" s="181">
        <v>6855751.7141406043</v>
      </c>
      <c r="X466" s="182">
        <f t="shared" si="100"/>
        <v>22364.768215023443</v>
      </c>
      <c r="Y466" s="192">
        <f t="shared" si="96"/>
        <v>1.6721772752925634E-3</v>
      </c>
    </row>
    <row r="467" spans="1:25" x14ac:dyDescent="0.25">
      <c r="A467" s="188">
        <f t="shared" si="97"/>
        <v>53197</v>
      </c>
      <c r="B467" s="203">
        <v>16762958.945503863</v>
      </c>
      <c r="C467" s="204">
        <v>694809.44606093853</v>
      </c>
      <c r="D467" s="205">
        <f t="shared" si="90"/>
        <v>16068149.499442924</v>
      </c>
      <c r="E467" s="189"/>
      <c r="F467" s="189"/>
      <c r="G467" s="181">
        <f t="shared" si="99"/>
        <v>16762958.945503863</v>
      </c>
      <c r="H467" s="190">
        <f t="shared" si="88"/>
        <v>1.1983151419020066E-2</v>
      </c>
      <c r="I467" s="181">
        <f t="shared" si="91"/>
        <v>16068149.499442924</v>
      </c>
      <c r="J467" s="181"/>
      <c r="K467" s="206">
        <f t="shared" si="89"/>
        <v>15245314.548691113</v>
      </c>
      <c r="L467" s="189"/>
      <c r="M467" s="206">
        <f t="shared" si="92"/>
        <v>15245314.548691113</v>
      </c>
      <c r="N467" s="191">
        <f t="shared" si="98"/>
        <v>0</v>
      </c>
      <c r="O467" s="206">
        <v>15940123.994752051</v>
      </c>
      <c r="P467" s="205">
        <v>694809.44606093853</v>
      </c>
      <c r="Q467" s="192">
        <f t="shared" si="93"/>
        <v>1.1867488001986226E-2</v>
      </c>
      <c r="S467" s="191">
        <f t="shared" si="94"/>
        <v>153506099.68743163</v>
      </c>
      <c r="T467" s="192">
        <f t="shared" si="95"/>
        <v>1.1906420842717091E-2</v>
      </c>
      <c r="W467" s="181">
        <v>6861533.6167719886</v>
      </c>
      <c r="X467" s="182">
        <f t="shared" si="100"/>
        <v>22371.980997398165</v>
      </c>
      <c r="Y467" s="192">
        <f t="shared" si="96"/>
        <v>1.6704479212459322E-3</v>
      </c>
    </row>
    <row r="468" spans="1:25" x14ac:dyDescent="0.25">
      <c r="A468" s="188">
        <f t="shared" si="97"/>
        <v>53228</v>
      </c>
      <c r="B468" s="203">
        <v>15503191.339852428</v>
      </c>
      <c r="C468" s="204">
        <v>669348.47541714041</v>
      </c>
      <c r="D468" s="205">
        <f t="shared" si="90"/>
        <v>14833842.864435287</v>
      </c>
      <c r="E468" s="189"/>
      <c r="F468" s="189"/>
      <c r="G468" s="181">
        <f t="shared" si="99"/>
        <v>15503191.339852428</v>
      </c>
      <c r="H468" s="190">
        <f t="shared" si="88"/>
        <v>1.1977655678020227E-2</v>
      </c>
      <c r="I468" s="181">
        <f t="shared" si="91"/>
        <v>14833842.864435287</v>
      </c>
      <c r="J468" s="181"/>
      <c r="K468" s="206">
        <f t="shared" si="89"/>
        <v>14074389.121020397</v>
      </c>
      <c r="L468" s="189"/>
      <c r="M468" s="206">
        <f t="shared" si="92"/>
        <v>14074389.121020397</v>
      </c>
      <c r="N468" s="191">
        <f t="shared" si="98"/>
        <v>0</v>
      </c>
      <c r="O468" s="206">
        <v>14743737.596437538</v>
      </c>
      <c r="P468" s="205">
        <v>669348.47541714041</v>
      </c>
      <c r="Q468" s="192">
        <f t="shared" si="93"/>
        <v>1.1854092173690489E-2</v>
      </c>
      <c r="S468" s="191">
        <f t="shared" si="94"/>
        <v>153670984.23671538</v>
      </c>
      <c r="T468" s="192">
        <f t="shared" si="95"/>
        <v>1.1896788443471529E-2</v>
      </c>
      <c r="W468" s="181">
        <v>6867315.5194033729</v>
      </c>
      <c r="X468" s="182">
        <f t="shared" si="100"/>
        <v>22377.155061904916</v>
      </c>
      <c r="Y468" s="192">
        <f t="shared" si="96"/>
        <v>1.669531004032665E-3</v>
      </c>
    </row>
    <row r="469" spans="1:25" x14ac:dyDescent="0.25">
      <c r="A469" s="188">
        <f t="shared" si="97"/>
        <v>53258</v>
      </c>
      <c r="B469" s="203">
        <v>14594098.929777617</v>
      </c>
      <c r="C469" s="204">
        <v>613095.12905440514</v>
      </c>
      <c r="D469" s="205">
        <f t="shared" si="90"/>
        <v>13981003.800723212</v>
      </c>
      <c r="E469" s="189"/>
      <c r="F469" s="189"/>
      <c r="G469" s="181">
        <f t="shared" si="99"/>
        <v>14594098.929777617</v>
      </c>
      <c r="H469" s="190">
        <f t="shared" si="88"/>
        <v>1.19625713053928E-2</v>
      </c>
      <c r="I469" s="181">
        <f t="shared" si="91"/>
        <v>13981003.800723212</v>
      </c>
      <c r="J469" s="181"/>
      <c r="K469" s="206">
        <f t="shared" si="89"/>
        <v>13265667.478017595</v>
      </c>
      <c r="L469" s="189"/>
      <c r="M469" s="206">
        <f t="shared" si="92"/>
        <v>13265667.478017595</v>
      </c>
      <c r="N469" s="191">
        <f t="shared" si="98"/>
        <v>0</v>
      </c>
      <c r="O469" s="206">
        <v>13878762.607071999</v>
      </c>
      <c r="P469" s="205">
        <v>613095.12905440514</v>
      </c>
      <c r="Q469" s="192">
        <f t="shared" si="93"/>
        <v>1.1841979880437448E-2</v>
      </c>
      <c r="S469" s="191">
        <f t="shared" si="94"/>
        <v>153826237.49809298</v>
      </c>
      <c r="T469" s="192">
        <f t="shared" si="95"/>
        <v>1.1887739176860812E-2</v>
      </c>
      <c r="W469" s="181">
        <v>6873097.4220347591</v>
      </c>
      <c r="X469" s="182">
        <f t="shared" si="100"/>
        <v>22380.919118785485</v>
      </c>
      <c r="Y469" s="192">
        <f t="shared" si="96"/>
        <v>1.6691766671117492E-3</v>
      </c>
    </row>
    <row r="470" spans="1:25" x14ac:dyDescent="0.25">
      <c r="A470" s="188">
        <f t="shared" si="97"/>
        <v>53289</v>
      </c>
      <c r="B470" s="203">
        <v>12349515.768519159</v>
      </c>
      <c r="C470" s="204">
        <v>549778.46244595805</v>
      </c>
      <c r="D470" s="205">
        <f t="shared" si="90"/>
        <v>11799737.306073202</v>
      </c>
      <c r="E470" s="189"/>
      <c r="F470" s="189"/>
      <c r="G470" s="181">
        <f t="shared" si="99"/>
        <v>12349515.768519159</v>
      </c>
      <c r="H470" s="190">
        <f t="shared" si="88"/>
        <v>1.195146471025188E-2</v>
      </c>
      <c r="I470" s="181">
        <f t="shared" si="91"/>
        <v>11799737.306073202</v>
      </c>
      <c r="J470" s="181"/>
      <c r="K470" s="206">
        <f t="shared" si="89"/>
        <v>11261875.495528899</v>
      </c>
      <c r="L470" s="189"/>
      <c r="M470" s="206">
        <f t="shared" si="92"/>
        <v>11261875.495528899</v>
      </c>
      <c r="N470" s="191">
        <f t="shared" si="98"/>
        <v>0</v>
      </c>
      <c r="O470" s="206">
        <v>11811653.957974857</v>
      </c>
      <c r="P470" s="205">
        <v>549778.46244595805</v>
      </c>
      <c r="Q470" s="192">
        <f t="shared" si="93"/>
        <v>1.1821867225252358E-2</v>
      </c>
      <c r="S470" s="191">
        <f t="shared" si="94"/>
        <v>153957818.36338952</v>
      </c>
      <c r="T470" s="192">
        <f t="shared" si="95"/>
        <v>1.1880077614064621E-2</v>
      </c>
      <c r="W470" s="181">
        <v>6878879.3246661434</v>
      </c>
      <c r="X470" s="182">
        <f t="shared" si="100"/>
        <v>22381.235532266244</v>
      </c>
      <c r="Y470" s="192">
        <f t="shared" si="96"/>
        <v>1.6701814153436967E-3</v>
      </c>
    </row>
    <row r="471" spans="1:25" x14ac:dyDescent="0.25">
      <c r="A471" s="188">
        <f t="shared" si="97"/>
        <v>53319</v>
      </c>
      <c r="B471" s="203">
        <v>12693006.411890967</v>
      </c>
      <c r="C471" s="204">
        <v>522415.17404709215</v>
      </c>
      <c r="D471" s="205">
        <f t="shared" si="90"/>
        <v>12170591.237843875</v>
      </c>
      <c r="E471" s="189"/>
      <c r="F471" s="189"/>
      <c r="G471" s="181">
        <f t="shared" si="99"/>
        <v>12693006.411890967</v>
      </c>
      <c r="H471" s="190">
        <f t="shared" si="88"/>
        <v>1.1934317431885333E-2</v>
      </c>
      <c r="I471" s="181">
        <f t="shared" si="91"/>
        <v>12170591.237843875</v>
      </c>
      <c r="J471" s="181"/>
      <c r="K471" s="206">
        <f t="shared" si="89"/>
        <v>11563504.408354538</v>
      </c>
      <c r="L471" s="189"/>
      <c r="M471" s="206">
        <f t="shared" si="92"/>
        <v>11563504.408354538</v>
      </c>
      <c r="N471" s="191">
        <f t="shared" si="98"/>
        <v>0</v>
      </c>
      <c r="O471" s="206">
        <v>12085919.58240163</v>
      </c>
      <c r="P471" s="205">
        <v>522415.17404709215</v>
      </c>
      <c r="Q471" s="192">
        <f t="shared" si="93"/>
        <v>1.181510149940368E-2</v>
      </c>
      <c r="S471" s="191">
        <f t="shared" si="94"/>
        <v>154092846.96502936</v>
      </c>
      <c r="T471" s="192">
        <f t="shared" si="95"/>
        <v>1.1872231175398484E-2</v>
      </c>
      <c r="W471" s="181">
        <v>6884661.2272975286</v>
      </c>
      <c r="X471" s="182">
        <f t="shared" si="100"/>
        <v>22382.052199468384</v>
      </c>
      <c r="Y471" s="192">
        <f t="shared" si="96"/>
        <v>1.6709885951926573E-3</v>
      </c>
    </row>
    <row r="472" spans="1:25" x14ac:dyDescent="0.25">
      <c r="A472" s="188">
        <f t="shared" si="97"/>
        <v>53350</v>
      </c>
      <c r="B472" s="203">
        <v>12822593.290181164</v>
      </c>
      <c r="C472" s="204">
        <v>518414.81620204443</v>
      </c>
      <c r="D472" s="205">
        <f t="shared" si="90"/>
        <v>12304178.473979119</v>
      </c>
      <c r="E472" s="189"/>
      <c r="F472" s="189"/>
      <c r="G472" s="181">
        <f t="shared" si="99"/>
        <v>12822593.290181164</v>
      </c>
      <c r="H472" s="190">
        <f t="shared" si="88"/>
        <v>1.1933321067751468E-2</v>
      </c>
      <c r="I472" s="181">
        <f t="shared" si="91"/>
        <v>12304178.473979119</v>
      </c>
      <c r="J472" s="181"/>
      <c r="K472" s="206">
        <f t="shared" si="89"/>
        <v>11656602.482006265</v>
      </c>
      <c r="L472" s="189"/>
      <c r="M472" s="206">
        <f t="shared" si="92"/>
        <v>11656602.482006265</v>
      </c>
      <c r="N472" s="191">
        <f t="shared" si="98"/>
        <v>0</v>
      </c>
      <c r="O472" s="206">
        <v>12175017.298208309</v>
      </c>
      <c r="P472" s="205">
        <v>518414.81620204443</v>
      </c>
      <c r="Q472" s="192">
        <f t="shared" si="93"/>
        <v>1.1816118654300878E-2</v>
      </c>
      <c r="S472" s="191">
        <f t="shared" si="94"/>
        <v>154228974.26671395</v>
      </c>
      <c r="T472" s="192">
        <f t="shared" si="95"/>
        <v>1.1864333672893634E-2</v>
      </c>
      <c r="W472" s="181">
        <v>6890450.3410791839</v>
      </c>
      <c r="X472" s="182">
        <f t="shared" si="100"/>
        <v>22383.003524056829</v>
      </c>
      <c r="Y472" s="192">
        <f t="shared" si="96"/>
        <v>1.6717413697340255E-3</v>
      </c>
    </row>
    <row r="473" spans="1:25" x14ac:dyDescent="0.25">
      <c r="A473" s="188">
        <f t="shared" si="97"/>
        <v>53381</v>
      </c>
      <c r="B473" s="203">
        <v>11915054.090219671</v>
      </c>
      <c r="C473" s="204">
        <v>501140.66173387406</v>
      </c>
      <c r="D473" s="205">
        <f t="shared" si="90"/>
        <v>11413913.428485798</v>
      </c>
      <c r="E473" s="189"/>
      <c r="F473" s="189"/>
      <c r="G473" s="181">
        <f t="shared" si="99"/>
        <v>11915054.090219671</v>
      </c>
      <c r="H473" s="190">
        <f t="shared" si="88"/>
        <v>1.1926649976040204E-2</v>
      </c>
      <c r="I473" s="181">
        <f t="shared" si="91"/>
        <v>11413913.428485798</v>
      </c>
      <c r="J473" s="181"/>
      <c r="K473" s="206">
        <f t="shared" si="89"/>
        <v>10815779.657337083</v>
      </c>
      <c r="L473" s="189"/>
      <c r="M473" s="206">
        <f t="shared" si="92"/>
        <v>10815779.657337083</v>
      </c>
      <c r="N473" s="191">
        <f t="shared" si="98"/>
        <v>0</v>
      </c>
      <c r="O473" s="206">
        <v>11316920.319070956</v>
      </c>
      <c r="P473" s="205">
        <v>501140.66173387406</v>
      </c>
      <c r="Q473" s="192">
        <f t="shared" si="93"/>
        <v>1.1803758441220058E-2</v>
      </c>
      <c r="S473" s="191">
        <f t="shared" si="94"/>
        <v>154355151.7486254</v>
      </c>
      <c r="T473" s="192">
        <f t="shared" si="95"/>
        <v>1.1857024390594884E-2</v>
      </c>
      <c r="W473" s="181">
        <v>6896238.253002462</v>
      </c>
      <c r="X473" s="182">
        <f t="shared" si="100"/>
        <v>22382.514363018527</v>
      </c>
      <c r="Y473" s="192">
        <f t="shared" si="96"/>
        <v>1.6730601463157413E-3</v>
      </c>
    </row>
    <row r="474" spans="1:25" x14ac:dyDescent="0.25">
      <c r="A474" s="188">
        <f t="shared" si="97"/>
        <v>53410</v>
      </c>
      <c r="B474" s="203">
        <v>13012070.548107456</v>
      </c>
      <c r="C474" s="204">
        <v>591369.20008104388</v>
      </c>
      <c r="D474" s="205">
        <f>B474-C474</f>
        <v>12420701.348026413</v>
      </c>
      <c r="E474" s="189"/>
      <c r="F474" s="189"/>
      <c r="G474" s="181">
        <f t="shared" si="99"/>
        <v>13012070.548107456</v>
      </c>
      <c r="H474" s="190">
        <f t="shared" si="88"/>
        <v>1.1928739085735662E-2</v>
      </c>
      <c r="I474" s="181">
        <f t="shared" si="91"/>
        <v>12420701.348026413</v>
      </c>
      <c r="J474" s="181"/>
      <c r="K474" s="206">
        <f t="shared" si="89"/>
        <v>11779265.298294671</v>
      </c>
      <c r="L474" s="189"/>
      <c r="M474" s="206">
        <f t="shared" si="92"/>
        <v>11779265.298294671</v>
      </c>
      <c r="N474" s="191">
        <f t="shared" si="98"/>
        <v>0</v>
      </c>
      <c r="O474" s="206">
        <v>12370634.498375714</v>
      </c>
      <c r="P474" s="205">
        <v>591369.20008104388</v>
      </c>
      <c r="Q474" s="192">
        <f t="shared" si="93"/>
        <v>1.179503593639164E-2</v>
      </c>
      <c r="S474" s="191">
        <f t="shared" si="94"/>
        <v>154492468.94485882</v>
      </c>
      <c r="T474" s="192">
        <f t="shared" si="95"/>
        <v>1.184908200726742E-2</v>
      </c>
      <c r="W474" s="181">
        <v>6902024.9630673593</v>
      </c>
      <c r="X474" s="182">
        <f t="shared" si="100"/>
        <v>22383.643897486014</v>
      </c>
      <c r="Y474" s="192">
        <f t="shared" si="96"/>
        <v>1.6737359459444434E-3</v>
      </c>
    </row>
    <row r="475" spans="1:25" x14ac:dyDescent="0.25">
      <c r="A475" s="188">
        <f t="shared" si="97"/>
        <v>53441</v>
      </c>
      <c r="B475" s="203">
        <v>13380501.351087946</v>
      </c>
      <c r="C475" s="204">
        <v>642959.94900442567</v>
      </c>
      <c r="D475" s="205">
        <f t="shared" si="90"/>
        <v>12737541.40208352</v>
      </c>
      <c r="E475" s="189"/>
      <c r="F475" s="189"/>
      <c r="G475" s="181">
        <f t="shared" si="99"/>
        <v>13380501.351087946</v>
      </c>
      <c r="H475" s="190">
        <f t="shared" si="88"/>
        <v>1.1931490183011206E-2</v>
      </c>
      <c r="I475" s="181">
        <f t="shared" si="91"/>
        <v>12737541.40208352</v>
      </c>
      <c r="J475" s="181"/>
      <c r="K475" s="206">
        <f t="shared" si="89"/>
        <v>12126620.807747599</v>
      </c>
      <c r="L475" s="189"/>
      <c r="M475" s="206">
        <f t="shared" si="92"/>
        <v>12126620.807747599</v>
      </c>
      <c r="N475" s="191">
        <f t="shared" si="98"/>
        <v>0</v>
      </c>
      <c r="O475" s="206">
        <v>12769580.756752023</v>
      </c>
      <c r="P475" s="205">
        <v>642959.94900442567</v>
      </c>
      <c r="Q475" s="192">
        <f t="shared" si="93"/>
        <v>1.178970846290972E-2</v>
      </c>
      <c r="S475" s="191">
        <f t="shared" si="94"/>
        <v>154633772.34295407</v>
      </c>
      <c r="T475" s="192">
        <f t="shared" si="95"/>
        <v>1.1840924687949617E-2</v>
      </c>
      <c r="W475" s="181">
        <v>6907810.4712738795</v>
      </c>
      <c r="X475" s="182">
        <f t="shared" si="100"/>
        <v>22385.352491357196</v>
      </c>
      <c r="Y475" s="192">
        <f t="shared" si="96"/>
        <v>1.6741827613497851E-3</v>
      </c>
    </row>
    <row r="476" spans="1:25" x14ac:dyDescent="0.25">
      <c r="A476" s="188">
        <f t="shared" si="97"/>
        <v>53471</v>
      </c>
      <c r="B476" s="203">
        <v>15084298.672189921</v>
      </c>
      <c r="C476" s="204">
        <v>662513.08526688453</v>
      </c>
      <c r="D476" s="205">
        <f t="shared" si="90"/>
        <v>14421785.586923037</v>
      </c>
      <c r="E476" s="189"/>
      <c r="F476" s="189"/>
      <c r="G476" s="181">
        <f t="shared" si="99"/>
        <v>15084298.672189921</v>
      </c>
      <c r="H476" s="190">
        <f t="shared" si="88"/>
        <v>1.191583540834773E-2</v>
      </c>
      <c r="I476" s="181">
        <f t="shared" si="91"/>
        <v>14421785.586923037</v>
      </c>
      <c r="J476" s="181"/>
      <c r="K476" s="206">
        <f t="shared" si="89"/>
        <v>13764339.425608594</v>
      </c>
      <c r="L476" s="189"/>
      <c r="M476" s="206">
        <f t="shared" si="92"/>
        <v>13764339.425608594</v>
      </c>
      <c r="N476" s="191">
        <f t="shared" si="98"/>
        <v>0</v>
      </c>
      <c r="O476" s="206">
        <v>14426852.510875478</v>
      </c>
      <c r="P476" s="205">
        <v>662513.08526688453</v>
      </c>
      <c r="Q476" s="192">
        <f t="shared" si="93"/>
        <v>1.1788194073645286E-2</v>
      </c>
      <c r="S476" s="191">
        <f t="shared" si="94"/>
        <v>154794138.61861828</v>
      </c>
      <c r="T476" s="192">
        <f t="shared" si="95"/>
        <v>1.1831696636799727E-2</v>
      </c>
      <c r="W476" s="181">
        <v>6913594.7776220227</v>
      </c>
      <c r="X476" s="182">
        <f t="shared" si="100"/>
        <v>22389.819420666241</v>
      </c>
      <c r="Y476" s="192">
        <f t="shared" si="96"/>
        <v>1.6735534280885034E-3</v>
      </c>
    </row>
    <row r="477" spans="1:25" x14ac:dyDescent="0.25">
      <c r="A477" s="188">
        <f t="shared" si="97"/>
        <v>53502</v>
      </c>
      <c r="B477" s="203">
        <v>15735400.292826559</v>
      </c>
      <c r="C477" s="204">
        <v>689993.7652029267</v>
      </c>
      <c r="D477" s="205">
        <f t="shared" si="90"/>
        <v>15045406.527623633</v>
      </c>
      <c r="E477" s="189"/>
      <c r="F477" s="189"/>
      <c r="G477" s="181">
        <f t="shared" si="99"/>
        <v>15735400.292826559</v>
      </c>
      <c r="H477" s="190">
        <f t="shared" si="88"/>
        <v>1.1902350033843545E-2</v>
      </c>
      <c r="I477" s="181">
        <f t="shared" si="91"/>
        <v>15045406.527623633</v>
      </c>
      <c r="J477" s="181"/>
      <c r="K477" s="206">
        <f t="shared" si="89"/>
        <v>14350142.16560141</v>
      </c>
      <c r="L477" s="189"/>
      <c r="M477" s="206">
        <f t="shared" si="92"/>
        <v>14350142.16560141</v>
      </c>
      <c r="N477" s="191">
        <f t="shared" si="98"/>
        <v>0</v>
      </c>
      <c r="O477" s="206">
        <v>15040135.930804336</v>
      </c>
      <c r="P477" s="205">
        <v>689993.7652029267</v>
      </c>
      <c r="Q477" s="192">
        <f t="shared" si="93"/>
        <v>1.1775109489911895E-2</v>
      </c>
      <c r="S477" s="191">
        <f t="shared" si="94"/>
        <v>154961146.57682052</v>
      </c>
      <c r="T477" s="192">
        <f t="shared" si="95"/>
        <v>1.1822100176587691E-2</v>
      </c>
      <c r="W477" s="181">
        <v>6919377.8821117841</v>
      </c>
      <c r="X477" s="182">
        <f t="shared" si="100"/>
        <v>22395.242638421507</v>
      </c>
      <c r="Y477" s="192">
        <f t="shared" si="96"/>
        <v>1.6725432420185982E-3</v>
      </c>
    </row>
    <row r="478" spans="1:25" x14ac:dyDescent="0.25">
      <c r="A478" s="188">
        <f t="shared" si="97"/>
        <v>53532</v>
      </c>
      <c r="B478" s="203">
        <v>16677494.732338421</v>
      </c>
      <c r="C478" s="204">
        <v>666484.79612902761</v>
      </c>
      <c r="D478" s="205">
        <f t="shared" si="90"/>
        <v>16011009.936209394</v>
      </c>
      <c r="E478" s="189"/>
      <c r="F478" s="189"/>
      <c r="G478" s="181">
        <f t="shared" si="99"/>
        <v>16677494.732338421</v>
      </c>
      <c r="H478" s="190">
        <f t="shared" si="88"/>
        <v>1.1885048867523951E-2</v>
      </c>
      <c r="I478" s="181">
        <f t="shared" si="91"/>
        <v>16011009.936209394</v>
      </c>
      <c r="J478" s="181"/>
      <c r="K478" s="206">
        <f t="shared" si="89"/>
        <v>15234890.418223703</v>
      </c>
      <c r="L478" s="189"/>
      <c r="M478" s="206">
        <f t="shared" si="92"/>
        <v>15234890.418223703</v>
      </c>
      <c r="N478" s="191">
        <f t="shared" si="98"/>
        <v>0</v>
      </c>
      <c r="O478" s="206">
        <v>15901375.214352731</v>
      </c>
      <c r="P478" s="205">
        <v>666484.79612902761</v>
      </c>
      <c r="Q478" s="192">
        <f t="shared" si="93"/>
        <v>1.1771078512320177E-2</v>
      </c>
      <c r="S478" s="191">
        <f t="shared" si="94"/>
        <v>155138391.30643186</v>
      </c>
      <c r="T478" s="192">
        <f t="shared" si="95"/>
        <v>1.181194283887077E-2</v>
      </c>
      <c r="W478" s="181">
        <v>6925159.7847431703</v>
      </c>
      <c r="X478" s="182">
        <f t="shared" si="100"/>
        <v>22402.138886126137</v>
      </c>
      <c r="Y478" s="192">
        <f t="shared" si="96"/>
        <v>1.6709616993746401E-3</v>
      </c>
    </row>
    <row r="479" spans="1:25" x14ac:dyDescent="0.25">
      <c r="A479" s="188">
        <f t="shared" si="97"/>
        <v>53563</v>
      </c>
      <c r="B479" s="203">
        <v>16962171.384918854</v>
      </c>
      <c r="C479" s="204">
        <v>704904.13618816342</v>
      </c>
      <c r="D479" s="205">
        <f t="shared" si="90"/>
        <v>16257267.248730689</v>
      </c>
      <c r="E479" s="189"/>
      <c r="F479" s="189"/>
      <c r="G479" s="181">
        <f t="shared" si="99"/>
        <v>16962171.384918854</v>
      </c>
      <c r="H479" s="190">
        <f t="shared" si="88"/>
        <v>1.1884085623703244E-2</v>
      </c>
      <c r="I479" s="181">
        <f t="shared" si="91"/>
        <v>16257267.248730689</v>
      </c>
      <c r="J479" s="181"/>
      <c r="K479" s="206">
        <f t="shared" si="89"/>
        <v>15424653.656969968</v>
      </c>
      <c r="L479" s="189"/>
      <c r="M479" s="206">
        <f t="shared" si="92"/>
        <v>15424653.656969968</v>
      </c>
      <c r="N479" s="191">
        <f t="shared" si="98"/>
        <v>0</v>
      </c>
      <c r="O479" s="206">
        <v>16129557.793158133</v>
      </c>
      <c r="P479" s="205">
        <v>704904.13618816342</v>
      </c>
      <c r="Q479" s="192">
        <f t="shared" si="93"/>
        <v>1.1763555793229186E-2</v>
      </c>
      <c r="S479" s="191">
        <f t="shared" si="94"/>
        <v>155317730.41471073</v>
      </c>
      <c r="T479" s="192">
        <f t="shared" si="95"/>
        <v>1.1801685607073065E-2</v>
      </c>
      <c r="W479" s="181">
        <v>6930941.6873745546</v>
      </c>
      <c r="X479" s="182">
        <f t="shared" si="100"/>
        <v>22409.325805992346</v>
      </c>
      <c r="Y479" s="192">
        <f t="shared" si="96"/>
        <v>1.6692669548810102E-3</v>
      </c>
    </row>
    <row r="480" spans="1:25" x14ac:dyDescent="0.25">
      <c r="A480" s="188">
        <f t="shared" si="97"/>
        <v>53594</v>
      </c>
      <c r="B480" s="203">
        <v>15687354.584476767</v>
      </c>
      <c r="C480" s="204">
        <v>679110.10152894945</v>
      </c>
      <c r="D480" s="205">
        <f t="shared" si="90"/>
        <v>15008244.482947817</v>
      </c>
      <c r="E480" s="189"/>
      <c r="F480" s="189"/>
      <c r="G480" s="181">
        <f t="shared" si="99"/>
        <v>15687354.584476767</v>
      </c>
      <c r="H480" s="190">
        <f t="shared" si="88"/>
        <v>1.1879053840413434E-2</v>
      </c>
      <c r="I480" s="181">
        <f t="shared" si="91"/>
        <v>15008244.482947817</v>
      </c>
      <c r="J480" s="181"/>
      <c r="K480" s="206">
        <f t="shared" si="89"/>
        <v>14239769.147625597</v>
      </c>
      <c r="L480" s="189"/>
      <c r="M480" s="206">
        <f t="shared" si="92"/>
        <v>14239769.147625597</v>
      </c>
      <c r="N480" s="191">
        <f t="shared" si="98"/>
        <v>0</v>
      </c>
      <c r="O480" s="206">
        <v>14918879.249154547</v>
      </c>
      <c r="P480" s="205">
        <v>679110.10152894945</v>
      </c>
      <c r="Q480" s="192">
        <f t="shared" si="93"/>
        <v>1.1750423068678906E-2</v>
      </c>
      <c r="S480" s="191">
        <f t="shared" si="94"/>
        <v>155483110.44131592</v>
      </c>
      <c r="T480" s="192">
        <f t="shared" si="95"/>
        <v>1.1792247011375601E-2</v>
      </c>
      <c r="W480" s="181">
        <v>6936723.5900059389</v>
      </c>
      <c r="X480" s="182">
        <f t="shared" si="100"/>
        <v>22414.488399873349</v>
      </c>
      <c r="Y480" s="192">
        <f t="shared" si="96"/>
        <v>1.6683683812868111E-3</v>
      </c>
    </row>
    <row r="481" spans="1:25" x14ac:dyDescent="0.25">
      <c r="A481" s="188">
        <f t="shared" si="97"/>
        <v>53624</v>
      </c>
      <c r="B481" s="203">
        <v>14767244.588434882</v>
      </c>
      <c r="C481" s="204">
        <v>622033.95738155302</v>
      </c>
      <c r="D481" s="205">
        <f t="shared" si="90"/>
        <v>14145210.631053329</v>
      </c>
      <c r="E481" s="189"/>
      <c r="F481" s="189"/>
      <c r="G481" s="181">
        <f t="shared" si="99"/>
        <v>14767244.588434882</v>
      </c>
      <c r="H481" s="190">
        <f t="shared" si="88"/>
        <v>1.1864086949827435E-2</v>
      </c>
      <c r="I481" s="181">
        <f t="shared" si="91"/>
        <v>14145210.631053329</v>
      </c>
      <c r="J481" s="181"/>
      <c r="K481" s="206">
        <f t="shared" si="89"/>
        <v>13421387.496016763</v>
      </c>
      <c r="L481" s="189"/>
      <c r="M481" s="206">
        <f t="shared" si="92"/>
        <v>13421387.496016763</v>
      </c>
      <c r="N481" s="191">
        <f t="shared" si="98"/>
        <v>0</v>
      </c>
      <c r="O481" s="206">
        <v>14043421.453398317</v>
      </c>
      <c r="P481" s="205">
        <v>622033.95738155302</v>
      </c>
      <c r="Q481" s="192">
        <f t="shared" si="93"/>
        <v>1.1738573898163018E-2</v>
      </c>
      <c r="S481" s="191">
        <f t="shared" si="94"/>
        <v>155638830.45931509</v>
      </c>
      <c r="T481" s="192">
        <f t="shared" si="95"/>
        <v>1.1783379680235573E-2</v>
      </c>
      <c r="W481" s="181">
        <v>6942505.4926373241</v>
      </c>
      <c r="X481" s="182">
        <f t="shared" si="100"/>
        <v>22418.250964925184</v>
      </c>
      <c r="Y481" s="192">
        <f t="shared" si="96"/>
        <v>1.6680211362885E-3</v>
      </c>
    </row>
    <row r="482" spans="1:25" x14ac:dyDescent="0.25">
      <c r="A482" s="188">
        <f t="shared" si="97"/>
        <v>53655</v>
      </c>
      <c r="B482" s="203">
        <v>12495901.505259644</v>
      </c>
      <c r="C482" s="204">
        <v>557813.14357169624</v>
      </c>
      <c r="D482" s="205">
        <f t="shared" si="90"/>
        <v>11938088.361687947</v>
      </c>
      <c r="E482" s="189"/>
      <c r="F482" s="189"/>
      <c r="G482" s="181">
        <f t="shared" si="99"/>
        <v>12495901.505259644</v>
      </c>
      <c r="H482" s="190">
        <f t="shared" si="88"/>
        <v>1.1853560858932299E-2</v>
      </c>
      <c r="I482" s="181">
        <f t="shared" si="91"/>
        <v>11938088.361687947</v>
      </c>
      <c r="J482" s="181"/>
      <c r="K482" s="206">
        <f t="shared" si="89"/>
        <v>11393850.973438662</v>
      </c>
      <c r="L482" s="189"/>
      <c r="M482" s="206">
        <f t="shared" si="92"/>
        <v>11393850.973438662</v>
      </c>
      <c r="N482" s="191">
        <f t="shared" si="98"/>
        <v>0</v>
      </c>
      <c r="O482" s="206">
        <v>11951664.117010359</v>
      </c>
      <c r="P482" s="205">
        <v>557813.14357169624</v>
      </c>
      <c r="Q482" s="192">
        <f t="shared" si="93"/>
        <v>1.1718783249038633E-2</v>
      </c>
      <c r="S482" s="191">
        <f t="shared" si="94"/>
        <v>155770805.93722484</v>
      </c>
      <c r="T482" s="192">
        <f t="shared" si="95"/>
        <v>1.1775872073973348E-2</v>
      </c>
      <c r="W482" s="181">
        <v>6948287.3952687085</v>
      </c>
      <c r="X482" s="182">
        <f t="shared" si="100"/>
        <v>22418.589945386211</v>
      </c>
      <c r="Y482" s="192">
        <f t="shared" si="96"/>
        <v>1.6690058538597619E-3</v>
      </c>
    </row>
    <row r="483" spans="1:25" x14ac:dyDescent="0.25">
      <c r="A483" s="188">
        <f t="shared" si="97"/>
        <v>53685</v>
      </c>
      <c r="B483" s="203">
        <v>12843243.374922086</v>
      </c>
      <c r="C483" s="204">
        <v>530032.65798896097</v>
      </c>
      <c r="D483" s="205">
        <f t="shared" si="90"/>
        <v>12313210.716933124</v>
      </c>
      <c r="E483" s="189"/>
      <c r="F483" s="189"/>
      <c r="G483" s="181">
        <f t="shared" si="99"/>
        <v>12843243.374922086</v>
      </c>
      <c r="H483" s="190">
        <f t="shared" si="88"/>
        <v>1.1836200042440348E-2</v>
      </c>
      <c r="I483" s="181">
        <f t="shared" si="91"/>
        <v>12313210.716933124</v>
      </c>
      <c r="J483" s="181"/>
      <c r="K483" s="206">
        <f t="shared" si="89"/>
        <v>11698938.28628682</v>
      </c>
      <c r="L483" s="189"/>
      <c r="M483" s="206">
        <f t="shared" si="92"/>
        <v>11698938.28628682</v>
      </c>
      <c r="N483" s="191">
        <f t="shared" si="98"/>
        <v>0</v>
      </c>
      <c r="O483" s="206">
        <v>12228970.944275782</v>
      </c>
      <c r="P483" s="205">
        <v>530032.65798896097</v>
      </c>
      <c r="Q483" s="192">
        <f t="shared" si="93"/>
        <v>1.1712182842636532E-2</v>
      </c>
      <c r="S483" s="191">
        <f t="shared" si="94"/>
        <v>155906239.81515715</v>
      </c>
      <c r="T483" s="192">
        <f t="shared" si="95"/>
        <v>1.1768183182048197E-2</v>
      </c>
      <c r="W483" s="181">
        <v>6954069.2979000947</v>
      </c>
      <c r="X483" s="182">
        <f t="shared" si="100"/>
        <v>22419.42568249008</v>
      </c>
      <c r="Y483" s="192">
        <f t="shared" si="96"/>
        <v>1.6697969734242868E-3</v>
      </c>
    </row>
    <row r="484" spans="1:25" x14ac:dyDescent="0.25">
      <c r="A484" s="188">
        <f t="shared" si="97"/>
        <v>53716</v>
      </c>
      <c r="B484" s="203">
        <v>12974349.912711214</v>
      </c>
      <c r="C484" s="204">
        <v>525971.62928241456</v>
      </c>
      <c r="D484" s="205">
        <f t="shared" si="90"/>
        <v>12448378.283428799</v>
      </c>
      <c r="E484" s="189"/>
      <c r="F484" s="189"/>
      <c r="G484" s="181">
        <f t="shared" si="99"/>
        <v>12974349.912711214</v>
      </c>
      <c r="H484" s="190">
        <f t="shared" si="88"/>
        <v>1.183509599780086E-2</v>
      </c>
      <c r="I484" s="181">
        <f t="shared" si="91"/>
        <v>12448378.283428799</v>
      </c>
      <c r="J484" s="181"/>
      <c r="K484" s="206">
        <f t="shared" si="89"/>
        <v>11793138.167425076</v>
      </c>
      <c r="L484" s="189"/>
      <c r="M484" s="206">
        <f t="shared" si="92"/>
        <v>11793138.167425076</v>
      </c>
      <c r="N484" s="191">
        <f t="shared" si="98"/>
        <v>0</v>
      </c>
      <c r="O484" s="206">
        <v>12319109.79670749</v>
      </c>
      <c r="P484" s="205">
        <v>525971.62928241456</v>
      </c>
      <c r="Q484" s="192">
        <f t="shared" si="93"/>
        <v>1.1713163044684283E-2</v>
      </c>
      <c r="S484" s="191">
        <f t="shared" si="94"/>
        <v>156042775.50057593</v>
      </c>
      <c r="T484" s="192">
        <f t="shared" si="95"/>
        <v>1.176044412203181E-2</v>
      </c>
      <c r="W484" s="181">
        <v>6959858.4116817499</v>
      </c>
      <c r="X484" s="182">
        <f t="shared" si="100"/>
        <v>22420.395110145702</v>
      </c>
      <c r="Y484" s="192">
        <f t="shared" si="96"/>
        <v>1.6705347898768874E-3</v>
      </c>
    </row>
    <row r="485" spans="1:25" x14ac:dyDescent="0.25">
      <c r="A485" s="188">
        <f t="shared" si="97"/>
        <v>53747</v>
      </c>
      <c r="B485" s="203">
        <v>12055995.311122533</v>
      </c>
      <c r="C485" s="204">
        <v>508450.88236516254</v>
      </c>
      <c r="D485" s="205">
        <f t="shared" si="90"/>
        <v>11547544.42875737</v>
      </c>
      <c r="E485" s="189"/>
      <c r="F485" s="189"/>
      <c r="G485" s="181">
        <f t="shared" si="99"/>
        <v>12055995.311122533</v>
      </c>
      <c r="H485" s="190">
        <f t="shared" si="88"/>
        <v>1.1828836011626098E-2</v>
      </c>
      <c r="I485" s="181">
        <f t="shared" si="91"/>
        <v>11547544.42875737</v>
      </c>
      <c r="J485" s="181"/>
      <c r="K485" s="206">
        <f t="shared" si="89"/>
        <v>10942335.43131672</v>
      </c>
      <c r="L485" s="189"/>
      <c r="M485" s="206">
        <f t="shared" si="92"/>
        <v>10942335.43131672</v>
      </c>
      <c r="N485" s="191">
        <f t="shared" si="98"/>
        <v>0</v>
      </c>
      <c r="O485" s="206">
        <v>11450786.313681884</v>
      </c>
      <c r="P485" s="205">
        <v>508450.88236516254</v>
      </c>
      <c r="Q485" s="192">
        <f t="shared" si="93"/>
        <v>1.1701031085057823E-2</v>
      </c>
      <c r="S485" s="191">
        <f t="shared" si="94"/>
        <v>156169331.27455559</v>
      </c>
      <c r="T485" s="192">
        <f t="shared" si="95"/>
        <v>1.1753281347451683E-2</v>
      </c>
      <c r="W485" s="181">
        <v>6965646.3236050243</v>
      </c>
      <c r="X485" s="182">
        <f t="shared" si="100"/>
        <v>22419.934062016975</v>
      </c>
      <c r="Y485" s="192">
        <f t="shared" si="96"/>
        <v>1.6718273198239597E-3</v>
      </c>
    </row>
    <row r="486" spans="1:25" x14ac:dyDescent="0.25">
      <c r="A486" s="188">
        <f t="shared" si="97"/>
        <v>53776</v>
      </c>
      <c r="B486" s="203">
        <v>13166022.447235962</v>
      </c>
      <c r="C486" s="204">
        <v>600003.31716032559</v>
      </c>
      <c r="D486" s="205">
        <f t="shared" si="90"/>
        <v>12566019.130075637</v>
      </c>
      <c r="E486" s="189"/>
      <c r="F486" s="189"/>
      <c r="G486" s="181">
        <f t="shared" si="99"/>
        <v>13166022.447235962</v>
      </c>
      <c r="H486" s="190">
        <f t="shared" si="88"/>
        <v>1.1831468217093022E-2</v>
      </c>
      <c r="I486" s="181">
        <f t="shared" si="91"/>
        <v>12566019.130075637</v>
      </c>
      <c r="J486" s="181"/>
      <c r="K486" s="206">
        <f t="shared" si="89"/>
        <v>11916993.950108195</v>
      </c>
      <c r="L486" s="189"/>
      <c r="M486" s="206">
        <f t="shared" si="92"/>
        <v>11916993.950108195</v>
      </c>
      <c r="N486" s="191">
        <f t="shared" si="98"/>
        <v>0</v>
      </c>
      <c r="O486" s="206">
        <v>12516997.26726852</v>
      </c>
      <c r="P486" s="205">
        <v>600003.31716032559</v>
      </c>
      <c r="Q486" s="192">
        <f t="shared" si="93"/>
        <v>1.1692465389455453E-2</v>
      </c>
      <c r="S486" s="191">
        <f t="shared" si="94"/>
        <v>156307059.9263691</v>
      </c>
      <c r="T486" s="192">
        <f t="shared" si="95"/>
        <v>1.1745497977367014E-2</v>
      </c>
      <c r="W486" s="181">
        <v>6971433.0336699253</v>
      </c>
      <c r="X486" s="182">
        <f t="shared" si="100"/>
        <v>22421.080310382815</v>
      </c>
      <c r="Y486" s="192">
        <f t="shared" si="96"/>
        <v>1.6724896566553404E-3</v>
      </c>
    </row>
    <row r="487" spans="1:25" x14ac:dyDescent="0.25">
      <c r="A487" s="188">
        <f t="shared" si="97"/>
        <v>53807</v>
      </c>
      <c r="B487" s="203">
        <v>13538854.444028253</v>
      </c>
      <c r="C487" s="204">
        <v>652356.11872004578</v>
      </c>
      <c r="D487" s="205">
        <f t="shared" si="90"/>
        <v>12886498.325308207</v>
      </c>
      <c r="E487" s="189"/>
      <c r="F487" s="189"/>
      <c r="G487" s="181">
        <f t="shared" si="99"/>
        <v>13538854.444028253</v>
      </c>
      <c r="H487" s="190">
        <f t="shared" si="88"/>
        <v>1.1834615817846839E-2</v>
      </c>
      <c r="I487" s="181">
        <f t="shared" si="91"/>
        <v>12886498.325308207</v>
      </c>
      <c r="J487" s="181"/>
      <c r="K487" s="206">
        <f t="shared" si="89"/>
        <v>12268347.720443109</v>
      </c>
      <c r="L487" s="189"/>
      <c r="M487" s="206">
        <f t="shared" si="92"/>
        <v>12268347.720443109</v>
      </c>
      <c r="N487" s="191">
        <f t="shared" si="98"/>
        <v>0</v>
      </c>
      <c r="O487" s="206">
        <v>12920703.839163154</v>
      </c>
      <c r="P487" s="205">
        <v>652356.11872004578</v>
      </c>
      <c r="Q487" s="192">
        <f t="shared" si="93"/>
        <v>1.1687255249620998E-2</v>
      </c>
      <c r="S487" s="191">
        <f t="shared" si="94"/>
        <v>156448786.83906463</v>
      </c>
      <c r="T487" s="192">
        <f t="shared" si="95"/>
        <v>1.173750383638783E-2</v>
      </c>
      <c r="W487" s="181">
        <v>6977218.5418764455</v>
      </c>
      <c r="X487" s="182">
        <f t="shared" si="100"/>
        <v>22422.801564846708</v>
      </c>
      <c r="Y487" s="192">
        <f t="shared" si="96"/>
        <v>1.6729275763680551E-3</v>
      </c>
    </row>
    <row r="488" spans="1:25" x14ac:dyDescent="0.25">
      <c r="A488" s="188">
        <f t="shared" si="97"/>
        <v>53837</v>
      </c>
      <c r="B488" s="203">
        <v>15262574.23271982</v>
      </c>
      <c r="C488" s="204">
        <v>672169.85280097998</v>
      </c>
      <c r="D488" s="205">
        <f t="shared" si="90"/>
        <v>14590404.37991884</v>
      </c>
      <c r="E488" s="189"/>
      <c r="F488" s="189"/>
      <c r="G488" s="181">
        <f t="shared" si="99"/>
        <v>15262574.23271982</v>
      </c>
      <c r="H488" s="190">
        <f t="shared" ref="H488:H551" si="101">G488/G476-1</f>
        <v>1.1818617782912044E-2</v>
      </c>
      <c r="I488" s="181">
        <f t="shared" si="91"/>
        <v>14590404.37991884</v>
      </c>
      <c r="J488" s="181"/>
      <c r="K488" s="206">
        <f t="shared" si="89"/>
        <v>13925188.113710977</v>
      </c>
      <c r="L488" s="189"/>
      <c r="M488" s="206">
        <f t="shared" si="92"/>
        <v>13925188.113710977</v>
      </c>
      <c r="N488" s="191">
        <f t="shared" si="98"/>
        <v>0</v>
      </c>
      <c r="O488" s="206">
        <v>14597357.966511957</v>
      </c>
      <c r="P488" s="205">
        <v>672169.85280097998</v>
      </c>
      <c r="Q488" s="192">
        <f t="shared" si="93"/>
        <v>1.1685899564720437E-2</v>
      </c>
      <c r="S488" s="191">
        <f t="shared" si="94"/>
        <v>156609635.52716699</v>
      </c>
      <c r="T488" s="192">
        <f t="shared" si="95"/>
        <v>1.1728460294105458E-2</v>
      </c>
      <c r="W488" s="181">
        <v>6983002.8482245868</v>
      </c>
      <c r="X488" s="182">
        <f t="shared" si="100"/>
        <v>22427.262157996203</v>
      </c>
      <c r="Y488" s="192">
        <f t="shared" si="96"/>
        <v>1.6723108224536709E-3</v>
      </c>
    </row>
    <row r="489" spans="1:25" x14ac:dyDescent="0.25">
      <c r="A489" s="188">
        <f t="shared" si="97"/>
        <v>53868</v>
      </c>
      <c r="B489" s="203">
        <v>15921161.599449081</v>
      </c>
      <c r="C489" s="204">
        <v>700037.93384690653</v>
      </c>
      <c r="D489" s="205">
        <f t="shared" si="90"/>
        <v>15221123.665602176</v>
      </c>
      <c r="E489" s="189"/>
      <c r="F489" s="189"/>
      <c r="G489" s="181">
        <f t="shared" si="99"/>
        <v>15921161.599449081</v>
      </c>
      <c r="H489" s="190">
        <f t="shared" si="101"/>
        <v>1.1805311791604378E-2</v>
      </c>
      <c r="I489" s="181">
        <f t="shared" si="91"/>
        <v>15221123.665602176</v>
      </c>
      <c r="J489" s="181"/>
      <c r="K489" s="206">
        <f t="shared" si="89"/>
        <v>14517651.491008688</v>
      </c>
      <c r="L489" s="189"/>
      <c r="M489" s="206">
        <f t="shared" si="92"/>
        <v>14517651.491008688</v>
      </c>
      <c r="N489" s="191">
        <f t="shared" si="98"/>
        <v>0</v>
      </c>
      <c r="O489" s="206">
        <v>15217689.424855594</v>
      </c>
      <c r="P489" s="205">
        <v>700037.93384690653</v>
      </c>
      <c r="Q489" s="192">
        <f t="shared" si="93"/>
        <v>1.167300807714744E-2</v>
      </c>
      <c r="S489" s="191">
        <f t="shared" si="94"/>
        <v>156777144.85257429</v>
      </c>
      <c r="T489" s="192">
        <f t="shared" si="95"/>
        <v>1.1719055491458352E-2</v>
      </c>
      <c r="W489" s="181">
        <v>6988785.9527143491</v>
      </c>
      <c r="X489" s="182">
        <f t="shared" si="100"/>
        <v>22432.672271452837</v>
      </c>
      <c r="Y489" s="192">
        <f t="shared" si="96"/>
        <v>1.6713207191207946E-3</v>
      </c>
    </row>
    <row r="490" spans="1:25" x14ac:dyDescent="0.25">
      <c r="A490" s="188">
        <f t="shared" si="97"/>
        <v>53898</v>
      </c>
      <c r="B490" s="203">
        <v>16874083.841010876</v>
      </c>
      <c r="C490" s="204">
        <v>676147.73238753784</v>
      </c>
      <c r="D490" s="205">
        <f t="shared" si="90"/>
        <v>16197936.108623339</v>
      </c>
      <c r="E490" s="189"/>
      <c r="F490" s="189"/>
      <c r="G490" s="181">
        <f t="shared" si="99"/>
        <v>16874083.841010876</v>
      </c>
      <c r="H490" s="190">
        <f t="shared" si="101"/>
        <v>1.1787688248598771E-2</v>
      </c>
      <c r="I490" s="181">
        <f t="shared" si="91"/>
        <v>16197936.108623339</v>
      </c>
      <c r="J490" s="181"/>
      <c r="K490" s="206">
        <f t="shared" si="89"/>
        <v>15412667.935715981</v>
      </c>
      <c r="L490" s="189"/>
      <c r="M490" s="206">
        <f t="shared" si="92"/>
        <v>15412667.935715981</v>
      </c>
      <c r="N490" s="191">
        <f t="shared" si="98"/>
        <v>0</v>
      </c>
      <c r="O490" s="206">
        <v>16088815.668103518</v>
      </c>
      <c r="P490" s="205">
        <v>676147.73238753784</v>
      </c>
      <c r="Q490" s="192">
        <f t="shared" si="93"/>
        <v>1.1669103788211288E-2</v>
      </c>
      <c r="S490" s="191">
        <f t="shared" si="94"/>
        <v>156954922.37006658</v>
      </c>
      <c r="T490" s="192">
        <f t="shared" si="95"/>
        <v>1.1709100812104412E-2</v>
      </c>
      <c r="W490" s="181">
        <v>6994567.8553457363</v>
      </c>
      <c r="X490" s="182">
        <f t="shared" si="100"/>
        <v>22439.545318030003</v>
      </c>
      <c r="Y490" s="192">
        <f t="shared" si="96"/>
        <v>1.6697705560173581E-3</v>
      </c>
    </row>
    <row r="491" spans="1:25" x14ac:dyDescent="0.25">
      <c r="A491" s="188">
        <f t="shared" si="97"/>
        <v>53929</v>
      </c>
      <c r="B491" s="203">
        <v>17162105.146066487</v>
      </c>
      <c r="C491" s="204">
        <v>715146.22082643968</v>
      </c>
      <c r="D491" s="205">
        <f t="shared" si="90"/>
        <v>16446958.925240047</v>
      </c>
      <c r="E491" s="189"/>
      <c r="F491" s="189"/>
      <c r="G491" s="181">
        <f t="shared" si="99"/>
        <v>17162105.146066487</v>
      </c>
      <c r="H491" s="190">
        <f t="shared" si="101"/>
        <v>1.1787038145681938E-2</v>
      </c>
      <c r="I491" s="181">
        <f t="shared" si="91"/>
        <v>16446958.925240047</v>
      </c>
      <c r="J491" s="181"/>
      <c r="K491" s="206">
        <f t="shared" si="89"/>
        <v>15604531.28531263</v>
      </c>
      <c r="L491" s="189"/>
      <c r="M491" s="206">
        <f t="shared" si="92"/>
        <v>15604531.28531263</v>
      </c>
      <c r="N491" s="191">
        <f t="shared" si="98"/>
        <v>0</v>
      </c>
      <c r="O491" s="206">
        <v>16319677.50613907</v>
      </c>
      <c r="P491" s="205">
        <v>715146.22082643968</v>
      </c>
      <c r="Q491" s="192">
        <f t="shared" si="93"/>
        <v>1.1661696420741441E-2</v>
      </c>
      <c r="S491" s="191">
        <f t="shared" si="94"/>
        <v>157134799.99840921</v>
      </c>
      <c r="T491" s="192">
        <f t="shared" si="95"/>
        <v>1.169904800209709E-2</v>
      </c>
      <c r="W491" s="181">
        <v>7000349.7579771215</v>
      </c>
      <c r="X491" s="182">
        <f t="shared" si="100"/>
        <v>22446.707011938812</v>
      </c>
      <c r="Y491" s="192">
        <f t="shared" si="96"/>
        <v>1.6681093518873258E-3</v>
      </c>
    </row>
    <row r="492" spans="1:25" x14ac:dyDescent="0.25">
      <c r="A492" s="188">
        <f t="shared" si="97"/>
        <v>53960</v>
      </c>
      <c r="B492" s="203">
        <v>15872190.24158174</v>
      </c>
      <c r="C492" s="204">
        <v>689014.72678274813</v>
      </c>
      <c r="D492" s="205">
        <f t="shared" si="90"/>
        <v>15183175.514798991</v>
      </c>
      <c r="E492" s="189"/>
      <c r="F492" s="189"/>
      <c r="G492" s="181">
        <f t="shared" si="99"/>
        <v>15872190.24158174</v>
      </c>
      <c r="H492" s="190">
        <f t="shared" si="101"/>
        <v>1.178246186185361E-2</v>
      </c>
      <c r="I492" s="181">
        <f t="shared" si="91"/>
        <v>15183175.514798991</v>
      </c>
      <c r="J492" s="181"/>
      <c r="K492" s="206">
        <f t="shared" si="89"/>
        <v>14405645.648146562</v>
      </c>
      <c r="L492" s="189"/>
      <c r="M492" s="206">
        <f t="shared" si="92"/>
        <v>14405645.648146562</v>
      </c>
      <c r="N492" s="191">
        <f t="shared" si="98"/>
        <v>0</v>
      </c>
      <c r="O492" s="206">
        <v>15094660.374929311</v>
      </c>
      <c r="P492" s="205">
        <v>689014.72678274813</v>
      </c>
      <c r="Q492" s="192">
        <f t="shared" si="93"/>
        <v>1.1648819499902041E-2</v>
      </c>
      <c r="S492" s="191">
        <f t="shared" si="94"/>
        <v>157300676.49893019</v>
      </c>
      <c r="T492" s="192">
        <f t="shared" si="95"/>
        <v>1.1689797383493072E-2</v>
      </c>
      <c r="W492" s="181">
        <v>7006131.6606085049</v>
      </c>
      <c r="X492" s="182">
        <f t="shared" si="100"/>
        <v>22451.858474676181</v>
      </c>
      <c r="Y492" s="192">
        <f t="shared" si="96"/>
        <v>1.6672285414751631E-3</v>
      </c>
    </row>
    <row r="493" spans="1:25" x14ac:dyDescent="0.25">
      <c r="A493" s="188">
        <f t="shared" si="97"/>
        <v>53990</v>
      </c>
      <c r="B493" s="203">
        <v>14941019.716342416</v>
      </c>
      <c r="C493" s="204">
        <v>631103.70109726477</v>
      </c>
      <c r="D493" s="205">
        <f t="shared" si="90"/>
        <v>14309916.015245151</v>
      </c>
      <c r="E493" s="189"/>
      <c r="F493" s="189"/>
      <c r="G493" s="181">
        <f t="shared" si="99"/>
        <v>14941019.716342416</v>
      </c>
      <c r="H493" s="190">
        <f t="shared" si="101"/>
        <v>1.1767606804835351E-2</v>
      </c>
      <c r="I493" s="181">
        <f t="shared" si="91"/>
        <v>14309916.015245151</v>
      </c>
      <c r="J493" s="181"/>
      <c r="K493" s="206">
        <f t="shared" ref="K493:K556" si="102">M493</f>
        <v>13577575.214159232</v>
      </c>
      <c r="L493" s="189"/>
      <c r="M493" s="206">
        <f t="shared" si="92"/>
        <v>13577575.214159232</v>
      </c>
      <c r="N493" s="191">
        <f t="shared" si="98"/>
        <v>0</v>
      </c>
      <c r="O493" s="206">
        <v>14208678.915256497</v>
      </c>
      <c r="P493" s="205">
        <v>631103.70109726477</v>
      </c>
      <c r="Q493" s="192">
        <f t="shared" si="93"/>
        <v>1.1637225897011216E-2</v>
      </c>
      <c r="S493" s="191">
        <f t="shared" si="94"/>
        <v>157456864.21707264</v>
      </c>
      <c r="T493" s="192">
        <f t="shared" si="95"/>
        <v>1.1681106523302898E-2</v>
      </c>
      <c r="W493" s="181">
        <v>7011913.5632398902</v>
      </c>
      <c r="X493" s="182">
        <f t="shared" si="100"/>
        <v>22455.61968170054</v>
      </c>
      <c r="Y493" s="192">
        <f t="shared" si="96"/>
        <v>1.6668881454589002E-3</v>
      </c>
    </row>
    <row r="494" spans="1:25" x14ac:dyDescent="0.25">
      <c r="A494" s="188">
        <f t="shared" si="97"/>
        <v>54021</v>
      </c>
      <c r="B494" s="203">
        <v>12642823.947101446</v>
      </c>
      <c r="C494" s="204">
        <v>565965.73853984859</v>
      </c>
      <c r="D494" s="205">
        <f t="shared" ref="D494:D554" si="103">B494-C494</f>
        <v>12076858.208561597</v>
      </c>
      <c r="E494" s="189"/>
      <c r="F494" s="189"/>
      <c r="G494" s="181">
        <f t="shared" si="99"/>
        <v>12642823.947101446</v>
      </c>
      <c r="H494" s="190">
        <f t="shared" si="101"/>
        <v>1.1757650440823442E-2</v>
      </c>
      <c r="I494" s="181">
        <f t="shared" si="91"/>
        <v>12076858.208561597</v>
      </c>
      <c r="J494" s="181"/>
      <c r="K494" s="206">
        <f t="shared" si="102"/>
        <v>11526221.86734445</v>
      </c>
      <c r="L494" s="189"/>
      <c r="M494" s="206">
        <f t="shared" si="92"/>
        <v>11526221.86734445</v>
      </c>
      <c r="N494" s="191">
        <f t="shared" si="98"/>
        <v>0</v>
      </c>
      <c r="O494" s="206">
        <v>12092187.605884299</v>
      </c>
      <c r="P494" s="205">
        <v>565965.73853984859</v>
      </c>
      <c r="Q494" s="192">
        <f t="shared" si="93"/>
        <v>1.161774839905938E-2</v>
      </c>
      <c r="S494" s="191">
        <f t="shared" si="94"/>
        <v>157589235.11097842</v>
      </c>
      <c r="T494" s="192">
        <f t="shared" si="95"/>
        <v>1.1673748253484773E-2</v>
      </c>
      <c r="W494" s="181">
        <v>7017695.4658712735</v>
      </c>
      <c r="X494" s="182">
        <f t="shared" si="100"/>
        <v>22455.980866849019</v>
      </c>
      <c r="Y494" s="192">
        <f t="shared" si="96"/>
        <v>1.6678533999638923E-3</v>
      </c>
    </row>
    <row r="495" spans="1:25" x14ac:dyDescent="0.25">
      <c r="A495" s="188">
        <f t="shared" si="97"/>
        <v>54051</v>
      </c>
      <c r="B495" s="203">
        <v>12994024.014819691</v>
      </c>
      <c r="C495" s="204">
        <v>537761.71485420142</v>
      </c>
      <c r="D495" s="205">
        <f t="shared" si="103"/>
        <v>12456262.29996549</v>
      </c>
      <c r="E495" s="189"/>
      <c r="F495" s="189"/>
      <c r="G495" s="181">
        <f t="shared" si="99"/>
        <v>12994024.014819691</v>
      </c>
      <c r="H495" s="190">
        <f t="shared" si="101"/>
        <v>1.1740074955834068E-2</v>
      </c>
      <c r="I495" s="181">
        <f t="shared" si="91"/>
        <v>12456262.29996549</v>
      </c>
      <c r="J495" s="181"/>
      <c r="K495" s="206">
        <f t="shared" si="102"/>
        <v>11834778.264940096</v>
      </c>
      <c r="L495" s="189"/>
      <c r="M495" s="206">
        <f t="shared" si="92"/>
        <v>11834778.264940096</v>
      </c>
      <c r="N495" s="191">
        <f t="shared" si="98"/>
        <v>0</v>
      </c>
      <c r="O495" s="206">
        <v>12372539.979794297</v>
      </c>
      <c r="P495" s="205">
        <v>537761.71485420142</v>
      </c>
      <c r="Q495" s="192">
        <f t="shared" si="93"/>
        <v>1.1611308251151753E-2</v>
      </c>
      <c r="S495" s="191">
        <f t="shared" si="94"/>
        <v>157725075.08963168</v>
      </c>
      <c r="T495" s="192">
        <f t="shared" si="95"/>
        <v>1.1666212183880198E-2</v>
      </c>
      <c r="W495" s="181">
        <v>7023477.3685026588</v>
      </c>
      <c r="X495" s="182">
        <f t="shared" si="100"/>
        <v>22456.835384273076</v>
      </c>
      <c r="Y495" s="192">
        <f t="shared" si="96"/>
        <v>1.6686289074840932E-3</v>
      </c>
    </row>
    <row r="496" spans="1:25" x14ac:dyDescent="0.25">
      <c r="A496" s="188">
        <f t="shared" si="97"/>
        <v>54082</v>
      </c>
      <c r="B496" s="203">
        <v>13126654.053912161</v>
      </c>
      <c r="C496" s="204">
        <v>533639.09704134509</v>
      </c>
      <c r="D496" s="205">
        <f t="shared" si="103"/>
        <v>12593014.956870817</v>
      </c>
      <c r="E496" s="189"/>
      <c r="F496" s="189"/>
      <c r="G496" s="181">
        <f t="shared" si="99"/>
        <v>13126654.053912161</v>
      </c>
      <c r="H496" s="190">
        <f t="shared" si="101"/>
        <v>1.1738864931624127E-2</v>
      </c>
      <c r="I496" s="181">
        <f t="shared" ref="I496:I559" si="104">G496-C496</f>
        <v>12593014.956870817</v>
      </c>
      <c r="J496" s="181"/>
      <c r="K496" s="206">
        <f t="shared" si="102"/>
        <v>11930083.065647542</v>
      </c>
      <c r="L496" s="189"/>
      <c r="M496" s="206">
        <f t="shared" ref="M496:M559" si="105">O496-P496</f>
        <v>11930083.065647542</v>
      </c>
      <c r="N496" s="191">
        <f t="shared" si="98"/>
        <v>0</v>
      </c>
      <c r="O496" s="206">
        <v>12463722.162688887</v>
      </c>
      <c r="P496" s="205">
        <v>533639.09704134509</v>
      </c>
      <c r="Q496" s="192">
        <f t="shared" ref="Q496:Q549" si="106">M496/M484-1</f>
        <v>1.1612252504658693E-2</v>
      </c>
      <c r="S496" s="191">
        <f t="shared" si="94"/>
        <v>157862019.98785418</v>
      </c>
      <c r="T496" s="192">
        <f t="shared" si="95"/>
        <v>1.165862681846197E-2</v>
      </c>
      <c r="W496" s="181">
        <v>7029266.4822843159</v>
      </c>
      <c r="X496" s="182">
        <f t="shared" si="100"/>
        <v>22457.822645607459</v>
      </c>
      <c r="Y496" s="192">
        <f t="shared" si="96"/>
        <v>1.6693521803645694E-3</v>
      </c>
    </row>
    <row r="497" spans="1:25" x14ac:dyDescent="0.25">
      <c r="A497" s="188">
        <f t="shared" si="97"/>
        <v>54113</v>
      </c>
      <c r="B497" s="203">
        <v>12197448.392723633</v>
      </c>
      <c r="C497" s="204">
        <v>515868.21271331806</v>
      </c>
      <c r="D497" s="205">
        <f t="shared" si="103"/>
        <v>11681580.180010315</v>
      </c>
      <c r="E497" s="189"/>
      <c r="F497" s="189"/>
      <c r="G497" s="181">
        <f t="shared" si="99"/>
        <v>12197448.392723633</v>
      </c>
      <c r="H497" s="190">
        <f t="shared" si="101"/>
        <v>1.1733007350342994E-2</v>
      </c>
      <c r="I497" s="181">
        <f t="shared" si="104"/>
        <v>11681580.180010315</v>
      </c>
      <c r="J497" s="181"/>
      <c r="K497" s="206">
        <f t="shared" si="102"/>
        <v>11069270.260954201</v>
      </c>
      <c r="L497" s="189"/>
      <c r="M497" s="206">
        <f t="shared" si="105"/>
        <v>11069270.260954201</v>
      </c>
      <c r="N497" s="191">
        <f t="shared" si="98"/>
        <v>0</v>
      </c>
      <c r="O497" s="206">
        <v>11585138.473667519</v>
      </c>
      <c r="P497" s="205">
        <v>515868.21271331806</v>
      </c>
      <c r="Q497" s="192">
        <f t="shared" si="106"/>
        <v>1.1600341666934799E-2</v>
      </c>
      <c r="S497" s="191">
        <f t="shared" si="94"/>
        <v>157988954.81749165</v>
      </c>
      <c r="T497" s="192">
        <f t="shared" si="95"/>
        <v>1.1651606164190031E-2</v>
      </c>
      <c r="W497" s="181">
        <v>7035054.3942075921</v>
      </c>
      <c r="X497" s="182">
        <f t="shared" si="100"/>
        <v>22457.389234626819</v>
      </c>
      <c r="Y497" s="192">
        <f t="shared" si="96"/>
        <v>1.6706192135194087E-3</v>
      </c>
    </row>
    <row r="498" spans="1:25" x14ac:dyDescent="0.25">
      <c r="A498" s="188">
        <f t="shared" si="97"/>
        <v>54142</v>
      </c>
      <c r="B498" s="203">
        <v>13320541.16851954</v>
      </c>
      <c r="C498" s="204">
        <v>608764.03932772169</v>
      </c>
      <c r="D498" s="205">
        <f t="shared" si="103"/>
        <v>12711777.129191818</v>
      </c>
      <c r="E498" s="189"/>
      <c r="F498" s="189"/>
      <c r="G498" s="181">
        <f t="shared" si="99"/>
        <v>13320541.16851954</v>
      </c>
      <c r="H498" s="190">
        <f t="shared" si="101"/>
        <v>1.1736173312997478E-2</v>
      </c>
      <c r="I498" s="181">
        <f t="shared" si="104"/>
        <v>12711777.129191818</v>
      </c>
      <c r="J498" s="181"/>
      <c r="K498" s="206">
        <f t="shared" si="102"/>
        <v>12055134.877227779</v>
      </c>
      <c r="L498" s="189"/>
      <c r="M498" s="206">
        <f t="shared" si="105"/>
        <v>12055134.877227779</v>
      </c>
      <c r="N498" s="191">
        <f t="shared" si="98"/>
        <v>0</v>
      </c>
      <c r="O498" s="206">
        <v>12663898.916555502</v>
      </c>
      <c r="P498" s="205">
        <v>608764.03932772169</v>
      </c>
      <c r="Q498" s="192">
        <f t="shared" si="106"/>
        <v>1.1591927267726065E-2</v>
      </c>
      <c r="S498" s="191">
        <f t="shared" si="94"/>
        <v>158127095.74461126</v>
      </c>
      <c r="T498" s="192">
        <f t="shared" si="95"/>
        <v>1.1643977048122478E-2</v>
      </c>
      <c r="W498" s="181">
        <v>7040841.1042724894</v>
      </c>
      <c r="X498" s="182">
        <f t="shared" si="100"/>
        <v>22458.551954631861</v>
      </c>
      <c r="Y498" s="192">
        <f t="shared" si="96"/>
        <v>1.6712684549680112E-3</v>
      </c>
    </row>
    <row r="499" spans="1:25" x14ac:dyDescent="0.25">
      <c r="A499" s="188">
        <f t="shared" si="97"/>
        <v>54173</v>
      </c>
      <c r="B499" s="203">
        <v>13697796.683440797</v>
      </c>
      <c r="C499" s="204">
        <v>661890.17913297086</v>
      </c>
      <c r="D499" s="205">
        <f t="shared" si="103"/>
        <v>13035906.504307827</v>
      </c>
      <c r="E499" s="189"/>
      <c r="F499" s="189"/>
      <c r="G499" s="181">
        <f t="shared" si="99"/>
        <v>13697796.683440797</v>
      </c>
      <c r="H499" s="190">
        <f t="shared" si="101"/>
        <v>1.173971107154137E-2</v>
      </c>
      <c r="I499" s="181">
        <f t="shared" si="104"/>
        <v>13035906.504307827</v>
      </c>
      <c r="J499" s="181"/>
      <c r="K499" s="206">
        <f t="shared" si="102"/>
        <v>12410498.989942914</v>
      </c>
      <c r="L499" s="189"/>
      <c r="M499" s="206">
        <f t="shared" si="105"/>
        <v>12410498.989942914</v>
      </c>
      <c r="N499" s="191">
        <f t="shared" si="98"/>
        <v>0</v>
      </c>
      <c r="O499" s="206">
        <v>13072389.169075884</v>
      </c>
      <c r="P499" s="205">
        <v>661890.17913297086</v>
      </c>
      <c r="Q499" s="192">
        <f t="shared" si="106"/>
        <v>1.1586830821801231E-2</v>
      </c>
      <c r="S499" s="191">
        <f t="shared" si="94"/>
        <v>158269247.01411104</v>
      </c>
      <c r="T499" s="192">
        <f t="shared" si="95"/>
        <v>1.1636141205230821E-2</v>
      </c>
      <c r="W499" s="181">
        <v>7046626.6124790097</v>
      </c>
      <c r="X499" s="182">
        <f t="shared" si="100"/>
        <v>22460.285710871769</v>
      </c>
      <c r="Y499" s="192">
        <f t="shared" si="96"/>
        <v>1.6716977098805152E-3</v>
      </c>
    </row>
    <row r="500" spans="1:25" x14ac:dyDescent="0.25">
      <c r="A500" s="188">
        <f t="shared" si="97"/>
        <v>54203</v>
      </c>
      <c r="B500" s="203">
        <v>15441503.047567831</v>
      </c>
      <c r="C500" s="204">
        <v>681968.01798026648</v>
      </c>
      <c r="D500" s="205">
        <f t="shared" si="103"/>
        <v>14759535.029587565</v>
      </c>
      <c r="E500" s="189"/>
      <c r="F500" s="189"/>
      <c r="G500" s="181">
        <f t="shared" si="99"/>
        <v>15441503.047567831</v>
      </c>
      <c r="H500" s="190">
        <f t="shared" si="101"/>
        <v>1.17233706529285E-2</v>
      </c>
      <c r="I500" s="181">
        <f t="shared" si="104"/>
        <v>14759535.029587565</v>
      </c>
      <c r="J500" s="181"/>
      <c r="K500" s="206">
        <f t="shared" si="102"/>
        <v>14086520.186526591</v>
      </c>
      <c r="L500" s="189"/>
      <c r="M500" s="206">
        <f t="shared" si="105"/>
        <v>14086520.186526591</v>
      </c>
      <c r="N500" s="191">
        <f t="shared" si="98"/>
        <v>0</v>
      </c>
      <c r="O500" s="206">
        <v>14768488.204506857</v>
      </c>
      <c r="P500" s="205">
        <v>681968.01798026648</v>
      </c>
      <c r="Q500" s="192">
        <f t="shared" si="106"/>
        <v>1.158562968759913E-2</v>
      </c>
      <c r="S500" s="191">
        <f t="shared" si="94"/>
        <v>158430579.08692667</v>
      </c>
      <c r="T500" s="192">
        <f t="shared" si="95"/>
        <v>1.1627276659128771E-2</v>
      </c>
      <c r="W500" s="181">
        <v>7052410.9188271528</v>
      </c>
      <c r="X500" s="182">
        <f t="shared" si="100"/>
        <v>22464.74020167764</v>
      </c>
      <c r="Y500" s="192">
        <f t="shared" si="96"/>
        <v>1.6710931284171782E-3</v>
      </c>
    </row>
    <row r="501" spans="1:25" x14ac:dyDescent="0.25">
      <c r="A501" s="188">
        <f t="shared" si="97"/>
        <v>54234</v>
      </c>
      <c r="B501" s="203">
        <v>16107602.193512857</v>
      </c>
      <c r="C501" s="204">
        <v>710229.00613831717</v>
      </c>
      <c r="D501" s="205">
        <f>B501-C501</f>
        <v>15397373.18737454</v>
      </c>
      <c r="E501" s="189"/>
      <c r="F501" s="189"/>
      <c r="G501" s="181">
        <f t="shared" si="99"/>
        <v>16107602.193512857</v>
      </c>
      <c r="H501" s="190">
        <f t="shared" si="101"/>
        <v>1.1710238156883435E-2</v>
      </c>
      <c r="I501" s="181">
        <f t="shared" si="104"/>
        <v>15397373.18737454</v>
      </c>
      <c r="J501" s="181"/>
      <c r="K501" s="206">
        <f t="shared" si="102"/>
        <v>14685663.186079822</v>
      </c>
      <c r="L501" s="189"/>
      <c r="M501" s="206">
        <f t="shared" si="105"/>
        <v>14685663.186079822</v>
      </c>
      <c r="N501" s="191">
        <f t="shared" si="98"/>
        <v>0</v>
      </c>
      <c r="O501" s="206">
        <v>15395892.19221814</v>
      </c>
      <c r="P501" s="205">
        <v>710229.00613831717</v>
      </c>
      <c r="Q501" s="192">
        <f t="shared" si="106"/>
        <v>1.1572925219701657E-2</v>
      </c>
      <c r="S501" s="191">
        <f t="shared" si="94"/>
        <v>158598590.7819978</v>
      </c>
      <c r="T501" s="192">
        <f t="shared" si="95"/>
        <v>1.1618057792392555E-2</v>
      </c>
      <c r="W501" s="181">
        <v>7058194.023316917</v>
      </c>
      <c r="X501" s="182">
        <f t="shared" si="100"/>
        <v>22470.137581662315</v>
      </c>
      <c r="Y501" s="192">
        <f t="shared" si="96"/>
        <v>1.6701224783262081E-3</v>
      </c>
    </row>
    <row r="502" spans="1:25" x14ac:dyDescent="0.25">
      <c r="A502" s="188">
        <f t="shared" si="97"/>
        <v>54264</v>
      </c>
      <c r="B502" s="203">
        <v>17071380.566662408</v>
      </c>
      <c r="C502" s="204">
        <v>685951.50221251824</v>
      </c>
      <c r="D502" s="205">
        <f t="shared" si="103"/>
        <v>16385429.06444989</v>
      </c>
      <c r="E502" s="189"/>
      <c r="F502" s="189"/>
      <c r="G502" s="181">
        <f t="shared" si="99"/>
        <v>17071380.566662408</v>
      </c>
      <c r="H502" s="190">
        <f t="shared" si="101"/>
        <v>1.1692292601511278E-2</v>
      </c>
      <c r="I502" s="181">
        <f t="shared" si="104"/>
        <v>16385429.06444989</v>
      </c>
      <c r="J502" s="181"/>
      <c r="K502" s="206">
        <f t="shared" si="102"/>
        <v>15590979.306294244</v>
      </c>
      <c r="L502" s="189"/>
      <c r="M502" s="206">
        <f t="shared" si="105"/>
        <v>15590979.306294244</v>
      </c>
      <c r="N502" s="191">
        <f t="shared" si="98"/>
        <v>0</v>
      </c>
      <c r="O502" s="206">
        <v>16276930.808506763</v>
      </c>
      <c r="P502" s="205">
        <v>685951.50221251824</v>
      </c>
      <c r="Q502" s="192">
        <f t="shared" si="106"/>
        <v>1.1569143727871989E-2</v>
      </c>
      <c r="S502" s="191">
        <f t="shared" si="94"/>
        <v>158776902.15257606</v>
      </c>
      <c r="T502" s="192">
        <f t="shared" si="95"/>
        <v>1.1608299727061899E-2</v>
      </c>
      <c r="W502" s="181">
        <v>7063975.9259483023</v>
      </c>
      <c r="X502" s="182">
        <f t="shared" si="100"/>
        <v>22476.988004635801</v>
      </c>
      <c r="Y502" s="192">
        <f t="shared" si="96"/>
        <v>1.6686027312555751E-3</v>
      </c>
    </row>
    <row r="503" spans="1:25" x14ac:dyDescent="0.25">
      <c r="A503" s="188">
        <f t="shared" si="97"/>
        <v>54295</v>
      </c>
      <c r="B503" s="203">
        <v>17362763.628927629</v>
      </c>
      <c r="C503" s="204">
        <v>725537.86139788525</v>
      </c>
      <c r="D503" s="205">
        <f t="shared" si="103"/>
        <v>16637225.767529745</v>
      </c>
      <c r="E503" s="189"/>
      <c r="F503" s="189"/>
      <c r="G503" s="181">
        <f t="shared" si="99"/>
        <v>17362763.628927629</v>
      </c>
      <c r="H503" s="190">
        <f t="shared" si="101"/>
        <v>1.1691950442753951E-2</v>
      </c>
      <c r="I503" s="181">
        <f t="shared" si="104"/>
        <v>16637225.767529745</v>
      </c>
      <c r="J503" s="181"/>
      <c r="K503" s="206">
        <f t="shared" si="102"/>
        <v>15784948.505384689</v>
      </c>
      <c r="L503" s="189"/>
      <c r="M503" s="206">
        <f t="shared" si="105"/>
        <v>15784948.505384689</v>
      </c>
      <c r="N503" s="191">
        <f t="shared" si="98"/>
        <v>0</v>
      </c>
      <c r="O503" s="206">
        <v>16510486.366782574</v>
      </c>
      <c r="P503" s="205">
        <v>725537.86139788525</v>
      </c>
      <c r="Q503" s="192">
        <f t="shared" si="106"/>
        <v>1.156184807946592E-2</v>
      </c>
      <c r="S503" s="191">
        <f t="shared" si="94"/>
        <v>158957319.37264812</v>
      </c>
      <c r="T503" s="192">
        <f t="shared" si="95"/>
        <v>1.1598445247375855E-2</v>
      </c>
      <c r="W503" s="181">
        <v>7069757.8285796866</v>
      </c>
      <c r="X503" s="182">
        <f t="shared" si="100"/>
        <v>22484.125089838137</v>
      </c>
      <c r="Y503" s="192">
        <f t="shared" si="96"/>
        <v>1.6669740412000866E-3</v>
      </c>
    </row>
    <row r="504" spans="1:25" x14ac:dyDescent="0.25">
      <c r="A504" s="188">
        <f t="shared" si="97"/>
        <v>54326</v>
      </c>
      <c r="B504" s="203">
        <v>16057701.56938269</v>
      </c>
      <c r="C504" s="204">
        <v>699064.45405406354</v>
      </c>
      <c r="D504" s="205">
        <f t="shared" si="103"/>
        <v>15358637.115328627</v>
      </c>
      <c r="E504" s="189"/>
      <c r="F504" s="189"/>
      <c r="G504" s="181">
        <f t="shared" si="99"/>
        <v>16057701.56938269</v>
      </c>
      <c r="H504" s="190">
        <f t="shared" si="101"/>
        <v>1.1687821590932623E-2</v>
      </c>
      <c r="I504" s="181">
        <f t="shared" si="104"/>
        <v>15358637.115328627</v>
      </c>
      <c r="J504" s="181"/>
      <c r="K504" s="206">
        <f t="shared" si="102"/>
        <v>14572019.618313143</v>
      </c>
      <c r="L504" s="189"/>
      <c r="M504" s="206">
        <f t="shared" si="105"/>
        <v>14572019.618313143</v>
      </c>
      <c r="N504" s="191">
        <f t="shared" si="98"/>
        <v>0</v>
      </c>
      <c r="O504" s="206">
        <v>15271084.072367206</v>
      </c>
      <c r="P504" s="205">
        <v>699064.45405406354</v>
      </c>
      <c r="Q504" s="192">
        <f t="shared" si="106"/>
        <v>1.1549219953774559E-2</v>
      </c>
      <c r="S504" s="191">
        <f t="shared" si="94"/>
        <v>159123693.34281471</v>
      </c>
      <c r="T504" s="192">
        <f t="shared" si="95"/>
        <v>1.1589377010065904E-2</v>
      </c>
      <c r="W504" s="181">
        <v>7075539.7312110709</v>
      </c>
      <c r="X504" s="182">
        <f t="shared" si="100"/>
        <v>22489.265750413448</v>
      </c>
      <c r="Y504" s="192">
        <f t="shared" si="96"/>
        <v>1.6661104371140656E-3</v>
      </c>
    </row>
    <row r="505" spans="1:25" x14ac:dyDescent="0.25">
      <c r="A505" s="188">
        <f t="shared" si="97"/>
        <v>54356</v>
      </c>
      <c r="B505" s="203">
        <v>15115427.328877058</v>
      </c>
      <c r="C505" s="204">
        <v>640306.28499536042</v>
      </c>
      <c r="D505" s="205">
        <f t="shared" si="103"/>
        <v>14475121.043881698</v>
      </c>
      <c r="E505" s="189"/>
      <c r="F505" s="189"/>
      <c r="G505" s="181">
        <f t="shared" si="99"/>
        <v>15115427.328877058</v>
      </c>
      <c r="H505" s="190">
        <f t="shared" si="101"/>
        <v>1.1673072912411486E-2</v>
      </c>
      <c r="I505" s="181">
        <f t="shared" si="104"/>
        <v>14475121.043881698</v>
      </c>
      <c r="J505" s="181"/>
      <c r="K505" s="206">
        <f t="shared" si="102"/>
        <v>13734231.575227968</v>
      </c>
      <c r="L505" s="189"/>
      <c r="M505" s="206">
        <f t="shared" si="105"/>
        <v>13734231.575227968</v>
      </c>
      <c r="N505" s="191">
        <f t="shared" si="98"/>
        <v>0</v>
      </c>
      <c r="O505" s="206">
        <v>14374537.860223329</v>
      </c>
      <c r="P505" s="205">
        <v>640306.28499536042</v>
      </c>
      <c r="Q505" s="192">
        <f t="shared" si="106"/>
        <v>1.1537874664496073E-2</v>
      </c>
      <c r="S505" s="191">
        <f t="shared" si="94"/>
        <v>159280349.70388344</v>
      </c>
      <c r="T505" s="192">
        <f t="shared" si="95"/>
        <v>1.158085737244785E-2</v>
      </c>
      <c r="W505" s="181">
        <v>7081321.6338424571</v>
      </c>
      <c r="X505" s="182">
        <f t="shared" si="100"/>
        <v>22493.025728793928</v>
      </c>
      <c r="Y505" s="192">
        <f t="shared" si="96"/>
        <v>1.6657766574070809E-3</v>
      </c>
    </row>
    <row r="506" spans="1:25" x14ac:dyDescent="0.25">
      <c r="A506" s="188">
        <f t="shared" si="97"/>
        <v>54387</v>
      </c>
      <c r="B506" s="203">
        <v>12790285.749198707</v>
      </c>
      <c r="C506" s="204">
        <v>574237.98401407909</v>
      </c>
      <c r="D506" s="205">
        <f t="shared" si="103"/>
        <v>12216047.765184628</v>
      </c>
      <c r="E506" s="189"/>
      <c r="F506" s="189"/>
      <c r="G506" s="181">
        <f t="shared" si="99"/>
        <v>12790285.749198707</v>
      </c>
      <c r="H506" s="190">
        <f t="shared" si="101"/>
        <v>1.166367598839102E-2</v>
      </c>
      <c r="I506" s="181">
        <f t="shared" si="104"/>
        <v>12216047.765184628</v>
      </c>
      <c r="J506" s="181"/>
      <c r="K506" s="206">
        <f t="shared" si="102"/>
        <v>11658988.980096091</v>
      </c>
      <c r="L506" s="189"/>
      <c r="M506" s="206">
        <f t="shared" si="105"/>
        <v>11658988.980096091</v>
      </c>
      <c r="N506" s="191">
        <f t="shared" si="98"/>
        <v>0</v>
      </c>
      <c r="O506" s="206">
        <v>12233226.96411017</v>
      </c>
      <c r="P506" s="205">
        <v>574237.98401407909</v>
      </c>
      <c r="Q506" s="192">
        <f t="shared" si="106"/>
        <v>1.1518701815708576E-2</v>
      </c>
      <c r="S506" s="191">
        <f t="shared" si="94"/>
        <v>159413116.8166351</v>
      </c>
      <c r="T506" s="192">
        <f t="shared" si="95"/>
        <v>1.1573644001585892E-2</v>
      </c>
      <c r="W506" s="181">
        <v>7087103.5364738405</v>
      </c>
      <c r="X506" s="182">
        <f t="shared" si="100"/>
        <v>22493.408766531222</v>
      </c>
      <c r="Y506" s="192">
        <f t="shared" si="96"/>
        <v>1.6667229948283957E-3</v>
      </c>
    </row>
    <row r="507" spans="1:25" x14ac:dyDescent="0.25">
      <c r="A507" s="188">
        <f t="shared" si="97"/>
        <v>54417</v>
      </c>
      <c r="B507" s="203">
        <v>13145350.919774126</v>
      </c>
      <c r="C507" s="204">
        <v>545603.98517272749</v>
      </c>
      <c r="D507" s="205">
        <f t="shared" si="103"/>
        <v>12599746.934601398</v>
      </c>
      <c r="E507" s="189"/>
      <c r="F507" s="189"/>
      <c r="G507" s="181">
        <f t="shared" si="99"/>
        <v>13145350.919774126</v>
      </c>
      <c r="H507" s="190">
        <f t="shared" si="101"/>
        <v>1.1645884660659966E-2</v>
      </c>
      <c r="I507" s="181">
        <f t="shared" si="104"/>
        <v>12599746.934601398</v>
      </c>
      <c r="J507" s="181"/>
      <c r="K507" s="206">
        <f t="shared" si="102"/>
        <v>11971025.168185657</v>
      </c>
      <c r="L507" s="189"/>
      <c r="M507" s="206">
        <f t="shared" si="105"/>
        <v>11971025.168185657</v>
      </c>
      <c r="N507" s="191">
        <f t="shared" si="98"/>
        <v>0</v>
      </c>
      <c r="O507" s="206">
        <v>12516629.153358385</v>
      </c>
      <c r="P507" s="205">
        <v>545603.98517272749</v>
      </c>
      <c r="Q507" s="192">
        <f t="shared" si="106"/>
        <v>1.1512417063966884E-2</v>
      </c>
      <c r="S507" s="191">
        <f t="shared" si="94"/>
        <v>159549363.71988067</v>
      </c>
      <c r="T507" s="192">
        <f t="shared" si="95"/>
        <v>1.1566256216472226E-2</v>
      </c>
      <c r="W507" s="181">
        <v>7092885.4391052248</v>
      </c>
      <c r="X507" s="182">
        <f t="shared" si="100"/>
        <v>22494.281782733546</v>
      </c>
      <c r="Y507" s="192">
        <f t="shared" si="96"/>
        <v>1.667483321657004E-3</v>
      </c>
    </row>
    <row r="508" spans="1:25" x14ac:dyDescent="0.25">
      <c r="A508" s="188">
        <f t="shared" si="97"/>
        <v>54448</v>
      </c>
      <c r="B508" s="203">
        <v>13279508.299502466</v>
      </c>
      <c r="C508" s="204">
        <v>541418.84613448591</v>
      </c>
      <c r="D508" s="205">
        <f t="shared" si="103"/>
        <v>12738089.45336798</v>
      </c>
      <c r="E508" s="189"/>
      <c r="F508" s="189"/>
      <c r="G508" s="181">
        <f t="shared" si="99"/>
        <v>13279508.299502466</v>
      </c>
      <c r="H508" s="190">
        <f t="shared" si="101"/>
        <v>1.1644570273774413E-2</v>
      </c>
      <c r="I508" s="181">
        <f t="shared" si="104"/>
        <v>12738089.45336798</v>
      </c>
      <c r="J508" s="181"/>
      <c r="K508" s="206">
        <f t="shared" si="102"/>
        <v>12067438.005150631</v>
      </c>
      <c r="L508" s="189"/>
      <c r="M508" s="206">
        <f t="shared" si="105"/>
        <v>12067438.005150631</v>
      </c>
      <c r="N508" s="191">
        <f t="shared" si="98"/>
        <v>0</v>
      </c>
      <c r="O508" s="206">
        <v>12608856.851285117</v>
      </c>
      <c r="P508" s="205">
        <v>541418.84613448591</v>
      </c>
      <c r="Q508" s="192">
        <f t="shared" si="106"/>
        <v>1.1513326332035279E-2</v>
      </c>
      <c r="S508" s="191">
        <f t="shared" ref="S508:S571" si="107">SUM(M497:M508)</f>
        <v>159686718.65938371</v>
      </c>
      <c r="T508" s="192">
        <f t="shared" ref="T508:T571" si="108">S508/S496-1</f>
        <v>1.1558819985135971E-2</v>
      </c>
      <c r="W508" s="181">
        <v>7098674.55288688</v>
      </c>
      <c r="X508" s="182">
        <f t="shared" si="100"/>
        <v>22495.286615786958</v>
      </c>
      <c r="Y508" s="192">
        <f t="shared" ref="Y508:Y571" si="109">X508/X496-1</f>
        <v>1.668192449940209E-3</v>
      </c>
    </row>
    <row r="509" spans="1:25" x14ac:dyDescent="0.25">
      <c r="A509" s="188">
        <f t="shared" ref="A509:A567" si="110">+A497+366</f>
        <v>54479</v>
      </c>
      <c r="B509" s="203">
        <v>12339415.796954777</v>
      </c>
      <c r="C509" s="204">
        <v>523394.22815199062</v>
      </c>
      <c r="D509" s="205">
        <f t="shared" si="103"/>
        <v>11816021.568802787</v>
      </c>
      <c r="E509" s="189"/>
      <c r="F509" s="189"/>
      <c r="G509" s="181">
        <f t="shared" si="99"/>
        <v>12339415.796954777</v>
      </c>
      <c r="H509" s="190">
        <f t="shared" si="101"/>
        <v>1.1639106775465757E-2</v>
      </c>
      <c r="I509" s="181">
        <f t="shared" si="104"/>
        <v>11816021.568802787</v>
      </c>
      <c r="J509" s="181"/>
      <c r="K509" s="206">
        <f t="shared" si="102"/>
        <v>11196584.909219103</v>
      </c>
      <c r="L509" s="189"/>
      <c r="M509" s="206">
        <f t="shared" si="105"/>
        <v>11196584.909219103</v>
      </c>
      <c r="N509" s="191">
        <f t="shared" si="98"/>
        <v>0</v>
      </c>
      <c r="O509" s="206">
        <v>11719979.137371093</v>
      </c>
      <c r="P509" s="205">
        <v>523394.22815199062</v>
      </c>
      <c r="Q509" s="192">
        <f t="shared" si="106"/>
        <v>1.1501629760905852E-2</v>
      </c>
      <c r="S509" s="191">
        <f t="shared" si="107"/>
        <v>159814033.30764863</v>
      </c>
      <c r="T509" s="192">
        <f t="shared" si="108"/>
        <v>1.1551937236785381E-2</v>
      </c>
      <c r="W509" s="181">
        <v>7104462.4648101563</v>
      </c>
      <c r="X509" s="182">
        <f t="shared" si="100"/>
        <v>22494.880379654329</v>
      </c>
      <c r="Y509" s="192">
        <f t="shared" si="109"/>
        <v>1.6694347074728277E-3</v>
      </c>
    </row>
    <row r="510" spans="1:25" x14ac:dyDescent="0.25">
      <c r="A510" s="188">
        <f t="shared" si="110"/>
        <v>54508</v>
      </c>
      <c r="B510" s="203">
        <v>13475629.533254927</v>
      </c>
      <c r="C510" s="204">
        <v>617653.22992363351</v>
      </c>
      <c r="D510" s="205">
        <f t="shared" si="103"/>
        <v>12857976.303331293</v>
      </c>
      <c r="E510" s="189"/>
      <c r="F510" s="189"/>
      <c r="G510" s="181">
        <f t="shared" si="99"/>
        <v>13475629.533254927</v>
      </c>
      <c r="H510" s="190">
        <f t="shared" si="101"/>
        <v>1.1642797599087595E-2</v>
      </c>
      <c r="I510" s="181">
        <f t="shared" si="104"/>
        <v>12857976.303331293</v>
      </c>
      <c r="J510" s="181"/>
      <c r="K510" s="206">
        <f t="shared" si="102"/>
        <v>12193688.898532627</v>
      </c>
      <c r="L510" s="189"/>
      <c r="M510" s="206">
        <f t="shared" si="105"/>
        <v>12193688.898532627</v>
      </c>
      <c r="N510" s="191">
        <f t="shared" si="98"/>
        <v>0</v>
      </c>
      <c r="O510" s="206">
        <v>12811342.128456261</v>
      </c>
      <c r="P510" s="205">
        <v>617653.22992363351</v>
      </c>
      <c r="Q510" s="192">
        <f t="shared" si="106"/>
        <v>1.1493361353142273E-2</v>
      </c>
      <c r="S510" s="191">
        <f t="shared" si="107"/>
        <v>159952587.32895347</v>
      </c>
      <c r="T510" s="192">
        <f t="shared" si="108"/>
        <v>1.1544457803048136E-2</v>
      </c>
      <c r="W510" s="181">
        <v>7110249.1748750554</v>
      </c>
      <c r="X510" s="182">
        <f t="shared" si="100"/>
        <v>22496.059335608901</v>
      </c>
      <c r="Y510" s="192">
        <f t="shared" si="109"/>
        <v>1.6700712072981183E-3</v>
      </c>
    </row>
    <row r="511" spans="1:25" x14ac:dyDescent="0.25">
      <c r="A511" s="188">
        <f t="shared" si="110"/>
        <v>54539</v>
      </c>
      <c r="B511" s="203">
        <v>13857331.07888723</v>
      </c>
      <c r="C511" s="204">
        <v>671564.16108282562</v>
      </c>
      <c r="D511" s="205">
        <f t="shared" si="103"/>
        <v>13185766.917804405</v>
      </c>
      <c r="E511" s="189"/>
      <c r="F511" s="189"/>
      <c r="G511" s="181">
        <f t="shared" si="99"/>
        <v>13857331.07888723</v>
      </c>
      <c r="H511" s="190">
        <f t="shared" si="101"/>
        <v>1.1646719478563439E-2</v>
      </c>
      <c r="I511" s="181">
        <f t="shared" si="104"/>
        <v>13185766.917804405</v>
      </c>
      <c r="J511" s="181"/>
      <c r="K511" s="206">
        <f t="shared" si="102"/>
        <v>12553075.457559895</v>
      </c>
      <c r="L511" s="189"/>
      <c r="M511" s="206">
        <f t="shared" si="105"/>
        <v>12553075.457559895</v>
      </c>
      <c r="N511" s="191">
        <f t="shared" si="98"/>
        <v>0</v>
      </c>
      <c r="O511" s="206">
        <v>13224639.618642721</v>
      </c>
      <c r="P511" s="205">
        <v>671564.16108282562</v>
      </c>
      <c r="Q511" s="192">
        <f t="shared" si="106"/>
        <v>1.1488375103412052E-2</v>
      </c>
      <c r="S511" s="191">
        <f t="shared" si="107"/>
        <v>160095163.79657045</v>
      </c>
      <c r="T511" s="192">
        <f t="shared" si="108"/>
        <v>1.1536775570156088E-2</v>
      </c>
      <c r="W511" s="181">
        <v>7116034.6830815775</v>
      </c>
      <c r="X511" s="182">
        <f t="shared" si="100"/>
        <v>22497.805438919208</v>
      </c>
      <c r="Y511" s="192">
        <f t="shared" si="109"/>
        <v>1.6704920200225626E-3</v>
      </c>
    </row>
    <row r="512" spans="1:25" x14ac:dyDescent="0.25">
      <c r="A512" s="188">
        <f t="shared" si="110"/>
        <v>54569</v>
      </c>
      <c r="B512" s="203">
        <v>15621088.305710675</v>
      </c>
      <c r="C512" s="204">
        <v>691909.65930597472</v>
      </c>
      <c r="D512" s="205">
        <f t="shared" si="103"/>
        <v>14929178.6464047</v>
      </c>
      <c r="E512" s="189"/>
      <c r="F512" s="189"/>
      <c r="G512" s="181">
        <f t="shared" si="99"/>
        <v>15621088.305710675</v>
      </c>
      <c r="H512" s="190">
        <f t="shared" si="101"/>
        <v>1.1630037412137195E-2</v>
      </c>
      <c r="I512" s="181">
        <f t="shared" si="104"/>
        <v>14929178.6464047</v>
      </c>
      <c r="J512" s="181"/>
      <c r="K512" s="206">
        <f t="shared" si="102"/>
        <v>14248336.615540003</v>
      </c>
      <c r="L512" s="189"/>
      <c r="M512" s="206">
        <f t="shared" si="105"/>
        <v>14248336.615540003</v>
      </c>
      <c r="N512" s="191">
        <f t="shared" si="98"/>
        <v>0</v>
      </c>
      <c r="O512" s="206">
        <v>14940246.274845978</v>
      </c>
      <c r="P512" s="205">
        <v>691909.65930597472</v>
      </c>
      <c r="Q512" s="192">
        <f t="shared" si="106"/>
        <v>1.1487324539398047E-2</v>
      </c>
      <c r="S512" s="191">
        <f t="shared" si="107"/>
        <v>160256980.22558385</v>
      </c>
      <c r="T512" s="192">
        <f t="shared" si="108"/>
        <v>1.152808472444633E-2</v>
      </c>
      <c r="W512" s="181">
        <v>7121818.9894297188</v>
      </c>
      <c r="X512" s="182">
        <f t="shared" si="100"/>
        <v>22502.25405383639</v>
      </c>
      <c r="Y512" s="192">
        <f t="shared" si="109"/>
        <v>1.6698992208219465E-3</v>
      </c>
    </row>
    <row r="513" spans="1:25" x14ac:dyDescent="0.25">
      <c r="A513" s="188">
        <f t="shared" si="110"/>
        <v>54600</v>
      </c>
      <c r="B513" s="203">
        <v>16294725.379901875</v>
      </c>
      <c r="C513" s="204">
        <v>720569.13941843517</v>
      </c>
      <c r="D513" s="205">
        <f t="shared" si="103"/>
        <v>15574156.24048344</v>
      </c>
      <c r="E513" s="189"/>
      <c r="F513" s="189"/>
      <c r="G513" s="181">
        <f t="shared" si="99"/>
        <v>16294725.379901875</v>
      </c>
      <c r="H513" s="190">
        <f t="shared" si="101"/>
        <v>1.1617072742482915E-2</v>
      </c>
      <c r="I513" s="181">
        <f t="shared" si="104"/>
        <v>15574156.24048344</v>
      </c>
      <c r="J513" s="181"/>
      <c r="K513" s="206">
        <f t="shared" si="102"/>
        <v>14854178.25233213</v>
      </c>
      <c r="L513" s="189"/>
      <c r="M513" s="206">
        <f t="shared" si="105"/>
        <v>14854178.25233213</v>
      </c>
      <c r="N513" s="191">
        <f t="shared" si="98"/>
        <v>0</v>
      </c>
      <c r="O513" s="206">
        <v>15574747.391750565</v>
      </c>
      <c r="P513" s="205">
        <v>720569.13941843517</v>
      </c>
      <c r="Q513" s="192">
        <f t="shared" si="106"/>
        <v>1.1474801247793875E-2</v>
      </c>
      <c r="S513" s="191">
        <f t="shared" si="107"/>
        <v>160425495.29183617</v>
      </c>
      <c r="T513" s="192">
        <f t="shared" si="108"/>
        <v>1.1519046296883939E-2</v>
      </c>
      <c r="W513" s="181">
        <v>7127602.0939194821</v>
      </c>
      <c r="X513" s="182">
        <f t="shared" si="100"/>
        <v>22507.639059803056</v>
      </c>
      <c r="Y513" s="192">
        <f t="shared" si="109"/>
        <v>1.6689474198567922E-3</v>
      </c>
    </row>
    <row r="514" spans="1:25" x14ac:dyDescent="0.25">
      <c r="A514" s="188">
        <f t="shared" si="110"/>
        <v>54630</v>
      </c>
      <c r="B514" s="203">
        <v>17269388.18806174</v>
      </c>
      <c r="C514" s="204">
        <v>695898.16757135699</v>
      </c>
      <c r="D514" s="205">
        <f t="shared" si="103"/>
        <v>16573490.020490384</v>
      </c>
      <c r="E514" s="189"/>
      <c r="F514" s="189"/>
      <c r="G514" s="181">
        <f t="shared" si="99"/>
        <v>17269388.18806174</v>
      </c>
      <c r="H514" s="190">
        <f t="shared" si="101"/>
        <v>1.1598805417413427E-2</v>
      </c>
      <c r="I514" s="181">
        <f t="shared" si="104"/>
        <v>16573490.020490384</v>
      </c>
      <c r="J514" s="181"/>
      <c r="K514" s="206">
        <f t="shared" si="102"/>
        <v>15769825.594175979</v>
      </c>
      <c r="L514" s="189"/>
      <c r="M514" s="206">
        <f t="shared" si="105"/>
        <v>15769825.594175979</v>
      </c>
      <c r="N514" s="191">
        <f t="shared" si="98"/>
        <v>0</v>
      </c>
      <c r="O514" s="206">
        <v>16465723.761747336</v>
      </c>
      <c r="P514" s="205">
        <v>695898.16757135699</v>
      </c>
      <c r="Q514" s="192">
        <f t="shared" si="106"/>
        <v>1.1471138814835857E-2</v>
      </c>
      <c r="S514" s="191">
        <f t="shared" si="107"/>
        <v>160604341.57971793</v>
      </c>
      <c r="T514" s="192">
        <f t="shared" si="108"/>
        <v>1.1509479038618542E-2</v>
      </c>
      <c r="W514" s="181">
        <v>7133383.9965508664</v>
      </c>
      <c r="X514" s="182">
        <f t="shared" si="100"/>
        <v>22514.467419302444</v>
      </c>
      <c r="Y514" s="192">
        <f t="shared" si="109"/>
        <v>1.6674571636960955E-3</v>
      </c>
    </row>
    <row r="515" spans="1:25" x14ac:dyDescent="0.25">
      <c r="A515" s="188">
        <f t="shared" si="110"/>
        <v>54661</v>
      </c>
      <c r="B515" s="203">
        <v>17564150.265786797</v>
      </c>
      <c r="C515" s="204">
        <v>736081.25113742857</v>
      </c>
      <c r="D515" s="205">
        <f t="shared" si="103"/>
        <v>16828069.014649369</v>
      </c>
      <c r="E515" s="189"/>
      <c r="F515" s="189"/>
      <c r="G515" s="181">
        <f t="shared" si="99"/>
        <v>17564150.265786797</v>
      </c>
      <c r="H515" s="190">
        <f t="shared" si="101"/>
        <v>1.1598766254217852E-2</v>
      </c>
      <c r="I515" s="181">
        <f t="shared" si="104"/>
        <v>16828069.014649369</v>
      </c>
      <c r="J515" s="181"/>
      <c r="K515" s="206">
        <f t="shared" si="102"/>
        <v>15965906.387756908</v>
      </c>
      <c r="L515" s="189"/>
      <c r="M515" s="206">
        <f t="shared" si="105"/>
        <v>15965906.387756908</v>
      </c>
      <c r="N515" s="191">
        <f t="shared" si="98"/>
        <v>0</v>
      </c>
      <c r="O515" s="206">
        <v>16701987.638894336</v>
      </c>
      <c r="P515" s="205">
        <v>736081.25113742857</v>
      </c>
      <c r="Q515" s="192">
        <f t="shared" si="106"/>
        <v>1.1463951390813243E-2</v>
      </c>
      <c r="S515" s="191">
        <f t="shared" si="107"/>
        <v>160785299.46209016</v>
      </c>
      <c r="T515" s="192">
        <f t="shared" si="108"/>
        <v>1.1499817036777493E-2</v>
      </c>
      <c r="W515" s="181">
        <v>7139165.8991822517</v>
      </c>
      <c r="X515" s="182">
        <f t="shared" si="100"/>
        <v>22521.580494509471</v>
      </c>
      <c r="Y515" s="192">
        <f t="shared" si="109"/>
        <v>1.6658600021872694E-3</v>
      </c>
    </row>
    <row r="516" spans="1:25" x14ac:dyDescent="0.25">
      <c r="A516" s="188">
        <f t="shared" si="110"/>
        <v>54692</v>
      </c>
      <c r="B516" s="203">
        <v>16243891.857763881</v>
      </c>
      <c r="C516" s="204">
        <v>709261.41724381666</v>
      </c>
      <c r="D516" s="205">
        <f t="shared" si="103"/>
        <v>15534630.440520065</v>
      </c>
      <c r="E516" s="189"/>
      <c r="F516" s="189"/>
      <c r="G516" s="181">
        <f t="shared" si="99"/>
        <v>16243891.857763881</v>
      </c>
      <c r="H516" s="190">
        <f t="shared" si="101"/>
        <v>1.1595077139570309E-2</v>
      </c>
      <c r="I516" s="181">
        <f t="shared" si="104"/>
        <v>15534630.440520065</v>
      </c>
      <c r="J516" s="181"/>
      <c r="K516" s="206">
        <f t="shared" si="102"/>
        <v>14738892.052947352</v>
      </c>
      <c r="L516" s="189"/>
      <c r="M516" s="206">
        <f t="shared" si="105"/>
        <v>14738892.052947352</v>
      </c>
      <c r="N516" s="191">
        <f t="shared" si="98"/>
        <v>0</v>
      </c>
      <c r="O516" s="206">
        <v>15448153.470191168</v>
      </c>
      <c r="P516" s="205">
        <v>709261.41724381666</v>
      </c>
      <c r="Q516" s="192">
        <f t="shared" si="106"/>
        <v>1.14515653289744E-2</v>
      </c>
      <c r="S516" s="191">
        <f t="shared" si="107"/>
        <v>160952171.89672434</v>
      </c>
      <c r="T516" s="192">
        <f t="shared" si="108"/>
        <v>1.1490925804307217E-2</v>
      </c>
      <c r="W516" s="181">
        <v>7144947.8018136369</v>
      </c>
      <c r="X516" s="182">
        <f t="shared" si="100"/>
        <v>22526.710671821715</v>
      </c>
      <c r="Y516" s="192">
        <f t="shared" si="109"/>
        <v>1.665013069961141E-3</v>
      </c>
    </row>
    <row r="517" spans="1:25" x14ac:dyDescent="0.25">
      <c r="A517" s="188">
        <f t="shared" si="110"/>
        <v>54722</v>
      </c>
      <c r="B517" s="203">
        <v>15290470.470453547</v>
      </c>
      <c r="C517" s="204">
        <v>649643.66226285766</v>
      </c>
      <c r="D517" s="205">
        <f t="shared" si="103"/>
        <v>14640826.80819069</v>
      </c>
      <c r="E517" s="189"/>
      <c r="F517" s="189"/>
      <c r="G517" s="181">
        <f t="shared" si="99"/>
        <v>15290470.470453547</v>
      </c>
      <c r="H517" s="190">
        <f t="shared" si="101"/>
        <v>1.1580429568278205E-2</v>
      </c>
      <c r="I517" s="181">
        <f t="shared" si="104"/>
        <v>14640826.80819069</v>
      </c>
      <c r="J517" s="181"/>
      <c r="K517" s="206">
        <f t="shared" si="102"/>
        <v>13891357.521227337</v>
      </c>
      <c r="L517" s="189"/>
      <c r="M517" s="206">
        <f t="shared" si="105"/>
        <v>13891357.521227337</v>
      </c>
      <c r="N517" s="191">
        <f t="shared" ref="N517:N580" si="111">K517-M517</f>
        <v>0</v>
      </c>
      <c r="O517" s="206">
        <v>14541001.183490194</v>
      </c>
      <c r="P517" s="205">
        <v>649643.66226285766</v>
      </c>
      <c r="Q517" s="192">
        <f t="shared" si="106"/>
        <v>1.1440461385751721E-2</v>
      </c>
      <c r="S517" s="191">
        <f t="shared" si="107"/>
        <v>161109297.8427237</v>
      </c>
      <c r="T517" s="192">
        <f t="shared" si="108"/>
        <v>1.1482572346434683E-2</v>
      </c>
      <c r="W517" s="181">
        <v>7150729.7044450222</v>
      </c>
      <c r="X517" s="182">
        <f t="shared" si="100"/>
        <v>22530.469546705877</v>
      </c>
      <c r="Y517" s="192">
        <f t="shared" si="109"/>
        <v>1.6646856836168844E-3</v>
      </c>
    </row>
    <row r="518" spans="1:25" x14ac:dyDescent="0.25">
      <c r="A518" s="188">
        <f t="shared" si="110"/>
        <v>54753</v>
      </c>
      <c r="B518" s="203">
        <v>12938289.59293876</v>
      </c>
      <c r="C518" s="204">
        <v>582631.64231404325</v>
      </c>
      <c r="D518" s="205">
        <f t="shared" si="103"/>
        <v>12355657.950624717</v>
      </c>
      <c r="E518" s="189"/>
      <c r="F518" s="189"/>
      <c r="G518" s="181">
        <f t="shared" ref="G518:G581" si="112">B518-E518</f>
        <v>12938289.59293876</v>
      </c>
      <c r="H518" s="190">
        <f t="shared" si="101"/>
        <v>1.1571582265026858E-2</v>
      </c>
      <c r="I518" s="181">
        <f t="shared" si="104"/>
        <v>12355657.950624717</v>
      </c>
      <c r="J518" s="181"/>
      <c r="K518" s="206">
        <f t="shared" si="102"/>
        <v>11792153.113978073</v>
      </c>
      <c r="L518" s="189"/>
      <c r="M518" s="206">
        <f t="shared" si="105"/>
        <v>11792153.113978073</v>
      </c>
      <c r="N518" s="191">
        <f t="shared" si="111"/>
        <v>0</v>
      </c>
      <c r="O518" s="206">
        <v>12374784.756292116</v>
      </c>
      <c r="P518" s="205">
        <v>582631.64231404325</v>
      </c>
      <c r="Q518" s="192">
        <f t="shared" si="106"/>
        <v>1.1421585019877556E-2</v>
      </c>
      <c r="S518" s="191">
        <f t="shared" si="107"/>
        <v>161242461.97660571</v>
      </c>
      <c r="T518" s="192">
        <f t="shared" si="108"/>
        <v>1.1475499610705375E-2</v>
      </c>
      <c r="W518" s="181">
        <v>7156511.6070764074</v>
      </c>
      <c r="X518" s="182">
        <f t="shared" si="100"/>
        <v>22530.874094743041</v>
      </c>
      <c r="Y518" s="192">
        <f t="shared" si="109"/>
        <v>1.6656136293387025E-3</v>
      </c>
    </row>
    <row r="519" spans="1:25" x14ac:dyDescent="0.25">
      <c r="A519" s="188">
        <f t="shared" si="110"/>
        <v>54783</v>
      </c>
      <c r="B519" s="203">
        <v>13297226.702772582</v>
      </c>
      <c r="C519" s="204">
        <v>553561.13367589854</v>
      </c>
      <c r="D519" s="205">
        <f t="shared" si="103"/>
        <v>12743665.569096683</v>
      </c>
      <c r="E519" s="189"/>
      <c r="F519" s="189"/>
      <c r="G519" s="181">
        <f t="shared" si="112"/>
        <v>13297226.702772582</v>
      </c>
      <c r="H519" s="190">
        <f t="shared" si="101"/>
        <v>1.155357387759004E-2</v>
      </c>
      <c r="I519" s="181">
        <f t="shared" si="104"/>
        <v>12743665.569096683</v>
      </c>
      <c r="J519" s="181"/>
      <c r="K519" s="206">
        <f t="shared" si="102"/>
        <v>12107679.819304207</v>
      </c>
      <c r="L519" s="189"/>
      <c r="M519" s="206">
        <f t="shared" si="105"/>
        <v>12107679.819304207</v>
      </c>
      <c r="N519" s="191">
        <f t="shared" si="111"/>
        <v>0</v>
      </c>
      <c r="O519" s="206">
        <v>12661240.952980107</v>
      </c>
      <c r="P519" s="205">
        <v>553561.13367589854</v>
      </c>
      <c r="Q519" s="192">
        <f t="shared" si="106"/>
        <v>1.141545099092478E-2</v>
      </c>
      <c r="S519" s="191">
        <f t="shared" si="107"/>
        <v>161379116.62772426</v>
      </c>
      <c r="T519" s="192">
        <f t="shared" si="108"/>
        <v>1.1468255749713219E-2</v>
      </c>
      <c r="W519" s="181">
        <v>7162293.5097077908</v>
      </c>
      <c r="X519" s="182">
        <f t="shared" si="100"/>
        <v>22531.765335920762</v>
      </c>
      <c r="Y519" s="192">
        <f t="shared" si="109"/>
        <v>1.6663591907160047E-3</v>
      </c>
    </row>
    <row r="520" spans="1:25" x14ac:dyDescent="0.25">
      <c r="A520" s="188">
        <f t="shared" si="110"/>
        <v>54814</v>
      </c>
      <c r="B520" s="203">
        <v>13432915.259808868</v>
      </c>
      <c r="C520" s="204">
        <v>549312.52720958169</v>
      </c>
      <c r="D520" s="205">
        <f t="shared" si="103"/>
        <v>12883602.732599286</v>
      </c>
      <c r="E520" s="189"/>
      <c r="F520" s="189"/>
      <c r="G520" s="181">
        <f t="shared" si="112"/>
        <v>13432915.259808868</v>
      </c>
      <c r="H520" s="190">
        <f t="shared" si="101"/>
        <v>1.1552156664727642E-2</v>
      </c>
      <c r="I520" s="181">
        <f t="shared" si="104"/>
        <v>12883602.732599286</v>
      </c>
      <c r="J520" s="181"/>
      <c r="K520" s="206">
        <f t="shared" si="102"/>
        <v>12205203.813784704</v>
      </c>
      <c r="L520" s="189"/>
      <c r="M520" s="206">
        <f t="shared" si="105"/>
        <v>12205203.813784704</v>
      </c>
      <c r="N520" s="191">
        <f t="shared" si="111"/>
        <v>0</v>
      </c>
      <c r="O520" s="206">
        <v>12754516.340994285</v>
      </c>
      <c r="P520" s="205">
        <v>549312.52720958169</v>
      </c>
      <c r="Q520" s="192">
        <f t="shared" si="106"/>
        <v>1.1416326197430715E-2</v>
      </c>
      <c r="S520" s="191">
        <f t="shared" si="107"/>
        <v>161516882.43635833</v>
      </c>
      <c r="T520" s="192">
        <f t="shared" si="108"/>
        <v>1.1460964270161966E-2</v>
      </c>
      <c r="W520" s="181">
        <v>7168082.623489446</v>
      </c>
      <c r="X520" s="182">
        <f t="shared" si="100"/>
        <v>22532.787485885783</v>
      </c>
      <c r="Y520" s="192">
        <f t="shared" si="109"/>
        <v>1.667054558553982E-3</v>
      </c>
    </row>
    <row r="521" spans="1:25" x14ac:dyDescent="0.25">
      <c r="A521" s="188">
        <f t="shared" si="110"/>
        <v>54845</v>
      </c>
      <c r="B521" s="203">
        <v>12481900.009535335</v>
      </c>
      <c r="C521" s="204">
        <v>531030.52730096143</v>
      </c>
      <c r="D521" s="205">
        <f t="shared" si="103"/>
        <v>11950869.482234374</v>
      </c>
      <c r="E521" s="189"/>
      <c r="F521" s="189"/>
      <c r="G521" s="181">
        <f t="shared" si="112"/>
        <v>12481900.009535335</v>
      </c>
      <c r="H521" s="190">
        <f t="shared" si="101"/>
        <v>1.1547079288447559E-2</v>
      </c>
      <c r="I521" s="181">
        <f t="shared" si="104"/>
        <v>11950869.482234374</v>
      </c>
      <c r="J521" s="181"/>
      <c r="K521" s="206">
        <f t="shared" si="102"/>
        <v>11324280.138428304</v>
      </c>
      <c r="L521" s="189"/>
      <c r="M521" s="206">
        <f t="shared" si="105"/>
        <v>11324280.138428304</v>
      </c>
      <c r="N521" s="191">
        <f t="shared" si="111"/>
        <v>0</v>
      </c>
      <c r="O521" s="206">
        <v>11855310.665729266</v>
      </c>
      <c r="P521" s="205">
        <v>531030.52730096143</v>
      </c>
      <c r="Q521" s="192">
        <f t="shared" si="106"/>
        <v>1.1404837300350357E-2</v>
      </c>
      <c r="S521" s="191">
        <f t="shared" si="107"/>
        <v>161644577.66556755</v>
      </c>
      <c r="T521" s="192">
        <f t="shared" si="108"/>
        <v>1.1454215377914023E-2</v>
      </c>
      <c r="W521" s="181">
        <v>7173870.5354127223</v>
      </c>
      <c r="X521" s="182">
        <f t="shared" si="100"/>
        <v>22532.407975253198</v>
      </c>
      <c r="Y521" s="192">
        <f t="shared" si="109"/>
        <v>1.6682727343066972E-3</v>
      </c>
    </row>
    <row r="522" spans="1:25" x14ac:dyDescent="0.25">
      <c r="A522" s="188">
        <f t="shared" si="110"/>
        <v>54874</v>
      </c>
      <c r="B522" s="203">
        <v>13631290.390745603</v>
      </c>
      <c r="C522" s="204">
        <v>626672.7797992141</v>
      </c>
      <c r="D522" s="205">
        <f t="shared" si="103"/>
        <v>13004617.610946389</v>
      </c>
      <c r="E522" s="189"/>
      <c r="F522" s="189"/>
      <c r="G522" s="181">
        <f t="shared" si="112"/>
        <v>13631290.390745603</v>
      </c>
      <c r="H522" s="190">
        <f t="shared" si="101"/>
        <v>1.155128649882653E-2</v>
      </c>
      <c r="I522" s="181">
        <f t="shared" si="104"/>
        <v>13004617.610946389</v>
      </c>
      <c r="J522" s="181"/>
      <c r="K522" s="206">
        <f t="shared" si="102"/>
        <v>12332656.832017332</v>
      </c>
      <c r="L522" s="189"/>
      <c r="M522" s="206">
        <f t="shared" si="105"/>
        <v>12332656.832017332</v>
      </c>
      <c r="N522" s="191">
        <f t="shared" si="111"/>
        <v>0</v>
      </c>
      <c r="O522" s="206">
        <v>12959329.611816546</v>
      </c>
      <c r="P522" s="205">
        <v>626672.7797992141</v>
      </c>
      <c r="Q522" s="192">
        <f t="shared" si="106"/>
        <v>1.1396709776762437E-2</v>
      </c>
      <c r="S522" s="191">
        <f t="shared" si="107"/>
        <v>161783545.59905225</v>
      </c>
      <c r="T522" s="192">
        <f t="shared" si="108"/>
        <v>1.1446881233207362E-2</v>
      </c>
      <c r="W522" s="181">
        <v>7179657.2454776205</v>
      </c>
      <c r="X522" s="182">
        <f t="shared" si="100"/>
        <v>22533.602937794523</v>
      </c>
      <c r="Y522" s="192">
        <f t="shared" si="109"/>
        <v>1.6688968332421172E-3</v>
      </c>
    </row>
    <row r="523" spans="1:25" x14ac:dyDescent="0.25">
      <c r="A523" s="188">
        <f t="shared" si="110"/>
        <v>54905</v>
      </c>
      <c r="B523" s="203">
        <v>14017460.670390962</v>
      </c>
      <c r="C523" s="204">
        <v>681380.1254105306</v>
      </c>
      <c r="D523" s="205">
        <f t="shared" si="103"/>
        <v>13336080.544980431</v>
      </c>
      <c r="E523" s="189"/>
      <c r="F523" s="189"/>
      <c r="G523" s="181">
        <f t="shared" si="112"/>
        <v>14017460.670390962</v>
      </c>
      <c r="H523" s="190">
        <f t="shared" si="101"/>
        <v>1.1555586757085123E-2</v>
      </c>
      <c r="I523" s="181">
        <f t="shared" si="104"/>
        <v>13336080.544980431</v>
      </c>
      <c r="J523" s="181"/>
      <c r="K523" s="206">
        <f t="shared" si="102"/>
        <v>12696077.963676602</v>
      </c>
      <c r="L523" s="189"/>
      <c r="M523" s="206">
        <f t="shared" si="105"/>
        <v>12696077.963676602</v>
      </c>
      <c r="N523" s="191">
        <f t="shared" si="111"/>
        <v>0</v>
      </c>
      <c r="O523" s="206">
        <v>13377458.089087132</v>
      </c>
      <c r="P523" s="205">
        <v>681380.1254105306</v>
      </c>
      <c r="Q523" s="192">
        <f t="shared" si="106"/>
        <v>1.139183036062974E-2</v>
      </c>
      <c r="S523" s="191">
        <f t="shared" si="107"/>
        <v>161926548.10516894</v>
      </c>
      <c r="T523" s="192">
        <f t="shared" si="108"/>
        <v>1.1439348105015679E-2</v>
      </c>
      <c r="W523" s="181">
        <v>7185442.7536841417</v>
      </c>
      <c r="X523" s="182">
        <f t="shared" si="100"/>
        <v>22535.361237433208</v>
      </c>
      <c r="Y523" s="192">
        <f t="shared" si="109"/>
        <v>1.6693094184658808E-3</v>
      </c>
    </row>
    <row r="524" spans="1:25" x14ac:dyDescent="0.25">
      <c r="A524" s="188">
        <f t="shared" si="110"/>
        <v>54935</v>
      </c>
      <c r="B524" s="203">
        <v>15801333.227307899</v>
      </c>
      <c r="C524" s="204">
        <v>701996.88593478862</v>
      </c>
      <c r="D524" s="205">
        <f t="shared" si="103"/>
        <v>15099336.34137311</v>
      </c>
      <c r="E524" s="189"/>
      <c r="F524" s="189"/>
      <c r="G524" s="181">
        <f t="shared" si="112"/>
        <v>15801333.227307899</v>
      </c>
      <c r="H524" s="190">
        <f t="shared" si="101"/>
        <v>1.1538563643566979E-2</v>
      </c>
      <c r="I524" s="181">
        <f t="shared" si="104"/>
        <v>15099336.34137311</v>
      </c>
      <c r="J524" s="181"/>
      <c r="K524" s="206">
        <f t="shared" si="102"/>
        <v>14410638.371404067</v>
      </c>
      <c r="L524" s="189"/>
      <c r="M524" s="206">
        <f t="shared" si="105"/>
        <v>14410638.371404067</v>
      </c>
      <c r="N524" s="191">
        <f t="shared" si="111"/>
        <v>0</v>
      </c>
      <c r="O524" s="206">
        <v>15112635.257338855</v>
      </c>
      <c r="P524" s="205">
        <v>701996.88593478862</v>
      </c>
      <c r="Q524" s="192">
        <f t="shared" si="106"/>
        <v>1.1390926551177127E-2</v>
      </c>
      <c r="S524" s="191">
        <f t="shared" si="107"/>
        <v>162088849.86103302</v>
      </c>
      <c r="T524" s="192">
        <f t="shared" si="108"/>
        <v>1.1430825870240247E-2</v>
      </c>
      <c r="W524" s="181">
        <v>7191227.0600322848</v>
      </c>
      <c r="X524" s="182">
        <f t="shared" si="100"/>
        <v>22539.804195851011</v>
      </c>
      <c r="Y524" s="192">
        <f t="shared" si="109"/>
        <v>1.668728027191424E-3</v>
      </c>
    </row>
    <row r="525" spans="1:25" x14ac:dyDescent="0.25">
      <c r="A525" s="188">
        <f t="shared" si="110"/>
        <v>54966</v>
      </c>
      <c r="B525" s="203">
        <v>16482534.495730307</v>
      </c>
      <c r="C525" s="204">
        <v>731060.52282048634</v>
      </c>
      <c r="D525" s="205">
        <f t="shared" si="103"/>
        <v>15751473.972909821</v>
      </c>
      <c r="E525" s="189"/>
      <c r="F525" s="189"/>
      <c r="G525" s="181">
        <f t="shared" si="112"/>
        <v>16482534.495730307</v>
      </c>
      <c r="H525" s="190">
        <f t="shared" si="101"/>
        <v>1.1525761339928886E-2</v>
      </c>
      <c r="I525" s="181">
        <f t="shared" si="104"/>
        <v>15751473.972909821</v>
      </c>
      <c r="J525" s="181"/>
      <c r="K525" s="206">
        <f t="shared" si="102"/>
        <v>15023197.690297076</v>
      </c>
      <c r="L525" s="189"/>
      <c r="M525" s="206">
        <f t="shared" si="105"/>
        <v>15023197.690297076</v>
      </c>
      <c r="N525" s="191">
        <f t="shared" si="111"/>
        <v>0</v>
      </c>
      <c r="O525" s="206">
        <v>15754258.213117562</v>
      </c>
      <c r="P525" s="205">
        <v>731060.52282048634</v>
      </c>
      <c r="Q525" s="192">
        <f t="shared" si="106"/>
        <v>1.1378578814241092E-2</v>
      </c>
      <c r="S525" s="191">
        <f t="shared" si="107"/>
        <v>162257869.29899794</v>
      </c>
      <c r="T525" s="192">
        <f t="shared" si="108"/>
        <v>1.1421962599077018E-2</v>
      </c>
      <c r="W525" s="181">
        <v>7197010.1645220481</v>
      </c>
      <c r="X525" s="182">
        <f t="shared" si="100"/>
        <v>22545.17717633006</v>
      </c>
      <c r="Y525" s="192">
        <f t="shared" si="109"/>
        <v>1.6677944953384927E-3</v>
      </c>
    </row>
    <row r="526" spans="1:25" x14ac:dyDescent="0.25">
      <c r="A526" s="188">
        <f t="shared" si="110"/>
        <v>54996</v>
      </c>
      <c r="B526" s="203">
        <v>17468110.014680237</v>
      </c>
      <c r="C526" s="204">
        <v>705989.82073963888</v>
      </c>
      <c r="D526" s="205">
        <f t="shared" si="103"/>
        <v>16762120.193940599</v>
      </c>
      <c r="E526" s="189"/>
      <c r="F526" s="189"/>
      <c r="G526" s="181">
        <f t="shared" si="112"/>
        <v>17468110.014680237</v>
      </c>
      <c r="H526" s="190">
        <f t="shared" si="101"/>
        <v>1.1507172370812224E-2</v>
      </c>
      <c r="I526" s="181">
        <f t="shared" si="104"/>
        <v>16762120.193940599</v>
      </c>
      <c r="J526" s="181"/>
      <c r="K526" s="206">
        <f t="shared" si="102"/>
        <v>15949207.862544304</v>
      </c>
      <c r="L526" s="189"/>
      <c r="M526" s="206">
        <f t="shared" si="105"/>
        <v>15949207.862544304</v>
      </c>
      <c r="N526" s="191">
        <f t="shared" si="111"/>
        <v>0</v>
      </c>
      <c r="O526" s="206">
        <v>16655197.683283942</v>
      </c>
      <c r="P526" s="205">
        <v>705989.82073963888</v>
      </c>
      <c r="Q526" s="192">
        <f t="shared" si="106"/>
        <v>1.1375031847820294E-2</v>
      </c>
      <c r="S526" s="191">
        <f t="shared" si="107"/>
        <v>162437251.56736627</v>
      </c>
      <c r="T526" s="192">
        <f t="shared" si="108"/>
        <v>1.1412580566749764E-2</v>
      </c>
      <c r="W526" s="181">
        <v>7202792.0671534315</v>
      </c>
      <c r="X526" s="182">
        <f t="shared" si="100"/>
        <v>22551.984015770991</v>
      </c>
      <c r="Y526" s="192">
        <f t="shared" si="109"/>
        <v>1.6663328414503464E-3</v>
      </c>
    </row>
    <row r="527" spans="1:25" x14ac:dyDescent="0.25">
      <c r="A527" s="188">
        <f t="shared" si="110"/>
        <v>55027</v>
      </c>
      <c r="B527" s="203">
        <v>17766268.521674726</v>
      </c>
      <c r="C527" s="204">
        <v>746778.61556251918</v>
      </c>
      <c r="D527" s="205">
        <f t="shared" si="103"/>
        <v>17019489.906112205</v>
      </c>
      <c r="E527" s="189"/>
      <c r="F527" s="189"/>
      <c r="G527" s="181">
        <f t="shared" si="112"/>
        <v>17766268.521674726</v>
      </c>
      <c r="H527" s="190">
        <f t="shared" si="101"/>
        <v>1.1507431491384779E-2</v>
      </c>
      <c r="I527" s="181">
        <f t="shared" si="104"/>
        <v>17019489.906112205</v>
      </c>
      <c r="J527" s="181"/>
      <c r="K527" s="206">
        <f t="shared" si="102"/>
        <v>16147406.001856348</v>
      </c>
      <c r="L527" s="189"/>
      <c r="M527" s="206">
        <f t="shared" si="105"/>
        <v>16147406.001856348</v>
      </c>
      <c r="N527" s="191">
        <f t="shared" si="111"/>
        <v>0</v>
      </c>
      <c r="O527" s="206">
        <v>16894184.617418867</v>
      </c>
      <c r="P527" s="205">
        <v>746778.61556251918</v>
      </c>
      <c r="Q527" s="192">
        <f t="shared" si="106"/>
        <v>1.1367949284646794E-2</v>
      </c>
      <c r="S527" s="191">
        <f t="shared" si="107"/>
        <v>162618751.18146572</v>
      </c>
      <c r="T527" s="192">
        <f t="shared" si="108"/>
        <v>1.1403105417655768E-2</v>
      </c>
      <c r="W527" s="181">
        <v>7208573.9697848158</v>
      </c>
      <c r="X527" s="182">
        <f t="shared" si="100"/>
        <v>22559.073661877133</v>
      </c>
      <c r="Y527" s="192">
        <f t="shared" si="109"/>
        <v>1.6647662617106374E-3</v>
      </c>
    </row>
    <row r="528" spans="1:25" x14ac:dyDescent="0.25">
      <c r="A528" s="188">
        <f t="shared" si="110"/>
        <v>55058</v>
      </c>
      <c r="B528" s="203">
        <v>16430764.428714886</v>
      </c>
      <c r="C528" s="204">
        <v>719607.78173733677</v>
      </c>
      <c r="D528" s="205">
        <f>B528-C528</f>
        <v>15711156.646977549</v>
      </c>
      <c r="E528" s="189"/>
      <c r="F528" s="189"/>
      <c r="G528" s="181">
        <f t="shared" si="112"/>
        <v>16430764.428714886</v>
      </c>
      <c r="H528" s="190">
        <f t="shared" si="101"/>
        <v>1.1504174774574549E-2</v>
      </c>
      <c r="I528" s="181">
        <f t="shared" si="104"/>
        <v>15711156.646977549</v>
      </c>
      <c r="J528" s="181"/>
      <c r="K528" s="206">
        <f t="shared" si="102"/>
        <v>14906263.945919361</v>
      </c>
      <c r="L528" s="189"/>
      <c r="M528" s="206">
        <f t="shared" si="105"/>
        <v>14906263.945919361</v>
      </c>
      <c r="N528" s="191">
        <f t="shared" si="111"/>
        <v>0</v>
      </c>
      <c r="O528" s="206">
        <v>15625871.727656698</v>
      </c>
      <c r="P528" s="205">
        <v>719607.78173733677</v>
      </c>
      <c r="Q528" s="192">
        <f t="shared" si="106"/>
        <v>1.1355798819256524E-2</v>
      </c>
      <c r="S528" s="191">
        <f t="shared" si="107"/>
        <v>162786123.07443771</v>
      </c>
      <c r="T528" s="192">
        <f t="shared" si="108"/>
        <v>1.1394386022265834E-2</v>
      </c>
      <c r="W528" s="181">
        <v>7214355.872416202</v>
      </c>
      <c r="X528" s="182">
        <f t="shared" ref="X528:X591" si="113">S528/W528*1000</f>
        <v>22564.193665139788</v>
      </c>
      <c r="Y528" s="192">
        <f t="shared" si="109"/>
        <v>1.6639354881473611E-3</v>
      </c>
    </row>
    <row r="529" spans="1:25" x14ac:dyDescent="0.25">
      <c r="A529" s="188">
        <f t="shared" si="110"/>
        <v>55088</v>
      </c>
      <c r="B529" s="203">
        <v>15466152.214923684</v>
      </c>
      <c r="C529" s="204">
        <v>659117.81489998475</v>
      </c>
      <c r="D529" s="205">
        <f t="shared" si="103"/>
        <v>14807034.400023699</v>
      </c>
      <c r="E529" s="189"/>
      <c r="F529" s="189"/>
      <c r="G529" s="181">
        <f t="shared" si="112"/>
        <v>15466152.214923684</v>
      </c>
      <c r="H529" s="190">
        <f t="shared" si="101"/>
        <v>1.1489623213988942E-2</v>
      </c>
      <c r="I529" s="181">
        <f t="shared" si="104"/>
        <v>14807034.400023699</v>
      </c>
      <c r="J529" s="181"/>
      <c r="K529" s="206">
        <f t="shared" si="102"/>
        <v>14048953.993342681</v>
      </c>
      <c r="L529" s="189"/>
      <c r="M529" s="206">
        <f t="shared" si="105"/>
        <v>14048953.993342681</v>
      </c>
      <c r="N529" s="191">
        <f t="shared" si="111"/>
        <v>0</v>
      </c>
      <c r="O529" s="206">
        <v>14708071.808242666</v>
      </c>
      <c r="P529" s="205">
        <v>659117.81489998475</v>
      </c>
      <c r="Q529" s="192">
        <f t="shared" si="106"/>
        <v>1.1344929527191239E-2</v>
      </c>
      <c r="S529" s="191">
        <f t="shared" si="107"/>
        <v>162943719.54655305</v>
      </c>
      <c r="T529" s="192">
        <f t="shared" si="108"/>
        <v>1.1386193896891772E-2</v>
      </c>
      <c r="W529" s="181">
        <v>7220137.7750475882</v>
      </c>
      <c r="X529" s="182">
        <f t="shared" si="113"/>
        <v>22567.951557611254</v>
      </c>
      <c r="Y529" s="192">
        <f t="shared" si="109"/>
        <v>1.6636142814367982E-3</v>
      </c>
    </row>
    <row r="530" spans="1:25" x14ac:dyDescent="0.25">
      <c r="A530" s="188">
        <f t="shared" si="110"/>
        <v>55119</v>
      </c>
      <c r="B530" s="203">
        <v>13086838.186305087</v>
      </c>
      <c r="C530" s="204">
        <v>591148.50179538445</v>
      </c>
      <c r="D530" s="205">
        <f t="shared" si="103"/>
        <v>12495689.684509702</v>
      </c>
      <c r="E530" s="189"/>
      <c r="F530" s="189"/>
      <c r="G530" s="181">
        <f t="shared" si="112"/>
        <v>13086838.186305087</v>
      </c>
      <c r="H530" s="190">
        <f t="shared" si="101"/>
        <v>1.1481316158466592E-2</v>
      </c>
      <c r="I530" s="181">
        <f t="shared" si="104"/>
        <v>12495689.684509702</v>
      </c>
      <c r="J530" s="181"/>
      <c r="K530" s="206">
        <f t="shared" si="102"/>
        <v>11925715.070676692</v>
      </c>
      <c r="L530" s="189"/>
      <c r="M530" s="206">
        <f t="shared" si="105"/>
        <v>11925715.070676692</v>
      </c>
      <c r="N530" s="191">
        <f t="shared" si="111"/>
        <v>0</v>
      </c>
      <c r="O530" s="206">
        <v>12516863.572472077</v>
      </c>
      <c r="P530" s="205">
        <v>591148.50179538445</v>
      </c>
      <c r="Q530" s="192">
        <f t="shared" si="106"/>
        <v>1.1326341797605943E-2</v>
      </c>
      <c r="S530" s="191">
        <f t="shared" si="107"/>
        <v>163077281.50325164</v>
      </c>
      <c r="T530" s="192">
        <f t="shared" si="108"/>
        <v>1.1379257697715639E-2</v>
      </c>
      <c r="W530" s="181">
        <v>7225919.6776789725</v>
      </c>
      <c r="X530" s="182">
        <f t="shared" si="113"/>
        <v>22568.377283102247</v>
      </c>
      <c r="Y530" s="192">
        <f t="shared" si="109"/>
        <v>1.6645243411996802E-3</v>
      </c>
    </row>
    <row r="531" spans="1:25" x14ac:dyDescent="0.25">
      <c r="A531" s="188">
        <f t="shared" si="110"/>
        <v>55149</v>
      </c>
      <c r="B531" s="203">
        <v>13449654.00193953</v>
      </c>
      <c r="C531" s="204">
        <v>561634.84965454321</v>
      </c>
      <c r="D531" s="205">
        <f t="shared" si="103"/>
        <v>12888019.152284987</v>
      </c>
      <c r="E531" s="189"/>
      <c r="F531" s="189"/>
      <c r="G531" s="181">
        <f t="shared" si="112"/>
        <v>13449654.00193953</v>
      </c>
      <c r="H531" s="190">
        <f t="shared" si="101"/>
        <v>1.1463089452717679E-2</v>
      </c>
      <c r="I531" s="181">
        <f t="shared" si="104"/>
        <v>12888019.152284987</v>
      </c>
      <c r="J531" s="181"/>
      <c r="K531" s="206">
        <f t="shared" si="102"/>
        <v>12244743.040951986</v>
      </c>
      <c r="L531" s="189"/>
      <c r="M531" s="206">
        <f t="shared" si="105"/>
        <v>12244743.040951986</v>
      </c>
      <c r="N531" s="191">
        <f t="shared" si="111"/>
        <v>0</v>
      </c>
      <c r="O531" s="206">
        <v>12806377.89060653</v>
      </c>
      <c r="P531" s="205">
        <v>561634.84965454321</v>
      </c>
      <c r="Q531" s="192">
        <f>M531/M519-1</f>
        <v>1.13203539979021E-2</v>
      </c>
      <c r="S531" s="191">
        <f t="shared" si="107"/>
        <v>163214344.72489944</v>
      </c>
      <c r="T531" s="192">
        <f t="shared" si="108"/>
        <v>1.1372153569341625E-2</v>
      </c>
      <c r="W531" s="181">
        <v>7231701.5803103568</v>
      </c>
      <c r="X531" s="182">
        <f t="shared" si="113"/>
        <v>22569.286482904747</v>
      </c>
      <c r="Y531" s="192">
        <f t="shared" si="109"/>
        <v>1.6652555369982558E-3</v>
      </c>
    </row>
    <row r="532" spans="1:25" x14ac:dyDescent="0.25">
      <c r="A532" s="188">
        <f t="shared" si="110"/>
        <v>55180</v>
      </c>
      <c r="B532" s="203">
        <v>13586877.570103627</v>
      </c>
      <c r="C532" s="204">
        <v>557321.81526134</v>
      </c>
      <c r="D532" s="205">
        <f t="shared" si="103"/>
        <v>13029555.754842287</v>
      </c>
      <c r="E532" s="189"/>
      <c r="F532" s="189"/>
      <c r="G532" s="181">
        <f t="shared" si="112"/>
        <v>13586877.570103627</v>
      </c>
      <c r="H532" s="190">
        <f t="shared" si="101"/>
        <v>1.1461570874001792E-2</v>
      </c>
      <c r="I532" s="181">
        <f t="shared" si="104"/>
        <v>13029555.754842287</v>
      </c>
      <c r="J532" s="181"/>
      <c r="K532" s="206">
        <f t="shared" si="102"/>
        <v>12343381.318738865</v>
      </c>
      <c r="L532" s="189"/>
      <c r="M532" s="206">
        <f>O532-P532</f>
        <v>12343381.318738865</v>
      </c>
      <c r="N532" s="191">
        <f t="shared" si="111"/>
        <v>0</v>
      </c>
      <c r="O532" s="206">
        <v>12900703.134000205</v>
      </c>
      <c r="P532" s="205">
        <v>557321.81526134</v>
      </c>
      <c r="Q532" s="192">
        <f t="shared" si="106"/>
        <v>1.1321196029361102E-2</v>
      </c>
      <c r="S532" s="191">
        <f t="shared" si="107"/>
        <v>163352522.22985363</v>
      </c>
      <c r="T532" s="192">
        <f t="shared" si="108"/>
        <v>1.1365002628864973E-2</v>
      </c>
      <c r="W532" s="181">
        <v>7237490.6940920129</v>
      </c>
      <c r="X532" s="182">
        <f t="shared" si="113"/>
        <v>22570.325701862224</v>
      </c>
      <c r="Y532" s="192">
        <f t="shared" si="109"/>
        <v>1.6659375143868171E-3</v>
      </c>
    </row>
    <row r="533" spans="1:25" x14ac:dyDescent="0.25">
      <c r="A533" s="188">
        <f t="shared" si="110"/>
        <v>55211</v>
      </c>
      <c r="B533" s="203">
        <v>12624903.54029952</v>
      </c>
      <c r="C533" s="204">
        <v>538778.73237010767</v>
      </c>
      <c r="D533" s="205">
        <f t="shared" si="103"/>
        <v>12086124.807929412</v>
      </c>
      <c r="E533" s="189"/>
      <c r="F533" s="189"/>
      <c r="G533" s="181">
        <f t="shared" si="112"/>
        <v>12624903.54029952</v>
      </c>
      <c r="H533" s="190">
        <f t="shared" si="101"/>
        <v>1.1456872003055674E-2</v>
      </c>
      <c r="I533" s="181">
        <f t="shared" si="104"/>
        <v>12086124.807929412</v>
      </c>
      <c r="J533" s="181"/>
      <c r="K533" s="206">
        <f t="shared" si="102"/>
        <v>11452356.710212879</v>
      </c>
      <c r="L533" s="189"/>
      <c r="M533" s="206">
        <f t="shared" si="105"/>
        <v>11452356.710212879</v>
      </c>
      <c r="N533" s="191">
        <f t="shared" si="111"/>
        <v>0</v>
      </c>
      <c r="O533" s="206">
        <v>11991135.442582987</v>
      </c>
      <c r="P533" s="205">
        <v>538778.73237010767</v>
      </c>
      <c r="Q533" s="192">
        <f>M533/M521-1</f>
        <v>1.1309908463846163E-2</v>
      </c>
      <c r="S533" s="191">
        <f t="shared" si="107"/>
        <v>163480598.80163822</v>
      </c>
      <c r="T533" s="192">
        <f t="shared" si="108"/>
        <v>1.1358383699509478E-2</v>
      </c>
      <c r="W533" s="181">
        <v>7243278.6060152883</v>
      </c>
      <c r="X533" s="182">
        <f t="shared" si="113"/>
        <v>22569.972479848191</v>
      </c>
      <c r="Y533" s="192">
        <f t="shared" si="109"/>
        <v>1.667132276153005E-3</v>
      </c>
    </row>
    <row r="534" spans="1:25" x14ac:dyDescent="0.25">
      <c r="A534" s="188">
        <f t="shared" si="110"/>
        <v>55240</v>
      </c>
      <c r="B534" s="203">
        <v>13787526.618689718</v>
      </c>
      <c r="C534" s="204">
        <v>635824.60772362852</v>
      </c>
      <c r="D534" s="205">
        <f t="shared" si="103"/>
        <v>13151702.010966089</v>
      </c>
      <c r="E534" s="189"/>
      <c r="F534" s="189"/>
      <c r="G534" s="181">
        <f t="shared" si="112"/>
        <v>13787526.618689718</v>
      </c>
      <c r="H534" s="190">
        <f t="shared" si="101"/>
        <v>1.1461587528806882E-2</v>
      </c>
      <c r="I534" s="181">
        <f t="shared" si="104"/>
        <v>13151702.010966089</v>
      </c>
      <c r="J534" s="181"/>
      <c r="K534" s="206">
        <f t="shared" si="102"/>
        <v>12472039.494753411</v>
      </c>
      <c r="L534" s="189"/>
      <c r="M534" s="206">
        <f t="shared" si="105"/>
        <v>12472039.494753411</v>
      </c>
      <c r="N534" s="191">
        <f t="shared" si="111"/>
        <v>0</v>
      </c>
      <c r="O534" s="206">
        <v>13107864.10247704</v>
      </c>
      <c r="P534" s="205">
        <v>635824.60772362852</v>
      </c>
      <c r="Q534" s="192">
        <f t="shared" si="106"/>
        <v>1.1301916905221976E-2</v>
      </c>
      <c r="S534" s="191">
        <f t="shared" si="107"/>
        <v>163619981.46437427</v>
      </c>
      <c r="T534" s="192">
        <f t="shared" si="108"/>
        <v>1.1351190620294993E-2</v>
      </c>
      <c r="W534" s="181">
        <v>7249065.3160801874</v>
      </c>
      <c r="X534" s="182">
        <f t="shared" si="113"/>
        <v>22571.183225708482</v>
      </c>
      <c r="Y534" s="192">
        <f t="shared" si="109"/>
        <v>1.6677443024846195E-3</v>
      </c>
    </row>
    <row r="535" spans="1:25" x14ac:dyDescent="0.25">
      <c r="A535" s="188">
        <f t="shared" si="110"/>
        <v>55271</v>
      </c>
      <c r="B535" s="203">
        <v>14178188.528861111</v>
      </c>
      <c r="C535" s="204">
        <v>691340.16340265016</v>
      </c>
      <c r="D535" s="205">
        <f t="shared" si="103"/>
        <v>13486848.365458461</v>
      </c>
      <c r="E535" s="189"/>
      <c r="F535" s="189"/>
      <c r="G535" s="181">
        <f t="shared" si="112"/>
        <v>14178188.528861111</v>
      </c>
      <c r="H535" s="190">
        <f t="shared" si="101"/>
        <v>1.1466260705097264E-2</v>
      </c>
      <c r="I535" s="181">
        <f t="shared" si="104"/>
        <v>13486848.365458461</v>
      </c>
      <c r="J535" s="181"/>
      <c r="K535" s="206">
        <f t="shared" si="102"/>
        <v>12839507.347705467</v>
      </c>
      <c r="L535" s="189"/>
      <c r="M535" s="206">
        <f t="shared" si="105"/>
        <v>12839507.347705467</v>
      </c>
      <c r="N535" s="191">
        <f t="shared" si="111"/>
        <v>0</v>
      </c>
      <c r="O535" s="206">
        <v>13530847.511108117</v>
      </c>
      <c r="P535" s="205">
        <v>691340.16340265016</v>
      </c>
      <c r="Q535" s="192">
        <f t="shared" si="106"/>
        <v>1.1297141088705942E-2</v>
      </c>
      <c r="S535" s="191">
        <f t="shared" si="107"/>
        <v>163763410.84840313</v>
      </c>
      <c r="T535" s="192">
        <f t="shared" si="108"/>
        <v>1.1343802265463943E-2</v>
      </c>
      <c r="W535" s="181">
        <v>7254850.8242867077</v>
      </c>
      <c r="X535" s="182">
        <f t="shared" si="113"/>
        <v>22572.953574755858</v>
      </c>
      <c r="Y535" s="192">
        <f t="shared" si="109"/>
        <v>1.6681488673102596E-3</v>
      </c>
    </row>
    <row r="536" spans="1:25" x14ac:dyDescent="0.25">
      <c r="A536" s="188">
        <f t="shared" si="110"/>
        <v>55301</v>
      </c>
      <c r="B536" s="203">
        <v>15982241.064132214</v>
      </c>
      <c r="C536" s="204">
        <v>712231.83813225862</v>
      </c>
      <c r="D536" s="205">
        <f t="shared" si="103"/>
        <v>15270009.225999955</v>
      </c>
      <c r="E536" s="189"/>
      <c r="F536" s="189"/>
      <c r="G536" s="181">
        <f t="shared" si="112"/>
        <v>15982241.064132214</v>
      </c>
      <c r="H536" s="190">
        <f t="shared" si="101"/>
        <v>1.1448897015327031E-2</v>
      </c>
      <c r="I536" s="181">
        <f t="shared" si="104"/>
        <v>15270009.225999955</v>
      </c>
      <c r="J536" s="181"/>
      <c r="K536" s="206">
        <f t="shared" si="102"/>
        <v>14573426.423898071</v>
      </c>
      <c r="L536" s="189"/>
      <c r="M536" s="206">
        <f t="shared" si="105"/>
        <v>14573426.423898071</v>
      </c>
      <c r="N536" s="191">
        <f t="shared" si="111"/>
        <v>0</v>
      </c>
      <c r="O536" s="206">
        <v>15285658.26203033</v>
      </c>
      <c r="P536" s="205">
        <v>712231.83813225862</v>
      </c>
      <c r="Q536" s="192">
        <f t="shared" si="106"/>
        <v>1.1296380375281245E-2</v>
      </c>
      <c r="S536" s="191">
        <f t="shared" si="107"/>
        <v>163926198.90089715</v>
      </c>
      <c r="T536" s="192">
        <f t="shared" si="108"/>
        <v>1.1335443748532903E-2</v>
      </c>
      <c r="W536" s="181">
        <v>7260635.130634849</v>
      </c>
      <c r="X536" s="182">
        <f t="shared" si="113"/>
        <v>22577.391089278426</v>
      </c>
      <c r="Y536" s="192">
        <f t="shared" si="109"/>
        <v>1.6675785246764718E-3</v>
      </c>
    </row>
    <row r="537" spans="1:25" x14ac:dyDescent="0.25">
      <c r="A537" s="188">
        <f t="shared" si="110"/>
        <v>55332</v>
      </c>
      <c r="B537" s="203">
        <v>16671032.91078696</v>
      </c>
      <c r="C537" s="204">
        <v>741705.37773954042</v>
      </c>
      <c r="D537" s="205">
        <f t="shared" si="103"/>
        <v>15929327.533047419</v>
      </c>
      <c r="E537" s="189"/>
      <c r="F537" s="189"/>
      <c r="G537" s="181">
        <f t="shared" si="112"/>
        <v>16671032.91078696</v>
      </c>
      <c r="H537" s="190">
        <f t="shared" si="101"/>
        <v>1.1436251815852838E-2</v>
      </c>
      <c r="I537" s="181">
        <f t="shared" si="104"/>
        <v>15929327.533047419</v>
      </c>
      <c r="J537" s="181"/>
      <c r="K537" s="206">
        <f t="shared" si="102"/>
        <v>15192722.499475202</v>
      </c>
      <c r="L537" s="189"/>
      <c r="M537" s="206">
        <f t="shared" si="105"/>
        <v>15192722.499475202</v>
      </c>
      <c r="N537" s="191">
        <f t="shared" si="111"/>
        <v>0</v>
      </c>
      <c r="O537" s="206">
        <v>15934427.877214743</v>
      </c>
      <c r="P537" s="205">
        <v>741705.37773954042</v>
      </c>
      <c r="Q537" s="192">
        <f t="shared" si="106"/>
        <v>1.128420278244846E-2</v>
      </c>
      <c r="S537" s="191">
        <f t="shared" si="107"/>
        <v>164095723.71007526</v>
      </c>
      <c r="T537" s="192">
        <f t="shared" si="108"/>
        <v>1.1326750554641274E-2</v>
      </c>
      <c r="W537" s="181">
        <v>7266418.2351246132</v>
      </c>
      <c r="X537" s="182">
        <f t="shared" si="113"/>
        <v>22582.752382303683</v>
      </c>
      <c r="Y537" s="192">
        <f t="shared" si="109"/>
        <v>1.666662704832067E-3</v>
      </c>
    </row>
    <row r="538" spans="1:25" x14ac:dyDescent="0.25">
      <c r="A538" s="188">
        <f t="shared" si="110"/>
        <v>55362</v>
      </c>
      <c r="B538" s="203">
        <v>17667549.387110926</v>
      </c>
      <c r="C538" s="204">
        <v>716228.58474812913</v>
      </c>
      <c r="D538" s="205">
        <f t="shared" si="103"/>
        <v>16951320.802362796</v>
      </c>
      <c r="E538" s="189"/>
      <c r="F538" s="189"/>
      <c r="G538" s="181">
        <f t="shared" si="112"/>
        <v>17667549.387110926</v>
      </c>
      <c r="H538" s="190">
        <f t="shared" si="101"/>
        <v>1.141734121568283E-2</v>
      </c>
      <c r="I538" s="181">
        <f t="shared" si="104"/>
        <v>16951320.802362796</v>
      </c>
      <c r="J538" s="181"/>
      <c r="K538" s="206">
        <f t="shared" si="102"/>
        <v>16129127.173500517</v>
      </c>
      <c r="L538" s="189"/>
      <c r="M538" s="206">
        <f t="shared" si="105"/>
        <v>16129127.173500517</v>
      </c>
      <c r="N538" s="191">
        <f t="shared" si="111"/>
        <v>0</v>
      </c>
      <c r="O538" s="206">
        <v>16845355.758248646</v>
      </c>
      <c r="P538" s="205">
        <v>716228.58474812913</v>
      </c>
      <c r="Q538" s="192">
        <f t="shared" si="106"/>
        <v>1.1280767829149774E-2</v>
      </c>
      <c r="S538" s="191">
        <f t="shared" si="107"/>
        <v>164275643.02103147</v>
      </c>
      <c r="T538" s="192">
        <f t="shared" si="108"/>
        <v>1.1317548382076437E-2</v>
      </c>
      <c r="W538" s="181">
        <v>7272200.1377559975</v>
      </c>
      <c r="X538" s="182">
        <f t="shared" si="113"/>
        <v>22589.538229034828</v>
      </c>
      <c r="Y538" s="192">
        <f t="shared" si="109"/>
        <v>1.665228799274443E-3</v>
      </c>
    </row>
    <row r="539" spans="1:25" x14ac:dyDescent="0.25">
      <c r="A539" s="188">
        <f t="shared" si="110"/>
        <v>55393</v>
      </c>
      <c r="B539" s="203">
        <v>17969121.894817419</v>
      </c>
      <c r="C539" s="204">
        <v>757632.21294979274</v>
      </c>
      <c r="D539" s="205">
        <f t="shared" si="103"/>
        <v>17211489.681867626</v>
      </c>
      <c r="E539" s="189"/>
      <c r="F539" s="189"/>
      <c r="G539" s="181">
        <f t="shared" si="112"/>
        <v>17969121.894817419</v>
      </c>
      <c r="H539" s="190">
        <f t="shared" si="101"/>
        <v>1.141789413433747E-2</v>
      </c>
      <c r="I539" s="181">
        <f t="shared" si="104"/>
        <v>17211489.681867626</v>
      </c>
      <c r="J539" s="181"/>
      <c r="K539" s="206">
        <f t="shared" si="102"/>
        <v>16329448.415916717</v>
      </c>
      <c r="L539" s="189"/>
      <c r="M539" s="206">
        <f t="shared" si="105"/>
        <v>16329448.415916717</v>
      </c>
      <c r="N539" s="191">
        <f t="shared" si="111"/>
        <v>0</v>
      </c>
      <c r="O539" s="206">
        <v>17087080.628866509</v>
      </c>
      <c r="P539" s="205">
        <v>757632.21294979274</v>
      </c>
      <c r="Q539" s="192">
        <f t="shared" si="106"/>
        <v>1.1273786888088555E-2</v>
      </c>
      <c r="S539" s="191">
        <f t="shared" si="107"/>
        <v>164457685.43509182</v>
      </c>
      <c r="T539" s="192">
        <f t="shared" si="108"/>
        <v>1.1308254677063978E-2</v>
      </c>
      <c r="W539" s="181">
        <v>7277982.0403873809</v>
      </c>
      <c r="X539" s="182">
        <f t="shared" si="113"/>
        <v>22596.605009805484</v>
      </c>
      <c r="Y539" s="192">
        <f t="shared" si="109"/>
        <v>1.6636918913819354E-3</v>
      </c>
    </row>
    <row r="540" spans="1:25" x14ac:dyDescent="0.25">
      <c r="A540" s="188">
        <f t="shared" si="110"/>
        <v>55424</v>
      </c>
      <c r="B540" s="203">
        <v>16618322.63677342</v>
      </c>
      <c r="C540" s="204">
        <v>730105.74487018539</v>
      </c>
      <c r="D540" s="205">
        <f t="shared" si="103"/>
        <v>15888216.891903235</v>
      </c>
      <c r="E540" s="189"/>
      <c r="F540" s="189"/>
      <c r="G540" s="181">
        <f t="shared" si="112"/>
        <v>16618322.63677342</v>
      </c>
      <c r="H540" s="190">
        <f t="shared" si="101"/>
        <v>1.1415062815382626E-2</v>
      </c>
      <c r="I540" s="181">
        <f t="shared" si="104"/>
        <v>15888216.891903235</v>
      </c>
      <c r="J540" s="181"/>
      <c r="K540" s="206">
        <f t="shared" si="102"/>
        <v>15074136.290102825</v>
      </c>
      <c r="L540" s="189"/>
      <c r="M540" s="206">
        <f t="shared" si="105"/>
        <v>15074136.290102825</v>
      </c>
      <c r="N540" s="191">
        <f t="shared" si="111"/>
        <v>0</v>
      </c>
      <c r="O540" s="206">
        <v>15804242.03497301</v>
      </c>
      <c r="P540" s="205">
        <v>730105.74487018539</v>
      </c>
      <c r="Q540" s="192">
        <f t="shared" si="106"/>
        <v>1.1261865803028348E-2</v>
      </c>
      <c r="S540" s="191">
        <f t="shared" si="107"/>
        <v>164625557.7792753</v>
      </c>
      <c r="T540" s="192">
        <f t="shared" si="108"/>
        <v>1.1299702149651036E-2</v>
      </c>
      <c r="W540" s="181">
        <v>7283763.9430187671</v>
      </c>
      <c r="X540" s="182">
        <f t="shared" si="113"/>
        <v>22601.715138923901</v>
      </c>
      <c r="Y540" s="192">
        <f t="shared" si="109"/>
        <v>1.6628767834978575E-3</v>
      </c>
    </row>
    <row r="541" spans="1:25" x14ac:dyDescent="0.25">
      <c r="A541" s="188">
        <f t="shared" si="110"/>
        <v>55454</v>
      </c>
      <c r="B541" s="203">
        <v>15642475.665981445</v>
      </c>
      <c r="C541" s="204">
        <v>668730.75414641993</v>
      </c>
      <c r="D541" s="205">
        <f t="shared" si="103"/>
        <v>14973744.911835026</v>
      </c>
      <c r="E541" s="189"/>
      <c r="F541" s="189"/>
      <c r="G541" s="181">
        <f t="shared" si="112"/>
        <v>15642475.665981445</v>
      </c>
      <c r="H541" s="190">
        <f t="shared" si="101"/>
        <v>1.1400602335183363E-2</v>
      </c>
      <c r="I541" s="181">
        <f t="shared" si="104"/>
        <v>14973744.911835026</v>
      </c>
      <c r="J541" s="181"/>
      <c r="K541" s="206">
        <f t="shared" si="102"/>
        <v>14207021.931899343</v>
      </c>
      <c r="L541" s="189"/>
      <c r="M541" s="206">
        <f t="shared" si="105"/>
        <v>14207021.931899343</v>
      </c>
      <c r="N541" s="191">
        <f t="shared" si="111"/>
        <v>0</v>
      </c>
      <c r="O541" s="206">
        <v>14875752.686045762</v>
      </c>
      <c r="P541" s="205">
        <v>668730.75414641993</v>
      </c>
      <c r="Q541" s="192">
        <f t="shared" si="106"/>
        <v>1.1251224726877451E-2</v>
      </c>
      <c r="S541" s="191">
        <f t="shared" si="107"/>
        <v>164783625.717832</v>
      </c>
      <c r="T541" s="192">
        <f t="shared" si="108"/>
        <v>1.1291666695710134E-2</v>
      </c>
      <c r="W541" s="181">
        <v>7289545.8456501514</v>
      </c>
      <c r="X541" s="182">
        <f t="shared" si="113"/>
        <v>22605.47216616552</v>
      </c>
      <c r="Y541" s="192">
        <f t="shared" si="109"/>
        <v>1.6625615514320735E-3</v>
      </c>
    </row>
    <row r="542" spans="1:25" x14ac:dyDescent="0.25">
      <c r="A542" s="188">
        <f t="shared" si="110"/>
        <v>55485</v>
      </c>
      <c r="B542" s="203">
        <v>13235934.264245633</v>
      </c>
      <c r="C542" s="204">
        <v>599790.37723537057</v>
      </c>
      <c r="D542" s="205">
        <f t="shared" si="103"/>
        <v>12636143.887010263</v>
      </c>
      <c r="E542" s="189"/>
      <c r="F542" s="189"/>
      <c r="G542" s="181">
        <f t="shared" si="112"/>
        <v>13235934.264245633</v>
      </c>
      <c r="H542" s="190">
        <f t="shared" si="101"/>
        <v>1.1392826580263637E-2</v>
      </c>
      <c r="I542" s="181">
        <f t="shared" si="104"/>
        <v>12636143.887010263</v>
      </c>
      <c r="J542" s="181"/>
      <c r="K542" s="206">
        <f t="shared" si="102"/>
        <v>12059675.6512467</v>
      </c>
      <c r="L542" s="189"/>
      <c r="M542" s="206">
        <f t="shared" si="105"/>
        <v>12059675.6512467</v>
      </c>
      <c r="N542" s="191">
        <f t="shared" si="111"/>
        <v>0</v>
      </c>
      <c r="O542" s="206">
        <v>12659466.02848207</v>
      </c>
      <c r="P542" s="205">
        <v>599790.37723537057</v>
      </c>
      <c r="Q542" s="192">
        <f t="shared" si="106"/>
        <v>1.1232918091376831E-2</v>
      </c>
      <c r="S542" s="191">
        <f t="shared" si="107"/>
        <v>164917586.29840195</v>
      </c>
      <c r="T542" s="192">
        <f t="shared" si="108"/>
        <v>1.1284863091819641E-2</v>
      </c>
      <c r="W542" s="181">
        <v>7295327.7482815376</v>
      </c>
      <c r="X542" s="182">
        <f t="shared" si="113"/>
        <v>22605.918745357172</v>
      </c>
      <c r="Y542" s="192">
        <f t="shared" si="109"/>
        <v>1.6634542122366813E-3</v>
      </c>
    </row>
    <row r="543" spans="1:25" x14ac:dyDescent="0.25">
      <c r="A543" s="188">
        <f t="shared" si="110"/>
        <v>55515</v>
      </c>
      <c r="B543" s="203">
        <v>13602635.480882194</v>
      </c>
      <c r="C543" s="204">
        <v>569826.84732229239</v>
      </c>
      <c r="D543" s="205">
        <f t="shared" si="103"/>
        <v>13032808.633559901</v>
      </c>
      <c r="E543" s="189"/>
      <c r="F543" s="189"/>
      <c r="G543" s="181">
        <f t="shared" si="112"/>
        <v>13602635.480882194</v>
      </c>
      <c r="H543" s="190">
        <f t="shared" si="101"/>
        <v>1.1374380256964578E-2</v>
      </c>
      <c r="I543" s="181">
        <f t="shared" si="104"/>
        <v>13032808.633559901</v>
      </c>
      <c r="J543" s="181"/>
      <c r="K543" s="206">
        <f t="shared" si="102"/>
        <v>12382215.65512638</v>
      </c>
      <c r="L543" s="189"/>
      <c r="M543" s="206">
        <f t="shared" si="105"/>
        <v>12382215.65512638</v>
      </c>
      <c r="N543" s="191">
        <f t="shared" si="111"/>
        <v>0</v>
      </c>
      <c r="O543" s="206">
        <v>12952042.502448672</v>
      </c>
      <c r="P543" s="205">
        <v>569826.84732229239</v>
      </c>
      <c r="Q543" s="192">
        <f t="shared" si="106"/>
        <v>1.1227072198626287E-2</v>
      </c>
      <c r="S543" s="191">
        <f t="shared" si="107"/>
        <v>165055058.91257638</v>
      </c>
      <c r="T543" s="192">
        <f t="shared" si="108"/>
        <v>1.1277894665321808E-2</v>
      </c>
      <c r="W543" s="181">
        <v>7301109.6509129219</v>
      </c>
      <c r="X543" s="182">
        <f t="shared" si="113"/>
        <v>22606.845644612127</v>
      </c>
      <c r="Y543" s="192">
        <f t="shared" si="109"/>
        <v>1.6641714276537378E-3</v>
      </c>
    </row>
    <row r="544" spans="1:25" x14ac:dyDescent="0.25">
      <c r="A544" s="188">
        <f t="shared" si="110"/>
        <v>55546</v>
      </c>
      <c r="B544" s="203">
        <v>13741397.890946805</v>
      </c>
      <c r="C544" s="204">
        <v>565448.40999156178</v>
      </c>
      <c r="D544" s="205">
        <f t="shared" si="103"/>
        <v>13175949.480955243</v>
      </c>
      <c r="E544" s="189"/>
      <c r="F544" s="189"/>
      <c r="G544" s="181">
        <f t="shared" si="112"/>
        <v>13741397.890946805</v>
      </c>
      <c r="H544" s="190">
        <f t="shared" si="101"/>
        <v>1.1372761699360856E-2</v>
      </c>
      <c r="I544" s="181">
        <f t="shared" si="104"/>
        <v>13175949.480955243</v>
      </c>
      <c r="J544" s="181"/>
      <c r="K544" s="206">
        <f t="shared" si="102"/>
        <v>12481971.346505823</v>
      </c>
      <c r="L544" s="189"/>
      <c r="M544" s="206">
        <f t="shared" si="105"/>
        <v>12481971.346505823</v>
      </c>
      <c r="N544" s="191">
        <f t="shared" si="111"/>
        <v>0</v>
      </c>
      <c r="O544" s="206">
        <v>13047419.756497385</v>
      </c>
      <c r="P544" s="205">
        <v>565448.40999156178</v>
      </c>
      <c r="Q544" s="192">
        <f t="shared" si="106"/>
        <v>1.1227881905953918E-2</v>
      </c>
      <c r="S544" s="191">
        <f t="shared" si="107"/>
        <v>165193648.94034335</v>
      </c>
      <c r="T544" s="192">
        <f t="shared" si="108"/>
        <v>1.1270880212667089E-2</v>
      </c>
      <c r="W544" s="181">
        <v>7306898.764694578</v>
      </c>
      <c r="X544" s="182">
        <f t="shared" si="113"/>
        <v>22607.90169127905</v>
      </c>
      <c r="Y544" s="192">
        <f t="shared" si="109"/>
        <v>1.6648403710775028E-3</v>
      </c>
    </row>
    <row r="545" spans="1:25" x14ac:dyDescent="0.25">
      <c r="A545" s="188">
        <f t="shared" si="110"/>
        <v>55577</v>
      </c>
      <c r="B545" s="203">
        <v>12768428.923528517</v>
      </c>
      <c r="C545" s="204">
        <v>546640.48950846936</v>
      </c>
      <c r="D545" s="205">
        <f t="shared" si="103"/>
        <v>12221788.434020048</v>
      </c>
      <c r="E545" s="189"/>
      <c r="F545" s="189"/>
      <c r="G545" s="181">
        <f t="shared" si="112"/>
        <v>12768428.923528517</v>
      </c>
      <c r="H545" s="190">
        <f t="shared" si="101"/>
        <v>1.1368434045524012E-2</v>
      </c>
      <c r="I545" s="181">
        <f t="shared" si="104"/>
        <v>12221788.434020048</v>
      </c>
      <c r="J545" s="181"/>
      <c r="K545" s="206">
        <f t="shared" si="102"/>
        <v>11580815.385484468</v>
      </c>
      <c r="L545" s="189"/>
      <c r="M545" s="206">
        <f t="shared" si="105"/>
        <v>11580815.385484468</v>
      </c>
      <c r="N545" s="191">
        <f t="shared" si="111"/>
        <v>0</v>
      </c>
      <c r="O545" s="206">
        <v>12127455.874992937</v>
      </c>
      <c r="P545" s="205">
        <v>546640.48950846936</v>
      </c>
      <c r="Q545" s="192">
        <f t="shared" si="106"/>
        <v>1.1216789567603414E-2</v>
      </c>
      <c r="S545" s="191">
        <f t="shared" si="107"/>
        <v>165322107.61561489</v>
      </c>
      <c r="T545" s="192">
        <f t="shared" si="108"/>
        <v>1.1264387502098128E-2</v>
      </c>
      <c r="W545" s="181">
        <v>7312686.6766178543</v>
      </c>
      <c r="X545" s="182">
        <f t="shared" si="113"/>
        <v>22607.574333005199</v>
      </c>
      <c r="Y545" s="192">
        <f t="shared" si="109"/>
        <v>1.6660123618041922E-3</v>
      </c>
    </row>
    <row r="546" spans="1:25" x14ac:dyDescent="0.25">
      <c r="A546" s="188">
        <f t="shared" si="110"/>
        <v>55606</v>
      </c>
      <c r="B546" s="203">
        <v>13944341.123573797</v>
      </c>
      <c r="C546" s="204">
        <v>645110.66079735581</v>
      </c>
      <c r="D546" s="205">
        <f t="shared" si="103"/>
        <v>13299230.462776441</v>
      </c>
      <c r="E546" s="189"/>
      <c r="F546" s="189"/>
      <c r="G546" s="181">
        <f t="shared" si="112"/>
        <v>13944341.123573797</v>
      </c>
      <c r="H546" s="190">
        <f t="shared" si="101"/>
        <v>1.1373650199993701E-2</v>
      </c>
      <c r="I546" s="181">
        <f t="shared" si="104"/>
        <v>13299230.462776441</v>
      </c>
      <c r="J546" s="181"/>
      <c r="K546" s="206">
        <f t="shared" si="102"/>
        <v>12611837.702850314</v>
      </c>
      <c r="L546" s="189"/>
      <c r="M546" s="206">
        <f t="shared" si="105"/>
        <v>12611837.702850314</v>
      </c>
      <c r="N546" s="191">
        <f t="shared" si="111"/>
        <v>0</v>
      </c>
      <c r="O546" s="206">
        <v>13256948.36364767</v>
      </c>
      <c r="P546" s="205">
        <v>645110.66079735581</v>
      </c>
      <c r="Q546" s="192">
        <f t="shared" si="106"/>
        <v>1.1208929233724074E-2</v>
      </c>
      <c r="S546" s="191">
        <f t="shared" si="107"/>
        <v>165461905.82371181</v>
      </c>
      <c r="T546" s="192">
        <f t="shared" si="108"/>
        <v>1.1257331426471229E-2</v>
      </c>
      <c r="W546" s="181">
        <v>7318473.3866827525</v>
      </c>
      <c r="X546" s="182">
        <f t="shared" si="113"/>
        <v>22608.800644790048</v>
      </c>
      <c r="Y546" s="192">
        <f t="shared" si="109"/>
        <v>1.666612631929798E-3</v>
      </c>
    </row>
    <row r="547" spans="1:25" x14ac:dyDescent="0.25">
      <c r="A547" s="188">
        <f t="shared" si="110"/>
        <v>55637</v>
      </c>
      <c r="B547" s="203">
        <v>14339517.756522736</v>
      </c>
      <c r="C547" s="204">
        <v>701446.39724233618</v>
      </c>
      <c r="D547" s="205">
        <f t="shared" si="103"/>
        <v>13638071.3592804</v>
      </c>
      <c r="E547" s="189"/>
      <c r="F547" s="189"/>
      <c r="G547" s="181">
        <f t="shared" si="112"/>
        <v>14339517.756522736</v>
      </c>
      <c r="H547" s="190">
        <f t="shared" si="101"/>
        <v>1.1378691102408744E-2</v>
      </c>
      <c r="I547" s="181">
        <f t="shared" si="104"/>
        <v>13638071.3592804</v>
      </c>
      <c r="J547" s="181"/>
      <c r="K547" s="206">
        <f t="shared" si="102"/>
        <v>12983364.448048474</v>
      </c>
      <c r="L547" s="189"/>
      <c r="M547" s="206">
        <f t="shared" si="105"/>
        <v>12983364.448048474</v>
      </c>
      <c r="N547" s="191">
        <f t="shared" si="111"/>
        <v>0</v>
      </c>
      <c r="O547" s="206">
        <v>13684810.84529081</v>
      </c>
      <c r="P547" s="205">
        <v>701446.39724233618</v>
      </c>
      <c r="Q547" s="192">
        <f t="shared" si="106"/>
        <v>1.1204253905327199E-2</v>
      </c>
      <c r="S547" s="191">
        <f t="shared" si="107"/>
        <v>165605762.92405483</v>
      </c>
      <c r="T547" s="192">
        <f t="shared" si="108"/>
        <v>1.1250083679297473E-2</v>
      </c>
      <c r="W547" s="181">
        <v>7324258.8948892727</v>
      </c>
      <c r="X547" s="182">
        <f t="shared" si="113"/>
        <v>22610.582900013454</v>
      </c>
      <c r="Y547" s="192">
        <f t="shared" si="109"/>
        <v>1.6670093761979032E-3</v>
      </c>
    </row>
    <row r="548" spans="1:25" x14ac:dyDescent="0.25">
      <c r="A548" s="188">
        <f t="shared" si="110"/>
        <v>55667</v>
      </c>
      <c r="B548" s="203">
        <v>16163815.100006206</v>
      </c>
      <c r="C548" s="204">
        <v>722616.68773293728</v>
      </c>
      <c r="D548" s="205">
        <f t="shared" si="103"/>
        <v>15441198.412273269</v>
      </c>
      <c r="E548" s="189"/>
      <c r="F548" s="189"/>
      <c r="G548" s="181">
        <f t="shared" si="112"/>
        <v>16163815.100006206</v>
      </c>
      <c r="H548" s="190">
        <f t="shared" si="101"/>
        <v>1.1360987182297277E-2</v>
      </c>
      <c r="I548" s="181">
        <f t="shared" si="104"/>
        <v>15441198.412273269</v>
      </c>
      <c r="J548" s="181"/>
      <c r="K548" s="206">
        <f t="shared" si="102"/>
        <v>14736701.741885297</v>
      </c>
      <c r="L548" s="189"/>
      <c r="M548" s="206">
        <f t="shared" si="105"/>
        <v>14736701.741885297</v>
      </c>
      <c r="N548" s="191">
        <f t="shared" si="111"/>
        <v>0</v>
      </c>
      <c r="O548" s="206">
        <v>15459318.429618234</v>
      </c>
      <c r="P548" s="205">
        <v>722616.68773293728</v>
      </c>
      <c r="Q548" s="192">
        <f t="shared" si="106"/>
        <v>1.1203632779143824E-2</v>
      </c>
      <c r="S548" s="191">
        <f t="shared" si="107"/>
        <v>165769038.24204206</v>
      </c>
      <c r="T548" s="192">
        <f t="shared" si="108"/>
        <v>1.1241884174103323E-2</v>
      </c>
      <c r="W548" s="181">
        <v>7330043.201237415</v>
      </c>
      <c r="X548" s="182">
        <f t="shared" si="113"/>
        <v>22615.015176726094</v>
      </c>
      <c r="Y548" s="192">
        <f t="shared" si="109"/>
        <v>1.6664497372123055E-3</v>
      </c>
    </row>
    <row r="549" spans="1:25" x14ac:dyDescent="0.25">
      <c r="A549" s="188">
        <f t="shared" si="110"/>
        <v>55698</v>
      </c>
      <c r="B549" s="203">
        <v>16860224.027986366</v>
      </c>
      <c r="C549" s="204">
        <v>752505.95830936753</v>
      </c>
      <c r="D549" s="205">
        <f t="shared" si="103"/>
        <v>16107718.069676999</v>
      </c>
      <c r="E549" s="189"/>
      <c r="F549" s="189"/>
      <c r="G549" s="181">
        <f t="shared" si="112"/>
        <v>16860224.027986366</v>
      </c>
      <c r="H549" s="190">
        <f t="shared" si="101"/>
        <v>1.1348494014248534E-2</v>
      </c>
      <c r="I549" s="181">
        <f t="shared" si="104"/>
        <v>16107718.069676999</v>
      </c>
      <c r="J549" s="181"/>
      <c r="K549" s="206">
        <f t="shared" si="102"/>
        <v>15362753.678290421</v>
      </c>
      <c r="L549" s="189"/>
      <c r="M549" s="206">
        <f t="shared" si="105"/>
        <v>15362753.678290421</v>
      </c>
      <c r="N549" s="191">
        <f t="shared" si="111"/>
        <v>0</v>
      </c>
      <c r="O549" s="206">
        <v>16115259.636599788</v>
      </c>
      <c r="P549" s="205">
        <v>752505.95830936753</v>
      </c>
      <c r="Q549" s="192">
        <f t="shared" si="106"/>
        <v>1.1191620120823753E-2</v>
      </c>
      <c r="S549" s="191">
        <f t="shared" si="107"/>
        <v>165939069.42085728</v>
      </c>
      <c r="T549" s="192">
        <f t="shared" si="108"/>
        <v>1.1233356172271947E-2</v>
      </c>
      <c r="W549" s="181">
        <v>7335826.3057271773</v>
      </c>
      <c r="X549" s="182">
        <f t="shared" si="113"/>
        <v>22620.365110240746</v>
      </c>
      <c r="Y549" s="192">
        <f t="shared" si="109"/>
        <v>1.6655510940524199E-3</v>
      </c>
    </row>
    <row r="550" spans="1:25" x14ac:dyDescent="0.25">
      <c r="A550" s="188">
        <f t="shared" si="110"/>
        <v>55728</v>
      </c>
      <c r="B550" s="203">
        <v>17867709.677493718</v>
      </c>
      <c r="C550" s="204">
        <v>726616.61383636936</v>
      </c>
      <c r="D550" s="205">
        <f t="shared" si="103"/>
        <v>17141093.063657347</v>
      </c>
      <c r="E550" s="189"/>
      <c r="F550" s="189"/>
      <c r="G550" s="181">
        <f t="shared" si="112"/>
        <v>17867709.677493718</v>
      </c>
      <c r="H550" s="190">
        <f t="shared" si="101"/>
        <v>1.1329261687464953E-2</v>
      </c>
      <c r="I550" s="181">
        <f t="shared" si="104"/>
        <v>17141093.063657347</v>
      </c>
      <c r="J550" s="181"/>
      <c r="K550" s="206">
        <f t="shared" si="102"/>
        <v>16309584.58801592</v>
      </c>
      <c r="L550" s="189"/>
      <c r="M550" s="206">
        <f t="shared" si="105"/>
        <v>16309584.58801592</v>
      </c>
      <c r="N550" s="191">
        <f t="shared" si="111"/>
        <v>0</v>
      </c>
      <c r="O550" s="206">
        <v>17036201.201852288</v>
      </c>
      <c r="P550" s="205">
        <v>726616.61383636936</v>
      </c>
      <c r="Q550" s="192">
        <f>M550/M538-1</f>
        <v>1.1188293859563991E-2</v>
      </c>
      <c r="S550" s="191">
        <f t="shared" si="107"/>
        <v>166119526.83537269</v>
      </c>
      <c r="T550" s="192">
        <f t="shared" si="108"/>
        <v>1.1224328697986952E-2</v>
      </c>
      <c r="W550" s="181">
        <v>7341608.2083585635</v>
      </c>
      <c r="X550" s="182">
        <f t="shared" si="113"/>
        <v>22627.130476159487</v>
      </c>
      <c r="Y550" s="192">
        <f t="shared" si="109"/>
        <v>1.6641441158962156E-3</v>
      </c>
    </row>
    <row r="551" spans="1:25" x14ac:dyDescent="0.25">
      <c r="A551" s="188">
        <f t="shared" si="110"/>
        <v>55759</v>
      </c>
      <c r="B551" s="203">
        <v>18172713.917091921</v>
      </c>
      <c r="C551" s="204">
        <v>768644.33481879171</v>
      </c>
      <c r="D551" s="205">
        <f t="shared" si="103"/>
        <v>17404069.582273129</v>
      </c>
      <c r="E551" s="189"/>
      <c r="F551" s="189"/>
      <c r="G551" s="181">
        <f t="shared" si="112"/>
        <v>18172713.917091921</v>
      </c>
      <c r="H551" s="190">
        <f t="shared" si="101"/>
        <v>1.1330104134538832E-2</v>
      </c>
      <c r="I551" s="181">
        <f t="shared" si="104"/>
        <v>17404069.582273129</v>
      </c>
      <c r="J551" s="181"/>
      <c r="K551" s="206">
        <f t="shared" si="102"/>
        <v>16512034.696928035</v>
      </c>
      <c r="L551" s="189"/>
      <c r="M551" s="206">
        <f t="shared" si="105"/>
        <v>16512034.696928035</v>
      </c>
      <c r="N551" s="191">
        <f t="shared" si="111"/>
        <v>0</v>
      </c>
      <c r="O551" s="206">
        <v>17280679.031746827</v>
      </c>
      <c r="P551" s="205">
        <v>768644.33481879171</v>
      </c>
      <c r="Q551" s="192">
        <f>M551/M539-1</f>
        <v>1.1181411420691179E-2</v>
      </c>
      <c r="S551" s="191">
        <f t="shared" si="107"/>
        <v>166302113.11638397</v>
      </c>
      <c r="T551" s="192">
        <f t="shared" si="108"/>
        <v>1.1215211234503863E-2</v>
      </c>
      <c r="W551" s="181">
        <v>7347390.1109899497</v>
      </c>
      <c r="X551" s="182">
        <f t="shared" si="113"/>
        <v>22634.174938885513</v>
      </c>
      <c r="Y551" s="192">
        <f t="shared" si="109"/>
        <v>1.6626360049982747E-3</v>
      </c>
    </row>
    <row r="552" spans="1:25" x14ac:dyDescent="0.25">
      <c r="A552" s="188">
        <f t="shared" si="110"/>
        <v>55790</v>
      </c>
      <c r="B552" s="203">
        <v>16806569.869474728</v>
      </c>
      <c r="C552" s="204">
        <v>740757.53640088555</v>
      </c>
      <c r="D552" s="205">
        <f t="shared" si="103"/>
        <v>16065812.333073841</v>
      </c>
      <c r="E552" s="189"/>
      <c r="F552" s="189"/>
      <c r="G552" s="181">
        <f t="shared" si="112"/>
        <v>16806569.869474728</v>
      </c>
      <c r="H552" s="190">
        <f t="shared" ref="H552:H615" si="114">G552/G540-1</f>
        <v>1.1327691537577289E-2</v>
      </c>
      <c r="I552" s="181">
        <f t="shared" si="104"/>
        <v>16065812.333073841</v>
      </c>
      <c r="J552" s="181"/>
      <c r="K552" s="206">
        <f t="shared" si="102"/>
        <v>15242510.077329511</v>
      </c>
      <c r="L552" s="189"/>
      <c r="M552" s="206">
        <f t="shared" si="105"/>
        <v>15242510.077329511</v>
      </c>
      <c r="N552" s="191">
        <f t="shared" si="111"/>
        <v>0</v>
      </c>
      <c r="O552" s="206">
        <v>15983267.613730397</v>
      </c>
      <c r="P552" s="205">
        <v>740757.53640088555</v>
      </c>
      <c r="Q552" s="192">
        <f>M552/M540-1</f>
        <v>1.1169713739236586E-2</v>
      </c>
      <c r="S552" s="191">
        <f t="shared" si="107"/>
        <v>166470486.90361068</v>
      </c>
      <c r="T552" s="192">
        <f t="shared" si="108"/>
        <v>1.1206820795158778E-2</v>
      </c>
      <c r="W552" s="181">
        <v>7353172.0136213331</v>
      </c>
      <c r="X552" s="182">
        <f t="shared" si="113"/>
        <v>22639.275484815746</v>
      </c>
      <c r="Y552" s="192">
        <f t="shared" si="109"/>
        <v>1.6618360890301442E-3</v>
      </c>
    </row>
    <row r="553" spans="1:25" x14ac:dyDescent="0.25">
      <c r="A553" s="188">
        <f t="shared" si="110"/>
        <v>55820</v>
      </c>
      <c r="B553" s="203">
        <v>15819443.957574055</v>
      </c>
      <c r="C553" s="204">
        <v>678484.52091385308</v>
      </c>
      <c r="D553" s="205">
        <f t="shared" si="103"/>
        <v>15140959.436660202</v>
      </c>
      <c r="E553" s="189"/>
      <c r="F553" s="189"/>
      <c r="G553" s="181">
        <f t="shared" si="112"/>
        <v>15819443.957574055</v>
      </c>
      <c r="H553" s="190">
        <f t="shared" si="114"/>
        <v>1.1313317365579945E-2</v>
      </c>
      <c r="I553" s="181">
        <f t="shared" si="104"/>
        <v>15140959.436660202</v>
      </c>
      <c r="J553" s="181"/>
      <c r="K553" s="206">
        <f t="shared" si="102"/>
        <v>14365562.276321024</v>
      </c>
      <c r="L553" s="189"/>
      <c r="M553" s="206">
        <f t="shared" si="105"/>
        <v>14365562.276321024</v>
      </c>
      <c r="N553" s="191">
        <f t="shared" si="111"/>
        <v>0</v>
      </c>
      <c r="O553" s="206">
        <v>15044046.797234876</v>
      </c>
      <c r="P553" s="205">
        <v>678484.52091385308</v>
      </c>
      <c r="Q553" s="192">
        <f t="shared" ref="Q553:Q616" si="115">M553/M541-1</f>
        <v>1.1159294691148958E-2</v>
      </c>
      <c r="S553" s="191">
        <f t="shared" si="107"/>
        <v>166629027.24803236</v>
      </c>
      <c r="T553" s="192">
        <f t="shared" si="108"/>
        <v>1.1198937528904329E-2</v>
      </c>
      <c r="W553" s="181">
        <v>7358953.9162527164</v>
      </c>
      <c r="X553" s="182">
        <f t="shared" si="113"/>
        <v>22643.031760264403</v>
      </c>
      <c r="Y553" s="192">
        <f t="shared" si="109"/>
        <v>1.6615266349135904E-3</v>
      </c>
    </row>
    <row r="554" spans="1:25" x14ac:dyDescent="0.25">
      <c r="A554" s="188">
        <f t="shared" si="110"/>
        <v>55851</v>
      </c>
      <c r="B554" s="203">
        <v>13385580.58904662</v>
      </c>
      <c r="C554" s="204">
        <v>608559.11022425524</v>
      </c>
      <c r="D554" s="205">
        <f t="shared" si="103"/>
        <v>12777021.478822365</v>
      </c>
      <c r="E554" s="189"/>
      <c r="F554" s="189"/>
      <c r="G554" s="181">
        <f t="shared" si="112"/>
        <v>13385580.58904662</v>
      </c>
      <c r="H554" s="190">
        <f t="shared" si="114"/>
        <v>1.1306064370932178E-2</v>
      </c>
      <c r="I554" s="181">
        <f t="shared" si="104"/>
        <v>12777021.478822365</v>
      </c>
      <c r="J554" s="181"/>
      <c r="K554" s="206">
        <f t="shared" si="102"/>
        <v>12194035.656077463</v>
      </c>
      <c r="L554" s="189"/>
      <c r="M554" s="206">
        <f t="shared" si="105"/>
        <v>12194035.656077463</v>
      </c>
      <c r="N554" s="191">
        <f t="shared" si="111"/>
        <v>0</v>
      </c>
      <c r="O554" s="206">
        <v>12802594.766301718</v>
      </c>
      <c r="P554" s="205">
        <v>608559.11022425524</v>
      </c>
      <c r="Q554" s="192">
        <f t="shared" si="115"/>
        <v>1.1141261897609445E-2</v>
      </c>
      <c r="S554" s="191">
        <f t="shared" si="107"/>
        <v>166763387.25286314</v>
      </c>
      <c r="T554" s="192">
        <f t="shared" si="108"/>
        <v>1.1192262728860092E-2</v>
      </c>
      <c r="W554" s="181">
        <v>7364735.8188841008</v>
      </c>
      <c r="X554" s="182">
        <f t="shared" si="113"/>
        <v>22643.498878162205</v>
      </c>
      <c r="Y554" s="192">
        <f t="shared" si="109"/>
        <v>1.662402365873783E-3</v>
      </c>
    </row>
    <row r="555" spans="1:25" x14ac:dyDescent="0.25">
      <c r="A555" s="188">
        <f t="shared" si="110"/>
        <v>55881</v>
      </c>
      <c r="B555" s="203">
        <v>13756173.829041159</v>
      </c>
      <c r="C555" s="204">
        <v>578138.86618429981</v>
      </c>
      <c r="D555" s="205">
        <f>B555-C555</f>
        <v>13178034.962856859</v>
      </c>
      <c r="E555" s="189"/>
      <c r="F555" s="189"/>
      <c r="G555" s="181">
        <f t="shared" si="112"/>
        <v>13756173.829041159</v>
      </c>
      <c r="H555" s="190">
        <f t="shared" si="114"/>
        <v>1.1287397091156004E-2</v>
      </c>
      <c r="I555" s="181">
        <f t="shared" si="104"/>
        <v>13178034.962856859</v>
      </c>
      <c r="J555" s="181"/>
      <c r="K555" s="206">
        <f t="shared" si="102"/>
        <v>12520098.48313104</v>
      </c>
      <c r="L555" s="189"/>
      <c r="M555" s="206">
        <f t="shared" si="105"/>
        <v>12520098.48313104</v>
      </c>
      <c r="N555" s="191">
        <f t="shared" si="111"/>
        <v>0</v>
      </c>
      <c r="O555" s="206">
        <v>13098237.34931534</v>
      </c>
      <c r="P555" s="205">
        <v>578138.86618429981</v>
      </c>
      <c r="Q555" s="192">
        <f t="shared" si="115"/>
        <v>1.1135553752657845E-2</v>
      </c>
      <c r="S555" s="191">
        <f t="shared" si="107"/>
        <v>166901270.0808678</v>
      </c>
      <c r="T555" s="192">
        <f t="shared" si="108"/>
        <v>1.1185426126619324E-2</v>
      </c>
      <c r="W555" s="181">
        <v>7370517.7215154879</v>
      </c>
      <c r="X555" s="182">
        <f t="shared" si="113"/>
        <v>22644.443224613864</v>
      </c>
      <c r="Y555" s="192">
        <f t="shared" si="109"/>
        <v>1.6631059720928487E-3</v>
      </c>
    </row>
    <row r="556" spans="1:25" x14ac:dyDescent="0.25">
      <c r="A556" s="188">
        <f t="shared" si="110"/>
        <v>55912</v>
      </c>
      <c r="B556" s="203">
        <v>13896478.908533571</v>
      </c>
      <c r="C556" s="204">
        <v>573694.03617461026</v>
      </c>
      <c r="D556" s="205">
        <f t="shared" ref="D556:D619" si="116">B556-C556</f>
        <v>13322784.872358961</v>
      </c>
      <c r="E556" s="189"/>
      <c r="F556" s="189"/>
      <c r="G556" s="181">
        <f t="shared" si="112"/>
        <v>13896478.908533571</v>
      </c>
      <c r="H556" s="190">
        <f t="shared" si="114"/>
        <v>1.1285679871691823E-2</v>
      </c>
      <c r="I556" s="181">
        <f t="shared" si="104"/>
        <v>13322784.872358961</v>
      </c>
      <c r="J556" s="181"/>
      <c r="K556" s="206">
        <f t="shared" si="102"/>
        <v>12620974.722846191</v>
      </c>
      <c r="L556" s="189"/>
      <c r="M556" s="206">
        <f t="shared" si="105"/>
        <v>12620974.722846191</v>
      </c>
      <c r="N556" s="191">
        <f t="shared" si="111"/>
        <v>0</v>
      </c>
      <c r="O556" s="206">
        <v>13194668.759020802</v>
      </c>
      <c r="P556" s="205">
        <v>573694.03617461026</v>
      </c>
      <c r="Q556" s="192">
        <f t="shared" si="115"/>
        <v>1.1136331952827483E-2</v>
      </c>
      <c r="S556" s="191">
        <f t="shared" si="107"/>
        <v>167040273.45720816</v>
      </c>
      <c r="T556" s="192">
        <f t="shared" si="108"/>
        <v>1.1178544264323964E-2</v>
      </c>
      <c r="W556" s="181">
        <v>7376306.8352971422</v>
      </c>
      <c r="X556" s="182">
        <f t="shared" si="113"/>
        <v>22645.515864102366</v>
      </c>
      <c r="Y556" s="192">
        <f t="shared" si="109"/>
        <v>1.6637622251260975E-3</v>
      </c>
    </row>
    <row r="557" spans="1:25" x14ac:dyDescent="0.25">
      <c r="A557" s="188">
        <f t="shared" si="110"/>
        <v>55943</v>
      </c>
      <c r="B557" s="203">
        <v>12912478.718287544</v>
      </c>
      <c r="C557" s="204">
        <v>554617.46915849228</v>
      </c>
      <c r="D557" s="205">
        <f t="shared" si="116"/>
        <v>12357861.249129051</v>
      </c>
      <c r="E557" s="189"/>
      <c r="F557" s="189"/>
      <c r="G557" s="181">
        <f t="shared" si="112"/>
        <v>12912478.718287544</v>
      </c>
      <c r="H557" s="190">
        <f t="shared" si="114"/>
        <v>1.1281716460322277E-2</v>
      </c>
      <c r="I557" s="181">
        <f t="shared" si="104"/>
        <v>12357861.249129051</v>
      </c>
      <c r="J557" s="181"/>
      <c r="K557" s="206">
        <f t="shared" ref="K557:K567" si="117">M557</f>
        <v>11709656.924401185</v>
      </c>
      <c r="L557" s="189"/>
      <c r="M557" s="206">
        <f t="shared" si="105"/>
        <v>11709656.924401185</v>
      </c>
      <c r="N557" s="191">
        <f t="shared" si="111"/>
        <v>0</v>
      </c>
      <c r="O557" s="206">
        <v>12264274.393559678</v>
      </c>
      <c r="P557" s="205">
        <v>554617.46915849228</v>
      </c>
      <c r="Q557" s="192">
        <f t="shared" si="115"/>
        <v>1.1125428964026796E-2</v>
      </c>
      <c r="S557" s="191">
        <f t="shared" si="107"/>
        <v>167169114.99612489</v>
      </c>
      <c r="T557" s="192">
        <f t="shared" si="108"/>
        <v>1.1172174170464899E-2</v>
      </c>
      <c r="W557" s="181">
        <v>7382094.7472204203</v>
      </c>
      <c r="X557" s="182">
        <f t="shared" si="113"/>
        <v>22645.213956251246</v>
      </c>
      <c r="Y557" s="192">
        <f t="shared" si="109"/>
        <v>1.6649120640552795E-3</v>
      </c>
    </row>
    <row r="558" spans="1:25" x14ac:dyDescent="0.25">
      <c r="A558" s="188">
        <f t="shared" si="110"/>
        <v>55972</v>
      </c>
      <c r="B558" s="203">
        <v>14101736.841072258</v>
      </c>
      <c r="C558" s="204">
        <v>654532.91487162316</v>
      </c>
      <c r="D558" s="205">
        <f t="shared" si="116"/>
        <v>13447203.926200634</v>
      </c>
      <c r="E558" s="189"/>
      <c r="F558" s="189"/>
      <c r="G558" s="181">
        <f t="shared" si="112"/>
        <v>14101736.841072258</v>
      </c>
      <c r="H558" s="190">
        <f t="shared" si="114"/>
        <v>1.1287425924511707E-2</v>
      </c>
      <c r="I558" s="181">
        <f t="shared" si="104"/>
        <v>13447203.926200634</v>
      </c>
      <c r="J558" s="181"/>
      <c r="K558" s="206">
        <f t="shared" si="117"/>
        <v>12752052.271415794</v>
      </c>
      <c r="L558" s="189"/>
      <c r="M558" s="206">
        <f t="shared" si="105"/>
        <v>12752052.271415794</v>
      </c>
      <c r="N558" s="191">
        <f t="shared" si="111"/>
        <v>0</v>
      </c>
      <c r="O558" s="206">
        <v>13406585.186287418</v>
      </c>
      <c r="P558" s="205">
        <v>654532.91487162316</v>
      </c>
      <c r="Q558" s="192">
        <f t="shared" si="115"/>
        <v>1.1117695285104423E-2</v>
      </c>
      <c r="S558" s="191">
        <f t="shared" si="107"/>
        <v>167309329.56469035</v>
      </c>
      <c r="T558" s="192">
        <f t="shared" si="108"/>
        <v>1.1165251190487613E-2</v>
      </c>
      <c r="W558" s="181">
        <v>7387881.4572853195</v>
      </c>
      <c r="X558" s="182">
        <f t="shared" si="113"/>
        <v>22646.455622227626</v>
      </c>
      <c r="Y558" s="192">
        <f t="shared" si="109"/>
        <v>1.6655008830048779E-3</v>
      </c>
    </row>
    <row r="559" spans="1:25" x14ac:dyDescent="0.25">
      <c r="A559" s="188">
        <f t="shared" si="110"/>
        <v>56003</v>
      </c>
      <c r="B559" s="203">
        <v>14501451.487353435</v>
      </c>
      <c r="C559" s="204">
        <v>711700.980466965</v>
      </c>
      <c r="D559" s="205">
        <f t="shared" si="116"/>
        <v>13789750.506886469</v>
      </c>
      <c r="E559" s="189"/>
      <c r="F559" s="189"/>
      <c r="G559" s="181">
        <f t="shared" si="112"/>
        <v>14501451.487353435</v>
      </c>
      <c r="H559" s="190">
        <f t="shared" si="114"/>
        <v>1.1292829618139599E-2</v>
      </c>
      <c r="I559" s="181">
        <f t="shared" si="104"/>
        <v>13789750.506886469</v>
      </c>
      <c r="J559" s="181"/>
      <c r="K559" s="206">
        <f t="shared" si="117"/>
        <v>13127650.102056183</v>
      </c>
      <c r="L559" s="189"/>
      <c r="M559" s="206">
        <f t="shared" si="105"/>
        <v>13127650.102056183</v>
      </c>
      <c r="N559" s="191">
        <f t="shared" si="111"/>
        <v>0</v>
      </c>
      <c r="O559" s="206">
        <v>13839351.082523149</v>
      </c>
      <c r="P559" s="205">
        <v>711700.980466965</v>
      </c>
      <c r="Q559" s="192">
        <f t="shared" si="115"/>
        <v>1.1113117450030074E-2</v>
      </c>
      <c r="S559" s="191">
        <f t="shared" si="107"/>
        <v>167453615.21869805</v>
      </c>
      <c r="T559" s="192">
        <f t="shared" si="108"/>
        <v>1.1158140043052933E-2</v>
      </c>
      <c r="W559" s="181">
        <v>7393666.9654918388</v>
      </c>
      <c r="X559" s="182">
        <f t="shared" si="113"/>
        <v>22648.249643951713</v>
      </c>
      <c r="Y559" s="192">
        <f t="shared" si="109"/>
        <v>1.6658899996000454E-3</v>
      </c>
    </row>
    <row r="560" spans="1:25" x14ac:dyDescent="0.25">
      <c r="A560" s="188">
        <f t="shared" si="110"/>
        <v>56033</v>
      </c>
      <c r="B560" s="203">
        <v>16346058.65124549</v>
      </c>
      <c r="C560" s="204">
        <v>733153.63860733702</v>
      </c>
      <c r="D560" s="205">
        <f t="shared" si="116"/>
        <v>15612905.012638154</v>
      </c>
      <c r="E560" s="189"/>
      <c r="F560" s="189"/>
      <c r="G560" s="181">
        <f t="shared" si="112"/>
        <v>16346058.65124549</v>
      </c>
      <c r="H560" s="190">
        <f t="shared" si="114"/>
        <v>1.1274785693336398E-2</v>
      </c>
      <c r="I560" s="181">
        <f t="shared" ref="I560:I623" si="118">G560-C560</f>
        <v>15612905.012638154</v>
      </c>
      <c r="J560" s="181"/>
      <c r="K560" s="206">
        <f t="shared" si="117"/>
        <v>14900465.293269888</v>
      </c>
      <c r="L560" s="189"/>
      <c r="M560" s="206">
        <f t="shared" ref="M560:M567" si="119">O560-P560</f>
        <v>14900465.293269888</v>
      </c>
      <c r="N560" s="191">
        <f t="shared" si="111"/>
        <v>0</v>
      </c>
      <c r="O560" s="206">
        <v>15633618.931877224</v>
      </c>
      <c r="P560" s="205">
        <v>733153.63860733702</v>
      </c>
      <c r="Q560" s="192">
        <f t="shared" si="115"/>
        <v>1.1112632545119183E-2</v>
      </c>
      <c r="S560" s="191">
        <f t="shared" si="107"/>
        <v>167617378.77008265</v>
      </c>
      <c r="T560" s="192">
        <f t="shared" si="108"/>
        <v>1.1150095021615458E-2</v>
      </c>
      <c r="W560" s="181">
        <v>7399451.271839981</v>
      </c>
      <c r="X560" s="182">
        <f t="shared" si="113"/>
        <v>22652.676882674052</v>
      </c>
      <c r="Y560" s="192">
        <f t="shared" si="109"/>
        <v>1.6653407328559577E-3</v>
      </c>
    </row>
    <row r="561" spans="1:25" x14ac:dyDescent="0.25">
      <c r="A561" s="188">
        <f t="shared" si="110"/>
        <v>56064</v>
      </c>
      <c r="B561" s="203">
        <v>17050111.283826515</v>
      </c>
      <c r="C561" s="204">
        <v>763464.55188635981</v>
      </c>
      <c r="D561" s="205">
        <f t="shared" si="116"/>
        <v>16286646.731940156</v>
      </c>
      <c r="E561" s="189"/>
      <c r="F561" s="189"/>
      <c r="G561" s="181">
        <f t="shared" si="112"/>
        <v>17050111.283826515</v>
      </c>
      <c r="H561" s="190">
        <f t="shared" si="114"/>
        <v>1.1262439664203372E-2</v>
      </c>
      <c r="I561" s="181">
        <f t="shared" si="118"/>
        <v>16286646.731940156</v>
      </c>
      <c r="J561" s="181"/>
      <c r="K561" s="206">
        <f t="shared" si="117"/>
        <v>15533292.224043608</v>
      </c>
      <c r="L561" s="189"/>
      <c r="M561" s="206">
        <f t="shared" si="119"/>
        <v>15533292.224043608</v>
      </c>
      <c r="N561" s="191">
        <f t="shared" si="111"/>
        <v>0</v>
      </c>
      <c r="O561" s="206">
        <v>16296756.775929967</v>
      </c>
      <c r="P561" s="205">
        <v>763464.55188635981</v>
      </c>
      <c r="Q561" s="192">
        <f t="shared" si="115"/>
        <v>1.1100779803179472E-2</v>
      </c>
      <c r="S561" s="191">
        <f t="shared" si="107"/>
        <v>167787917.31583583</v>
      </c>
      <c r="T561" s="192">
        <f t="shared" si="108"/>
        <v>1.114172751137632E-2</v>
      </c>
      <c r="W561" s="181">
        <v>7405234.3763297433</v>
      </c>
      <c r="X561" s="182">
        <f t="shared" si="113"/>
        <v>22658.015774916843</v>
      </c>
      <c r="Y561" s="192">
        <f t="shared" si="109"/>
        <v>1.664458751775566E-3</v>
      </c>
    </row>
    <row r="562" spans="1:25" x14ac:dyDescent="0.25">
      <c r="A562" s="188">
        <f t="shared" si="110"/>
        <v>56094</v>
      </c>
      <c r="B562" s="203">
        <v>18068594.28994691</v>
      </c>
      <c r="C562" s="204">
        <v>737156.09391298029</v>
      </c>
      <c r="D562" s="205">
        <f t="shared" si="116"/>
        <v>17331438.196033929</v>
      </c>
      <c r="E562" s="189"/>
      <c r="F562" s="189"/>
      <c r="G562" s="181">
        <f t="shared" si="112"/>
        <v>18068594.28994691</v>
      </c>
      <c r="H562" s="190">
        <f t="shared" si="114"/>
        <v>1.1242885410558623E-2</v>
      </c>
      <c r="I562" s="181">
        <f t="shared" si="118"/>
        <v>17331438.196033929</v>
      </c>
      <c r="J562" s="181"/>
      <c r="K562" s="206">
        <f t="shared" si="117"/>
        <v>16490581.165882954</v>
      </c>
      <c r="L562" s="189"/>
      <c r="M562" s="206">
        <f t="shared" si="119"/>
        <v>16490581.165882954</v>
      </c>
      <c r="N562" s="191">
        <f t="shared" si="111"/>
        <v>0</v>
      </c>
      <c r="O562" s="206">
        <v>17227737.259795934</v>
      </c>
      <c r="P562" s="205">
        <v>737156.09391298029</v>
      </c>
      <c r="Q562" s="192">
        <f t="shared" si="115"/>
        <v>1.1097559038997673E-2</v>
      </c>
      <c r="S562" s="191">
        <f t="shared" si="107"/>
        <v>167968913.89370286</v>
      </c>
      <c r="T562" s="192">
        <f t="shared" si="108"/>
        <v>1.1132869768904152E-2</v>
      </c>
      <c r="W562" s="181">
        <v>7411016.2789611295</v>
      </c>
      <c r="X562" s="182">
        <f t="shared" si="113"/>
        <v>22664.76115705532</v>
      </c>
      <c r="Y562" s="192">
        <f t="shared" si="109"/>
        <v>1.6630779115134331E-3</v>
      </c>
    </row>
    <row r="563" spans="1:25" x14ac:dyDescent="0.25">
      <c r="A563" s="188">
        <f t="shared" si="110"/>
        <v>56125</v>
      </c>
      <c r="B563" s="203">
        <v>18377048.154488783</v>
      </c>
      <c r="C563" s="204">
        <v>779817.30642284837</v>
      </c>
      <c r="D563" s="205">
        <f t="shared" si="116"/>
        <v>17597230.848065935</v>
      </c>
      <c r="E563" s="189"/>
      <c r="F563" s="189"/>
      <c r="G563" s="181">
        <f t="shared" si="112"/>
        <v>18377048.154488783</v>
      </c>
      <c r="H563" s="190">
        <f t="shared" si="114"/>
        <v>1.12440133228906E-2</v>
      </c>
      <c r="I563" s="181">
        <f t="shared" si="118"/>
        <v>17597230.848065935</v>
      </c>
      <c r="J563" s="181"/>
      <c r="K563" s="206">
        <f t="shared" si="117"/>
        <v>16695165.910585538</v>
      </c>
      <c r="L563" s="189"/>
      <c r="M563" s="206">
        <f t="shared" si="119"/>
        <v>16695165.910585538</v>
      </c>
      <c r="N563" s="191">
        <f t="shared" si="111"/>
        <v>0</v>
      </c>
      <c r="O563" s="206">
        <v>17474983.217008386</v>
      </c>
      <c r="P563" s="205">
        <v>779817.30642284837</v>
      </c>
      <c r="Q563" s="192">
        <f t="shared" si="115"/>
        <v>1.1090772095553536E-2</v>
      </c>
      <c r="S563" s="191">
        <f t="shared" si="107"/>
        <v>168152045.10736036</v>
      </c>
      <c r="T563" s="192">
        <f t="shared" si="108"/>
        <v>1.1123923540777625E-2</v>
      </c>
      <c r="W563" s="181">
        <v>7416798.1815925138</v>
      </c>
      <c r="X563" s="182">
        <f t="shared" si="113"/>
        <v>22671.783833176276</v>
      </c>
      <c r="Y563" s="192">
        <f t="shared" si="109"/>
        <v>1.6615977561502682E-3</v>
      </c>
    </row>
    <row r="564" spans="1:25" x14ac:dyDescent="0.25">
      <c r="A564" s="188">
        <f t="shared" si="110"/>
        <v>56156</v>
      </c>
      <c r="B564" s="203">
        <v>16995509.547807641</v>
      </c>
      <c r="C564" s="204">
        <v>751565.41899066442</v>
      </c>
      <c r="D564" s="205">
        <f t="shared" si="116"/>
        <v>16243944.128816977</v>
      </c>
      <c r="E564" s="189"/>
      <c r="F564" s="189"/>
      <c r="G564" s="181">
        <f t="shared" si="112"/>
        <v>16995509.547807641</v>
      </c>
      <c r="H564" s="190">
        <f t="shared" si="114"/>
        <v>1.1242013081805613E-2</v>
      </c>
      <c r="I564" s="181">
        <f t="shared" si="118"/>
        <v>16243944.128816977</v>
      </c>
      <c r="J564" s="181"/>
      <c r="K564" s="206">
        <f t="shared" si="117"/>
        <v>15411386.298343288</v>
      </c>
      <c r="L564" s="189"/>
      <c r="M564" s="206">
        <f t="shared" si="119"/>
        <v>15411386.298343288</v>
      </c>
      <c r="N564" s="191">
        <f t="shared" si="111"/>
        <v>0</v>
      </c>
      <c r="O564" s="206">
        <v>16162951.717333952</v>
      </c>
      <c r="P564" s="205">
        <v>751565.41899066442</v>
      </c>
      <c r="Q564" s="192">
        <f t="shared" si="115"/>
        <v>1.1079292069155366E-2</v>
      </c>
      <c r="S564" s="191">
        <f t="shared" si="107"/>
        <v>168320921.32837415</v>
      </c>
      <c r="T564" s="192">
        <f t="shared" si="108"/>
        <v>1.1115690589857508E-2</v>
      </c>
      <c r="W564" s="181">
        <v>7422580.0842239</v>
      </c>
      <c r="X564" s="182">
        <f t="shared" si="113"/>
        <v>22676.87507826649</v>
      </c>
      <c r="Y564" s="192">
        <f t="shared" si="109"/>
        <v>1.6608125766199855E-3</v>
      </c>
    </row>
    <row r="565" spans="1:25" x14ac:dyDescent="0.25">
      <c r="A565" s="188">
        <f t="shared" si="110"/>
        <v>56186</v>
      </c>
      <c r="B565" s="203">
        <v>15997060.254319174</v>
      </c>
      <c r="C565" s="204">
        <v>688381.18622496002</v>
      </c>
      <c r="D565" s="205">
        <f t="shared" si="116"/>
        <v>15308679.068094214</v>
      </c>
      <c r="E565" s="189"/>
      <c r="F565" s="189"/>
      <c r="G565" s="181">
        <f t="shared" si="112"/>
        <v>15997060.254319174</v>
      </c>
      <c r="H565" s="190">
        <f t="shared" si="114"/>
        <v>1.122772059634114E-2</v>
      </c>
      <c r="I565" s="181">
        <f t="shared" si="118"/>
        <v>15308679.068094214</v>
      </c>
      <c r="J565" s="181"/>
      <c r="K565" s="206">
        <f t="shared" si="117"/>
        <v>14524575.965087552</v>
      </c>
      <c r="L565" s="189"/>
      <c r="M565" s="206">
        <f t="shared" si="119"/>
        <v>14524575.965087552</v>
      </c>
      <c r="N565" s="191">
        <f t="shared" si="111"/>
        <v>0</v>
      </c>
      <c r="O565" s="206">
        <v>15212957.151312511</v>
      </c>
      <c r="P565" s="205">
        <v>688381.18622496002</v>
      </c>
      <c r="Q565" s="192">
        <f t="shared" si="115"/>
        <v>1.1069089097099472E-2</v>
      </c>
      <c r="S565" s="191">
        <f t="shared" si="107"/>
        <v>168479935.01714072</v>
      </c>
      <c r="T565" s="192">
        <f t="shared" si="108"/>
        <v>1.1107955196504982E-2</v>
      </c>
      <c r="W565" s="181">
        <v>7428361.9868552862</v>
      </c>
      <c r="X565" s="182">
        <f t="shared" si="113"/>
        <v>22680.630711760023</v>
      </c>
      <c r="Y565" s="192">
        <f t="shared" si="109"/>
        <v>1.6605087116294825E-3</v>
      </c>
    </row>
    <row r="566" spans="1:25" x14ac:dyDescent="0.25">
      <c r="A566" s="188">
        <f t="shared" si="110"/>
        <v>56217</v>
      </c>
      <c r="B566" s="203">
        <v>13535779.950711856</v>
      </c>
      <c r="C566" s="204">
        <v>617456.56956244784</v>
      </c>
      <c r="D566" s="205">
        <f t="shared" si="116"/>
        <v>12918323.381149407</v>
      </c>
      <c r="E566" s="189"/>
      <c r="F566" s="189"/>
      <c r="G566" s="181">
        <f t="shared" si="112"/>
        <v>13535779.950711856</v>
      </c>
      <c r="H566" s="190">
        <f t="shared" si="114"/>
        <v>1.1220982210375263E-2</v>
      </c>
      <c r="I566" s="181">
        <f t="shared" si="118"/>
        <v>12918323.381149407</v>
      </c>
      <c r="J566" s="181"/>
      <c r="K566" s="206">
        <f t="shared" si="117"/>
        <v>12328795.884858584</v>
      </c>
      <c r="L566" s="189"/>
      <c r="M566" s="206">
        <f t="shared" si="119"/>
        <v>12328795.884858584</v>
      </c>
      <c r="N566" s="191">
        <f t="shared" si="111"/>
        <v>0</v>
      </c>
      <c r="O566" s="206">
        <v>12946252.454421032</v>
      </c>
      <c r="P566" s="205">
        <v>617456.56956244784</v>
      </c>
      <c r="Q566" s="192">
        <f t="shared" si="115"/>
        <v>1.1051323169943172E-2</v>
      </c>
      <c r="S566" s="191">
        <f t="shared" si="107"/>
        <v>168614695.24592182</v>
      </c>
      <c r="T566" s="192">
        <f t="shared" si="108"/>
        <v>1.1101405551636745E-2</v>
      </c>
      <c r="W566" s="181">
        <v>7434143.8894866677</v>
      </c>
      <c r="X566" s="182">
        <f t="shared" si="113"/>
        <v>22681.118061808833</v>
      </c>
      <c r="Y566" s="192">
        <f t="shared" si="109"/>
        <v>1.6613679647763391E-3</v>
      </c>
    </row>
    <row r="567" spans="1:25" x14ac:dyDescent="0.25">
      <c r="A567" s="188">
        <f t="shared" si="110"/>
        <v>56247</v>
      </c>
      <c r="B567" s="203">
        <v>13910271.762046127</v>
      </c>
      <c r="C567" s="204">
        <v>586572.67141143046</v>
      </c>
      <c r="D567" s="205">
        <f t="shared" si="116"/>
        <v>13323699.090634696</v>
      </c>
      <c r="E567" s="189"/>
      <c r="F567" s="189"/>
      <c r="G567" s="181">
        <f t="shared" si="112"/>
        <v>13910271.762046127</v>
      </c>
      <c r="H567" s="190">
        <f t="shared" si="114"/>
        <v>1.1202092596390933E-2</v>
      </c>
      <c r="I567" s="181">
        <f t="shared" si="118"/>
        <v>13323699.090634696</v>
      </c>
      <c r="J567" s="181"/>
      <c r="K567" s="206">
        <f t="shared" si="117"/>
        <v>12658392.345540445</v>
      </c>
      <c r="L567" s="189"/>
      <c r="M567" s="206">
        <f t="shared" si="119"/>
        <v>12658392.345540445</v>
      </c>
      <c r="N567" s="191">
        <f t="shared" si="111"/>
        <v>0</v>
      </c>
      <c r="O567" s="206">
        <v>13244965.016951876</v>
      </c>
      <c r="P567" s="205">
        <v>586572.67141143046</v>
      </c>
      <c r="Q567" s="192">
        <f t="shared" si="115"/>
        <v>1.1045748769128005E-2</v>
      </c>
      <c r="S567" s="191">
        <f t="shared" si="107"/>
        <v>168752989.1083312</v>
      </c>
      <c r="T567" s="192">
        <f t="shared" si="108"/>
        <v>1.1094697041946988E-2</v>
      </c>
      <c r="W567" s="181">
        <v>7439925.792118053</v>
      </c>
      <c r="X567" s="182">
        <f t="shared" si="113"/>
        <v>22682.079609867906</v>
      </c>
      <c r="Y567" s="192">
        <f t="shared" si="109"/>
        <v>1.6620583195938732E-3</v>
      </c>
    </row>
    <row r="568" spans="1:25" x14ac:dyDescent="0.25">
      <c r="A568" s="188">
        <v>56277.42</v>
      </c>
      <c r="B568" s="203">
        <v>14052123.335046684</v>
      </c>
      <c r="C568" s="204">
        <v>582060.44402829942</v>
      </c>
      <c r="D568" s="205">
        <f t="shared" si="116"/>
        <v>13470062.891018385</v>
      </c>
      <c r="E568" s="189"/>
      <c r="F568" s="189"/>
      <c r="G568" s="181">
        <f t="shared" si="112"/>
        <v>14052123.335046684</v>
      </c>
      <c r="H568" s="190">
        <f t="shared" si="114"/>
        <v>1.1200277965199845E-2</v>
      </c>
      <c r="I568" s="181">
        <f t="shared" si="118"/>
        <v>13470062.891018385</v>
      </c>
      <c r="J568" s="181"/>
      <c r="K568" s="206">
        <f>M568</f>
        <v>12760392.272752274</v>
      </c>
      <c r="L568" s="189"/>
      <c r="M568" s="206">
        <f>O568-P568</f>
        <v>12760392.272752274</v>
      </c>
      <c r="N568" s="191">
        <f t="shared" si="111"/>
        <v>0</v>
      </c>
      <c r="O568" s="206">
        <v>13342452.716780573</v>
      </c>
      <c r="P568" s="205">
        <v>582060.44402829942</v>
      </c>
      <c r="Q568" s="192">
        <f t="shared" si="115"/>
        <v>1.1046496246736925E-2</v>
      </c>
      <c r="S568" s="191">
        <f t="shared" si="107"/>
        <v>168892406.65823728</v>
      </c>
      <c r="T568" s="192">
        <f t="shared" si="108"/>
        <v>1.1087944019102736E-2</v>
      </c>
      <c r="W568" s="181">
        <v>7445714.9058997082</v>
      </c>
      <c r="X568" s="182">
        <f t="shared" si="113"/>
        <v>22683.168613454862</v>
      </c>
      <c r="Y568" s="192">
        <f t="shared" si="109"/>
        <v>1.6627022134736436E-3</v>
      </c>
    </row>
    <row r="569" spans="1:25" x14ac:dyDescent="0.25">
      <c r="A569" s="188">
        <v>56307.839999999997</v>
      </c>
      <c r="B569" s="203">
        <v>13057055.50876788</v>
      </c>
      <c r="C569" s="204">
        <v>562711.36641552637</v>
      </c>
      <c r="D569" s="205">
        <f t="shared" si="116"/>
        <v>12494344.142352354</v>
      </c>
      <c r="E569" s="189"/>
      <c r="F569" s="189"/>
      <c r="G569" s="181">
        <f t="shared" si="112"/>
        <v>13057055.50876788</v>
      </c>
      <c r="H569" s="190">
        <f t="shared" si="114"/>
        <v>1.1196672121176698E-2</v>
      </c>
      <c r="I569" s="181">
        <f t="shared" si="118"/>
        <v>12494344.142352354</v>
      </c>
      <c r="J569" s="181"/>
      <c r="K569" s="206">
        <f t="shared" ref="K569:K632" si="120">M569</f>
        <v>11838882.086332981</v>
      </c>
      <c r="L569" s="189"/>
      <c r="M569" s="206">
        <f t="shared" ref="M569:M632" si="121">O569-P569</f>
        <v>11838882.086332981</v>
      </c>
      <c r="N569" s="191">
        <f t="shared" si="111"/>
        <v>0</v>
      </c>
      <c r="O569" s="206">
        <v>12401593.452748507</v>
      </c>
      <c r="P569" s="205">
        <v>562711.36641552637</v>
      </c>
      <c r="Q569" s="192">
        <f t="shared" si="115"/>
        <v>1.1035776945993225E-2</v>
      </c>
      <c r="S569" s="191">
        <f t="shared" si="107"/>
        <v>169021631.82016909</v>
      </c>
      <c r="T569" s="192">
        <f t="shared" si="108"/>
        <v>1.1081693075225996E-2</v>
      </c>
      <c r="W569" s="181">
        <v>7451502.8178229863</v>
      </c>
      <c r="X569" s="182">
        <f t="shared" si="113"/>
        <v>22682.891753847587</v>
      </c>
      <c r="Y569" s="192">
        <f t="shared" si="109"/>
        <v>1.6638304972138585E-3</v>
      </c>
    </row>
    <row r="570" spans="1:25" x14ac:dyDescent="0.25">
      <c r="A570" s="188">
        <v>56338.259999999995</v>
      </c>
      <c r="B570" s="203">
        <v>14259716.73645287</v>
      </c>
      <c r="C570" s="204">
        <v>664093.37497406395</v>
      </c>
      <c r="D570" s="205">
        <f t="shared" si="116"/>
        <v>13595623.361478806</v>
      </c>
      <c r="E570" s="189"/>
      <c r="F570" s="189"/>
      <c r="G570" s="181">
        <f t="shared" si="112"/>
        <v>14259716.73645287</v>
      </c>
      <c r="H570" s="190">
        <f t="shared" si="114"/>
        <v>1.1202867927621929E-2</v>
      </c>
      <c r="I570" s="181">
        <f t="shared" si="118"/>
        <v>13595623.361478806</v>
      </c>
      <c r="J570" s="181"/>
      <c r="K570" s="206">
        <f t="shared" si="120"/>
        <v>12892684.014515743</v>
      </c>
      <c r="L570" s="189"/>
      <c r="M570" s="206">
        <f t="shared" si="121"/>
        <v>12892684.014515743</v>
      </c>
      <c r="N570" s="191">
        <f t="shared" si="111"/>
        <v>0</v>
      </c>
      <c r="O570" s="206">
        <v>13556777.389489807</v>
      </c>
      <c r="P570" s="205">
        <v>664093.37497406395</v>
      </c>
      <c r="Q570" s="192">
        <f t="shared" si="115"/>
        <v>1.1028165514595623E-2</v>
      </c>
      <c r="S570" s="191">
        <f t="shared" si="107"/>
        <v>169162263.56326902</v>
      </c>
      <c r="T570" s="192">
        <f t="shared" si="108"/>
        <v>1.1074899429695195E-2</v>
      </c>
      <c r="W570" s="181">
        <v>7457289.5278878836</v>
      </c>
      <c r="X570" s="182">
        <f t="shared" si="113"/>
        <v>22684.148567741151</v>
      </c>
      <c r="Y570" s="192">
        <f t="shared" si="109"/>
        <v>1.6644081591525861E-3</v>
      </c>
    </row>
    <row r="571" spans="1:25" x14ac:dyDescent="0.25">
      <c r="A571" s="188">
        <v>56368.679999999993</v>
      </c>
      <c r="B571" s="203">
        <v>14663992.887526441</v>
      </c>
      <c r="C571" s="204">
        <v>722106.09843256767</v>
      </c>
      <c r="D571" s="205">
        <f t="shared" si="116"/>
        <v>13941886.789093874</v>
      </c>
      <c r="E571" s="189"/>
      <c r="F571" s="189"/>
      <c r="G571" s="181">
        <f t="shared" si="112"/>
        <v>14663992.887526441</v>
      </c>
      <c r="H571" s="190">
        <f t="shared" si="114"/>
        <v>1.1208629723359564E-2</v>
      </c>
      <c r="I571" s="181">
        <f t="shared" si="118"/>
        <v>13941886.789093874</v>
      </c>
      <c r="J571" s="181"/>
      <c r="K571" s="206">
        <f t="shared" si="120"/>
        <v>13272365.14598616</v>
      </c>
      <c r="L571" s="189"/>
      <c r="M571" s="206">
        <f t="shared" si="121"/>
        <v>13272365.14598616</v>
      </c>
      <c r="N571" s="191">
        <f t="shared" si="111"/>
        <v>0</v>
      </c>
      <c r="O571" s="206">
        <v>13994471.244418727</v>
      </c>
      <c r="P571" s="205">
        <v>722106.09843256767</v>
      </c>
      <c r="Q571" s="192">
        <f t="shared" si="115"/>
        <v>1.1023682289285741E-2</v>
      </c>
      <c r="S571" s="191">
        <f t="shared" si="107"/>
        <v>169306978.60719904</v>
      </c>
      <c r="T571" s="192">
        <f t="shared" si="108"/>
        <v>1.1067921024460858E-2</v>
      </c>
      <c r="W571" s="181">
        <v>7463075.0360944048</v>
      </c>
      <c r="X571" s="182">
        <f t="shared" si="113"/>
        <v>22685.95421972351</v>
      </c>
      <c r="Y571" s="192">
        <f t="shared" si="109"/>
        <v>1.664789834293634E-3</v>
      </c>
    </row>
    <row r="572" spans="1:25" x14ac:dyDescent="0.25">
      <c r="A572" s="188">
        <v>56399.099999999991</v>
      </c>
      <c r="B572" s="203">
        <v>16528975.06710848</v>
      </c>
      <c r="C572" s="204">
        <v>743844.92713581107</v>
      </c>
      <c r="D572" s="205">
        <f t="shared" si="116"/>
        <v>15785130.13997267</v>
      </c>
      <c r="E572" s="189"/>
      <c r="F572" s="189"/>
      <c r="G572" s="181">
        <f t="shared" si="112"/>
        <v>16528975.06710848</v>
      </c>
      <c r="H572" s="190">
        <f t="shared" si="114"/>
        <v>1.1190245903654139E-2</v>
      </c>
      <c r="I572" s="181">
        <f t="shared" si="118"/>
        <v>15785130.13997267</v>
      </c>
      <c r="J572" s="181"/>
      <c r="K572" s="206">
        <f t="shared" si="120"/>
        <v>15064718.044953143</v>
      </c>
      <c r="L572" s="189"/>
      <c r="M572" s="206">
        <f t="shared" si="121"/>
        <v>15064718.044953143</v>
      </c>
      <c r="N572" s="191">
        <f t="shared" si="111"/>
        <v>0</v>
      </c>
      <c r="O572" s="206">
        <v>15808562.972088953</v>
      </c>
      <c r="P572" s="205">
        <v>743844.92713581107</v>
      </c>
      <c r="Q572" s="192">
        <f t="shared" si="115"/>
        <v>1.1023330375961038E-2</v>
      </c>
      <c r="S572" s="191">
        <f t="shared" ref="S572:S635" si="122">SUM(M561:M572)</f>
        <v>169471231.35888225</v>
      </c>
      <c r="T572" s="192">
        <f t="shared" ref="T572:T635" si="123">S572/S560-1</f>
        <v>1.1060026128570488E-2</v>
      </c>
      <c r="W572" s="181">
        <v>7468859.342442546</v>
      </c>
      <c r="X572" s="182">
        <f t="shared" si="113"/>
        <v>22690.37661425017</v>
      </c>
      <c r="Y572" s="192">
        <f t="shared" ref="Y572:Y635" si="124">X572/X560-1</f>
        <v>1.6642506213009334E-3</v>
      </c>
    </row>
    <row r="573" spans="1:25" x14ac:dyDescent="0.25">
      <c r="A573" s="188">
        <v>56429.51999999999</v>
      </c>
      <c r="B573" s="203">
        <v>17240698.148853414</v>
      </c>
      <c r="C573" s="204">
        <v>774583.47954062559</v>
      </c>
      <c r="D573" s="205">
        <f t="shared" si="116"/>
        <v>16466114.669312788</v>
      </c>
      <c r="E573" s="189"/>
      <c r="F573" s="189"/>
      <c r="G573" s="181">
        <f t="shared" si="112"/>
        <v>17240698.148853414</v>
      </c>
      <c r="H573" s="190">
        <f t="shared" si="114"/>
        <v>1.1178042292761203E-2</v>
      </c>
      <c r="I573" s="181">
        <f t="shared" si="118"/>
        <v>16466114.669312788</v>
      </c>
      <c r="J573" s="181"/>
      <c r="K573" s="206">
        <f t="shared" si="120"/>
        <v>15704339.13286553</v>
      </c>
      <c r="L573" s="189"/>
      <c r="M573" s="206">
        <f t="shared" si="121"/>
        <v>15704339.13286553</v>
      </c>
      <c r="N573" s="191">
        <f t="shared" si="111"/>
        <v>0</v>
      </c>
      <c r="O573" s="206">
        <v>16478922.612406155</v>
      </c>
      <c r="P573" s="205">
        <v>774583.47954062559</v>
      </c>
      <c r="Q573" s="192">
        <f t="shared" si="115"/>
        <v>1.1011632714741815E-2</v>
      </c>
      <c r="S573" s="191">
        <f t="shared" si="122"/>
        <v>169642278.26770416</v>
      </c>
      <c r="T573" s="192">
        <f t="shared" si="123"/>
        <v>1.1051814585538722E-2</v>
      </c>
      <c r="W573" s="181">
        <v>7474642.4469323093</v>
      </c>
      <c r="X573" s="182">
        <f t="shared" si="113"/>
        <v>22695.704774123016</v>
      </c>
      <c r="Y573" s="192">
        <f t="shared" si="124"/>
        <v>1.6633848074152358E-3</v>
      </c>
    </row>
    <row r="574" spans="1:25" x14ac:dyDescent="0.25">
      <c r="A574" s="188">
        <v>56459.939999999988</v>
      </c>
      <c r="B574" s="203">
        <v>18270206.661005083</v>
      </c>
      <c r="C574" s="204">
        <v>747849.24302277539</v>
      </c>
      <c r="D574" s="205">
        <f t="shared" si="116"/>
        <v>17522357.417982306</v>
      </c>
      <c r="E574" s="189"/>
      <c r="F574" s="189"/>
      <c r="G574" s="181">
        <f t="shared" si="112"/>
        <v>18270206.661005083</v>
      </c>
      <c r="H574" s="190">
        <f t="shared" si="114"/>
        <v>1.1158165810958964E-2</v>
      </c>
      <c r="I574" s="181">
        <f t="shared" si="118"/>
        <v>17522357.417982306</v>
      </c>
      <c r="J574" s="181"/>
      <c r="K574" s="206">
        <f t="shared" si="120"/>
        <v>16672117.965665599</v>
      </c>
      <c r="L574" s="189"/>
      <c r="M574" s="206">
        <f t="shared" si="121"/>
        <v>16672117.965665599</v>
      </c>
      <c r="N574" s="191">
        <f t="shared" si="111"/>
        <v>0</v>
      </c>
      <c r="O574" s="206">
        <v>17419967.208688375</v>
      </c>
      <c r="P574" s="205">
        <v>747849.24302277539</v>
      </c>
      <c r="Q574" s="192">
        <f t="shared" si="115"/>
        <v>1.1008514372933265E-2</v>
      </c>
      <c r="S574" s="191">
        <f t="shared" si="122"/>
        <v>169823815.06748682</v>
      </c>
      <c r="T574" s="192">
        <f t="shared" si="123"/>
        <v>1.1043121794297006E-2</v>
      </c>
      <c r="W574" s="181">
        <v>7480424.3495636955</v>
      </c>
      <c r="X574" s="182">
        <f t="shared" si="113"/>
        <v>22702.430655206346</v>
      </c>
      <c r="Y574" s="192">
        <f t="shared" si="124"/>
        <v>1.6620293454669977E-3</v>
      </c>
    </row>
    <row r="575" spans="1:25" x14ac:dyDescent="0.25">
      <c r="A575" s="188">
        <v>56490.359999999986</v>
      </c>
      <c r="B575" s="203">
        <v>18582128.207581408</v>
      </c>
      <c r="C575" s="204">
        <v>791153.48724723537</v>
      </c>
      <c r="D575" s="205">
        <f t="shared" si="116"/>
        <v>17790974.720334172</v>
      </c>
      <c r="E575" s="189"/>
      <c r="F575" s="189"/>
      <c r="G575" s="181">
        <f t="shared" si="112"/>
        <v>18582128.207581408</v>
      </c>
      <c r="H575" s="190">
        <f t="shared" si="114"/>
        <v>1.1159575322902571E-2</v>
      </c>
      <c r="I575" s="181">
        <f t="shared" si="118"/>
        <v>17790974.720334172</v>
      </c>
      <c r="J575" s="181"/>
      <c r="K575" s="206">
        <f t="shared" si="120"/>
        <v>16878843.121237811</v>
      </c>
      <c r="L575" s="189"/>
      <c r="M575" s="206">
        <f t="shared" si="121"/>
        <v>16878843.121237811</v>
      </c>
      <c r="N575" s="191">
        <f t="shared" si="111"/>
        <v>0</v>
      </c>
      <c r="O575" s="206">
        <v>17669996.608485047</v>
      </c>
      <c r="P575" s="205">
        <v>791153.48724723537</v>
      </c>
      <c r="Q575" s="192">
        <f t="shared" si="115"/>
        <v>1.1001820025988041E-2</v>
      </c>
      <c r="S575" s="191">
        <f t="shared" si="122"/>
        <v>170007492.27813911</v>
      </c>
      <c r="T575" s="192">
        <f t="shared" si="123"/>
        <v>1.1034341982543827E-2</v>
      </c>
      <c r="W575" s="181">
        <v>7486206.2521950798</v>
      </c>
      <c r="X575" s="182">
        <f t="shared" si="113"/>
        <v>22709.432060904026</v>
      </c>
      <c r="Y575" s="192">
        <f t="shared" si="124"/>
        <v>1.6605763359767156E-3</v>
      </c>
    </row>
    <row r="576" spans="1:25" x14ac:dyDescent="0.25">
      <c r="A576" s="188">
        <v>56520.779999999984</v>
      </c>
      <c r="B576" s="203">
        <v>17185145.126677424</v>
      </c>
      <c r="C576" s="204">
        <v>762531.68869030895</v>
      </c>
      <c r="D576" s="205">
        <f t="shared" si="116"/>
        <v>16422613.437987115</v>
      </c>
      <c r="E576" s="189"/>
      <c r="F576" s="189"/>
      <c r="G576" s="181">
        <f t="shared" si="112"/>
        <v>17185145.126677424</v>
      </c>
      <c r="H576" s="190">
        <f t="shared" si="114"/>
        <v>1.1157981367745817E-2</v>
      </c>
      <c r="I576" s="181">
        <f t="shared" si="118"/>
        <v>16422613.437987115</v>
      </c>
      <c r="J576" s="181"/>
      <c r="K576" s="206">
        <f t="shared" si="120"/>
        <v>15580765.94275343</v>
      </c>
      <c r="L576" s="189"/>
      <c r="M576" s="206">
        <f t="shared" si="121"/>
        <v>15580765.94275343</v>
      </c>
      <c r="N576" s="191">
        <f t="shared" si="111"/>
        <v>0</v>
      </c>
      <c r="O576" s="206">
        <v>16343297.631443739</v>
      </c>
      <c r="P576" s="205">
        <v>762531.68869030895</v>
      </c>
      <c r="Q576" s="192">
        <f t="shared" si="115"/>
        <v>1.0990552123682162E-2</v>
      </c>
      <c r="S576" s="191">
        <f t="shared" si="122"/>
        <v>170176871.92254925</v>
      </c>
      <c r="T576" s="192">
        <f t="shared" si="123"/>
        <v>1.1026262092246775E-2</v>
      </c>
      <c r="W576" s="181">
        <v>7491988.1548264651</v>
      </c>
      <c r="X576" s="182">
        <f t="shared" si="113"/>
        <v>22714.514279219522</v>
      </c>
      <c r="Y576" s="192">
        <f t="shared" si="124"/>
        <v>1.6598054548135899E-3</v>
      </c>
    </row>
    <row r="577" spans="1:25" x14ac:dyDescent="0.25">
      <c r="A577" s="188">
        <v>56551.199999999983</v>
      </c>
      <c r="B577" s="203">
        <v>16175327.751928262</v>
      </c>
      <c r="C577" s="204">
        <v>698422.85165888735</v>
      </c>
      <c r="D577" s="205">
        <f t="shared" si="116"/>
        <v>15476904.900269374</v>
      </c>
      <c r="E577" s="189"/>
      <c r="F577" s="189"/>
      <c r="G577" s="181">
        <f t="shared" si="112"/>
        <v>16175327.751928262</v>
      </c>
      <c r="H577" s="190">
        <f t="shared" si="114"/>
        <v>1.1143766090457641E-2</v>
      </c>
      <c r="I577" s="181">
        <f t="shared" si="118"/>
        <v>15476904.900269374</v>
      </c>
      <c r="J577" s="181"/>
      <c r="K577" s="206">
        <f t="shared" si="120"/>
        <v>14684063.935692003</v>
      </c>
      <c r="L577" s="189"/>
      <c r="M577" s="206">
        <f t="shared" si="121"/>
        <v>14684063.935692003</v>
      </c>
      <c r="N577" s="191">
        <f t="shared" si="111"/>
        <v>0</v>
      </c>
      <c r="O577" s="206">
        <v>15382486.787350891</v>
      </c>
      <c r="P577" s="205">
        <v>698422.85165888735</v>
      </c>
      <c r="Q577" s="192">
        <f t="shared" si="115"/>
        <v>1.0980559500519016E-2</v>
      </c>
      <c r="S577" s="191">
        <f t="shared" si="122"/>
        <v>170336359.8931537</v>
      </c>
      <c r="T577" s="192">
        <f t="shared" si="123"/>
        <v>1.101867041807747E-2</v>
      </c>
      <c r="W577" s="181">
        <v>7497770.0574578503</v>
      </c>
      <c r="X577" s="182">
        <f t="shared" si="113"/>
        <v>22718.269377136239</v>
      </c>
      <c r="Y577" s="192">
        <f t="shared" si="124"/>
        <v>1.6595069976030885E-3</v>
      </c>
    </row>
    <row r="578" spans="1:25" x14ac:dyDescent="0.25">
      <c r="A578" s="188">
        <v>56581.619999999981</v>
      </c>
      <c r="B578" s="203">
        <v>13686535.167347709</v>
      </c>
      <c r="C578" s="204">
        <v>626484.65166357963</v>
      </c>
      <c r="D578" s="205">
        <f t="shared" si="116"/>
        <v>13060050.51568413</v>
      </c>
      <c r="E578" s="189"/>
      <c r="F578" s="189"/>
      <c r="G578" s="181">
        <f t="shared" si="112"/>
        <v>13686535.167347709</v>
      </c>
      <c r="H578" s="190">
        <f t="shared" si="114"/>
        <v>1.1137534533274041E-2</v>
      </c>
      <c r="I578" s="181">
        <f t="shared" si="118"/>
        <v>13060050.51568413</v>
      </c>
      <c r="J578" s="181"/>
      <c r="K578" s="206">
        <f t="shared" si="120"/>
        <v>12463957.136545053</v>
      </c>
      <c r="L578" s="189"/>
      <c r="M578" s="206">
        <f t="shared" si="121"/>
        <v>12463957.136545053</v>
      </c>
      <c r="N578" s="191">
        <f t="shared" si="111"/>
        <v>0</v>
      </c>
      <c r="O578" s="206">
        <v>13090441.788208632</v>
      </c>
      <c r="P578" s="205">
        <v>626484.65166357963</v>
      </c>
      <c r="Q578" s="192">
        <f t="shared" si="115"/>
        <v>1.09630537279366E-2</v>
      </c>
      <c r="S578" s="191">
        <f t="shared" si="122"/>
        <v>170471521.14484018</v>
      </c>
      <c r="T578" s="192">
        <f t="shared" si="123"/>
        <v>1.1012242415823881E-2</v>
      </c>
      <c r="W578" s="181">
        <v>7503551.9600892356</v>
      </c>
      <c r="X578" s="182">
        <f t="shared" si="113"/>
        <v>22718.776660915246</v>
      </c>
      <c r="Y578" s="192">
        <f t="shared" si="124"/>
        <v>1.6603502086531829E-3</v>
      </c>
    </row>
    <row r="579" spans="1:25" x14ac:dyDescent="0.25">
      <c r="A579" s="188">
        <v>56612.039999999979</v>
      </c>
      <c r="B579" s="203">
        <v>14064932.02207699</v>
      </c>
      <c r="C579" s="204">
        <v>595130.0542199983</v>
      </c>
      <c r="D579" s="205">
        <f t="shared" si="116"/>
        <v>13469801.967856992</v>
      </c>
      <c r="E579" s="189"/>
      <c r="F579" s="189"/>
      <c r="G579" s="181">
        <f t="shared" si="112"/>
        <v>14064932.02207699</v>
      </c>
      <c r="H579" s="190">
        <f t="shared" si="114"/>
        <v>1.1118421169372894E-2</v>
      </c>
      <c r="I579" s="181">
        <f t="shared" si="118"/>
        <v>13469801.967856992</v>
      </c>
      <c r="J579" s="181"/>
      <c r="K579" s="206">
        <f t="shared" si="120"/>
        <v>12797098.062163958</v>
      </c>
      <c r="L579" s="189"/>
      <c r="M579" s="206">
        <f t="shared" si="121"/>
        <v>12797098.062163958</v>
      </c>
      <c r="N579" s="191">
        <f t="shared" si="111"/>
        <v>0</v>
      </c>
      <c r="O579" s="206">
        <v>13392228.116383957</v>
      </c>
      <c r="P579" s="205">
        <v>595130.0542199983</v>
      </c>
      <c r="Q579" s="192">
        <f t="shared" si="115"/>
        <v>1.095760921586364E-2</v>
      </c>
      <c r="S579" s="191">
        <f t="shared" si="122"/>
        <v>170610226.8614637</v>
      </c>
      <c r="T579" s="192">
        <f t="shared" si="123"/>
        <v>1.100565840608736E-2</v>
      </c>
      <c r="W579" s="181">
        <v>7509333.8627206199</v>
      </c>
      <c r="X579" s="182">
        <f t="shared" si="113"/>
        <v>22719.755171419678</v>
      </c>
      <c r="Y579" s="192">
        <f t="shared" si="124"/>
        <v>1.6610276570663274E-3</v>
      </c>
    </row>
    <row r="580" spans="1:25" x14ac:dyDescent="0.25">
      <c r="A580" s="188">
        <v>56642.459999999977</v>
      </c>
      <c r="B580" s="203">
        <v>14208333.909014164</v>
      </c>
      <c r="C580" s="204">
        <v>590549.40959028213</v>
      </c>
      <c r="D580" s="205">
        <f t="shared" si="116"/>
        <v>13617784.499423882</v>
      </c>
      <c r="E580" s="189"/>
      <c r="F580" s="189"/>
      <c r="G580" s="181">
        <f t="shared" si="112"/>
        <v>14208333.909014164</v>
      </c>
      <c r="H580" s="190">
        <f t="shared" si="114"/>
        <v>1.1116510312564776E-2</v>
      </c>
      <c r="I580" s="181">
        <f t="shared" si="118"/>
        <v>13617784.499423882</v>
      </c>
      <c r="J580" s="181"/>
      <c r="K580" s="206">
        <f t="shared" si="120"/>
        <v>12900224.820411291</v>
      </c>
      <c r="L580" s="189"/>
      <c r="M580" s="206">
        <f t="shared" si="121"/>
        <v>12900224.820411291</v>
      </c>
      <c r="N580" s="191">
        <f t="shared" si="111"/>
        <v>0</v>
      </c>
      <c r="O580" s="206">
        <v>13490774.230001573</v>
      </c>
      <c r="P580" s="205">
        <v>590549.40959028213</v>
      </c>
      <c r="Q580" s="192">
        <f t="shared" si="115"/>
        <v>1.0958326724610723E-2</v>
      </c>
      <c r="S580" s="191">
        <f t="shared" si="122"/>
        <v>170750059.40912271</v>
      </c>
      <c r="T580" s="192">
        <f t="shared" si="123"/>
        <v>1.0999030611509308E-2</v>
      </c>
      <c r="W580" s="181">
        <v>7515122.9765022742</v>
      </c>
      <c r="X580" s="182">
        <f t="shared" si="113"/>
        <v>22720.860316326329</v>
      </c>
      <c r="Y580" s="192">
        <f t="shared" si="124"/>
        <v>1.6616595112337595E-3</v>
      </c>
    </row>
    <row r="581" spans="1:25" x14ac:dyDescent="0.25">
      <c r="A581" s="188">
        <v>56672.879999999976</v>
      </c>
      <c r="B581" s="203">
        <v>13202161.904633986</v>
      </c>
      <c r="C581" s="204">
        <v>570923.90139265533</v>
      </c>
      <c r="D581" s="205">
        <f t="shared" si="116"/>
        <v>12631238.00324133</v>
      </c>
      <c r="E581" s="189"/>
      <c r="F581" s="189"/>
      <c r="G581" s="181">
        <f t="shared" si="112"/>
        <v>13202161.904633986</v>
      </c>
      <c r="H581" s="190">
        <f t="shared" si="114"/>
        <v>1.1113255647007492E-2</v>
      </c>
      <c r="I581" s="181">
        <f t="shared" si="118"/>
        <v>12631238.00324133</v>
      </c>
      <c r="J581" s="181"/>
      <c r="K581" s="206">
        <f t="shared" si="120"/>
        <v>11968491.629826499</v>
      </c>
      <c r="L581" s="189"/>
      <c r="M581" s="206">
        <f t="shared" si="121"/>
        <v>11968491.629826499</v>
      </c>
      <c r="N581" s="191">
        <f t="shared" ref="N581:N644" si="125">K581-M581</f>
        <v>0</v>
      </c>
      <c r="O581" s="206">
        <v>12539415.531219155</v>
      </c>
      <c r="P581" s="205">
        <v>570923.90139265533</v>
      </c>
      <c r="Q581" s="192">
        <f t="shared" si="115"/>
        <v>1.0947785656480358E-2</v>
      </c>
      <c r="S581" s="191">
        <f t="shared" si="122"/>
        <v>170879668.95261621</v>
      </c>
      <c r="T581" s="192">
        <f t="shared" si="123"/>
        <v>1.0992895479934761E-2</v>
      </c>
      <c r="W581" s="181">
        <v>7520910.8884255514</v>
      </c>
      <c r="X581" s="182">
        <f t="shared" si="113"/>
        <v>22720.608113519167</v>
      </c>
      <c r="Y581" s="192">
        <f t="shared" si="124"/>
        <v>1.6627668147815022E-3</v>
      </c>
    </row>
    <row r="582" spans="1:25" x14ac:dyDescent="0.25">
      <c r="A582" s="188">
        <v>56703.299999999974</v>
      </c>
      <c r="B582" s="203">
        <v>14418283.804988217</v>
      </c>
      <c r="C582" s="204">
        <v>673794.07574069186</v>
      </c>
      <c r="D582" s="205">
        <f t="shared" si="116"/>
        <v>13744489.729247525</v>
      </c>
      <c r="E582" s="189"/>
      <c r="F582" s="189"/>
      <c r="G582" s="181">
        <f t="shared" ref="G582:G645" si="126">B582-E582</f>
        <v>14418283.804988217</v>
      </c>
      <c r="H582" s="190">
        <f t="shared" si="114"/>
        <v>1.1119931164550678E-2</v>
      </c>
      <c r="I582" s="181">
        <f t="shared" si="118"/>
        <v>13744489.729247525</v>
      </c>
      <c r="J582" s="181"/>
      <c r="K582" s="206">
        <f t="shared" si="120"/>
        <v>13033733.745133379</v>
      </c>
      <c r="L582" s="189"/>
      <c r="M582" s="206">
        <f t="shared" si="121"/>
        <v>13033733.745133379</v>
      </c>
      <c r="N582" s="191">
        <f t="shared" si="125"/>
        <v>0</v>
      </c>
      <c r="O582" s="206">
        <v>13707527.820874071</v>
      </c>
      <c r="P582" s="205">
        <v>673794.07574069186</v>
      </c>
      <c r="Q582" s="192">
        <f t="shared" si="115"/>
        <v>1.0940292219900005E-2</v>
      </c>
      <c r="S582" s="191">
        <f t="shared" si="122"/>
        <v>171020718.68323383</v>
      </c>
      <c r="T582" s="192">
        <f t="shared" si="123"/>
        <v>1.0986227547550742E-2</v>
      </c>
      <c r="W582" s="181">
        <v>7526697.5984904496</v>
      </c>
      <c r="X582" s="182">
        <f t="shared" si="113"/>
        <v>22721.879874320133</v>
      </c>
      <c r="Y582" s="192">
        <f t="shared" si="124"/>
        <v>1.6633336034768131E-3</v>
      </c>
    </row>
    <row r="583" spans="1:25" x14ac:dyDescent="0.25">
      <c r="A583" s="188">
        <v>56733.719999999972</v>
      </c>
      <c r="B583" s="203">
        <v>14827145.155860286</v>
      </c>
      <c r="C583" s="204">
        <v>732663.96878515428</v>
      </c>
      <c r="D583" s="205">
        <f t="shared" si="116"/>
        <v>14094481.187075133</v>
      </c>
      <c r="E583" s="189"/>
      <c r="F583" s="189"/>
      <c r="G583" s="181">
        <f t="shared" si="126"/>
        <v>14827145.155860286</v>
      </c>
      <c r="H583" s="190">
        <f t="shared" si="114"/>
        <v>1.1126046608535001E-2</v>
      </c>
      <c r="I583" s="181">
        <f t="shared" si="118"/>
        <v>14094481.187075133</v>
      </c>
      <c r="J583" s="181"/>
      <c r="K583" s="206">
        <f t="shared" si="120"/>
        <v>13417510.414960779</v>
      </c>
      <c r="L583" s="189"/>
      <c r="M583" s="206">
        <f t="shared" si="121"/>
        <v>13417510.414960779</v>
      </c>
      <c r="N583" s="191">
        <f t="shared" si="125"/>
        <v>0</v>
      </c>
      <c r="O583" s="206">
        <v>14150174.383745933</v>
      </c>
      <c r="P583" s="205">
        <v>732663.96878515428</v>
      </c>
      <c r="Q583" s="192">
        <f t="shared" si="115"/>
        <v>1.093590082687812E-2</v>
      </c>
      <c r="S583" s="191">
        <f t="shared" si="122"/>
        <v>171165863.95220846</v>
      </c>
      <c r="T583" s="192">
        <f t="shared" si="123"/>
        <v>1.0979378170359544E-2</v>
      </c>
      <c r="W583" s="181">
        <v>7532483.1066969708</v>
      </c>
      <c r="X583" s="182">
        <f t="shared" si="113"/>
        <v>22723.697023632023</v>
      </c>
      <c r="Y583" s="192">
        <f t="shared" si="124"/>
        <v>1.6637080169941143E-3</v>
      </c>
    </row>
    <row r="584" spans="1:25" x14ac:dyDescent="0.25">
      <c r="A584" s="188">
        <v>56764.13999999997</v>
      </c>
      <c r="B584" s="203">
        <v>16712567.730252763</v>
      </c>
      <c r="C584" s="204">
        <v>754692.82268946152</v>
      </c>
      <c r="D584" s="205">
        <f t="shared" si="116"/>
        <v>15957874.907563303</v>
      </c>
      <c r="E584" s="189"/>
      <c r="F584" s="189"/>
      <c r="G584" s="181">
        <f t="shared" si="126"/>
        <v>16712567.730252763</v>
      </c>
      <c r="H584" s="190">
        <f t="shared" si="114"/>
        <v>1.1107322892005556E-2</v>
      </c>
      <c r="I584" s="181">
        <f t="shared" si="118"/>
        <v>15957874.907563303</v>
      </c>
      <c r="J584" s="181"/>
      <c r="K584" s="206">
        <f t="shared" si="120"/>
        <v>15229460.962789085</v>
      </c>
      <c r="L584" s="189"/>
      <c r="M584" s="206">
        <f t="shared" si="121"/>
        <v>15229460.962789085</v>
      </c>
      <c r="N584" s="191">
        <f t="shared" si="125"/>
        <v>0</v>
      </c>
      <c r="O584" s="206">
        <v>15984153.785478547</v>
      </c>
      <c r="P584" s="205">
        <v>754692.82268946152</v>
      </c>
      <c r="Q584" s="192">
        <f t="shared" si="115"/>
        <v>1.0935678805560567E-2</v>
      </c>
      <c r="S584" s="191">
        <f t="shared" si="122"/>
        <v>171330606.87004441</v>
      </c>
      <c r="T584" s="192">
        <f t="shared" si="123"/>
        <v>1.0971629203688549E-2</v>
      </c>
      <c r="W584" s="181">
        <v>7538267.413045112</v>
      </c>
      <c r="X584" s="182">
        <f t="shared" si="113"/>
        <v>22728.114761961562</v>
      </c>
      <c r="Y584" s="192">
        <f t="shared" si="124"/>
        <v>1.6631785515490716E-3</v>
      </c>
    </row>
    <row r="585" spans="1:25" x14ac:dyDescent="0.25">
      <c r="A585" s="188">
        <v>56794.559999999969</v>
      </c>
      <c r="B585" s="203">
        <v>17431988.12813247</v>
      </c>
      <c r="C585" s="204">
        <v>785865.09655435907</v>
      </c>
      <c r="D585" s="205">
        <f t="shared" si="116"/>
        <v>16646123.031578111</v>
      </c>
      <c r="E585" s="189"/>
      <c r="F585" s="189"/>
      <c r="G585" s="181">
        <f t="shared" si="126"/>
        <v>17431988.12813247</v>
      </c>
      <c r="H585" s="190">
        <f t="shared" si="114"/>
        <v>1.1095257142575532E-2</v>
      </c>
      <c r="I585" s="181">
        <f t="shared" si="118"/>
        <v>16646123.031578111</v>
      </c>
      <c r="J585" s="181"/>
      <c r="K585" s="206">
        <f t="shared" si="120"/>
        <v>15875895.399669046</v>
      </c>
      <c r="L585" s="189"/>
      <c r="M585" s="206">
        <f t="shared" si="121"/>
        <v>15875895.399669046</v>
      </c>
      <c r="N585" s="191">
        <f t="shared" si="125"/>
        <v>0</v>
      </c>
      <c r="O585" s="206">
        <v>16661760.496223405</v>
      </c>
      <c r="P585" s="205">
        <v>785865.09655435907</v>
      </c>
      <c r="Q585" s="192">
        <f t="shared" si="115"/>
        <v>1.0924131563389894E-2</v>
      </c>
      <c r="S585" s="191">
        <f t="shared" si="122"/>
        <v>171502163.13684797</v>
      </c>
      <c r="T585" s="192">
        <f t="shared" si="123"/>
        <v>1.0963569271386531E-2</v>
      </c>
      <c r="W585" s="181">
        <v>7544050.5175348772</v>
      </c>
      <c r="X585" s="182">
        <f t="shared" si="113"/>
        <v>22733.432489379549</v>
      </c>
      <c r="Y585" s="192">
        <f t="shared" si="124"/>
        <v>1.6623284287495821E-3</v>
      </c>
    </row>
    <row r="586" spans="1:25" x14ac:dyDescent="0.25">
      <c r="A586" s="188">
        <v>56824.979999999967</v>
      </c>
      <c r="B586" s="203">
        <v>18472550.260063466</v>
      </c>
      <c r="C586" s="204">
        <v>758698.31182078109</v>
      </c>
      <c r="D586" s="205">
        <f t="shared" si="116"/>
        <v>17713851.948242683</v>
      </c>
      <c r="E586" s="189"/>
      <c r="F586" s="189"/>
      <c r="G586" s="181">
        <f t="shared" si="126"/>
        <v>18472550.260063466</v>
      </c>
      <c r="H586" s="190">
        <f t="shared" si="114"/>
        <v>1.1075058033703122E-2</v>
      </c>
      <c r="I586" s="181">
        <f t="shared" si="118"/>
        <v>17713851.948242683</v>
      </c>
      <c r="J586" s="181"/>
      <c r="K586" s="206">
        <f t="shared" si="120"/>
        <v>16854196.044649024</v>
      </c>
      <c r="L586" s="189"/>
      <c r="M586" s="206">
        <f t="shared" si="121"/>
        <v>16854196.044649024</v>
      </c>
      <c r="N586" s="191">
        <f t="shared" si="125"/>
        <v>0</v>
      </c>
      <c r="O586" s="206">
        <v>17612894.356469806</v>
      </c>
      <c r="P586" s="205">
        <v>758698.31182078109</v>
      </c>
      <c r="Q586" s="192">
        <f t="shared" si="115"/>
        <v>1.0921112683967005E-2</v>
      </c>
      <c r="S586" s="191">
        <f t="shared" si="122"/>
        <v>171684241.2158314</v>
      </c>
      <c r="T586" s="192">
        <f t="shared" si="123"/>
        <v>1.0955036828051767E-2</v>
      </c>
      <c r="W586" s="181">
        <v>7549832.4201662615</v>
      </c>
      <c r="X586" s="182">
        <f t="shared" si="113"/>
        <v>22740.139338357734</v>
      </c>
      <c r="Y586" s="192">
        <f t="shared" si="124"/>
        <v>1.660997614048032E-3</v>
      </c>
    </row>
    <row r="587" spans="1:25" x14ac:dyDescent="0.25">
      <c r="A587" s="188">
        <v>56855.399999999965</v>
      </c>
      <c r="B587" s="203">
        <v>18787957.712002322</v>
      </c>
      <c r="C587" s="204">
        <v>802655.27151469223</v>
      </c>
      <c r="D587" s="205">
        <f t="shared" si="116"/>
        <v>17985302.440487631</v>
      </c>
      <c r="E587" s="189"/>
      <c r="F587" s="189"/>
      <c r="G587" s="181">
        <f t="shared" si="126"/>
        <v>18787957.712002322</v>
      </c>
      <c r="H587" s="190">
        <f t="shared" si="114"/>
        <v>1.1076745468634464E-2</v>
      </c>
      <c r="I587" s="181">
        <f t="shared" si="118"/>
        <v>17985302.440487631</v>
      </c>
      <c r="J587" s="181"/>
      <c r="K587" s="206">
        <f t="shared" si="120"/>
        <v>17063067.391834181</v>
      </c>
      <c r="L587" s="189"/>
      <c r="M587" s="206">
        <f t="shared" si="121"/>
        <v>17063067.391834181</v>
      </c>
      <c r="N587" s="191">
        <f t="shared" si="125"/>
        <v>0</v>
      </c>
      <c r="O587" s="206">
        <v>17865722.663348872</v>
      </c>
      <c r="P587" s="205">
        <v>802655.27151469223</v>
      </c>
      <c r="Q587" s="192">
        <f t="shared" si="115"/>
        <v>1.0914508137383594E-2</v>
      </c>
      <c r="S587" s="191">
        <f t="shared" si="122"/>
        <v>171868465.48642775</v>
      </c>
      <c r="T587" s="192">
        <f t="shared" si="123"/>
        <v>1.0946418792202373E-2</v>
      </c>
      <c r="W587" s="181">
        <v>7555614.3227976458</v>
      </c>
      <c r="X587" s="182">
        <f t="shared" si="113"/>
        <v>22747.119975121939</v>
      </c>
      <c r="Y587" s="192">
        <f t="shared" si="124"/>
        <v>1.6595709710767181E-3</v>
      </c>
    </row>
    <row r="588" spans="1:25" x14ac:dyDescent="0.25">
      <c r="A588" s="188">
        <v>56885.819999999963</v>
      </c>
      <c r="B588" s="203">
        <v>17375480.095375407</v>
      </c>
      <c r="C588" s="204">
        <v>773658.67543424317</v>
      </c>
      <c r="D588" s="205">
        <f t="shared" si="116"/>
        <v>16601821.419941165</v>
      </c>
      <c r="E588" s="189"/>
      <c r="F588" s="189"/>
      <c r="G588" s="181">
        <f t="shared" si="126"/>
        <v>17375480.095375407</v>
      </c>
      <c r="H588" s="190">
        <f t="shared" si="114"/>
        <v>1.1075552012797196E-2</v>
      </c>
      <c r="I588" s="181">
        <f t="shared" si="118"/>
        <v>16601821.419941165</v>
      </c>
      <c r="J588" s="181"/>
      <c r="K588" s="206">
        <f t="shared" si="120"/>
        <v>15750649.998987176</v>
      </c>
      <c r="L588" s="189"/>
      <c r="M588" s="206">
        <f t="shared" si="121"/>
        <v>15750649.998987176</v>
      </c>
      <c r="N588" s="191">
        <f t="shared" si="125"/>
        <v>0</v>
      </c>
      <c r="O588" s="206">
        <v>16524308.674421418</v>
      </c>
      <c r="P588" s="205">
        <v>773658.67543424317</v>
      </c>
      <c r="Q588" s="192">
        <f t="shared" si="115"/>
        <v>1.0903447035783165E-2</v>
      </c>
      <c r="S588" s="191">
        <f t="shared" si="122"/>
        <v>172038349.54266149</v>
      </c>
      <c r="T588" s="192">
        <f t="shared" si="123"/>
        <v>1.0938487698607169E-2</v>
      </c>
      <c r="W588" s="181">
        <v>7561396.2254290292</v>
      </c>
      <c r="X588" s="182">
        <f t="shared" si="113"/>
        <v>22752.193432754564</v>
      </c>
      <c r="Y588" s="192">
        <f t="shared" si="124"/>
        <v>1.6588139667821356E-3</v>
      </c>
    </row>
    <row r="589" spans="1:25" x14ac:dyDescent="0.25">
      <c r="A589" s="188">
        <v>56916.239999999962</v>
      </c>
      <c r="B589" s="203">
        <v>16354249.677636212</v>
      </c>
      <c r="C589" s="204">
        <v>708611.64980334276</v>
      </c>
      <c r="D589" s="205">
        <f t="shared" si="116"/>
        <v>15645638.027832869</v>
      </c>
      <c r="E589" s="189"/>
      <c r="F589" s="189"/>
      <c r="G589" s="181">
        <f t="shared" si="126"/>
        <v>16354249.677636212</v>
      </c>
      <c r="H589" s="190">
        <f t="shared" si="114"/>
        <v>1.1061409601831329E-2</v>
      </c>
      <c r="I589" s="181">
        <f t="shared" si="118"/>
        <v>15645638.027832869</v>
      </c>
      <c r="J589" s="181"/>
      <c r="K589" s="206">
        <f t="shared" si="120"/>
        <v>14844027.124597197</v>
      </c>
      <c r="L589" s="189"/>
      <c r="M589" s="206">
        <f t="shared" si="121"/>
        <v>14844027.124597197</v>
      </c>
      <c r="N589" s="191">
        <f t="shared" si="125"/>
        <v>0</v>
      </c>
      <c r="O589" s="206">
        <v>15552638.77440054</v>
      </c>
      <c r="P589" s="205">
        <v>708611.64980334276</v>
      </c>
      <c r="Q589" s="192">
        <f t="shared" si="115"/>
        <v>1.0893659248947918E-2</v>
      </c>
      <c r="S589" s="191">
        <f t="shared" si="122"/>
        <v>172198312.73156667</v>
      </c>
      <c r="T589" s="192">
        <f t="shared" si="123"/>
        <v>1.0931035743519057E-2</v>
      </c>
      <c r="W589" s="181">
        <v>7567178.1280604154</v>
      </c>
      <c r="X589" s="182">
        <f t="shared" si="113"/>
        <v>22755.948098145767</v>
      </c>
      <c r="Y589" s="192">
        <f t="shared" si="124"/>
        <v>1.6585207431094595E-3</v>
      </c>
    </row>
    <row r="590" spans="1:25" x14ac:dyDescent="0.25">
      <c r="A590" s="188">
        <v>56946.65999999996</v>
      </c>
      <c r="B590" s="203">
        <v>13837849.085553769</v>
      </c>
      <c r="C590" s="204">
        <v>635645.28096355393</v>
      </c>
      <c r="D590" s="205">
        <f t="shared" si="116"/>
        <v>13202203.804590216</v>
      </c>
      <c r="E590" s="189"/>
      <c r="F590" s="189"/>
      <c r="G590" s="181">
        <f t="shared" si="126"/>
        <v>13837849.085553769</v>
      </c>
      <c r="H590" s="190">
        <f t="shared" si="114"/>
        <v>1.1055677449107293E-2</v>
      </c>
      <c r="I590" s="181">
        <f t="shared" si="118"/>
        <v>13202203.804590216</v>
      </c>
      <c r="J590" s="181"/>
      <c r="K590" s="206">
        <f t="shared" si="120"/>
        <v>12599520.209321829</v>
      </c>
      <c r="L590" s="189"/>
      <c r="M590" s="206">
        <f t="shared" si="121"/>
        <v>12599520.209321829</v>
      </c>
      <c r="N590" s="191">
        <f t="shared" si="125"/>
        <v>0</v>
      </c>
      <c r="O590" s="206">
        <v>13235165.490285382</v>
      </c>
      <c r="P590" s="205">
        <v>635645.28096355393</v>
      </c>
      <c r="Q590" s="192">
        <f t="shared" si="115"/>
        <v>1.0876407170825164E-2</v>
      </c>
      <c r="S590" s="191">
        <f t="shared" si="122"/>
        <v>172333875.80434343</v>
      </c>
      <c r="T590" s="192">
        <f t="shared" si="123"/>
        <v>1.0924726001130258E-2</v>
      </c>
      <c r="W590" s="181">
        <v>7572960.0306917997</v>
      </c>
      <c r="X590" s="182">
        <f t="shared" si="113"/>
        <v>22756.475025076888</v>
      </c>
      <c r="Y590" s="192">
        <f t="shared" si="124"/>
        <v>1.6593483321880598E-3</v>
      </c>
    </row>
    <row r="591" spans="1:25" x14ac:dyDescent="0.25">
      <c r="A591" s="188">
        <v>56977.079999999958</v>
      </c>
      <c r="B591" s="203">
        <v>14220157.378230218</v>
      </c>
      <c r="C591" s="204">
        <v>603812.83225713531</v>
      </c>
      <c r="D591" s="205">
        <f t="shared" si="116"/>
        <v>13616344.545973083</v>
      </c>
      <c r="E591" s="189"/>
      <c r="F591" s="189"/>
      <c r="G591" s="181">
        <f t="shared" si="126"/>
        <v>14220157.378230218</v>
      </c>
      <c r="H591" s="190">
        <f t="shared" si="114"/>
        <v>1.1036338882376207E-2</v>
      </c>
      <c r="I591" s="181">
        <f t="shared" si="118"/>
        <v>13616344.545973083</v>
      </c>
      <c r="J591" s="181"/>
      <c r="K591" s="206">
        <f t="shared" si="120"/>
        <v>12936216.452009322</v>
      </c>
      <c r="L591" s="189"/>
      <c r="M591" s="206">
        <f t="shared" si="121"/>
        <v>12936216.452009322</v>
      </c>
      <c r="N591" s="191">
        <f t="shared" si="125"/>
        <v>0</v>
      </c>
      <c r="O591" s="206">
        <v>13540029.284266457</v>
      </c>
      <c r="P591" s="205">
        <v>603812.83225713531</v>
      </c>
      <c r="Q591" s="192">
        <f t="shared" si="115"/>
        <v>1.0871088833544373E-2</v>
      </c>
      <c r="S591" s="191">
        <f t="shared" si="122"/>
        <v>172472994.1941888</v>
      </c>
      <c r="T591" s="192">
        <f t="shared" si="123"/>
        <v>1.0918263031428177E-2</v>
      </c>
      <c r="W591" s="181">
        <v>7578741.9333231859</v>
      </c>
      <c r="X591" s="182">
        <f t="shared" si="113"/>
        <v>22757.470265063046</v>
      </c>
      <c r="Y591" s="192">
        <f t="shared" si="124"/>
        <v>1.6600132069561901E-3</v>
      </c>
    </row>
    <row r="592" spans="1:25" x14ac:dyDescent="0.25">
      <c r="A592" s="188">
        <v>57007.499999999956</v>
      </c>
      <c r="B592" s="203">
        <v>14365113.395672282</v>
      </c>
      <c r="C592" s="204">
        <v>599162.73510001809</v>
      </c>
      <c r="D592" s="205">
        <f t="shared" si="116"/>
        <v>13765950.660572264</v>
      </c>
      <c r="E592" s="189"/>
      <c r="F592" s="189"/>
      <c r="G592" s="181">
        <f t="shared" si="126"/>
        <v>14365113.395672282</v>
      </c>
      <c r="H592" s="190">
        <f t="shared" si="114"/>
        <v>1.1034332924752865E-2</v>
      </c>
      <c r="I592" s="181">
        <f t="shared" si="118"/>
        <v>13765950.660572264</v>
      </c>
      <c r="J592" s="181"/>
      <c r="K592" s="206">
        <f t="shared" si="120"/>
        <v>13040473.18916807</v>
      </c>
      <c r="L592" s="189"/>
      <c r="M592" s="206">
        <f t="shared" si="121"/>
        <v>13040473.18916807</v>
      </c>
      <c r="N592" s="191">
        <f t="shared" si="125"/>
        <v>0</v>
      </c>
      <c r="O592" s="206">
        <v>13639635.924268087</v>
      </c>
      <c r="P592" s="205">
        <v>599162.73510001809</v>
      </c>
      <c r="Q592" s="192">
        <f t="shared" si="115"/>
        <v>1.0871777097626323E-2</v>
      </c>
      <c r="S592" s="191">
        <f t="shared" si="122"/>
        <v>172613242.56294557</v>
      </c>
      <c r="T592" s="192">
        <f t="shared" si="123"/>
        <v>1.0911756987203258E-2</v>
      </c>
      <c r="W592" s="181">
        <v>7584531.047104842</v>
      </c>
      <c r="X592" s="182">
        <f t="shared" ref="X592:X655" si="127">S592/W592*1000</f>
        <v>22758.591334244098</v>
      </c>
      <c r="Y592" s="192">
        <f t="shared" si="124"/>
        <v>1.6606333295687836E-3</v>
      </c>
    </row>
    <row r="593" spans="1:25" x14ac:dyDescent="0.25">
      <c r="A593" s="188">
        <v>57037.919999999955</v>
      </c>
      <c r="B593" s="203">
        <v>13347800.541375762</v>
      </c>
      <c r="C593" s="204">
        <v>579256.8195909377</v>
      </c>
      <c r="D593" s="205">
        <f t="shared" si="116"/>
        <v>12768543.721784825</v>
      </c>
      <c r="E593" s="189"/>
      <c r="F593" s="189"/>
      <c r="G593" s="181">
        <f t="shared" si="126"/>
        <v>13347800.541375762</v>
      </c>
      <c r="H593" s="190">
        <f t="shared" si="114"/>
        <v>1.1031423322467759E-2</v>
      </c>
      <c r="I593" s="181">
        <f t="shared" si="118"/>
        <v>12768543.721784825</v>
      </c>
      <c r="J593" s="181"/>
      <c r="K593" s="206">
        <f t="shared" si="120"/>
        <v>12098486.312569425</v>
      </c>
      <c r="L593" s="189"/>
      <c r="M593" s="206">
        <f t="shared" si="121"/>
        <v>12098486.312569425</v>
      </c>
      <c r="N593" s="191">
        <f t="shared" si="125"/>
        <v>0</v>
      </c>
      <c r="O593" s="206">
        <v>12677743.132160362</v>
      </c>
      <c r="P593" s="205">
        <v>579256.8195909377</v>
      </c>
      <c r="Q593" s="192">
        <f t="shared" si="115"/>
        <v>1.0861409003200428E-2</v>
      </c>
      <c r="S593" s="191">
        <f t="shared" si="122"/>
        <v>172743237.2456885</v>
      </c>
      <c r="T593" s="192">
        <f t="shared" si="123"/>
        <v>1.0905734453342308E-2</v>
      </c>
      <c r="W593" s="181">
        <v>7590318.9590281183</v>
      </c>
      <c r="X593" s="182">
        <f t="shared" si="127"/>
        <v>22758.363407142897</v>
      </c>
      <c r="Y593" s="192">
        <f t="shared" si="124"/>
        <v>1.6617202072715109E-3</v>
      </c>
    </row>
    <row r="594" spans="1:25" x14ac:dyDescent="0.25">
      <c r="A594" s="188">
        <v>57068.339999999953</v>
      </c>
      <c r="B594" s="203">
        <v>14577441.072373267</v>
      </c>
      <c r="C594" s="204">
        <v>683637.08185428462</v>
      </c>
      <c r="D594" s="205">
        <f t="shared" si="116"/>
        <v>13893803.990518983</v>
      </c>
      <c r="E594" s="189"/>
      <c r="F594" s="189"/>
      <c r="G594" s="181">
        <f t="shared" si="126"/>
        <v>14577441.072373267</v>
      </c>
      <c r="H594" s="190">
        <f t="shared" si="114"/>
        <v>1.1038572241863331E-2</v>
      </c>
      <c r="I594" s="181">
        <f t="shared" si="118"/>
        <v>13893803.990518983</v>
      </c>
      <c r="J594" s="181"/>
      <c r="K594" s="206">
        <f t="shared" si="120"/>
        <v>13175202.275127858</v>
      </c>
      <c r="L594" s="189"/>
      <c r="M594" s="206">
        <f t="shared" si="121"/>
        <v>13175202.275127858</v>
      </c>
      <c r="N594" s="191">
        <f t="shared" si="125"/>
        <v>0</v>
      </c>
      <c r="O594" s="206">
        <v>13858839.356982142</v>
      </c>
      <c r="P594" s="205">
        <v>683637.08185428462</v>
      </c>
      <c r="Q594" s="192">
        <f t="shared" si="115"/>
        <v>1.0854029456240921E-2</v>
      </c>
      <c r="S594" s="191">
        <f t="shared" si="122"/>
        <v>172884705.77568296</v>
      </c>
      <c r="T594" s="192">
        <f t="shared" si="123"/>
        <v>1.0899188746257282E-2</v>
      </c>
      <c r="W594" s="181">
        <v>7596105.6690930165</v>
      </c>
      <c r="X594" s="182">
        <f t="shared" si="127"/>
        <v>22759.649918920306</v>
      </c>
      <c r="Y594" s="192">
        <f t="shared" si="124"/>
        <v>1.6622763965432608E-3</v>
      </c>
    </row>
    <row r="595" spans="1:25" x14ac:dyDescent="0.25">
      <c r="A595" s="188">
        <v>57098.759999999951</v>
      </c>
      <c r="B595" s="203">
        <v>14990911.524275139</v>
      </c>
      <c r="C595" s="204">
        <v>743376.84193903487</v>
      </c>
      <c r="D595" s="205">
        <f t="shared" si="116"/>
        <v>14247534.682336103</v>
      </c>
      <c r="E595" s="189"/>
      <c r="F595" s="189"/>
      <c r="G595" s="181">
        <f t="shared" si="126"/>
        <v>14990911.524275139</v>
      </c>
      <c r="H595" s="190">
        <f t="shared" si="114"/>
        <v>1.1045037105482658E-2</v>
      </c>
      <c r="I595" s="181">
        <f t="shared" si="118"/>
        <v>14247534.682336103</v>
      </c>
      <c r="J595" s="181"/>
      <c r="K595" s="206">
        <f t="shared" si="120"/>
        <v>13563086.742924418</v>
      </c>
      <c r="L595" s="189"/>
      <c r="M595" s="206">
        <f t="shared" si="121"/>
        <v>13563086.742924418</v>
      </c>
      <c r="N595" s="191">
        <f t="shared" si="125"/>
        <v>0</v>
      </c>
      <c r="O595" s="206">
        <v>14306463.584863454</v>
      </c>
      <c r="P595" s="205">
        <v>743376.84193903487</v>
      </c>
      <c r="Q595" s="192">
        <f t="shared" si="115"/>
        <v>1.0849727219240268E-2</v>
      </c>
      <c r="S595" s="191">
        <f t="shared" si="122"/>
        <v>173030282.10364664</v>
      </c>
      <c r="T595" s="192">
        <f t="shared" si="123"/>
        <v>1.0892464819730385E-2</v>
      </c>
      <c r="W595" s="181">
        <v>7601891.1772995358</v>
      </c>
      <c r="X595" s="182">
        <f t="shared" si="127"/>
        <v>22761.478435832229</v>
      </c>
      <c r="Y595" s="192">
        <f t="shared" si="124"/>
        <v>1.6626437221423096E-3</v>
      </c>
    </row>
    <row r="596" spans="1:25" x14ac:dyDescent="0.25">
      <c r="A596" s="188">
        <v>57129.179999999949</v>
      </c>
      <c r="B596" s="203">
        <v>16896840.057198305</v>
      </c>
      <c r="C596" s="204">
        <v>765699.62811817706</v>
      </c>
      <c r="D596" s="205">
        <f t="shared" si="116"/>
        <v>16131140.429080127</v>
      </c>
      <c r="E596" s="189"/>
      <c r="F596" s="189"/>
      <c r="G596" s="181">
        <f t="shared" si="126"/>
        <v>16896840.057198305</v>
      </c>
      <c r="H596" s="190">
        <f t="shared" si="114"/>
        <v>1.1025973382412957E-2</v>
      </c>
      <c r="I596" s="181">
        <f t="shared" si="118"/>
        <v>16131140.429080127</v>
      </c>
      <c r="J596" s="181"/>
      <c r="K596" s="206">
        <f t="shared" si="120"/>
        <v>15394695.011539452</v>
      </c>
      <c r="L596" s="189"/>
      <c r="M596" s="206">
        <f t="shared" si="121"/>
        <v>15394695.011539452</v>
      </c>
      <c r="N596" s="191">
        <f t="shared" si="125"/>
        <v>0</v>
      </c>
      <c r="O596" s="206">
        <v>16160394.63965763</v>
      </c>
      <c r="P596" s="205">
        <v>765699.62811817706</v>
      </c>
      <c r="Q596" s="192">
        <f t="shared" si="115"/>
        <v>1.0849632114629193E-2</v>
      </c>
      <c r="S596" s="191">
        <f t="shared" si="122"/>
        <v>173195516.15239701</v>
      </c>
      <c r="T596" s="192">
        <f t="shared" si="123"/>
        <v>1.0884857740375287E-2</v>
      </c>
      <c r="W596" s="181">
        <v>7607675.483647678</v>
      </c>
      <c r="X596" s="182">
        <f t="shared" si="127"/>
        <v>22765.891700384986</v>
      </c>
      <c r="Y596" s="192">
        <f t="shared" si="124"/>
        <v>1.6621237097345087E-3</v>
      </c>
    </row>
    <row r="597" spans="1:25" x14ac:dyDescent="0.25">
      <c r="A597" s="188">
        <v>57159.599999999948</v>
      </c>
      <c r="B597" s="203">
        <v>17623984.761726957</v>
      </c>
      <c r="C597" s="204">
        <v>797311.7929275966</v>
      </c>
      <c r="D597" s="205">
        <f t="shared" si="116"/>
        <v>16826672.96879936</v>
      </c>
      <c r="E597" s="189"/>
      <c r="F597" s="189"/>
      <c r="G597" s="181">
        <f t="shared" si="126"/>
        <v>17623984.761726957</v>
      </c>
      <c r="H597" s="190">
        <f t="shared" si="114"/>
        <v>1.1014041094064009E-2</v>
      </c>
      <c r="I597" s="181">
        <f t="shared" si="118"/>
        <v>16826672.96879936</v>
      </c>
      <c r="J597" s="181"/>
      <c r="K597" s="206">
        <f t="shared" si="120"/>
        <v>16047962.018100664</v>
      </c>
      <c r="L597" s="189"/>
      <c r="M597" s="206">
        <f t="shared" si="121"/>
        <v>16047962.018100664</v>
      </c>
      <c r="N597" s="191">
        <f t="shared" si="125"/>
        <v>0</v>
      </c>
      <c r="O597" s="206">
        <v>16845273.811028261</v>
      </c>
      <c r="P597" s="205">
        <v>797311.7929275966</v>
      </c>
      <c r="Q597" s="192">
        <f t="shared" si="115"/>
        <v>1.0838230795801707E-2</v>
      </c>
      <c r="S597" s="191">
        <f t="shared" si="122"/>
        <v>173367582.7708286</v>
      </c>
      <c r="T597" s="192">
        <f t="shared" si="123"/>
        <v>1.0876945222505041E-2</v>
      </c>
      <c r="W597" s="181">
        <v>7613458.5881374413</v>
      </c>
      <c r="X597" s="182">
        <f t="shared" si="127"/>
        <v>22771.199286609808</v>
      </c>
      <c r="Y597" s="192">
        <f t="shared" si="124"/>
        <v>1.6612888197988784E-3</v>
      </c>
    </row>
    <row r="598" spans="1:25" x14ac:dyDescent="0.25">
      <c r="A598" s="188">
        <v>57190.019999999946</v>
      </c>
      <c r="B598" s="203">
        <v>18675628.589828882</v>
      </c>
      <c r="C598" s="204">
        <v>769705.58405327087</v>
      </c>
      <c r="D598" s="205">
        <f t="shared" si="116"/>
        <v>17905923.005775612</v>
      </c>
      <c r="E598" s="189"/>
      <c r="F598" s="189"/>
      <c r="G598" s="181">
        <f t="shared" si="126"/>
        <v>18675628.589828882</v>
      </c>
      <c r="H598" s="190">
        <f t="shared" si="114"/>
        <v>1.0993518864824026E-2</v>
      </c>
      <c r="I598" s="181">
        <f t="shared" si="118"/>
        <v>17905923.005775612</v>
      </c>
      <c r="J598" s="181"/>
      <c r="K598" s="206">
        <f t="shared" si="120"/>
        <v>17036816.458788536</v>
      </c>
      <c r="L598" s="189"/>
      <c r="M598" s="206">
        <f t="shared" si="121"/>
        <v>17036816.458788536</v>
      </c>
      <c r="N598" s="191">
        <f t="shared" si="125"/>
        <v>0</v>
      </c>
      <c r="O598" s="206">
        <v>17806522.042841807</v>
      </c>
      <c r="P598" s="205">
        <v>769705.58405327087</v>
      </c>
      <c r="Q598" s="192">
        <f t="shared" si="115"/>
        <v>1.0835308528257759E-2</v>
      </c>
      <c r="S598" s="191">
        <f t="shared" si="122"/>
        <v>173550203.18496814</v>
      </c>
      <c r="T598" s="192">
        <f t="shared" si="123"/>
        <v>1.0868568692865344E-2</v>
      </c>
      <c r="W598" s="181">
        <v>7619240.4907688266</v>
      </c>
      <c r="X598" s="182">
        <f t="shared" si="127"/>
        <v>22777.887559164825</v>
      </c>
      <c r="Y598" s="192">
        <f t="shared" si="124"/>
        <v>1.6599819484579559E-3</v>
      </c>
    </row>
    <row r="599" spans="1:25" x14ac:dyDescent="0.25">
      <c r="A599" s="188">
        <v>57220.439999999944</v>
      </c>
      <c r="B599" s="203">
        <v>18994540.33892652</v>
      </c>
      <c r="C599" s="204">
        <v>814325.08869843686</v>
      </c>
      <c r="D599" s="205">
        <f t="shared" si="116"/>
        <v>18180215.250228085</v>
      </c>
      <c r="E599" s="189"/>
      <c r="F599" s="189"/>
      <c r="G599" s="181">
        <f t="shared" si="126"/>
        <v>18994540.33892652</v>
      </c>
      <c r="H599" s="190">
        <f t="shared" si="114"/>
        <v>1.0995480727116425E-2</v>
      </c>
      <c r="I599" s="181">
        <f t="shared" si="118"/>
        <v>18180215.250228085</v>
      </c>
      <c r="J599" s="181"/>
      <c r="K599" s="206">
        <f t="shared" si="120"/>
        <v>17247839.783871293</v>
      </c>
      <c r="L599" s="189"/>
      <c r="M599" s="206">
        <f t="shared" si="121"/>
        <v>17247839.783871293</v>
      </c>
      <c r="N599" s="191">
        <f t="shared" si="125"/>
        <v>0</v>
      </c>
      <c r="O599" s="206">
        <v>18062164.872569729</v>
      </c>
      <c r="P599" s="205">
        <v>814325.08869843686</v>
      </c>
      <c r="Q599" s="192">
        <f t="shared" si="115"/>
        <v>1.0828791083925315E-2</v>
      </c>
      <c r="S599" s="191">
        <f t="shared" si="122"/>
        <v>173734975.57700524</v>
      </c>
      <c r="T599" s="192">
        <f t="shared" si="123"/>
        <v>1.0860107962765708E-2</v>
      </c>
      <c r="W599" s="181">
        <v>7625022.3934002109</v>
      </c>
      <c r="X599" s="182">
        <f t="shared" si="127"/>
        <v>22784.847914332739</v>
      </c>
      <c r="Y599" s="192">
        <f t="shared" si="124"/>
        <v>1.6585809215434733E-3</v>
      </c>
    </row>
    <row r="600" spans="1:25" x14ac:dyDescent="0.25">
      <c r="A600" s="188">
        <v>57250.859999999942</v>
      </c>
      <c r="B600" s="203">
        <v>17566517.978055645</v>
      </c>
      <c r="C600" s="204">
        <v>784948.74354193301</v>
      </c>
      <c r="D600" s="205">
        <f t="shared" si="116"/>
        <v>16781569.234513711</v>
      </c>
      <c r="E600" s="189"/>
      <c r="F600" s="189"/>
      <c r="G600" s="181">
        <f t="shared" si="126"/>
        <v>17566517.978055645</v>
      </c>
      <c r="H600" s="190">
        <f t="shared" si="114"/>
        <v>1.0994682255201838E-2</v>
      </c>
      <c r="I600" s="181">
        <f t="shared" si="118"/>
        <v>16781569.234513711</v>
      </c>
      <c r="J600" s="181"/>
      <c r="K600" s="206">
        <f t="shared" si="120"/>
        <v>15921039.454241624</v>
      </c>
      <c r="L600" s="189"/>
      <c r="M600" s="206">
        <f t="shared" si="121"/>
        <v>15921039.454241624</v>
      </c>
      <c r="N600" s="191">
        <f t="shared" si="125"/>
        <v>0</v>
      </c>
      <c r="O600" s="206">
        <v>16705988.197783558</v>
      </c>
      <c r="P600" s="205">
        <v>784948.74354193301</v>
      </c>
      <c r="Q600" s="192">
        <f t="shared" si="115"/>
        <v>1.0817931657766788E-2</v>
      </c>
      <c r="S600" s="191">
        <f t="shared" si="122"/>
        <v>173905365.0322597</v>
      </c>
      <c r="T600" s="192">
        <f t="shared" si="123"/>
        <v>1.0852321558311839E-2</v>
      </c>
      <c r="W600" s="181">
        <v>7630804.2960315952</v>
      </c>
      <c r="X600" s="182">
        <f t="shared" si="127"/>
        <v>22789.912869695701</v>
      </c>
      <c r="Y600" s="192">
        <f t="shared" si="124"/>
        <v>1.657837388409078E-3</v>
      </c>
    </row>
    <row r="601" spans="1:25" x14ac:dyDescent="0.25">
      <c r="A601" s="188">
        <v>57281.279999999941</v>
      </c>
      <c r="B601" s="203">
        <v>16533829.290637337</v>
      </c>
      <c r="C601" s="204">
        <v>718949.74471339118</v>
      </c>
      <c r="D601" s="205">
        <f t="shared" si="116"/>
        <v>15814879.545923945</v>
      </c>
      <c r="E601" s="189"/>
      <c r="F601" s="189"/>
      <c r="G601" s="181">
        <f t="shared" si="126"/>
        <v>16533829.290637337</v>
      </c>
      <c r="H601" s="190">
        <f t="shared" si="114"/>
        <v>1.0980608498761812E-2</v>
      </c>
      <c r="I601" s="181">
        <f t="shared" si="118"/>
        <v>15814879.545923945</v>
      </c>
      <c r="J601" s="181"/>
      <c r="K601" s="206">
        <f t="shared" si="120"/>
        <v>15004466.467191502</v>
      </c>
      <c r="L601" s="189"/>
      <c r="M601" s="206">
        <f t="shared" si="121"/>
        <v>15004466.467191502</v>
      </c>
      <c r="N601" s="191">
        <f t="shared" si="125"/>
        <v>0</v>
      </c>
      <c r="O601" s="206">
        <v>15723416.211904895</v>
      </c>
      <c r="P601" s="205">
        <v>718949.74471339118</v>
      </c>
      <c r="Q601" s="192">
        <f t="shared" si="115"/>
        <v>1.08083433995112E-2</v>
      </c>
      <c r="S601" s="191">
        <f t="shared" si="122"/>
        <v>174065804.37485397</v>
      </c>
      <c r="T601" s="192">
        <f t="shared" si="123"/>
        <v>1.0845005468772762E-2</v>
      </c>
      <c r="W601" s="181">
        <v>7636586.1986629805</v>
      </c>
      <c r="X601" s="182">
        <f t="shared" si="127"/>
        <v>22793.667202411671</v>
      </c>
      <c r="Y601" s="192">
        <f t="shared" si="124"/>
        <v>1.657549230786648E-3</v>
      </c>
    </row>
    <row r="602" spans="1:25" x14ac:dyDescent="0.25">
      <c r="A602" s="188">
        <v>57311.699999999939</v>
      </c>
      <c r="B602" s="203">
        <v>13989724.580819303</v>
      </c>
      <c r="C602" s="204">
        <v>644940.41033566731</v>
      </c>
      <c r="D602" s="205">
        <f t="shared" si="116"/>
        <v>13344784.170483636</v>
      </c>
      <c r="E602" s="189"/>
      <c r="F602" s="189"/>
      <c r="G602" s="181">
        <f t="shared" si="126"/>
        <v>13989724.580819303</v>
      </c>
      <c r="H602" s="190">
        <f t="shared" si="114"/>
        <v>1.097536866651394E-2</v>
      </c>
      <c r="I602" s="181">
        <f t="shared" si="118"/>
        <v>13344784.170483636</v>
      </c>
      <c r="J602" s="181"/>
      <c r="K602" s="206">
        <f t="shared" si="120"/>
        <v>12735485.900567917</v>
      </c>
      <c r="L602" s="189"/>
      <c r="M602" s="206">
        <f t="shared" si="121"/>
        <v>12735485.900567917</v>
      </c>
      <c r="N602" s="191">
        <f t="shared" si="125"/>
        <v>0</v>
      </c>
      <c r="O602" s="206">
        <v>13380426.310903585</v>
      </c>
      <c r="P602" s="205">
        <v>644940.41033566731</v>
      </c>
      <c r="Q602" s="192">
        <f t="shared" si="115"/>
        <v>1.0791338796019678E-2</v>
      </c>
      <c r="S602" s="191">
        <f t="shared" si="122"/>
        <v>174201770.06610009</v>
      </c>
      <c r="T602" s="192">
        <f t="shared" si="123"/>
        <v>1.0838810727365811E-2</v>
      </c>
      <c r="W602" s="181">
        <v>7642368.1012943657</v>
      </c>
      <c r="X602" s="182">
        <f t="shared" si="127"/>
        <v>22794.213489480575</v>
      </c>
      <c r="Y602" s="192">
        <f t="shared" si="124"/>
        <v>1.6583616031085047E-3</v>
      </c>
    </row>
    <row r="603" spans="1:25" x14ac:dyDescent="0.25">
      <c r="A603" s="188">
        <v>57342.119999999937</v>
      </c>
      <c r="B603" s="203">
        <v>14375950.626890702</v>
      </c>
      <c r="C603" s="204">
        <v>612622.84999187593</v>
      </c>
      <c r="D603" s="205">
        <f t="shared" si="116"/>
        <v>13763327.776898826</v>
      </c>
      <c r="E603" s="189"/>
      <c r="F603" s="189"/>
      <c r="G603" s="181">
        <f t="shared" si="126"/>
        <v>14375950.626890702</v>
      </c>
      <c r="H603" s="190">
        <f t="shared" si="114"/>
        <v>1.0955803407562081E-2</v>
      </c>
      <c r="I603" s="181">
        <f t="shared" si="118"/>
        <v>13763327.776898826</v>
      </c>
      <c r="J603" s="181"/>
      <c r="K603" s="206">
        <f t="shared" si="120"/>
        <v>13075748.333245639</v>
      </c>
      <c r="L603" s="189"/>
      <c r="M603" s="206">
        <f t="shared" si="121"/>
        <v>13075748.333245639</v>
      </c>
      <c r="N603" s="191">
        <f t="shared" si="125"/>
        <v>0</v>
      </c>
      <c r="O603" s="206">
        <v>13688371.183237515</v>
      </c>
      <c r="P603" s="205">
        <v>612622.84999187593</v>
      </c>
      <c r="Q603" s="192">
        <f t="shared" si="115"/>
        <v>1.0786143054574815E-2</v>
      </c>
      <c r="S603" s="191">
        <f t="shared" si="122"/>
        <v>174341301.94733638</v>
      </c>
      <c r="T603" s="192">
        <f t="shared" si="123"/>
        <v>1.0832465464384766E-2</v>
      </c>
      <c r="W603" s="181">
        <v>7648150.0039257519</v>
      </c>
      <c r="X603" s="182">
        <f t="shared" si="127"/>
        <v>22795.225231964327</v>
      </c>
      <c r="Y603" s="192">
        <f t="shared" si="124"/>
        <v>1.6590142252868034E-3</v>
      </c>
    </row>
    <row r="604" spans="1:25" x14ac:dyDescent="0.25">
      <c r="A604" s="188">
        <v>57372.539999999935</v>
      </c>
      <c r="B604" s="203">
        <v>14522464.587333927</v>
      </c>
      <c r="C604" s="204">
        <v>607902.24938640743</v>
      </c>
      <c r="D604" s="205">
        <f t="shared" si="116"/>
        <v>13914562.337947519</v>
      </c>
      <c r="E604" s="189"/>
      <c r="F604" s="189"/>
      <c r="G604" s="181">
        <f t="shared" si="126"/>
        <v>14522464.587333927</v>
      </c>
      <c r="H604" s="190">
        <f t="shared" si="114"/>
        <v>1.0953703415181426E-2</v>
      </c>
      <c r="I604" s="181">
        <f t="shared" si="118"/>
        <v>13914562.337947519</v>
      </c>
      <c r="J604" s="181"/>
      <c r="K604" s="206">
        <f t="shared" si="120"/>
        <v>13181138.201487167</v>
      </c>
      <c r="L604" s="189"/>
      <c r="M604" s="206">
        <f t="shared" si="121"/>
        <v>13181138.201487167</v>
      </c>
      <c r="N604" s="191">
        <f t="shared" si="125"/>
        <v>0</v>
      </c>
      <c r="O604" s="206">
        <v>13789040.450873574</v>
      </c>
      <c r="P604" s="205">
        <v>607902.24938640743</v>
      </c>
      <c r="Q604" s="192">
        <f t="shared" si="115"/>
        <v>1.0786802770005322E-2</v>
      </c>
      <c r="S604" s="191">
        <f t="shared" si="122"/>
        <v>174481966.95965549</v>
      </c>
      <c r="T604" s="192">
        <f t="shared" si="123"/>
        <v>1.0826077819773738E-2</v>
      </c>
      <c r="W604" s="181">
        <v>7653939.1177074062</v>
      </c>
      <c r="X604" s="182">
        <f t="shared" si="127"/>
        <v>22796.362013906153</v>
      </c>
      <c r="Y604" s="192">
        <f t="shared" si="124"/>
        <v>1.6596229137091356E-3</v>
      </c>
    </row>
    <row r="605" spans="1:25" x14ac:dyDescent="0.25">
      <c r="A605" s="188">
        <v>57402.959999999934</v>
      </c>
      <c r="B605" s="203">
        <v>13493974.080666011</v>
      </c>
      <c r="C605" s="204">
        <v>587711.89227514027</v>
      </c>
      <c r="D605" s="205">
        <f t="shared" si="116"/>
        <v>12906262.188390872</v>
      </c>
      <c r="E605" s="189"/>
      <c r="F605" s="189"/>
      <c r="G605" s="181">
        <f t="shared" si="126"/>
        <v>13493974.080666011</v>
      </c>
      <c r="H605" s="190">
        <f t="shared" si="114"/>
        <v>1.0951133022788051E-2</v>
      </c>
      <c r="I605" s="181">
        <f t="shared" si="118"/>
        <v>12906262.188390872</v>
      </c>
      <c r="J605" s="181"/>
      <c r="K605" s="206">
        <f t="shared" si="120"/>
        <v>12228866.891354248</v>
      </c>
      <c r="L605" s="189"/>
      <c r="M605" s="206">
        <f t="shared" si="121"/>
        <v>12228866.891354248</v>
      </c>
      <c r="N605" s="191">
        <f t="shared" si="125"/>
        <v>0</v>
      </c>
      <c r="O605" s="206">
        <v>12816578.783629388</v>
      </c>
      <c r="P605" s="205">
        <v>587711.89227514027</v>
      </c>
      <c r="Q605" s="192">
        <f t="shared" si="115"/>
        <v>1.0776602577908356E-2</v>
      </c>
      <c r="S605" s="191">
        <f t="shared" si="122"/>
        <v>174612347.53844029</v>
      </c>
      <c r="T605" s="192">
        <f t="shared" si="123"/>
        <v>1.0820164786499831E-2</v>
      </c>
      <c r="W605" s="181">
        <v>7659727.0296306834</v>
      </c>
      <c r="X605" s="182">
        <f t="shared" si="127"/>
        <v>22796.157991397678</v>
      </c>
      <c r="Y605" s="192">
        <f t="shared" si="124"/>
        <v>1.6606899001760933E-3</v>
      </c>
    </row>
    <row r="606" spans="1:25" x14ac:dyDescent="0.25">
      <c r="A606" s="188">
        <v>57433.379999999932</v>
      </c>
      <c r="B606" s="203">
        <v>14737191.595149148</v>
      </c>
      <c r="C606" s="204">
        <v>693624.48848927277</v>
      </c>
      <c r="D606" s="205">
        <f t="shared" si="116"/>
        <v>14043567.106659876</v>
      </c>
      <c r="E606" s="189"/>
      <c r="F606" s="189"/>
      <c r="G606" s="181">
        <f t="shared" si="126"/>
        <v>14737191.595149148</v>
      </c>
      <c r="H606" s="190">
        <f t="shared" si="114"/>
        <v>1.0958749343095375E-2</v>
      </c>
      <c r="I606" s="181">
        <f t="shared" si="118"/>
        <v>14043567.106659876</v>
      </c>
      <c r="J606" s="181"/>
      <c r="K606" s="206">
        <f t="shared" si="120"/>
        <v>13317090.415192259</v>
      </c>
      <c r="L606" s="189"/>
      <c r="M606" s="206">
        <f t="shared" si="121"/>
        <v>13317090.415192259</v>
      </c>
      <c r="N606" s="191">
        <f t="shared" si="125"/>
        <v>0</v>
      </c>
      <c r="O606" s="206">
        <v>14010714.903681532</v>
      </c>
      <c r="P606" s="205">
        <v>693624.48848927277</v>
      </c>
      <c r="Q606" s="192">
        <f t="shared" si="115"/>
        <v>1.07693329560683E-2</v>
      </c>
      <c r="S606" s="191">
        <f t="shared" si="122"/>
        <v>174754235.67850471</v>
      </c>
      <c r="T606" s="192">
        <f t="shared" si="123"/>
        <v>1.0813737944219692E-2</v>
      </c>
      <c r="W606" s="181">
        <v>7665513.7396955825</v>
      </c>
      <c r="X606" s="182">
        <f t="shared" si="127"/>
        <v>22797.459063121405</v>
      </c>
      <c r="Y606" s="192">
        <f t="shared" si="124"/>
        <v>1.6612357543193124E-3</v>
      </c>
    </row>
    <row r="607" spans="1:25" x14ac:dyDescent="0.25">
      <c r="A607" s="188">
        <v>57463.79999999993</v>
      </c>
      <c r="B607" s="203">
        <v>15155295.258255923</v>
      </c>
      <c r="C607" s="204">
        <v>754247.001562241</v>
      </c>
      <c r="D607" s="205">
        <f t="shared" si="116"/>
        <v>14401048.256693682</v>
      </c>
      <c r="E607" s="189"/>
      <c r="F607" s="189"/>
      <c r="G607" s="181">
        <f t="shared" si="126"/>
        <v>15155295.258255923</v>
      </c>
      <c r="H607" s="190">
        <f t="shared" si="114"/>
        <v>1.096555961354273E-2</v>
      </c>
      <c r="I607" s="181">
        <f t="shared" si="118"/>
        <v>14401048.256693682</v>
      </c>
      <c r="J607" s="181"/>
      <c r="K607" s="206">
        <f t="shared" si="120"/>
        <v>13709094.962600011</v>
      </c>
      <c r="L607" s="189"/>
      <c r="M607" s="206">
        <f t="shared" si="121"/>
        <v>13709094.962600011</v>
      </c>
      <c r="N607" s="191">
        <f t="shared" si="125"/>
        <v>0</v>
      </c>
      <c r="O607" s="206">
        <v>14463341.964162253</v>
      </c>
      <c r="P607" s="205">
        <v>754247.001562241</v>
      </c>
      <c r="Q607" s="192">
        <f t="shared" si="115"/>
        <v>1.0765117295424176E-2</v>
      </c>
      <c r="S607" s="191">
        <f t="shared" si="122"/>
        <v>174900243.89818028</v>
      </c>
      <c r="T607" s="192">
        <f t="shared" si="123"/>
        <v>1.0807136021505848E-2</v>
      </c>
      <c r="W607" s="181">
        <v>7671299.2479021018</v>
      </c>
      <c r="X607" s="182">
        <f t="shared" si="127"/>
        <v>22799.298820993183</v>
      </c>
      <c r="Y607" s="192">
        <f t="shared" si="124"/>
        <v>1.6615961598265283E-3</v>
      </c>
    </row>
    <row r="608" spans="1:25" x14ac:dyDescent="0.25">
      <c r="A608" s="188">
        <v>57494.219999999928</v>
      </c>
      <c r="B608" s="203">
        <v>17081795.498797469</v>
      </c>
      <c r="C608" s="204">
        <v>776867.68024590891</v>
      </c>
      <c r="D608" s="205">
        <f t="shared" si="116"/>
        <v>16304927.818551559</v>
      </c>
      <c r="E608" s="189"/>
      <c r="F608" s="189"/>
      <c r="G608" s="181">
        <f t="shared" si="126"/>
        <v>17081795.498797469</v>
      </c>
      <c r="H608" s="190">
        <f t="shared" si="114"/>
        <v>1.0946155670117141E-2</v>
      </c>
      <c r="I608" s="181">
        <f t="shared" si="118"/>
        <v>16304927.818551559</v>
      </c>
      <c r="J608" s="181"/>
      <c r="K608" s="206">
        <f t="shared" si="120"/>
        <v>15560421.154827941</v>
      </c>
      <c r="L608" s="189"/>
      <c r="M608" s="206">
        <f t="shared" si="121"/>
        <v>15560421.154827941</v>
      </c>
      <c r="N608" s="191">
        <f t="shared" si="125"/>
        <v>0</v>
      </c>
      <c r="O608" s="206">
        <v>16337288.835073849</v>
      </c>
      <c r="P608" s="205">
        <v>776867.68024590891</v>
      </c>
      <c r="Q608" s="192">
        <f t="shared" si="115"/>
        <v>1.0765146250982349E-2</v>
      </c>
      <c r="S608" s="191">
        <f t="shared" si="122"/>
        <v>175065970.04146883</v>
      </c>
      <c r="T608" s="192">
        <f t="shared" si="123"/>
        <v>1.0799666934945273E-2</v>
      </c>
      <c r="W608" s="181">
        <v>7677083.5542502441</v>
      </c>
      <c r="X608" s="182">
        <f t="shared" si="127"/>
        <v>22803.707788818778</v>
      </c>
      <c r="Y608" s="192">
        <f t="shared" si="124"/>
        <v>1.6610853170822004E-3</v>
      </c>
    </row>
    <row r="609" spans="1:25" x14ac:dyDescent="0.25">
      <c r="A609" s="188">
        <v>57524.639999999927</v>
      </c>
      <c r="B609" s="203">
        <v>17816691.625183456</v>
      </c>
      <c r="C609" s="204">
        <v>808925.99389146757</v>
      </c>
      <c r="D609" s="205">
        <f t="shared" si="116"/>
        <v>17007765.631291989</v>
      </c>
      <c r="E609" s="189"/>
      <c r="F609" s="189"/>
      <c r="G609" s="181">
        <f t="shared" si="126"/>
        <v>17816691.625183456</v>
      </c>
      <c r="H609" s="190">
        <f t="shared" si="114"/>
        <v>1.0934352591758456E-2</v>
      </c>
      <c r="I609" s="181">
        <f t="shared" si="118"/>
        <v>17007765.631291989</v>
      </c>
      <c r="J609" s="181"/>
      <c r="K609" s="206">
        <f t="shared" si="120"/>
        <v>16220539.98049129</v>
      </c>
      <c r="L609" s="189"/>
      <c r="M609" s="206">
        <f t="shared" si="121"/>
        <v>16220539.98049129</v>
      </c>
      <c r="N609" s="191">
        <f t="shared" si="125"/>
        <v>0</v>
      </c>
      <c r="O609" s="206">
        <v>17029465.974382758</v>
      </c>
      <c r="P609" s="205">
        <v>808925.99389146757</v>
      </c>
      <c r="Q609" s="192">
        <f t="shared" si="115"/>
        <v>1.0753886518174216E-2</v>
      </c>
      <c r="S609" s="191">
        <f t="shared" si="122"/>
        <v>175238548.00385943</v>
      </c>
      <c r="T609" s="192">
        <f t="shared" si="123"/>
        <v>1.0791897788088978E-2</v>
      </c>
      <c r="W609" s="181">
        <v>7682866.6587400073</v>
      </c>
      <c r="X609" s="182">
        <f t="shared" si="127"/>
        <v>22809.005516776549</v>
      </c>
      <c r="Y609" s="192">
        <f t="shared" si="124"/>
        <v>1.660265218835999E-3</v>
      </c>
    </row>
    <row r="610" spans="1:25" x14ac:dyDescent="0.25">
      <c r="A610" s="188">
        <v>57555.059999999925</v>
      </c>
      <c r="B610" s="203">
        <v>18879445.186777398</v>
      </c>
      <c r="C610" s="204">
        <v>780873.37704591383</v>
      </c>
      <c r="D610" s="205">
        <f t="shared" si="116"/>
        <v>18098571.809731483</v>
      </c>
      <c r="E610" s="189"/>
      <c r="F610" s="189"/>
      <c r="G610" s="181">
        <f t="shared" si="126"/>
        <v>18879445.186777398</v>
      </c>
      <c r="H610" s="190">
        <f t="shared" si="114"/>
        <v>1.0913506657522554E-2</v>
      </c>
      <c r="I610" s="181">
        <f t="shared" si="118"/>
        <v>18098571.809731483</v>
      </c>
      <c r="J610" s="181"/>
      <c r="K610" s="206">
        <f t="shared" si="120"/>
        <v>17219980.262657769</v>
      </c>
      <c r="L610" s="189"/>
      <c r="M610" s="206">
        <f t="shared" si="121"/>
        <v>17219980.262657769</v>
      </c>
      <c r="N610" s="191">
        <f t="shared" si="125"/>
        <v>0</v>
      </c>
      <c r="O610" s="206">
        <v>18000853.639703684</v>
      </c>
      <c r="P610" s="205">
        <v>780873.37704591383</v>
      </c>
      <c r="Q610" s="192">
        <f t="shared" si="115"/>
        <v>1.0751058116538426E-2</v>
      </c>
      <c r="S610" s="191">
        <f t="shared" si="122"/>
        <v>175421711.80772865</v>
      </c>
      <c r="T610" s="192">
        <f t="shared" si="123"/>
        <v>1.0783672899338903E-2</v>
      </c>
      <c r="W610" s="181">
        <v>7688648.5613713926</v>
      </c>
      <c r="X610" s="182">
        <f t="shared" si="127"/>
        <v>22815.675655805939</v>
      </c>
      <c r="Y610" s="192">
        <f t="shared" si="124"/>
        <v>1.6589816128893542E-3</v>
      </c>
    </row>
    <row r="611" spans="1:25" x14ac:dyDescent="0.25">
      <c r="A611" s="188">
        <v>57585.479999999923</v>
      </c>
      <c r="B611" s="203">
        <v>19201879.795561969</v>
      </c>
      <c r="C611" s="204">
        <v>826165.40404277272</v>
      </c>
      <c r="D611" s="205">
        <f t="shared" si="116"/>
        <v>18375714.391519196</v>
      </c>
      <c r="E611" s="189"/>
      <c r="F611" s="189"/>
      <c r="G611" s="181">
        <f t="shared" si="126"/>
        <v>19201879.795561969</v>
      </c>
      <c r="H611" s="190">
        <f t="shared" si="114"/>
        <v>1.0915739624956178E-2</v>
      </c>
      <c r="I611" s="181">
        <f t="shared" si="118"/>
        <v>18375714.391519196</v>
      </c>
      <c r="J611" s="181"/>
      <c r="K611" s="206">
        <f t="shared" si="120"/>
        <v>17433161.357338957</v>
      </c>
      <c r="L611" s="189"/>
      <c r="M611" s="206">
        <f t="shared" si="121"/>
        <v>17433161.357338957</v>
      </c>
      <c r="N611" s="191">
        <f t="shared" si="125"/>
        <v>0</v>
      </c>
      <c r="O611" s="206">
        <v>18259326.76138173</v>
      </c>
      <c r="P611" s="205">
        <v>826165.40404277272</v>
      </c>
      <c r="Q611" s="192">
        <f t="shared" si="115"/>
        <v>1.0744625169869737E-2</v>
      </c>
      <c r="S611" s="191">
        <f t="shared" si="122"/>
        <v>175607033.38119632</v>
      </c>
      <c r="T611" s="192">
        <f t="shared" si="123"/>
        <v>1.0775365167397188E-2</v>
      </c>
      <c r="W611" s="181">
        <v>7694430.4640027778</v>
      </c>
      <c r="X611" s="182">
        <f t="shared" si="127"/>
        <v>22822.616203076643</v>
      </c>
      <c r="Y611" s="192">
        <f t="shared" si="124"/>
        <v>1.6576054791284101E-3</v>
      </c>
    </row>
    <row r="612" spans="1:25" x14ac:dyDescent="0.25">
      <c r="A612" s="188">
        <v>57615.899999999921</v>
      </c>
      <c r="B612" s="203">
        <v>17758262.334218621</v>
      </c>
      <c r="C612" s="204">
        <v>796404.29222672852</v>
      </c>
      <c r="D612" s="205">
        <f t="shared" si="116"/>
        <v>16961858.041991893</v>
      </c>
      <c r="E612" s="189"/>
      <c r="F612" s="189"/>
      <c r="G612" s="181">
        <f t="shared" si="126"/>
        <v>17758262.334218621</v>
      </c>
      <c r="H612" s="190">
        <f t="shared" si="114"/>
        <v>1.0915330881311025E-2</v>
      </c>
      <c r="I612" s="181">
        <f t="shared" si="118"/>
        <v>16961858.041991893</v>
      </c>
      <c r="J612" s="181"/>
      <c r="K612" s="206">
        <f t="shared" si="120"/>
        <v>16091935.294434916</v>
      </c>
      <c r="L612" s="189"/>
      <c r="M612" s="206">
        <f t="shared" si="121"/>
        <v>16091935.294434916</v>
      </c>
      <c r="N612" s="191">
        <f t="shared" si="125"/>
        <v>0</v>
      </c>
      <c r="O612" s="206">
        <v>16888339.586661644</v>
      </c>
      <c r="P612" s="205">
        <v>796404.29222672852</v>
      </c>
      <c r="Q612" s="192">
        <f t="shared" si="115"/>
        <v>1.0733962483069126E-2</v>
      </c>
      <c r="S612" s="191">
        <f t="shared" si="122"/>
        <v>175777929.22138962</v>
      </c>
      <c r="T612" s="192">
        <f t="shared" si="123"/>
        <v>1.0767719493774974E-2</v>
      </c>
      <c r="W612" s="181">
        <v>7700212.3666341612</v>
      </c>
      <c r="X612" s="182">
        <f t="shared" si="127"/>
        <v>22827.67290718553</v>
      </c>
      <c r="Y612" s="192">
        <f t="shared" si="124"/>
        <v>1.6568750264964738E-3</v>
      </c>
    </row>
    <row r="613" spans="1:25" x14ac:dyDescent="0.25">
      <c r="A613" s="188">
        <v>57646.31999999992</v>
      </c>
      <c r="B613" s="203">
        <v>16714069.88252786</v>
      </c>
      <c r="C613" s="204">
        <v>729439.33237705287</v>
      </c>
      <c r="D613" s="205">
        <f t="shared" si="116"/>
        <v>15984630.550150808</v>
      </c>
      <c r="E613" s="189"/>
      <c r="F613" s="189"/>
      <c r="G613" s="181">
        <f t="shared" si="126"/>
        <v>16714069.88252786</v>
      </c>
      <c r="H613" s="190">
        <f t="shared" si="114"/>
        <v>1.0901321691556776E-2</v>
      </c>
      <c r="I613" s="181">
        <f t="shared" si="118"/>
        <v>15984630.550150808</v>
      </c>
      <c r="J613" s="181"/>
      <c r="K613" s="206">
        <f t="shared" si="120"/>
        <v>15165382.897744056</v>
      </c>
      <c r="L613" s="189"/>
      <c r="M613" s="206">
        <f t="shared" si="121"/>
        <v>15165382.897744056</v>
      </c>
      <c r="N613" s="191">
        <f t="shared" si="125"/>
        <v>0</v>
      </c>
      <c r="O613" s="206">
        <v>15894822.23012111</v>
      </c>
      <c r="P613" s="205">
        <v>729439.33237705287</v>
      </c>
      <c r="Q613" s="192">
        <f t="shared" si="115"/>
        <v>1.0724568641238275E-2</v>
      </c>
      <c r="S613" s="191">
        <f t="shared" si="122"/>
        <v>175938845.65194216</v>
      </c>
      <c r="T613" s="192">
        <f t="shared" si="123"/>
        <v>1.076053555616574E-2</v>
      </c>
      <c r="W613" s="181">
        <v>7705994.2692655465</v>
      </c>
      <c r="X613" s="182">
        <f t="shared" si="127"/>
        <v>22831.427003995264</v>
      </c>
      <c r="Y613" s="192">
        <f t="shared" si="124"/>
        <v>1.6565917738589064E-3</v>
      </c>
    </row>
    <row r="614" spans="1:25" x14ac:dyDescent="0.25">
      <c r="A614" s="188">
        <v>57676.739999999918</v>
      </c>
      <c r="B614" s="203">
        <v>14142164.557925615</v>
      </c>
      <c r="C614" s="204">
        <v>654372.02151189512</v>
      </c>
      <c r="D614" s="205">
        <f t="shared" si="116"/>
        <v>13487792.53641372</v>
      </c>
      <c r="E614" s="189"/>
      <c r="F614" s="189"/>
      <c r="G614" s="181">
        <f t="shared" si="126"/>
        <v>14142164.557925615</v>
      </c>
      <c r="H614" s="190">
        <f t="shared" si="114"/>
        <v>1.0896567421728731E-2</v>
      </c>
      <c r="I614" s="181">
        <f t="shared" si="118"/>
        <v>13487792.53641372</v>
      </c>
      <c r="J614" s="181"/>
      <c r="K614" s="206">
        <f t="shared" si="120"/>
        <v>12871855.006819922</v>
      </c>
      <c r="L614" s="189"/>
      <c r="M614" s="206">
        <f t="shared" si="121"/>
        <v>12871855.006819922</v>
      </c>
      <c r="N614" s="191">
        <f t="shared" si="125"/>
        <v>0</v>
      </c>
      <c r="O614" s="206">
        <v>13526227.028331818</v>
      </c>
      <c r="P614" s="205">
        <v>654372.02151189512</v>
      </c>
      <c r="Q614" s="192">
        <f t="shared" si="115"/>
        <v>1.0707805522043312E-2</v>
      </c>
      <c r="S614" s="191">
        <f t="shared" si="122"/>
        <v>176075214.75819418</v>
      </c>
      <c r="T614" s="192">
        <f t="shared" si="123"/>
        <v>1.0754452675097559E-2</v>
      </c>
      <c r="W614" s="181">
        <v>7711776.1718969299</v>
      </c>
      <c r="X614" s="182">
        <f t="shared" si="127"/>
        <v>22831.992375484559</v>
      </c>
      <c r="Y614" s="192">
        <f t="shared" si="124"/>
        <v>1.6573893203823964E-3</v>
      </c>
    </row>
    <row r="615" spans="1:25" x14ac:dyDescent="0.25">
      <c r="A615" s="188">
        <v>57707.159999999916</v>
      </c>
      <c r="B615" s="203">
        <v>14532314.592109077</v>
      </c>
      <c r="C615" s="204">
        <v>621561.9791120413</v>
      </c>
      <c r="D615" s="205">
        <f t="shared" si="116"/>
        <v>13910752.612997035</v>
      </c>
      <c r="E615" s="189"/>
      <c r="F615" s="189"/>
      <c r="G615" s="181">
        <f t="shared" si="126"/>
        <v>14532314.592109077</v>
      </c>
      <c r="H615" s="190">
        <f t="shared" si="114"/>
        <v>1.0876773945361906E-2</v>
      </c>
      <c r="I615" s="181">
        <f t="shared" si="118"/>
        <v>13910752.612997035</v>
      </c>
      <c r="J615" s="181"/>
      <c r="K615" s="206">
        <f t="shared" si="120"/>
        <v>13215694.523165753</v>
      </c>
      <c r="L615" s="189"/>
      <c r="M615" s="206">
        <f t="shared" si="121"/>
        <v>13215694.523165753</v>
      </c>
      <c r="N615" s="191">
        <f t="shared" si="125"/>
        <v>0</v>
      </c>
      <c r="O615" s="206">
        <v>13837256.502277795</v>
      </c>
      <c r="P615" s="205">
        <v>621561.9791120413</v>
      </c>
      <c r="Q615" s="192">
        <f t="shared" si="115"/>
        <v>1.0702728926366367E-2</v>
      </c>
      <c r="S615" s="191">
        <f t="shared" si="122"/>
        <v>176215160.94811431</v>
      </c>
      <c r="T615" s="192">
        <f t="shared" si="123"/>
        <v>1.0748221906384359E-2</v>
      </c>
      <c r="W615" s="181">
        <v>7717558.0745283151</v>
      </c>
      <c r="X615" s="182">
        <f t="shared" si="127"/>
        <v>22833.020399251651</v>
      </c>
      <c r="Y615" s="192">
        <f t="shared" si="124"/>
        <v>1.6580299998232295E-3</v>
      </c>
    </row>
    <row r="616" spans="1:25" x14ac:dyDescent="0.25">
      <c r="A616" s="188">
        <v>57737.579999999914</v>
      </c>
      <c r="B616" s="203">
        <v>14680390.30376241</v>
      </c>
      <c r="C616" s="204">
        <v>616769.80826117133</v>
      </c>
      <c r="D616" s="205">
        <f t="shared" si="116"/>
        <v>14063620.495501239</v>
      </c>
      <c r="E616" s="189"/>
      <c r="F616" s="189"/>
      <c r="G616" s="181">
        <f t="shared" si="126"/>
        <v>14680390.30376241</v>
      </c>
      <c r="H616" s="190">
        <f t="shared" ref="H616:H679" si="128">G616/G604-1</f>
        <v>1.0874580927966004E-2</v>
      </c>
      <c r="I616" s="181">
        <f t="shared" si="118"/>
        <v>14063620.495501239</v>
      </c>
      <c r="J616" s="181"/>
      <c r="K616" s="206">
        <f t="shared" si="120"/>
        <v>13322220.678914426</v>
      </c>
      <c r="L616" s="189"/>
      <c r="M616" s="206">
        <f t="shared" si="121"/>
        <v>13322220.678914426</v>
      </c>
      <c r="N616" s="191">
        <f t="shared" si="125"/>
        <v>0</v>
      </c>
      <c r="O616" s="206">
        <v>13938990.487175597</v>
      </c>
      <c r="P616" s="205">
        <v>616769.80826117133</v>
      </c>
      <c r="Q616" s="192">
        <f t="shared" si="115"/>
        <v>1.0703360762224667E-2</v>
      </c>
      <c r="S616" s="191">
        <f t="shared" si="122"/>
        <v>176356243.42554158</v>
      </c>
      <c r="T616" s="192">
        <f t="shared" si="123"/>
        <v>1.0741949432054865E-2</v>
      </c>
      <c r="W616" s="181">
        <v>7723347.1883099712</v>
      </c>
      <c r="X616" s="182">
        <f t="shared" si="127"/>
        <v>22834.172687778911</v>
      </c>
      <c r="Y616" s="192">
        <f t="shared" si="124"/>
        <v>1.6586275410828133E-3</v>
      </c>
    </row>
    <row r="617" spans="1:25" x14ac:dyDescent="0.25">
      <c r="A617" s="188">
        <v>57767.999999999913</v>
      </c>
      <c r="B617" s="203">
        <v>13640685.210723234</v>
      </c>
      <c r="C617" s="204">
        <v>596290.9168550449</v>
      </c>
      <c r="D617" s="205">
        <f t="shared" si="116"/>
        <v>13044394.29386819</v>
      </c>
      <c r="E617" s="189"/>
      <c r="F617" s="189"/>
      <c r="G617" s="181">
        <f t="shared" si="126"/>
        <v>13640685.210723234</v>
      </c>
      <c r="H617" s="190">
        <f t="shared" si="128"/>
        <v>1.0872344142666579E-2</v>
      </c>
      <c r="I617" s="181">
        <f t="shared" si="118"/>
        <v>13044394.29386819</v>
      </c>
      <c r="J617" s="181"/>
      <c r="K617" s="206">
        <f t="shared" si="120"/>
        <v>12359634.122041561</v>
      </c>
      <c r="L617" s="189"/>
      <c r="M617" s="206">
        <f t="shared" si="121"/>
        <v>12359634.122041561</v>
      </c>
      <c r="N617" s="191">
        <f t="shared" si="125"/>
        <v>0</v>
      </c>
      <c r="O617" s="206">
        <v>12955925.038896605</v>
      </c>
      <c r="P617" s="205">
        <v>596290.9168550449</v>
      </c>
      <c r="Q617" s="192">
        <f t="shared" ref="Q617:Q680" si="129">M617/M605-1</f>
        <v>1.0693323580107439E-2</v>
      </c>
      <c r="S617" s="191">
        <f t="shared" si="122"/>
        <v>176487010.65622887</v>
      </c>
      <c r="T617" s="192">
        <f t="shared" si="123"/>
        <v>1.0736142914382851E-2</v>
      </c>
      <c r="W617" s="181">
        <v>7729135.1002332484</v>
      </c>
      <c r="X617" s="182">
        <f t="shared" si="127"/>
        <v>22833.992208378255</v>
      </c>
      <c r="Y617" s="192">
        <f t="shared" si="124"/>
        <v>1.6596751520521202E-3</v>
      </c>
    </row>
    <row r="618" spans="1:25" x14ac:dyDescent="0.25">
      <c r="A618" s="188">
        <v>57798.419999999911</v>
      </c>
      <c r="B618" s="203">
        <v>14897538.461133188</v>
      </c>
      <c r="C618" s="204">
        <v>703758.42176323035</v>
      </c>
      <c r="D618" s="205">
        <f t="shared" si="116"/>
        <v>14193780.039369958</v>
      </c>
      <c r="E618" s="189"/>
      <c r="F618" s="189"/>
      <c r="G618" s="181">
        <f t="shared" si="126"/>
        <v>14897538.461133188</v>
      </c>
      <c r="H618" s="190">
        <f t="shared" si="128"/>
        <v>1.088042215837226E-2</v>
      </c>
      <c r="I618" s="181">
        <f t="shared" si="118"/>
        <v>14193780.039369958</v>
      </c>
      <c r="J618" s="181"/>
      <c r="K618" s="206">
        <f t="shared" si="120"/>
        <v>13459398.974810956</v>
      </c>
      <c r="L618" s="189"/>
      <c r="M618" s="206">
        <f t="shared" si="121"/>
        <v>13459398.974810956</v>
      </c>
      <c r="N618" s="191">
        <f t="shared" si="125"/>
        <v>0</v>
      </c>
      <c r="O618" s="206">
        <v>14163157.396574186</v>
      </c>
      <c r="P618" s="205">
        <v>703758.42176323035</v>
      </c>
      <c r="Q618" s="192">
        <f t="shared" si="129"/>
        <v>1.0686160053126059E-2</v>
      </c>
      <c r="S618" s="191">
        <f t="shared" si="122"/>
        <v>176629319.21584755</v>
      </c>
      <c r="T618" s="192">
        <f t="shared" si="123"/>
        <v>1.0729831697999126E-2</v>
      </c>
      <c r="W618" s="181">
        <v>7734921.8102981457</v>
      </c>
      <c r="X618" s="182">
        <f t="shared" si="127"/>
        <v>22835.30765374851</v>
      </c>
      <c r="Y618" s="192">
        <f t="shared" si="124"/>
        <v>1.6602109262400244E-3</v>
      </c>
    </row>
    <row r="619" spans="1:25" x14ac:dyDescent="0.25">
      <c r="A619" s="188">
        <v>57828.839999999909</v>
      </c>
      <c r="B619" s="203">
        <v>15320299.657322304</v>
      </c>
      <c r="C619" s="204">
        <v>765276.76506915374</v>
      </c>
      <c r="D619" s="205">
        <f t="shared" si="116"/>
        <v>14555022.892253151</v>
      </c>
      <c r="E619" s="189"/>
      <c r="F619" s="189"/>
      <c r="G619" s="181">
        <f t="shared" si="126"/>
        <v>15320299.657322304</v>
      </c>
      <c r="H619" s="190">
        <f t="shared" si="128"/>
        <v>1.0887574029710523E-2</v>
      </c>
      <c r="I619" s="181">
        <f t="shared" si="118"/>
        <v>14555022.892253151</v>
      </c>
      <c r="J619" s="181"/>
      <c r="K619" s="206">
        <f t="shared" si="120"/>
        <v>13855535.905444935</v>
      </c>
      <c r="L619" s="189"/>
      <c r="M619" s="206">
        <f t="shared" si="121"/>
        <v>13855535.905444935</v>
      </c>
      <c r="N619" s="191">
        <f t="shared" si="125"/>
        <v>0</v>
      </c>
      <c r="O619" s="206">
        <v>14620812.670514088</v>
      </c>
      <c r="P619" s="205">
        <v>765276.76506915374</v>
      </c>
      <c r="Q619" s="192">
        <f t="shared" si="129"/>
        <v>1.0682028481415529E-2</v>
      </c>
      <c r="S619" s="191">
        <f t="shared" si="122"/>
        <v>176775760.15869248</v>
      </c>
      <c r="T619" s="192">
        <f t="shared" si="123"/>
        <v>1.0723348456872728E-2</v>
      </c>
      <c r="W619" s="181">
        <v>7740707.318504666</v>
      </c>
      <c r="X619" s="182">
        <f t="shared" si="127"/>
        <v>22837.158528923901</v>
      </c>
      <c r="Y619" s="192">
        <f t="shared" si="124"/>
        <v>1.6605645738481112E-3</v>
      </c>
    </row>
    <row r="620" spans="1:25" x14ac:dyDescent="0.25">
      <c r="A620" s="188">
        <v>57859.259999999907</v>
      </c>
      <c r="B620" s="203">
        <v>17267437.540712055</v>
      </c>
      <c r="C620" s="204">
        <v>788199.35037328908</v>
      </c>
      <c r="D620" s="205">
        <f t="shared" ref="D620:D683" si="130">B620-C620</f>
        <v>16479238.190338766</v>
      </c>
      <c r="E620" s="189"/>
      <c r="F620" s="189"/>
      <c r="G620" s="181">
        <f t="shared" si="126"/>
        <v>17267437.540712055</v>
      </c>
      <c r="H620" s="190">
        <f t="shared" si="128"/>
        <v>1.0867829551504338E-2</v>
      </c>
      <c r="I620" s="181">
        <f t="shared" si="118"/>
        <v>16479238.190338766</v>
      </c>
      <c r="J620" s="181"/>
      <c r="K620" s="206">
        <f t="shared" si="120"/>
        <v>15726640.355093839</v>
      </c>
      <c r="L620" s="189"/>
      <c r="M620" s="206">
        <f t="shared" si="121"/>
        <v>15726640.355093839</v>
      </c>
      <c r="N620" s="191">
        <f t="shared" si="125"/>
        <v>0</v>
      </c>
      <c r="O620" s="206">
        <v>16514839.705467127</v>
      </c>
      <c r="P620" s="205">
        <v>788199.35037328908</v>
      </c>
      <c r="Q620" s="192">
        <f t="shared" si="129"/>
        <v>1.0682178754160887E-2</v>
      </c>
      <c r="S620" s="191">
        <f t="shared" si="122"/>
        <v>176941979.35895836</v>
      </c>
      <c r="T620" s="192">
        <f t="shared" si="123"/>
        <v>1.0716013609299191E-2</v>
      </c>
      <c r="W620" s="181">
        <v>7746491.6248528091</v>
      </c>
      <c r="X620" s="182">
        <f t="shared" si="127"/>
        <v>22841.563371898752</v>
      </c>
      <c r="Y620" s="192">
        <f t="shared" si="124"/>
        <v>1.6600626279965613E-3</v>
      </c>
    </row>
    <row r="621" spans="1:25" x14ac:dyDescent="0.25">
      <c r="A621" s="188">
        <v>57889.679999999906</v>
      </c>
      <c r="B621" s="203">
        <v>18010112.3300246</v>
      </c>
      <c r="C621" s="204">
        <v>820710.16042905138</v>
      </c>
      <c r="D621" s="205">
        <f t="shared" si="130"/>
        <v>17189402.169595547</v>
      </c>
      <c r="E621" s="189"/>
      <c r="F621" s="189"/>
      <c r="G621" s="181">
        <f t="shared" si="126"/>
        <v>18010112.3300246</v>
      </c>
      <c r="H621" s="190">
        <f t="shared" si="128"/>
        <v>1.0856151574613726E-2</v>
      </c>
      <c r="I621" s="181">
        <f t="shared" si="118"/>
        <v>17189402.169595547</v>
      </c>
      <c r="J621" s="181"/>
      <c r="K621" s="206">
        <f t="shared" si="120"/>
        <v>16393630.277806336</v>
      </c>
      <c r="L621" s="189"/>
      <c r="M621" s="206">
        <f t="shared" si="121"/>
        <v>16393630.277806336</v>
      </c>
      <c r="N621" s="191">
        <f t="shared" si="125"/>
        <v>0</v>
      </c>
      <c r="O621" s="206">
        <v>17214340.438235387</v>
      </c>
      <c r="P621" s="205">
        <v>820710.16042905138</v>
      </c>
      <c r="Q621" s="192">
        <f t="shared" si="129"/>
        <v>1.0671056421255098E-2</v>
      </c>
      <c r="S621" s="191">
        <f t="shared" si="122"/>
        <v>177115069.65627342</v>
      </c>
      <c r="T621" s="192">
        <f t="shared" si="123"/>
        <v>1.0708383936008481E-2</v>
      </c>
      <c r="W621" s="181">
        <v>7752274.7293425724</v>
      </c>
      <c r="X621" s="182">
        <f t="shared" si="127"/>
        <v>22846.851516483031</v>
      </c>
      <c r="Y621" s="192">
        <f t="shared" si="124"/>
        <v>1.6592568965203558E-3</v>
      </c>
    </row>
    <row r="622" spans="1:25" x14ac:dyDescent="0.25">
      <c r="A622" s="188">
        <v>57920.099999999904</v>
      </c>
      <c r="B622" s="203">
        <v>19084003.621618696</v>
      </c>
      <c r="C622" s="204">
        <v>792204.04219914461</v>
      </c>
      <c r="D622" s="205">
        <f t="shared" si="130"/>
        <v>18291799.57941955</v>
      </c>
      <c r="E622" s="189"/>
      <c r="F622" s="189"/>
      <c r="G622" s="181">
        <f t="shared" si="126"/>
        <v>19084003.621618696</v>
      </c>
      <c r="H622" s="190">
        <f t="shared" si="128"/>
        <v>1.0834981262296983E-2</v>
      </c>
      <c r="I622" s="181">
        <f t="shared" si="118"/>
        <v>18291799.57941955</v>
      </c>
      <c r="J622" s="181"/>
      <c r="K622" s="206">
        <f t="shared" si="120"/>
        <v>17403688.50939608</v>
      </c>
      <c r="L622" s="189"/>
      <c r="M622" s="206">
        <f t="shared" si="121"/>
        <v>17403688.50939608</v>
      </c>
      <c r="N622" s="191">
        <f t="shared" si="125"/>
        <v>0</v>
      </c>
      <c r="O622" s="206">
        <v>18195892.551595226</v>
      </c>
      <c r="P622" s="205">
        <v>792204.04219914461</v>
      </c>
      <c r="Q622" s="192">
        <f t="shared" si="129"/>
        <v>1.0668319239406365E-2</v>
      </c>
      <c r="S622" s="191">
        <f t="shared" si="122"/>
        <v>177298777.90301174</v>
      </c>
      <c r="T622" s="192">
        <f t="shared" si="123"/>
        <v>1.0700306569465301E-2</v>
      </c>
      <c r="W622" s="181">
        <v>7758056.6319739567</v>
      </c>
      <c r="X622" s="182">
        <f t="shared" si="127"/>
        <v>22853.503952561365</v>
      </c>
      <c r="Y622" s="192">
        <f t="shared" si="124"/>
        <v>1.6579959027336333E-3</v>
      </c>
    </row>
    <row r="623" spans="1:25" x14ac:dyDescent="0.25">
      <c r="A623" s="188">
        <v>57950.519999999902</v>
      </c>
      <c r="B623" s="203">
        <v>19409979.825647362</v>
      </c>
      <c r="C623" s="204">
        <v>838178.71909140598</v>
      </c>
      <c r="D623" s="205">
        <f t="shared" si="130"/>
        <v>18571801.106555957</v>
      </c>
      <c r="E623" s="189"/>
      <c r="F623" s="189"/>
      <c r="G623" s="181">
        <f t="shared" si="126"/>
        <v>19409979.825647362</v>
      </c>
      <c r="H623" s="190">
        <f t="shared" si="128"/>
        <v>1.0837482178879698E-2</v>
      </c>
      <c r="I623" s="181">
        <f t="shared" si="118"/>
        <v>18571801.106555957</v>
      </c>
      <c r="J623" s="181"/>
      <c r="K623" s="206">
        <f t="shared" si="120"/>
        <v>17619033.170665141</v>
      </c>
      <c r="L623" s="189"/>
      <c r="M623" s="206">
        <f t="shared" si="121"/>
        <v>17619033.170665141</v>
      </c>
      <c r="N623" s="191">
        <f t="shared" si="125"/>
        <v>0</v>
      </c>
      <c r="O623" s="206">
        <v>18457211.889756545</v>
      </c>
      <c r="P623" s="205">
        <v>838178.71909140598</v>
      </c>
      <c r="Q623" s="192">
        <f t="shared" si="129"/>
        <v>1.0661968275073486E-2</v>
      </c>
      <c r="S623" s="191">
        <f t="shared" si="122"/>
        <v>177484649.71633792</v>
      </c>
      <c r="T623" s="192">
        <f t="shared" si="123"/>
        <v>1.069214768332083E-2</v>
      </c>
      <c r="W623" s="181">
        <v>7763838.5346053429</v>
      </c>
      <c r="X623" s="182">
        <f t="shared" si="127"/>
        <v>22860.425152486758</v>
      </c>
      <c r="Y623" s="192">
        <f t="shared" si="124"/>
        <v>1.6566439655161247E-3</v>
      </c>
    </row>
    <row r="624" spans="1:25" x14ac:dyDescent="0.25">
      <c r="A624" s="188">
        <v>57980.9399999999</v>
      </c>
      <c r="B624" s="203">
        <v>17950716.759202138</v>
      </c>
      <c r="C624" s="204">
        <v>808027.75611225283</v>
      </c>
      <c r="D624" s="205">
        <f t="shared" si="130"/>
        <v>17142689.003089886</v>
      </c>
      <c r="E624" s="189"/>
      <c r="F624" s="189"/>
      <c r="G624" s="181">
        <f t="shared" si="126"/>
        <v>17950716.759202138</v>
      </c>
      <c r="H624" s="190">
        <f t="shared" si="128"/>
        <v>1.0837458156740531E-2</v>
      </c>
      <c r="I624" s="181">
        <f t="shared" ref="I624:I687" si="131">G624-C624</f>
        <v>17142689.003089886</v>
      </c>
      <c r="J624" s="181"/>
      <c r="K624" s="206">
        <f t="shared" si="120"/>
        <v>16263338.504156662</v>
      </c>
      <c r="L624" s="189"/>
      <c r="M624" s="206">
        <f t="shared" si="121"/>
        <v>16263338.504156662</v>
      </c>
      <c r="N624" s="191">
        <f t="shared" si="125"/>
        <v>0</v>
      </c>
      <c r="O624" s="206">
        <v>17071366.260268915</v>
      </c>
      <c r="P624" s="205">
        <v>808027.75611225283</v>
      </c>
      <c r="Q624" s="192">
        <f t="shared" si="129"/>
        <v>1.0651497572266688E-2</v>
      </c>
      <c r="S624" s="191">
        <f t="shared" si="122"/>
        <v>177656052.92605966</v>
      </c>
      <c r="T624" s="192">
        <f t="shared" si="123"/>
        <v>1.0684638924745693E-2</v>
      </c>
      <c r="W624" s="181">
        <v>7769620.4372367291</v>
      </c>
      <c r="X624" s="182">
        <f t="shared" si="127"/>
        <v>22865.473849227463</v>
      </c>
      <c r="Y624" s="192">
        <f t="shared" si="124"/>
        <v>1.6559262170798839E-3</v>
      </c>
    </row>
    <row r="625" spans="1:25" x14ac:dyDescent="0.25">
      <c r="A625" s="188">
        <v>58011.359999999899</v>
      </c>
      <c r="B625" s="203">
        <v>16894974.77775491</v>
      </c>
      <c r="C625" s="204">
        <v>740082.64118780883</v>
      </c>
      <c r="D625" s="205">
        <f t="shared" si="130"/>
        <v>16154892.136567101</v>
      </c>
      <c r="E625" s="189"/>
      <c r="F625" s="189"/>
      <c r="G625" s="181">
        <f t="shared" si="126"/>
        <v>16894974.77775491</v>
      </c>
      <c r="H625" s="190">
        <f t="shared" si="128"/>
        <v>1.0823509564008793E-2</v>
      </c>
      <c r="I625" s="181">
        <f t="shared" si="131"/>
        <v>16154892.136567101</v>
      </c>
      <c r="J625" s="181"/>
      <c r="K625" s="206">
        <f t="shared" si="120"/>
        <v>15326777.349359235</v>
      </c>
      <c r="L625" s="189"/>
      <c r="M625" s="206">
        <f t="shared" si="121"/>
        <v>15326777.349359235</v>
      </c>
      <c r="N625" s="191">
        <f t="shared" si="125"/>
        <v>0</v>
      </c>
      <c r="O625" s="206">
        <v>16066859.990547044</v>
      </c>
      <c r="P625" s="205">
        <v>740082.64118780883</v>
      </c>
      <c r="Q625" s="192">
        <f t="shared" si="129"/>
        <v>1.0642293221570176E-2</v>
      </c>
      <c r="S625" s="191">
        <f t="shared" si="122"/>
        <v>177817447.37767485</v>
      </c>
      <c r="T625" s="192">
        <f t="shared" si="123"/>
        <v>1.0677583559057124E-2</v>
      </c>
      <c r="W625" s="181">
        <v>7775402.3398681134</v>
      </c>
      <c r="X625" s="182">
        <f t="shared" si="127"/>
        <v>22869.227803932648</v>
      </c>
      <c r="Y625" s="192">
        <f t="shared" si="124"/>
        <v>1.6556477144757942E-3</v>
      </c>
    </row>
    <row r="626" spans="1:25" x14ac:dyDescent="0.25">
      <c r="A626" s="188">
        <v>58041.779999999897</v>
      </c>
      <c r="B626" s="203">
        <v>14295171.95135434</v>
      </c>
      <c r="C626" s="204">
        <v>663942.1255104302</v>
      </c>
      <c r="D626" s="205">
        <f t="shared" si="130"/>
        <v>13631229.82584391</v>
      </c>
      <c r="E626" s="189"/>
      <c r="F626" s="189"/>
      <c r="G626" s="181">
        <f t="shared" si="126"/>
        <v>14295171.95135434</v>
      </c>
      <c r="H626" s="190">
        <f t="shared" si="128"/>
        <v>1.0819234410829548E-2</v>
      </c>
      <c r="I626" s="181">
        <f t="shared" si="131"/>
        <v>13631229.82584391</v>
      </c>
      <c r="J626" s="181"/>
      <c r="K626" s="206">
        <f t="shared" si="120"/>
        <v>13008628.32373501</v>
      </c>
      <c r="L626" s="189"/>
      <c r="M626" s="206">
        <f t="shared" si="121"/>
        <v>13008628.32373501</v>
      </c>
      <c r="N626" s="191">
        <f t="shared" si="125"/>
        <v>0</v>
      </c>
      <c r="O626" s="206">
        <v>13672570.44924544</v>
      </c>
      <c r="P626" s="205">
        <v>663942.1255104302</v>
      </c>
      <c r="Q626" s="192">
        <f t="shared" si="129"/>
        <v>1.0625765815620136E-2</v>
      </c>
      <c r="S626" s="191">
        <f t="shared" si="122"/>
        <v>177954220.69458994</v>
      </c>
      <c r="T626" s="192">
        <f t="shared" si="123"/>
        <v>1.0671609510607194E-2</v>
      </c>
      <c r="W626" s="181">
        <v>7781184.2424994968</v>
      </c>
      <c r="X626" s="182">
        <f t="shared" si="127"/>
        <v>22869.811991166389</v>
      </c>
      <c r="Y626" s="192">
        <f t="shared" si="124"/>
        <v>1.656430812513765E-3</v>
      </c>
    </row>
    <row r="627" spans="1:25" x14ac:dyDescent="0.25">
      <c r="A627" s="188">
        <v>58072.199999999895</v>
      </c>
      <c r="B627" s="203">
        <v>14689252.125984672</v>
      </c>
      <c r="C627" s="204">
        <v>630632.11892701045</v>
      </c>
      <c r="D627" s="205">
        <f t="shared" si="130"/>
        <v>14058620.007057661</v>
      </c>
      <c r="E627" s="189"/>
      <c r="F627" s="189"/>
      <c r="G627" s="181">
        <f t="shared" si="126"/>
        <v>14689252.125984672</v>
      </c>
      <c r="H627" s="190">
        <f t="shared" si="128"/>
        <v>1.0799211156687472E-2</v>
      </c>
      <c r="I627" s="181">
        <f t="shared" si="131"/>
        <v>14058620.007057661</v>
      </c>
      <c r="J627" s="181"/>
      <c r="K627" s="206">
        <f t="shared" si="120"/>
        <v>13356055.838148128</v>
      </c>
      <c r="L627" s="189"/>
      <c r="M627" s="206">
        <f t="shared" si="121"/>
        <v>13356055.838148128</v>
      </c>
      <c r="N627" s="191">
        <f t="shared" si="125"/>
        <v>0</v>
      </c>
      <c r="O627" s="206">
        <v>13986687.95707514</v>
      </c>
      <c r="P627" s="205">
        <v>630632.11892701045</v>
      </c>
      <c r="Q627" s="192">
        <f t="shared" si="129"/>
        <v>1.0620805038761727E-2</v>
      </c>
      <c r="S627" s="191">
        <f t="shared" si="122"/>
        <v>178094582.0095723</v>
      </c>
      <c r="T627" s="192">
        <f t="shared" si="123"/>
        <v>1.0665490139133871E-2</v>
      </c>
      <c r="W627" s="181">
        <v>7786966.1451308811</v>
      </c>
      <c r="X627" s="182">
        <f t="shared" si="127"/>
        <v>22870.856080571662</v>
      </c>
      <c r="Y627" s="192">
        <f t="shared" si="124"/>
        <v>1.6570598483436338E-3</v>
      </c>
    </row>
    <row r="628" spans="1:25" x14ac:dyDescent="0.25">
      <c r="A628" s="188">
        <v>58102.619999999893</v>
      </c>
      <c r="B628" s="203">
        <v>14838893.392550824</v>
      </c>
      <c r="C628" s="204">
        <v>625767.29491806671</v>
      </c>
      <c r="D628" s="205">
        <f t="shared" si="130"/>
        <v>14213126.097632758</v>
      </c>
      <c r="E628" s="189"/>
      <c r="F628" s="189"/>
      <c r="G628" s="181">
        <f t="shared" si="126"/>
        <v>14838893.392550824</v>
      </c>
      <c r="H628" s="190">
        <f t="shared" si="128"/>
        <v>1.0796926069996271E-2</v>
      </c>
      <c r="I628" s="181">
        <f t="shared" si="131"/>
        <v>14213126.097632758</v>
      </c>
      <c r="J628" s="181"/>
      <c r="K628" s="206">
        <f t="shared" si="120"/>
        <v>13463721.442037947</v>
      </c>
      <c r="L628" s="189"/>
      <c r="M628" s="206">
        <f t="shared" si="121"/>
        <v>13463721.442037947</v>
      </c>
      <c r="N628" s="191">
        <f t="shared" si="125"/>
        <v>0</v>
      </c>
      <c r="O628" s="206">
        <v>14089488.736956013</v>
      </c>
      <c r="P628" s="205">
        <v>625767.29491806671</v>
      </c>
      <c r="Q628" s="192">
        <f t="shared" si="129"/>
        <v>1.0621409638370549E-2</v>
      </c>
      <c r="S628" s="191">
        <f t="shared" si="122"/>
        <v>178236082.77269581</v>
      </c>
      <c r="T628" s="192">
        <f t="shared" si="123"/>
        <v>1.065932972170569E-2</v>
      </c>
      <c r="W628" s="181">
        <v>7792755.2589125363</v>
      </c>
      <c r="X628" s="182">
        <f t="shared" si="127"/>
        <v>22872.023674662189</v>
      </c>
      <c r="Y628" s="192">
        <f t="shared" si="124"/>
        <v>1.6576465195752288E-3</v>
      </c>
    </row>
    <row r="629" spans="1:25" x14ac:dyDescent="0.25">
      <c r="A629" s="188">
        <v>58133.039999999892</v>
      </c>
      <c r="B629" s="203">
        <v>13787936.646679763</v>
      </c>
      <c r="C629" s="204">
        <v>604995.71727241063</v>
      </c>
      <c r="D629" s="205">
        <f t="shared" si="130"/>
        <v>13182940.929407353</v>
      </c>
      <c r="E629" s="189"/>
      <c r="F629" s="189"/>
      <c r="G629" s="181">
        <f t="shared" si="126"/>
        <v>13787936.646679763</v>
      </c>
      <c r="H629" s="190">
        <f t="shared" si="128"/>
        <v>1.0795017528941298E-2</v>
      </c>
      <c r="I629" s="181">
        <f t="shared" si="131"/>
        <v>13182940.929407353</v>
      </c>
      <c r="J629" s="181"/>
      <c r="K629" s="206">
        <f t="shared" si="120"/>
        <v>12490788.759522734</v>
      </c>
      <c r="L629" s="189"/>
      <c r="M629" s="206">
        <f t="shared" si="121"/>
        <v>12490788.759522734</v>
      </c>
      <c r="N629" s="191">
        <f t="shared" si="125"/>
        <v>0</v>
      </c>
      <c r="O629" s="206">
        <v>13095784.476795144</v>
      </c>
      <c r="P629" s="205">
        <v>604995.71727241063</v>
      </c>
      <c r="Q629" s="192">
        <f t="shared" si="129"/>
        <v>1.061153074485266E-2</v>
      </c>
      <c r="S629" s="191">
        <f t="shared" si="122"/>
        <v>178367237.41017699</v>
      </c>
      <c r="T629" s="192">
        <f t="shared" si="123"/>
        <v>1.0653626841754082E-2</v>
      </c>
      <c r="W629" s="181">
        <v>7798543.1708358144</v>
      </c>
      <c r="X629" s="182">
        <f t="shared" si="127"/>
        <v>22871.866386175348</v>
      </c>
      <c r="Y629" s="192">
        <f t="shared" si="124"/>
        <v>1.6586752527312232E-3</v>
      </c>
    </row>
    <row r="630" spans="1:25" x14ac:dyDescent="0.25">
      <c r="A630" s="188">
        <v>58163.45999999989</v>
      </c>
      <c r="B630" s="203">
        <v>15058484.78985535</v>
      </c>
      <c r="C630" s="204">
        <v>714041.03919506597</v>
      </c>
      <c r="D630" s="205">
        <f t="shared" si="130"/>
        <v>14344443.750660283</v>
      </c>
      <c r="E630" s="189"/>
      <c r="F630" s="189"/>
      <c r="G630" s="181">
        <f t="shared" si="126"/>
        <v>15058484.78985535</v>
      </c>
      <c r="H630" s="190">
        <f t="shared" si="128"/>
        <v>1.0803551817775814E-2</v>
      </c>
      <c r="I630" s="181">
        <f t="shared" si="131"/>
        <v>14344443.750660283</v>
      </c>
      <c r="J630" s="181"/>
      <c r="K630" s="206">
        <f t="shared" si="120"/>
        <v>13602128.762216326</v>
      </c>
      <c r="L630" s="189"/>
      <c r="M630" s="206">
        <f t="shared" si="121"/>
        <v>13602128.762216326</v>
      </c>
      <c r="N630" s="191">
        <f t="shared" si="125"/>
        <v>0</v>
      </c>
      <c r="O630" s="206">
        <v>14316169.801411392</v>
      </c>
      <c r="P630" s="205">
        <v>714041.03919506597</v>
      </c>
      <c r="Q630" s="192">
        <f t="shared" si="129"/>
        <v>1.0604469610603351E-2</v>
      </c>
      <c r="S630" s="191">
        <f t="shared" si="122"/>
        <v>178509967.19758236</v>
      </c>
      <c r="T630" s="192">
        <f t="shared" si="123"/>
        <v>1.0647428128489844E-2</v>
      </c>
      <c r="W630" s="181">
        <v>7804329.8809007136</v>
      </c>
      <c r="X630" s="182">
        <f t="shared" si="127"/>
        <v>22873.196023459244</v>
      </c>
      <c r="Y630" s="192">
        <f t="shared" si="124"/>
        <v>1.6592011933991291E-3</v>
      </c>
    </row>
    <row r="631" spans="1:25" x14ac:dyDescent="0.25">
      <c r="A631" s="188">
        <v>58193.879999999888</v>
      </c>
      <c r="B631" s="203">
        <v>15485928.055505672</v>
      </c>
      <c r="C631" s="204">
        <v>776468.48412044544</v>
      </c>
      <c r="D631" s="205">
        <f t="shared" si="130"/>
        <v>14709459.571385227</v>
      </c>
      <c r="E631" s="189"/>
      <c r="F631" s="189"/>
      <c r="G631" s="181">
        <f t="shared" si="126"/>
        <v>15485928.055505672</v>
      </c>
      <c r="H631" s="190">
        <f t="shared" si="128"/>
        <v>1.0811041682478262E-2</v>
      </c>
      <c r="I631" s="181">
        <f t="shared" si="131"/>
        <v>14709459.571385227</v>
      </c>
      <c r="J631" s="181"/>
      <c r="K631" s="206">
        <f t="shared" si="120"/>
        <v>14002410.401606277</v>
      </c>
      <c r="L631" s="189"/>
      <c r="M631" s="206">
        <f t="shared" si="121"/>
        <v>14002410.401606277</v>
      </c>
      <c r="N631" s="191">
        <f t="shared" si="125"/>
        <v>0</v>
      </c>
      <c r="O631" s="206">
        <v>14778878.885726722</v>
      </c>
      <c r="P631" s="205">
        <v>776468.48412044544</v>
      </c>
      <c r="Q631" s="192">
        <f t="shared" si="129"/>
        <v>1.0600419728523214E-2</v>
      </c>
      <c r="S631" s="191">
        <f t="shared" si="122"/>
        <v>178656841.69374371</v>
      </c>
      <c r="T631" s="192">
        <f t="shared" si="123"/>
        <v>1.064106036575696E-2</v>
      </c>
      <c r="W631" s="181">
        <v>7810115.3891072348</v>
      </c>
      <c r="X631" s="182">
        <f t="shared" si="127"/>
        <v>22875.057895164562</v>
      </c>
      <c r="Y631" s="192">
        <f t="shared" si="124"/>
        <v>1.6595482398855665E-3</v>
      </c>
    </row>
    <row r="632" spans="1:25" x14ac:dyDescent="0.25">
      <c r="A632" s="188">
        <v>58224.299999999886</v>
      </c>
      <c r="B632" s="203">
        <v>17453769.703897364</v>
      </c>
      <c r="C632" s="204">
        <v>799697.04478770355</v>
      </c>
      <c r="D632" s="205">
        <f t="shared" si="130"/>
        <v>16654072.659109661</v>
      </c>
      <c r="E632" s="189"/>
      <c r="F632" s="189"/>
      <c r="G632" s="181">
        <f t="shared" si="126"/>
        <v>17453769.703897364</v>
      </c>
      <c r="H632" s="190">
        <f t="shared" si="128"/>
        <v>1.0790956257753281E-2</v>
      </c>
      <c r="I632" s="181">
        <f t="shared" si="131"/>
        <v>16654072.659109661</v>
      </c>
      <c r="J632" s="181"/>
      <c r="K632" s="206">
        <f t="shared" si="120"/>
        <v>15893353.573544927</v>
      </c>
      <c r="L632" s="189"/>
      <c r="M632" s="206">
        <f t="shared" si="121"/>
        <v>15893353.573544927</v>
      </c>
      <c r="N632" s="191">
        <f t="shared" si="125"/>
        <v>0</v>
      </c>
      <c r="O632" s="206">
        <v>16693050.61833263</v>
      </c>
      <c r="P632" s="205">
        <v>799697.04478770355</v>
      </c>
      <c r="Q632" s="192">
        <f t="shared" si="129"/>
        <v>1.0600688684095916E-2</v>
      </c>
      <c r="S632" s="191">
        <f t="shared" si="122"/>
        <v>178823554.91219479</v>
      </c>
      <c r="T632" s="192">
        <f t="shared" si="123"/>
        <v>1.0633856137775677E-2</v>
      </c>
      <c r="W632" s="181">
        <v>7815899.6954553761</v>
      </c>
      <c r="X632" s="182">
        <f t="shared" si="127"/>
        <v>22879.45878018027</v>
      </c>
      <c r="Y632" s="192">
        <f t="shared" si="124"/>
        <v>1.6590549282691214E-3</v>
      </c>
    </row>
    <row r="633" spans="1:25" x14ac:dyDescent="0.25">
      <c r="A633" s="188">
        <v>58254.719999999885</v>
      </c>
      <c r="B633" s="203">
        <v>18204250.524249073</v>
      </c>
      <c r="C633" s="204">
        <v>832666.78980395431</v>
      </c>
      <c r="D633" s="205">
        <f t="shared" si="130"/>
        <v>17371583.734445117</v>
      </c>
      <c r="E633" s="189"/>
      <c r="F633" s="189"/>
      <c r="G633" s="181">
        <f t="shared" si="126"/>
        <v>18204250.524249073</v>
      </c>
      <c r="H633" s="190">
        <f t="shared" si="128"/>
        <v>1.0779399410009605E-2</v>
      </c>
      <c r="I633" s="181">
        <f t="shared" si="131"/>
        <v>17371583.734445117</v>
      </c>
      <c r="J633" s="181"/>
      <c r="K633" s="206">
        <f t="shared" ref="K633:K687" si="132">M633</f>
        <v>16567233.89959505</v>
      </c>
      <c r="L633" s="189"/>
      <c r="M633" s="206">
        <f t="shared" ref="M633:M687" si="133">O633-P633</f>
        <v>16567233.89959505</v>
      </c>
      <c r="N633" s="191">
        <f t="shared" si="125"/>
        <v>0</v>
      </c>
      <c r="O633" s="206">
        <v>17399900.689399004</v>
      </c>
      <c r="P633" s="205">
        <v>832666.78980395431</v>
      </c>
      <c r="Q633" s="192">
        <f t="shared" si="129"/>
        <v>1.0589699709388833E-2</v>
      </c>
      <c r="S633" s="191">
        <f t="shared" si="122"/>
        <v>178997158.5339835</v>
      </c>
      <c r="T633" s="192">
        <f t="shared" si="123"/>
        <v>1.0626362180037097E-2</v>
      </c>
      <c r="W633" s="181">
        <v>7821682.7999451375</v>
      </c>
      <c r="X633" s="182">
        <f t="shared" si="127"/>
        <v>22884.737608541094</v>
      </c>
      <c r="Y633" s="192">
        <f t="shared" si="124"/>
        <v>1.6582631541475212E-3</v>
      </c>
    </row>
    <row r="634" spans="1:25" x14ac:dyDescent="0.25">
      <c r="A634" s="188">
        <v>58285.139999999883</v>
      </c>
      <c r="B634" s="203">
        <v>19289307.499767363</v>
      </c>
      <c r="C634" s="204">
        <v>803699.96549086203</v>
      </c>
      <c r="D634" s="205">
        <f t="shared" si="130"/>
        <v>18485607.5342765</v>
      </c>
      <c r="E634" s="189"/>
      <c r="F634" s="189"/>
      <c r="G634" s="181">
        <f t="shared" si="126"/>
        <v>19289307.499767363</v>
      </c>
      <c r="H634" s="190">
        <f t="shared" si="128"/>
        <v>1.075790396078613E-2</v>
      </c>
      <c r="I634" s="181">
        <f t="shared" si="131"/>
        <v>18485607.5342765</v>
      </c>
      <c r="J634" s="181"/>
      <c r="K634" s="206">
        <f t="shared" si="132"/>
        <v>17587942.250655204</v>
      </c>
      <c r="L634" s="189"/>
      <c r="M634" s="206">
        <f t="shared" si="133"/>
        <v>17587942.250655204</v>
      </c>
      <c r="N634" s="191">
        <f t="shared" si="125"/>
        <v>0</v>
      </c>
      <c r="O634" s="206">
        <v>18391642.216146067</v>
      </c>
      <c r="P634" s="205">
        <v>803699.96549086203</v>
      </c>
      <c r="Q634" s="192">
        <f t="shared" si="129"/>
        <v>1.058705119662684E-2</v>
      </c>
      <c r="S634" s="191">
        <f t="shared" si="122"/>
        <v>179181412.27524266</v>
      </c>
      <c r="T634" s="192">
        <f t="shared" si="123"/>
        <v>1.061842836424276E-2</v>
      </c>
      <c r="W634" s="181">
        <v>7827464.7025765218</v>
      </c>
      <c r="X634" s="182">
        <f t="shared" si="127"/>
        <v>22891.372760360395</v>
      </c>
      <c r="Y634" s="192">
        <f t="shared" si="124"/>
        <v>1.6570241428901511E-3</v>
      </c>
    </row>
    <row r="635" spans="1:25" x14ac:dyDescent="0.25">
      <c r="A635" s="188">
        <v>58315.559999999881</v>
      </c>
      <c r="B635" s="203">
        <v>19618844.209957279</v>
      </c>
      <c r="C635" s="204">
        <v>850367.57222358487</v>
      </c>
      <c r="D635" s="205">
        <f t="shared" si="130"/>
        <v>18768476.637733694</v>
      </c>
      <c r="E635" s="189"/>
      <c r="F635" s="189"/>
      <c r="G635" s="181">
        <f t="shared" si="126"/>
        <v>19618844.209957279</v>
      </c>
      <c r="H635" s="190">
        <f t="shared" si="128"/>
        <v>1.0760669829956937E-2</v>
      </c>
      <c r="I635" s="181">
        <f t="shared" si="131"/>
        <v>18768476.637733694</v>
      </c>
      <c r="J635" s="181"/>
      <c r="K635" s="206">
        <f t="shared" si="132"/>
        <v>17805456.28066019</v>
      </c>
      <c r="L635" s="189"/>
      <c r="M635" s="206">
        <f t="shared" si="133"/>
        <v>17805456.28066019</v>
      </c>
      <c r="N635" s="191">
        <f t="shared" si="125"/>
        <v>0</v>
      </c>
      <c r="O635" s="206">
        <v>18655823.852883775</v>
      </c>
      <c r="P635" s="205">
        <v>850367.57222358487</v>
      </c>
      <c r="Q635" s="192">
        <f t="shared" si="129"/>
        <v>1.0580779784524985E-2</v>
      </c>
      <c r="S635" s="191">
        <f t="shared" si="122"/>
        <v>179367835.38523769</v>
      </c>
      <c r="T635" s="192">
        <f t="shared" si="123"/>
        <v>1.0610414319827344E-2</v>
      </c>
      <c r="W635" s="181">
        <v>7833246.605207908</v>
      </c>
      <c r="X635" s="182">
        <f t="shared" si="127"/>
        <v>22898.275060813939</v>
      </c>
      <c r="Y635" s="192">
        <f t="shared" si="124"/>
        <v>1.655695730709672E-3</v>
      </c>
    </row>
    <row r="636" spans="1:25" x14ac:dyDescent="0.25">
      <c r="A636" s="188">
        <v>58345.97999999988</v>
      </c>
      <c r="B636" s="203">
        <v>18143884.884679448</v>
      </c>
      <c r="C636" s="204">
        <v>819821.60575645091</v>
      </c>
      <c r="D636" s="205">
        <f t="shared" si="130"/>
        <v>17324063.278922997</v>
      </c>
      <c r="E636" s="189"/>
      <c r="F636" s="189"/>
      <c r="G636" s="181">
        <f t="shared" si="126"/>
        <v>18143884.884679448</v>
      </c>
      <c r="H636" s="190">
        <f t="shared" si="128"/>
        <v>1.0761025761173881E-2</v>
      </c>
      <c r="I636" s="181">
        <f t="shared" si="131"/>
        <v>17324063.278922997</v>
      </c>
      <c r="J636" s="181"/>
      <c r="K636" s="206">
        <f t="shared" si="132"/>
        <v>16435250.066617653</v>
      </c>
      <c r="L636" s="189"/>
      <c r="M636" s="206">
        <f t="shared" si="133"/>
        <v>16435250.066617653</v>
      </c>
      <c r="N636" s="191">
        <f t="shared" si="125"/>
        <v>0</v>
      </c>
      <c r="O636" s="206">
        <v>17255071.672374103</v>
      </c>
      <c r="P636" s="205">
        <v>819821.60575645091</v>
      </c>
      <c r="Q636" s="192">
        <f t="shared" si="129"/>
        <v>1.05704964830593E-2</v>
      </c>
      <c r="S636" s="191">
        <f t="shared" ref="S636:S686" si="134">SUM(M625:M636)</f>
        <v>179539746.94769865</v>
      </c>
      <c r="T636" s="192">
        <f t="shared" ref="T636:T686" si="135">S636/S624-1</f>
        <v>1.0603038796674014E-2</v>
      </c>
      <c r="W636" s="181">
        <v>7839028.5078392932</v>
      </c>
      <c r="X636" s="182">
        <f t="shared" si="127"/>
        <v>22903.315987198264</v>
      </c>
      <c r="Y636" s="192">
        <f t="shared" ref="Y636:Y686" si="136">X636/X624-1</f>
        <v>1.6549903238536334E-3</v>
      </c>
    </row>
    <row r="637" spans="1:25" x14ac:dyDescent="0.25">
      <c r="A637" s="188">
        <v>58376.399999999878</v>
      </c>
      <c r="B637" s="203">
        <v>17076547.334072225</v>
      </c>
      <c r="C637" s="204">
        <v>750881.93242411269</v>
      </c>
      <c r="D637" s="205">
        <f t="shared" si="130"/>
        <v>16325665.401648112</v>
      </c>
      <c r="E637" s="189"/>
      <c r="F637" s="189"/>
      <c r="G637" s="181">
        <f t="shared" si="126"/>
        <v>17076547.334072225</v>
      </c>
      <c r="H637" s="190">
        <f t="shared" si="128"/>
        <v>1.0747133908503015E-2</v>
      </c>
      <c r="I637" s="181">
        <f t="shared" si="131"/>
        <v>16325665.401648112</v>
      </c>
      <c r="J637" s="181"/>
      <c r="K637" s="206">
        <f t="shared" si="132"/>
        <v>15488650.753930511</v>
      </c>
      <c r="L637" s="189"/>
      <c r="M637" s="206">
        <f t="shared" si="133"/>
        <v>15488650.753930511</v>
      </c>
      <c r="N637" s="191">
        <f t="shared" si="125"/>
        <v>0</v>
      </c>
      <c r="O637" s="206">
        <v>16239532.686354624</v>
      </c>
      <c r="P637" s="205">
        <v>750881.93242411269</v>
      </c>
      <c r="Q637" s="192">
        <f t="shared" si="129"/>
        <v>1.0561476876810305E-2</v>
      </c>
      <c r="S637" s="191">
        <f t="shared" si="134"/>
        <v>179701620.35226995</v>
      </c>
      <c r="T637" s="192">
        <f t="shared" si="135"/>
        <v>1.0596108550547489E-2</v>
      </c>
      <c r="W637" s="181">
        <v>7844810.4104706794</v>
      </c>
      <c r="X637" s="182">
        <f t="shared" si="127"/>
        <v>22907.069890741703</v>
      </c>
      <c r="Y637" s="192">
        <f t="shared" si="136"/>
        <v>1.6547164221498711E-3</v>
      </c>
    </row>
    <row r="638" spans="1:25" x14ac:dyDescent="0.25">
      <c r="A638" s="188">
        <v>58406.819999999876</v>
      </c>
      <c r="B638" s="203">
        <v>14448749.725701833</v>
      </c>
      <c r="C638" s="204">
        <v>673652.76306956995</v>
      </c>
      <c r="D638" s="205">
        <f t="shared" si="130"/>
        <v>13775096.962632263</v>
      </c>
      <c r="E638" s="189"/>
      <c r="F638" s="189"/>
      <c r="G638" s="181">
        <f t="shared" si="126"/>
        <v>14448749.725701833</v>
      </c>
      <c r="H638" s="190">
        <f t="shared" si="128"/>
        <v>1.074333172557207E-2</v>
      </c>
      <c r="I638" s="181">
        <f t="shared" si="131"/>
        <v>13775096.962632263</v>
      </c>
      <c r="J638" s="181"/>
      <c r="K638" s="206">
        <f t="shared" si="132"/>
        <v>13145806.646053368</v>
      </c>
      <c r="L638" s="189"/>
      <c r="M638" s="206">
        <f t="shared" si="133"/>
        <v>13145806.646053368</v>
      </c>
      <c r="N638" s="191">
        <f t="shared" si="125"/>
        <v>0</v>
      </c>
      <c r="O638" s="206">
        <v>13819459.409122938</v>
      </c>
      <c r="P638" s="205">
        <v>673652.76306956995</v>
      </c>
      <c r="Q638" s="192">
        <f t="shared" si="129"/>
        <v>1.0545179622671652E-2</v>
      </c>
      <c r="S638" s="191">
        <f t="shared" si="134"/>
        <v>179838798.67458832</v>
      </c>
      <c r="T638" s="192">
        <f t="shared" si="135"/>
        <v>1.0590240414880325E-2</v>
      </c>
      <c r="W638" s="181">
        <v>7850592.3131020628</v>
      </c>
      <c r="X638" s="182">
        <f t="shared" si="127"/>
        <v>22907.672631840858</v>
      </c>
      <c r="Y638" s="192">
        <f t="shared" si="136"/>
        <v>1.6554854359578375E-3</v>
      </c>
    </row>
    <row r="639" spans="1:25" x14ac:dyDescent="0.25">
      <c r="A639" s="188">
        <v>58437.239999999874</v>
      </c>
      <c r="B639" s="203">
        <v>14846766.109054109</v>
      </c>
      <c r="C639" s="204">
        <v>639835.19677646458</v>
      </c>
      <c r="D639" s="205">
        <f t="shared" si="130"/>
        <v>14206930.912277645</v>
      </c>
      <c r="E639" s="189"/>
      <c r="F639" s="189"/>
      <c r="G639" s="181">
        <f t="shared" si="126"/>
        <v>14846766.109054109</v>
      </c>
      <c r="H639" s="190">
        <f t="shared" si="128"/>
        <v>1.072307709871767E-2</v>
      </c>
      <c r="I639" s="181">
        <f t="shared" si="131"/>
        <v>14206930.912277645</v>
      </c>
      <c r="J639" s="181"/>
      <c r="K639" s="206">
        <f t="shared" si="132"/>
        <v>13496833.093618099</v>
      </c>
      <c r="L639" s="189"/>
      <c r="M639" s="206">
        <f t="shared" si="133"/>
        <v>13496833.093618099</v>
      </c>
      <c r="N639" s="191">
        <f t="shared" si="125"/>
        <v>0</v>
      </c>
      <c r="O639" s="206">
        <v>14136668.290394563</v>
      </c>
      <c r="P639" s="205">
        <v>639835.19677646458</v>
      </c>
      <c r="Q639" s="192">
        <f t="shared" si="129"/>
        <v>1.0540331455329621E-2</v>
      </c>
      <c r="S639" s="191">
        <f t="shared" si="134"/>
        <v>179979575.9300583</v>
      </c>
      <c r="T639" s="192">
        <f t="shared" si="135"/>
        <v>1.0584229453901584E-2</v>
      </c>
      <c r="W639" s="181">
        <v>7856374.2157334471</v>
      </c>
      <c r="X639" s="182">
        <f t="shared" si="127"/>
        <v>22908.732576615937</v>
      </c>
      <c r="Y639" s="192">
        <f t="shared" si="136"/>
        <v>1.6561031170341245E-3</v>
      </c>
    </row>
    <row r="640" spans="1:25" x14ac:dyDescent="0.25">
      <c r="A640" s="188">
        <v>58467.659999999873</v>
      </c>
      <c r="B640" s="203">
        <v>14997976.72950704</v>
      </c>
      <c r="C640" s="204">
        <v>634896.62033802096</v>
      </c>
      <c r="D640" s="205">
        <f t="shared" si="130"/>
        <v>14363080.109169019</v>
      </c>
      <c r="E640" s="189"/>
      <c r="F640" s="189"/>
      <c r="G640" s="181">
        <f t="shared" si="126"/>
        <v>14997976.72950704</v>
      </c>
      <c r="H640" s="190">
        <f t="shared" si="128"/>
        <v>1.0720700846605924E-2</v>
      </c>
      <c r="I640" s="181">
        <f t="shared" si="131"/>
        <v>14363080.109169019</v>
      </c>
      <c r="J640" s="181"/>
      <c r="K640" s="206">
        <f t="shared" si="132"/>
        <v>13605641.310448524</v>
      </c>
      <c r="L640" s="189"/>
      <c r="M640" s="206">
        <f t="shared" si="133"/>
        <v>13605641.310448524</v>
      </c>
      <c r="N640" s="191">
        <f t="shared" si="125"/>
        <v>0</v>
      </c>
      <c r="O640" s="206">
        <v>14240537.930786544</v>
      </c>
      <c r="P640" s="205">
        <v>634896.62033802096</v>
      </c>
      <c r="Q640" s="192">
        <f t="shared" si="129"/>
        <v>1.0540909437375845E-2</v>
      </c>
      <c r="S640" s="191">
        <f t="shared" si="134"/>
        <v>180121495.79846889</v>
      </c>
      <c r="T640" s="192">
        <f t="shared" si="135"/>
        <v>1.0578178090782764E-2</v>
      </c>
      <c r="W640" s="181">
        <v>7862163.3295151023</v>
      </c>
      <c r="X640" s="182">
        <f t="shared" si="127"/>
        <v>22909.915280223242</v>
      </c>
      <c r="Y640" s="192">
        <f t="shared" si="136"/>
        <v>1.6566791858925178E-3</v>
      </c>
    </row>
    <row r="641" spans="1:25" x14ac:dyDescent="0.25">
      <c r="A641" s="188">
        <v>58498.079999999871</v>
      </c>
      <c r="B641" s="203">
        <v>13935731.130955391</v>
      </c>
      <c r="C641" s="204">
        <v>613828.14439367782</v>
      </c>
      <c r="D641" s="205">
        <f t="shared" si="130"/>
        <v>13321902.986561712</v>
      </c>
      <c r="E641" s="189"/>
      <c r="F641" s="189"/>
      <c r="G641" s="181">
        <f t="shared" si="126"/>
        <v>13935731.130955391</v>
      </c>
      <c r="H641" s="190">
        <f t="shared" si="128"/>
        <v>1.0719115416824687E-2</v>
      </c>
      <c r="I641" s="181">
        <f t="shared" si="131"/>
        <v>13321902.986561712</v>
      </c>
      <c r="J641" s="181"/>
      <c r="K641" s="206">
        <f t="shared" si="132"/>
        <v>12622331.557682097</v>
      </c>
      <c r="L641" s="189"/>
      <c r="M641" s="206">
        <f t="shared" si="133"/>
        <v>12622331.557682097</v>
      </c>
      <c r="N641" s="191">
        <f t="shared" si="125"/>
        <v>0</v>
      </c>
      <c r="O641" s="206">
        <v>13236159.702075774</v>
      </c>
      <c r="P641" s="205">
        <v>613828.14439367782</v>
      </c>
      <c r="Q641" s="192">
        <f t="shared" si="129"/>
        <v>1.0531184274418015E-2</v>
      </c>
      <c r="S641" s="191">
        <f t="shared" si="134"/>
        <v>180253038.59662822</v>
      </c>
      <c r="T641" s="192">
        <f t="shared" si="135"/>
        <v>1.0572576073007101E-2</v>
      </c>
      <c r="W641" s="181">
        <v>7867951.2414383804</v>
      </c>
      <c r="X641" s="182">
        <f t="shared" si="127"/>
        <v>22909.780839424118</v>
      </c>
      <c r="Y641" s="192">
        <f t="shared" si="136"/>
        <v>1.6576895216424692E-3</v>
      </c>
    </row>
    <row r="642" spans="1:25" x14ac:dyDescent="0.25">
      <c r="A642" s="188">
        <v>58528.499999999869</v>
      </c>
      <c r="B642" s="203">
        <v>15220033.733001161</v>
      </c>
      <c r="C642" s="204">
        <v>724474.5301700132</v>
      </c>
      <c r="D642" s="205">
        <f t="shared" si="130"/>
        <v>14495559.202831149</v>
      </c>
      <c r="E642" s="189"/>
      <c r="F642" s="189"/>
      <c r="G642" s="181">
        <f t="shared" si="126"/>
        <v>15220033.733001161</v>
      </c>
      <c r="H642" s="190">
        <f t="shared" si="128"/>
        <v>1.0728100828221843E-2</v>
      </c>
      <c r="I642" s="181">
        <f t="shared" si="131"/>
        <v>14495559.202831149</v>
      </c>
      <c r="J642" s="181"/>
      <c r="K642" s="206">
        <f t="shared" si="132"/>
        <v>13745280.584344864</v>
      </c>
      <c r="L642" s="189"/>
      <c r="M642" s="206">
        <f t="shared" si="133"/>
        <v>13745280.584344864</v>
      </c>
      <c r="N642" s="191">
        <f t="shared" si="125"/>
        <v>0</v>
      </c>
      <c r="O642" s="206">
        <v>14469755.114514876</v>
      </c>
      <c r="P642" s="205">
        <v>724474.5301700132</v>
      </c>
      <c r="Q642" s="192">
        <f t="shared" si="129"/>
        <v>1.052422195312408E-2</v>
      </c>
      <c r="S642" s="191">
        <f t="shared" si="134"/>
        <v>180396190.41875678</v>
      </c>
      <c r="T642" s="192">
        <f t="shared" si="135"/>
        <v>1.0566486851048884E-2</v>
      </c>
      <c r="W642" s="181">
        <v>7873737.9515032778</v>
      </c>
      <c r="X642" s="182">
        <f t="shared" si="127"/>
        <v>22911.124491298953</v>
      </c>
      <c r="Y642" s="192">
        <f t="shared" si="136"/>
        <v>1.6582058668499489E-3</v>
      </c>
    </row>
    <row r="643" spans="1:25" x14ac:dyDescent="0.25">
      <c r="A643" s="188">
        <v>58558.919999999867</v>
      </c>
      <c r="B643" s="203">
        <v>15652183.82183318</v>
      </c>
      <c r="C643" s="204">
        <v>787824.54513044271</v>
      </c>
      <c r="D643" s="205">
        <f t="shared" si="130"/>
        <v>14864359.276702737</v>
      </c>
      <c r="E643" s="189"/>
      <c r="F643" s="189"/>
      <c r="G643" s="181">
        <f t="shared" si="126"/>
        <v>15652183.82183318</v>
      </c>
      <c r="H643" s="190">
        <f t="shared" si="128"/>
        <v>1.0735925269160784E-2</v>
      </c>
      <c r="I643" s="181">
        <f t="shared" si="131"/>
        <v>14864359.276702737</v>
      </c>
      <c r="J643" s="181"/>
      <c r="K643" s="206">
        <f t="shared" si="132"/>
        <v>14149719.279875418</v>
      </c>
      <c r="L643" s="189"/>
      <c r="M643" s="206">
        <f t="shared" si="133"/>
        <v>14149719.279875418</v>
      </c>
      <c r="N643" s="191">
        <f t="shared" si="125"/>
        <v>0</v>
      </c>
      <c r="O643" s="206">
        <v>14937543.825005861</v>
      </c>
      <c r="P643" s="205">
        <v>787824.54513044271</v>
      </c>
      <c r="Q643" s="192">
        <f t="shared" si="129"/>
        <v>1.0520251445582662E-2</v>
      </c>
      <c r="S643" s="191">
        <f t="shared" si="134"/>
        <v>180543499.29702592</v>
      </c>
      <c r="T643" s="192">
        <f t="shared" si="135"/>
        <v>1.0560231477260373E-2</v>
      </c>
      <c r="W643" s="181">
        <v>7879523.4597097998</v>
      </c>
      <c r="X643" s="182">
        <f t="shared" si="127"/>
        <v>22912.997241545781</v>
      </c>
      <c r="Y643" s="192">
        <f t="shared" si="136"/>
        <v>1.6585464637988157E-3</v>
      </c>
    </row>
    <row r="644" spans="1:25" x14ac:dyDescent="0.25">
      <c r="A644" s="188">
        <v>58589.339999999866</v>
      </c>
      <c r="B644" s="203">
        <v>17640795.545093492</v>
      </c>
      <c r="C644" s="204">
        <v>811363.20528092841</v>
      </c>
      <c r="D644" s="205">
        <f t="shared" si="130"/>
        <v>16829432.339812562</v>
      </c>
      <c r="E644" s="189"/>
      <c r="F644" s="189"/>
      <c r="G644" s="181">
        <f t="shared" si="126"/>
        <v>17640795.545093492</v>
      </c>
      <c r="H644" s="190">
        <f t="shared" si="128"/>
        <v>1.0715498391981493E-2</v>
      </c>
      <c r="I644" s="181">
        <f t="shared" si="131"/>
        <v>16829432.339812562</v>
      </c>
      <c r="J644" s="181"/>
      <c r="K644" s="206">
        <f t="shared" si="132"/>
        <v>16060561.770109711</v>
      </c>
      <c r="L644" s="189"/>
      <c r="M644" s="206">
        <f t="shared" si="133"/>
        <v>16060561.770109711</v>
      </c>
      <c r="N644" s="191">
        <f t="shared" si="125"/>
        <v>0</v>
      </c>
      <c r="O644" s="206">
        <v>16871924.975390639</v>
      </c>
      <c r="P644" s="205">
        <v>811363.20528092841</v>
      </c>
      <c r="Q644" s="192">
        <f t="shared" si="129"/>
        <v>1.05206365535786E-2</v>
      </c>
      <c r="S644" s="191">
        <f t="shared" si="134"/>
        <v>180710707.49359071</v>
      </c>
      <c r="T644" s="192">
        <f t="shared" si="135"/>
        <v>1.0553154377914931E-2</v>
      </c>
      <c r="W644" s="181">
        <v>7885307.7660579421</v>
      </c>
      <c r="X644" s="182">
        <f t="shared" si="127"/>
        <v>22917.394330688556</v>
      </c>
      <c r="Y644" s="192">
        <f t="shared" si="136"/>
        <v>1.6580615333938731E-3</v>
      </c>
    </row>
    <row r="645" spans="1:25" x14ac:dyDescent="0.25">
      <c r="A645" s="188">
        <v>58619.759999999864</v>
      </c>
      <c r="B645" s="203">
        <v>18399109.892839026</v>
      </c>
      <c r="C645" s="204">
        <v>844798.41609671991</v>
      </c>
      <c r="D645" s="205">
        <f t="shared" si="130"/>
        <v>17554311.476742305</v>
      </c>
      <c r="E645" s="189"/>
      <c r="F645" s="189"/>
      <c r="G645" s="181">
        <f t="shared" si="126"/>
        <v>18399109.892839026</v>
      </c>
      <c r="H645" s="190">
        <f t="shared" si="128"/>
        <v>1.0704058831226826E-2</v>
      </c>
      <c r="I645" s="181">
        <f t="shared" si="131"/>
        <v>17554311.476742305</v>
      </c>
      <c r="J645" s="181"/>
      <c r="K645" s="206">
        <f t="shared" si="132"/>
        <v>16741351.833939113</v>
      </c>
      <c r="L645" s="189"/>
      <c r="M645" s="206">
        <f t="shared" si="133"/>
        <v>16741351.833939113</v>
      </c>
      <c r="N645" s="191">
        <f t="shared" ref="N645:N687" si="137">K645-M645</f>
        <v>0</v>
      </c>
      <c r="O645" s="206">
        <v>17586150.250035834</v>
      </c>
      <c r="P645" s="205">
        <v>844798.41609671991</v>
      </c>
      <c r="Q645" s="192">
        <f t="shared" si="129"/>
        <v>1.0509777033347545E-2</v>
      </c>
      <c r="S645" s="191">
        <f t="shared" si="134"/>
        <v>180884825.42793477</v>
      </c>
      <c r="T645" s="192">
        <f t="shared" si="135"/>
        <v>1.0545792510962659E-2</v>
      </c>
      <c r="W645" s="181">
        <v>7891090.8705477035</v>
      </c>
      <c r="X645" s="182">
        <f t="shared" si="127"/>
        <v>22922.664102508294</v>
      </c>
      <c r="Y645" s="192">
        <f t="shared" si="136"/>
        <v>1.6572833220094285E-3</v>
      </c>
    </row>
    <row r="646" spans="1:25" x14ac:dyDescent="0.25">
      <c r="A646" s="188">
        <v>58650.179999999862</v>
      </c>
      <c r="B646" s="203">
        <v>19495360.461821165</v>
      </c>
      <c r="C646" s="204">
        <v>815363.56798656401</v>
      </c>
      <c r="D646" s="205">
        <f t="shared" si="130"/>
        <v>18679996.893834602</v>
      </c>
      <c r="E646" s="189"/>
      <c r="F646" s="189"/>
      <c r="G646" s="181">
        <f t="shared" ref="G646:G687" si="138">B646-E646</f>
        <v>19495360.461821165</v>
      </c>
      <c r="H646" s="190">
        <f t="shared" si="128"/>
        <v>1.0682237403094375E-2</v>
      </c>
      <c r="I646" s="181">
        <f t="shared" si="131"/>
        <v>18679996.893834602</v>
      </c>
      <c r="J646" s="181"/>
      <c r="K646" s="206">
        <f t="shared" si="132"/>
        <v>17772742.53654515</v>
      </c>
      <c r="L646" s="189"/>
      <c r="M646" s="206">
        <f t="shared" si="133"/>
        <v>17772742.53654515</v>
      </c>
      <c r="N646" s="191">
        <f t="shared" si="137"/>
        <v>0</v>
      </c>
      <c r="O646" s="206">
        <v>18588106.104531713</v>
      </c>
      <c r="P646" s="205">
        <v>815363.56798656401</v>
      </c>
      <c r="Q646" s="192">
        <f t="shared" si="129"/>
        <v>1.0507214730197445E-2</v>
      </c>
      <c r="S646" s="191">
        <f t="shared" si="134"/>
        <v>181069625.71382469</v>
      </c>
      <c r="T646" s="192">
        <f t="shared" si="135"/>
        <v>1.0537998415156569E-2</v>
      </c>
      <c r="W646" s="181">
        <v>7896872.7731790878</v>
      </c>
      <c r="X646" s="182">
        <f t="shared" si="127"/>
        <v>22929.282377298638</v>
      </c>
      <c r="Y646" s="192">
        <f t="shared" si="136"/>
        <v>1.6560656861910328E-3</v>
      </c>
    </row>
    <row r="647" spans="1:25" x14ac:dyDescent="0.25">
      <c r="A647" s="188">
        <v>58680.59999999986</v>
      </c>
      <c r="B647" s="203">
        <v>19828476.766814798</v>
      </c>
      <c r="C647" s="204">
        <v>862734.53919817903</v>
      </c>
      <c r="D647" s="205">
        <f t="shared" si="130"/>
        <v>18965742.227616619</v>
      </c>
      <c r="E647" s="189"/>
      <c r="F647" s="189"/>
      <c r="G647" s="181">
        <f t="shared" si="138"/>
        <v>19828476.766814798</v>
      </c>
      <c r="H647" s="190">
        <f t="shared" si="128"/>
        <v>1.0685265381287001E-2</v>
      </c>
      <c r="I647" s="181">
        <f t="shared" si="131"/>
        <v>18965742.227616619</v>
      </c>
      <c r="J647" s="181"/>
      <c r="K647" s="206">
        <f t="shared" si="132"/>
        <v>17992431.742460202</v>
      </c>
      <c r="L647" s="189"/>
      <c r="M647" s="206">
        <f t="shared" si="133"/>
        <v>17992431.742460202</v>
      </c>
      <c r="N647" s="191">
        <f t="shared" si="137"/>
        <v>0</v>
      </c>
      <c r="O647" s="206">
        <v>18855166.281658381</v>
      </c>
      <c r="P647" s="205">
        <v>862734.53919817903</v>
      </c>
      <c r="Q647" s="192">
        <f t="shared" si="129"/>
        <v>1.0501020521619608E-2</v>
      </c>
      <c r="S647" s="191">
        <f t="shared" si="134"/>
        <v>181256601.1756247</v>
      </c>
      <c r="T647" s="192">
        <f t="shared" si="135"/>
        <v>1.0530125350124209E-2</v>
      </c>
      <c r="W647" s="181">
        <v>7902654.6758104721</v>
      </c>
      <c r="X647" s="182">
        <f t="shared" si="127"/>
        <v>22936.166213922992</v>
      </c>
      <c r="Y647" s="192">
        <f t="shared" si="136"/>
        <v>1.654760151514445E-3</v>
      </c>
    </row>
    <row r="648" spans="1:25" x14ac:dyDescent="0.25">
      <c r="A648" s="188">
        <v>58711.019999999859</v>
      </c>
      <c r="B648" s="203">
        <v>18337770.379164826</v>
      </c>
      <c r="C648" s="204">
        <v>831788.34818341222</v>
      </c>
      <c r="D648" s="205">
        <f t="shared" si="130"/>
        <v>17505982.030981414</v>
      </c>
      <c r="E648" s="189"/>
      <c r="F648" s="189"/>
      <c r="G648" s="181">
        <f t="shared" si="138"/>
        <v>18337770.379164826</v>
      </c>
      <c r="H648" s="190">
        <f t="shared" si="128"/>
        <v>1.0685996726593761E-2</v>
      </c>
      <c r="I648" s="181">
        <f t="shared" si="131"/>
        <v>17505982.030981414</v>
      </c>
      <c r="J648" s="181"/>
      <c r="K648" s="206">
        <f t="shared" si="132"/>
        <v>16607670.963598821</v>
      </c>
      <c r="L648" s="189"/>
      <c r="M648" s="206">
        <f t="shared" si="133"/>
        <v>16607670.963598821</v>
      </c>
      <c r="N648" s="191">
        <f t="shared" si="137"/>
        <v>0</v>
      </c>
      <c r="O648" s="206">
        <v>17439459.311782233</v>
      </c>
      <c r="P648" s="205">
        <v>831788.34818341222</v>
      </c>
      <c r="Q648" s="192">
        <f t="shared" si="129"/>
        <v>1.0490920203969356E-2</v>
      </c>
      <c r="S648" s="191">
        <f t="shared" si="134"/>
        <v>181429022.07260588</v>
      </c>
      <c r="T648" s="192">
        <f t="shared" si="135"/>
        <v>1.0522879512900207E-2</v>
      </c>
      <c r="W648" s="181">
        <v>7908436.5784418583</v>
      </c>
      <c r="X648" s="182">
        <f t="shared" si="127"/>
        <v>22941.199600332573</v>
      </c>
      <c r="Y648" s="192">
        <f t="shared" si="136"/>
        <v>1.6540667366893302E-3</v>
      </c>
    </row>
    <row r="649" spans="1:25" x14ac:dyDescent="0.25">
      <c r="A649" s="188">
        <v>58741.439999999857</v>
      </c>
      <c r="B649" s="203">
        <v>17258790.943002567</v>
      </c>
      <c r="C649" s="204">
        <v>761839.50073601492</v>
      </c>
      <c r="D649" s="205">
        <f t="shared" si="130"/>
        <v>16496951.442266552</v>
      </c>
      <c r="E649" s="189"/>
      <c r="F649" s="189"/>
      <c r="G649" s="181">
        <f t="shared" si="138"/>
        <v>17258790.943002567</v>
      </c>
      <c r="H649" s="190">
        <f t="shared" si="128"/>
        <v>1.0672157864530352E-2</v>
      </c>
      <c r="I649" s="181">
        <f t="shared" si="131"/>
        <v>16496951.442266552</v>
      </c>
      <c r="J649" s="181"/>
      <c r="K649" s="206">
        <f t="shared" si="132"/>
        <v>15651004.042093584</v>
      </c>
      <c r="L649" s="189"/>
      <c r="M649" s="206">
        <f t="shared" si="133"/>
        <v>15651004.042093584</v>
      </c>
      <c r="N649" s="191">
        <f t="shared" si="137"/>
        <v>0</v>
      </c>
      <c r="O649" s="206">
        <v>16412843.542829599</v>
      </c>
      <c r="P649" s="205">
        <v>761839.50073601492</v>
      </c>
      <c r="Q649" s="192">
        <f t="shared" si="129"/>
        <v>1.0482080766258672E-2</v>
      </c>
      <c r="S649" s="191">
        <f t="shared" si="134"/>
        <v>181591375.36076894</v>
      </c>
      <c r="T649" s="192">
        <f t="shared" si="135"/>
        <v>1.0516071055978848E-2</v>
      </c>
      <c r="W649" s="181">
        <v>7914218.4810732445</v>
      </c>
      <c r="X649" s="182">
        <f t="shared" si="127"/>
        <v>22944.953540901413</v>
      </c>
      <c r="Y649" s="192">
        <f t="shared" si="136"/>
        <v>1.6537972922945343E-3</v>
      </c>
    </row>
    <row r="650" spans="1:25" x14ac:dyDescent="0.25">
      <c r="A650" s="188">
        <v>58771.859999999855</v>
      </c>
      <c r="B650" s="203">
        <v>14602900.876099683</v>
      </c>
      <c r="C650" s="204">
        <v>683506.00508804445</v>
      </c>
      <c r="D650" s="205">
        <f t="shared" si="130"/>
        <v>13919394.871011639</v>
      </c>
      <c r="E650" s="189"/>
      <c r="F650" s="189"/>
      <c r="G650" s="181">
        <f t="shared" si="138"/>
        <v>14602900.876099683</v>
      </c>
      <c r="H650" s="190">
        <f t="shared" si="128"/>
        <v>1.0668822792579968E-2</v>
      </c>
      <c r="I650" s="181">
        <f t="shared" si="131"/>
        <v>13919394.871011639</v>
      </c>
      <c r="J650" s="181"/>
      <c r="K650" s="206">
        <f t="shared" si="132"/>
        <v>13283390.767560076</v>
      </c>
      <c r="L650" s="189"/>
      <c r="M650" s="206">
        <f t="shared" si="133"/>
        <v>13283390.767560076</v>
      </c>
      <c r="N650" s="191">
        <f t="shared" si="137"/>
        <v>0</v>
      </c>
      <c r="O650" s="206">
        <v>13966896.77264812</v>
      </c>
      <c r="P650" s="205">
        <v>683506.00508804445</v>
      </c>
      <c r="Q650" s="192">
        <f t="shared" si="129"/>
        <v>1.0466008302960406E-2</v>
      </c>
      <c r="S650" s="191">
        <f t="shared" si="134"/>
        <v>181728959.48227564</v>
      </c>
      <c r="T650" s="192">
        <f t="shared" si="135"/>
        <v>1.0510306016375814E-2</v>
      </c>
      <c r="W650" s="181">
        <v>7920000.3837046288</v>
      </c>
      <c r="X650" s="182">
        <f t="shared" si="127"/>
        <v>22945.574580549554</v>
      </c>
      <c r="Y650" s="192">
        <f t="shared" si="136"/>
        <v>1.6545525736217925E-3</v>
      </c>
    </row>
    <row r="651" spans="1:25" x14ac:dyDescent="0.25">
      <c r="A651" s="188">
        <v>58802.279999999853</v>
      </c>
      <c r="B651" s="203">
        <v>15004859.450685674</v>
      </c>
      <c r="C651" s="204">
        <v>649173.16844519472</v>
      </c>
      <c r="D651" s="205">
        <f t="shared" si="130"/>
        <v>14355686.28224048</v>
      </c>
      <c r="E651" s="189"/>
      <c r="F651" s="189"/>
      <c r="G651" s="181">
        <f t="shared" si="138"/>
        <v>15004859.450685674</v>
      </c>
      <c r="H651" s="190">
        <f t="shared" si="128"/>
        <v>1.0648335164056721E-2</v>
      </c>
      <c r="I651" s="181">
        <f t="shared" si="131"/>
        <v>14355686.28224048</v>
      </c>
      <c r="J651" s="181"/>
      <c r="K651" s="206">
        <f t="shared" si="132"/>
        <v>13638027.104008581</v>
      </c>
      <c r="L651" s="189"/>
      <c r="M651" s="206">
        <f t="shared" si="133"/>
        <v>13638027.104008581</v>
      </c>
      <c r="N651" s="191">
        <f t="shared" si="137"/>
        <v>0</v>
      </c>
      <c r="O651" s="206">
        <v>14287200.272453776</v>
      </c>
      <c r="P651" s="205">
        <v>649173.16844519472</v>
      </c>
      <c r="Q651" s="192">
        <f t="shared" si="129"/>
        <v>1.0461269648303295E-2</v>
      </c>
      <c r="S651" s="191">
        <f t="shared" si="134"/>
        <v>181870153.49266616</v>
      </c>
      <c r="T651" s="192">
        <f t="shared" si="135"/>
        <v>1.050440058455604E-2</v>
      </c>
      <c r="W651" s="181">
        <v>7925782.286336015</v>
      </c>
      <c r="X651" s="182">
        <f t="shared" si="127"/>
        <v>22946.650175618481</v>
      </c>
      <c r="Y651" s="192">
        <f t="shared" si="136"/>
        <v>1.6551591789608633E-3</v>
      </c>
    </row>
    <row r="652" spans="1:25" x14ac:dyDescent="0.25">
      <c r="A652" s="188">
        <v>58832.699999999852</v>
      </c>
      <c r="B652" s="203">
        <v>15157643.219044358</v>
      </c>
      <c r="C652" s="204">
        <v>644159.72370027506</v>
      </c>
      <c r="D652" s="205">
        <f t="shared" si="130"/>
        <v>14513483.495344082</v>
      </c>
      <c r="E652" s="189"/>
      <c r="F652" s="189"/>
      <c r="G652" s="181">
        <f t="shared" si="138"/>
        <v>15157643.219044358</v>
      </c>
      <c r="H652" s="190">
        <f t="shared" si="128"/>
        <v>1.0645868600608566E-2</v>
      </c>
      <c r="I652" s="181">
        <f t="shared" si="131"/>
        <v>14513483.495344082</v>
      </c>
      <c r="J652" s="181"/>
      <c r="K652" s="206">
        <f t="shared" si="132"/>
        <v>13747981.102699405</v>
      </c>
      <c r="L652" s="189"/>
      <c r="M652" s="206">
        <f t="shared" si="133"/>
        <v>13747981.102699405</v>
      </c>
      <c r="N652" s="191">
        <f t="shared" si="137"/>
        <v>0</v>
      </c>
      <c r="O652" s="206">
        <v>14392140.82639968</v>
      </c>
      <c r="P652" s="205">
        <v>644159.72370027506</v>
      </c>
      <c r="Q652" s="192">
        <f t="shared" si="129"/>
        <v>1.0461821607892219E-2</v>
      </c>
      <c r="S652" s="191">
        <f t="shared" si="134"/>
        <v>182012493.28491703</v>
      </c>
      <c r="T652" s="192">
        <f t="shared" si="135"/>
        <v>1.049845537905103E-2</v>
      </c>
      <c r="W652" s="181">
        <v>7931571.4001176693</v>
      </c>
      <c r="X652" s="182">
        <f t="shared" si="127"/>
        <v>22947.847797501614</v>
      </c>
      <c r="Y652" s="192">
        <f t="shared" si="136"/>
        <v>1.6557249040163313E-3</v>
      </c>
    </row>
    <row r="653" spans="1:25" x14ac:dyDescent="0.25">
      <c r="A653" s="188">
        <v>58863.11999999985</v>
      </c>
      <c r="B653" s="203">
        <v>14084071.433636505</v>
      </c>
      <c r="C653" s="204">
        <v>622790.07640849694</v>
      </c>
      <c r="D653" s="205">
        <f t="shared" si="130"/>
        <v>13461281.357228009</v>
      </c>
      <c r="E653" s="189"/>
      <c r="F653" s="189"/>
      <c r="G653" s="181">
        <f t="shared" si="138"/>
        <v>14084071.433636505</v>
      </c>
      <c r="H653" s="190">
        <f t="shared" si="128"/>
        <v>1.0644601369468543E-2</v>
      </c>
      <c r="I653" s="181">
        <f t="shared" si="131"/>
        <v>13461281.357228009</v>
      </c>
      <c r="J653" s="181"/>
      <c r="K653" s="206">
        <f t="shared" si="132"/>
        <v>12754263.269358499</v>
      </c>
      <c r="L653" s="189"/>
      <c r="M653" s="206">
        <f t="shared" si="133"/>
        <v>12754263.269358499</v>
      </c>
      <c r="N653" s="191">
        <f t="shared" si="137"/>
        <v>0</v>
      </c>
      <c r="O653" s="206">
        <v>13377053.345766995</v>
      </c>
      <c r="P653" s="205">
        <v>622790.07640849694</v>
      </c>
      <c r="Q653" s="192">
        <f t="shared" si="129"/>
        <v>1.0452245773571622E-2</v>
      </c>
      <c r="S653" s="191">
        <f t="shared" si="134"/>
        <v>182144424.99659342</v>
      </c>
      <c r="T653" s="192">
        <f t="shared" si="135"/>
        <v>1.0492951545731044E-2</v>
      </c>
      <c r="W653" s="181">
        <v>7937359.3120409474</v>
      </c>
      <c r="X653" s="182">
        <f t="shared" si="127"/>
        <v>22947.735869822718</v>
      </c>
      <c r="Y653" s="192">
        <f t="shared" si="136"/>
        <v>1.656717306229627E-3</v>
      </c>
    </row>
    <row r="654" spans="1:25" x14ac:dyDescent="0.25">
      <c r="A654" s="188">
        <v>58893.539999999848</v>
      </c>
      <c r="B654" s="203">
        <v>15382188.474861184</v>
      </c>
      <c r="C654" s="204">
        <v>735061.1164115218</v>
      </c>
      <c r="D654" s="205">
        <f t="shared" si="130"/>
        <v>14647127.358449662</v>
      </c>
      <c r="E654" s="189"/>
      <c r="F654" s="189"/>
      <c r="G654" s="181">
        <f t="shared" si="138"/>
        <v>15382188.474861184</v>
      </c>
      <c r="H654" s="190">
        <f t="shared" si="128"/>
        <v>1.0654033013634434E-2</v>
      </c>
      <c r="I654" s="181">
        <f t="shared" si="131"/>
        <v>14647127.358449662</v>
      </c>
      <c r="J654" s="181"/>
      <c r="K654" s="206">
        <f t="shared" si="132"/>
        <v>13888855.2467926</v>
      </c>
      <c r="L654" s="189"/>
      <c r="M654" s="206">
        <f t="shared" si="133"/>
        <v>13888855.2467926</v>
      </c>
      <c r="N654" s="191">
        <f t="shared" si="137"/>
        <v>0</v>
      </c>
      <c r="O654" s="206">
        <v>14623916.363204122</v>
      </c>
      <c r="P654" s="205">
        <v>735061.1164115218</v>
      </c>
      <c r="Q654" s="192">
        <f t="shared" si="129"/>
        <v>1.0445378802325767E-2</v>
      </c>
      <c r="S654" s="191">
        <f t="shared" si="134"/>
        <v>182287999.65904117</v>
      </c>
      <c r="T654" s="192">
        <f t="shared" si="135"/>
        <v>1.0486968909337202E-2</v>
      </c>
      <c r="W654" s="181">
        <v>7943146.0221058456</v>
      </c>
      <c r="X654" s="182">
        <f t="shared" si="127"/>
        <v>22949.093363225609</v>
      </c>
      <c r="Y654" s="192">
        <f t="shared" si="136"/>
        <v>1.6572242860046771E-3</v>
      </c>
    </row>
    <row r="655" spans="1:25" x14ac:dyDescent="0.25">
      <c r="A655" s="188">
        <v>58923.959999999846</v>
      </c>
      <c r="B655" s="203">
        <v>15819070.360818993</v>
      </c>
      <c r="C655" s="204">
        <v>799347.36978202313</v>
      </c>
      <c r="D655" s="205">
        <f t="shared" si="130"/>
        <v>15019722.99103697</v>
      </c>
      <c r="E655" s="189"/>
      <c r="F655" s="189"/>
      <c r="G655" s="181">
        <f t="shared" si="138"/>
        <v>15819070.360818993</v>
      </c>
      <c r="H655" s="190">
        <f t="shared" si="128"/>
        <v>1.0662188796493943E-2</v>
      </c>
      <c r="I655" s="181">
        <f t="shared" si="131"/>
        <v>15019722.99103697</v>
      </c>
      <c r="J655" s="181"/>
      <c r="K655" s="206">
        <f t="shared" si="132"/>
        <v>14297463.367641952</v>
      </c>
      <c r="L655" s="189"/>
      <c r="M655" s="206">
        <f t="shared" si="133"/>
        <v>14297463.367641952</v>
      </c>
      <c r="N655" s="191">
        <f t="shared" si="137"/>
        <v>0</v>
      </c>
      <c r="O655" s="206">
        <v>15096810.737423975</v>
      </c>
      <c r="P655" s="205">
        <v>799347.36978202313</v>
      </c>
      <c r="Q655" s="192">
        <f t="shared" si="129"/>
        <v>1.044148543474388E-2</v>
      </c>
      <c r="S655" s="191">
        <f t="shared" si="134"/>
        <v>182435743.74680772</v>
      </c>
      <c r="T655" s="192">
        <f t="shared" si="135"/>
        <v>1.0480822943775614E-2</v>
      </c>
      <c r="W655" s="181">
        <v>7948931.530312364</v>
      </c>
      <c r="X655" s="182">
        <f t="shared" si="127"/>
        <v>22950.97687671725</v>
      </c>
      <c r="Y655" s="192">
        <f t="shared" si="136"/>
        <v>1.6575585800100434E-3</v>
      </c>
    </row>
    <row r="656" spans="1:25" x14ac:dyDescent="0.25">
      <c r="A656" s="188">
        <v>58954.379999999845</v>
      </c>
      <c r="B656" s="203">
        <v>17828518.657323863</v>
      </c>
      <c r="C656" s="204">
        <v>823200.30967444379</v>
      </c>
      <c r="D656" s="205">
        <f t="shared" si="130"/>
        <v>17005318.347649418</v>
      </c>
      <c r="E656" s="189"/>
      <c r="F656" s="189"/>
      <c r="G656" s="181">
        <f t="shared" si="138"/>
        <v>17828518.657323863</v>
      </c>
      <c r="H656" s="190">
        <f t="shared" si="128"/>
        <v>1.0641419869671598E-2</v>
      </c>
      <c r="I656" s="181">
        <f t="shared" si="131"/>
        <v>17005318.347649418</v>
      </c>
      <c r="J656" s="181"/>
      <c r="K656" s="206">
        <f t="shared" si="132"/>
        <v>16228265.903388923</v>
      </c>
      <c r="L656" s="189"/>
      <c r="M656" s="206">
        <f t="shared" si="133"/>
        <v>16228265.903388923</v>
      </c>
      <c r="N656" s="191">
        <f t="shared" si="137"/>
        <v>0</v>
      </c>
      <c r="O656" s="206">
        <v>17051466.213063367</v>
      </c>
      <c r="P656" s="205">
        <v>823200.30967444379</v>
      </c>
      <c r="Q656" s="192">
        <f t="shared" si="129"/>
        <v>1.0441984264294213E-2</v>
      </c>
      <c r="S656" s="191">
        <f t="shared" si="134"/>
        <v>182603447.88008693</v>
      </c>
      <c r="T656" s="192">
        <f t="shared" si="135"/>
        <v>1.0473869604895159E-2</v>
      </c>
      <c r="W656" s="181">
        <v>7954715.8366605071</v>
      </c>
      <c r="X656" s="182">
        <f t="shared" ref="X656:X687" si="139">S656/W656*1000</f>
        <v>22955.370327439156</v>
      </c>
      <c r="Y656" s="192">
        <f t="shared" si="136"/>
        <v>1.6570817869876464E-3</v>
      </c>
    </row>
    <row r="657" spans="1:25" x14ac:dyDescent="0.25">
      <c r="A657" s="188">
        <v>58984.799999999843</v>
      </c>
      <c r="B657" s="203">
        <v>18594694.158275045</v>
      </c>
      <c r="C657" s="204">
        <v>857107.61074918974</v>
      </c>
      <c r="D657" s="205">
        <f t="shared" si="130"/>
        <v>17737586.547525857</v>
      </c>
      <c r="E657" s="189"/>
      <c r="F657" s="189"/>
      <c r="G657" s="181">
        <f t="shared" si="138"/>
        <v>18594694.158275045</v>
      </c>
      <c r="H657" s="190">
        <f t="shared" si="128"/>
        <v>1.063009387819025E-2</v>
      </c>
      <c r="I657" s="181">
        <f t="shared" si="131"/>
        <v>17737586.547525857</v>
      </c>
      <c r="J657" s="181"/>
      <c r="K657" s="206">
        <f t="shared" si="132"/>
        <v>16915985.067400489</v>
      </c>
      <c r="L657" s="189"/>
      <c r="M657" s="206">
        <f t="shared" si="133"/>
        <v>16915985.067400489</v>
      </c>
      <c r="N657" s="191">
        <f t="shared" si="137"/>
        <v>0</v>
      </c>
      <c r="O657" s="206">
        <v>17773092.678149678</v>
      </c>
      <c r="P657" s="205">
        <v>857107.61074918974</v>
      </c>
      <c r="Q657" s="192">
        <f t="shared" si="129"/>
        <v>1.0431250426703897E-2</v>
      </c>
      <c r="S657" s="191">
        <f t="shared" si="134"/>
        <v>182778081.11354828</v>
      </c>
      <c r="T657" s="192">
        <f t="shared" si="135"/>
        <v>1.0466636331347701E-2</v>
      </c>
      <c r="W657" s="181">
        <v>7960498.9411502704</v>
      </c>
      <c r="X657" s="182">
        <f t="shared" si="139"/>
        <v>22960.631295195846</v>
      </c>
      <c r="Y657" s="192">
        <f t="shared" si="136"/>
        <v>1.6563167578500515E-3</v>
      </c>
    </row>
    <row r="658" spans="1:25" x14ac:dyDescent="0.25">
      <c r="A658" s="188">
        <v>59015.219999999841</v>
      </c>
      <c r="B658" s="203">
        <v>19702166.184046354</v>
      </c>
      <c r="C658" s="204">
        <v>827197.30635703029</v>
      </c>
      <c r="D658" s="205">
        <f t="shared" si="130"/>
        <v>18874968.877689324</v>
      </c>
      <c r="E658" s="189"/>
      <c r="F658" s="189"/>
      <c r="G658" s="181">
        <f t="shared" si="138"/>
        <v>19702166.184046354</v>
      </c>
      <c r="H658" s="190">
        <f t="shared" si="128"/>
        <v>1.0607945548387621E-2</v>
      </c>
      <c r="I658" s="181">
        <f t="shared" si="131"/>
        <v>18874968.877689324</v>
      </c>
      <c r="J658" s="181"/>
      <c r="K658" s="206">
        <f t="shared" si="132"/>
        <v>17958090.415579207</v>
      </c>
      <c r="L658" s="189"/>
      <c r="M658" s="206">
        <f t="shared" si="133"/>
        <v>17958090.415579207</v>
      </c>
      <c r="N658" s="191">
        <f t="shared" si="137"/>
        <v>0</v>
      </c>
      <c r="O658" s="206">
        <v>18785287.721936237</v>
      </c>
      <c r="P658" s="205">
        <v>827197.30635703029</v>
      </c>
      <c r="Q658" s="192">
        <f t="shared" si="129"/>
        <v>1.0428771960935945E-2</v>
      </c>
      <c r="S658" s="191">
        <f t="shared" si="134"/>
        <v>182963428.99258232</v>
      </c>
      <c r="T658" s="192">
        <f t="shared" si="135"/>
        <v>1.0458978259284324E-2</v>
      </c>
      <c r="W658" s="181">
        <v>7966280.8437816547</v>
      </c>
      <c r="X658" s="182">
        <f t="shared" si="139"/>
        <v>22967.233089127221</v>
      </c>
      <c r="Y658" s="192">
        <f t="shared" si="136"/>
        <v>1.6551199119148041E-3</v>
      </c>
    </row>
    <row r="659" spans="1:25" x14ac:dyDescent="0.25">
      <c r="A659" s="188">
        <v>59045.639999999839</v>
      </c>
      <c r="B659" s="203">
        <v>20038881.352611735</v>
      </c>
      <c r="C659" s="204">
        <v>875282.23370581644</v>
      </c>
      <c r="D659" s="205">
        <f t="shared" si="130"/>
        <v>19163599.118905921</v>
      </c>
      <c r="E659" s="189"/>
      <c r="F659" s="189"/>
      <c r="G659" s="181">
        <f t="shared" si="138"/>
        <v>20038881.352611735</v>
      </c>
      <c r="H659" s="190">
        <f t="shared" si="128"/>
        <v>1.0611232938935178E-2</v>
      </c>
      <c r="I659" s="181">
        <f t="shared" si="131"/>
        <v>19163599.118905921</v>
      </c>
      <c r="J659" s="181"/>
      <c r="K659" s="206">
        <f t="shared" si="132"/>
        <v>18179960.6094696</v>
      </c>
      <c r="L659" s="189"/>
      <c r="M659" s="206">
        <f t="shared" si="133"/>
        <v>18179960.6094696</v>
      </c>
      <c r="N659" s="191">
        <f t="shared" si="137"/>
        <v>0</v>
      </c>
      <c r="O659" s="206">
        <v>19055242.843175415</v>
      </c>
      <c r="P659" s="205">
        <v>875282.23370581644</v>
      </c>
      <c r="Q659" s="192">
        <f t="shared" si="129"/>
        <v>1.0422652684953571E-2</v>
      </c>
      <c r="S659" s="191">
        <f t="shared" si="134"/>
        <v>183150957.85959172</v>
      </c>
      <c r="T659" s="192">
        <f t="shared" si="135"/>
        <v>1.0451242446786857E-2</v>
      </c>
      <c r="W659" s="181">
        <v>7972062.74641304</v>
      </c>
      <c r="X659" s="182">
        <f t="shared" si="139"/>
        <v>22974.098885761894</v>
      </c>
      <c r="Y659" s="192">
        <f t="shared" si="136"/>
        <v>1.6538366301110941E-3</v>
      </c>
    </row>
    <row r="660" spans="1:25" x14ac:dyDescent="0.25">
      <c r="A660" s="188">
        <v>59076.059999999838</v>
      </c>
      <c r="B660" s="203">
        <v>18532376.948526602</v>
      </c>
      <c r="C660" s="204">
        <v>843930.52742308087</v>
      </c>
      <c r="D660" s="205">
        <f t="shared" si="130"/>
        <v>17688446.421103522</v>
      </c>
      <c r="E660" s="189"/>
      <c r="F660" s="189"/>
      <c r="G660" s="181">
        <f t="shared" si="138"/>
        <v>18532376.948526602</v>
      </c>
      <c r="H660" s="190">
        <f t="shared" si="128"/>
        <v>1.0612335378726634E-2</v>
      </c>
      <c r="I660" s="181">
        <f t="shared" si="131"/>
        <v>17688446.421103522</v>
      </c>
      <c r="J660" s="181"/>
      <c r="K660" s="206">
        <f t="shared" si="132"/>
        <v>16780602.175399441</v>
      </c>
      <c r="L660" s="189"/>
      <c r="M660" s="206">
        <f t="shared" si="133"/>
        <v>16780602.175399441</v>
      </c>
      <c r="N660" s="191">
        <f t="shared" si="137"/>
        <v>0</v>
      </c>
      <c r="O660" s="206">
        <v>17624532.702822521</v>
      </c>
      <c r="P660" s="205">
        <v>843930.52742308087</v>
      </c>
      <c r="Q660" s="192">
        <f t="shared" si="129"/>
        <v>1.0412731091533178E-2</v>
      </c>
      <c r="S660" s="191">
        <f t="shared" si="134"/>
        <v>183323889.07139236</v>
      </c>
      <c r="T660" s="192">
        <f t="shared" si="135"/>
        <v>1.0444122870420181E-2</v>
      </c>
      <c r="W660" s="181">
        <v>7977844.6490444243</v>
      </c>
      <c r="X660" s="182">
        <f t="shared" si="139"/>
        <v>22979.124956181069</v>
      </c>
      <c r="Y660" s="192">
        <f t="shared" si="136"/>
        <v>1.6531548702425347E-3</v>
      </c>
    </row>
    <row r="661" spans="1:25" x14ac:dyDescent="0.25">
      <c r="A661" s="188">
        <v>59106.479999999836</v>
      </c>
      <c r="B661" s="203">
        <v>17441709.030307028</v>
      </c>
      <c r="C661" s="204">
        <v>772957.67463900417</v>
      </c>
      <c r="D661" s="205">
        <f t="shared" si="130"/>
        <v>16668751.355668025</v>
      </c>
      <c r="E661" s="189"/>
      <c r="F661" s="189"/>
      <c r="G661" s="181">
        <f t="shared" si="138"/>
        <v>17441709.030307028</v>
      </c>
      <c r="H661" s="190">
        <f t="shared" si="128"/>
        <v>1.0598545860399655E-2</v>
      </c>
      <c r="I661" s="181">
        <f t="shared" si="131"/>
        <v>16668751.355668025</v>
      </c>
      <c r="J661" s="181"/>
      <c r="K661" s="206">
        <f t="shared" si="132"/>
        <v>15813838.143178839</v>
      </c>
      <c r="L661" s="189"/>
      <c r="M661" s="206">
        <f t="shared" si="133"/>
        <v>15813838.143178839</v>
      </c>
      <c r="N661" s="191">
        <f t="shared" si="137"/>
        <v>0</v>
      </c>
      <c r="O661" s="206">
        <v>16586795.817817843</v>
      </c>
      <c r="P661" s="205">
        <v>772957.67463900417</v>
      </c>
      <c r="Q661" s="192">
        <f t="shared" si="129"/>
        <v>1.0404067409816697E-2</v>
      </c>
      <c r="S661" s="191">
        <f t="shared" si="134"/>
        <v>183486723.17247763</v>
      </c>
      <c r="T661" s="192">
        <f t="shared" si="135"/>
        <v>1.0437432989001794E-2</v>
      </c>
      <c r="W661" s="181">
        <v>7983626.5516758086</v>
      </c>
      <c r="X661" s="182">
        <f t="shared" si="139"/>
        <v>22982.879019305168</v>
      </c>
      <c r="Y661" s="192">
        <f t="shared" si="136"/>
        <v>1.6528897448473412E-3</v>
      </c>
    </row>
    <row r="662" spans="1:25" x14ac:dyDescent="0.25">
      <c r="A662" s="188">
        <v>59136.899999999834</v>
      </c>
      <c r="B662" s="203">
        <v>14757628.428641474</v>
      </c>
      <c r="C662" s="204">
        <v>693503.95307188248</v>
      </c>
      <c r="D662" s="205">
        <f t="shared" si="130"/>
        <v>14064124.475569591</v>
      </c>
      <c r="E662" s="189"/>
      <c r="F662" s="189"/>
      <c r="G662" s="181">
        <f t="shared" si="138"/>
        <v>14757628.428641474</v>
      </c>
      <c r="H662" s="190">
        <f t="shared" si="128"/>
        <v>1.0595672315699245E-2</v>
      </c>
      <c r="I662" s="181">
        <f t="shared" si="131"/>
        <v>14064124.475569591</v>
      </c>
      <c r="J662" s="181"/>
      <c r="K662" s="206">
        <f t="shared" si="132"/>
        <v>13421381.481046416</v>
      </c>
      <c r="L662" s="189"/>
      <c r="M662" s="206">
        <f t="shared" si="133"/>
        <v>13421381.481046416</v>
      </c>
      <c r="N662" s="191">
        <f t="shared" si="137"/>
        <v>0</v>
      </c>
      <c r="O662" s="206">
        <v>14114885.434118299</v>
      </c>
      <c r="P662" s="205">
        <v>693503.95307188248</v>
      </c>
      <c r="Q662" s="192">
        <f t="shared" si="129"/>
        <v>1.0388214568175735E-2</v>
      </c>
      <c r="S662" s="191">
        <f t="shared" si="134"/>
        <v>183624713.88596395</v>
      </c>
      <c r="T662" s="192">
        <f t="shared" si="135"/>
        <v>1.0431768327343605E-2</v>
      </c>
      <c r="W662" s="181">
        <v>7989408.4543071948</v>
      </c>
      <c r="X662" s="182">
        <f t="shared" si="139"/>
        <v>22983.518108523975</v>
      </c>
      <c r="Y662" s="192">
        <f t="shared" si="136"/>
        <v>1.6536316334647694E-3</v>
      </c>
    </row>
    <row r="663" spans="1:25" x14ac:dyDescent="0.25">
      <c r="A663" s="188">
        <v>59167.319999999832</v>
      </c>
      <c r="B663" s="203">
        <v>15163535.089479545</v>
      </c>
      <c r="C663" s="204">
        <v>658648.01858406095</v>
      </c>
      <c r="D663" s="205">
        <f>B663-C663</f>
        <v>14504887.070895484</v>
      </c>
      <c r="E663" s="189"/>
      <c r="F663" s="189"/>
      <c r="G663" s="181">
        <f t="shared" si="138"/>
        <v>15163535.089479545</v>
      </c>
      <c r="H663" s="190">
        <f t="shared" si="128"/>
        <v>1.0574950023048757E-2</v>
      </c>
      <c r="I663" s="181">
        <f t="shared" si="131"/>
        <v>14504887.070895484</v>
      </c>
      <c r="J663" s="181"/>
      <c r="K663" s="206">
        <f t="shared" si="132"/>
        <v>13779638.682720201</v>
      </c>
      <c r="L663" s="189"/>
      <c r="M663" s="206">
        <f t="shared" si="133"/>
        <v>13779638.682720201</v>
      </c>
      <c r="N663" s="191">
        <f t="shared" si="137"/>
        <v>0</v>
      </c>
      <c r="O663" s="206">
        <v>14438286.701304263</v>
      </c>
      <c r="P663" s="205">
        <v>658648.01858406095</v>
      </c>
      <c r="Q663" s="192">
        <f t="shared" si="129"/>
        <v>1.0383582436934491E-2</v>
      </c>
      <c r="S663" s="191">
        <f t="shared" si="134"/>
        <v>183766325.46467558</v>
      </c>
      <c r="T663" s="192">
        <f t="shared" si="135"/>
        <v>1.0425965644142332E-2</v>
      </c>
      <c r="W663" s="181">
        <v>7995190.3569385791</v>
      </c>
      <c r="X663" s="182">
        <f t="shared" si="139"/>
        <v>22984.60915382647</v>
      </c>
      <c r="Y663" s="192">
        <f t="shared" si="136"/>
        <v>1.654227432652533E-3</v>
      </c>
    </row>
    <row r="664" spans="1:25" x14ac:dyDescent="0.25">
      <c r="A664" s="188">
        <v>59197.739999999831</v>
      </c>
      <c r="B664" s="203">
        <v>15317895.794578018</v>
      </c>
      <c r="C664" s="204">
        <v>653558.57279962429</v>
      </c>
      <c r="D664" s="205">
        <f t="shared" si="130"/>
        <v>14664337.221778393</v>
      </c>
      <c r="E664" s="189"/>
      <c r="F664" s="189"/>
      <c r="G664" s="181">
        <f t="shared" si="138"/>
        <v>15317895.794578018</v>
      </c>
      <c r="H664" s="190">
        <f t="shared" si="128"/>
        <v>1.0572393954511039E-2</v>
      </c>
      <c r="I664" s="181">
        <f t="shared" si="131"/>
        <v>14664337.221778393</v>
      </c>
      <c r="J664" s="181"/>
      <c r="K664" s="206">
        <f t="shared" si="132"/>
        <v>13890741.636265555</v>
      </c>
      <c r="L664" s="189"/>
      <c r="M664" s="206">
        <f t="shared" si="133"/>
        <v>13890741.636265555</v>
      </c>
      <c r="N664" s="191">
        <f t="shared" si="137"/>
        <v>0</v>
      </c>
      <c r="O664" s="206">
        <v>14544300.20906518</v>
      </c>
      <c r="P664" s="205">
        <v>653558.57279962429</v>
      </c>
      <c r="Q664" s="192">
        <f t="shared" si="129"/>
        <v>1.0384108946594361E-2</v>
      </c>
      <c r="S664" s="191">
        <f t="shared" si="134"/>
        <v>183909085.99824172</v>
      </c>
      <c r="T664" s="192">
        <f t="shared" si="135"/>
        <v>1.0420123800819692E-2</v>
      </c>
      <c r="W664" s="181">
        <v>8000979.4707202353</v>
      </c>
      <c r="X664" s="182">
        <f t="shared" si="139"/>
        <v>22985.821507386834</v>
      </c>
      <c r="Y664" s="192">
        <f t="shared" si="136"/>
        <v>1.6547830637674288E-3</v>
      </c>
    </row>
    <row r="665" spans="1:25" x14ac:dyDescent="0.25">
      <c r="A665" s="188">
        <v>59228.159999999829</v>
      </c>
      <c r="B665" s="203">
        <v>14232960.352860888</v>
      </c>
      <c r="C665" s="204">
        <v>631883.41923416907</v>
      </c>
      <c r="D665" s="205">
        <f t="shared" si="130"/>
        <v>13601076.933626719</v>
      </c>
      <c r="E665" s="189"/>
      <c r="F665" s="189"/>
      <c r="G665" s="181">
        <f t="shared" si="138"/>
        <v>14232960.352860888</v>
      </c>
      <c r="H665" s="190">
        <f t="shared" si="128"/>
        <v>1.0571440220673578E-2</v>
      </c>
      <c r="I665" s="181">
        <f t="shared" si="131"/>
        <v>13601076.933626719</v>
      </c>
      <c r="J665" s="181"/>
      <c r="K665" s="206">
        <f t="shared" si="132"/>
        <v>12886584.646306362</v>
      </c>
      <c r="L665" s="189"/>
      <c r="M665" s="206">
        <f t="shared" si="133"/>
        <v>12886584.646306362</v>
      </c>
      <c r="N665" s="191">
        <f t="shared" si="137"/>
        <v>0</v>
      </c>
      <c r="O665" s="206">
        <v>13518468.065540532</v>
      </c>
      <c r="P665" s="205">
        <v>631883.41923416907</v>
      </c>
      <c r="Q665" s="192">
        <f t="shared" si="129"/>
        <v>1.0374678188254105E-2</v>
      </c>
      <c r="S665" s="191">
        <f t="shared" si="134"/>
        <v>184041407.37518957</v>
      </c>
      <c r="T665" s="192">
        <f t="shared" si="135"/>
        <v>1.0414715567778954E-2</v>
      </c>
      <c r="W665" s="181">
        <v>8006767.3826435106</v>
      </c>
      <c r="X665" s="182">
        <f t="shared" si="139"/>
        <v>22985.731766622968</v>
      </c>
      <c r="Y665" s="192">
        <f t="shared" si="136"/>
        <v>1.6557579804732381E-3</v>
      </c>
    </row>
    <row r="666" spans="1:25" x14ac:dyDescent="0.25">
      <c r="A666" s="188">
        <v>59258.579999999827</v>
      </c>
      <c r="B666" s="203">
        <v>15544952.232787183</v>
      </c>
      <c r="C666" s="204">
        <v>745803.05246015219</v>
      </c>
      <c r="D666" s="205">
        <f t="shared" si="130"/>
        <v>14799149.18032703</v>
      </c>
      <c r="E666" s="189"/>
      <c r="F666" s="189"/>
      <c r="G666" s="181">
        <f t="shared" si="138"/>
        <v>15544952.232787183</v>
      </c>
      <c r="H666" s="190">
        <f t="shared" si="128"/>
        <v>1.0581313458224662E-2</v>
      </c>
      <c r="I666" s="181">
        <f t="shared" si="131"/>
        <v>14799149.18032703</v>
      </c>
      <c r="J666" s="181"/>
      <c r="K666" s="206">
        <f t="shared" si="132"/>
        <v>14032853.553769894</v>
      </c>
      <c r="L666" s="189"/>
      <c r="M666" s="206">
        <f t="shared" si="133"/>
        <v>14032853.553769894</v>
      </c>
      <c r="N666" s="191">
        <f t="shared" si="137"/>
        <v>0</v>
      </c>
      <c r="O666" s="206">
        <v>14778656.606230047</v>
      </c>
      <c r="P666" s="205">
        <v>745803.05246015219</v>
      </c>
      <c r="Q666" s="192">
        <f t="shared" si="129"/>
        <v>1.0367903215821039E-2</v>
      </c>
      <c r="S666" s="191">
        <f t="shared" si="134"/>
        <v>184185405.68216687</v>
      </c>
      <c r="T666" s="192">
        <f t="shared" si="135"/>
        <v>1.0408836712645364E-2</v>
      </c>
      <c r="W666" s="181">
        <v>8012554.0927084098</v>
      </c>
      <c r="X666" s="182">
        <f t="shared" si="139"/>
        <v>22987.102932606645</v>
      </c>
      <c r="Y666" s="192">
        <f t="shared" si="136"/>
        <v>1.6562558171446806E-3</v>
      </c>
    </row>
    <row r="667" spans="1:25" x14ac:dyDescent="0.25">
      <c r="A667" s="188">
        <v>59288.999999999825</v>
      </c>
      <c r="B667" s="203">
        <v>15986591.112962846</v>
      </c>
      <c r="C667" s="204">
        <v>811039.41554915602</v>
      </c>
      <c r="D667" s="205">
        <f t="shared" si="130"/>
        <v>15175551.69741369</v>
      </c>
      <c r="E667" s="189"/>
      <c r="F667" s="189"/>
      <c r="G667" s="181">
        <f t="shared" si="138"/>
        <v>15986591.112962846</v>
      </c>
      <c r="H667" s="190">
        <f t="shared" si="128"/>
        <v>1.0589797524307887E-2</v>
      </c>
      <c r="I667" s="181">
        <f t="shared" si="131"/>
        <v>15175551.69741369</v>
      </c>
      <c r="J667" s="181"/>
      <c r="K667" s="206">
        <f t="shared" si="132"/>
        <v>14445643.490846936</v>
      </c>
      <c r="L667" s="189"/>
      <c r="M667" s="206">
        <f t="shared" si="133"/>
        <v>14445643.490846936</v>
      </c>
      <c r="N667" s="191">
        <f t="shared" si="137"/>
        <v>0</v>
      </c>
      <c r="O667" s="206">
        <v>15256682.906396091</v>
      </c>
      <c r="P667" s="205">
        <v>811039.41554915602</v>
      </c>
      <c r="Q667" s="192">
        <f t="shared" si="129"/>
        <v>1.0364084830624343E-2</v>
      </c>
      <c r="S667" s="191">
        <f t="shared" si="134"/>
        <v>184333585.80537185</v>
      </c>
      <c r="T667" s="192">
        <f t="shared" si="135"/>
        <v>1.0402797278575182E-2</v>
      </c>
      <c r="W667" s="181">
        <v>8018339.6009149319</v>
      </c>
      <c r="X667" s="182">
        <f t="shared" si="139"/>
        <v>22988.997096648098</v>
      </c>
      <c r="Y667" s="192">
        <f t="shared" si="136"/>
        <v>1.6565839500024548E-3</v>
      </c>
    </row>
    <row r="668" spans="1:25" x14ac:dyDescent="0.25">
      <c r="A668" s="188">
        <v>59319.419999999824</v>
      </c>
      <c r="B668" s="203">
        <v>18016942.670401208</v>
      </c>
      <c r="C668" s="204">
        <v>835210.87235253665</v>
      </c>
      <c r="D668" s="205">
        <f t="shared" si="130"/>
        <v>17181731.798048671</v>
      </c>
      <c r="E668" s="189"/>
      <c r="F668" s="189"/>
      <c r="G668" s="181">
        <f t="shared" si="138"/>
        <v>18016942.670401208</v>
      </c>
      <c r="H668" s="190">
        <f t="shared" si="128"/>
        <v>1.0568685862184068E-2</v>
      </c>
      <c r="I668" s="181">
        <f t="shared" si="131"/>
        <v>17181731.798048671</v>
      </c>
      <c r="J668" s="181"/>
      <c r="K668" s="206">
        <f t="shared" si="132"/>
        <v>16396466.930606347</v>
      </c>
      <c r="L668" s="189"/>
      <c r="M668" s="206">
        <f t="shared" si="133"/>
        <v>16396466.930606347</v>
      </c>
      <c r="N668" s="191">
        <f t="shared" si="137"/>
        <v>0</v>
      </c>
      <c r="O668" s="206">
        <v>17231677.802958883</v>
      </c>
      <c r="P668" s="205">
        <v>835210.87235253665</v>
      </c>
      <c r="Q668" s="192">
        <f t="shared" si="129"/>
        <v>1.0364695046209293E-2</v>
      </c>
      <c r="S668" s="191">
        <f t="shared" si="134"/>
        <v>184501786.83258927</v>
      </c>
      <c r="T668" s="192">
        <f t="shared" si="135"/>
        <v>1.0395964449416928E-2</v>
      </c>
      <c r="W668" s="181">
        <v>8024123.9072630713</v>
      </c>
      <c r="X668" s="182">
        <f t="shared" si="139"/>
        <v>22993.387061930422</v>
      </c>
      <c r="Y668" s="192">
        <f t="shared" si="136"/>
        <v>1.656115059308183E-3</v>
      </c>
    </row>
    <row r="669" spans="1:25" x14ac:dyDescent="0.25">
      <c r="A669" s="188">
        <v>59349.839999999822</v>
      </c>
      <c r="B669" s="203">
        <v>18791007.081058729</v>
      </c>
      <c r="C669" s="204">
        <v>869596.98311693303</v>
      </c>
      <c r="D669" s="205">
        <f t="shared" si="130"/>
        <v>17921410.097941797</v>
      </c>
      <c r="E669" s="189"/>
      <c r="F669" s="189"/>
      <c r="G669" s="181">
        <f t="shared" si="138"/>
        <v>18791007.081058729</v>
      </c>
      <c r="H669" s="190">
        <f t="shared" si="128"/>
        <v>1.0557469841272926E-2</v>
      </c>
      <c r="I669" s="181">
        <f t="shared" si="131"/>
        <v>17921410.097941797</v>
      </c>
      <c r="J669" s="181"/>
      <c r="K669" s="206">
        <f t="shared" si="132"/>
        <v>17091134.584968459</v>
      </c>
      <c r="L669" s="189"/>
      <c r="M669" s="206">
        <f t="shared" si="133"/>
        <v>17091134.584968459</v>
      </c>
      <c r="N669" s="191">
        <f t="shared" si="137"/>
        <v>0</v>
      </c>
      <c r="O669" s="206">
        <v>17960731.568085391</v>
      </c>
      <c r="P669" s="205">
        <v>869596.98311693303</v>
      </c>
      <c r="Q669" s="192">
        <f t="shared" si="129"/>
        <v>1.0354083245527779E-2</v>
      </c>
      <c r="S669" s="191">
        <f t="shared" si="134"/>
        <v>184676936.35015723</v>
      </c>
      <c r="T669" s="192">
        <f t="shared" si="135"/>
        <v>1.0388856393723334E-2</v>
      </c>
      <c r="W669" s="181">
        <v>8029907.0117528355</v>
      </c>
      <c r="X669" s="182">
        <f t="shared" si="139"/>
        <v>22998.639471149294</v>
      </c>
      <c r="Y669" s="192">
        <f t="shared" si="136"/>
        <v>1.6553628454196723E-3</v>
      </c>
    </row>
    <row r="670" spans="1:25" x14ac:dyDescent="0.25">
      <c r="A670" s="188">
        <v>59380.25999999982</v>
      </c>
      <c r="B670" s="203">
        <v>19909728.378870238</v>
      </c>
      <c r="C670" s="204">
        <v>839203.67340366391</v>
      </c>
      <c r="D670" s="205">
        <f t="shared" si="130"/>
        <v>19070524.705466572</v>
      </c>
      <c r="E670" s="189"/>
      <c r="F670" s="189"/>
      <c r="G670" s="181">
        <f t="shared" si="138"/>
        <v>19909728.378870238</v>
      </c>
      <c r="H670" s="190">
        <f t="shared" si="128"/>
        <v>1.0534993608568577E-2</v>
      </c>
      <c r="I670" s="181">
        <f t="shared" si="131"/>
        <v>19070524.705466572</v>
      </c>
      <c r="J670" s="181"/>
      <c r="K670" s="206">
        <f t="shared" si="132"/>
        <v>18143986.934618291</v>
      </c>
      <c r="L670" s="189"/>
      <c r="M670" s="206">
        <f t="shared" si="133"/>
        <v>18143986.934618291</v>
      </c>
      <c r="N670" s="191">
        <f t="shared" si="137"/>
        <v>0</v>
      </c>
      <c r="O670" s="206">
        <v>18983190.608021956</v>
      </c>
      <c r="P670" s="205">
        <v>839203.67340366391</v>
      </c>
      <c r="Q670" s="192">
        <f t="shared" si="129"/>
        <v>1.0351686328397891E-2</v>
      </c>
      <c r="S670" s="191">
        <f t="shared" si="134"/>
        <v>184862832.86919633</v>
      </c>
      <c r="T670" s="192">
        <f t="shared" si="135"/>
        <v>1.0381330777808007E-2</v>
      </c>
      <c r="W670" s="181">
        <v>8035688.9143842207</v>
      </c>
      <c r="X670" s="182">
        <f t="shared" si="139"/>
        <v>23005.225169715581</v>
      </c>
      <c r="Y670" s="192">
        <f t="shared" si="136"/>
        <v>1.6541862243888428E-3</v>
      </c>
    </row>
    <row r="671" spans="1:25" x14ac:dyDescent="0.25">
      <c r="A671" s="188">
        <v>59410.679999999818</v>
      </c>
      <c r="B671" s="203">
        <v>20250061.862336583</v>
      </c>
      <c r="C671" s="204">
        <v>888013.30792919674</v>
      </c>
      <c r="D671" s="205">
        <f t="shared" si="130"/>
        <v>19362048.554407388</v>
      </c>
      <c r="E671" s="189"/>
      <c r="F671" s="189"/>
      <c r="G671" s="181">
        <f t="shared" si="138"/>
        <v>20250061.862336583</v>
      </c>
      <c r="H671" s="190">
        <f t="shared" si="128"/>
        <v>1.0538537855923069E-2</v>
      </c>
      <c r="I671" s="181">
        <f t="shared" si="131"/>
        <v>19362048.554407388</v>
      </c>
      <c r="J671" s="181"/>
      <c r="K671" s="206">
        <f t="shared" si="132"/>
        <v>18368043.933302827</v>
      </c>
      <c r="L671" s="189"/>
      <c r="M671" s="206">
        <f t="shared" si="133"/>
        <v>18368043.933302827</v>
      </c>
      <c r="N671" s="191">
        <f t="shared" si="137"/>
        <v>0</v>
      </c>
      <c r="O671" s="206">
        <v>19256057.241232023</v>
      </c>
      <c r="P671" s="205">
        <v>888013.30792919674</v>
      </c>
      <c r="Q671" s="192">
        <f t="shared" si="129"/>
        <v>1.0345639788419403E-2</v>
      </c>
      <c r="S671" s="191">
        <f t="shared" si="134"/>
        <v>185050916.19302958</v>
      </c>
      <c r="T671" s="192">
        <f t="shared" si="135"/>
        <v>1.0373728620597378E-2</v>
      </c>
      <c r="W671" s="181">
        <v>8041470.817015606</v>
      </c>
      <c r="X671" s="182">
        <f t="shared" si="139"/>
        <v>23012.073338805785</v>
      </c>
      <c r="Y671" s="192">
        <f t="shared" si="136"/>
        <v>1.6529245927214831E-3</v>
      </c>
    </row>
    <row r="672" spans="1:25" x14ac:dyDescent="0.25">
      <c r="A672" s="188">
        <v>59441.099999999817</v>
      </c>
      <c r="B672" s="203">
        <v>18727708.336507834</v>
      </c>
      <c r="C672" s="204">
        <v>856250.72505897377</v>
      </c>
      <c r="D672" s="205">
        <f t="shared" si="130"/>
        <v>17871457.611448862</v>
      </c>
      <c r="E672" s="189"/>
      <c r="F672" s="189"/>
      <c r="G672" s="181">
        <f t="shared" si="138"/>
        <v>18727708.336507834</v>
      </c>
      <c r="H672" s="190">
        <f t="shared" si="128"/>
        <v>1.0540007281514052E-2</v>
      </c>
      <c r="I672" s="181">
        <f t="shared" si="131"/>
        <v>17871457.611448862</v>
      </c>
      <c r="J672" s="181"/>
      <c r="K672" s="206">
        <f t="shared" si="132"/>
        <v>16954044.680784579</v>
      </c>
      <c r="L672" s="189"/>
      <c r="M672" s="206">
        <f t="shared" si="133"/>
        <v>16954044.680784579</v>
      </c>
      <c r="N672" s="191">
        <f t="shared" si="137"/>
        <v>0</v>
      </c>
      <c r="O672" s="206">
        <v>17810295.405843552</v>
      </c>
      <c r="P672" s="205">
        <v>856250.72505897377</v>
      </c>
      <c r="Q672" s="192">
        <f t="shared" si="129"/>
        <v>1.0335892810772185E-2</v>
      </c>
      <c r="S672" s="191">
        <f t="shared" si="134"/>
        <v>185224358.69841471</v>
      </c>
      <c r="T672" s="192">
        <f t="shared" si="135"/>
        <v>1.036673199902638E-2</v>
      </c>
      <c r="W672" s="181">
        <v>8047252.7196469903</v>
      </c>
      <c r="X672" s="182">
        <f t="shared" si="139"/>
        <v>23017.092311044005</v>
      </c>
      <c r="Y672" s="192">
        <f t="shared" si="136"/>
        <v>1.6522541626513565E-3</v>
      </c>
    </row>
    <row r="673" spans="1:25" x14ac:dyDescent="0.25">
      <c r="A673" s="188">
        <v>59471.519999999815</v>
      </c>
      <c r="B673" s="203">
        <v>17625305.05646129</v>
      </c>
      <c r="C673" s="204">
        <v>784238.81701517466</v>
      </c>
      <c r="D673" s="205">
        <f t="shared" si="130"/>
        <v>16841066.239446115</v>
      </c>
      <c r="E673" s="189"/>
      <c r="F673" s="189"/>
      <c r="G673" s="181">
        <f t="shared" si="138"/>
        <v>17625305.05646129</v>
      </c>
      <c r="H673" s="190">
        <f t="shared" si="128"/>
        <v>1.0526263557959936E-2</v>
      </c>
      <c r="I673" s="181">
        <f t="shared" si="131"/>
        <v>16841066.239446115</v>
      </c>
      <c r="J673" s="181"/>
      <c r="K673" s="206">
        <f t="shared" si="132"/>
        <v>15977153.985163085</v>
      </c>
      <c r="L673" s="189"/>
      <c r="M673" s="206">
        <f t="shared" si="133"/>
        <v>15977153.985163085</v>
      </c>
      <c r="N673" s="191">
        <f t="shared" si="137"/>
        <v>0</v>
      </c>
      <c r="O673" s="206">
        <v>16761392.80217826</v>
      </c>
      <c r="P673" s="205">
        <v>784238.81701517466</v>
      </c>
      <c r="Q673" s="192">
        <f t="shared" si="129"/>
        <v>1.0327400628840522E-2</v>
      </c>
      <c r="S673" s="191">
        <f t="shared" si="134"/>
        <v>185387674.54039896</v>
      </c>
      <c r="T673" s="192">
        <f t="shared" si="135"/>
        <v>1.0360157590990626E-2</v>
      </c>
      <c r="W673" s="181">
        <v>8053034.6222783746</v>
      </c>
      <c r="X673" s="182">
        <f t="shared" si="139"/>
        <v>23020.846579689591</v>
      </c>
      <c r="Y673" s="192">
        <f t="shared" si="136"/>
        <v>1.6519932229783763E-3</v>
      </c>
    </row>
    <row r="674" spans="1:25" x14ac:dyDescent="0.25">
      <c r="A674" s="188">
        <v>59501.939999999813</v>
      </c>
      <c r="B674" s="203">
        <v>14912935.440815901</v>
      </c>
      <c r="C674" s="204">
        <v>703648.73958791303</v>
      </c>
      <c r="D674" s="205">
        <f t="shared" si="130"/>
        <v>14209286.701227989</v>
      </c>
      <c r="E674" s="189"/>
      <c r="F674" s="189"/>
      <c r="G674" s="181">
        <f t="shared" si="138"/>
        <v>14912935.440815901</v>
      </c>
      <c r="H674" s="190">
        <f t="shared" si="128"/>
        <v>1.0523846221321742E-2</v>
      </c>
      <c r="I674" s="181">
        <f t="shared" si="131"/>
        <v>14209286.701227989</v>
      </c>
      <c r="J674" s="181"/>
      <c r="K674" s="206">
        <f t="shared" si="132"/>
        <v>13559779.57827062</v>
      </c>
      <c r="L674" s="189"/>
      <c r="M674" s="206">
        <f t="shared" si="133"/>
        <v>13559779.57827062</v>
      </c>
      <c r="N674" s="191">
        <f t="shared" si="137"/>
        <v>0</v>
      </c>
      <c r="O674" s="206">
        <v>14263428.317858532</v>
      </c>
      <c r="P674" s="205">
        <v>703648.73958791303</v>
      </c>
      <c r="Q674" s="192">
        <f t="shared" si="129"/>
        <v>1.0311762423238502E-2</v>
      </c>
      <c r="S674" s="191">
        <f t="shared" si="134"/>
        <v>185526072.63762316</v>
      </c>
      <c r="T674" s="192">
        <f t="shared" si="135"/>
        <v>1.0354590683474107E-2</v>
      </c>
      <c r="W674" s="181">
        <v>8058816.5249097599</v>
      </c>
      <c r="X674" s="182">
        <f t="shared" si="139"/>
        <v>23021.503475623627</v>
      </c>
      <c r="Y674" s="192">
        <f t="shared" si="136"/>
        <v>1.6527220471771464E-3</v>
      </c>
    </row>
    <row r="675" spans="1:25" x14ac:dyDescent="0.25">
      <c r="A675" s="188">
        <v>59532.359999999811</v>
      </c>
      <c r="B675" s="203">
        <v>15322795.993673926</v>
      </c>
      <c r="C675" s="204">
        <v>668261.76113719703</v>
      </c>
      <c r="D675" s="205">
        <f t="shared" si="130"/>
        <v>14654534.232536729</v>
      </c>
      <c r="E675" s="189"/>
      <c r="F675" s="189"/>
      <c r="G675" s="181">
        <f t="shared" si="138"/>
        <v>15322795.993673926</v>
      </c>
      <c r="H675" s="190">
        <f t="shared" si="128"/>
        <v>1.0502887569065367E-2</v>
      </c>
      <c r="I675" s="181">
        <f t="shared" si="131"/>
        <v>14654534.232536729</v>
      </c>
      <c r="J675" s="181"/>
      <c r="K675" s="206">
        <f t="shared" si="132"/>
        <v>13921668.642080795</v>
      </c>
      <c r="L675" s="189"/>
      <c r="M675" s="206">
        <f t="shared" si="133"/>
        <v>13921668.642080795</v>
      </c>
      <c r="N675" s="191">
        <f t="shared" si="137"/>
        <v>0</v>
      </c>
      <c r="O675" s="206">
        <v>14589930.403217992</v>
      </c>
      <c r="P675" s="205">
        <v>668261.76113719703</v>
      </c>
      <c r="Q675" s="192">
        <f t="shared" si="129"/>
        <v>1.0307233929050863E-2</v>
      </c>
      <c r="S675" s="191">
        <f t="shared" si="134"/>
        <v>185668102.59698376</v>
      </c>
      <c r="T675" s="192">
        <f t="shared" si="135"/>
        <v>1.0348888064770856E-2</v>
      </c>
      <c r="W675" s="181">
        <v>8064598.4275411442</v>
      </c>
      <c r="X675" s="182">
        <f t="shared" si="139"/>
        <v>23022.609775945537</v>
      </c>
      <c r="Y675" s="192">
        <f t="shared" si="136"/>
        <v>1.6533073007569676E-3</v>
      </c>
    </row>
    <row r="676" spans="1:25" x14ac:dyDescent="0.25">
      <c r="A676" s="188">
        <v>59562.77999999981</v>
      </c>
      <c r="B676" s="203">
        <v>15478737.41892753</v>
      </c>
      <c r="C676" s="204">
        <v>663095.16446984676</v>
      </c>
      <c r="D676" s="205">
        <f t="shared" si="130"/>
        <v>14815642.254457682</v>
      </c>
      <c r="E676" s="189"/>
      <c r="F676" s="189"/>
      <c r="G676" s="181">
        <f t="shared" si="138"/>
        <v>15478737.41892753</v>
      </c>
      <c r="H676" s="190">
        <f t="shared" si="128"/>
        <v>1.0500242755695277E-2</v>
      </c>
      <c r="I676" s="181">
        <f t="shared" si="131"/>
        <v>14815642.254457682</v>
      </c>
      <c r="J676" s="181"/>
      <c r="K676" s="206">
        <f t="shared" si="132"/>
        <v>14033923.727502225</v>
      </c>
      <c r="L676" s="189"/>
      <c r="M676" s="206">
        <f t="shared" si="133"/>
        <v>14033923.727502225</v>
      </c>
      <c r="N676" s="191">
        <f t="shared" si="137"/>
        <v>0</v>
      </c>
      <c r="O676" s="206">
        <v>14697018.891972072</v>
      </c>
      <c r="P676" s="205">
        <v>663095.16446984676</v>
      </c>
      <c r="Q676" s="192">
        <f t="shared" si="129"/>
        <v>1.0307735539681673E-2</v>
      </c>
      <c r="S676" s="191">
        <f t="shared" si="134"/>
        <v>185811284.68822041</v>
      </c>
      <c r="T676" s="192">
        <f t="shared" si="135"/>
        <v>1.0343146885069432E-2</v>
      </c>
      <c r="W676" s="181">
        <v>8070387.5413228003</v>
      </c>
      <c r="X676" s="182">
        <f t="shared" si="139"/>
        <v>23023.836679070366</v>
      </c>
      <c r="Y676" s="192">
        <f t="shared" si="136"/>
        <v>1.6538530794436568E-3</v>
      </c>
    </row>
    <row r="677" spans="1:25" x14ac:dyDescent="0.25">
      <c r="A677" s="188">
        <v>59593.199999999808</v>
      </c>
      <c r="B677" s="203">
        <v>14382400.715208186</v>
      </c>
      <c r="C677" s="204">
        <v>641110.1069260881</v>
      </c>
      <c r="D677" s="205">
        <f t="shared" si="130"/>
        <v>13741290.608282099</v>
      </c>
      <c r="E677" s="189"/>
      <c r="F677" s="189"/>
      <c r="G677" s="181">
        <f t="shared" si="138"/>
        <v>14382400.715208186</v>
      </c>
      <c r="H677" s="190">
        <f t="shared" si="128"/>
        <v>1.0499598020538237E-2</v>
      </c>
      <c r="I677" s="181">
        <f t="shared" si="131"/>
        <v>13741290.608282099</v>
      </c>
      <c r="J677" s="181"/>
      <c r="K677" s="206">
        <f t="shared" si="132"/>
        <v>13019296.439156102</v>
      </c>
      <c r="L677" s="189"/>
      <c r="M677" s="206">
        <f t="shared" si="133"/>
        <v>13019296.439156102</v>
      </c>
      <c r="N677" s="191">
        <f t="shared" si="137"/>
        <v>0</v>
      </c>
      <c r="O677" s="206">
        <v>13660406.546082189</v>
      </c>
      <c r="P677" s="205">
        <v>641110.1069260881</v>
      </c>
      <c r="Q677" s="192">
        <f t="shared" si="129"/>
        <v>1.029844574743688E-2</v>
      </c>
      <c r="S677" s="191">
        <f t="shared" si="134"/>
        <v>185943996.48107016</v>
      </c>
      <c r="T677" s="192">
        <f t="shared" si="135"/>
        <v>1.0337831757621485E-2</v>
      </c>
      <c r="W677" s="181">
        <v>8076175.4532460766</v>
      </c>
      <c r="X677" s="182">
        <f t="shared" si="139"/>
        <v>23023.768807094606</v>
      </c>
      <c r="Y677" s="192">
        <f t="shared" si="136"/>
        <v>1.6548109434946223E-3</v>
      </c>
    </row>
    <row r="678" spans="1:25" x14ac:dyDescent="0.25">
      <c r="A678" s="188">
        <v>59623.619999999806</v>
      </c>
      <c r="B678" s="203">
        <v>15708328.257655052</v>
      </c>
      <c r="C678" s="204">
        <v>756702.62615957693</v>
      </c>
      <c r="D678" s="205">
        <f t="shared" si="130"/>
        <v>14951625.631495476</v>
      </c>
      <c r="E678" s="189"/>
      <c r="F678" s="189"/>
      <c r="G678" s="181">
        <f t="shared" si="138"/>
        <v>15708328.257655052</v>
      </c>
      <c r="H678" s="190">
        <f t="shared" si="128"/>
        <v>1.0509908452679628E-2</v>
      </c>
      <c r="I678" s="181">
        <f t="shared" si="131"/>
        <v>14951625.631495476</v>
      </c>
      <c r="J678" s="181"/>
      <c r="K678" s="206">
        <f t="shared" si="132"/>
        <v>14177276.308055537</v>
      </c>
      <c r="L678" s="189"/>
      <c r="M678" s="206">
        <f t="shared" si="133"/>
        <v>14177276.308055537</v>
      </c>
      <c r="N678" s="191">
        <f t="shared" si="137"/>
        <v>0</v>
      </c>
      <c r="O678" s="206">
        <v>14933978.934215114</v>
      </c>
      <c r="P678" s="205">
        <v>756702.62615957693</v>
      </c>
      <c r="Q678" s="192">
        <f t="shared" si="129"/>
        <v>1.0291759529325706E-2</v>
      </c>
      <c r="S678" s="191">
        <f t="shared" si="134"/>
        <v>186088419.23535582</v>
      </c>
      <c r="T678" s="192">
        <f t="shared" si="135"/>
        <v>1.0332053976485067E-2</v>
      </c>
      <c r="W678" s="181">
        <v>8081962.1633109748</v>
      </c>
      <c r="X678" s="182">
        <f t="shared" si="139"/>
        <v>23025.153480688918</v>
      </c>
      <c r="Y678" s="192">
        <f t="shared" si="136"/>
        <v>1.6552998520007467E-3</v>
      </c>
    </row>
    <row r="679" spans="1:25" x14ac:dyDescent="0.25">
      <c r="A679" s="188">
        <v>59654.039999999804</v>
      </c>
      <c r="B679" s="203">
        <v>16154749.555255961</v>
      </c>
      <c r="C679" s="204">
        <v>822903.17622720182</v>
      </c>
      <c r="D679" s="205">
        <f t="shared" si="130"/>
        <v>15331846.379028758</v>
      </c>
      <c r="E679" s="189"/>
      <c r="F679" s="189"/>
      <c r="G679" s="181">
        <f t="shared" si="138"/>
        <v>16154749.555255961</v>
      </c>
      <c r="H679" s="190">
        <f t="shared" si="128"/>
        <v>1.0518717912085807E-2</v>
      </c>
      <c r="I679" s="181">
        <f t="shared" si="131"/>
        <v>15331846.379028758</v>
      </c>
      <c r="J679" s="181"/>
      <c r="K679" s="206">
        <f t="shared" si="132"/>
        <v>14594260.47393541</v>
      </c>
      <c r="L679" s="189"/>
      <c r="M679" s="206">
        <f t="shared" si="133"/>
        <v>14594260.47393541</v>
      </c>
      <c r="N679" s="191">
        <f t="shared" si="137"/>
        <v>0</v>
      </c>
      <c r="O679" s="206">
        <v>15417163.650162613</v>
      </c>
      <c r="P679" s="205">
        <v>822903.17622720182</v>
      </c>
      <c r="Q679" s="192">
        <f t="shared" si="129"/>
        <v>1.0288014042617144E-2</v>
      </c>
      <c r="S679" s="191">
        <f t="shared" si="134"/>
        <v>186237036.21844429</v>
      </c>
      <c r="T679" s="192">
        <f t="shared" si="135"/>
        <v>1.0326118296652531E-2</v>
      </c>
      <c r="W679" s="181">
        <v>8087747.6715174951</v>
      </c>
      <c r="X679" s="182">
        <f t="shared" si="139"/>
        <v>23027.058185100479</v>
      </c>
      <c r="Y679" s="192">
        <f t="shared" si="136"/>
        <v>1.6556219609045186E-3</v>
      </c>
    </row>
    <row r="680" spans="1:25" x14ac:dyDescent="0.25">
      <c r="A680" s="188">
        <v>59684.459999999803</v>
      </c>
      <c r="B680" s="203">
        <v>18206071.251441017</v>
      </c>
      <c r="C680" s="204">
        <v>847397.44480331102</v>
      </c>
      <c r="D680" s="205">
        <f t="shared" si="130"/>
        <v>17358673.806637704</v>
      </c>
      <c r="E680" s="189"/>
      <c r="F680" s="189"/>
      <c r="G680" s="181">
        <f t="shared" si="138"/>
        <v>18206071.251441017</v>
      </c>
      <c r="H680" s="190">
        <f t="shared" ref="H680:H687" si="140">G680/G668-1</f>
        <v>1.0497262743168756E-2</v>
      </c>
      <c r="I680" s="181">
        <f t="shared" si="131"/>
        <v>17358673.806637704</v>
      </c>
      <c r="J680" s="181"/>
      <c r="K680" s="206">
        <f t="shared" si="132"/>
        <v>16565165.807558859</v>
      </c>
      <c r="L680" s="189"/>
      <c r="M680" s="206">
        <f t="shared" si="133"/>
        <v>16565165.807558859</v>
      </c>
      <c r="N680" s="191">
        <f t="shared" si="137"/>
        <v>0</v>
      </c>
      <c r="O680" s="206">
        <v>17412563.252362169</v>
      </c>
      <c r="P680" s="205">
        <v>847397.44480331102</v>
      </c>
      <c r="Q680" s="192">
        <f t="shared" si="129"/>
        <v>1.0288733400096728E-2</v>
      </c>
      <c r="S680" s="191">
        <f t="shared" si="134"/>
        <v>186405735.09539679</v>
      </c>
      <c r="T680" s="192">
        <f t="shared" si="135"/>
        <v>1.0319402838819602E-2</v>
      </c>
      <c r="W680" s="181">
        <v>8093531.9778656373</v>
      </c>
      <c r="X680" s="182">
        <f t="shared" si="139"/>
        <v>23031.444813609574</v>
      </c>
      <c r="Y680" s="192">
        <f t="shared" si="136"/>
        <v>1.6551607458548112E-3</v>
      </c>
    </row>
    <row r="681" spans="1:25" x14ac:dyDescent="0.25">
      <c r="A681" s="188">
        <v>59714.879999999801</v>
      </c>
      <c r="B681" s="203">
        <v>18988052.460243043</v>
      </c>
      <c r="C681" s="204">
        <v>882269.18102986296</v>
      </c>
      <c r="D681" s="205">
        <f t="shared" si="130"/>
        <v>18105783.279213179</v>
      </c>
      <c r="E681" s="189"/>
      <c r="F681" s="189"/>
      <c r="G681" s="181">
        <f t="shared" si="138"/>
        <v>18988052.460243043</v>
      </c>
      <c r="H681" s="190">
        <f t="shared" si="140"/>
        <v>1.0486153207984961E-2</v>
      </c>
      <c r="I681" s="181">
        <f t="shared" si="131"/>
        <v>18105783.279213179</v>
      </c>
      <c r="J681" s="181"/>
      <c r="K681" s="206">
        <f t="shared" si="132"/>
        <v>17266801.370005965</v>
      </c>
      <c r="L681" s="189"/>
      <c r="M681" s="206">
        <f t="shared" si="133"/>
        <v>17266801.370005965</v>
      </c>
      <c r="N681" s="191">
        <f t="shared" si="137"/>
        <v>0</v>
      </c>
      <c r="O681" s="206">
        <v>18149070.551035829</v>
      </c>
      <c r="P681" s="205">
        <v>882269.18102986296</v>
      </c>
      <c r="Q681" s="192">
        <f t="shared" ref="Q681:Q687" si="141">M681/M669-1</f>
        <v>1.0278240111221359E-2</v>
      </c>
      <c r="S681" s="191">
        <f t="shared" si="134"/>
        <v>186581401.8804343</v>
      </c>
      <c r="T681" s="192">
        <f t="shared" si="135"/>
        <v>1.0312416741991681E-2</v>
      </c>
      <c r="W681" s="181">
        <v>8099315.0823554024</v>
      </c>
      <c r="X681" s="182">
        <f t="shared" si="139"/>
        <v>23036.68890310335</v>
      </c>
      <c r="Y681" s="192">
        <f t="shared" si="136"/>
        <v>1.6544209931108611E-3</v>
      </c>
    </row>
    <row r="682" spans="1:25" x14ac:dyDescent="0.25">
      <c r="A682" s="188">
        <v>59745.299999999799</v>
      </c>
      <c r="B682" s="203">
        <v>20118050.795380998</v>
      </c>
      <c r="C682" s="204">
        <v>851385.19859160495</v>
      </c>
      <c r="D682" s="205">
        <f t="shared" si="130"/>
        <v>19266665.596789394</v>
      </c>
      <c r="E682" s="189"/>
      <c r="F682" s="189"/>
      <c r="G682" s="181">
        <f t="shared" si="138"/>
        <v>20118050.795380998</v>
      </c>
      <c r="H682" s="190">
        <f t="shared" si="140"/>
        <v>1.0463347994835059E-2</v>
      </c>
      <c r="I682" s="181">
        <f t="shared" si="131"/>
        <v>19266665.596789394</v>
      </c>
      <c r="J682" s="181"/>
      <c r="K682" s="206">
        <f t="shared" si="132"/>
        <v>18330433.138814367</v>
      </c>
      <c r="L682" s="189"/>
      <c r="M682" s="206">
        <f t="shared" si="133"/>
        <v>18330433.138814367</v>
      </c>
      <c r="N682" s="191">
        <f t="shared" si="137"/>
        <v>0</v>
      </c>
      <c r="O682" s="206">
        <v>19181818.337405972</v>
      </c>
      <c r="P682" s="205">
        <v>851385.19859160495</v>
      </c>
      <c r="Q682" s="192">
        <f t="shared" si="141"/>
        <v>1.0275922533891535E-2</v>
      </c>
      <c r="S682" s="191">
        <f t="shared" si="134"/>
        <v>186767848.08463037</v>
      </c>
      <c r="T682" s="192">
        <f t="shared" si="135"/>
        <v>1.0305020137725496E-2</v>
      </c>
      <c r="W682" s="181">
        <v>8105096.9849867867</v>
      </c>
      <c r="X682" s="182">
        <f t="shared" si="139"/>
        <v>23043.258881489477</v>
      </c>
      <c r="Y682" s="192">
        <f t="shared" si="136"/>
        <v>1.6532640516799813E-3</v>
      </c>
    </row>
    <row r="683" spans="1:25" x14ac:dyDescent="0.25">
      <c r="A683" s="188">
        <v>59775.719999999797</v>
      </c>
      <c r="B683" s="203">
        <v>20462022.230110288</v>
      </c>
      <c r="C683" s="204">
        <v>900930.45311170234</v>
      </c>
      <c r="D683" s="205">
        <f t="shared" si="130"/>
        <v>19561091.776998587</v>
      </c>
      <c r="E683" s="189"/>
      <c r="F683" s="189"/>
      <c r="G683" s="181">
        <f t="shared" si="138"/>
        <v>20462022.230110288</v>
      </c>
      <c r="H683" s="190">
        <f t="shared" si="140"/>
        <v>1.0467146679089101E-2</v>
      </c>
      <c r="I683" s="181">
        <f t="shared" si="131"/>
        <v>19561091.776998587</v>
      </c>
      <c r="J683" s="181"/>
      <c r="K683" s="206">
        <f t="shared" si="132"/>
        <v>18556682.763725232</v>
      </c>
      <c r="L683" s="189"/>
      <c r="M683" s="206">
        <f t="shared" si="133"/>
        <v>18556682.763725232</v>
      </c>
      <c r="N683" s="191">
        <f t="shared" si="137"/>
        <v>0</v>
      </c>
      <c r="O683" s="206">
        <v>19457613.216836933</v>
      </c>
      <c r="P683" s="205">
        <v>900930.45311170234</v>
      </c>
      <c r="Q683" s="192">
        <f t="shared" si="141"/>
        <v>1.0269946604406055E-2</v>
      </c>
      <c r="S683" s="191">
        <f t="shared" si="134"/>
        <v>186956486.91505274</v>
      </c>
      <c r="T683" s="192">
        <f t="shared" si="135"/>
        <v>1.029754816255779E-2</v>
      </c>
      <c r="W683" s="181">
        <v>8110878.887618172</v>
      </c>
      <c r="X683" s="182">
        <f t="shared" si="139"/>
        <v>23050.089824476974</v>
      </c>
      <c r="Y683" s="192">
        <f t="shared" si="136"/>
        <v>1.6520234883434792E-3</v>
      </c>
    </row>
    <row r="684" spans="1:25" x14ac:dyDescent="0.25">
      <c r="A684" s="188">
        <v>59806.139999999796</v>
      </c>
      <c r="B684" s="203">
        <v>18923768.325254671</v>
      </c>
      <c r="C684" s="204">
        <v>868751.56078402267</v>
      </c>
      <c r="D684" s="205">
        <f t="shared" ref="D684:D687" si="142">B684-C684</f>
        <v>18055016.764470648</v>
      </c>
      <c r="E684" s="189"/>
      <c r="F684" s="189"/>
      <c r="G684" s="181">
        <f t="shared" si="138"/>
        <v>18923768.325254671</v>
      </c>
      <c r="H684" s="190">
        <f t="shared" si="140"/>
        <v>1.0468979184422578E-2</v>
      </c>
      <c r="I684" s="181">
        <f t="shared" si="131"/>
        <v>18055016.764470648</v>
      </c>
      <c r="J684" s="181"/>
      <c r="K684" s="206">
        <f t="shared" si="132"/>
        <v>17127999.456931721</v>
      </c>
      <c r="L684" s="189"/>
      <c r="M684" s="206">
        <f t="shared" si="133"/>
        <v>17127999.456931721</v>
      </c>
      <c r="N684" s="191">
        <f t="shared" si="137"/>
        <v>0</v>
      </c>
      <c r="O684" s="206">
        <v>17996751.017715745</v>
      </c>
      <c r="P684" s="205">
        <v>868751.56078402267</v>
      </c>
      <c r="Q684" s="192">
        <f t="shared" si="141"/>
        <v>1.0260370278739384E-2</v>
      </c>
      <c r="S684" s="191">
        <f t="shared" si="134"/>
        <v>187130441.6911999</v>
      </c>
      <c r="T684" s="192">
        <f t="shared" si="135"/>
        <v>1.0290671303598398E-2</v>
      </c>
      <c r="W684" s="181">
        <v>8116660.7902495563</v>
      </c>
      <c r="X684" s="182">
        <f t="shared" si="139"/>
        <v>23055.101910381345</v>
      </c>
      <c r="Y684" s="192">
        <f t="shared" si="136"/>
        <v>1.6513640743014424E-3</v>
      </c>
    </row>
    <row r="685" spans="1:25" x14ac:dyDescent="0.25">
      <c r="A685" s="188">
        <v>59836.559999999794</v>
      </c>
      <c r="B685" s="203">
        <v>17809582.517138932</v>
      </c>
      <c r="C685" s="204">
        <v>795685.32562182611</v>
      </c>
      <c r="D685" s="205">
        <f t="shared" si="142"/>
        <v>17013897.191517107</v>
      </c>
      <c r="E685" s="189"/>
      <c r="F685" s="189"/>
      <c r="G685" s="181">
        <f t="shared" si="138"/>
        <v>17809582.517138932</v>
      </c>
      <c r="H685" s="190">
        <f t="shared" si="140"/>
        <v>1.0455277800147211E-2</v>
      </c>
      <c r="I685" s="181">
        <f t="shared" si="131"/>
        <v>17013897.191517107</v>
      </c>
      <c r="J685" s="181"/>
      <c r="K685" s="206">
        <f t="shared" si="132"/>
        <v>16140952.494620597</v>
      </c>
      <c r="L685" s="189"/>
      <c r="M685" s="206">
        <f t="shared" si="133"/>
        <v>16140952.494620597</v>
      </c>
      <c r="N685" s="191">
        <f t="shared" si="137"/>
        <v>0</v>
      </c>
      <c r="O685" s="206">
        <v>16936637.820242424</v>
      </c>
      <c r="P685" s="205">
        <v>795685.32562182611</v>
      </c>
      <c r="Q685" s="192">
        <f t="shared" si="141"/>
        <v>1.0252045490055428E-2</v>
      </c>
      <c r="S685" s="191">
        <f t="shared" si="134"/>
        <v>187294240.2006574</v>
      </c>
      <c r="T685" s="192">
        <f t="shared" si="135"/>
        <v>1.0284209373600861E-2</v>
      </c>
      <c r="W685" s="181">
        <v>8122442.6928809406</v>
      </c>
      <c r="X685" s="182">
        <f t="shared" si="139"/>
        <v>23058.856465040346</v>
      </c>
      <c r="Y685" s="192">
        <f t="shared" si="136"/>
        <v>1.6511071918741127E-3</v>
      </c>
    </row>
    <row r="686" spans="1:25" x14ac:dyDescent="0.25">
      <c r="A686" s="188">
        <v>59866.979999999792</v>
      </c>
      <c r="B686" s="203">
        <v>15068825.001946289</v>
      </c>
      <c r="C686" s="204">
        <v>713942.52872399928</v>
      </c>
      <c r="D686" s="205">
        <f t="shared" si="142"/>
        <v>14354882.473222289</v>
      </c>
      <c r="E686" s="189"/>
      <c r="F686" s="189"/>
      <c r="G686" s="181">
        <f t="shared" si="138"/>
        <v>15068825.001946289</v>
      </c>
      <c r="H686" s="190">
        <f t="shared" si="140"/>
        <v>1.0453311606494653E-2</v>
      </c>
      <c r="I686" s="181">
        <f t="shared" si="131"/>
        <v>14354882.473222289</v>
      </c>
      <c r="J686" s="181"/>
      <c r="K686" s="206">
        <f t="shared" si="132"/>
        <v>13698585.84991801</v>
      </c>
      <c r="L686" s="189"/>
      <c r="M686" s="206">
        <f t="shared" si="133"/>
        <v>13698585.84991801</v>
      </c>
      <c r="N686" s="191">
        <f t="shared" si="137"/>
        <v>0</v>
      </c>
      <c r="O686" s="206">
        <v>14412528.37864201</v>
      </c>
      <c r="P686" s="205">
        <v>713942.52872399928</v>
      </c>
      <c r="Q686" s="192">
        <f t="shared" si="141"/>
        <v>1.0236617110636947E-2</v>
      </c>
      <c r="S686" s="191">
        <f t="shared" si="134"/>
        <v>187433046.47230479</v>
      </c>
      <c r="T686" s="192">
        <f t="shared" si="135"/>
        <v>1.027873768667753E-2</v>
      </c>
      <c r="W686" s="181">
        <v>8128224.5955123259</v>
      </c>
      <c r="X686" s="182">
        <f t="shared" si="139"/>
        <v>23059.530930750665</v>
      </c>
      <c r="Y686" s="192">
        <f t="shared" si="136"/>
        <v>1.6518232689408663E-3</v>
      </c>
    </row>
    <row r="687" spans="1:25" x14ac:dyDescent="0.25">
      <c r="A687" s="188">
        <v>59897.39999999979</v>
      </c>
      <c r="B687" s="203">
        <v>15482645.161557246</v>
      </c>
      <c r="C687" s="204">
        <v>678016.4397755512</v>
      </c>
      <c r="D687" s="205">
        <f t="shared" si="142"/>
        <v>14804628.721781695</v>
      </c>
      <c r="E687" s="189"/>
      <c r="F687" s="189"/>
      <c r="G687" s="181">
        <f t="shared" si="138"/>
        <v>15482645.161557246</v>
      </c>
      <c r="H687" s="190">
        <f t="shared" si="140"/>
        <v>1.0432114866589348E-2</v>
      </c>
      <c r="I687" s="181">
        <f t="shared" si="131"/>
        <v>14804628.721781695</v>
      </c>
      <c r="J687" s="181"/>
      <c r="K687" s="206">
        <f t="shared" si="132"/>
        <v>14064117.793304354</v>
      </c>
      <c r="L687" s="189"/>
      <c r="M687" s="206">
        <f t="shared" si="133"/>
        <v>14064117.793304354</v>
      </c>
      <c r="N687" s="191">
        <f t="shared" si="137"/>
        <v>0</v>
      </c>
      <c r="O687" s="206">
        <v>14742134.233079905</v>
      </c>
      <c r="P687" s="205">
        <v>678016.4397755512</v>
      </c>
      <c r="Q687" s="192">
        <f t="shared" si="141"/>
        <v>1.0232189465634978E-2</v>
      </c>
      <c r="S687" s="191">
        <f>SUM(M676:M687)</f>
        <v>187575495.62352839</v>
      </c>
      <c r="T687" s="192">
        <f>S687/S675-1</f>
        <v>1.027313254062201E-2</v>
      </c>
      <c r="W687" s="181">
        <v>8134006.4981437102</v>
      </c>
      <c r="X687" s="182">
        <f t="shared" si="139"/>
        <v>23060.652295561315</v>
      </c>
      <c r="Y687" s="192">
        <f>X687/X675-1</f>
        <v>1.6523982287848238E-3</v>
      </c>
    </row>
    <row r="688" spans="1:25" x14ac:dyDescent="0.25">
      <c r="A688" s="188"/>
      <c r="B688" s="203"/>
      <c r="C688" s="204"/>
      <c r="D688" s="205"/>
      <c r="E688" s="189"/>
      <c r="F688" s="189"/>
      <c r="G688" s="181"/>
      <c r="H688" s="190"/>
      <c r="I688" s="181"/>
      <c r="J688" s="181"/>
      <c r="K688" s="206"/>
      <c r="L688" s="206"/>
      <c r="M688" s="206"/>
      <c r="N688" s="206"/>
      <c r="O688" s="206"/>
      <c r="P688" s="206"/>
      <c r="Q688" s="192"/>
      <c r="S688" s="191"/>
      <c r="T688" s="192"/>
      <c r="Y688" s="192"/>
    </row>
    <row r="689" spans="1:18" x14ac:dyDescent="0.25">
      <c r="A689" s="188"/>
      <c r="B689" s="181"/>
      <c r="C689" s="181"/>
      <c r="D689" s="181"/>
      <c r="E689" s="181"/>
      <c r="F689" s="181"/>
      <c r="G689" s="181"/>
      <c r="H689" s="181"/>
      <c r="I689" s="181"/>
      <c r="J689" s="181"/>
      <c r="K689" s="189"/>
      <c r="L689" s="189"/>
      <c r="M689" s="189"/>
      <c r="N689" s="189"/>
      <c r="O689" s="189"/>
      <c r="P689" s="189"/>
    </row>
    <row r="690" spans="1:18" x14ac:dyDescent="0.25">
      <c r="A690" s="188"/>
      <c r="B690" s="181"/>
      <c r="C690" s="181"/>
      <c r="D690" s="181"/>
      <c r="E690" s="181"/>
      <c r="F690" s="181"/>
      <c r="G690" s="181"/>
      <c r="H690" s="181"/>
      <c r="I690" s="181"/>
      <c r="J690" s="181"/>
      <c r="K690" s="207" t="s">
        <v>123</v>
      </c>
      <c r="L690" s="207" t="s">
        <v>132</v>
      </c>
      <c r="M690" s="208" t="s">
        <v>124</v>
      </c>
      <c r="N690" s="207" t="s">
        <v>132</v>
      </c>
      <c r="O690" s="180" t="s">
        <v>126</v>
      </c>
      <c r="P690" s="180" t="s">
        <v>133</v>
      </c>
    </row>
    <row r="691" spans="1:18" x14ac:dyDescent="0.25">
      <c r="A691" s="188"/>
      <c r="B691" s="183" t="s">
        <v>118</v>
      </c>
      <c r="C691" s="180" t="s">
        <v>119</v>
      </c>
      <c r="D691" s="180" t="s">
        <v>120</v>
      </c>
      <c r="E691" s="189"/>
      <c r="F691" s="189"/>
      <c r="G691" s="181"/>
      <c r="H691" s="190"/>
      <c r="I691" s="181"/>
      <c r="J691" s="209">
        <v>2007</v>
      </c>
      <c r="K691" s="210">
        <f>SUM(K4:K15)</f>
        <v>105274631.34600002</v>
      </c>
      <c r="L691" s="211"/>
      <c r="M691" s="210">
        <f>SUM(M4:M15)</f>
        <v>105013790.92332682</v>
      </c>
      <c r="N691" s="208"/>
      <c r="O691" s="190"/>
      <c r="P691" s="181"/>
      <c r="R691" s="191">
        <f>M691/1000</f>
        <v>105013.79092332681</v>
      </c>
    </row>
    <row r="692" spans="1:18" x14ac:dyDescent="0.25">
      <c r="A692" s="212" t="s">
        <v>134</v>
      </c>
      <c r="B692" s="181">
        <f>SUM(B16:B27)</f>
        <v>111100357</v>
      </c>
      <c r="C692" s="181">
        <f>SUM(C16:C27)</f>
        <v>1005727.1827816428</v>
      </c>
      <c r="D692" s="181">
        <f>SUM(D16:D27)</f>
        <v>110094629.81721836</v>
      </c>
      <c r="E692" s="181">
        <f>SUM(E16:E27)</f>
        <v>-1197879.5278877523</v>
      </c>
      <c r="F692" s="181"/>
      <c r="G692" s="181">
        <f>SUM(G16:G27)</f>
        <v>112298236.52788775</v>
      </c>
      <c r="H692" s="181"/>
      <c r="I692" s="181">
        <f>SUM(I16:I27)</f>
        <v>111292509.34510611</v>
      </c>
      <c r="J692" s="209">
        <v>2008</v>
      </c>
      <c r="K692" s="210">
        <f>SUM(K16:K27)</f>
        <v>102749430.46299998</v>
      </c>
      <c r="L692" s="213">
        <f>+K692/K691-1</f>
        <v>-2.3986793881050072E-2</v>
      </c>
      <c r="M692" s="210">
        <f>SUM(M16:M27)</f>
        <v>103860476.39683698</v>
      </c>
      <c r="N692" s="214">
        <f>M692/M691-1</f>
        <v>-1.0982505405712883E-2</v>
      </c>
      <c r="O692" s="181">
        <f>SUM(O16:O27)</f>
        <v>103740787.228</v>
      </c>
      <c r="R692" s="191">
        <f>M692/1000</f>
        <v>103860.47639683698</v>
      </c>
    </row>
    <row r="693" spans="1:18" x14ac:dyDescent="0.25">
      <c r="A693" s="212" t="s">
        <v>135</v>
      </c>
      <c r="B693" s="181">
        <f>SUM(B28:B39)</f>
        <v>111237416</v>
      </c>
      <c r="C693" s="181">
        <f>SUM(C28:C39)</f>
        <v>1176712.3456560627</v>
      </c>
      <c r="D693" s="181">
        <f>SUM(D28:D39)</f>
        <v>110060703.65434393</v>
      </c>
      <c r="E693" s="181">
        <f>SUM(E28:E39)</f>
        <v>2182061.4652346317</v>
      </c>
      <c r="F693" s="181"/>
      <c r="G693" s="181">
        <f>SUM(G28:G39)</f>
        <v>109055354.53476538</v>
      </c>
      <c r="H693" s="190">
        <f>G693/G692-1</f>
        <v>-2.8877407993108117E-2</v>
      </c>
      <c r="I693" s="181">
        <f>SUM(I28:I39)</f>
        <v>107878642.18910931</v>
      </c>
      <c r="J693" s="209">
        <v>2009</v>
      </c>
      <c r="K693" s="210">
        <f>SUM(K28:K39)</f>
        <v>102762241.56299999</v>
      </c>
      <c r="L693" s="213">
        <f t="shared" ref="L693:L703" si="143">+K693/K692-1</f>
        <v>1.2468292955269966E-4</v>
      </c>
      <c r="M693" s="210">
        <f>SUM(M28:M39)</f>
        <v>100734123.29167974</v>
      </c>
      <c r="N693" s="214">
        <f t="shared" ref="N693:N737" si="144">M693/M692-1</f>
        <v>-3.0101470873403868E-2</v>
      </c>
      <c r="O693" s="181">
        <f>SUM(O28:O39)</f>
        <v>103923413.52399999</v>
      </c>
      <c r="P693" s="190"/>
      <c r="R693" s="191">
        <f>M693/1000</f>
        <v>100734.12329167975</v>
      </c>
    </row>
    <row r="694" spans="1:18" x14ac:dyDescent="0.25">
      <c r="A694" s="215" t="s">
        <v>136</v>
      </c>
      <c r="B694" s="181">
        <f>SUM(B40:B51)</f>
        <v>114603532.5</v>
      </c>
      <c r="C694" s="181">
        <f>SUM(C40:C51)</f>
        <v>2160570.9581011315</v>
      </c>
      <c r="D694" s="181">
        <f>SUM(D40:D51)</f>
        <v>112442961.54189886</v>
      </c>
      <c r="E694" s="181">
        <f>SUM(E40:E51)</f>
        <v>3898943.2943694452</v>
      </c>
      <c r="F694" s="181"/>
      <c r="G694" s="181">
        <f>SUM(G40:G51)</f>
        <v>110704589.20563057</v>
      </c>
      <c r="H694" s="190">
        <f t="shared" ref="H694:H703" si="145">G694/G693-1</f>
        <v>1.5122913293903695E-2</v>
      </c>
      <c r="I694" s="181">
        <f>SUM(I40:I51)</f>
        <v>108544018.24752943</v>
      </c>
      <c r="J694" s="209">
        <v>2010</v>
      </c>
      <c r="K694" s="210">
        <f>SUM(K40:K51)</f>
        <v>105003375.51700002</v>
      </c>
      <c r="L694" s="213">
        <f t="shared" si="143"/>
        <v>2.1808924366700122E-2</v>
      </c>
      <c r="M694" s="210">
        <f>SUM(M40:M51)</f>
        <v>101400074.28755978</v>
      </c>
      <c r="N694" s="214">
        <f t="shared" si="144"/>
        <v>6.6109772351097273E-3</v>
      </c>
      <c r="O694" s="181">
        <f>SUM(O40:O51)</f>
        <v>107148747.877</v>
      </c>
      <c r="P694" s="181">
        <f>SUM(P40:P51)</f>
        <v>2145372.33</v>
      </c>
      <c r="R694" s="191">
        <f>M694/1000</f>
        <v>101400.07428755978</v>
      </c>
    </row>
    <row r="695" spans="1:18" x14ac:dyDescent="0.25">
      <c r="A695" s="215" t="s">
        <v>137</v>
      </c>
      <c r="B695" s="181">
        <f>SUM(B52:B63)</f>
        <v>111542271.5</v>
      </c>
      <c r="C695" s="181">
        <f>SUM(C52:C63)</f>
        <v>2171052.3128367001</v>
      </c>
      <c r="D695" s="181">
        <f>SUM(D52:D63)</f>
        <v>109371219.18716328</v>
      </c>
      <c r="E695" s="181">
        <f>SUM(E52:E63)</f>
        <v>2075014.0151245799</v>
      </c>
      <c r="F695" s="181"/>
      <c r="G695" s="181">
        <f>SUM(G52:G63)</f>
        <v>109467257.48487541</v>
      </c>
      <c r="H695" s="190">
        <f t="shared" si="145"/>
        <v>-1.1176878299569371E-2</v>
      </c>
      <c r="I695" s="181">
        <f>SUM(I52:I63)</f>
        <v>107296205.17203873</v>
      </c>
      <c r="J695" s="209">
        <v>2011</v>
      </c>
      <c r="K695" s="210">
        <f>SUM(K52:K63)</f>
        <v>103557642.19500001</v>
      </c>
      <c r="L695" s="213">
        <f t="shared" si="143"/>
        <v>-1.37684461559614E-2</v>
      </c>
      <c r="M695" s="210">
        <f>SUM(M52:M63)</f>
        <v>101569361.18816426</v>
      </c>
      <c r="N695" s="214">
        <f t="shared" si="144"/>
        <v>1.6694948380846508E-3</v>
      </c>
      <c r="O695" s="181">
        <f>SUM(O52:O63)</f>
        <v>105721576.06200001</v>
      </c>
      <c r="P695" s="181">
        <f>SUM(P52:P63)</f>
        <v>2163934.3849999998</v>
      </c>
      <c r="R695" s="191">
        <f t="shared" ref="R695:R700" si="146">M695/1000</f>
        <v>101569.36118816426</v>
      </c>
    </row>
    <row r="696" spans="1:18" x14ac:dyDescent="0.25">
      <c r="A696" s="215" t="s">
        <v>138</v>
      </c>
      <c r="B696" s="181">
        <f>SUM(B64:B75)</f>
        <v>110865505</v>
      </c>
      <c r="C696" s="181">
        <f>SUM(C64:C75)</f>
        <v>2244008.3846274205</v>
      </c>
      <c r="D696" s="181">
        <f>SUM(D64:D75)</f>
        <v>108621496.61537258</v>
      </c>
      <c r="E696" s="181">
        <f>SUM(E64:E75)</f>
        <v>-770102.32769864518</v>
      </c>
      <c r="F696" s="181"/>
      <c r="G696" s="181">
        <f>SUM(G64:G75)</f>
        <v>111635607.32769865</v>
      </c>
      <c r="H696" s="190">
        <f t="shared" si="145"/>
        <v>1.9808204687349784E-2</v>
      </c>
      <c r="I696" s="181">
        <f>SUM(I64:I75)</f>
        <v>109391598.94307123</v>
      </c>
      <c r="J696" s="209">
        <v>2012</v>
      </c>
      <c r="K696" s="210">
        <f>SUM(K64:K75)</f>
        <v>102127929.55717479</v>
      </c>
      <c r="L696" s="213">
        <f t="shared" si="143"/>
        <v>-1.3805959729491168E-2</v>
      </c>
      <c r="M696" s="210">
        <f>SUM(M64:M75)</f>
        <v>102853385.09982459</v>
      </c>
      <c r="N696" s="214">
        <f t="shared" si="144"/>
        <v>1.2641842940033676E-2</v>
      </c>
      <c r="O696" s="181">
        <f>SUM(O64:O75)</f>
        <v>104370119.41267258</v>
      </c>
      <c r="P696" s="181">
        <f>SUM(P64:P75)</f>
        <v>2242190.2790000001</v>
      </c>
      <c r="R696" s="191">
        <f t="shared" si="146"/>
        <v>102853.38509982459</v>
      </c>
    </row>
    <row r="697" spans="1:18" x14ac:dyDescent="0.25">
      <c r="A697" s="215" t="s">
        <v>139</v>
      </c>
      <c r="B697" s="181">
        <f>SUM(B76:B87)</f>
        <v>111655211</v>
      </c>
      <c r="C697" s="181">
        <f>SUM(C76:C87)</f>
        <v>2152457.854711581</v>
      </c>
      <c r="D697" s="181">
        <f>SUM(D76:D87)</f>
        <v>109502753.14528841</v>
      </c>
      <c r="E697" s="181">
        <f>SUM(E76:E87)</f>
        <v>-150976.27803615201</v>
      </c>
      <c r="F697" s="181"/>
      <c r="G697" s="181">
        <f>SUM(G76:G87)</f>
        <v>111806187.27803616</v>
      </c>
      <c r="H697" s="190">
        <f t="shared" si="145"/>
        <v>1.5280066496774491E-3</v>
      </c>
      <c r="I697" s="181">
        <f>SUM(I76:I87)</f>
        <v>109653729.42332456</v>
      </c>
      <c r="J697" s="209">
        <v>2013</v>
      </c>
      <c r="K697" s="210">
        <f>SUM(K76:K87)</f>
        <v>103058588.63236545</v>
      </c>
      <c r="L697" s="213">
        <f t="shared" si="143"/>
        <v>9.1126793544722418E-3</v>
      </c>
      <c r="M697" s="210">
        <f>SUM(M76:M87)</f>
        <v>103198401.78352302</v>
      </c>
      <c r="N697" s="214">
        <f t="shared" si="144"/>
        <v>3.3544514199856934E-3</v>
      </c>
      <c r="O697" s="181">
        <f>SUM(O76:O87)</f>
        <v>105211467.66136545</v>
      </c>
      <c r="P697" s="181">
        <f>SUM(P76:P87)</f>
        <v>2152879.0289999996</v>
      </c>
      <c r="R697" s="191">
        <f t="shared" si="146"/>
        <v>103198.40178352302</v>
      </c>
    </row>
    <row r="698" spans="1:18" x14ac:dyDescent="0.25">
      <c r="A698" s="215" t="s">
        <v>140</v>
      </c>
      <c r="B698" s="181">
        <f>SUM(B88:B99)</f>
        <v>115963089</v>
      </c>
      <c r="C698" s="181">
        <f>SUM(C88:C99)</f>
        <v>5597231.3937441316</v>
      </c>
      <c r="D698" s="181">
        <f>SUM(D88:D99)</f>
        <v>110365857.60625586</v>
      </c>
      <c r="E698" s="181">
        <f>SUM(E88:E99)</f>
        <v>-439469.86718586273</v>
      </c>
      <c r="F698" s="181"/>
      <c r="G698" s="181">
        <f>SUM(G88:G99)</f>
        <v>116402558.86718586</v>
      </c>
      <c r="H698" s="190">
        <f t="shared" si="145"/>
        <v>4.1110171995397682E-2</v>
      </c>
      <c r="I698" s="181">
        <f>SUM(I88:I99)</f>
        <v>110805327.47344175</v>
      </c>
      <c r="J698" s="209">
        <v>2014</v>
      </c>
      <c r="K698" s="210">
        <f>SUM(K88:K99)</f>
        <v>104431097.12769566</v>
      </c>
      <c r="L698" s="213">
        <f t="shared" si="143"/>
        <v>1.3317749772668419E-2</v>
      </c>
      <c r="M698" s="210">
        <f>SUM(M88:M99)</f>
        <v>104849039.96203335</v>
      </c>
      <c r="N698" s="214">
        <f t="shared" si="144"/>
        <v>1.5994803698344384E-2</v>
      </c>
      <c r="O698" s="181">
        <f>SUM(O88:O99)</f>
        <v>110030573.46669567</v>
      </c>
      <c r="P698" s="181">
        <f>SUM(P88:P99)</f>
        <v>5599476.3390000006</v>
      </c>
      <c r="R698" s="191">
        <f t="shared" si="146"/>
        <v>104849.03996203335</v>
      </c>
    </row>
    <row r="699" spans="1:18" x14ac:dyDescent="0.25">
      <c r="A699" s="183">
        <v>2015</v>
      </c>
      <c r="B699" s="181">
        <f>SUM(B100:B111)</f>
        <v>119963512.73953487</v>
      </c>
      <c r="C699" s="181">
        <f>SUM(C100:C111)</f>
        <v>6413783.9236885123</v>
      </c>
      <c r="D699" s="181">
        <f>SUM(D100:D111)</f>
        <v>113549728.81584637</v>
      </c>
      <c r="E699" s="181">
        <f>SUM(E100:E111)</f>
        <v>2465651.4266112363</v>
      </c>
      <c r="F699" s="181"/>
      <c r="G699" s="181">
        <f>SUM(G100:G111)</f>
        <v>117497861.31292364</v>
      </c>
      <c r="H699" s="190">
        <f t="shared" si="145"/>
        <v>9.4096079707963742E-3</v>
      </c>
      <c r="I699" s="181">
        <f>SUM(I100:I111)</f>
        <v>111084077.38923512</v>
      </c>
      <c r="J699" s="209">
        <v>2015</v>
      </c>
      <c r="K699" s="210">
        <f>SUM(K100:K111)</f>
        <v>107852743.84175399</v>
      </c>
      <c r="L699" s="213">
        <f t="shared" si="143"/>
        <v>3.2764634368194212E-2</v>
      </c>
      <c r="M699" s="210">
        <f>SUM(M100:M111)</f>
        <v>105502722.70999373</v>
      </c>
      <c r="N699" s="214">
        <f t="shared" si="144"/>
        <v>6.2345134318548823E-3</v>
      </c>
      <c r="O699" s="181">
        <f>SUM(O100:O111)</f>
        <v>114266537.98059317</v>
      </c>
      <c r="P699" s="181">
        <f>SUM(P100:P111)</f>
        <v>6413794.1388392001</v>
      </c>
      <c r="R699" s="191">
        <f t="shared" si="146"/>
        <v>105502.72270999373</v>
      </c>
    </row>
    <row r="700" spans="1:18" x14ac:dyDescent="0.25">
      <c r="A700" s="216">
        <v>2016</v>
      </c>
      <c r="B700" s="181">
        <f>SUM(B112:B123)</f>
        <v>119624759.69152738</v>
      </c>
      <c r="C700" s="181">
        <f>SUM(C112:C123)</f>
        <v>6535642.6389770703</v>
      </c>
      <c r="D700" s="181">
        <f>SUM(D112:D123)</f>
        <v>113089117.05255032</v>
      </c>
      <c r="E700" s="181">
        <f>SUM(E112:E123)</f>
        <v>0</v>
      </c>
      <c r="F700" s="181"/>
      <c r="G700" s="181">
        <f>SUM(G112:G123)</f>
        <v>119624759.69152738</v>
      </c>
      <c r="H700" s="190">
        <f t="shared" si="145"/>
        <v>1.8101592274427203E-2</v>
      </c>
      <c r="I700" s="181">
        <f>SUM(I112:I123)</f>
        <v>113089117.05255032</v>
      </c>
      <c r="J700" s="209">
        <v>2016</v>
      </c>
      <c r="K700" s="210">
        <f>SUM(K112:K123)</f>
        <v>107428768.09586079</v>
      </c>
      <c r="L700" s="213">
        <f t="shared" si="143"/>
        <v>-3.9310612858887151E-3</v>
      </c>
      <c r="M700" s="210">
        <f>SUM(M112:M123)</f>
        <v>107428768.09586079</v>
      </c>
      <c r="N700" s="214">
        <f t="shared" si="144"/>
        <v>1.8255883226458325E-2</v>
      </c>
      <c r="O700" s="181">
        <f>SUM(O112:O123)</f>
        <v>113964410.73483787</v>
      </c>
      <c r="P700" s="181">
        <f>SUM(P112:P123)</f>
        <v>6535642.6389770703</v>
      </c>
      <c r="R700" s="191">
        <f t="shared" si="146"/>
        <v>107428.7680958608</v>
      </c>
    </row>
    <row r="701" spans="1:18" x14ac:dyDescent="0.25">
      <c r="A701" s="183">
        <v>2017</v>
      </c>
      <c r="B701" s="181">
        <f>SUM(B124:B135)</f>
        <v>118831903.29271215</v>
      </c>
      <c r="C701" s="181">
        <f>SUM(C124:C135)</f>
        <v>5947872.7771574194</v>
      </c>
      <c r="D701" s="181">
        <f>SUM(D124:D135)</f>
        <v>112884030.51555476</v>
      </c>
      <c r="E701" s="181">
        <f>SUM(E124:E135)</f>
        <v>0</v>
      </c>
      <c r="F701" s="181"/>
      <c r="G701" s="181">
        <f>SUM(G124:G135)</f>
        <v>118831903.29271215</v>
      </c>
      <c r="H701" s="190">
        <f t="shared" si="145"/>
        <v>-6.6278619982998999E-3</v>
      </c>
      <c r="I701" s="181">
        <f>SUM(I124:I135)</f>
        <v>112884030.51555476</v>
      </c>
      <c r="J701" s="209">
        <v>2017</v>
      </c>
      <c r="K701" s="210">
        <f>SUM(K124:K135)</f>
        <v>107261282.85883455</v>
      </c>
      <c r="L701" s="213">
        <f t="shared" si="143"/>
        <v>-1.5590352565226784E-3</v>
      </c>
      <c r="M701" s="210">
        <f>SUM(M124:M135)</f>
        <v>107261282.85883455</v>
      </c>
      <c r="N701" s="214">
        <f t="shared" si="144"/>
        <v>-1.5590352565226784E-3</v>
      </c>
      <c r="O701" s="181">
        <f>SUM(O124:O135)</f>
        <v>113209155.63599196</v>
      </c>
      <c r="P701" s="181">
        <f>SUM(P124:P135)</f>
        <v>5947872.7771574194</v>
      </c>
      <c r="R701" s="191">
        <f>M701/1000</f>
        <v>107261.28285883454</v>
      </c>
    </row>
    <row r="702" spans="1:18" x14ac:dyDescent="0.25">
      <c r="A702" s="216">
        <v>2018</v>
      </c>
      <c r="B702" s="181">
        <f>SUM(B136:B147)</f>
        <v>119562964.28621197</v>
      </c>
      <c r="C702" s="181">
        <f>SUM(C136:C147)</f>
        <v>6017997.707893013</v>
      </c>
      <c r="D702" s="181">
        <f>SUM(D136:D147)</f>
        <v>113544966.57831894</v>
      </c>
      <c r="E702" s="181">
        <f>SUM(E136:E147)</f>
        <v>0</v>
      </c>
      <c r="F702" s="181"/>
      <c r="G702" s="181">
        <f>SUM(G136:G147)</f>
        <v>119562964.28621197</v>
      </c>
      <c r="H702" s="190">
        <f t="shared" si="145"/>
        <v>6.1520599539588439E-3</v>
      </c>
      <c r="I702" s="181">
        <f>SUM(I136:I147)</f>
        <v>113544966.57831894</v>
      </c>
      <c r="J702" s="209">
        <v>2018</v>
      </c>
      <c r="K702" s="210">
        <f>SUM(K136:K147)</f>
        <v>107887888.05211881</v>
      </c>
      <c r="L702" s="213">
        <f t="shared" si="143"/>
        <v>5.8418580925321262E-3</v>
      </c>
      <c r="M702" s="210">
        <f>SUM(M136:M147)</f>
        <v>107887888.05211881</v>
      </c>
      <c r="N702" s="214">
        <f t="shared" si="144"/>
        <v>5.8418580925321262E-3</v>
      </c>
      <c r="O702" s="181">
        <f>SUM(O136:O147)</f>
        <v>113905885.76001182</v>
      </c>
      <c r="P702" s="181">
        <f>SUM(P136:P147)</f>
        <v>6017997.707893013</v>
      </c>
      <c r="R702" s="191">
        <f t="shared" ref="R702:R736" si="147">M702/1000</f>
        <v>107887.88805211881</v>
      </c>
    </row>
    <row r="703" spans="1:18" x14ac:dyDescent="0.25">
      <c r="A703" s="183">
        <v>2019</v>
      </c>
      <c r="B703" s="181">
        <f>SUM(B148:B159)</f>
        <v>120277084.01589832</v>
      </c>
      <c r="C703" s="181">
        <f>SUM(C148:C159)</f>
        <v>6089032.4415023159</v>
      </c>
      <c r="D703" s="181">
        <f>SUM(D148:D159)</f>
        <v>114188051.57439598</v>
      </c>
      <c r="E703" s="181">
        <f>SUM(E148:E159)</f>
        <v>0</v>
      </c>
      <c r="F703" s="181"/>
      <c r="G703" s="181">
        <f>SUM(G148:G159)</f>
        <v>120277084.01589832</v>
      </c>
      <c r="H703" s="190">
        <f t="shared" si="145"/>
        <v>5.9727502906072871E-3</v>
      </c>
      <c r="I703" s="181">
        <f>SUM(I148:I159)</f>
        <v>114188051.57439598</v>
      </c>
      <c r="J703" s="209">
        <v>2019</v>
      </c>
      <c r="K703" s="210">
        <f>SUM(K148:K159)</f>
        <v>108496611.11475174</v>
      </c>
      <c r="L703" s="213">
        <f t="shared" si="143"/>
        <v>5.6421816537819414E-3</v>
      </c>
      <c r="M703" s="210">
        <f>SUM(M148:M159)</f>
        <v>108496611.11475174</v>
      </c>
      <c r="N703" s="214">
        <f t="shared" si="144"/>
        <v>5.6421816537819414E-3</v>
      </c>
      <c r="O703" s="181">
        <f>SUM(O148:O159)</f>
        <v>114586123.55625406</v>
      </c>
      <c r="P703" s="181">
        <f>SUM(P148:P159)</f>
        <v>6089512.4415023159</v>
      </c>
      <c r="R703" s="191">
        <f t="shared" si="147"/>
        <v>108496.61111475174</v>
      </c>
    </row>
    <row r="704" spans="1:18" x14ac:dyDescent="0.25">
      <c r="A704" s="216">
        <v>2020</v>
      </c>
      <c r="B704" s="181">
        <f>SUM(B160:B171)</f>
        <v>121585152.66596977</v>
      </c>
      <c r="C704" s="181">
        <f>SUM(C160:C171)</f>
        <v>6161568.0983049814</v>
      </c>
      <c r="D704" s="181">
        <f>SUM(D160:D171)</f>
        <v>115423584.56766482</v>
      </c>
      <c r="E704" s="181">
        <f>SUM(E160:E171)</f>
        <v>0</v>
      </c>
      <c r="F704" s="181"/>
      <c r="G704" s="181">
        <f>SUM(G160:G171)</f>
        <v>121585152.66596977</v>
      </c>
      <c r="H704" s="190">
        <f>G704/G703-1</f>
        <v>1.0875460282181004E-2</v>
      </c>
      <c r="I704" s="181">
        <f>SUM(I160:I171)</f>
        <v>115423584.56766482</v>
      </c>
      <c r="J704" s="209">
        <v>2020</v>
      </c>
      <c r="K704" s="210">
        <f>SUM(K160:K171)</f>
        <v>109670195.47376893</v>
      </c>
      <c r="L704" s="213">
        <f>+K704/K703-1</f>
        <v>1.0816783556271137E-2</v>
      </c>
      <c r="M704" s="210">
        <f>SUM(M160:M171)</f>
        <v>109670195.47376893</v>
      </c>
      <c r="N704" s="214">
        <f t="shared" si="144"/>
        <v>1.0816783556271137E-2</v>
      </c>
      <c r="O704" s="181">
        <f>SUM(O160:O171)</f>
        <v>115831763.57207391</v>
      </c>
      <c r="P704" s="181">
        <f>SUM(P160:P171)</f>
        <v>6161568.0983049814</v>
      </c>
      <c r="R704" s="191">
        <f t="shared" si="147"/>
        <v>109670.19547376894</v>
      </c>
    </row>
    <row r="705" spans="1:18" x14ac:dyDescent="0.25">
      <c r="A705" s="216">
        <v>2021</v>
      </c>
      <c r="B705" s="181">
        <f>SUM(B172:B183)</f>
        <v>122104983.73230627</v>
      </c>
      <c r="C705" s="181">
        <f>SUM(C172:C183)</f>
        <v>5643089.0142383976</v>
      </c>
      <c r="D705" s="181">
        <f>SUM(D172:D183)</f>
        <v>116461894.71806788</v>
      </c>
      <c r="E705" s="181">
        <f>SUM(E172:E183)</f>
        <v>0</v>
      </c>
      <c r="F705" s="181"/>
      <c r="G705" s="181">
        <f>SUM(G172:G183)</f>
        <v>122104983.73230627</v>
      </c>
      <c r="H705" s="190">
        <f t="shared" ref="H705:H737" si="148">G705/G704-1</f>
        <v>4.2754485637290784E-3</v>
      </c>
      <c r="I705" s="181">
        <f>SUM(I172:I183)</f>
        <v>116461894.71806788</v>
      </c>
      <c r="J705" s="209">
        <v>2021</v>
      </c>
      <c r="K705" s="210">
        <f>SUM(K172:K183)</f>
        <v>110684370.40326874</v>
      </c>
      <c r="L705" s="213">
        <f t="shared" ref="L705:L737" si="149">+K705/K704-1</f>
        <v>9.2474981476837748E-3</v>
      </c>
      <c r="M705" s="210">
        <f>SUM(M172:M183)</f>
        <v>110684370.40326874</v>
      </c>
      <c r="N705" s="214">
        <f t="shared" si="144"/>
        <v>9.2474981476837748E-3</v>
      </c>
      <c r="O705" s="181">
        <f>SUM(O172:O183)</f>
        <v>116327459.41750713</v>
      </c>
      <c r="P705" s="181">
        <f>SUM(P172:P183)</f>
        <v>5643089.0142383976</v>
      </c>
      <c r="R705" s="191">
        <f t="shared" si="147"/>
        <v>110684.37040326874</v>
      </c>
    </row>
    <row r="706" spans="1:18" x14ac:dyDescent="0.25">
      <c r="A706" s="216">
        <v>2022</v>
      </c>
      <c r="B706" s="181">
        <f>SUM(B184:B195)</f>
        <v>122716806.53385718</v>
      </c>
      <c r="C706" s="181">
        <f t="shared" ref="C706:P706" si="150">SUM(C184:C195)</f>
        <v>5207495.753086607</v>
      </c>
      <c r="D706" s="181">
        <f t="shared" si="150"/>
        <v>117509310.7807706</v>
      </c>
      <c r="E706" s="181">
        <f t="shared" si="150"/>
        <v>0</v>
      </c>
      <c r="F706" s="181"/>
      <c r="G706" s="181">
        <f t="shared" si="150"/>
        <v>122716806.53385718</v>
      </c>
      <c r="H706" s="190">
        <f t="shared" si="148"/>
        <v>5.0106292376421724E-3</v>
      </c>
      <c r="I706" s="181">
        <f t="shared" si="150"/>
        <v>117509310.7807706</v>
      </c>
      <c r="J706" s="209">
        <v>2022</v>
      </c>
      <c r="K706" s="210">
        <f t="shared" si="150"/>
        <v>111702873.04609159</v>
      </c>
      <c r="L706" s="213">
        <f t="shared" si="149"/>
        <v>9.201865079161875E-3</v>
      </c>
      <c r="M706" s="210">
        <f t="shared" si="150"/>
        <v>111702873.04609159</v>
      </c>
      <c r="N706" s="214">
        <f t="shared" si="144"/>
        <v>9.201865079161875E-3</v>
      </c>
      <c r="O706" s="181">
        <f t="shared" si="150"/>
        <v>116910368.79917821</v>
      </c>
      <c r="P706" s="181">
        <f t="shared" si="150"/>
        <v>5207495.753086607</v>
      </c>
      <c r="R706" s="191">
        <f t="shared" si="147"/>
        <v>111702.87304609158</v>
      </c>
    </row>
    <row r="707" spans="1:18" x14ac:dyDescent="0.25">
      <c r="A707" s="216">
        <v>2023</v>
      </c>
      <c r="B707" s="181">
        <f>SUM(B196:B207)</f>
        <v>124073169.38985965</v>
      </c>
      <c r="C707" s="181">
        <f t="shared" ref="C707:P707" si="151">SUM(C196:C207)</f>
        <v>5283259.109712</v>
      </c>
      <c r="D707" s="181">
        <f t="shared" si="151"/>
        <v>118789910.28014764</v>
      </c>
      <c r="E707" s="181">
        <f t="shared" si="151"/>
        <v>0</v>
      </c>
      <c r="F707" s="181"/>
      <c r="G707" s="181">
        <f t="shared" si="151"/>
        <v>124073169.38985965</v>
      </c>
      <c r="H707" s="190">
        <f t="shared" si="148"/>
        <v>1.1052788076165054E-2</v>
      </c>
      <c r="I707" s="181">
        <f t="shared" si="151"/>
        <v>118789910.28014764</v>
      </c>
      <c r="J707" s="209">
        <v>2023</v>
      </c>
      <c r="K707" s="210">
        <f t="shared" si="151"/>
        <v>112919314.43093327</v>
      </c>
      <c r="L707" s="213">
        <f t="shared" si="149"/>
        <v>1.0889974014721471E-2</v>
      </c>
      <c r="M707" s="210">
        <f t="shared" si="151"/>
        <v>112919314.43093327</v>
      </c>
      <c r="N707" s="214">
        <f t="shared" si="144"/>
        <v>1.0889974014721471E-2</v>
      </c>
      <c r="O707" s="181">
        <f t="shared" si="151"/>
        <v>118202573.54064526</v>
      </c>
      <c r="P707" s="181">
        <f t="shared" si="151"/>
        <v>5283259.109712</v>
      </c>
      <c r="R707" s="191">
        <f t="shared" si="147"/>
        <v>112919.31443093327</v>
      </c>
    </row>
    <row r="708" spans="1:18" x14ac:dyDescent="0.25">
      <c r="A708" s="216">
        <v>2024</v>
      </c>
      <c r="B708" s="181">
        <f>SUM(B208:B219)</f>
        <v>125764337.53119273</v>
      </c>
      <c r="C708" s="181">
        <f t="shared" ref="C708:P708" si="152">SUM(C208:C219)</f>
        <v>5359978.0972898668</v>
      </c>
      <c r="D708" s="181">
        <f t="shared" si="152"/>
        <v>120404359.43390284</v>
      </c>
      <c r="E708" s="181">
        <f t="shared" si="152"/>
        <v>0</v>
      </c>
      <c r="F708" s="181"/>
      <c r="G708" s="181">
        <f t="shared" si="152"/>
        <v>125764337.53119273</v>
      </c>
      <c r="H708" s="190">
        <f t="shared" si="148"/>
        <v>1.363040977875829E-2</v>
      </c>
      <c r="I708" s="181">
        <f t="shared" si="152"/>
        <v>120404359.43390284</v>
      </c>
      <c r="J708" s="209">
        <v>2024</v>
      </c>
      <c r="K708" s="210">
        <f t="shared" si="152"/>
        <v>114453108.13006562</v>
      </c>
      <c r="L708" s="213">
        <f t="shared" si="149"/>
        <v>1.3583094325908984E-2</v>
      </c>
      <c r="M708" s="210">
        <f t="shared" si="152"/>
        <v>114453108.13006562</v>
      </c>
      <c r="N708" s="214">
        <f t="shared" si="144"/>
        <v>1.3583094325908984E-2</v>
      </c>
      <c r="O708" s="181">
        <f t="shared" si="152"/>
        <v>119813086.2273555</v>
      </c>
      <c r="P708" s="181">
        <f t="shared" si="152"/>
        <v>5359978.0972898668</v>
      </c>
      <c r="R708" s="191">
        <f t="shared" si="147"/>
        <v>114453.10813006562</v>
      </c>
    </row>
    <row r="709" spans="1:18" x14ac:dyDescent="0.25">
      <c r="A709" s="216">
        <v>2025</v>
      </c>
      <c r="B709" s="181">
        <f>SUM(B220:B231)</f>
        <v>127030501.31024897</v>
      </c>
      <c r="C709" s="181">
        <f t="shared" ref="C709:P709" si="153">SUM(C220:C231)</f>
        <v>5437756.9845458558</v>
      </c>
      <c r="D709" s="181">
        <f t="shared" si="153"/>
        <v>121592744.3257031</v>
      </c>
      <c r="E709" s="181">
        <f t="shared" si="153"/>
        <v>0</v>
      </c>
      <c r="F709" s="181"/>
      <c r="G709" s="181">
        <f t="shared" si="153"/>
        <v>127030501.31024897</v>
      </c>
      <c r="H709" s="190">
        <f t="shared" si="148"/>
        <v>1.0067748965339129E-2</v>
      </c>
      <c r="I709" s="181">
        <f t="shared" si="153"/>
        <v>121592744.3257031</v>
      </c>
      <c r="J709" s="209">
        <v>2025</v>
      </c>
      <c r="K709" s="210">
        <f t="shared" si="153"/>
        <v>115582256.76782794</v>
      </c>
      <c r="L709" s="213">
        <f t="shared" si="149"/>
        <v>9.8656004735069303E-3</v>
      </c>
      <c r="M709" s="210">
        <f t="shared" si="153"/>
        <v>115582256.76782794</v>
      </c>
      <c r="N709" s="214">
        <f t="shared" si="144"/>
        <v>9.8656004735069303E-3</v>
      </c>
      <c r="O709" s="181">
        <f t="shared" si="153"/>
        <v>121020013.7523738</v>
      </c>
      <c r="P709" s="181">
        <f t="shared" si="153"/>
        <v>5437756.9845458558</v>
      </c>
      <c r="R709" s="191">
        <f t="shared" si="147"/>
        <v>115582.25676782794</v>
      </c>
    </row>
    <row r="710" spans="1:18" x14ac:dyDescent="0.25">
      <c r="A710" s="216">
        <v>2026</v>
      </c>
      <c r="B710" s="181">
        <f>SUM(B232:B243)</f>
        <v>128734490.42039941</v>
      </c>
      <c r="C710" s="181">
        <f t="shared" ref="C710:P710" si="154">SUM(C232:C243)</f>
        <v>5516892.2694632523</v>
      </c>
      <c r="D710" s="181">
        <f t="shared" si="154"/>
        <v>123217598.15093617</v>
      </c>
      <c r="E710" s="181">
        <f t="shared" si="154"/>
        <v>0</v>
      </c>
      <c r="F710" s="181"/>
      <c r="G710" s="181">
        <f t="shared" si="154"/>
        <v>128734490.42039941</v>
      </c>
      <c r="H710" s="190">
        <f t="shared" si="148"/>
        <v>1.3414015473250496E-2</v>
      </c>
      <c r="I710" s="181">
        <f t="shared" si="154"/>
        <v>123217598.15093617</v>
      </c>
      <c r="J710" s="209">
        <v>2026</v>
      </c>
      <c r="K710" s="210">
        <f t="shared" si="154"/>
        <v>117126527.92893954</v>
      </c>
      <c r="L710" s="213">
        <f t="shared" si="149"/>
        <v>1.3360797792810075E-2</v>
      </c>
      <c r="M710" s="210">
        <f t="shared" si="154"/>
        <v>117126527.92893954</v>
      </c>
      <c r="N710" s="214">
        <f t="shared" si="144"/>
        <v>1.3360797792810075E-2</v>
      </c>
      <c r="O710" s="181">
        <f t="shared" si="154"/>
        <v>122643420.19840279</v>
      </c>
      <c r="P710" s="181">
        <f t="shared" si="154"/>
        <v>5516892.2694632523</v>
      </c>
      <c r="R710" s="191">
        <f t="shared" si="147"/>
        <v>117126.52792893954</v>
      </c>
    </row>
    <row r="711" spans="1:18" x14ac:dyDescent="0.25">
      <c r="A711" s="216">
        <v>2027</v>
      </c>
      <c r="B711" s="181">
        <f>SUM(B244:B255)</f>
        <v>130954373.49837697</v>
      </c>
      <c r="C711" s="181">
        <f t="shared" ref="C711:P711" si="155">SUM(C244:C255)</f>
        <v>5597184.694958142</v>
      </c>
      <c r="D711" s="181">
        <f t="shared" si="155"/>
        <v>125357188.80341884</v>
      </c>
      <c r="E711" s="181">
        <f t="shared" si="155"/>
        <v>0</v>
      </c>
      <c r="F711" s="181"/>
      <c r="G711" s="181">
        <f t="shared" si="155"/>
        <v>130954373.49837697</v>
      </c>
      <c r="H711" s="190">
        <f t="shared" si="148"/>
        <v>1.7243887560577154E-2</v>
      </c>
      <c r="I711" s="181">
        <f t="shared" si="155"/>
        <v>125357188.80341884</v>
      </c>
      <c r="J711" s="209">
        <v>2027</v>
      </c>
      <c r="K711" s="210">
        <f t="shared" si="155"/>
        <v>119161030.19456086</v>
      </c>
      <c r="L711" s="213">
        <f t="shared" si="149"/>
        <v>1.737012358853196E-2</v>
      </c>
      <c r="M711" s="210">
        <f t="shared" si="155"/>
        <v>119161030.19456086</v>
      </c>
      <c r="N711" s="214">
        <f t="shared" si="144"/>
        <v>1.737012358853196E-2</v>
      </c>
      <c r="O711" s="181">
        <f t="shared" si="155"/>
        <v>124758214.88951901</v>
      </c>
      <c r="P711" s="181">
        <f t="shared" si="155"/>
        <v>5597184.694958142</v>
      </c>
      <c r="R711" s="191">
        <f t="shared" si="147"/>
        <v>119161.03019456085</v>
      </c>
    </row>
    <row r="712" spans="1:18" x14ac:dyDescent="0.25">
      <c r="A712" s="216">
        <v>2028</v>
      </c>
      <c r="B712" s="181">
        <f>SUM(B256:B267)</f>
        <v>133419419.03171343</v>
      </c>
      <c r="C712" s="181">
        <f t="shared" ref="C712:P712" si="156">SUM(C256:C267)</f>
        <v>5678651.2506737476</v>
      </c>
      <c r="D712" s="181">
        <f t="shared" si="156"/>
        <v>127740767.78103966</v>
      </c>
      <c r="E712" s="181">
        <f t="shared" si="156"/>
        <v>0</v>
      </c>
      <c r="F712" s="181"/>
      <c r="G712" s="181">
        <f t="shared" si="156"/>
        <v>133419419.03171343</v>
      </c>
      <c r="H712" s="190">
        <f t="shared" si="148"/>
        <v>1.8823697655023341E-2</v>
      </c>
      <c r="I712" s="181">
        <f t="shared" si="156"/>
        <v>127740767.78103966</v>
      </c>
      <c r="J712" s="209">
        <v>2028</v>
      </c>
      <c r="K712" s="210">
        <f t="shared" si="156"/>
        <v>121427241.38417214</v>
      </c>
      <c r="L712" s="213">
        <f t="shared" si="149"/>
        <v>1.9018056372214209E-2</v>
      </c>
      <c r="M712" s="210">
        <f t="shared" si="156"/>
        <v>121427241.38417214</v>
      </c>
      <c r="N712" s="214">
        <f t="shared" si="144"/>
        <v>1.9018056372214209E-2</v>
      </c>
      <c r="O712" s="181">
        <f t="shared" si="156"/>
        <v>127105892.63484591</v>
      </c>
      <c r="P712" s="181">
        <f t="shared" si="156"/>
        <v>5678651.2506737476</v>
      </c>
      <c r="R712" s="191">
        <f t="shared" si="147"/>
        <v>121427.24138417214</v>
      </c>
    </row>
    <row r="713" spans="1:18" x14ac:dyDescent="0.25">
      <c r="A713" s="216">
        <v>2029</v>
      </c>
      <c r="B713" s="181">
        <f>SUM(B268:B279)</f>
        <v>135491646.6548143</v>
      </c>
      <c r="C713" s="181">
        <f t="shared" ref="C713:P713" si="157">SUM(C268:C279)</f>
        <v>5761309.1765801413</v>
      </c>
      <c r="D713" s="181">
        <f t="shared" si="157"/>
        <v>129730337.47823419</v>
      </c>
      <c r="E713" s="181">
        <f t="shared" si="157"/>
        <v>0</v>
      </c>
      <c r="F713" s="181"/>
      <c r="G713" s="181">
        <f t="shared" si="157"/>
        <v>135491646.6548143</v>
      </c>
      <c r="H713" s="190">
        <f t="shared" si="148"/>
        <v>1.553167925733745E-2</v>
      </c>
      <c r="I713" s="181">
        <f t="shared" si="157"/>
        <v>129730337.47823419</v>
      </c>
      <c r="J713" s="209">
        <v>2029</v>
      </c>
      <c r="K713" s="210">
        <f t="shared" si="157"/>
        <v>123319428.20224987</v>
      </c>
      <c r="L713" s="213">
        <f t="shared" si="149"/>
        <v>1.5582885656532541E-2</v>
      </c>
      <c r="M713" s="210">
        <f t="shared" si="157"/>
        <v>123319428.20224987</v>
      </c>
      <c r="N713" s="214">
        <f t="shared" si="144"/>
        <v>1.5582885656532541E-2</v>
      </c>
      <c r="O713" s="181">
        <f t="shared" si="157"/>
        <v>129080737.37882999</v>
      </c>
      <c r="P713" s="181">
        <f t="shared" si="157"/>
        <v>5761309.1765801413</v>
      </c>
      <c r="R713" s="191">
        <f t="shared" si="147"/>
        <v>123319.42820224987</v>
      </c>
    </row>
    <row r="714" spans="1:18" x14ac:dyDescent="0.25">
      <c r="A714" s="216">
        <v>2030</v>
      </c>
      <c r="B714" s="181">
        <f>SUM(B280:B291)</f>
        <v>137887217.64478165</v>
      </c>
      <c r="C714" s="181">
        <f t="shared" ref="C714:P714" si="158">SUM(C280:C291)</f>
        <v>5845175.9666736173</v>
      </c>
      <c r="D714" s="181">
        <f t="shared" si="158"/>
        <v>132042041.67810802</v>
      </c>
      <c r="E714" s="181">
        <f t="shared" si="158"/>
        <v>0</v>
      </c>
      <c r="F714" s="181"/>
      <c r="G714" s="181">
        <f t="shared" si="158"/>
        <v>137887217.64478165</v>
      </c>
      <c r="H714" s="190">
        <f t="shared" si="148"/>
        <v>1.7680580678677726E-2</v>
      </c>
      <c r="I714" s="181">
        <f t="shared" si="158"/>
        <v>132042041.67810802</v>
      </c>
      <c r="J714" s="209">
        <v>2030</v>
      </c>
      <c r="K714" s="210">
        <f t="shared" si="158"/>
        <v>125517764.97088239</v>
      </c>
      <c r="L714" s="213">
        <f t="shared" si="149"/>
        <v>1.7826361998914964E-2</v>
      </c>
      <c r="M714" s="210">
        <f t="shared" si="158"/>
        <v>125517764.97088239</v>
      </c>
      <c r="N714" s="214">
        <f t="shared" si="144"/>
        <v>1.7826361998914964E-2</v>
      </c>
      <c r="O714" s="181">
        <f t="shared" si="158"/>
        <v>131362940.937556</v>
      </c>
      <c r="P714" s="181">
        <f t="shared" si="158"/>
        <v>5845175.9666736173</v>
      </c>
      <c r="R714" s="191">
        <f t="shared" si="147"/>
        <v>125517.76497088239</v>
      </c>
    </row>
    <row r="715" spans="1:18" x14ac:dyDescent="0.25">
      <c r="A715" s="216">
        <v>2031</v>
      </c>
      <c r="B715" s="181">
        <f>SUM(B292:B303)</f>
        <v>140009880.29299343</v>
      </c>
      <c r="C715" s="181">
        <f t="shared" ref="C715:P715" si="159">SUM(C292:C303)</f>
        <v>5930269.372730853</v>
      </c>
      <c r="D715" s="181">
        <f t="shared" si="159"/>
        <v>134079610.92026258</v>
      </c>
      <c r="E715" s="181">
        <f t="shared" si="159"/>
        <v>0</v>
      </c>
      <c r="F715" s="181"/>
      <c r="G715" s="181">
        <f t="shared" si="159"/>
        <v>140009880.29299343</v>
      </c>
      <c r="H715" s="190">
        <f t="shared" si="148"/>
        <v>1.5394194505252035E-2</v>
      </c>
      <c r="I715" s="181">
        <f t="shared" si="159"/>
        <v>134079610.92026258</v>
      </c>
      <c r="J715" s="209">
        <v>2031</v>
      </c>
      <c r="K715" s="210">
        <f t="shared" si="159"/>
        <v>127454880.80479604</v>
      </c>
      <c r="L715" s="213">
        <f t="shared" si="149"/>
        <v>1.5433001331429219E-2</v>
      </c>
      <c r="M715" s="210">
        <f t="shared" si="159"/>
        <v>127454880.80479604</v>
      </c>
      <c r="N715" s="214">
        <f t="shared" si="144"/>
        <v>1.5433001331429219E-2</v>
      </c>
      <c r="O715" s="181">
        <f t="shared" si="159"/>
        <v>133385150.17752689</v>
      </c>
      <c r="P715" s="181">
        <f t="shared" si="159"/>
        <v>5930269.372730853</v>
      </c>
      <c r="R715" s="191">
        <f t="shared" si="147"/>
        <v>127454.88080479603</v>
      </c>
    </row>
    <row r="716" spans="1:18" x14ac:dyDescent="0.25">
      <c r="A716" s="216">
        <v>2032</v>
      </c>
      <c r="B716" s="181">
        <f>SUM(B304:B315)</f>
        <v>142437040.97067636</v>
      </c>
      <c r="C716" s="181">
        <f t="shared" ref="C716:P716" si="160">SUM(C304:C315)</f>
        <v>6016607.408118696</v>
      </c>
      <c r="D716" s="181">
        <f t="shared" si="160"/>
        <v>136420433.5625577</v>
      </c>
      <c r="E716" s="181">
        <f t="shared" si="160"/>
        <v>0</v>
      </c>
      <c r="F716" s="181"/>
      <c r="G716" s="181">
        <f t="shared" si="160"/>
        <v>142437040.97067636</v>
      </c>
      <c r="H716" s="190">
        <f t="shared" si="148"/>
        <v>1.7335638546391863E-2</v>
      </c>
      <c r="I716" s="181">
        <f t="shared" si="160"/>
        <v>136420433.5625577</v>
      </c>
      <c r="J716" s="209">
        <v>2032</v>
      </c>
      <c r="K716" s="210">
        <f t="shared" si="160"/>
        <v>129680099.98608205</v>
      </c>
      <c r="L716" s="213">
        <f t="shared" si="149"/>
        <v>1.7458877739598311E-2</v>
      </c>
      <c r="M716" s="210">
        <f t="shared" si="160"/>
        <v>129680099.98608205</v>
      </c>
      <c r="N716" s="214">
        <f t="shared" si="144"/>
        <v>1.7458877739598311E-2</v>
      </c>
      <c r="O716" s="181">
        <f t="shared" si="160"/>
        <v>135696707.39420074</v>
      </c>
      <c r="P716" s="181">
        <f t="shared" si="160"/>
        <v>6016607.408118696</v>
      </c>
      <c r="R716" s="191">
        <f t="shared" si="147"/>
        <v>129680.09998608204</v>
      </c>
    </row>
    <row r="717" spans="1:18" x14ac:dyDescent="0.25">
      <c r="A717" s="216">
        <v>2033</v>
      </c>
      <c r="B717" s="181">
        <f>SUM(B316:B327)</f>
        <v>144303532.0378333</v>
      </c>
      <c r="C717" s="181">
        <f t="shared" ref="C717:P717" si="161">SUM(C316:C327)</f>
        <v>6104208.3516604053</v>
      </c>
      <c r="D717" s="181">
        <f>SUM(D316:D327)</f>
        <v>138199323.6861729</v>
      </c>
      <c r="E717" s="181">
        <f t="shared" si="161"/>
        <v>0</v>
      </c>
      <c r="F717" s="181"/>
      <c r="G717" s="181">
        <f t="shared" si="161"/>
        <v>144303532.0378333</v>
      </c>
      <c r="H717" s="190">
        <f t="shared" si="148"/>
        <v>1.3103972495056126E-2</v>
      </c>
      <c r="I717" s="181">
        <f t="shared" si="161"/>
        <v>138199323.6861729</v>
      </c>
      <c r="J717" s="209">
        <v>2033</v>
      </c>
      <c r="K717" s="210">
        <f t="shared" si="161"/>
        <v>131371367.96374357</v>
      </c>
      <c r="L717" s="213">
        <f t="shared" si="149"/>
        <v>1.30418466506661E-2</v>
      </c>
      <c r="M717" s="210">
        <f t="shared" si="161"/>
        <v>131371367.96374357</v>
      </c>
      <c r="N717" s="214">
        <f t="shared" si="144"/>
        <v>1.30418466506661E-2</v>
      </c>
      <c r="O717" s="181">
        <f t="shared" si="161"/>
        <v>137475576.31540397</v>
      </c>
      <c r="P717" s="181">
        <f t="shared" si="161"/>
        <v>6104208.3516604053</v>
      </c>
      <c r="R717" s="191">
        <f t="shared" si="147"/>
        <v>131371.36796374357</v>
      </c>
    </row>
    <row r="718" spans="1:18" x14ac:dyDescent="0.25">
      <c r="A718" s="216">
        <v>2034</v>
      </c>
      <c r="B718" s="181">
        <f>SUM(B328:B339)</f>
        <v>146345430.97315949</v>
      </c>
      <c r="C718" s="181">
        <f t="shared" ref="C718:P718" si="162">SUM(C328:C339)</f>
        <v>6193090.7515591597</v>
      </c>
      <c r="D718" s="181">
        <f t="shared" si="162"/>
        <v>140152340.22160035</v>
      </c>
      <c r="E718" s="181">
        <f t="shared" si="162"/>
        <v>0</v>
      </c>
      <c r="F718" s="181"/>
      <c r="G718" s="181">
        <f t="shared" si="162"/>
        <v>146345430.97315949</v>
      </c>
      <c r="H718" s="190">
        <f t="shared" si="148"/>
        <v>1.4150027421302891E-2</v>
      </c>
      <c r="I718" s="181">
        <f t="shared" si="162"/>
        <v>140152340.22160035</v>
      </c>
      <c r="J718" s="209">
        <v>2034</v>
      </c>
      <c r="K718" s="210">
        <f t="shared" si="162"/>
        <v>133227722.08286424</v>
      </c>
      <c r="L718" s="213">
        <f t="shared" si="149"/>
        <v>1.4130583763373838E-2</v>
      </c>
      <c r="M718" s="210">
        <f t="shared" si="162"/>
        <v>133227722.08286424</v>
      </c>
      <c r="N718" s="214">
        <f t="shared" si="144"/>
        <v>1.4130583763373838E-2</v>
      </c>
      <c r="O718" s="181">
        <f t="shared" si="162"/>
        <v>139420812.83442339</v>
      </c>
      <c r="P718" s="181">
        <f t="shared" si="162"/>
        <v>6193090.7515591597</v>
      </c>
      <c r="R718" s="191">
        <f t="shared" si="147"/>
        <v>133227.72208286423</v>
      </c>
    </row>
    <row r="719" spans="1:18" x14ac:dyDescent="0.25">
      <c r="A719" s="216">
        <v>2035</v>
      </c>
      <c r="B719" s="181">
        <f>SUM(B340:B351)</f>
        <v>148424621.34140977</v>
      </c>
      <c r="C719" s="181">
        <f t="shared" ref="C719:P719" si="163">SUM(C340:C351)</f>
        <v>6283273.4293797258</v>
      </c>
      <c r="D719" s="181">
        <f t="shared" si="163"/>
        <v>142141347.91203001</v>
      </c>
      <c r="E719" s="181">
        <f t="shared" si="163"/>
        <v>0</v>
      </c>
      <c r="F719" s="181"/>
      <c r="G719" s="181">
        <f t="shared" si="163"/>
        <v>148424621.34140977</v>
      </c>
      <c r="H719" s="190">
        <f t="shared" si="148"/>
        <v>1.4207415663230583E-2</v>
      </c>
      <c r="I719" s="181">
        <f t="shared" si="163"/>
        <v>142141347.91203001</v>
      </c>
      <c r="J719" s="209">
        <v>2035</v>
      </c>
      <c r="K719" s="210">
        <f t="shared" si="163"/>
        <v>135118343.46712399</v>
      </c>
      <c r="L719" s="213">
        <f t="shared" si="149"/>
        <v>1.4190900772767412E-2</v>
      </c>
      <c r="M719" s="210">
        <f t="shared" si="163"/>
        <v>135118343.46712399</v>
      </c>
      <c r="N719" s="214">
        <f t="shared" si="144"/>
        <v>1.4190900772767412E-2</v>
      </c>
      <c r="O719" s="181">
        <f t="shared" si="163"/>
        <v>141401616.89650372</v>
      </c>
      <c r="P719" s="181">
        <f t="shared" si="163"/>
        <v>6283273.4293797258</v>
      </c>
      <c r="R719" s="191">
        <f t="shared" si="147"/>
        <v>135118.34346712398</v>
      </c>
    </row>
    <row r="720" spans="1:18" x14ac:dyDescent="0.25">
      <c r="A720" s="216">
        <v>2036</v>
      </c>
      <c r="B720" s="181">
        <f>SUM(B352:B363)</f>
        <v>150794821.32175168</v>
      </c>
      <c r="C720" s="181">
        <f t="shared" ref="C720:P720" si="164">SUM(C352:C363)</f>
        <v>6374775.4840891054</v>
      </c>
      <c r="D720" s="181">
        <f t="shared" si="164"/>
        <v>144420045.83766258</v>
      </c>
      <c r="E720" s="181">
        <f t="shared" si="164"/>
        <v>0</v>
      </c>
      <c r="F720" s="181"/>
      <c r="G720" s="181">
        <f t="shared" si="164"/>
        <v>150794821.32175168</v>
      </c>
      <c r="H720" s="190">
        <f t="shared" si="148"/>
        <v>1.5969048523896356E-2</v>
      </c>
      <c r="I720" s="181">
        <f t="shared" si="164"/>
        <v>144420045.83766258</v>
      </c>
      <c r="J720" s="209">
        <v>2036</v>
      </c>
      <c r="K720" s="210">
        <f t="shared" si="164"/>
        <v>137284081.8048366</v>
      </c>
      <c r="L720" s="213">
        <f t="shared" si="149"/>
        <v>1.602845536838271E-2</v>
      </c>
      <c r="M720" s="210">
        <f t="shared" si="164"/>
        <v>137284081.8048366</v>
      </c>
      <c r="N720" s="214">
        <f t="shared" si="144"/>
        <v>1.602845536838271E-2</v>
      </c>
      <c r="O720" s="181">
        <f t="shared" si="164"/>
        <v>143658857.28892571</v>
      </c>
      <c r="P720" s="181">
        <f t="shared" si="164"/>
        <v>6374775.4840891054</v>
      </c>
      <c r="R720" s="191">
        <f t="shared" si="147"/>
        <v>137284.08180483661</v>
      </c>
    </row>
    <row r="721" spans="1:18" x14ac:dyDescent="0.25">
      <c r="A721" s="216">
        <v>2037</v>
      </c>
      <c r="B721" s="181">
        <f>SUM(B364:B375)</f>
        <v>152602105.21394062</v>
      </c>
      <c r="C721" s="181">
        <f t="shared" ref="C721:P721" si="165">SUM(C364:C375)</f>
        <v>6467616.296157063</v>
      </c>
      <c r="D721" s="181">
        <f t="shared" si="165"/>
        <v>146134488.91778356</v>
      </c>
      <c r="E721" s="181">
        <f t="shared" si="165"/>
        <v>0</v>
      </c>
      <c r="F721" s="181"/>
      <c r="G721" s="181">
        <f t="shared" si="165"/>
        <v>152602105.21394062</v>
      </c>
      <c r="H721" s="190">
        <f t="shared" si="148"/>
        <v>1.1985052777991223E-2</v>
      </c>
      <c r="I721" s="181">
        <f t="shared" si="165"/>
        <v>146134488.91778356</v>
      </c>
      <c r="J721" s="209">
        <v>2037</v>
      </c>
      <c r="K721" s="210">
        <f t="shared" si="165"/>
        <v>138913771.31091672</v>
      </c>
      <c r="L721" s="213">
        <f t="shared" si="149"/>
        <v>1.187092840375259E-2</v>
      </c>
      <c r="M721" s="210">
        <f t="shared" si="165"/>
        <v>138913771.31091672</v>
      </c>
      <c r="N721" s="214">
        <f t="shared" si="144"/>
        <v>1.187092840375259E-2</v>
      </c>
      <c r="O721" s="181">
        <f t="shared" si="165"/>
        <v>145381387.60707381</v>
      </c>
      <c r="P721" s="181">
        <f t="shared" si="165"/>
        <v>6467616.296157063</v>
      </c>
      <c r="R721" s="191">
        <f t="shared" si="147"/>
        <v>138913.77131091672</v>
      </c>
    </row>
    <row r="722" spans="1:18" x14ac:dyDescent="0.25">
      <c r="A722" s="216">
        <v>2038</v>
      </c>
      <c r="B722" s="181">
        <f>SUM(B376:B387)</f>
        <v>154699708.42379633</v>
      </c>
      <c r="C722" s="181">
        <f t="shared" ref="C722:P722" si="166">SUM(C376:C387)</f>
        <v>6561815.5317174317</v>
      </c>
      <c r="D722" s="181">
        <f t="shared" si="166"/>
        <v>148137892.89207891</v>
      </c>
      <c r="E722" s="181">
        <f t="shared" si="166"/>
        <v>0</v>
      </c>
      <c r="F722" s="181"/>
      <c r="G722" s="181">
        <f t="shared" si="166"/>
        <v>154699708.42379633</v>
      </c>
      <c r="H722" s="190">
        <f t="shared" si="148"/>
        <v>1.3745571903578613E-2</v>
      </c>
      <c r="I722" s="181">
        <f t="shared" si="166"/>
        <v>148137892.89207891</v>
      </c>
      <c r="J722" s="209">
        <v>2038</v>
      </c>
      <c r="K722" s="210">
        <f t="shared" si="166"/>
        <v>140817904.38956711</v>
      </c>
      <c r="L722" s="213">
        <f t="shared" si="149"/>
        <v>1.3707302455913783E-2</v>
      </c>
      <c r="M722" s="210">
        <f t="shared" si="166"/>
        <v>140817904.38956711</v>
      </c>
      <c r="N722" s="214">
        <f t="shared" si="144"/>
        <v>1.3707302455913783E-2</v>
      </c>
      <c r="O722" s="181">
        <f t="shared" si="166"/>
        <v>147379719.92128456</v>
      </c>
      <c r="P722" s="181">
        <f t="shared" si="166"/>
        <v>6561815.5317174317</v>
      </c>
      <c r="R722" s="191">
        <f t="shared" si="147"/>
        <v>140817.90438956712</v>
      </c>
    </row>
    <row r="723" spans="1:18" x14ac:dyDescent="0.25">
      <c r="A723" s="216">
        <v>2039</v>
      </c>
      <c r="B723" s="181">
        <f>SUM(B388:B399)</f>
        <v>156888262.30228999</v>
      </c>
      <c r="C723" s="181">
        <f t="shared" ref="C723:P723" si="167">SUM(C388:C399)</f>
        <v>6657393.1467910539</v>
      </c>
      <c r="D723" s="181">
        <f t="shared" si="167"/>
        <v>150230869.15549898</v>
      </c>
      <c r="E723" s="181">
        <f t="shared" si="167"/>
        <v>0</v>
      </c>
      <c r="F723" s="181"/>
      <c r="G723" s="181">
        <f t="shared" si="167"/>
        <v>156888262.30228999</v>
      </c>
      <c r="H723" s="190">
        <f t="shared" si="148"/>
        <v>1.4147110558852427E-2</v>
      </c>
      <c r="I723" s="181">
        <f t="shared" si="167"/>
        <v>150230869.15549898</v>
      </c>
      <c r="J723" s="209">
        <v>2039</v>
      </c>
      <c r="K723" s="210">
        <f t="shared" si="167"/>
        <v>142807298.23339707</v>
      </c>
      <c r="L723" s="213">
        <f t="shared" si="149"/>
        <v>1.4127421171716836E-2</v>
      </c>
      <c r="M723" s="210">
        <f t="shared" si="167"/>
        <v>142807298.23339707</v>
      </c>
      <c r="N723" s="214">
        <f t="shared" si="144"/>
        <v>1.4127421171716836E-2</v>
      </c>
      <c r="O723" s="181">
        <f t="shared" si="167"/>
        <v>149464691.38018814</v>
      </c>
      <c r="P723" s="181">
        <f t="shared" si="167"/>
        <v>6657393.1467910539</v>
      </c>
      <c r="R723" s="191">
        <f t="shared" si="147"/>
        <v>142807.29823339707</v>
      </c>
    </row>
    <row r="724" spans="1:18" x14ac:dyDescent="0.25">
      <c r="A724" s="216">
        <v>2040</v>
      </c>
      <c r="B724" s="181">
        <f>SUM(B400:B411)</f>
        <v>159404966.64229959</v>
      </c>
      <c r="C724" s="181">
        <f t="shared" ref="C724:P724" si="168">SUM(C400:C411)</f>
        <v>6754369.3915713467</v>
      </c>
      <c r="D724" s="181">
        <f t="shared" si="168"/>
        <v>152650597.25072825</v>
      </c>
      <c r="E724" s="181">
        <f t="shared" si="168"/>
        <v>0</v>
      </c>
      <c r="F724" s="181"/>
      <c r="G724" s="181">
        <f t="shared" si="168"/>
        <v>159404966.64229959</v>
      </c>
      <c r="H724" s="190">
        <f t="shared" si="148"/>
        <v>1.6041380681242057E-2</v>
      </c>
      <c r="I724" s="181">
        <f t="shared" si="168"/>
        <v>152650597.25072825</v>
      </c>
      <c r="J724" s="209">
        <v>2040</v>
      </c>
      <c r="K724" s="210">
        <f t="shared" si="168"/>
        <v>145107135.86566284</v>
      </c>
      <c r="L724" s="213">
        <f t="shared" si="149"/>
        <v>1.6104482478948912E-2</v>
      </c>
      <c r="M724" s="210">
        <f t="shared" si="168"/>
        <v>145107135.86566284</v>
      </c>
      <c r="N724" s="214">
        <f t="shared" si="144"/>
        <v>1.6104482478948912E-2</v>
      </c>
      <c r="O724" s="181">
        <f t="shared" si="168"/>
        <v>151861505.25723416</v>
      </c>
      <c r="P724" s="181">
        <f t="shared" si="168"/>
        <v>6754369.3915713467</v>
      </c>
      <c r="R724" s="191">
        <f t="shared" si="147"/>
        <v>145107.13586566283</v>
      </c>
    </row>
    <row r="725" spans="1:18" x14ac:dyDescent="0.25">
      <c r="A725" s="216">
        <v>2041</v>
      </c>
      <c r="B725" s="181">
        <f>SUM(B412:B423)</f>
        <v>161383330.13397747</v>
      </c>
      <c r="C725" s="181">
        <f t="shared" ref="C725:P725" si="169">SUM(C412:C423)</f>
        <v>6852764.8147733333</v>
      </c>
      <c r="D725" s="181">
        <f t="shared" si="169"/>
        <v>154530565.31920415</v>
      </c>
      <c r="E725" s="181">
        <f t="shared" si="169"/>
        <v>0</v>
      </c>
      <c r="F725" s="181"/>
      <c r="G725" s="181">
        <f t="shared" si="169"/>
        <v>161383330.13397747</v>
      </c>
      <c r="H725" s="190">
        <f t="shared" si="148"/>
        <v>1.2410927547303219E-2</v>
      </c>
      <c r="I725" s="181">
        <f t="shared" si="169"/>
        <v>154530565.31920415</v>
      </c>
      <c r="J725" s="209">
        <v>2041</v>
      </c>
      <c r="K725" s="210">
        <f t="shared" si="169"/>
        <v>146893480.86926407</v>
      </c>
      <c r="L725" s="213">
        <f t="shared" si="149"/>
        <v>1.231052486112727E-2</v>
      </c>
      <c r="M725" s="210">
        <f t="shared" si="169"/>
        <v>146893480.86926407</v>
      </c>
      <c r="N725" s="214">
        <f t="shared" si="144"/>
        <v>1.231052486112727E-2</v>
      </c>
      <c r="O725" s="181">
        <f t="shared" si="169"/>
        <v>153746245.68403742</v>
      </c>
      <c r="P725" s="181">
        <f t="shared" si="169"/>
        <v>6852764.8147733333</v>
      </c>
      <c r="R725" s="191">
        <f t="shared" si="147"/>
        <v>146893.48086926408</v>
      </c>
    </row>
    <row r="726" spans="1:18" x14ac:dyDescent="0.25">
      <c r="A726" s="216">
        <v>2042</v>
      </c>
      <c r="B726" s="181">
        <f>SUM(B424:B435)</f>
        <v>163368860.39012703</v>
      </c>
      <c r="C726" s="181">
        <f t="shared" ref="C726:P726" si="170">SUM(C424:C435)</f>
        <v>6952600.2680471679</v>
      </c>
      <c r="D726" s="181">
        <f t="shared" si="170"/>
        <v>156416260.12207982</v>
      </c>
      <c r="E726" s="181">
        <f t="shared" si="170"/>
        <v>0</v>
      </c>
      <c r="F726" s="181"/>
      <c r="G726" s="181">
        <f t="shared" si="170"/>
        <v>163368860.39012703</v>
      </c>
      <c r="H726" s="190">
        <f t="shared" si="148"/>
        <v>1.2303192990882117E-2</v>
      </c>
      <c r="I726" s="181">
        <f t="shared" si="170"/>
        <v>156416260.12207982</v>
      </c>
      <c r="J726" s="209">
        <v>2042</v>
      </c>
      <c r="K726" s="210">
        <f t="shared" si="170"/>
        <v>148685213.51214755</v>
      </c>
      <c r="L726" s="213">
        <f t="shared" si="149"/>
        <v>1.219749598335218E-2</v>
      </c>
      <c r="M726" s="210">
        <f t="shared" si="170"/>
        <v>148685213.51214755</v>
      </c>
      <c r="N726" s="214">
        <f t="shared" si="144"/>
        <v>1.219749598335218E-2</v>
      </c>
      <c r="O726" s="181">
        <f t="shared" si="170"/>
        <v>155637813.7801947</v>
      </c>
      <c r="P726" s="181">
        <f t="shared" si="170"/>
        <v>6952600.2680471679</v>
      </c>
      <c r="R726" s="191">
        <f t="shared" si="147"/>
        <v>148685.21351214754</v>
      </c>
    </row>
    <row r="727" spans="1:18" x14ac:dyDescent="0.25">
      <c r="A727" s="216">
        <v>2043</v>
      </c>
      <c r="B727" s="181">
        <f>SUM(B436:B447)</f>
        <v>165361591.13739875</v>
      </c>
      <c r="C727" s="181">
        <f t="shared" ref="C727:P727" si="171">SUM(C436:C447)</f>
        <v>7053896.9104570448</v>
      </c>
      <c r="D727" s="181">
        <f t="shared" si="171"/>
        <v>158307694.2269417</v>
      </c>
      <c r="E727" s="181">
        <f t="shared" si="171"/>
        <v>0</v>
      </c>
      <c r="F727" s="181"/>
      <c r="G727" s="181">
        <f t="shared" si="171"/>
        <v>165361591.13739875</v>
      </c>
      <c r="H727" s="190">
        <f t="shared" si="148"/>
        <v>1.219773916836453E-2</v>
      </c>
      <c r="I727" s="181">
        <f t="shared" si="171"/>
        <v>158307694.2269417</v>
      </c>
      <c r="J727" s="209">
        <v>2043</v>
      </c>
      <c r="K727" s="210">
        <f t="shared" si="171"/>
        <v>150482344.76687601</v>
      </c>
      <c r="L727" s="213">
        <f t="shared" si="149"/>
        <v>1.2086818939676558E-2</v>
      </c>
      <c r="M727" s="210">
        <f t="shared" si="171"/>
        <v>150482344.76687601</v>
      </c>
      <c r="N727" s="214">
        <f t="shared" si="144"/>
        <v>1.2086818939676558E-2</v>
      </c>
      <c r="O727" s="181">
        <f t="shared" si="171"/>
        <v>157536241.67733306</v>
      </c>
      <c r="P727" s="181">
        <f t="shared" si="171"/>
        <v>7053896.9104570448</v>
      </c>
      <c r="R727" s="191">
        <f t="shared" si="147"/>
        <v>150482.34476687602</v>
      </c>
    </row>
    <row r="728" spans="1:18" x14ac:dyDescent="0.25">
      <c r="A728" s="216">
        <v>2044</v>
      </c>
      <c r="B728" s="181">
        <f>SUM(B448:B459)</f>
        <v>167361556.4221887</v>
      </c>
      <c r="C728" s="181">
        <f t="shared" ref="C728:P728" si="172">SUM(C448:C459)</f>
        <v>7156676.2130265124</v>
      </c>
      <c r="D728" s="181">
        <f t="shared" si="172"/>
        <v>160204880.20916215</v>
      </c>
      <c r="E728" s="181">
        <f t="shared" si="172"/>
        <v>0</v>
      </c>
      <c r="F728" s="181"/>
      <c r="G728" s="181">
        <f t="shared" si="172"/>
        <v>167361556.4221887</v>
      </c>
      <c r="H728" s="190">
        <f t="shared" si="148"/>
        <v>1.2094497101979185E-2</v>
      </c>
      <c r="I728" s="181">
        <f t="shared" si="172"/>
        <v>160204880.20916215</v>
      </c>
      <c r="J728" s="209">
        <v>2044</v>
      </c>
      <c r="K728" s="210">
        <f t="shared" si="172"/>
        <v>152284885.5986827</v>
      </c>
      <c r="L728" s="213">
        <f t="shared" si="149"/>
        <v>1.1978420688480984E-2</v>
      </c>
      <c r="M728" s="210">
        <f t="shared" si="172"/>
        <v>152284885.5986827</v>
      </c>
      <c r="N728" s="214">
        <f t="shared" si="144"/>
        <v>1.1978420688480984E-2</v>
      </c>
      <c r="O728" s="181">
        <f t="shared" si="172"/>
        <v>159441561.81170923</v>
      </c>
      <c r="P728" s="181">
        <f t="shared" si="172"/>
        <v>7156676.2130265124</v>
      </c>
      <c r="R728" s="191">
        <f t="shared" si="147"/>
        <v>152284.88559868271</v>
      </c>
    </row>
    <row r="729" spans="1:18" x14ac:dyDescent="0.25">
      <c r="A729" s="216">
        <v>2045</v>
      </c>
      <c r="B729" s="181">
        <f>SUM(B460:B471)</f>
        <v>169368790.61501554</v>
      </c>
      <c r="C729" s="181">
        <f t="shared" ref="C729:P729" si="173">SUM(C460:C471)</f>
        <v>7260959.9633511361</v>
      </c>
      <c r="D729" s="181">
        <f t="shared" si="173"/>
        <v>162107830.65166441</v>
      </c>
      <c r="E729" s="181">
        <f t="shared" si="173"/>
        <v>0</v>
      </c>
      <c r="F729" s="181"/>
      <c r="G729" s="181">
        <f t="shared" si="173"/>
        <v>169368790.61501554</v>
      </c>
      <c r="H729" s="190">
        <f t="shared" si="148"/>
        <v>1.1993400609655813E-2</v>
      </c>
      <c r="I729" s="181">
        <f t="shared" si="173"/>
        <v>162107830.65166441</v>
      </c>
      <c r="J729" s="209">
        <v>2045</v>
      </c>
      <c r="K729" s="210">
        <f t="shared" si="173"/>
        <v>154092846.96502936</v>
      </c>
      <c r="L729" s="213">
        <f t="shared" si="149"/>
        <v>1.1872231175398484E-2</v>
      </c>
      <c r="M729" s="210">
        <f t="shared" si="173"/>
        <v>154092846.96502936</v>
      </c>
      <c r="N729" s="214">
        <f t="shared" si="144"/>
        <v>1.1872231175398484E-2</v>
      </c>
      <c r="O729" s="181">
        <f t="shared" si="173"/>
        <v>161353806.92838049</v>
      </c>
      <c r="P729" s="181">
        <f t="shared" si="173"/>
        <v>7260959.9633511361</v>
      </c>
      <c r="R729" s="191">
        <f t="shared" si="147"/>
        <v>154092.84696502937</v>
      </c>
    </row>
    <row r="730" spans="1:18" x14ac:dyDescent="0.25">
      <c r="A730" s="216">
        <v>2046</v>
      </c>
      <c r="B730" s="181">
        <f>SUM(B472:B483)</f>
        <v>171383328.41496339</v>
      </c>
      <c r="C730" s="181">
        <f t="shared" ref="C730:P730" si="174">SUM(C472:C483)</f>
        <v>7366770.2702795491</v>
      </c>
      <c r="D730" s="181">
        <f t="shared" si="174"/>
        <v>164016558.14468384</v>
      </c>
      <c r="E730" s="181">
        <f t="shared" si="174"/>
        <v>0</v>
      </c>
      <c r="F730" s="181"/>
      <c r="G730" s="181">
        <f t="shared" si="174"/>
        <v>171383328.41496339</v>
      </c>
      <c r="H730" s="190">
        <f t="shared" si="148"/>
        <v>1.1894386165435922E-2</v>
      </c>
      <c r="I730" s="181">
        <f t="shared" si="174"/>
        <v>164016558.14468384</v>
      </c>
      <c r="J730" s="209">
        <v>2046</v>
      </c>
      <c r="K730" s="210">
        <f t="shared" si="174"/>
        <v>155906239.81515715</v>
      </c>
      <c r="L730" s="213">
        <f t="shared" si="149"/>
        <v>1.1768183182048197E-2</v>
      </c>
      <c r="M730" s="210">
        <f t="shared" si="174"/>
        <v>155906239.81515715</v>
      </c>
      <c r="N730" s="214">
        <f t="shared" si="144"/>
        <v>1.1768183182048197E-2</v>
      </c>
      <c r="O730" s="181">
        <f t="shared" si="174"/>
        <v>163273010.0854367</v>
      </c>
      <c r="P730" s="181">
        <f t="shared" si="174"/>
        <v>7366770.2702795491</v>
      </c>
      <c r="R730" s="191">
        <f t="shared" si="147"/>
        <v>155906.23981515714</v>
      </c>
    </row>
    <row r="731" spans="1:18" x14ac:dyDescent="0.25">
      <c r="A731" s="216">
        <v>2047</v>
      </c>
      <c r="B731" s="181">
        <f>SUM(B484:B495)</f>
        <v>173405204.85418952</v>
      </c>
      <c r="C731" s="181">
        <f t="shared" ref="C731:P731" si="175">SUM(C484:C495)</f>
        <v>7474129.5686638765</v>
      </c>
      <c r="D731" s="181">
        <f t="shared" si="175"/>
        <v>165931075.28552565</v>
      </c>
      <c r="E731" s="181">
        <f t="shared" si="175"/>
        <v>0</v>
      </c>
      <c r="F731" s="181"/>
      <c r="G731" s="181">
        <f t="shared" si="175"/>
        <v>173405204.85418952</v>
      </c>
      <c r="H731" s="190">
        <f t="shared" si="148"/>
        <v>1.1797392768161385E-2</v>
      </c>
      <c r="I731" s="181">
        <f t="shared" si="175"/>
        <v>165931075.28552565</v>
      </c>
      <c r="J731" s="209">
        <v>2047</v>
      </c>
      <c r="K731" s="210">
        <f t="shared" si="175"/>
        <v>157725075.08963168</v>
      </c>
      <c r="L731" s="213">
        <f t="shared" si="149"/>
        <v>1.1666212183880198E-2</v>
      </c>
      <c r="M731" s="210">
        <f t="shared" si="175"/>
        <v>157725075.08963168</v>
      </c>
      <c r="N731" s="214">
        <f t="shared" si="144"/>
        <v>1.1666212183880198E-2</v>
      </c>
      <c r="O731" s="181">
        <f t="shared" si="175"/>
        <v>165199204.6582956</v>
      </c>
      <c r="P731" s="181">
        <f t="shared" si="175"/>
        <v>7474129.5686638765</v>
      </c>
      <c r="R731" s="191">
        <f t="shared" si="147"/>
        <v>157725.07508963169</v>
      </c>
    </row>
    <row r="732" spans="1:18" x14ac:dyDescent="0.25">
      <c r="A732" s="216">
        <v>2048</v>
      </c>
      <c r="B732" s="181">
        <f>SUM(B496:B507)</f>
        <v>175434455.30249941</v>
      </c>
      <c r="C732" s="181">
        <f t="shared" ref="C732:P732" si="176">SUM(C496:C507)</f>
        <v>7583060.624180573</v>
      </c>
      <c r="D732" s="181">
        <f t="shared" si="176"/>
        <v>167851394.67831889</v>
      </c>
      <c r="E732" s="181">
        <f t="shared" si="176"/>
        <v>0</v>
      </c>
      <c r="F732" s="181"/>
      <c r="G732" s="181">
        <f t="shared" si="176"/>
        <v>175434455.30249941</v>
      </c>
      <c r="H732" s="190">
        <f t="shared" si="148"/>
        <v>1.1702361817894857E-2</v>
      </c>
      <c r="I732" s="181">
        <f t="shared" si="176"/>
        <v>167851394.67831889</v>
      </c>
      <c r="J732" s="209">
        <v>2048</v>
      </c>
      <c r="K732" s="210">
        <f t="shared" si="176"/>
        <v>159549363.71988067</v>
      </c>
      <c r="L732" s="213">
        <f t="shared" si="149"/>
        <v>1.1566256216472226E-2</v>
      </c>
      <c r="M732" s="210">
        <f t="shared" si="176"/>
        <v>159549363.71988067</v>
      </c>
      <c r="N732" s="214">
        <f t="shared" si="144"/>
        <v>1.1566256216472226E-2</v>
      </c>
      <c r="O732" s="181">
        <f t="shared" si="176"/>
        <v>167132424.3440612</v>
      </c>
      <c r="P732" s="181">
        <f t="shared" si="176"/>
        <v>7583060.624180573</v>
      </c>
      <c r="R732" s="191">
        <f t="shared" si="147"/>
        <v>159549.36371988067</v>
      </c>
    </row>
    <row r="733" spans="1:18" x14ac:dyDescent="0.25">
      <c r="A733" s="216">
        <v>2049</v>
      </c>
      <c r="B733" s="181">
        <f>SUM(B508:B519)</f>
        <v>177471115.47198927</v>
      </c>
      <c r="C733" s="181">
        <f t="shared" ref="C733:P733" si="177">SUM(C508:C519)</f>
        <v>7693586.5382227479</v>
      </c>
      <c r="D733" s="181">
        <f t="shared" si="177"/>
        <v>169777528.93376648</v>
      </c>
      <c r="E733" s="181">
        <f t="shared" si="177"/>
        <v>0</v>
      </c>
      <c r="F733" s="181"/>
      <c r="G733" s="181">
        <f t="shared" si="177"/>
        <v>177471115.47198927</v>
      </c>
      <c r="H733" s="190">
        <f t="shared" si="148"/>
        <v>1.1609236999528205E-2</v>
      </c>
      <c r="I733" s="181">
        <f t="shared" si="177"/>
        <v>169777528.93376648</v>
      </c>
      <c r="J733" s="209">
        <v>2049</v>
      </c>
      <c r="K733" s="210">
        <f t="shared" si="177"/>
        <v>161379116.62772426</v>
      </c>
      <c r="L733" s="213">
        <f t="shared" si="149"/>
        <v>1.1468255749713219E-2</v>
      </c>
      <c r="M733" s="210">
        <f t="shared" si="177"/>
        <v>161379116.62772426</v>
      </c>
      <c r="N733" s="214">
        <f t="shared" si="144"/>
        <v>1.1468255749713219E-2</v>
      </c>
      <c r="O733" s="181">
        <f t="shared" si="177"/>
        <v>169072703.16594696</v>
      </c>
      <c r="P733" s="181">
        <f t="shared" si="177"/>
        <v>7693586.5382227479</v>
      </c>
      <c r="R733" s="191">
        <f t="shared" si="147"/>
        <v>161379.11662772426</v>
      </c>
    </row>
    <row r="734" spans="1:18" x14ac:dyDescent="0.25">
      <c r="A734" s="216">
        <v>2050</v>
      </c>
      <c r="B734" s="181">
        <f>SUM(B520:B531)</f>
        <v>179515221.42175713</v>
      </c>
      <c r="C734" s="181">
        <f t="shared" ref="C734:P734" si="178">SUM(C520:C531)</f>
        <v>7805730.7528649699</v>
      </c>
      <c r="D734" s="181">
        <f t="shared" si="178"/>
        <v>171709490.66889215</v>
      </c>
      <c r="E734" s="181">
        <f t="shared" si="178"/>
        <v>0</v>
      </c>
      <c r="F734" s="181"/>
      <c r="G734" s="181">
        <f t="shared" si="178"/>
        <v>179515221.42175713</v>
      </c>
      <c r="H734" s="190">
        <f t="shared" si="148"/>
        <v>1.1517964173107798E-2</v>
      </c>
      <c r="I734" s="181">
        <f t="shared" si="178"/>
        <v>171709490.66889215</v>
      </c>
      <c r="J734" s="209">
        <v>2050</v>
      </c>
      <c r="K734" s="210">
        <f t="shared" si="178"/>
        <v>163214344.72489944</v>
      </c>
      <c r="L734" s="213">
        <f t="shared" si="149"/>
        <v>1.1372153569341625E-2</v>
      </c>
      <c r="M734" s="210">
        <f t="shared" si="178"/>
        <v>163214344.72489944</v>
      </c>
      <c r="N734" s="214">
        <f t="shared" si="144"/>
        <v>1.1372153569341625E-2</v>
      </c>
      <c r="O734" s="181">
        <f t="shared" si="178"/>
        <v>171020075.47776443</v>
      </c>
      <c r="P734" s="181">
        <f t="shared" si="178"/>
        <v>7805730.7528649699</v>
      </c>
      <c r="R734" s="191">
        <f t="shared" si="147"/>
        <v>163214.34472489945</v>
      </c>
    </row>
    <row r="735" spans="1:18" x14ac:dyDescent="0.25">
      <c r="A735" s="216">
        <v>2051</v>
      </c>
      <c r="B735" s="181">
        <f>SUM(B532:B543)</f>
        <v>181566809.56268415</v>
      </c>
      <c r="C735" s="181">
        <f t="shared" ref="C735:P735" si="179">SUM(C532:C543)</f>
        <v>7919517.0559017146</v>
      </c>
      <c r="D735" s="181">
        <f t="shared" si="179"/>
        <v>173647292.5067825</v>
      </c>
      <c r="E735" s="181">
        <f t="shared" si="179"/>
        <v>0</v>
      </c>
      <c r="F735" s="181"/>
      <c r="G735" s="181">
        <f t="shared" si="179"/>
        <v>181566809.56268415</v>
      </c>
      <c r="H735" s="190">
        <f t="shared" si="148"/>
        <v>1.1428491270425223E-2</v>
      </c>
      <c r="I735" s="181">
        <f t="shared" si="179"/>
        <v>173647292.5067825</v>
      </c>
      <c r="J735" s="209">
        <v>2051</v>
      </c>
      <c r="K735" s="210">
        <f t="shared" si="179"/>
        <v>165055058.91257638</v>
      </c>
      <c r="L735" s="213">
        <f t="shared" si="149"/>
        <v>1.1277894665321808E-2</v>
      </c>
      <c r="M735" s="210">
        <f t="shared" si="179"/>
        <v>165055058.91257638</v>
      </c>
      <c r="N735" s="214">
        <f t="shared" si="144"/>
        <v>1.1277894665321808E-2</v>
      </c>
      <c r="O735" s="181">
        <f t="shared" si="179"/>
        <v>172974575.96847811</v>
      </c>
      <c r="P735" s="181">
        <f t="shared" si="179"/>
        <v>7919517.0559017146</v>
      </c>
      <c r="R735" s="191">
        <f t="shared" si="147"/>
        <v>165055.05891257638</v>
      </c>
    </row>
    <row r="736" spans="1:18" x14ac:dyDescent="0.25">
      <c r="A736" s="216">
        <v>2052</v>
      </c>
      <c r="B736" s="181">
        <f>SUM(B544:B555)</f>
        <v>183625916.66228664</v>
      </c>
      <c r="C736" s="181">
        <f t="shared" ref="C736:P736" si="180">SUM(C544:C555)</f>
        <v>8034969.5859604822</v>
      </c>
      <c r="D736" s="181">
        <f t="shared" si="180"/>
        <v>175590947.07632616</v>
      </c>
      <c r="E736" s="181">
        <f t="shared" si="180"/>
        <v>0</v>
      </c>
      <c r="F736" s="181"/>
      <c r="G736" s="181">
        <f t="shared" si="180"/>
        <v>183625916.66228664</v>
      </c>
      <c r="H736" s="190">
        <f t="shared" si="148"/>
        <v>1.134076819745844E-2</v>
      </c>
      <c r="I736" s="181">
        <f t="shared" si="180"/>
        <v>175590947.07632616</v>
      </c>
      <c r="J736" s="209">
        <v>2052</v>
      </c>
      <c r="K736" s="210">
        <f t="shared" si="180"/>
        <v>166901270.0808678</v>
      </c>
      <c r="L736" s="213">
        <f t="shared" si="149"/>
        <v>1.1185426126619324E-2</v>
      </c>
      <c r="M736" s="210">
        <f t="shared" si="180"/>
        <v>166901270.0808678</v>
      </c>
      <c r="N736" s="214">
        <f t="shared" si="144"/>
        <v>1.1185426126619324E-2</v>
      </c>
      <c r="O736" s="181">
        <f t="shared" si="180"/>
        <v>174936239.66682827</v>
      </c>
      <c r="P736" s="181">
        <f t="shared" si="180"/>
        <v>8034969.5859604822</v>
      </c>
      <c r="R736" s="191">
        <f t="shared" si="147"/>
        <v>166901.27008086781</v>
      </c>
    </row>
    <row r="737" spans="1:18" x14ac:dyDescent="0.25">
      <c r="A737" s="216">
        <v>2053</v>
      </c>
      <c r="B737" s="181">
        <f>SUM(B556:B567)</f>
        <v>185692579.8496393</v>
      </c>
      <c r="C737" s="181">
        <f t="shared" ref="C737:P737" si="181">SUM(C556:C567)</f>
        <v>8152112.8376907185</v>
      </c>
      <c r="D737" s="181">
        <f t="shared" si="181"/>
        <v>177540467.01194862</v>
      </c>
      <c r="E737" s="181">
        <f t="shared" si="181"/>
        <v>0</v>
      </c>
      <c r="F737" s="181"/>
      <c r="G737" s="181">
        <f t="shared" si="181"/>
        <v>185692579.8496393</v>
      </c>
      <c r="H737" s="190">
        <f t="shared" si="148"/>
        <v>1.1254746742277888E-2</v>
      </c>
      <c r="I737" s="181">
        <f t="shared" si="181"/>
        <v>177540467.01194862</v>
      </c>
      <c r="J737" s="209">
        <v>2053</v>
      </c>
      <c r="K737" s="210">
        <f t="shared" si="181"/>
        <v>168752989.1083312</v>
      </c>
      <c r="L737" s="213">
        <f t="shared" si="149"/>
        <v>1.1094697041946988E-2</v>
      </c>
      <c r="M737" s="210">
        <f t="shared" si="181"/>
        <v>168752989.1083312</v>
      </c>
      <c r="N737" s="214">
        <f t="shared" si="144"/>
        <v>1.1094697041946988E-2</v>
      </c>
      <c r="O737" s="181">
        <f t="shared" si="181"/>
        <v>176905101.94602194</v>
      </c>
      <c r="P737" s="181">
        <f t="shared" si="181"/>
        <v>8152112.8376907185</v>
      </c>
      <c r="R737" s="191">
        <f>M737/1000</f>
        <v>168752.98910833121</v>
      </c>
    </row>
    <row r="738" spans="1:18" x14ac:dyDescent="0.25">
      <c r="A738" s="216">
        <v>2054</v>
      </c>
      <c r="B738" s="181"/>
    </row>
    <row r="739" spans="1:18" x14ac:dyDescent="0.25">
      <c r="A739" s="216">
        <v>2055</v>
      </c>
      <c r="B739" s="181"/>
    </row>
    <row r="740" spans="1:18" x14ac:dyDescent="0.25">
      <c r="A740" s="216">
        <v>2056</v>
      </c>
      <c r="B740" s="181"/>
    </row>
    <row r="741" spans="1:18" x14ac:dyDescent="0.25">
      <c r="A741" s="216">
        <v>2057</v>
      </c>
      <c r="B741" s="181"/>
    </row>
    <row r="742" spans="1:18" x14ac:dyDescent="0.25">
      <c r="A742" s="216">
        <v>2058</v>
      </c>
      <c r="B742" s="181"/>
    </row>
    <row r="743" spans="1:18" x14ac:dyDescent="0.25">
      <c r="A743" s="216">
        <v>2059</v>
      </c>
      <c r="B743" s="181"/>
    </row>
    <row r="744" spans="1:18" x14ac:dyDescent="0.25">
      <c r="A744" s="216">
        <v>2060</v>
      </c>
    </row>
    <row r="745" spans="1:18" x14ac:dyDescent="0.25">
      <c r="A745" s="216">
        <v>2061</v>
      </c>
    </row>
    <row r="746" spans="1:18" x14ac:dyDescent="0.25">
      <c r="A746" s="216">
        <v>2062</v>
      </c>
    </row>
    <row r="747" spans="1:18" x14ac:dyDescent="0.25">
      <c r="A747" s="216">
        <v>2063</v>
      </c>
    </row>
  </sheetData>
  <pageMargins left="0.75" right="0.5" top="0.75" bottom="0.75" header="0.5" footer="0.5"/>
  <pageSetup orientation="portrait" r:id="rId1"/>
  <headerFooter alignWithMargins="0">
    <oddHeader>&amp;LOctober 2015 Forecast</oddHeader>
    <oddFooter>&amp;C&amp;Z&amp;F&amp;A&amp;R&amp;P</oddFooter>
  </headerFooter>
  <legacyDrawing r:id="rId2"/>
  <picture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Q729"/>
  <sheetViews>
    <sheetView workbookViewId="0">
      <pane xSplit="2" ySplit="5" topLeftCell="C6" activePane="bottomRight" state="frozen"/>
      <selection pane="topRight"/>
      <selection pane="bottomLeft"/>
      <selection pane="bottomRight" activeCell="A2" sqref="A1:A2"/>
    </sheetView>
  </sheetViews>
  <sheetFormatPr defaultColWidth="9.109375" defaultRowHeight="11.4" outlineLevelRow="1" x14ac:dyDescent="0.2"/>
  <cols>
    <col min="1" max="1" width="10.88671875" style="257" customWidth="1"/>
    <col min="2" max="2" width="6.109375" style="256" bestFit="1" customWidth="1"/>
    <col min="3" max="3" width="10.6640625" style="256" bestFit="1" customWidth="1"/>
    <col min="4" max="4" width="8.33203125" style="256" bestFit="1" customWidth="1"/>
    <col min="5" max="5" width="9.88671875" style="256" bestFit="1" customWidth="1"/>
    <col min="6" max="6" width="10" style="256" bestFit="1" customWidth="1"/>
    <col min="7" max="7" width="17.88671875" style="256" bestFit="1" customWidth="1"/>
    <col min="8" max="8" width="17.88671875" style="256" customWidth="1"/>
    <col min="9" max="9" width="8.88671875" style="256" bestFit="1" customWidth="1"/>
    <col min="10" max="10" width="10.6640625" style="256" bestFit="1" customWidth="1"/>
    <col min="11" max="11" width="10" style="256" bestFit="1" customWidth="1"/>
    <col min="12" max="13" width="10" style="256" customWidth="1"/>
    <col min="14" max="14" width="14.33203125" style="256" bestFit="1" customWidth="1"/>
    <col min="15" max="15" width="8.88671875" style="256" bestFit="1" customWidth="1"/>
    <col min="16" max="16" width="6" style="256" bestFit="1" customWidth="1"/>
    <col min="17" max="16384" width="9.109375" style="256"/>
  </cols>
  <sheetData>
    <row r="1" spans="1:16" ht="13.2" x14ac:dyDescent="0.25">
      <c r="A1" s="322" t="s">
        <v>199</v>
      </c>
    </row>
    <row r="2" spans="1:16" ht="13.2" x14ac:dyDescent="0.25">
      <c r="A2" s="322" t="s">
        <v>190</v>
      </c>
    </row>
    <row r="3" spans="1:16" x14ac:dyDescent="0.2">
      <c r="A3" s="314"/>
    </row>
    <row r="4" spans="1:16" ht="13.2" x14ac:dyDescent="0.25">
      <c r="A4" s="319" t="s">
        <v>184</v>
      </c>
      <c r="B4" s="319"/>
      <c r="C4" s="319"/>
      <c r="D4" s="319"/>
      <c r="E4" s="319"/>
      <c r="F4" s="319"/>
      <c r="G4" s="319"/>
      <c r="H4" s="319"/>
      <c r="I4" s="319"/>
      <c r="J4" s="319"/>
      <c r="K4" s="319"/>
      <c r="L4" s="319"/>
      <c r="M4" s="319"/>
      <c r="N4" s="319"/>
    </row>
    <row r="5" spans="1:16" ht="12" thickBot="1" x14ac:dyDescent="0.25">
      <c r="A5" s="258" t="s">
        <v>141</v>
      </c>
      <c r="B5" s="258" t="s">
        <v>142</v>
      </c>
      <c r="C5" s="259" t="s">
        <v>164</v>
      </c>
      <c r="D5" s="259" t="s">
        <v>165</v>
      </c>
      <c r="E5" s="259" t="s">
        <v>166</v>
      </c>
      <c r="F5" s="259" t="s">
        <v>167</v>
      </c>
      <c r="G5" s="259" t="s">
        <v>168</v>
      </c>
      <c r="H5" s="260" t="s">
        <v>169</v>
      </c>
      <c r="I5" s="260" t="s">
        <v>170</v>
      </c>
      <c r="J5" s="259" t="s">
        <v>171</v>
      </c>
      <c r="K5" s="259" t="s">
        <v>172</v>
      </c>
      <c r="L5" s="259" t="s">
        <v>173</v>
      </c>
      <c r="M5" s="259" t="s">
        <v>174</v>
      </c>
      <c r="N5" s="259" t="s">
        <v>175</v>
      </c>
    </row>
    <row r="6" spans="1:16" outlineLevel="1" x14ac:dyDescent="0.2">
      <c r="A6" s="257">
        <v>2009</v>
      </c>
      <c r="B6" s="262">
        <v>1</v>
      </c>
      <c r="C6" s="269">
        <v>48532.175999999999</v>
      </c>
      <c r="D6" s="269">
        <v>16245</v>
      </c>
      <c r="E6" s="280"/>
      <c r="F6" s="269">
        <v>611.02</v>
      </c>
      <c r="G6" s="269">
        <v>0</v>
      </c>
      <c r="H6" s="269"/>
      <c r="I6" s="269"/>
      <c r="J6" s="269"/>
      <c r="K6" s="269"/>
      <c r="L6" s="269"/>
      <c r="M6" s="269"/>
      <c r="N6" s="263">
        <f t="shared" ref="N6:N58" si="0">SUM(C6:M6)</f>
        <v>65388.195999999996</v>
      </c>
      <c r="P6" s="267"/>
    </row>
    <row r="7" spans="1:16" outlineLevel="1" x14ac:dyDescent="0.2">
      <c r="A7" s="257">
        <v>2009</v>
      </c>
      <c r="B7" s="262">
        <v>2</v>
      </c>
      <c r="C7" s="269">
        <v>44843.898999999998</v>
      </c>
      <c r="D7" s="269">
        <v>15795</v>
      </c>
      <c r="E7" s="282"/>
      <c r="F7" s="269">
        <v>417.03899999999999</v>
      </c>
      <c r="G7" s="269">
        <v>10550</v>
      </c>
      <c r="H7" s="269"/>
      <c r="I7" s="269"/>
      <c r="J7" s="269"/>
      <c r="K7" s="269"/>
      <c r="L7" s="269"/>
      <c r="M7" s="269"/>
      <c r="N7" s="263">
        <f t="shared" si="0"/>
        <v>71605.937999999995</v>
      </c>
      <c r="P7" s="267"/>
    </row>
    <row r="8" spans="1:16" outlineLevel="1" x14ac:dyDescent="0.2">
      <c r="A8" s="257">
        <v>2009</v>
      </c>
      <c r="B8" s="262">
        <v>3</v>
      </c>
      <c r="C8" s="269">
        <v>51885.582000000002</v>
      </c>
      <c r="D8" s="269">
        <v>17100</v>
      </c>
      <c r="E8" s="282"/>
      <c r="F8" s="269">
        <v>611.95299999999997</v>
      </c>
      <c r="G8" s="269">
        <v>19400</v>
      </c>
      <c r="H8" s="269"/>
      <c r="I8" s="269"/>
      <c r="J8" s="269"/>
      <c r="K8" s="269"/>
      <c r="L8" s="269"/>
      <c r="M8" s="269"/>
      <c r="N8" s="263">
        <f t="shared" si="0"/>
        <v>88997.534999999989</v>
      </c>
      <c r="P8" s="267"/>
    </row>
    <row r="9" spans="1:16" outlineLevel="1" x14ac:dyDescent="0.2">
      <c r="A9" s="257">
        <v>2009</v>
      </c>
      <c r="B9" s="262">
        <v>4</v>
      </c>
      <c r="C9" s="269">
        <v>57070.319000000003</v>
      </c>
      <c r="D9" s="269">
        <v>17465</v>
      </c>
      <c r="E9" s="282"/>
      <c r="F9" s="269">
        <v>553.96199999999999</v>
      </c>
      <c r="G9" s="269">
        <v>14850</v>
      </c>
      <c r="H9" s="269"/>
      <c r="I9" s="269"/>
      <c r="J9" s="269"/>
      <c r="K9" s="269"/>
      <c r="L9" s="269"/>
      <c r="M9" s="269"/>
      <c r="N9" s="263">
        <f t="shared" si="0"/>
        <v>89939.281000000003</v>
      </c>
      <c r="P9" s="267"/>
    </row>
    <row r="10" spans="1:16" outlineLevel="1" x14ac:dyDescent="0.2">
      <c r="A10" s="257">
        <v>2009</v>
      </c>
      <c r="B10" s="262">
        <v>5</v>
      </c>
      <c r="C10" s="269">
        <v>64566.028999999995</v>
      </c>
      <c r="D10" s="269">
        <v>20115</v>
      </c>
      <c r="E10" s="282"/>
      <c r="F10" s="269">
        <v>608.64499999999998</v>
      </c>
      <c r="G10" s="269">
        <v>18150</v>
      </c>
      <c r="H10" s="269"/>
      <c r="I10" s="269"/>
      <c r="J10" s="269"/>
      <c r="K10" s="269"/>
      <c r="L10" s="269"/>
      <c r="M10" s="269"/>
      <c r="N10" s="263">
        <f t="shared" si="0"/>
        <v>103439.674</v>
      </c>
      <c r="P10" s="267"/>
    </row>
    <row r="11" spans="1:16" outlineLevel="1" x14ac:dyDescent="0.2">
      <c r="A11" s="257">
        <v>2009</v>
      </c>
      <c r="B11" s="262">
        <v>6</v>
      </c>
      <c r="C11" s="269">
        <v>67422.285999999993</v>
      </c>
      <c r="D11" s="269">
        <v>21060</v>
      </c>
      <c r="E11" s="282"/>
      <c r="F11" s="269">
        <v>503.77800000000002</v>
      </c>
      <c r="G11" s="269">
        <v>21525</v>
      </c>
      <c r="H11" s="269"/>
      <c r="I11" s="269"/>
      <c r="J11" s="269"/>
      <c r="K11" s="269"/>
      <c r="L11" s="269"/>
      <c r="M11" s="269"/>
      <c r="N11" s="263">
        <f t="shared" si="0"/>
        <v>110511.064</v>
      </c>
      <c r="P11" s="267"/>
    </row>
    <row r="12" spans="1:16" outlineLevel="1" x14ac:dyDescent="0.2">
      <c r="A12" s="257">
        <v>2009</v>
      </c>
      <c r="B12" s="262">
        <v>7</v>
      </c>
      <c r="C12" s="269">
        <v>75359.653000000006</v>
      </c>
      <c r="D12" s="269">
        <v>22185</v>
      </c>
      <c r="E12" s="282"/>
      <c r="F12" s="269">
        <v>593.649</v>
      </c>
      <c r="G12" s="269">
        <v>29850</v>
      </c>
      <c r="H12" s="269"/>
      <c r="I12" s="269"/>
      <c r="J12" s="269"/>
      <c r="K12" s="269"/>
      <c r="L12" s="269"/>
      <c r="M12" s="269"/>
      <c r="N12" s="263">
        <f t="shared" si="0"/>
        <v>127988.30200000001</v>
      </c>
      <c r="P12" s="267"/>
    </row>
    <row r="13" spans="1:16" outlineLevel="1" x14ac:dyDescent="0.2">
      <c r="A13" s="257">
        <v>2009</v>
      </c>
      <c r="B13" s="262">
        <v>8</v>
      </c>
      <c r="C13" s="269">
        <v>74640.707999999999</v>
      </c>
      <c r="D13" s="269">
        <v>22770</v>
      </c>
      <c r="E13" s="282"/>
      <c r="F13" s="269">
        <v>525.66899999999998</v>
      </c>
      <c r="G13" s="269">
        <v>30150</v>
      </c>
      <c r="H13" s="269"/>
      <c r="I13" s="269"/>
      <c r="J13" s="269"/>
      <c r="K13" s="269"/>
      <c r="L13" s="269"/>
      <c r="M13" s="269"/>
      <c r="N13" s="263">
        <f t="shared" si="0"/>
        <v>128086.37699999999</v>
      </c>
      <c r="P13" s="267"/>
    </row>
    <row r="14" spans="1:16" outlineLevel="1" x14ac:dyDescent="0.2">
      <c r="A14" s="257">
        <v>2009</v>
      </c>
      <c r="B14" s="262">
        <v>9</v>
      </c>
      <c r="C14" s="269">
        <v>65199.351999999999</v>
      </c>
      <c r="D14" s="269">
        <v>21060</v>
      </c>
      <c r="E14" s="282"/>
      <c r="F14" s="269">
        <v>539.79</v>
      </c>
      <c r="G14" s="269">
        <v>31425</v>
      </c>
      <c r="H14" s="269"/>
      <c r="I14" s="269"/>
      <c r="J14" s="269"/>
      <c r="K14" s="269"/>
      <c r="L14" s="269"/>
      <c r="M14" s="269"/>
      <c r="N14" s="263">
        <f t="shared" si="0"/>
        <v>118224.14199999999</v>
      </c>
      <c r="P14" s="267"/>
    </row>
    <row r="15" spans="1:16" outlineLevel="1" x14ac:dyDescent="0.2">
      <c r="A15" s="257">
        <v>2009</v>
      </c>
      <c r="B15" s="262">
        <v>10</v>
      </c>
      <c r="C15" s="269">
        <v>63729.235000000001</v>
      </c>
      <c r="D15" s="269">
        <v>19440</v>
      </c>
      <c r="E15" s="282"/>
      <c r="F15" s="269">
        <v>500.00099999999998</v>
      </c>
      <c r="G15" s="269">
        <v>19400</v>
      </c>
      <c r="H15" s="269"/>
      <c r="I15" s="269"/>
      <c r="J15" s="269"/>
      <c r="K15" s="269"/>
      <c r="L15" s="269"/>
      <c r="M15" s="269"/>
      <c r="N15" s="263">
        <f t="shared" si="0"/>
        <v>103069.236</v>
      </c>
      <c r="P15" s="267"/>
    </row>
    <row r="16" spans="1:16" outlineLevel="1" x14ac:dyDescent="0.2">
      <c r="A16" s="257">
        <v>2009</v>
      </c>
      <c r="B16" s="262">
        <v>11</v>
      </c>
      <c r="C16" s="269">
        <v>49920.963000000003</v>
      </c>
      <c r="D16" s="269">
        <v>16583</v>
      </c>
      <c r="E16" s="282"/>
      <c r="F16" s="269">
        <v>347.55399999999997</v>
      </c>
      <c r="G16" s="269">
        <v>13200</v>
      </c>
      <c r="H16" s="269"/>
      <c r="I16" s="269"/>
      <c r="J16" s="269"/>
      <c r="K16" s="269"/>
      <c r="L16" s="269"/>
      <c r="M16" s="269"/>
      <c r="N16" s="263">
        <f t="shared" si="0"/>
        <v>80051.517000000007</v>
      </c>
      <c r="P16" s="267"/>
    </row>
    <row r="17" spans="1:16" outlineLevel="1" x14ac:dyDescent="0.2">
      <c r="A17" s="257">
        <v>2009</v>
      </c>
      <c r="B17" s="262">
        <v>12</v>
      </c>
      <c r="C17" s="269">
        <v>52145.927000000003</v>
      </c>
      <c r="D17" s="269">
        <v>16110</v>
      </c>
      <c r="E17" s="283"/>
      <c r="F17" s="269">
        <v>430.14699999999999</v>
      </c>
      <c r="G17" s="269">
        <v>4950</v>
      </c>
      <c r="H17" s="269"/>
      <c r="I17" s="269"/>
      <c r="J17" s="269"/>
      <c r="K17" s="269"/>
      <c r="L17" s="269"/>
      <c r="M17" s="269"/>
      <c r="N17" s="263">
        <f t="shared" si="0"/>
        <v>73636.073999999993</v>
      </c>
      <c r="P17" s="267"/>
    </row>
    <row r="18" spans="1:16" outlineLevel="1" x14ac:dyDescent="0.2">
      <c r="A18" s="257">
        <v>2010</v>
      </c>
      <c r="B18" s="262">
        <v>1</v>
      </c>
      <c r="C18" s="269">
        <v>56593.035000000003</v>
      </c>
      <c r="D18" s="269">
        <v>16200</v>
      </c>
      <c r="E18" s="269">
        <v>109394.3</v>
      </c>
      <c r="F18" s="269">
        <v>436.29700000000003</v>
      </c>
      <c r="G18" s="269">
        <v>0</v>
      </c>
      <c r="H18" s="269"/>
      <c r="I18" s="269"/>
      <c r="J18" s="269"/>
      <c r="K18" s="269"/>
      <c r="L18" s="269"/>
      <c r="M18" s="269"/>
      <c r="N18" s="263">
        <f t="shared" si="0"/>
        <v>182623.63200000001</v>
      </c>
      <c r="P18" s="267"/>
    </row>
    <row r="19" spans="1:16" outlineLevel="1" x14ac:dyDescent="0.2">
      <c r="A19" s="257">
        <v>2010</v>
      </c>
      <c r="B19" s="262">
        <v>2</v>
      </c>
      <c r="C19" s="269">
        <v>46078.828999999998</v>
      </c>
      <c r="D19" s="269">
        <v>15480</v>
      </c>
      <c r="E19" s="269">
        <v>85973.099000000002</v>
      </c>
      <c r="F19" s="269">
        <v>253.86799999999999</v>
      </c>
      <c r="G19" s="269">
        <v>0</v>
      </c>
      <c r="H19" s="269"/>
      <c r="I19" s="269"/>
      <c r="J19" s="269"/>
      <c r="K19" s="269"/>
      <c r="L19" s="269"/>
      <c r="M19" s="269"/>
      <c r="N19" s="263">
        <f t="shared" si="0"/>
        <v>147785.796</v>
      </c>
      <c r="P19" s="267"/>
    </row>
    <row r="20" spans="1:16" outlineLevel="1" x14ac:dyDescent="0.2">
      <c r="A20" s="257">
        <v>2010</v>
      </c>
      <c r="B20" s="262">
        <v>3</v>
      </c>
      <c r="C20" s="269">
        <v>49500.830999999998</v>
      </c>
      <c r="D20" s="269">
        <v>17055</v>
      </c>
      <c r="E20" s="269">
        <v>88619.247000000003</v>
      </c>
      <c r="F20" s="269">
        <v>615.59</v>
      </c>
      <c r="G20" s="269">
        <v>0</v>
      </c>
      <c r="H20" s="269"/>
      <c r="I20" s="269"/>
      <c r="J20" s="269"/>
      <c r="K20" s="269"/>
      <c r="L20" s="269"/>
      <c r="M20" s="269"/>
      <c r="N20" s="263">
        <f t="shared" si="0"/>
        <v>155790.66800000001</v>
      </c>
      <c r="P20" s="267"/>
    </row>
    <row r="21" spans="1:16" outlineLevel="1" x14ac:dyDescent="0.2">
      <c r="A21" s="257">
        <v>2010</v>
      </c>
      <c r="B21" s="262">
        <v>4</v>
      </c>
      <c r="C21" s="269">
        <v>51444.13</v>
      </c>
      <c r="D21" s="269">
        <v>17235</v>
      </c>
      <c r="E21" s="269">
        <v>86660.504000000001</v>
      </c>
      <c r="F21" s="269">
        <v>593.88499999999999</v>
      </c>
      <c r="G21" s="269">
        <v>0</v>
      </c>
      <c r="H21" s="269"/>
      <c r="I21" s="269"/>
      <c r="J21" s="269"/>
      <c r="K21" s="269"/>
      <c r="L21" s="269"/>
      <c r="M21" s="269"/>
      <c r="N21" s="263">
        <f t="shared" si="0"/>
        <v>155933.51900000003</v>
      </c>
      <c r="P21" s="267"/>
    </row>
    <row r="22" spans="1:16" outlineLevel="1" x14ac:dyDescent="0.2">
      <c r="A22" s="257">
        <v>2010</v>
      </c>
      <c r="B22" s="262">
        <v>5</v>
      </c>
      <c r="C22" s="269">
        <v>65770.982000000004</v>
      </c>
      <c r="D22" s="269">
        <v>20250</v>
      </c>
      <c r="E22" s="269">
        <v>111143.427</v>
      </c>
      <c r="F22" s="269">
        <v>668.79899999999998</v>
      </c>
      <c r="G22" s="269">
        <v>0</v>
      </c>
      <c r="H22" s="269"/>
      <c r="I22" s="269"/>
      <c r="J22" s="269"/>
      <c r="K22" s="269"/>
      <c r="L22" s="269"/>
      <c r="M22" s="269"/>
      <c r="N22" s="263">
        <f t="shared" si="0"/>
        <v>197833.20799999998</v>
      </c>
      <c r="P22" s="267"/>
    </row>
    <row r="23" spans="1:16" outlineLevel="1" x14ac:dyDescent="0.2">
      <c r="A23" s="257">
        <v>2010</v>
      </c>
      <c r="B23" s="262">
        <v>6</v>
      </c>
      <c r="C23" s="269">
        <v>71167.411999999997</v>
      </c>
      <c r="D23" s="269">
        <v>21060</v>
      </c>
      <c r="E23" s="269">
        <v>115273.648</v>
      </c>
      <c r="F23" s="269">
        <v>467.71600000000001</v>
      </c>
      <c r="G23" s="269">
        <v>0</v>
      </c>
      <c r="H23" s="269"/>
      <c r="I23" s="269"/>
      <c r="J23" s="269"/>
      <c r="K23" s="269"/>
      <c r="L23" s="269"/>
      <c r="M23" s="269"/>
      <c r="N23" s="263">
        <f t="shared" si="0"/>
        <v>207968.77599999998</v>
      </c>
      <c r="P23" s="267"/>
    </row>
    <row r="24" spans="1:16" outlineLevel="1" x14ac:dyDescent="0.2">
      <c r="A24" s="257">
        <v>2010</v>
      </c>
      <c r="B24" s="262">
        <v>7</v>
      </c>
      <c r="C24" s="269">
        <v>71875.767000000007</v>
      </c>
      <c r="D24" s="269">
        <v>22275</v>
      </c>
      <c r="E24" s="269">
        <v>113803.861</v>
      </c>
      <c r="F24" s="269">
        <v>593.03899999999999</v>
      </c>
      <c r="G24" s="269">
        <v>0</v>
      </c>
      <c r="H24" s="269"/>
      <c r="I24" s="269"/>
      <c r="J24" s="269"/>
      <c r="K24" s="269"/>
      <c r="L24" s="269"/>
      <c r="M24" s="269"/>
      <c r="N24" s="263">
        <f t="shared" si="0"/>
        <v>208547.66700000002</v>
      </c>
      <c r="P24" s="267"/>
    </row>
    <row r="25" spans="1:16" outlineLevel="1" x14ac:dyDescent="0.2">
      <c r="A25" s="257">
        <v>2010</v>
      </c>
      <c r="B25" s="262">
        <v>8</v>
      </c>
      <c r="C25" s="269">
        <v>70637.157999999996</v>
      </c>
      <c r="D25" s="269">
        <v>22815</v>
      </c>
      <c r="E25" s="269">
        <v>113071.015</v>
      </c>
      <c r="F25" s="269">
        <v>586.66099999999994</v>
      </c>
      <c r="G25" s="269">
        <v>0</v>
      </c>
      <c r="H25" s="269"/>
      <c r="I25" s="269"/>
      <c r="J25" s="269"/>
      <c r="K25" s="269"/>
      <c r="L25" s="269"/>
      <c r="M25" s="269"/>
      <c r="N25" s="263">
        <f t="shared" si="0"/>
        <v>207109.834</v>
      </c>
      <c r="P25" s="267"/>
    </row>
    <row r="26" spans="1:16" outlineLevel="1" x14ac:dyDescent="0.2">
      <c r="A26" s="257">
        <v>2010</v>
      </c>
      <c r="B26" s="262">
        <v>9</v>
      </c>
      <c r="C26" s="269">
        <v>63646.966</v>
      </c>
      <c r="D26" s="269">
        <v>21060</v>
      </c>
      <c r="E26" s="269">
        <v>106584.899</v>
      </c>
      <c r="F26" s="269">
        <v>556.12</v>
      </c>
      <c r="G26" s="269">
        <v>0</v>
      </c>
      <c r="H26" s="269"/>
      <c r="I26" s="269"/>
      <c r="J26" s="269"/>
      <c r="K26" s="269"/>
      <c r="L26" s="269"/>
      <c r="M26" s="269"/>
      <c r="N26" s="263">
        <f t="shared" si="0"/>
        <v>191847.98499999999</v>
      </c>
      <c r="P26" s="267"/>
    </row>
    <row r="27" spans="1:16" outlineLevel="1" x14ac:dyDescent="0.2">
      <c r="A27" s="257">
        <v>2010</v>
      </c>
      <c r="B27" s="262">
        <v>10</v>
      </c>
      <c r="C27" s="269">
        <v>56271.940999999999</v>
      </c>
      <c r="D27" s="269">
        <v>19395</v>
      </c>
      <c r="E27" s="269">
        <v>95246.997000000003</v>
      </c>
      <c r="F27" s="269">
        <v>597.32399999999996</v>
      </c>
      <c r="G27" s="269">
        <v>0</v>
      </c>
      <c r="H27" s="269"/>
      <c r="I27" s="269"/>
      <c r="J27" s="269"/>
      <c r="K27" s="269"/>
      <c r="L27" s="269"/>
      <c r="M27" s="269"/>
      <c r="N27" s="263">
        <f t="shared" si="0"/>
        <v>171511.26199999999</v>
      </c>
      <c r="P27" s="267"/>
    </row>
    <row r="28" spans="1:16" outlineLevel="1" x14ac:dyDescent="0.2">
      <c r="A28" s="257">
        <v>2010</v>
      </c>
      <c r="B28" s="262">
        <v>11</v>
      </c>
      <c r="C28" s="269">
        <v>47470.025000000001</v>
      </c>
      <c r="D28" s="269">
        <v>16560</v>
      </c>
      <c r="E28" s="269">
        <v>83461.894</v>
      </c>
      <c r="F28" s="269">
        <v>530.99099999999999</v>
      </c>
      <c r="G28" s="269">
        <v>0</v>
      </c>
      <c r="H28" s="269"/>
      <c r="I28" s="269"/>
      <c r="J28" s="269"/>
      <c r="K28" s="269"/>
      <c r="L28" s="269"/>
      <c r="M28" s="269"/>
      <c r="N28" s="263">
        <f t="shared" si="0"/>
        <v>148022.91</v>
      </c>
      <c r="P28" s="267"/>
    </row>
    <row r="29" spans="1:16" outlineLevel="1" x14ac:dyDescent="0.2">
      <c r="A29" s="257">
        <v>2010</v>
      </c>
      <c r="B29" s="262">
        <v>12</v>
      </c>
      <c r="C29" s="269">
        <v>50114.637000000002</v>
      </c>
      <c r="D29" s="269">
        <v>18045</v>
      </c>
      <c r="E29" s="269">
        <v>101294.148</v>
      </c>
      <c r="F29" s="269">
        <v>692.06799999999998</v>
      </c>
      <c r="G29" s="269">
        <v>0</v>
      </c>
      <c r="H29" s="269"/>
      <c r="I29" s="269"/>
      <c r="J29" s="269"/>
      <c r="K29" s="269"/>
      <c r="L29" s="269"/>
      <c r="M29" s="269"/>
      <c r="N29" s="263">
        <f t="shared" si="0"/>
        <v>170145.853</v>
      </c>
      <c r="P29" s="267"/>
    </row>
    <row r="30" spans="1:16" outlineLevel="1" x14ac:dyDescent="0.2">
      <c r="A30" s="257">
        <v>2011</v>
      </c>
      <c r="B30" s="262">
        <v>1</v>
      </c>
      <c r="C30" s="269">
        <v>46905.73</v>
      </c>
      <c r="D30" s="269">
        <v>16110</v>
      </c>
      <c r="E30" s="269">
        <v>88944.758000000002</v>
      </c>
      <c r="F30" s="269">
        <v>618.84900000000005</v>
      </c>
      <c r="G30" s="269">
        <v>0</v>
      </c>
      <c r="H30" s="269"/>
      <c r="I30" s="269"/>
      <c r="J30" s="269"/>
      <c r="K30" s="269"/>
      <c r="L30" s="269"/>
      <c r="M30" s="269"/>
      <c r="N30" s="263">
        <f t="shared" si="0"/>
        <v>152579.337</v>
      </c>
      <c r="P30" s="267"/>
    </row>
    <row r="31" spans="1:16" outlineLevel="1" x14ac:dyDescent="0.2">
      <c r="A31" s="257">
        <v>2011</v>
      </c>
      <c r="B31" s="262">
        <v>2</v>
      </c>
      <c r="C31" s="269">
        <v>46600.296999999999</v>
      </c>
      <c r="D31" s="269">
        <v>15435</v>
      </c>
      <c r="E31" s="269">
        <v>80799.967000000004</v>
      </c>
      <c r="F31" s="269">
        <v>355.99700000000001</v>
      </c>
      <c r="G31" s="269">
        <v>0</v>
      </c>
      <c r="H31" s="269"/>
      <c r="I31" s="269"/>
      <c r="J31" s="269"/>
      <c r="K31" s="269"/>
      <c r="L31" s="269"/>
      <c r="M31" s="269"/>
      <c r="N31" s="263">
        <f t="shared" si="0"/>
        <v>143191.261</v>
      </c>
      <c r="P31" s="267"/>
    </row>
    <row r="32" spans="1:16" outlineLevel="1" x14ac:dyDescent="0.2">
      <c r="A32" s="257">
        <v>2011</v>
      </c>
      <c r="B32" s="262">
        <v>3</v>
      </c>
      <c r="C32" s="269">
        <v>54307.978999999999</v>
      </c>
      <c r="D32" s="269">
        <v>17100</v>
      </c>
      <c r="E32" s="269">
        <v>92072.525999999998</v>
      </c>
      <c r="F32" s="269">
        <v>723.96900000000005</v>
      </c>
      <c r="G32" s="269">
        <v>0</v>
      </c>
      <c r="H32" s="269"/>
      <c r="I32" s="269"/>
      <c r="J32" s="269"/>
      <c r="K32" s="269"/>
      <c r="L32" s="269"/>
      <c r="M32" s="269"/>
      <c r="N32" s="263">
        <f t="shared" si="0"/>
        <v>164204.47400000002</v>
      </c>
      <c r="P32" s="267"/>
    </row>
    <row r="33" spans="1:16" outlineLevel="1" x14ac:dyDescent="0.2">
      <c r="A33" s="257">
        <v>2011</v>
      </c>
      <c r="B33" s="262">
        <v>4</v>
      </c>
      <c r="C33" s="269">
        <v>63704.387999999999</v>
      </c>
      <c r="D33" s="269">
        <v>17325</v>
      </c>
      <c r="E33" s="269">
        <v>104888.65700000001</v>
      </c>
      <c r="F33" s="269">
        <v>688.89300000000003</v>
      </c>
      <c r="G33" s="269">
        <v>0</v>
      </c>
      <c r="H33" s="269"/>
      <c r="I33" s="269"/>
      <c r="J33" s="269"/>
      <c r="K33" s="269"/>
      <c r="L33" s="269"/>
      <c r="M33" s="269"/>
      <c r="N33" s="263">
        <f t="shared" si="0"/>
        <v>186606.93800000002</v>
      </c>
      <c r="P33" s="267"/>
    </row>
    <row r="34" spans="1:16" outlineLevel="1" x14ac:dyDescent="0.2">
      <c r="A34" s="257">
        <v>2011</v>
      </c>
      <c r="B34" s="262">
        <v>5</v>
      </c>
      <c r="C34" s="269">
        <v>68847.198000000004</v>
      </c>
      <c r="D34" s="269">
        <v>20115</v>
      </c>
      <c r="E34" s="269">
        <v>107074.308</v>
      </c>
      <c r="F34" s="269">
        <v>765.34199999999998</v>
      </c>
      <c r="G34" s="269">
        <v>0</v>
      </c>
      <c r="H34" s="269"/>
      <c r="I34" s="269"/>
      <c r="J34" s="269"/>
      <c r="K34" s="269"/>
      <c r="L34" s="269"/>
      <c r="M34" s="269"/>
      <c r="N34" s="263">
        <f t="shared" si="0"/>
        <v>196801.848</v>
      </c>
      <c r="P34" s="267"/>
    </row>
    <row r="35" spans="1:16" outlineLevel="1" x14ac:dyDescent="0.2">
      <c r="A35" s="257">
        <v>2011</v>
      </c>
      <c r="B35" s="262">
        <v>6</v>
      </c>
      <c r="C35" s="269">
        <v>72436.462</v>
      </c>
      <c r="D35" s="269">
        <v>21060</v>
      </c>
      <c r="E35" s="269">
        <v>108087.621</v>
      </c>
      <c r="F35" s="269">
        <v>633.72699999999998</v>
      </c>
      <c r="G35" s="269">
        <v>0</v>
      </c>
      <c r="H35" s="269"/>
      <c r="I35" s="269"/>
      <c r="J35" s="269"/>
      <c r="K35" s="269"/>
      <c r="L35" s="269"/>
      <c r="M35" s="269"/>
      <c r="N35" s="263">
        <f t="shared" si="0"/>
        <v>202217.81</v>
      </c>
      <c r="P35" s="267"/>
    </row>
    <row r="36" spans="1:16" outlineLevel="1" x14ac:dyDescent="0.2">
      <c r="A36" s="257">
        <v>2011</v>
      </c>
      <c r="B36" s="262">
        <v>7</v>
      </c>
      <c r="C36" s="269">
        <v>80409.620999999999</v>
      </c>
      <c r="D36" s="269">
        <v>22140</v>
      </c>
      <c r="E36" s="269">
        <v>112792.205</v>
      </c>
      <c r="F36" s="269">
        <v>622.54</v>
      </c>
      <c r="G36" s="269">
        <v>0</v>
      </c>
      <c r="H36" s="269"/>
      <c r="I36" s="269"/>
      <c r="J36" s="269"/>
      <c r="K36" s="269"/>
      <c r="L36" s="269"/>
      <c r="M36" s="269"/>
      <c r="N36" s="263">
        <f t="shared" si="0"/>
        <v>215964.36600000001</v>
      </c>
      <c r="P36" s="267"/>
    </row>
    <row r="37" spans="1:16" outlineLevel="1" x14ac:dyDescent="0.2">
      <c r="A37" s="257">
        <v>2011</v>
      </c>
      <c r="B37" s="262">
        <v>8</v>
      </c>
      <c r="C37" s="269">
        <v>76752.611000000004</v>
      </c>
      <c r="D37" s="269">
        <v>22770</v>
      </c>
      <c r="E37" s="269">
        <v>114067.916</v>
      </c>
      <c r="F37" s="269">
        <v>581.34400000000005</v>
      </c>
      <c r="G37" s="269">
        <v>0</v>
      </c>
      <c r="H37" s="269"/>
      <c r="I37" s="269"/>
      <c r="J37" s="269"/>
      <c r="K37" s="269"/>
      <c r="L37" s="269"/>
      <c r="M37" s="269"/>
      <c r="N37" s="263">
        <f t="shared" si="0"/>
        <v>214171.87100000001</v>
      </c>
      <c r="P37" s="267"/>
    </row>
    <row r="38" spans="1:16" outlineLevel="1" x14ac:dyDescent="0.2">
      <c r="A38" s="257">
        <v>2011</v>
      </c>
      <c r="B38" s="262">
        <v>9</v>
      </c>
      <c r="C38" s="269">
        <v>69116.777000000002</v>
      </c>
      <c r="D38" s="269">
        <v>21060</v>
      </c>
      <c r="E38" s="269">
        <v>107230.47500000001</v>
      </c>
      <c r="F38" s="269">
        <v>614.32799999999997</v>
      </c>
      <c r="G38" s="269">
        <v>0</v>
      </c>
      <c r="H38" s="269"/>
      <c r="I38" s="269"/>
      <c r="J38" s="269"/>
      <c r="K38" s="269"/>
      <c r="L38" s="269"/>
      <c r="M38" s="269"/>
      <c r="N38" s="263">
        <f t="shared" si="0"/>
        <v>198021.58000000002</v>
      </c>
      <c r="P38" s="267"/>
    </row>
    <row r="39" spans="1:16" outlineLevel="1" x14ac:dyDescent="0.2">
      <c r="A39" s="257">
        <v>2011</v>
      </c>
      <c r="B39" s="262">
        <v>10</v>
      </c>
      <c r="C39" s="269">
        <v>56226.877</v>
      </c>
      <c r="D39" s="269">
        <v>20970</v>
      </c>
      <c r="E39" s="269">
        <v>91884.466</v>
      </c>
      <c r="F39" s="269">
        <v>488.70699999999999</v>
      </c>
      <c r="G39" s="269">
        <v>0</v>
      </c>
      <c r="H39" s="269"/>
      <c r="I39" s="269">
        <v>4846.848</v>
      </c>
      <c r="J39" s="269"/>
      <c r="K39" s="269"/>
      <c r="L39" s="269"/>
      <c r="M39" s="269"/>
      <c r="N39" s="263">
        <f t="shared" si="0"/>
        <v>174416.89799999999</v>
      </c>
      <c r="P39" s="267"/>
    </row>
    <row r="40" spans="1:16" outlineLevel="1" x14ac:dyDescent="0.2">
      <c r="A40" s="257">
        <v>2011</v>
      </c>
      <c r="B40" s="262">
        <v>11</v>
      </c>
      <c r="C40" s="269">
        <v>51407.406000000003</v>
      </c>
      <c r="D40" s="269">
        <v>16560</v>
      </c>
      <c r="E40" s="269">
        <v>84513.237999999998</v>
      </c>
      <c r="F40" s="269">
        <v>622.82799999999997</v>
      </c>
      <c r="G40" s="269">
        <v>0</v>
      </c>
      <c r="H40" s="269"/>
      <c r="I40" s="269">
        <v>4334.5439999999999</v>
      </c>
      <c r="J40" s="269"/>
      <c r="K40" s="269"/>
      <c r="L40" s="269"/>
      <c r="M40" s="269"/>
      <c r="N40" s="263">
        <f t="shared" si="0"/>
        <v>157438.016</v>
      </c>
      <c r="P40" s="267"/>
    </row>
    <row r="41" spans="1:16" outlineLevel="1" x14ac:dyDescent="0.2">
      <c r="A41" s="257">
        <v>2011</v>
      </c>
      <c r="B41" s="262">
        <v>12</v>
      </c>
      <c r="C41" s="269">
        <v>51239.464999999997</v>
      </c>
      <c r="D41" s="269">
        <v>16110</v>
      </c>
      <c r="E41" s="269">
        <v>85559.115000000005</v>
      </c>
      <c r="F41" s="269">
        <v>442.48099999999999</v>
      </c>
      <c r="G41" s="269">
        <v>0</v>
      </c>
      <c r="H41" s="269"/>
      <c r="I41" s="269">
        <v>4447.3829999999998</v>
      </c>
      <c r="J41" s="269"/>
      <c r="K41" s="269"/>
      <c r="L41" s="269"/>
      <c r="M41" s="269"/>
      <c r="N41" s="263">
        <f t="shared" si="0"/>
        <v>157798.44400000002</v>
      </c>
      <c r="P41" s="267"/>
    </row>
    <row r="42" spans="1:16" outlineLevel="1" x14ac:dyDescent="0.2">
      <c r="A42" s="257">
        <v>2012</v>
      </c>
      <c r="B42" s="262">
        <v>1</v>
      </c>
      <c r="C42" s="269">
        <v>50699.966999999997</v>
      </c>
      <c r="D42" s="269">
        <v>16110</v>
      </c>
      <c r="E42" s="269">
        <v>89991.824999999997</v>
      </c>
      <c r="F42" s="269">
        <v>573.01</v>
      </c>
      <c r="G42" s="269">
        <v>0</v>
      </c>
      <c r="H42" s="269"/>
      <c r="I42" s="269">
        <v>4696.8019999999997</v>
      </c>
      <c r="J42" s="269"/>
      <c r="K42" s="269"/>
      <c r="L42" s="269"/>
      <c r="M42" s="269"/>
      <c r="N42" s="263">
        <f t="shared" si="0"/>
        <v>162071.60400000002</v>
      </c>
      <c r="P42" s="267"/>
    </row>
    <row r="43" spans="1:16" outlineLevel="1" x14ac:dyDescent="0.2">
      <c r="A43" s="257">
        <v>2012</v>
      </c>
      <c r="B43" s="262">
        <v>2</v>
      </c>
      <c r="C43" s="269">
        <v>52001.394</v>
      </c>
      <c r="D43" s="269">
        <v>15975</v>
      </c>
      <c r="E43" s="269">
        <v>86884.248000000007</v>
      </c>
      <c r="F43" s="269">
        <v>365.38</v>
      </c>
      <c r="G43" s="269">
        <v>0</v>
      </c>
      <c r="H43" s="269"/>
      <c r="I43" s="269">
        <v>4387.8370000000004</v>
      </c>
      <c r="J43" s="269"/>
      <c r="K43" s="269"/>
      <c r="L43" s="269"/>
      <c r="M43" s="269"/>
      <c r="N43" s="263">
        <f t="shared" si="0"/>
        <v>159613.859</v>
      </c>
      <c r="P43" s="267"/>
    </row>
    <row r="44" spans="1:16" outlineLevel="1" x14ac:dyDescent="0.2">
      <c r="A44" s="257">
        <v>2012</v>
      </c>
      <c r="B44" s="262">
        <v>3</v>
      </c>
      <c r="C44" s="269">
        <v>59426.750999999997</v>
      </c>
      <c r="D44" s="269">
        <v>17100</v>
      </c>
      <c r="E44" s="269">
        <v>97530.347999999998</v>
      </c>
      <c r="F44" s="269">
        <v>568.66899999999998</v>
      </c>
      <c r="G44" s="269">
        <v>0</v>
      </c>
      <c r="H44" s="269"/>
      <c r="I44" s="269">
        <v>4923.1809999999996</v>
      </c>
      <c r="J44" s="269"/>
      <c r="K44" s="269"/>
      <c r="L44" s="269"/>
      <c r="M44" s="269"/>
      <c r="N44" s="263">
        <f t="shared" si="0"/>
        <v>179548.94899999999</v>
      </c>
      <c r="P44" s="267"/>
    </row>
    <row r="45" spans="1:16" outlineLevel="1" x14ac:dyDescent="0.2">
      <c r="A45" s="257">
        <v>2012</v>
      </c>
      <c r="B45" s="262">
        <v>4</v>
      </c>
      <c r="C45" s="269">
        <v>56813.245033112587</v>
      </c>
      <c r="D45" s="269">
        <v>17235</v>
      </c>
      <c r="E45" s="269">
        <v>95089.768262941448</v>
      </c>
      <c r="F45" s="269">
        <v>500.34399999999999</v>
      </c>
      <c r="G45" s="269">
        <v>0</v>
      </c>
      <c r="H45" s="269"/>
      <c r="I45" s="269">
        <v>4983.3242271417157</v>
      </c>
      <c r="J45" s="269"/>
      <c r="K45" s="269"/>
      <c r="L45" s="269"/>
      <c r="M45" s="269"/>
      <c r="N45" s="263">
        <f t="shared" si="0"/>
        <v>174621.68152319576</v>
      </c>
      <c r="P45" s="267"/>
    </row>
    <row r="46" spans="1:16" outlineLevel="1" x14ac:dyDescent="0.2">
      <c r="A46" s="257">
        <v>2012</v>
      </c>
      <c r="B46" s="262">
        <v>5</v>
      </c>
      <c r="C46" s="269">
        <v>65762.341</v>
      </c>
      <c r="D46" s="269">
        <v>20115</v>
      </c>
      <c r="E46" s="269">
        <v>109264.15473627282</v>
      </c>
      <c r="F46" s="269">
        <v>520.57500000000005</v>
      </c>
      <c r="G46" s="269">
        <v>0</v>
      </c>
      <c r="H46" s="269"/>
      <c r="I46" s="269">
        <v>6121.0438671659167</v>
      </c>
      <c r="J46" s="269">
        <v>3589.85</v>
      </c>
      <c r="K46" s="269"/>
      <c r="L46" s="269"/>
      <c r="M46" s="269"/>
      <c r="N46" s="263">
        <f t="shared" si="0"/>
        <v>205372.96460343877</v>
      </c>
      <c r="P46" s="267"/>
    </row>
    <row r="47" spans="1:16" outlineLevel="1" x14ac:dyDescent="0.2">
      <c r="A47" s="257">
        <v>2012</v>
      </c>
      <c r="B47" s="262">
        <v>6</v>
      </c>
      <c r="C47" s="269">
        <v>69687.191999999995</v>
      </c>
      <c r="D47" s="269">
        <v>21060</v>
      </c>
      <c r="E47" s="269">
        <v>105197.076</v>
      </c>
      <c r="F47" s="269">
        <v>532.69100000000003</v>
      </c>
      <c r="G47" s="269">
        <v>0</v>
      </c>
      <c r="H47" s="269"/>
      <c r="I47" s="269">
        <v>5728.7449999999999</v>
      </c>
      <c r="J47" s="269">
        <v>3674.2170000000001</v>
      </c>
      <c r="K47" s="269"/>
      <c r="L47" s="269"/>
      <c r="M47" s="269"/>
      <c r="N47" s="263">
        <f t="shared" si="0"/>
        <v>205879.92099999997</v>
      </c>
      <c r="P47" s="267"/>
    </row>
    <row r="48" spans="1:16" outlineLevel="1" x14ac:dyDescent="0.2">
      <c r="A48" s="257">
        <v>2012</v>
      </c>
      <c r="B48" s="262">
        <v>7</v>
      </c>
      <c r="C48" s="269">
        <v>77143.074929336013</v>
      </c>
      <c r="D48" s="269">
        <v>22140</v>
      </c>
      <c r="E48" s="269">
        <v>113099.62346554556</v>
      </c>
      <c r="F48" s="269">
        <v>551.08500000000004</v>
      </c>
      <c r="G48" s="269">
        <v>0</v>
      </c>
      <c r="H48" s="269"/>
      <c r="I48" s="269">
        <v>6238.9201239816821</v>
      </c>
      <c r="J48" s="269">
        <v>4116.0389621796339</v>
      </c>
      <c r="K48" s="269"/>
      <c r="L48" s="269"/>
      <c r="M48" s="269"/>
      <c r="N48" s="263">
        <f t="shared" si="0"/>
        <v>223288.74248104286</v>
      </c>
      <c r="P48" s="267"/>
    </row>
    <row r="49" spans="1:16" outlineLevel="1" x14ac:dyDescent="0.2">
      <c r="A49" s="257">
        <v>2012</v>
      </c>
      <c r="B49" s="262">
        <v>8</v>
      </c>
      <c r="C49" s="269">
        <v>77510.92</v>
      </c>
      <c r="D49" s="269">
        <v>22815</v>
      </c>
      <c r="E49" s="269">
        <v>115345.071</v>
      </c>
      <c r="F49" s="269">
        <v>497.99200000000002</v>
      </c>
      <c r="G49" s="269">
        <v>0</v>
      </c>
      <c r="H49" s="269"/>
      <c r="I49" s="269">
        <v>6415.799</v>
      </c>
      <c r="J49" s="269">
        <v>3897.069</v>
      </c>
      <c r="K49" s="269"/>
      <c r="L49" s="269"/>
      <c r="M49" s="269"/>
      <c r="N49" s="263">
        <f t="shared" si="0"/>
        <v>226481.85099999997</v>
      </c>
      <c r="P49" s="267"/>
    </row>
    <row r="50" spans="1:16" outlineLevel="1" x14ac:dyDescent="0.2">
      <c r="A50" s="257">
        <v>2012</v>
      </c>
      <c r="B50" s="262">
        <v>9</v>
      </c>
      <c r="C50" s="269">
        <v>67200.520999999993</v>
      </c>
      <c r="D50" s="269">
        <v>21060</v>
      </c>
      <c r="E50" s="269">
        <v>104983.170117042</v>
      </c>
      <c r="F50" s="269">
        <v>479.16399999999999</v>
      </c>
      <c r="G50" s="269">
        <v>0</v>
      </c>
      <c r="H50" s="269"/>
      <c r="I50" s="269">
        <v>5749.07</v>
      </c>
      <c r="J50" s="269">
        <v>3490.9690000000001</v>
      </c>
      <c r="K50" s="269"/>
      <c r="L50" s="269"/>
      <c r="M50" s="269"/>
      <c r="N50" s="263">
        <f t="shared" si="0"/>
        <v>202962.89411704199</v>
      </c>
      <c r="P50" s="267"/>
    </row>
    <row r="51" spans="1:16" outlineLevel="1" x14ac:dyDescent="0.2">
      <c r="A51" s="257">
        <v>2012</v>
      </c>
      <c r="B51" s="262">
        <v>10</v>
      </c>
      <c r="C51" s="269">
        <v>62224.503311258282</v>
      </c>
      <c r="D51" s="269">
        <v>19395</v>
      </c>
      <c r="E51" s="269">
        <v>100007.63579220197</v>
      </c>
      <c r="F51" s="269">
        <v>437.06900000000002</v>
      </c>
      <c r="G51" s="269">
        <v>0</v>
      </c>
      <c r="H51" s="269"/>
      <c r="I51" s="269">
        <v>5337.9445716882938</v>
      </c>
      <c r="J51" s="269">
        <v>3039.8842042482142</v>
      </c>
      <c r="K51" s="269"/>
      <c r="L51" s="269"/>
      <c r="M51" s="269"/>
      <c r="N51" s="263">
        <f t="shared" si="0"/>
        <v>190442.03687939676</v>
      </c>
      <c r="P51" s="267"/>
    </row>
    <row r="52" spans="1:16" outlineLevel="1" x14ac:dyDescent="0.2">
      <c r="A52" s="257">
        <v>2012</v>
      </c>
      <c r="B52" s="262">
        <v>11</v>
      </c>
      <c r="C52" s="269">
        <v>45517.811406238841</v>
      </c>
      <c r="D52" s="269">
        <v>16560</v>
      </c>
      <c r="E52" s="269">
        <v>79468.151715833839</v>
      </c>
      <c r="F52" s="269">
        <v>487.79899999999998</v>
      </c>
      <c r="G52" s="269">
        <v>0</v>
      </c>
      <c r="H52" s="269"/>
      <c r="I52" s="269">
        <v>4122.5100809971245</v>
      </c>
      <c r="J52" s="269">
        <v>2761.0590672933672</v>
      </c>
      <c r="K52" s="269"/>
      <c r="L52" s="269"/>
      <c r="M52" s="269"/>
      <c r="N52" s="263">
        <f t="shared" si="0"/>
        <v>148917.33127036318</v>
      </c>
      <c r="P52" s="267"/>
    </row>
    <row r="53" spans="1:16" outlineLevel="1" x14ac:dyDescent="0.2">
      <c r="A53" s="257">
        <v>2012</v>
      </c>
      <c r="B53" s="262">
        <v>12</v>
      </c>
      <c r="C53" s="269">
        <v>52972.151756650572</v>
      </c>
      <c r="D53" s="269">
        <v>16110</v>
      </c>
      <c r="E53" s="269">
        <v>87506.641904509233</v>
      </c>
      <c r="F53" s="269">
        <v>594.61800000000005</v>
      </c>
      <c r="G53" s="269">
        <v>0</v>
      </c>
      <c r="H53" s="269"/>
      <c r="I53" s="269">
        <v>4579.3830153135004</v>
      </c>
      <c r="J53" s="269">
        <v>3043.755076468025</v>
      </c>
      <c r="K53" s="269"/>
      <c r="L53" s="269"/>
      <c r="M53" s="269"/>
      <c r="N53" s="263">
        <f t="shared" si="0"/>
        <v>164806.54975294133</v>
      </c>
      <c r="P53" s="267"/>
    </row>
    <row r="54" spans="1:16" outlineLevel="1" x14ac:dyDescent="0.2">
      <c r="A54" s="257">
        <v>2013</v>
      </c>
      <c r="B54" s="262">
        <v>1</v>
      </c>
      <c r="C54" s="269">
        <v>55278.136511597055</v>
      </c>
      <c r="D54" s="269">
        <v>16110</v>
      </c>
      <c r="E54" s="269">
        <v>89786.426392106048</v>
      </c>
      <c r="F54" s="269">
        <v>495.65699999999998</v>
      </c>
      <c r="G54" s="269">
        <v>0</v>
      </c>
      <c r="H54" s="269"/>
      <c r="I54" s="269">
        <v>4430.5299867769299</v>
      </c>
      <c r="J54" s="269">
        <v>2945.2308177473742</v>
      </c>
      <c r="K54" s="269"/>
      <c r="L54" s="269"/>
      <c r="M54" s="269"/>
      <c r="N54" s="263">
        <f t="shared" si="0"/>
        <v>169045.98070822741</v>
      </c>
      <c r="P54" s="267"/>
    </row>
    <row r="55" spans="1:16" outlineLevel="1" x14ac:dyDescent="0.2">
      <c r="A55" s="257">
        <v>2013</v>
      </c>
      <c r="B55" s="262">
        <v>2</v>
      </c>
      <c r="C55" s="269">
        <v>50969.71193583608</v>
      </c>
      <c r="D55" s="269">
        <v>15615</v>
      </c>
      <c r="E55" s="269">
        <v>84958.675088521297</v>
      </c>
      <c r="F55" s="269">
        <v>262.108</v>
      </c>
      <c r="G55" s="269">
        <v>0</v>
      </c>
      <c r="H55" s="269"/>
      <c r="I55" s="269">
        <v>4216.1531965523254</v>
      </c>
      <c r="J55" s="269">
        <v>2657.6967411061955</v>
      </c>
      <c r="K55" s="269"/>
      <c r="L55" s="269"/>
      <c r="M55" s="269"/>
      <c r="N55" s="263">
        <f t="shared" si="0"/>
        <v>158679.34496201592</v>
      </c>
      <c r="P55" s="267"/>
    </row>
    <row r="56" spans="1:16" outlineLevel="1" x14ac:dyDescent="0.2">
      <c r="A56" s="257">
        <v>2013</v>
      </c>
      <c r="B56" s="262">
        <v>3</v>
      </c>
      <c r="C56" s="269">
        <v>53074.278308962334</v>
      </c>
      <c r="D56" s="269">
        <v>17100</v>
      </c>
      <c r="E56" s="269">
        <v>92662.203695956079</v>
      </c>
      <c r="F56" s="269">
        <v>399.06799999999998</v>
      </c>
      <c r="G56" s="269">
        <v>0</v>
      </c>
      <c r="H56" s="269"/>
      <c r="I56" s="269">
        <v>4511.5509407255704</v>
      </c>
      <c r="J56" s="269">
        <v>2948.5339202169525</v>
      </c>
      <c r="K56" s="269"/>
      <c r="L56" s="269"/>
      <c r="M56" s="269"/>
      <c r="N56" s="263">
        <f t="shared" si="0"/>
        <v>170695.63486586092</v>
      </c>
      <c r="P56" s="267"/>
    </row>
    <row r="57" spans="1:16" outlineLevel="1" x14ac:dyDescent="0.2">
      <c r="A57" s="257">
        <v>2013</v>
      </c>
      <c r="B57" s="262">
        <v>4</v>
      </c>
      <c r="C57" s="269">
        <v>61920.623679833465</v>
      </c>
      <c r="D57" s="269">
        <v>17235</v>
      </c>
      <c r="E57" s="269">
        <v>101520.4838824886</v>
      </c>
      <c r="F57" s="269">
        <v>563.31700000000001</v>
      </c>
      <c r="G57" s="269">
        <v>0</v>
      </c>
      <c r="H57" s="269"/>
      <c r="I57" s="269">
        <v>5015.6158196515544</v>
      </c>
      <c r="J57" s="269">
        <v>2772.4259640793093</v>
      </c>
      <c r="K57" s="269"/>
      <c r="L57" s="269"/>
      <c r="M57" s="269"/>
      <c r="N57" s="263">
        <f t="shared" si="0"/>
        <v>189027.46634605291</v>
      </c>
      <c r="P57" s="267"/>
    </row>
    <row r="58" spans="1:16" outlineLevel="1" x14ac:dyDescent="0.2">
      <c r="A58" s="257">
        <v>2013</v>
      </c>
      <c r="B58" s="262">
        <v>5</v>
      </c>
      <c r="C58" s="269">
        <v>64215.762405738831</v>
      </c>
      <c r="D58" s="269">
        <v>20115</v>
      </c>
      <c r="E58" s="269">
        <v>102931.97379565096</v>
      </c>
      <c r="F58" s="269">
        <v>547.91300000000001</v>
      </c>
      <c r="G58" s="269">
        <v>0</v>
      </c>
      <c r="H58" s="269"/>
      <c r="I58" s="269">
        <v>5416.7007267145045</v>
      </c>
      <c r="J58" s="269">
        <v>3201.016648104046</v>
      </c>
      <c r="K58" s="269"/>
      <c r="L58" s="269"/>
      <c r="M58" s="269"/>
      <c r="N58" s="263">
        <f t="shared" si="0"/>
        <v>196428.36657620835</v>
      </c>
      <c r="P58" s="267"/>
    </row>
    <row r="59" spans="1:16" outlineLevel="1" x14ac:dyDescent="0.2">
      <c r="A59" s="257">
        <v>2013</v>
      </c>
      <c r="B59" s="262">
        <v>6</v>
      </c>
      <c r="C59" s="269">
        <v>71685.378247100394</v>
      </c>
      <c r="D59" s="269">
        <v>0</v>
      </c>
      <c r="E59" s="269">
        <v>107378.41511970102</v>
      </c>
      <c r="F59" s="269">
        <v>531.08699999999999</v>
      </c>
      <c r="G59" s="269">
        <v>0</v>
      </c>
      <c r="H59" s="269"/>
      <c r="I59" s="269">
        <v>5723.4525108652842</v>
      </c>
      <c r="J59" s="269">
        <v>3746.2911983350436</v>
      </c>
      <c r="K59" s="269"/>
      <c r="L59" s="269"/>
      <c r="M59" s="269"/>
      <c r="N59" s="263">
        <f t="shared" ref="N59:N123" si="1">SUM(C59:M59)</f>
        <v>189064.62407600172</v>
      </c>
      <c r="P59" s="267"/>
    </row>
    <row r="60" spans="1:16" outlineLevel="1" x14ac:dyDescent="0.2">
      <c r="A60" s="257">
        <v>2013</v>
      </c>
      <c r="B60" s="262">
        <v>7</v>
      </c>
      <c r="C60" s="269">
        <v>75399.978615724569</v>
      </c>
      <c r="D60" s="269">
        <v>0</v>
      </c>
      <c r="E60" s="269">
        <v>108944.62694622365</v>
      </c>
      <c r="F60" s="269">
        <v>540.61865999999998</v>
      </c>
      <c r="G60" s="269">
        <v>0</v>
      </c>
      <c r="H60" s="269"/>
      <c r="I60" s="269">
        <v>5654.0406598902682</v>
      </c>
      <c r="J60" s="269">
        <v>3766.6253020786016</v>
      </c>
      <c r="K60" s="269"/>
      <c r="L60" s="269"/>
      <c r="M60" s="269"/>
      <c r="N60" s="263">
        <f t="shared" si="1"/>
        <v>194305.8901839171</v>
      </c>
      <c r="P60" s="267"/>
    </row>
    <row r="61" spans="1:16" outlineLevel="1" x14ac:dyDescent="0.2">
      <c r="A61" s="257">
        <v>2013</v>
      </c>
      <c r="B61" s="262">
        <v>8</v>
      </c>
      <c r="C61" s="269">
        <v>77641.075119904694</v>
      </c>
      <c r="D61" s="269">
        <v>0</v>
      </c>
      <c r="E61" s="269">
        <v>116066.39817520851</v>
      </c>
      <c r="F61" s="269">
        <v>502.01190000000003</v>
      </c>
      <c r="G61" s="269">
        <v>0</v>
      </c>
      <c r="H61" s="269"/>
      <c r="I61" s="269">
        <v>6416.3103488429579</v>
      </c>
      <c r="J61" s="269">
        <v>3922.965878606436</v>
      </c>
      <c r="K61" s="269"/>
      <c r="L61" s="269"/>
      <c r="M61" s="269"/>
      <c r="N61" s="263">
        <f t="shared" si="1"/>
        <v>204548.76142256259</v>
      </c>
      <c r="P61" s="267"/>
    </row>
    <row r="62" spans="1:16" outlineLevel="1" x14ac:dyDescent="0.2">
      <c r="A62" s="257">
        <v>2013</v>
      </c>
      <c r="B62" s="262">
        <v>9</v>
      </c>
      <c r="C62" s="269">
        <v>68405.673961080611</v>
      </c>
      <c r="D62" s="269">
        <v>0</v>
      </c>
      <c r="E62" s="269">
        <v>104907.72481492419</v>
      </c>
      <c r="F62" s="269">
        <v>500.28677999999996</v>
      </c>
      <c r="G62" s="269">
        <v>0</v>
      </c>
      <c r="H62" s="269"/>
      <c r="I62" s="269">
        <v>5734.3011775500026</v>
      </c>
      <c r="J62" s="269">
        <v>3620.5108547538325</v>
      </c>
      <c r="K62" s="269"/>
      <c r="L62" s="269"/>
      <c r="M62" s="269"/>
      <c r="N62" s="263">
        <f t="shared" si="1"/>
        <v>183168.49758830862</v>
      </c>
      <c r="P62" s="267"/>
    </row>
    <row r="63" spans="1:16" outlineLevel="1" x14ac:dyDescent="0.2">
      <c r="A63" s="257">
        <v>2013</v>
      </c>
      <c r="B63" s="262">
        <v>10</v>
      </c>
      <c r="C63" s="269">
        <v>66036.695416636969</v>
      </c>
      <c r="D63" s="269">
        <v>0</v>
      </c>
      <c r="E63" s="269">
        <v>106317.40680019959</v>
      </c>
      <c r="F63" s="269">
        <v>455.32223999999997</v>
      </c>
      <c r="G63" s="269">
        <v>0</v>
      </c>
      <c r="H63" s="269"/>
      <c r="I63" s="269">
        <v>5499.3547912053045</v>
      </c>
      <c r="J63" s="269">
        <v>2964.0968759488965</v>
      </c>
      <c r="K63" s="269"/>
      <c r="L63" s="269"/>
      <c r="M63" s="269"/>
      <c r="N63" s="263">
        <f t="shared" si="1"/>
        <v>181272.87612399078</v>
      </c>
      <c r="P63" s="267"/>
    </row>
    <row r="64" spans="1:16" outlineLevel="1" x14ac:dyDescent="0.2">
      <c r="A64" s="257">
        <v>2013</v>
      </c>
      <c r="B64" s="262">
        <v>11</v>
      </c>
      <c r="C64" s="269">
        <v>55916.605399020402</v>
      </c>
      <c r="D64" s="269">
        <v>0</v>
      </c>
      <c r="E64" s="269">
        <v>93649.224565440978</v>
      </c>
      <c r="F64" s="269">
        <v>453.79331999999999</v>
      </c>
      <c r="G64" s="269">
        <v>0</v>
      </c>
      <c r="H64" s="269"/>
      <c r="I64" s="269">
        <v>4493.9387189187546</v>
      </c>
      <c r="J64" s="269">
        <v>2661.8907088192309</v>
      </c>
      <c r="K64" s="269"/>
      <c r="L64" s="269"/>
      <c r="M64" s="269"/>
      <c r="N64" s="263">
        <f t="shared" si="1"/>
        <v>157175.45271219939</v>
      </c>
      <c r="P64" s="267"/>
    </row>
    <row r="65" spans="1:16" outlineLevel="1" x14ac:dyDescent="0.2">
      <c r="A65" s="257">
        <v>2013</v>
      </c>
      <c r="B65" s="262">
        <v>12</v>
      </c>
      <c r="C65" s="269">
        <v>58140.181053531967</v>
      </c>
      <c r="D65" s="269">
        <v>0</v>
      </c>
      <c r="E65" s="269">
        <v>93356.393389203993</v>
      </c>
      <c r="F65" s="269">
        <v>0</v>
      </c>
      <c r="G65" s="269">
        <v>0</v>
      </c>
      <c r="H65" s="269"/>
      <c r="I65" s="269">
        <v>4642.2964096855567</v>
      </c>
      <c r="J65" s="269">
        <v>2936.5061938137978</v>
      </c>
      <c r="K65" s="269"/>
      <c r="L65" s="269"/>
      <c r="M65" s="269"/>
      <c r="N65" s="263">
        <f t="shared" si="1"/>
        <v>159075.37704623531</v>
      </c>
      <c r="P65" s="267"/>
    </row>
    <row r="66" spans="1:16" outlineLevel="1" x14ac:dyDescent="0.2">
      <c r="A66" s="257">
        <v>2014</v>
      </c>
      <c r="B66" s="262">
        <v>1</v>
      </c>
      <c r="C66" s="269">
        <v>53789.683053531968</v>
      </c>
      <c r="D66" s="269">
        <v>0</v>
      </c>
      <c r="E66" s="269">
        <v>302663.98175208498</v>
      </c>
      <c r="F66" s="269">
        <v>0</v>
      </c>
      <c r="G66" s="269">
        <v>0</v>
      </c>
      <c r="H66" s="269">
        <v>0</v>
      </c>
      <c r="I66" s="269">
        <v>5124.569409685555</v>
      </c>
      <c r="J66" s="269">
        <v>3598.7401938137978</v>
      </c>
      <c r="K66" s="269">
        <v>16537</v>
      </c>
      <c r="L66" s="269"/>
      <c r="M66" s="269"/>
      <c r="N66" s="263">
        <f t="shared" si="1"/>
        <v>381713.97440911632</v>
      </c>
      <c r="O66" s="265"/>
    </row>
    <row r="67" spans="1:16" outlineLevel="1" x14ac:dyDescent="0.2">
      <c r="A67" s="257">
        <v>2014</v>
      </c>
      <c r="B67" s="262">
        <v>2</v>
      </c>
      <c r="C67" s="269">
        <v>55279.361545482316</v>
      </c>
      <c r="D67" s="269">
        <v>0</v>
      </c>
      <c r="E67" s="269">
        <v>247855.38629166124</v>
      </c>
      <c r="F67" s="269">
        <v>0</v>
      </c>
      <c r="G67" s="269">
        <v>0</v>
      </c>
      <c r="H67" s="269">
        <v>18635</v>
      </c>
      <c r="I67" s="269">
        <v>4132.2357440350515</v>
      </c>
      <c r="J67" s="269">
        <v>2923.0439027417733</v>
      </c>
      <c r="K67" s="269">
        <v>15456</v>
      </c>
      <c r="L67" s="269"/>
      <c r="M67" s="269"/>
      <c r="N67" s="263">
        <f t="shared" si="1"/>
        <v>344281.02748392033</v>
      </c>
      <c r="O67" s="265"/>
    </row>
    <row r="68" spans="1:16" outlineLevel="1" x14ac:dyDescent="0.2">
      <c r="A68" s="257">
        <v>2014</v>
      </c>
      <c r="B68" s="262">
        <v>3</v>
      </c>
      <c r="C68" s="269">
        <v>60007.115803946937</v>
      </c>
      <c r="D68" s="269">
        <v>0</v>
      </c>
      <c r="E68" s="269">
        <v>277647.81523986027</v>
      </c>
      <c r="F68" s="269">
        <v>0</v>
      </c>
      <c r="G68" s="269">
        <v>0</v>
      </c>
      <c r="H68" s="269">
        <v>14868</v>
      </c>
      <c r="I68" s="269">
        <v>4021.6145055988081</v>
      </c>
      <c r="J68" s="269">
        <v>2594.3847094808966</v>
      </c>
      <c r="K68" s="269">
        <v>16997</v>
      </c>
      <c r="L68" s="269"/>
      <c r="M68" s="269"/>
      <c r="N68" s="263">
        <f t="shared" si="1"/>
        <v>376135.93025888689</v>
      </c>
      <c r="O68" s="265"/>
    </row>
    <row r="69" spans="1:16" outlineLevel="1" x14ac:dyDescent="0.2">
      <c r="A69" s="257">
        <v>2014</v>
      </c>
      <c r="B69" s="262">
        <v>4</v>
      </c>
      <c r="C69" s="269">
        <v>62174.597000000002</v>
      </c>
      <c r="D69" s="269">
        <v>0</v>
      </c>
      <c r="E69" s="269">
        <v>311518.40575135191</v>
      </c>
      <c r="F69" s="269">
        <v>0</v>
      </c>
      <c r="G69" s="269">
        <v>0</v>
      </c>
      <c r="H69" s="269">
        <v>7200</v>
      </c>
      <c r="I69" s="269">
        <v>5396.7403632383848</v>
      </c>
      <c r="J69" s="269">
        <v>2558.409262151109</v>
      </c>
      <c r="K69" s="269">
        <v>15387</v>
      </c>
      <c r="L69" s="269"/>
      <c r="M69" s="269"/>
      <c r="N69" s="263">
        <f t="shared" si="1"/>
        <v>404235.1523767414</v>
      </c>
      <c r="O69" s="265"/>
    </row>
    <row r="70" spans="1:16" outlineLevel="1" x14ac:dyDescent="0.2">
      <c r="A70" s="257">
        <v>2014</v>
      </c>
      <c r="B70" s="262">
        <v>5</v>
      </c>
      <c r="C70" s="269">
        <v>69701.235000000001</v>
      </c>
      <c r="D70" s="269">
        <v>0</v>
      </c>
      <c r="E70" s="269">
        <v>346316.90070568124</v>
      </c>
      <c r="F70" s="269">
        <v>0</v>
      </c>
      <c r="G70" s="269">
        <v>0</v>
      </c>
      <c r="H70" s="269">
        <v>14775</v>
      </c>
      <c r="I70" s="269">
        <v>5912.6414068960285</v>
      </c>
      <c r="J70" s="269">
        <v>2856.3084321532915</v>
      </c>
      <c r="K70" s="269">
        <v>16790</v>
      </c>
      <c r="L70" s="269"/>
      <c r="M70" s="269"/>
      <c r="N70" s="263">
        <f t="shared" si="1"/>
        <v>456352.08554473054</v>
      </c>
      <c r="O70" s="265"/>
    </row>
    <row r="71" spans="1:16" outlineLevel="1" x14ac:dyDescent="0.2">
      <c r="A71" s="257">
        <v>2014</v>
      </c>
      <c r="B71" s="262">
        <v>6</v>
      </c>
      <c r="C71" s="269">
        <v>74290.361000000004</v>
      </c>
      <c r="D71" s="269">
        <v>0</v>
      </c>
      <c r="E71" s="269">
        <v>361951.71226013481</v>
      </c>
      <c r="F71" s="269">
        <v>0</v>
      </c>
      <c r="G71" s="269">
        <v>81900</v>
      </c>
      <c r="H71" s="269">
        <v>23090</v>
      </c>
      <c r="I71" s="269">
        <v>5789.2380307687336</v>
      </c>
      <c r="J71" s="269">
        <v>4003.3649859109446</v>
      </c>
      <c r="K71" s="269">
        <v>16560</v>
      </c>
      <c r="L71" s="269"/>
      <c r="M71" s="269"/>
      <c r="N71" s="263">
        <f t="shared" si="1"/>
        <v>567584.67627681443</v>
      </c>
      <c r="O71" s="265"/>
    </row>
    <row r="72" spans="1:16" outlineLevel="1" x14ac:dyDescent="0.2">
      <c r="A72" s="257">
        <v>2014</v>
      </c>
      <c r="B72" s="262">
        <v>7</v>
      </c>
      <c r="C72" s="269">
        <v>83182.856999999989</v>
      </c>
      <c r="D72" s="269">
        <v>0</v>
      </c>
      <c r="E72" s="269">
        <v>342204.55535516626</v>
      </c>
      <c r="F72" s="269">
        <v>0</v>
      </c>
      <c r="G72" s="269">
        <v>90850</v>
      </c>
      <c r="H72" s="269">
        <v>24575</v>
      </c>
      <c r="I72" s="269">
        <v>6401.7082499392218</v>
      </c>
      <c r="J72" s="269">
        <v>3991.8651475950396</v>
      </c>
      <c r="K72" s="269">
        <v>17112</v>
      </c>
      <c r="L72" s="269"/>
      <c r="M72" s="269"/>
      <c r="N72" s="263">
        <f t="shared" si="1"/>
        <v>568317.9857527006</v>
      </c>
      <c r="O72" s="265"/>
    </row>
    <row r="73" spans="1:16" outlineLevel="1" x14ac:dyDescent="0.2">
      <c r="A73" s="257">
        <v>2014</v>
      </c>
      <c r="B73" s="262">
        <v>8</v>
      </c>
      <c r="C73" s="269">
        <v>85591.366999999998</v>
      </c>
      <c r="D73" s="269">
        <v>0</v>
      </c>
      <c r="E73" s="269">
        <v>419564.14984265558</v>
      </c>
      <c r="F73" s="269">
        <v>0</v>
      </c>
      <c r="G73" s="269">
        <v>96050</v>
      </c>
      <c r="H73" s="269">
        <v>25040</v>
      </c>
      <c r="I73" s="269">
        <v>6197.4538796816068</v>
      </c>
      <c r="J73" s="269">
        <v>3823.33904429315</v>
      </c>
      <c r="K73" s="269">
        <v>17112</v>
      </c>
      <c r="L73" s="269"/>
      <c r="M73" s="269"/>
      <c r="N73" s="263">
        <f t="shared" si="1"/>
        <v>653378.30976663041</v>
      </c>
      <c r="O73" s="265"/>
    </row>
    <row r="74" spans="1:16" outlineLevel="1" x14ac:dyDescent="0.2">
      <c r="A74" s="257">
        <v>2014</v>
      </c>
      <c r="B74" s="262">
        <v>9</v>
      </c>
      <c r="C74" s="269">
        <v>67753.782000000007</v>
      </c>
      <c r="D74" s="269">
        <v>0</v>
      </c>
      <c r="E74" s="269">
        <v>345805.26331882627</v>
      </c>
      <c r="F74" s="269">
        <v>0</v>
      </c>
      <c r="G74" s="269">
        <v>91130</v>
      </c>
      <c r="H74" s="269">
        <v>17885</v>
      </c>
      <c r="I74" s="269">
        <v>6805.4888168294692</v>
      </c>
      <c r="J74" s="269">
        <v>3785.5901196064347</v>
      </c>
      <c r="K74" s="269">
        <v>16560</v>
      </c>
      <c r="L74" s="269"/>
      <c r="M74" s="269"/>
      <c r="N74" s="263">
        <f t="shared" si="1"/>
        <v>549725.1242552622</v>
      </c>
      <c r="O74" s="265"/>
    </row>
    <row r="75" spans="1:16" outlineLevel="1" x14ac:dyDescent="0.2">
      <c r="A75" s="257">
        <v>2014</v>
      </c>
      <c r="B75" s="262">
        <v>10</v>
      </c>
      <c r="C75" s="269">
        <v>64604.751999999979</v>
      </c>
      <c r="D75" s="269">
        <v>0</v>
      </c>
      <c r="E75" s="269">
        <v>322850.12587526627</v>
      </c>
      <c r="F75" s="269">
        <v>0</v>
      </c>
      <c r="G75" s="269">
        <v>87075</v>
      </c>
      <c r="H75" s="269">
        <v>14590</v>
      </c>
      <c r="I75" s="269">
        <v>5315.6805058958926</v>
      </c>
      <c r="J75" s="269">
        <v>3217.6337529843995</v>
      </c>
      <c r="K75" s="269">
        <v>16583</v>
      </c>
      <c r="L75" s="269"/>
      <c r="M75" s="269"/>
      <c r="N75" s="263">
        <f t="shared" si="1"/>
        <v>514236.19213414652</v>
      </c>
      <c r="O75" s="265"/>
    </row>
    <row r="76" spans="1:16" outlineLevel="1" x14ac:dyDescent="0.2">
      <c r="A76" s="257">
        <v>2014</v>
      </c>
      <c r="B76" s="262">
        <v>11</v>
      </c>
      <c r="C76" s="269">
        <v>51616.438000000002</v>
      </c>
      <c r="D76" s="269">
        <v>0</v>
      </c>
      <c r="E76" s="269">
        <v>236602.42883206101</v>
      </c>
      <c r="F76" s="269">
        <v>0</v>
      </c>
      <c r="G76" s="269">
        <v>44020</v>
      </c>
      <c r="H76" s="269">
        <v>7205</v>
      </c>
      <c r="I76" s="269">
        <v>3679.2900633923027</v>
      </c>
      <c r="J76" s="269">
        <v>2410.9527906332833</v>
      </c>
      <c r="K76" s="269">
        <v>16077</v>
      </c>
      <c r="L76" s="269"/>
      <c r="M76" s="269"/>
      <c r="N76" s="263">
        <f t="shared" si="1"/>
        <v>361611.10968608665</v>
      </c>
      <c r="O76" s="265"/>
    </row>
    <row r="77" spans="1:16" outlineLevel="1" x14ac:dyDescent="0.2">
      <c r="A77" s="257">
        <v>2014</v>
      </c>
      <c r="B77" s="262">
        <v>12</v>
      </c>
      <c r="C77" s="269">
        <v>52485.398999999998</v>
      </c>
      <c r="D77" s="269">
        <v>0</v>
      </c>
      <c r="E77" s="269">
        <v>316442.92193695024</v>
      </c>
      <c r="F77" s="269">
        <v>0</v>
      </c>
      <c r="G77" s="269">
        <v>13575</v>
      </c>
      <c r="H77" s="269">
        <v>14375</v>
      </c>
      <c r="I77" s="269">
        <v>4424.6242624126007</v>
      </c>
      <c r="J77" s="269">
        <v>2923.9965997321551</v>
      </c>
      <c r="K77" s="269">
        <v>15847</v>
      </c>
      <c r="L77" s="269"/>
      <c r="M77" s="269"/>
      <c r="N77" s="263">
        <f t="shared" si="1"/>
        <v>420073.94179909496</v>
      </c>
      <c r="O77" s="265"/>
    </row>
    <row r="78" spans="1:16" outlineLevel="1" x14ac:dyDescent="0.2">
      <c r="A78" s="257">
        <f>+A66+1</f>
        <v>2015</v>
      </c>
      <c r="B78" s="262">
        <v>1</v>
      </c>
      <c r="C78" s="269">
        <v>55893.767999999996</v>
      </c>
      <c r="D78" s="269">
        <v>0</v>
      </c>
      <c r="E78" s="269">
        <v>270576.53929652547</v>
      </c>
      <c r="F78" s="269">
        <v>0</v>
      </c>
      <c r="G78" s="269">
        <v>73250</v>
      </c>
      <c r="H78" s="269">
        <v>23405</v>
      </c>
      <c r="I78" s="269">
        <v>4758.6501985440973</v>
      </c>
      <c r="J78" s="269">
        <v>2854.7034059911311</v>
      </c>
      <c r="K78" s="269">
        <v>12284.608</v>
      </c>
      <c r="L78" s="269">
        <v>0</v>
      </c>
      <c r="M78" s="269"/>
      <c r="N78" s="263">
        <f t="shared" si="1"/>
        <v>443023.26890106068</v>
      </c>
      <c r="O78" s="265"/>
    </row>
    <row r="79" spans="1:16" outlineLevel="1" x14ac:dyDescent="0.2">
      <c r="A79" s="257">
        <f t="shared" ref="A79:A144" si="2">+A67+1</f>
        <v>2015</v>
      </c>
      <c r="B79" s="262">
        <v>2</v>
      </c>
      <c r="C79" s="269">
        <v>48914.218000000001</v>
      </c>
      <c r="D79" s="269">
        <v>0</v>
      </c>
      <c r="E79" s="269">
        <v>301035.69455627701</v>
      </c>
      <c r="F79" s="269">
        <v>0</v>
      </c>
      <c r="G79" s="269">
        <v>85800</v>
      </c>
      <c r="H79" s="269">
        <v>21900</v>
      </c>
      <c r="I79" s="269">
        <v>1891.0991284847378</v>
      </c>
      <c r="J79" s="269">
        <v>3125.6857217388688</v>
      </c>
      <c r="K79" s="269">
        <v>14177.11</v>
      </c>
      <c r="L79" s="269">
        <v>0</v>
      </c>
      <c r="M79" s="269"/>
      <c r="N79" s="263">
        <f t="shared" si="1"/>
        <v>476843.80740650056</v>
      </c>
      <c r="O79" s="265"/>
    </row>
    <row r="80" spans="1:16" outlineLevel="1" x14ac:dyDescent="0.2">
      <c r="A80" s="257">
        <f t="shared" si="2"/>
        <v>2015</v>
      </c>
      <c r="B80" s="262">
        <v>3</v>
      </c>
      <c r="C80" s="269">
        <v>66651.542000000016</v>
      </c>
      <c r="D80" s="269">
        <v>0</v>
      </c>
      <c r="E80" s="269">
        <v>304886.05383588315</v>
      </c>
      <c r="F80" s="269">
        <v>0</v>
      </c>
      <c r="G80" s="269">
        <v>111860</v>
      </c>
      <c r="H80" s="269">
        <v>14690</v>
      </c>
      <c r="I80" s="269">
        <v>7271.0262253584497</v>
      </c>
      <c r="J80" s="269">
        <v>3177.2140875774903</v>
      </c>
      <c r="K80" s="269">
        <v>13087.405999999997</v>
      </c>
      <c r="L80" s="269">
        <v>0</v>
      </c>
      <c r="M80" s="269"/>
      <c r="N80" s="263">
        <f t="shared" si="1"/>
        <v>521623.24214881909</v>
      </c>
      <c r="O80" s="265"/>
    </row>
    <row r="81" spans="1:15" outlineLevel="1" x14ac:dyDescent="0.2">
      <c r="A81" s="257">
        <f t="shared" si="2"/>
        <v>2015</v>
      </c>
      <c r="B81" s="262">
        <v>4</v>
      </c>
      <c r="C81" s="269">
        <v>71298.913</v>
      </c>
      <c r="D81" s="269">
        <v>0</v>
      </c>
      <c r="E81" s="269">
        <v>335684.37210155645</v>
      </c>
      <c r="F81" s="269">
        <v>0</v>
      </c>
      <c r="G81" s="269">
        <v>125830</v>
      </c>
      <c r="H81" s="269">
        <v>14400</v>
      </c>
      <c r="I81" s="269">
        <v>5562.312992333108</v>
      </c>
      <c r="J81" s="269">
        <v>2118.9420340686947</v>
      </c>
      <c r="K81" s="269">
        <v>16697.978999999999</v>
      </c>
      <c r="L81" s="269">
        <v>0</v>
      </c>
      <c r="M81" s="269"/>
      <c r="N81" s="263">
        <f t="shared" si="1"/>
        <v>571592.51912795834</v>
      </c>
      <c r="O81" s="265"/>
    </row>
    <row r="82" spans="1:15" outlineLevel="1" x14ac:dyDescent="0.2">
      <c r="A82" s="257">
        <f t="shared" si="2"/>
        <v>2015</v>
      </c>
      <c r="B82" s="262">
        <v>5</v>
      </c>
      <c r="C82" s="269">
        <v>72522.712999999989</v>
      </c>
      <c r="D82" s="269">
        <v>0</v>
      </c>
      <c r="E82" s="269">
        <v>363433.20049330872</v>
      </c>
      <c r="F82" s="269">
        <v>0</v>
      </c>
      <c r="G82" s="269">
        <v>113525</v>
      </c>
      <c r="H82" s="269">
        <v>18285</v>
      </c>
      <c r="I82" s="269">
        <v>6014.8991004178788</v>
      </c>
      <c r="J82" s="269">
        <v>3481.674325252809</v>
      </c>
      <c r="K82" s="269">
        <v>20002.003000000004</v>
      </c>
      <c r="L82" s="269">
        <v>0</v>
      </c>
      <c r="M82" s="269"/>
      <c r="N82" s="263">
        <f t="shared" si="1"/>
        <v>597264.48991897935</v>
      </c>
      <c r="O82" s="265"/>
    </row>
    <row r="83" spans="1:15" outlineLevel="1" x14ac:dyDescent="0.2">
      <c r="A83" s="257">
        <f t="shared" si="2"/>
        <v>2015</v>
      </c>
      <c r="B83" s="262">
        <v>6</v>
      </c>
      <c r="C83" s="269">
        <v>76756.249999999985</v>
      </c>
      <c r="D83" s="269">
        <v>0</v>
      </c>
      <c r="E83" s="269">
        <v>363754.52057248855</v>
      </c>
      <c r="F83" s="269">
        <v>0</v>
      </c>
      <c r="G83" s="269">
        <v>115975</v>
      </c>
      <c r="H83" s="269">
        <v>26070</v>
      </c>
      <c r="I83" s="269">
        <v>6068.0906072946518</v>
      </c>
      <c r="J83" s="269">
        <v>3690.9136656444712</v>
      </c>
      <c r="K83" s="269">
        <v>21595.621000000006</v>
      </c>
      <c r="L83" s="269">
        <v>0</v>
      </c>
      <c r="M83" s="269"/>
      <c r="N83" s="263">
        <f t="shared" si="1"/>
        <v>613910.39584542776</v>
      </c>
      <c r="O83" s="265"/>
    </row>
    <row r="84" spans="1:15" outlineLevel="1" x14ac:dyDescent="0.2">
      <c r="A84" s="257">
        <f t="shared" si="2"/>
        <v>2015</v>
      </c>
      <c r="B84" s="262">
        <v>7</v>
      </c>
      <c r="C84" s="269">
        <v>87703.695000000022</v>
      </c>
      <c r="D84" s="269">
        <v>0</v>
      </c>
      <c r="E84" s="269">
        <v>389609.56643043342</v>
      </c>
      <c r="F84" s="269">
        <v>0</v>
      </c>
      <c r="G84" s="269">
        <v>144250</v>
      </c>
      <c r="H84" s="269">
        <v>29660</v>
      </c>
      <c r="I84" s="269">
        <v>6157.5820506803384</v>
      </c>
      <c r="J84" s="269">
        <v>3999.2680194534855</v>
      </c>
      <c r="K84" s="269">
        <v>22495.288999999997</v>
      </c>
      <c r="L84" s="269">
        <v>0</v>
      </c>
      <c r="M84" s="269"/>
      <c r="N84" s="263">
        <f t="shared" si="1"/>
        <v>683875.40050056728</v>
      </c>
      <c r="O84" s="265"/>
    </row>
    <row r="85" spans="1:15" outlineLevel="1" x14ac:dyDescent="0.2">
      <c r="A85" s="257">
        <f t="shared" si="2"/>
        <v>2015</v>
      </c>
      <c r="B85" s="262">
        <v>8</v>
      </c>
      <c r="C85" s="270">
        <v>84789.614446202409</v>
      </c>
      <c r="D85" s="270">
        <v>0</v>
      </c>
      <c r="E85" s="270">
        <v>366364.25569662271</v>
      </c>
      <c r="F85" s="270">
        <v>0</v>
      </c>
      <c r="G85" s="270">
        <v>96050</v>
      </c>
      <c r="H85" s="270">
        <v>33480</v>
      </c>
      <c r="I85" s="270">
        <v>6306.8821142622819</v>
      </c>
      <c r="J85" s="270">
        <v>3873.152461449793</v>
      </c>
      <c r="K85" s="270">
        <v>28556.690733999956</v>
      </c>
      <c r="L85" s="270">
        <v>2803</v>
      </c>
      <c r="M85" s="270"/>
      <c r="N85" s="270">
        <f t="shared" si="1"/>
        <v>622223.59545253729</v>
      </c>
      <c r="O85" s="265"/>
    </row>
    <row r="86" spans="1:15" outlineLevel="1" x14ac:dyDescent="0.2">
      <c r="A86" s="257">
        <f t="shared" si="2"/>
        <v>2015</v>
      </c>
      <c r="B86" s="262">
        <v>9</v>
      </c>
      <c r="C86" s="270">
        <v>72614.355987308183</v>
      </c>
      <c r="D86" s="270">
        <v>0</v>
      </c>
      <c r="E86" s="270">
        <v>345994.38642515155</v>
      </c>
      <c r="F86" s="270">
        <v>0</v>
      </c>
      <c r="G86" s="270">
        <v>91130</v>
      </c>
      <c r="H86" s="270">
        <v>21600</v>
      </c>
      <c r="I86" s="270">
        <v>6269.8949971897364</v>
      </c>
      <c r="J86" s="270">
        <v>3703.0504871801336</v>
      </c>
      <c r="K86" s="270">
        <v>27811.956985999961</v>
      </c>
      <c r="L86" s="270">
        <v>978</v>
      </c>
      <c r="M86" s="270"/>
      <c r="N86" s="270">
        <f t="shared" si="1"/>
        <v>570101.64488282963</v>
      </c>
      <c r="O86" s="265"/>
    </row>
    <row r="87" spans="1:15" outlineLevel="1" x14ac:dyDescent="0.2">
      <c r="A87" s="257">
        <f t="shared" si="2"/>
        <v>2015</v>
      </c>
      <c r="B87" s="262">
        <v>10</v>
      </c>
      <c r="C87" s="270">
        <v>67065.214001382061</v>
      </c>
      <c r="D87" s="270">
        <v>0</v>
      </c>
      <c r="E87" s="270">
        <v>313843.15266004909</v>
      </c>
      <c r="F87" s="270">
        <v>0</v>
      </c>
      <c r="G87" s="270">
        <v>87075</v>
      </c>
      <c r="H87" s="270">
        <v>14880</v>
      </c>
      <c r="I87" s="270">
        <v>5407.5176485505981</v>
      </c>
      <c r="J87" s="270">
        <v>3090.8653144666478</v>
      </c>
      <c r="K87" s="270">
        <v>23220.03601499998</v>
      </c>
      <c r="L87" s="270">
        <v>149</v>
      </c>
      <c r="M87" s="270"/>
      <c r="N87" s="270">
        <f t="shared" si="1"/>
        <v>514730.78563944838</v>
      </c>
      <c r="O87" s="265"/>
    </row>
    <row r="88" spans="1:15" outlineLevel="1" x14ac:dyDescent="0.2">
      <c r="A88" s="257">
        <f t="shared" si="2"/>
        <v>2015</v>
      </c>
      <c r="B88" s="262">
        <v>11</v>
      </c>
      <c r="C88" s="270">
        <v>55372.932019007938</v>
      </c>
      <c r="D88" s="270">
        <v>0</v>
      </c>
      <c r="E88" s="270">
        <v>273964.67858190584</v>
      </c>
      <c r="F88" s="270">
        <v>0</v>
      </c>
      <c r="G88" s="270">
        <v>44020</v>
      </c>
      <c r="H88" s="270">
        <v>10800</v>
      </c>
      <c r="I88" s="270">
        <v>4086.6143911555287</v>
      </c>
      <c r="J88" s="270">
        <v>2536.4217497262571</v>
      </c>
      <c r="K88" s="270">
        <v>17586.602599499987</v>
      </c>
      <c r="L88" s="270">
        <v>0</v>
      </c>
      <c r="M88" s="270"/>
      <c r="N88" s="270">
        <f t="shared" si="1"/>
        <v>408367.24934129551</v>
      </c>
      <c r="O88" s="265"/>
    </row>
    <row r="89" spans="1:15" outlineLevel="1" x14ac:dyDescent="0.2">
      <c r="A89" s="257">
        <f t="shared" si="2"/>
        <v>2015</v>
      </c>
      <c r="B89" s="262">
        <v>12</v>
      </c>
      <c r="C89" s="270">
        <v>56986.291477158251</v>
      </c>
      <c r="D89" s="270">
        <v>0</v>
      </c>
      <c r="E89" s="270">
        <v>278690.86105160962</v>
      </c>
      <c r="F89" s="270">
        <v>0</v>
      </c>
      <c r="G89" s="270">
        <v>13575</v>
      </c>
      <c r="H89" s="270">
        <v>14880</v>
      </c>
      <c r="I89" s="270">
        <v>4533.4603360490783</v>
      </c>
      <c r="J89" s="270">
        <v>2930.2513967729765</v>
      </c>
      <c r="K89" s="270">
        <v>18631.660261500016</v>
      </c>
      <c r="L89" s="270">
        <v>0</v>
      </c>
      <c r="M89" s="270"/>
      <c r="N89" s="270">
        <f t="shared" si="1"/>
        <v>390227.52452308999</v>
      </c>
      <c r="O89" s="265"/>
    </row>
    <row r="90" spans="1:15" outlineLevel="1" x14ac:dyDescent="0.2">
      <c r="A90" s="257">
        <f t="shared" si="2"/>
        <v>2016</v>
      </c>
      <c r="B90" s="262">
        <v>1</v>
      </c>
      <c r="C90" s="270">
        <v>56207.637395501188</v>
      </c>
      <c r="D90" s="270">
        <v>0</v>
      </c>
      <c r="E90" s="270">
        <v>279779.94199999998</v>
      </c>
      <c r="F90" s="270">
        <v>0</v>
      </c>
      <c r="G90" s="270">
        <v>73250</v>
      </c>
      <c r="H90" s="270">
        <v>29760</v>
      </c>
      <c r="I90" s="270">
        <v>4941.6098041148261</v>
      </c>
      <c r="J90" s="270">
        <v>3226.7217999024642</v>
      </c>
      <c r="K90" s="270">
        <v>19158.070717499995</v>
      </c>
      <c r="L90" s="270">
        <v>72</v>
      </c>
      <c r="M90" s="270">
        <v>76</v>
      </c>
      <c r="N90" s="270">
        <f t="shared" si="1"/>
        <v>466471.98171701847</v>
      </c>
      <c r="O90" s="265"/>
    </row>
    <row r="91" spans="1:15" outlineLevel="1" x14ac:dyDescent="0.2">
      <c r="A91" s="257">
        <f t="shared" si="2"/>
        <v>2016</v>
      </c>
      <c r="B91" s="262">
        <v>2</v>
      </c>
      <c r="C91" s="270">
        <v>53000.332000697315</v>
      </c>
      <c r="D91" s="270">
        <v>0</v>
      </c>
      <c r="E91" s="270">
        <v>271689.087</v>
      </c>
      <c r="F91" s="270">
        <v>0</v>
      </c>
      <c r="G91" s="270">
        <v>85800</v>
      </c>
      <c r="H91" s="270">
        <v>27840</v>
      </c>
      <c r="I91" s="270">
        <v>3011.6674362598947</v>
      </c>
      <c r="J91" s="270">
        <v>3024.364812240321</v>
      </c>
      <c r="K91" s="270">
        <v>18016.16909950001</v>
      </c>
      <c r="L91" s="270">
        <v>0</v>
      </c>
      <c r="M91" s="270">
        <v>0</v>
      </c>
      <c r="N91" s="270">
        <f t="shared" si="1"/>
        <v>462381.62034869753</v>
      </c>
      <c r="O91" s="265"/>
    </row>
    <row r="92" spans="1:15" outlineLevel="1" x14ac:dyDescent="0.2">
      <c r="A92" s="257">
        <f t="shared" si="2"/>
        <v>2016</v>
      </c>
      <c r="B92" s="262">
        <v>3</v>
      </c>
      <c r="C92" s="270">
        <v>60565.663296123232</v>
      </c>
      <c r="D92" s="270">
        <v>0</v>
      </c>
      <c r="E92" s="270">
        <v>322430.74699999997</v>
      </c>
      <c r="F92" s="270">
        <v>0</v>
      </c>
      <c r="G92" s="270">
        <v>111860</v>
      </c>
      <c r="H92" s="270">
        <v>18600</v>
      </c>
      <c r="I92" s="270">
        <v>5646.3203654786284</v>
      </c>
      <c r="J92" s="270">
        <v>2885.7993985291932</v>
      </c>
      <c r="K92" s="270">
        <v>18348.208477499997</v>
      </c>
      <c r="L92" s="270">
        <v>0</v>
      </c>
      <c r="M92" s="270">
        <v>0</v>
      </c>
      <c r="N92" s="270">
        <f t="shared" si="1"/>
        <v>540336.738537631</v>
      </c>
      <c r="O92" s="265"/>
    </row>
    <row r="93" spans="1:15" outlineLevel="1" x14ac:dyDescent="0.2">
      <c r="A93" s="257">
        <f t="shared" si="2"/>
        <v>2016</v>
      </c>
      <c r="B93" s="262">
        <v>4</v>
      </c>
      <c r="C93" s="270">
        <v>63590.757468905809</v>
      </c>
      <c r="D93" s="270">
        <v>0</v>
      </c>
      <c r="E93" s="270">
        <v>352644.26</v>
      </c>
      <c r="F93" s="270">
        <v>0</v>
      </c>
      <c r="G93" s="270">
        <v>125830</v>
      </c>
      <c r="H93" s="270">
        <v>14400</v>
      </c>
      <c r="I93" s="270">
        <v>5479.5266777857469</v>
      </c>
      <c r="J93" s="270">
        <v>2338.6756481099019</v>
      </c>
      <c r="K93" s="270">
        <v>18832.609399999983</v>
      </c>
      <c r="L93" s="270">
        <v>0</v>
      </c>
      <c r="M93" s="270">
        <v>0</v>
      </c>
      <c r="N93" s="270">
        <f t="shared" si="1"/>
        <v>583115.82919480139</v>
      </c>
      <c r="O93" s="265"/>
    </row>
    <row r="94" spans="1:15" outlineLevel="1" x14ac:dyDescent="0.2">
      <c r="A94" s="257">
        <f t="shared" si="2"/>
        <v>2016</v>
      </c>
      <c r="B94" s="262">
        <v>5</v>
      </c>
      <c r="C94" s="270">
        <v>71967.555208850405</v>
      </c>
      <c r="D94" s="270">
        <v>0</v>
      </c>
      <c r="E94" s="270">
        <v>357421.43099999998</v>
      </c>
      <c r="F94" s="270">
        <v>0</v>
      </c>
      <c r="G94" s="270">
        <v>113525</v>
      </c>
      <c r="H94" s="270">
        <v>22320</v>
      </c>
      <c r="I94" s="270">
        <v>5963.7702536569541</v>
      </c>
      <c r="J94" s="270">
        <v>3168.99137870305</v>
      </c>
      <c r="K94" s="270">
        <v>24239.112666999979</v>
      </c>
      <c r="L94" s="270">
        <v>0</v>
      </c>
      <c r="M94" s="270">
        <v>0</v>
      </c>
      <c r="N94" s="270">
        <f t="shared" si="1"/>
        <v>598605.86050821026</v>
      </c>
      <c r="O94" s="265"/>
    </row>
    <row r="95" spans="1:15" outlineLevel="1" x14ac:dyDescent="0.2">
      <c r="A95" s="257">
        <f t="shared" si="2"/>
        <v>2016</v>
      </c>
      <c r="B95" s="262">
        <v>6</v>
      </c>
      <c r="C95" s="270">
        <v>78323.079537609708</v>
      </c>
      <c r="D95" s="270">
        <v>0</v>
      </c>
      <c r="E95" s="270">
        <v>369136.08</v>
      </c>
      <c r="F95" s="270">
        <v>0</v>
      </c>
      <c r="G95" s="270">
        <v>115975</v>
      </c>
      <c r="H95" s="270">
        <v>28800</v>
      </c>
      <c r="I95" s="270">
        <v>5928.6643190316927</v>
      </c>
      <c r="J95" s="270">
        <v>3847.1393257777081</v>
      </c>
      <c r="K95" s="270">
        <v>27847.388459000002</v>
      </c>
      <c r="L95" s="270">
        <v>0</v>
      </c>
      <c r="M95" s="270">
        <v>0</v>
      </c>
      <c r="N95" s="270">
        <f t="shared" si="1"/>
        <v>629857.35164141899</v>
      </c>
      <c r="O95" s="265"/>
    </row>
    <row r="96" spans="1:15" outlineLevel="1" x14ac:dyDescent="0.2">
      <c r="A96" s="257">
        <f t="shared" si="2"/>
        <v>2016</v>
      </c>
      <c r="B96" s="262">
        <v>7</v>
      </c>
      <c r="C96" s="270">
        <v>85649.197920255829</v>
      </c>
      <c r="D96" s="270">
        <v>0</v>
      </c>
      <c r="E96" s="270">
        <v>347333.56099999999</v>
      </c>
      <c r="F96" s="270">
        <v>0</v>
      </c>
      <c r="G96" s="270">
        <v>144250</v>
      </c>
      <c r="H96" s="270">
        <v>33480</v>
      </c>
      <c r="I96" s="270">
        <v>6279.6451503097796</v>
      </c>
      <c r="J96" s="270">
        <v>3995.5665835242626</v>
      </c>
      <c r="K96" s="270">
        <v>27951.824873499972</v>
      </c>
      <c r="L96" s="270">
        <v>0</v>
      </c>
      <c r="M96" s="270">
        <v>0</v>
      </c>
      <c r="N96" s="270">
        <f t="shared" si="1"/>
        <v>648939.79552758974</v>
      </c>
      <c r="O96" s="265"/>
    </row>
    <row r="97" spans="1:15" outlineLevel="1" x14ac:dyDescent="0.2">
      <c r="A97" s="257">
        <f t="shared" si="2"/>
        <v>2016</v>
      </c>
      <c r="B97" s="262">
        <v>8</v>
      </c>
      <c r="C97" s="270">
        <v>84916.971984914213</v>
      </c>
      <c r="D97" s="270">
        <v>0</v>
      </c>
      <c r="E97" s="270">
        <v>372588.69099999999</v>
      </c>
      <c r="F97" s="270">
        <v>0</v>
      </c>
      <c r="G97" s="270">
        <v>96050</v>
      </c>
      <c r="H97" s="270">
        <v>33480</v>
      </c>
      <c r="I97" s="270">
        <v>6252.1679969719444</v>
      </c>
      <c r="J97" s="270">
        <v>3848.2457528714713</v>
      </c>
      <c r="K97" s="270">
        <v>28556.690733999956</v>
      </c>
      <c r="L97" s="270">
        <v>72</v>
      </c>
      <c r="M97" s="270">
        <v>76</v>
      </c>
      <c r="N97" s="270">
        <f t="shared" si="1"/>
        <v>625840.76746875758</v>
      </c>
      <c r="O97" s="265"/>
    </row>
    <row r="98" spans="1:15" outlineLevel="1" x14ac:dyDescent="0.2">
      <c r="A98" s="257">
        <f t="shared" si="2"/>
        <v>2016</v>
      </c>
      <c r="B98" s="262">
        <v>9</v>
      </c>
      <c r="C98" s="270">
        <v>72248.715987868927</v>
      </c>
      <c r="D98" s="270">
        <v>0</v>
      </c>
      <c r="E98" s="270">
        <v>367780.05300000001</v>
      </c>
      <c r="F98" s="270">
        <v>0</v>
      </c>
      <c r="G98" s="270">
        <v>91130</v>
      </c>
      <c r="H98" s="270">
        <v>25200</v>
      </c>
      <c r="I98" s="270">
        <v>6537.6919070096028</v>
      </c>
      <c r="J98" s="270">
        <v>3744.3203033932841</v>
      </c>
      <c r="K98" s="270">
        <v>27811.956985999961</v>
      </c>
      <c r="L98" s="270">
        <v>0</v>
      </c>
      <c r="M98" s="270">
        <v>0</v>
      </c>
      <c r="N98" s="270">
        <f t="shared" si="1"/>
        <v>594452.73818427173</v>
      </c>
      <c r="O98" s="265"/>
    </row>
    <row r="99" spans="1:15" outlineLevel="1" x14ac:dyDescent="0.2">
      <c r="A99" s="257">
        <f t="shared" si="2"/>
        <v>2016</v>
      </c>
      <c r="B99" s="262">
        <v>10</v>
      </c>
      <c r="C99" s="270">
        <v>66802.22760684292</v>
      </c>
      <c r="D99" s="270">
        <v>0</v>
      </c>
      <c r="E99" s="270">
        <v>336292.25300000003</v>
      </c>
      <c r="F99" s="270">
        <v>0</v>
      </c>
      <c r="G99" s="270">
        <v>87075</v>
      </c>
      <c r="H99" s="270">
        <v>18600</v>
      </c>
      <c r="I99" s="270">
        <v>5361.5990772232453</v>
      </c>
      <c r="J99" s="270">
        <v>3154.2495337255236</v>
      </c>
      <c r="K99" s="270">
        <v>23220.03601499998</v>
      </c>
      <c r="L99" s="270">
        <v>0</v>
      </c>
      <c r="M99" s="270">
        <v>0</v>
      </c>
      <c r="N99" s="270">
        <f t="shared" si="1"/>
        <v>540505.36523279164</v>
      </c>
      <c r="O99" s="265"/>
    </row>
    <row r="100" spans="1:15" outlineLevel="1" x14ac:dyDescent="0.2">
      <c r="A100" s="257">
        <f t="shared" si="2"/>
        <v>2016</v>
      </c>
      <c r="B100" s="262">
        <v>11</v>
      </c>
      <c r="C100" s="270">
        <v>54976.199273675971</v>
      </c>
      <c r="D100" s="270">
        <v>0</v>
      </c>
      <c r="E100" s="270">
        <v>306122.18900000001</v>
      </c>
      <c r="F100" s="270">
        <v>0</v>
      </c>
      <c r="G100" s="270">
        <v>44020</v>
      </c>
      <c r="H100" s="270">
        <v>14400</v>
      </c>
      <c r="I100" s="270">
        <v>3882.9522272739159</v>
      </c>
      <c r="J100" s="270">
        <v>2473.6872701797702</v>
      </c>
      <c r="K100" s="270">
        <v>17586.602599499987</v>
      </c>
      <c r="L100" s="270">
        <v>0</v>
      </c>
      <c r="M100" s="270">
        <v>0</v>
      </c>
      <c r="N100" s="270">
        <f t="shared" si="1"/>
        <v>443461.63037062966</v>
      </c>
      <c r="O100" s="265"/>
    </row>
    <row r="101" spans="1:15" outlineLevel="1" x14ac:dyDescent="0.2">
      <c r="A101" s="257">
        <f t="shared" si="2"/>
        <v>2016</v>
      </c>
      <c r="B101" s="262">
        <v>12</v>
      </c>
      <c r="C101" s="270">
        <v>56726.099686267953</v>
      </c>
      <c r="D101" s="270">
        <v>0</v>
      </c>
      <c r="E101" s="270">
        <v>286734.03399999999</v>
      </c>
      <c r="F101" s="270">
        <v>0</v>
      </c>
      <c r="G101" s="270">
        <v>13575</v>
      </c>
      <c r="H101" s="270">
        <v>18600</v>
      </c>
      <c r="I101" s="270">
        <v>4479.0422992308395</v>
      </c>
      <c r="J101" s="270">
        <v>2927.1239982525658</v>
      </c>
      <c r="K101" s="270">
        <v>18631.660261500016</v>
      </c>
      <c r="L101" s="270">
        <v>0</v>
      </c>
      <c r="M101" s="270">
        <v>0</v>
      </c>
      <c r="N101" s="270">
        <f t="shared" si="1"/>
        <v>401672.96024525131</v>
      </c>
      <c r="O101" s="265"/>
    </row>
    <row r="102" spans="1:15" x14ac:dyDescent="0.2">
      <c r="A102" s="257">
        <f t="shared" si="2"/>
        <v>2017</v>
      </c>
      <c r="B102" s="262">
        <v>1</v>
      </c>
      <c r="C102" s="270">
        <v>56898.680068652589</v>
      </c>
      <c r="D102" s="270">
        <v>0</v>
      </c>
      <c r="E102" s="270">
        <v>283976.641</v>
      </c>
      <c r="F102" s="270">
        <v>0</v>
      </c>
      <c r="G102" s="270">
        <v>73250</v>
      </c>
      <c r="H102" s="270">
        <v>180</v>
      </c>
      <c r="I102" s="270"/>
      <c r="J102" s="270">
        <v>0</v>
      </c>
      <c r="K102" s="270">
        <v>240</v>
      </c>
      <c r="L102" s="270">
        <v>84</v>
      </c>
      <c r="M102" s="270">
        <v>76</v>
      </c>
      <c r="N102" s="270">
        <f t="shared" si="1"/>
        <v>414705.32106865261</v>
      </c>
      <c r="O102" s="265"/>
    </row>
    <row r="103" spans="1:15" x14ac:dyDescent="0.2">
      <c r="A103" s="257">
        <f t="shared" si="2"/>
        <v>2017</v>
      </c>
      <c r="B103" s="262">
        <v>2</v>
      </c>
      <c r="C103" s="270">
        <v>53651.9425789175</v>
      </c>
      <c r="D103" s="270">
        <v>0</v>
      </c>
      <c r="E103" s="270">
        <v>275764.42200000002</v>
      </c>
      <c r="F103" s="270">
        <v>0</v>
      </c>
      <c r="G103" s="270">
        <v>85800</v>
      </c>
      <c r="H103" s="270">
        <v>0</v>
      </c>
      <c r="I103" s="270"/>
      <c r="J103" s="270">
        <v>0</v>
      </c>
      <c r="K103" s="270">
        <v>0</v>
      </c>
      <c r="L103" s="270">
        <v>0</v>
      </c>
      <c r="M103" s="270">
        <v>0</v>
      </c>
      <c r="N103" s="270">
        <f t="shared" si="1"/>
        <v>415216.36457891751</v>
      </c>
      <c r="O103" s="265"/>
    </row>
    <row r="104" spans="1:15" x14ac:dyDescent="0.2">
      <c r="A104" s="257">
        <f t="shared" si="2"/>
        <v>2017</v>
      </c>
      <c r="B104" s="262">
        <v>3</v>
      </c>
      <c r="C104" s="270">
        <v>61310.285553964131</v>
      </c>
      <c r="D104" s="270">
        <v>0</v>
      </c>
      <c r="E104" s="270">
        <v>327267.20799999998</v>
      </c>
      <c r="F104" s="270">
        <v>0</v>
      </c>
      <c r="G104" s="270">
        <v>111860</v>
      </c>
      <c r="H104" s="270">
        <v>0</v>
      </c>
      <c r="I104" s="270"/>
      <c r="J104" s="270">
        <v>0</v>
      </c>
      <c r="K104" s="270">
        <v>0</v>
      </c>
      <c r="L104" s="270">
        <v>0</v>
      </c>
      <c r="M104" s="270">
        <v>0</v>
      </c>
      <c r="N104" s="270">
        <f t="shared" si="1"/>
        <v>500437.49355396413</v>
      </c>
      <c r="O104" s="265"/>
    </row>
    <row r="105" spans="1:15" x14ac:dyDescent="0.2">
      <c r="A105" s="257">
        <f t="shared" si="2"/>
        <v>2017</v>
      </c>
      <c r="B105" s="262">
        <v>4</v>
      </c>
      <c r="C105" s="270">
        <v>64372.571632696869</v>
      </c>
      <c r="D105" s="270">
        <v>0</v>
      </c>
      <c r="E105" s="270">
        <v>357933.924</v>
      </c>
      <c r="F105" s="270">
        <v>0</v>
      </c>
      <c r="G105" s="270">
        <v>125830</v>
      </c>
      <c r="H105" s="270">
        <v>0</v>
      </c>
      <c r="I105" s="270"/>
      <c r="J105" s="270">
        <v>0</v>
      </c>
      <c r="K105" s="270">
        <v>0</v>
      </c>
      <c r="L105" s="270">
        <v>0</v>
      </c>
      <c r="M105" s="270">
        <v>0</v>
      </c>
      <c r="N105" s="270">
        <f t="shared" si="1"/>
        <v>548136.4956326969</v>
      </c>
      <c r="O105" s="265"/>
    </row>
    <row r="106" spans="1:15" x14ac:dyDescent="0.2">
      <c r="A106" s="257">
        <f t="shared" si="2"/>
        <v>2017</v>
      </c>
      <c r="B106" s="262">
        <v>5</v>
      </c>
      <c r="C106" s="270">
        <v>72852.357595788562</v>
      </c>
      <c r="D106" s="270">
        <v>0</v>
      </c>
      <c r="E106" s="270">
        <v>362782.75199999998</v>
      </c>
      <c r="F106" s="270">
        <v>0</v>
      </c>
      <c r="G106" s="270">
        <v>113525</v>
      </c>
      <c r="H106" s="270">
        <v>0</v>
      </c>
      <c r="I106" s="270"/>
      <c r="J106" s="270"/>
      <c r="K106" s="270">
        <v>0</v>
      </c>
      <c r="L106" s="270">
        <v>0</v>
      </c>
      <c r="M106" s="270">
        <v>0</v>
      </c>
      <c r="N106" s="270">
        <f t="shared" si="1"/>
        <v>549160.10959578853</v>
      </c>
      <c r="O106" s="265"/>
    </row>
    <row r="107" spans="1:15" x14ac:dyDescent="0.2">
      <c r="A107" s="257">
        <f t="shared" si="2"/>
        <v>2017</v>
      </c>
      <c r="B107" s="262">
        <v>6</v>
      </c>
      <c r="C107" s="270">
        <v>79286.019678151046</v>
      </c>
      <c r="D107" s="270">
        <v>0</v>
      </c>
      <c r="E107" s="270">
        <v>374673.12099999998</v>
      </c>
      <c r="F107" s="270">
        <v>0</v>
      </c>
      <c r="G107" s="270">
        <v>115975</v>
      </c>
      <c r="H107" s="270">
        <v>0</v>
      </c>
      <c r="I107" s="270"/>
      <c r="J107" s="270"/>
      <c r="K107" s="270">
        <v>0</v>
      </c>
      <c r="L107" s="270">
        <v>0</v>
      </c>
      <c r="M107" s="270">
        <v>0</v>
      </c>
      <c r="N107" s="270">
        <f t="shared" si="1"/>
        <v>569934.14067815104</v>
      </c>
      <c r="O107" s="265"/>
    </row>
    <row r="108" spans="1:15" x14ac:dyDescent="0.2">
      <c r="A108" s="257">
        <f t="shared" si="2"/>
        <v>2017</v>
      </c>
      <c r="B108" s="262">
        <v>7</v>
      </c>
      <c r="C108" s="270">
        <v>86702.208746304605</v>
      </c>
      <c r="D108" s="270">
        <v>0</v>
      </c>
      <c r="E108" s="270">
        <v>352543.565</v>
      </c>
      <c r="F108" s="270">
        <v>0</v>
      </c>
      <c r="G108" s="270">
        <v>144250</v>
      </c>
      <c r="H108" s="270">
        <v>0</v>
      </c>
      <c r="I108" s="270"/>
      <c r="J108" s="270"/>
      <c r="K108" s="270">
        <v>0</v>
      </c>
      <c r="L108" s="270">
        <v>0</v>
      </c>
      <c r="M108" s="270">
        <v>0</v>
      </c>
      <c r="N108" s="270">
        <f t="shared" si="1"/>
        <v>583495.77374630468</v>
      </c>
      <c r="O108" s="265"/>
    </row>
    <row r="109" spans="1:15" x14ac:dyDescent="0.2">
      <c r="A109" s="257">
        <f t="shared" si="2"/>
        <v>2017</v>
      </c>
      <c r="B109" s="262">
        <v>8</v>
      </c>
      <c r="C109" s="270">
        <v>85960.980486881133</v>
      </c>
      <c r="D109" s="270">
        <v>0</v>
      </c>
      <c r="E109" s="270">
        <v>378177.52100000001</v>
      </c>
      <c r="F109" s="270">
        <v>0</v>
      </c>
      <c r="G109" s="270">
        <v>96050</v>
      </c>
      <c r="H109" s="270">
        <v>180</v>
      </c>
      <c r="I109" s="270"/>
      <c r="J109" s="270"/>
      <c r="K109" s="270">
        <v>240</v>
      </c>
      <c r="L109" s="270">
        <v>84</v>
      </c>
      <c r="M109" s="270">
        <v>76</v>
      </c>
      <c r="N109" s="270">
        <f t="shared" si="1"/>
        <v>560768.50148688117</v>
      </c>
      <c r="O109" s="265"/>
    </row>
    <row r="110" spans="1:15" x14ac:dyDescent="0.2">
      <c r="A110" s="257">
        <f t="shared" si="2"/>
        <v>2017</v>
      </c>
      <c r="B110" s="262">
        <v>9</v>
      </c>
      <c r="C110" s="270">
        <v>73136.975095376081</v>
      </c>
      <c r="D110" s="270">
        <v>0</v>
      </c>
      <c r="E110" s="270">
        <v>373296.75400000002</v>
      </c>
      <c r="F110" s="270">
        <v>0</v>
      </c>
      <c r="G110" s="270">
        <v>91130</v>
      </c>
      <c r="H110" s="270">
        <v>0</v>
      </c>
      <c r="I110" s="270"/>
      <c r="J110" s="270"/>
      <c r="K110" s="270">
        <v>0</v>
      </c>
      <c r="L110" s="270">
        <v>0</v>
      </c>
      <c r="M110" s="270">
        <v>0</v>
      </c>
      <c r="N110" s="270">
        <f t="shared" si="1"/>
        <v>537563.7290953761</v>
      </c>
      <c r="O110" s="265"/>
    </row>
    <row r="111" spans="1:15" x14ac:dyDescent="0.2">
      <c r="A111" s="257">
        <f t="shared" si="2"/>
        <v>2017</v>
      </c>
      <c r="B111" s="262">
        <v>10</v>
      </c>
      <c r="C111" s="270">
        <v>67623.525068842209</v>
      </c>
      <c r="D111" s="270">
        <v>0</v>
      </c>
      <c r="E111" s="270">
        <v>341336.63799999998</v>
      </c>
      <c r="F111" s="270">
        <v>0</v>
      </c>
      <c r="G111" s="270">
        <v>87075</v>
      </c>
      <c r="H111" s="270">
        <v>0</v>
      </c>
      <c r="I111" s="270"/>
      <c r="J111" s="270"/>
      <c r="K111" s="270">
        <v>0</v>
      </c>
      <c r="L111" s="270">
        <v>0</v>
      </c>
      <c r="M111" s="270">
        <v>0</v>
      </c>
      <c r="N111" s="270">
        <f t="shared" si="1"/>
        <v>496035.1630688422</v>
      </c>
      <c r="O111" s="265"/>
    </row>
    <row r="112" spans="1:15" x14ac:dyDescent="0.2">
      <c r="A112" s="257">
        <f t="shared" si="2"/>
        <v>2017</v>
      </c>
      <c r="B112" s="262">
        <v>11</v>
      </c>
      <c r="C112" s="270">
        <v>55652.102077390431</v>
      </c>
      <c r="D112" s="270">
        <v>0</v>
      </c>
      <c r="E112" s="270">
        <v>310714.022</v>
      </c>
      <c r="F112" s="270">
        <v>0</v>
      </c>
      <c r="G112" s="270">
        <v>44020</v>
      </c>
      <c r="H112" s="270">
        <v>0</v>
      </c>
      <c r="I112" s="270"/>
      <c r="J112" s="270"/>
      <c r="K112" s="270">
        <v>0</v>
      </c>
      <c r="L112" s="270">
        <v>0</v>
      </c>
      <c r="M112" s="270">
        <v>0</v>
      </c>
      <c r="N112" s="270">
        <f t="shared" si="1"/>
        <v>410386.12407739041</v>
      </c>
      <c r="O112" s="265"/>
    </row>
    <row r="113" spans="1:15" ht="12" x14ac:dyDescent="0.25">
      <c r="A113" s="257">
        <f t="shared" si="2"/>
        <v>2017</v>
      </c>
      <c r="B113" s="262">
        <v>12</v>
      </c>
      <c r="C113" s="270">
        <v>57423.516574453846</v>
      </c>
      <c r="D113" s="270">
        <v>0</v>
      </c>
      <c r="E113" s="270">
        <v>291035.04399999999</v>
      </c>
      <c r="F113" s="270">
        <v>0</v>
      </c>
      <c r="G113" s="270">
        <v>13575</v>
      </c>
      <c r="H113" s="270">
        <v>0</v>
      </c>
      <c r="I113" s="270"/>
      <c r="J113" s="270"/>
      <c r="K113" s="270">
        <v>0</v>
      </c>
      <c r="L113" s="270">
        <v>0</v>
      </c>
      <c r="M113" s="270">
        <v>0</v>
      </c>
      <c r="N113" s="270">
        <f t="shared" si="1"/>
        <v>362033.56057445385</v>
      </c>
      <c r="O113" s="306">
        <f>SUM(N102:N113)</f>
        <v>5947872.7771574194</v>
      </c>
    </row>
    <row r="114" spans="1:15" ht="12" x14ac:dyDescent="0.25">
      <c r="A114" s="305"/>
      <c r="B114" s="262"/>
      <c r="C114" s="307">
        <f>SUM(C102:C113)</f>
        <v>814871.16515741893</v>
      </c>
      <c r="D114" s="307">
        <f t="shared" ref="D114:N114" si="3">SUM(D102:D113)</f>
        <v>0</v>
      </c>
      <c r="E114" s="307">
        <f t="shared" si="3"/>
        <v>4029501.6120000007</v>
      </c>
      <c r="F114" s="307">
        <f t="shared" si="3"/>
        <v>0</v>
      </c>
      <c r="G114" s="307">
        <f t="shared" si="3"/>
        <v>1102340</v>
      </c>
      <c r="H114" s="307">
        <f t="shared" si="3"/>
        <v>360</v>
      </c>
      <c r="I114" s="307">
        <f t="shared" si="3"/>
        <v>0</v>
      </c>
      <c r="J114" s="307">
        <f t="shared" si="3"/>
        <v>0</v>
      </c>
      <c r="K114" s="307">
        <f t="shared" si="3"/>
        <v>480</v>
      </c>
      <c r="L114" s="307">
        <f t="shared" si="3"/>
        <v>168</v>
      </c>
      <c r="M114" s="307">
        <f t="shared" si="3"/>
        <v>152</v>
      </c>
      <c r="N114" s="307">
        <f t="shared" si="3"/>
        <v>5947872.7771574194</v>
      </c>
      <c r="O114" s="306"/>
    </row>
    <row r="115" spans="1:15" x14ac:dyDescent="0.2">
      <c r="A115" s="257">
        <f t="shared" ref="A115:A126" si="4">+A102+1</f>
        <v>2018</v>
      </c>
      <c r="B115" s="262">
        <v>1</v>
      </c>
      <c r="C115" s="270">
        <v>57598.218739825686</v>
      </c>
      <c r="D115" s="270">
        <v>0</v>
      </c>
      <c r="E115" s="270">
        <v>288236.29200000002</v>
      </c>
      <c r="F115" s="270">
        <v>0</v>
      </c>
      <c r="G115" s="270">
        <v>73250</v>
      </c>
      <c r="H115" s="270"/>
      <c r="I115" s="270"/>
      <c r="J115" s="270"/>
      <c r="K115" s="270">
        <v>240</v>
      </c>
      <c r="L115" s="270">
        <v>96</v>
      </c>
      <c r="M115" s="270">
        <v>76</v>
      </c>
      <c r="N115" s="270">
        <f t="shared" si="1"/>
        <v>419496.51073982572</v>
      </c>
      <c r="O115" s="265"/>
    </row>
    <row r="116" spans="1:15" x14ac:dyDescent="0.2">
      <c r="A116" s="257">
        <f t="shared" si="4"/>
        <v>2018</v>
      </c>
      <c r="B116" s="262">
        <v>2</v>
      </c>
      <c r="C116" s="270">
        <v>54311.564358758915</v>
      </c>
      <c r="D116" s="270">
        <v>0</v>
      </c>
      <c r="E116" s="270">
        <v>279900.88900000002</v>
      </c>
      <c r="F116" s="270">
        <v>0</v>
      </c>
      <c r="G116" s="270">
        <v>85800</v>
      </c>
      <c r="H116" s="270"/>
      <c r="I116" s="270"/>
      <c r="J116" s="270"/>
      <c r="K116" s="270">
        <v>0</v>
      </c>
      <c r="L116" s="270">
        <v>0</v>
      </c>
      <c r="M116" s="270">
        <v>0</v>
      </c>
      <c r="N116" s="270">
        <f t="shared" si="1"/>
        <v>420012.45335875894</v>
      </c>
      <c r="O116" s="265"/>
    </row>
    <row r="117" spans="1:15" x14ac:dyDescent="0.2">
      <c r="A117" s="257">
        <f t="shared" si="4"/>
        <v>2018</v>
      </c>
      <c r="B117" s="262">
        <v>3</v>
      </c>
      <c r="C117" s="270">
        <v>62064.062542005224</v>
      </c>
      <c r="D117" s="270">
        <v>0</v>
      </c>
      <c r="E117" s="270">
        <v>332176.21500000003</v>
      </c>
      <c r="F117" s="270">
        <v>0</v>
      </c>
      <c r="G117" s="270">
        <v>111860</v>
      </c>
      <c r="H117" s="270"/>
      <c r="I117" s="270"/>
      <c r="J117" s="270"/>
      <c r="K117" s="270">
        <v>0</v>
      </c>
      <c r="L117" s="270">
        <v>0</v>
      </c>
      <c r="M117" s="270">
        <v>0</v>
      </c>
      <c r="N117" s="270">
        <f t="shared" si="1"/>
        <v>506100.27754200523</v>
      </c>
      <c r="O117" s="265"/>
    </row>
    <row r="118" spans="1:15" x14ac:dyDescent="0.2">
      <c r="A118" s="257">
        <f t="shared" si="4"/>
        <v>2018</v>
      </c>
      <c r="B118" s="262">
        <v>4</v>
      </c>
      <c r="C118" s="270">
        <v>65163.997781169877</v>
      </c>
      <c r="D118" s="270">
        <v>0</v>
      </c>
      <c r="E118" s="270">
        <v>363302.93300000002</v>
      </c>
      <c r="F118" s="270">
        <v>0</v>
      </c>
      <c r="G118" s="270">
        <v>125830</v>
      </c>
      <c r="H118" s="270"/>
      <c r="I118" s="270"/>
      <c r="J118" s="270"/>
      <c r="K118" s="270">
        <v>0</v>
      </c>
      <c r="L118" s="270">
        <v>0</v>
      </c>
      <c r="M118" s="270">
        <v>0</v>
      </c>
      <c r="N118" s="270">
        <f t="shared" si="1"/>
        <v>554296.93078116991</v>
      </c>
      <c r="O118" s="265"/>
    </row>
    <row r="119" spans="1:15" x14ac:dyDescent="0.2">
      <c r="A119" s="257">
        <f t="shared" si="4"/>
        <v>2018</v>
      </c>
      <c r="B119" s="262">
        <v>5</v>
      </c>
      <c r="C119" s="270">
        <v>73748.038152224923</v>
      </c>
      <c r="D119" s="270">
        <v>0</v>
      </c>
      <c r="E119" s="270">
        <v>368224.49400000001</v>
      </c>
      <c r="F119" s="270">
        <v>0</v>
      </c>
      <c r="G119" s="270">
        <v>113525</v>
      </c>
      <c r="H119" s="270"/>
      <c r="I119" s="270"/>
      <c r="J119" s="270"/>
      <c r="K119" s="270">
        <v>0</v>
      </c>
      <c r="L119" s="270">
        <v>0</v>
      </c>
      <c r="M119" s="270">
        <v>0</v>
      </c>
      <c r="N119" s="270">
        <f t="shared" si="1"/>
        <v>555497.53215222491</v>
      </c>
      <c r="O119" s="265"/>
    </row>
    <row r="120" spans="1:15" x14ac:dyDescent="0.2">
      <c r="A120" s="257">
        <f t="shared" si="4"/>
        <v>2018</v>
      </c>
      <c r="B120" s="262">
        <v>6</v>
      </c>
      <c r="C120" s="270">
        <v>80260.798649848381</v>
      </c>
      <c r="D120" s="270">
        <v>0</v>
      </c>
      <c r="E120" s="270">
        <v>380293.21899999998</v>
      </c>
      <c r="F120" s="270">
        <v>0</v>
      </c>
      <c r="G120" s="270">
        <v>115975</v>
      </c>
      <c r="H120" s="270"/>
      <c r="I120" s="270"/>
      <c r="J120" s="270"/>
      <c r="K120" s="270">
        <v>0</v>
      </c>
      <c r="L120" s="270">
        <v>0</v>
      </c>
      <c r="M120" s="270">
        <v>0</v>
      </c>
      <c r="N120" s="270">
        <f t="shared" si="1"/>
        <v>576529.01764984836</v>
      </c>
      <c r="O120" s="265"/>
    </row>
    <row r="121" spans="1:15" x14ac:dyDescent="0.2">
      <c r="A121" s="257">
        <f t="shared" si="4"/>
        <v>2018</v>
      </c>
      <c r="B121" s="262">
        <v>7</v>
      </c>
      <c r="C121" s="270">
        <v>87768.165774147448</v>
      </c>
      <c r="D121" s="270">
        <v>0</v>
      </c>
      <c r="E121" s="270">
        <v>357831.71799999999</v>
      </c>
      <c r="F121" s="270">
        <v>0</v>
      </c>
      <c r="G121" s="270">
        <v>144250</v>
      </c>
      <c r="H121" s="270"/>
      <c r="I121" s="270"/>
      <c r="J121" s="270"/>
      <c r="K121" s="270">
        <v>0</v>
      </c>
      <c r="L121" s="270">
        <v>0</v>
      </c>
      <c r="M121" s="270">
        <v>0</v>
      </c>
      <c r="N121" s="270">
        <f t="shared" si="1"/>
        <v>589849.88377414737</v>
      </c>
      <c r="O121" s="265"/>
    </row>
    <row r="122" spans="1:15" x14ac:dyDescent="0.2">
      <c r="A122" s="257">
        <f t="shared" si="4"/>
        <v>2018</v>
      </c>
      <c r="B122" s="262">
        <v>8</v>
      </c>
      <c r="C122" s="270">
        <v>87017.824511909042</v>
      </c>
      <c r="D122" s="270">
        <v>0</v>
      </c>
      <c r="E122" s="270">
        <v>383850.18400000001</v>
      </c>
      <c r="F122" s="270">
        <v>0</v>
      </c>
      <c r="G122" s="270">
        <v>96050</v>
      </c>
      <c r="H122" s="270"/>
      <c r="I122" s="270"/>
      <c r="J122" s="270"/>
      <c r="K122" s="270">
        <v>240</v>
      </c>
      <c r="L122" s="270">
        <v>96</v>
      </c>
      <c r="M122" s="270">
        <v>76</v>
      </c>
      <c r="N122" s="270">
        <f t="shared" si="1"/>
        <v>567330.00851190905</v>
      </c>
      <c r="O122" s="265"/>
    </row>
    <row r="123" spans="1:15" x14ac:dyDescent="0.2">
      <c r="A123" s="257">
        <f t="shared" si="4"/>
        <v>2018</v>
      </c>
      <c r="B123" s="262">
        <v>9</v>
      </c>
      <c r="C123" s="270">
        <v>74036.154870901766</v>
      </c>
      <c r="D123" s="270">
        <v>0</v>
      </c>
      <c r="E123" s="270">
        <v>378896.20500000002</v>
      </c>
      <c r="F123" s="270">
        <v>0</v>
      </c>
      <c r="G123" s="270">
        <v>91130</v>
      </c>
      <c r="H123" s="270"/>
      <c r="I123" s="270"/>
      <c r="J123" s="270"/>
      <c r="K123" s="270">
        <v>0</v>
      </c>
      <c r="L123" s="270">
        <v>0</v>
      </c>
      <c r="M123" s="270">
        <v>0</v>
      </c>
      <c r="N123" s="270">
        <f t="shared" si="1"/>
        <v>544062.3598709018</v>
      </c>
      <c r="O123" s="265"/>
    </row>
    <row r="124" spans="1:15" x14ac:dyDescent="0.2">
      <c r="A124" s="257">
        <f t="shared" si="4"/>
        <v>2018</v>
      </c>
      <c r="B124" s="262">
        <v>10</v>
      </c>
      <c r="C124" s="270">
        <v>68454.919941440676</v>
      </c>
      <c r="D124" s="270">
        <v>0</v>
      </c>
      <c r="E124" s="270">
        <v>346456.68800000002</v>
      </c>
      <c r="F124" s="270">
        <v>0</v>
      </c>
      <c r="G124" s="270">
        <v>87075</v>
      </c>
      <c r="H124" s="270"/>
      <c r="I124" s="270"/>
      <c r="J124" s="270"/>
      <c r="K124" s="270">
        <v>0</v>
      </c>
      <c r="L124" s="270">
        <v>0</v>
      </c>
      <c r="M124" s="270">
        <v>0</v>
      </c>
      <c r="N124" s="270">
        <f t="shared" ref="N124:N188" si="5">SUM(C124:M124)</f>
        <v>501986.60794144071</v>
      </c>
      <c r="O124" s="265"/>
    </row>
    <row r="125" spans="1:15" x14ac:dyDescent="0.2">
      <c r="A125" s="257">
        <f t="shared" si="4"/>
        <v>2018</v>
      </c>
      <c r="B125" s="262">
        <v>11</v>
      </c>
      <c r="C125" s="270">
        <v>56336.314742574126</v>
      </c>
      <c r="D125" s="270">
        <v>0</v>
      </c>
      <c r="E125" s="270">
        <v>315374.73200000002</v>
      </c>
      <c r="F125" s="270">
        <v>0</v>
      </c>
      <c r="G125" s="270">
        <v>44020</v>
      </c>
      <c r="H125" s="270"/>
      <c r="I125" s="270"/>
      <c r="J125" s="270"/>
      <c r="K125" s="270">
        <v>0</v>
      </c>
      <c r="L125" s="270">
        <v>0</v>
      </c>
      <c r="M125" s="270">
        <v>0</v>
      </c>
      <c r="N125" s="270">
        <f t="shared" si="5"/>
        <v>415731.04674257414</v>
      </c>
      <c r="O125" s="265"/>
    </row>
    <row r="126" spans="1:15" ht="12" x14ac:dyDescent="0.25">
      <c r="A126" s="257">
        <f t="shared" si="4"/>
        <v>2018</v>
      </c>
      <c r="B126" s="262">
        <v>12</v>
      </c>
      <c r="C126" s="270">
        <v>58129.507828207206</v>
      </c>
      <c r="D126" s="270">
        <v>0</v>
      </c>
      <c r="E126" s="270">
        <v>295400.571</v>
      </c>
      <c r="F126" s="270">
        <v>0</v>
      </c>
      <c r="G126" s="270">
        <v>13575</v>
      </c>
      <c r="H126" s="270"/>
      <c r="I126" s="270"/>
      <c r="J126" s="270"/>
      <c r="K126" s="270">
        <v>0</v>
      </c>
      <c r="L126" s="270">
        <v>0</v>
      </c>
      <c r="M126" s="270">
        <v>0</v>
      </c>
      <c r="N126" s="270">
        <f t="shared" si="5"/>
        <v>367105.07882820722</v>
      </c>
      <c r="O126" s="306">
        <f>SUM(N115:N126)</f>
        <v>6017997.707893013</v>
      </c>
    </row>
    <row r="127" spans="1:15" ht="12" x14ac:dyDescent="0.25">
      <c r="A127" s="305"/>
      <c r="B127" s="262"/>
      <c r="C127" s="307">
        <f>SUM(C115:C126)</f>
        <v>824889.56789301324</v>
      </c>
      <c r="D127" s="307">
        <f t="shared" ref="D127" si="6">SUM(D115:D126)</f>
        <v>0</v>
      </c>
      <c r="E127" s="307">
        <f t="shared" ref="E127" si="7">SUM(E115:E126)</f>
        <v>4089944.14</v>
      </c>
      <c r="F127" s="307">
        <f t="shared" ref="F127" si="8">SUM(F115:F126)</f>
        <v>0</v>
      </c>
      <c r="G127" s="307">
        <f t="shared" ref="G127" si="9">SUM(G115:G126)</f>
        <v>1102340</v>
      </c>
      <c r="H127" s="307">
        <f t="shared" ref="H127" si="10">SUM(H115:H126)</f>
        <v>0</v>
      </c>
      <c r="I127" s="307">
        <f t="shared" ref="I127" si="11">SUM(I115:I126)</f>
        <v>0</v>
      </c>
      <c r="J127" s="307">
        <f t="shared" ref="J127" si="12">SUM(J115:J126)</f>
        <v>0</v>
      </c>
      <c r="K127" s="307">
        <f t="shared" ref="K127" si="13">SUM(K115:K126)</f>
        <v>480</v>
      </c>
      <c r="L127" s="307">
        <f t="shared" ref="L127" si="14">SUM(L115:L126)</f>
        <v>192</v>
      </c>
      <c r="M127" s="307">
        <f t="shared" ref="M127" si="15">SUM(M115:M126)</f>
        <v>152</v>
      </c>
      <c r="N127" s="307">
        <f t="shared" ref="N127" si="16">SUM(N115:N126)</f>
        <v>6017997.707893013</v>
      </c>
      <c r="O127" s="306"/>
    </row>
    <row r="128" spans="1:15" outlineLevel="1" x14ac:dyDescent="0.2">
      <c r="A128" s="257">
        <f t="shared" ref="A128:A139" si="17">+A115+1</f>
        <v>2019</v>
      </c>
      <c r="B128" s="262">
        <v>1</v>
      </c>
      <c r="C128" s="270">
        <v>58306.357862746969</v>
      </c>
      <c r="D128" s="270">
        <v>0</v>
      </c>
      <c r="E128" s="270">
        <v>292559.83500000002</v>
      </c>
      <c r="F128" s="270">
        <v>0</v>
      </c>
      <c r="G128" s="270">
        <v>73250</v>
      </c>
      <c r="H128" s="270"/>
      <c r="I128" s="270"/>
      <c r="J128" s="270"/>
      <c r="K128" s="270">
        <v>240</v>
      </c>
      <c r="L128" s="270">
        <v>108</v>
      </c>
      <c r="M128" s="270">
        <v>76</v>
      </c>
      <c r="N128" s="270">
        <f t="shared" si="5"/>
        <v>424540.192862747</v>
      </c>
      <c r="O128" s="265"/>
    </row>
    <row r="129" spans="1:15" outlineLevel="1" x14ac:dyDescent="0.2">
      <c r="A129" s="257">
        <f t="shared" si="17"/>
        <v>2019</v>
      </c>
      <c r="B129" s="262">
        <v>2</v>
      </c>
      <c r="C129" s="270">
        <v>54979.295833636999</v>
      </c>
      <c r="D129" s="270">
        <v>0</v>
      </c>
      <c r="E129" s="270">
        <v>284099.40100000001</v>
      </c>
      <c r="F129" s="270">
        <v>0</v>
      </c>
      <c r="G129" s="270">
        <v>85800</v>
      </c>
      <c r="H129" s="270"/>
      <c r="I129" s="270"/>
      <c r="J129" s="270"/>
      <c r="K129" s="270">
        <v>0</v>
      </c>
      <c r="L129" s="270">
        <v>0</v>
      </c>
      <c r="M129" s="270">
        <v>0</v>
      </c>
      <c r="N129" s="270">
        <f t="shared" si="5"/>
        <v>424878.69683363702</v>
      </c>
      <c r="O129" s="265"/>
    </row>
    <row r="130" spans="1:15" outlineLevel="1" x14ac:dyDescent="0.2">
      <c r="A130" s="257">
        <f t="shared" si="17"/>
        <v>2019</v>
      </c>
      <c r="B130" s="262">
        <v>3</v>
      </c>
      <c r="C130" s="270">
        <v>62827.106812730883</v>
      </c>
      <c r="D130" s="270">
        <v>0</v>
      </c>
      <c r="E130" s="270">
        <v>337158.859</v>
      </c>
      <c r="F130" s="270">
        <v>0</v>
      </c>
      <c r="G130" s="270">
        <v>111860</v>
      </c>
      <c r="H130" s="270"/>
      <c r="I130" s="270"/>
      <c r="J130" s="270"/>
      <c r="K130" s="270">
        <v>0</v>
      </c>
      <c r="L130" s="270">
        <v>0</v>
      </c>
      <c r="M130" s="270">
        <v>0</v>
      </c>
      <c r="N130" s="270">
        <f t="shared" si="5"/>
        <v>511845.96581273089</v>
      </c>
      <c r="O130" s="265"/>
    </row>
    <row r="131" spans="1:15" outlineLevel="1" x14ac:dyDescent="0.2">
      <c r="A131" s="257">
        <f t="shared" si="17"/>
        <v>2019</v>
      </c>
      <c r="B131" s="262">
        <v>4</v>
      </c>
      <c r="C131" s="270">
        <v>65965.154088507144</v>
      </c>
      <c r="D131" s="270">
        <v>0</v>
      </c>
      <c r="E131" s="270">
        <v>368752.47700000001</v>
      </c>
      <c r="F131" s="270">
        <v>0</v>
      </c>
      <c r="G131" s="270">
        <v>125830</v>
      </c>
      <c r="H131" s="270"/>
      <c r="I131" s="270"/>
      <c r="J131" s="270"/>
      <c r="K131" s="270">
        <v>0</v>
      </c>
      <c r="L131" s="270">
        <v>0</v>
      </c>
      <c r="M131" s="270">
        <v>0</v>
      </c>
      <c r="N131" s="270">
        <f t="shared" si="5"/>
        <v>560547.63108850713</v>
      </c>
      <c r="O131" s="265"/>
    </row>
    <row r="132" spans="1:15" outlineLevel="1" x14ac:dyDescent="0.2">
      <c r="A132" s="257">
        <f t="shared" si="17"/>
        <v>2019</v>
      </c>
      <c r="B132" s="262">
        <v>5</v>
      </c>
      <c r="C132" s="270">
        <v>74654.730619403126</v>
      </c>
      <c r="D132" s="270">
        <v>0</v>
      </c>
      <c r="E132" s="270">
        <v>373747.86099999998</v>
      </c>
      <c r="F132" s="270">
        <v>0</v>
      </c>
      <c r="G132" s="270">
        <v>113525</v>
      </c>
      <c r="H132" s="270"/>
      <c r="I132" s="270"/>
      <c r="J132" s="270"/>
      <c r="K132" s="270">
        <v>0</v>
      </c>
      <c r="L132" s="270">
        <v>0</v>
      </c>
      <c r="M132" s="270">
        <v>0</v>
      </c>
      <c r="N132" s="270">
        <f t="shared" si="5"/>
        <v>561927.5916194031</v>
      </c>
      <c r="O132" s="265"/>
    </row>
    <row r="133" spans="1:15" outlineLevel="1" x14ac:dyDescent="0.2">
      <c r="A133" s="257">
        <f t="shared" si="17"/>
        <v>2019</v>
      </c>
      <c r="B133" s="262">
        <v>6</v>
      </c>
      <c r="C133" s="270">
        <v>81247.562004763851</v>
      </c>
      <c r="D133" s="270">
        <v>0</v>
      </c>
      <c r="E133" s="270">
        <v>385997.61599999998</v>
      </c>
      <c r="F133" s="270">
        <v>0</v>
      </c>
      <c r="G133" s="270">
        <v>115975</v>
      </c>
      <c r="H133" s="270"/>
      <c r="I133" s="270"/>
      <c r="J133" s="270"/>
      <c r="K133" s="270">
        <v>0</v>
      </c>
      <c r="L133" s="270">
        <v>0</v>
      </c>
      <c r="M133" s="270">
        <v>0</v>
      </c>
      <c r="N133" s="270">
        <f t="shared" si="5"/>
        <v>583220.17800476379</v>
      </c>
      <c r="O133" s="265"/>
    </row>
    <row r="134" spans="1:15" outlineLevel="1" x14ac:dyDescent="0.2">
      <c r="A134" s="257">
        <f t="shared" si="17"/>
        <v>2019</v>
      </c>
      <c r="B134" s="262">
        <v>7</v>
      </c>
      <c r="C134" s="270">
        <v>88847.228170372924</v>
      </c>
      <c r="D134" s="270">
        <v>0</v>
      </c>
      <c r="E134" s="270">
        <v>363199.19400000002</v>
      </c>
      <c r="F134" s="270">
        <v>0</v>
      </c>
      <c r="G134" s="270">
        <v>144250</v>
      </c>
      <c r="H134" s="270"/>
      <c r="I134" s="270"/>
      <c r="J134" s="270"/>
      <c r="K134" s="270">
        <v>0</v>
      </c>
      <c r="L134" s="270">
        <v>0</v>
      </c>
      <c r="M134" s="270">
        <v>0</v>
      </c>
      <c r="N134" s="270">
        <f t="shared" si="5"/>
        <v>596296.42217037291</v>
      </c>
      <c r="O134" s="265"/>
    </row>
    <row r="135" spans="1:15" outlineLevel="1" x14ac:dyDescent="0.2">
      <c r="A135" s="257">
        <f t="shared" si="17"/>
        <v>2019</v>
      </c>
      <c r="B135" s="262">
        <v>8</v>
      </c>
      <c r="C135" s="270">
        <v>88087.661865850925</v>
      </c>
      <c r="D135" s="270">
        <v>0</v>
      </c>
      <c r="E135" s="270">
        <v>389607.93800000002</v>
      </c>
      <c r="F135" s="270">
        <v>0</v>
      </c>
      <c r="G135" s="270">
        <v>96050</v>
      </c>
      <c r="H135" s="270"/>
      <c r="I135" s="270"/>
      <c r="J135" s="270"/>
      <c r="K135" s="270">
        <v>240</v>
      </c>
      <c r="L135" s="270">
        <v>108</v>
      </c>
      <c r="M135" s="270">
        <v>76</v>
      </c>
      <c r="N135" s="270">
        <f t="shared" si="5"/>
        <v>574169.59986585099</v>
      </c>
      <c r="O135" s="265"/>
    </row>
    <row r="136" spans="1:15" outlineLevel="1" x14ac:dyDescent="0.2">
      <c r="A136" s="257">
        <f t="shared" si="17"/>
        <v>2019</v>
      </c>
      <c r="B136" s="262">
        <v>9</v>
      </c>
      <c r="C136" s="270">
        <v>74946.389578186107</v>
      </c>
      <c r="D136" s="270">
        <v>0</v>
      </c>
      <c r="E136" s="270">
        <v>384579.64799999999</v>
      </c>
      <c r="F136" s="270">
        <v>0</v>
      </c>
      <c r="G136" s="270">
        <v>91130</v>
      </c>
      <c r="H136" s="270"/>
      <c r="I136" s="270"/>
      <c r="J136" s="270"/>
      <c r="K136" s="270">
        <v>0</v>
      </c>
      <c r="L136" s="270">
        <v>0</v>
      </c>
      <c r="M136" s="270">
        <v>0</v>
      </c>
      <c r="N136" s="270">
        <f t="shared" si="5"/>
        <v>550656.03757818602</v>
      </c>
      <c r="O136" s="265"/>
    </row>
    <row r="137" spans="1:15" outlineLevel="1" x14ac:dyDescent="0.2">
      <c r="A137" s="257">
        <f t="shared" si="17"/>
        <v>2019</v>
      </c>
      <c r="B137" s="262">
        <v>10</v>
      </c>
      <c r="C137" s="270">
        <v>69296.536366871209</v>
      </c>
      <c r="D137" s="270">
        <v>0</v>
      </c>
      <c r="E137" s="270">
        <v>351653.538</v>
      </c>
      <c r="F137" s="270">
        <v>0</v>
      </c>
      <c r="G137" s="270">
        <v>87075</v>
      </c>
      <c r="H137" s="270"/>
      <c r="I137" s="270"/>
      <c r="J137" s="270"/>
      <c r="K137" s="270">
        <v>0</v>
      </c>
      <c r="L137" s="270">
        <v>0</v>
      </c>
      <c r="M137" s="270">
        <v>0</v>
      </c>
      <c r="N137" s="270">
        <f t="shared" si="5"/>
        <v>508025.07436687121</v>
      </c>
      <c r="O137" s="265"/>
    </row>
    <row r="138" spans="1:15" outlineLevel="1" x14ac:dyDescent="0.2">
      <c r="A138" s="257">
        <f t="shared" si="17"/>
        <v>2019</v>
      </c>
      <c r="B138" s="262">
        <v>11</v>
      </c>
      <c r="C138" s="270">
        <v>57028.93943450474</v>
      </c>
      <c r="D138" s="270">
        <v>0</v>
      </c>
      <c r="E138" s="270">
        <v>320105.353</v>
      </c>
      <c r="F138" s="270">
        <v>0</v>
      </c>
      <c r="G138" s="270">
        <v>44020</v>
      </c>
      <c r="H138" s="270"/>
      <c r="I138" s="270"/>
      <c r="J138" s="270"/>
      <c r="K138" s="270">
        <v>0</v>
      </c>
      <c r="L138" s="270">
        <v>0</v>
      </c>
      <c r="M138" s="270">
        <v>0</v>
      </c>
      <c r="N138" s="270">
        <f t="shared" si="5"/>
        <v>421154.29243450472</v>
      </c>
      <c r="O138" s="265"/>
    </row>
    <row r="139" spans="1:15" outlineLevel="1" x14ac:dyDescent="0.2">
      <c r="A139" s="257">
        <f t="shared" si="17"/>
        <v>2019</v>
      </c>
      <c r="B139" s="262">
        <v>12</v>
      </c>
      <c r="C139" s="270">
        <v>58844.17886474137</v>
      </c>
      <c r="D139" s="270">
        <v>0</v>
      </c>
      <c r="E139" s="270">
        <v>299831.58</v>
      </c>
      <c r="F139" s="270">
        <v>0</v>
      </c>
      <c r="G139" s="270">
        <v>13575</v>
      </c>
      <c r="H139" s="270"/>
      <c r="I139" s="270"/>
      <c r="J139" s="270"/>
      <c r="K139" s="270">
        <v>0</v>
      </c>
      <c r="L139" s="270">
        <v>0</v>
      </c>
      <c r="M139" s="270">
        <v>0</v>
      </c>
      <c r="N139" s="270">
        <f t="shared" si="5"/>
        <v>372250.75886474136</v>
      </c>
      <c r="O139" s="265"/>
    </row>
    <row r="140" spans="1:15" outlineLevel="1" x14ac:dyDescent="0.2">
      <c r="A140" s="257">
        <f t="shared" si="2"/>
        <v>2020</v>
      </c>
      <c r="B140" s="262">
        <v>1</v>
      </c>
      <c r="C140" s="270">
        <v>59023.203175345363</v>
      </c>
      <c r="D140" s="270">
        <v>0</v>
      </c>
      <c r="E140" s="270">
        <v>296948.23300000001</v>
      </c>
      <c r="F140" s="270">
        <v>0</v>
      </c>
      <c r="G140" s="270">
        <v>73250</v>
      </c>
      <c r="H140" s="270"/>
      <c r="I140" s="270"/>
      <c r="J140" s="270"/>
      <c r="K140" s="270"/>
      <c r="L140" s="270">
        <v>108</v>
      </c>
      <c r="M140" s="270">
        <v>76</v>
      </c>
      <c r="N140" s="270">
        <f t="shared" si="5"/>
        <v>429405.43617534538</v>
      </c>
      <c r="O140" s="265"/>
    </row>
    <row r="141" spans="1:15" outlineLevel="1" x14ac:dyDescent="0.2">
      <c r="A141" s="257">
        <f t="shared" si="2"/>
        <v>2020</v>
      </c>
      <c r="B141" s="262">
        <v>2</v>
      </c>
      <c r="C141" s="270">
        <v>55655.236707890836</v>
      </c>
      <c r="D141" s="270">
        <v>0</v>
      </c>
      <c r="E141" s="270">
        <v>288360.89299999998</v>
      </c>
      <c r="F141" s="270">
        <v>0</v>
      </c>
      <c r="G141" s="270">
        <v>85800</v>
      </c>
      <c r="H141" s="270"/>
      <c r="I141" s="270"/>
      <c r="J141" s="270"/>
      <c r="K141" s="270"/>
      <c r="L141" s="270">
        <v>0</v>
      </c>
      <c r="M141" s="270">
        <v>0</v>
      </c>
      <c r="N141" s="270">
        <f t="shared" si="5"/>
        <v>429816.1297078908</v>
      </c>
      <c r="O141" s="265"/>
    </row>
    <row r="142" spans="1:15" outlineLevel="1" x14ac:dyDescent="0.2">
      <c r="A142" s="257">
        <f t="shared" si="2"/>
        <v>2020</v>
      </c>
      <c r="B142" s="262">
        <v>3</v>
      </c>
      <c r="C142" s="270">
        <v>63599.532302397762</v>
      </c>
      <c r="D142" s="270">
        <v>0</v>
      </c>
      <c r="E142" s="270">
        <v>342216.24099999998</v>
      </c>
      <c r="F142" s="270">
        <v>0</v>
      </c>
      <c r="G142" s="270">
        <v>111860</v>
      </c>
      <c r="H142" s="270"/>
      <c r="I142" s="270"/>
      <c r="J142" s="270"/>
      <c r="K142" s="270"/>
      <c r="L142" s="270">
        <v>0</v>
      </c>
      <c r="M142" s="270">
        <v>0</v>
      </c>
      <c r="N142" s="270">
        <f t="shared" si="5"/>
        <v>517675.77330239775</v>
      </c>
      <c r="O142" s="265"/>
    </row>
    <row r="143" spans="1:15" outlineLevel="1" x14ac:dyDescent="0.2">
      <c r="A143" s="257">
        <f t="shared" si="2"/>
        <v>2020</v>
      </c>
      <c r="B143" s="262">
        <v>4</v>
      </c>
      <c r="C143" s="270">
        <v>66776.160181778978</v>
      </c>
      <c r="D143" s="270">
        <v>0</v>
      </c>
      <c r="E143" s="270">
        <v>374283.76400000002</v>
      </c>
      <c r="F143" s="270">
        <v>0</v>
      </c>
      <c r="G143" s="270">
        <v>125830</v>
      </c>
      <c r="H143" s="270"/>
      <c r="I143" s="270"/>
      <c r="J143" s="270"/>
      <c r="K143" s="270"/>
      <c r="L143" s="270">
        <v>0</v>
      </c>
      <c r="M143" s="270">
        <v>0</v>
      </c>
      <c r="N143" s="270">
        <f t="shared" si="5"/>
        <v>566889.92418177903</v>
      </c>
      <c r="O143" s="265"/>
    </row>
    <row r="144" spans="1:15" outlineLevel="1" x14ac:dyDescent="0.2">
      <c r="A144" s="257">
        <f t="shared" si="2"/>
        <v>2020</v>
      </c>
      <c r="B144" s="262">
        <v>5</v>
      </c>
      <c r="C144" s="270">
        <v>75572.570382843522</v>
      </c>
      <c r="D144" s="270">
        <v>0</v>
      </c>
      <c r="E144" s="270">
        <v>379354.07900000003</v>
      </c>
      <c r="F144" s="270">
        <v>0</v>
      </c>
      <c r="G144" s="270">
        <v>113525</v>
      </c>
      <c r="H144" s="270"/>
      <c r="I144" s="270"/>
      <c r="J144" s="270"/>
      <c r="K144" s="270"/>
      <c r="L144" s="270">
        <v>0</v>
      </c>
      <c r="M144" s="270">
        <v>0</v>
      </c>
      <c r="N144" s="270">
        <f t="shared" si="5"/>
        <v>568451.64938284352</v>
      </c>
      <c r="O144" s="265"/>
    </row>
    <row r="145" spans="1:15" outlineLevel="1" x14ac:dyDescent="0.2">
      <c r="A145" s="257">
        <f t="shared" ref="A145:A208" si="18">+A133+1</f>
        <v>2020</v>
      </c>
      <c r="B145" s="262">
        <v>6</v>
      </c>
      <c r="C145" s="270">
        <v>82246.4570844439</v>
      </c>
      <c r="D145" s="270">
        <v>0</v>
      </c>
      <c r="E145" s="270">
        <v>391787.58100000001</v>
      </c>
      <c r="F145" s="270">
        <v>0</v>
      </c>
      <c r="G145" s="270">
        <v>115975</v>
      </c>
      <c r="H145" s="270"/>
      <c r="I145" s="270"/>
      <c r="J145" s="270"/>
      <c r="K145" s="270"/>
      <c r="L145" s="270">
        <v>0</v>
      </c>
      <c r="M145" s="270">
        <v>0</v>
      </c>
      <c r="N145" s="270">
        <f t="shared" si="5"/>
        <v>590009.03808444389</v>
      </c>
      <c r="O145" s="265"/>
    </row>
    <row r="146" spans="1:15" outlineLevel="1" x14ac:dyDescent="0.2">
      <c r="A146" s="257">
        <f t="shared" si="18"/>
        <v>2020</v>
      </c>
      <c r="B146" s="262">
        <v>7</v>
      </c>
      <c r="C146" s="270">
        <v>89939.557058437174</v>
      </c>
      <c r="D146" s="270">
        <v>0</v>
      </c>
      <c r="E146" s="270">
        <v>368647.18199999997</v>
      </c>
      <c r="F146" s="270">
        <v>0</v>
      </c>
      <c r="G146" s="270">
        <v>144250</v>
      </c>
      <c r="H146" s="270"/>
      <c r="I146" s="270"/>
      <c r="J146" s="270"/>
      <c r="K146" s="270"/>
      <c r="L146" s="270">
        <v>0</v>
      </c>
      <c r="M146" s="270">
        <v>0</v>
      </c>
      <c r="N146" s="270">
        <f t="shared" si="5"/>
        <v>602836.73905843718</v>
      </c>
      <c r="O146" s="265"/>
    </row>
    <row r="147" spans="1:15" outlineLevel="1" x14ac:dyDescent="0.2">
      <c r="A147" s="257">
        <f t="shared" si="18"/>
        <v>2020</v>
      </c>
      <c r="B147" s="262">
        <v>8</v>
      </c>
      <c r="C147" s="270">
        <v>89170.652294697997</v>
      </c>
      <c r="D147" s="270">
        <v>0</v>
      </c>
      <c r="E147" s="270">
        <v>395452.05599999998</v>
      </c>
      <c r="F147" s="270">
        <v>0</v>
      </c>
      <c r="G147" s="270">
        <v>96050</v>
      </c>
      <c r="H147" s="270"/>
      <c r="I147" s="270"/>
      <c r="J147" s="270"/>
      <c r="K147" s="270"/>
      <c r="L147" s="270">
        <v>108</v>
      </c>
      <c r="M147" s="270">
        <v>76</v>
      </c>
      <c r="N147" s="270">
        <f t="shared" si="5"/>
        <v>580856.70829469804</v>
      </c>
      <c r="O147" s="265"/>
    </row>
    <row r="148" spans="1:15" outlineLevel="1" x14ac:dyDescent="0.2">
      <c r="A148" s="257">
        <f t="shared" si="18"/>
        <v>2020</v>
      </c>
      <c r="B148" s="262">
        <v>9</v>
      </c>
      <c r="C148" s="270">
        <v>75867.815131669719</v>
      </c>
      <c r="D148" s="270">
        <v>0</v>
      </c>
      <c r="E148" s="270">
        <v>390348.342</v>
      </c>
      <c r="F148" s="270">
        <v>0</v>
      </c>
      <c r="G148" s="270">
        <v>91130</v>
      </c>
      <c r="H148" s="270"/>
      <c r="I148" s="270"/>
      <c r="J148" s="270"/>
      <c r="K148" s="270"/>
      <c r="L148" s="270">
        <v>0</v>
      </c>
      <c r="M148" s="270">
        <v>0</v>
      </c>
      <c r="N148" s="270">
        <f t="shared" si="5"/>
        <v>557346.15713166969</v>
      </c>
      <c r="O148" s="265"/>
    </row>
    <row r="149" spans="1:15" outlineLevel="1" x14ac:dyDescent="0.2">
      <c r="A149" s="257">
        <f t="shared" si="18"/>
        <v>2020</v>
      </c>
      <c r="B149" s="262">
        <v>10</v>
      </c>
      <c r="C149" s="270">
        <v>70148.500013628742</v>
      </c>
      <c r="D149" s="270">
        <v>0</v>
      </c>
      <c r="E149" s="270">
        <v>356928.34100000001</v>
      </c>
      <c r="F149" s="270">
        <v>0</v>
      </c>
      <c r="G149" s="270">
        <v>87075</v>
      </c>
      <c r="H149" s="270"/>
      <c r="I149" s="270"/>
      <c r="J149" s="270"/>
      <c r="K149" s="270"/>
      <c r="L149" s="270">
        <v>0</v>
      </c>
      <c r="M149" s="270">
        <v>0</v>
      </c>
      <c r="N149" s="270">
        <f t="shared" si="5"/>
        <v>514151.84101362876</v>
      </c>
      <c r="O149" s="265"/>
    </row>
    <row r="150" spans="1:15" outlineLevel="1" x14ac:dyDescent="0.2">
      <c r="A150" s="257">
        <f t="shared" si="18"/>
        <v>2020</v>
      </c>
      <c r="B150" s="262">
        <v>11</v>
      </c>
      <c r="C150" s="270">
        <v>57730.079574527139</v>
      </c>
      <c r="D150" s="270">
        <v>0</v>
      </c>
      <c r="E150" s="270">
        <v>324906.93400000001</v>
      </c>
      <c r="F150" s="270">
        <v>0</v>
      </c>
      <c r="G150" s="270">
        <v>44020</v>
      </c>
      <c r="H150" s="270"/>
      <c r="I150" s="270"/>
      <c r="J150" s="270"/>
      <c r="K150" s="270"/>
      <c r="L150" s="270">
        <v>0</v>
      </c>
      <c r="M150" s="270">
        <v>0</v>
      </c>
      <c r="N150" s="270">
        <f t="shared" si="5"/>
        <v>426657.01357452717</v>
      </c>
      <c r="O150" s="265"/>
    </row>
    <row r="151" spans="1:15" outlineLevel="1" x14ac:dyDescent="0.2">
      <c r="A151" s="257">
        <f t="shared" si="18"/>
        <v>2020</v>
      </c>
      <c r="B151" s="262">
        <v>12</v>
      </c>
      <c r="C151" s="270">
        <v>59567.636397317627</v>
      </c>
      <c r="D151" s="270">
        <v>0</v>
      </c>
      <c r="E151" s="270">
        <v>304329.05200000003</v>
      </c>
      <c r="F151" s="270">
        <v>0</v>
      </c>
      <c r="G151" s="270">
        <v>13575</v>
      </c>
      <c r="H151" s="270"/>
      <c r="I151" s="270"/>
      <c r="J151" s="270"/>
      <c r="K151" s="270"/>
      <c r="L151" s="270">
        <v>0</v>
      </c>
      <c r="M151" s="270">
        <v>0</v>
      </c>
      <c r="N151" s="270">
        <f t="shared" si="5"/>
        <v>377471.68839731766</v>
      </c>
      <c r="O151" s="265"/>
    </row>
    <row r="152" spans="1:15" outlineLevel="1" x14ac:dyDescent="0.2">
      <c r="A152" s="257">
        <f t="shared" si="18"/>
        <v>2021</v>
      </c>
      <c r="B152" s="262">
        <v>1</v>
      </c>
      <c r="C152" s="270">
        <v>59748.861715540697</v>
      </c>
      <c r="D152" s="270">
        <v>0</v>
      </c>
      <c r="E152" s="270">
        <v>301402.45600000001</v>
      </c>
      <c r="F152" s="270">
        <v>0</v>
      </c>
      <c r="G152" s="270">
        <v>73250</v>
      </c>
      <c r="H152" s="270"/>
      <c r="I152" s="270"/>
      <c r="J152" s="270"/>
      <c r="K152" s="270"/>
      <c r="L152" s="270">
        <v>108</v>
      </c>
      <c r="M152" s="270">
        <v>76</v>
      </c>
      <c r="N152" s="270">
        <f t="shared" si="5"/>
        <v>434585.3177155407</v>
      </c>
      <c r="O152" s="265"/>
    </row>
    <row r="153" spans="1:15" outlineLevel="1" x14ac:dyDescent="0.2">
      <c r="A153" s="257">
        <f t="shared" si="18"/>
        <v>2021</v>
      </c>
      <c r="B153" s="262">
        <v>2</v>
      </c>
      <c r="C153" s="270">
        <v>56339.487911670723</v>
      </c>
      <c r="D153" s="270">
        <v>0</v>
      </c>
      <c r="E153" s="270">
        <v>292686.30599999998</v>
      </c>
      <c r="F153" s="270">
        <v>0</v>
      </c>
      <c r="G153" s="270">
        <v>85800</v>
      </c>
      <c r="H153" s="270"/>
      <c r="I153" s="270"/>
      <c r="J153" s="270"/>
      <c r="K153" s="270"/>
      <c r="L153" s="270">
        <v>0</v>
      </c>
      <c r="M153" s="270">
        <v>0</v>
      </c>
      <c r="N153" s="270">
        <f t="shared" si="5"/>
        <v>434825.79391167068</v>
      </c>
      <c r="O153" s="265"/>
    </row>
    <row r="154" spans="1:15" outlineLevel="1" x14ac:dyDescent="0.2">
      <c r="A154" s="257">
        <f t="shared" si="18"/>
        <v>2021</v>
      </c>
      <c r="B154" s="262">
        <v>3</v>
      </c>
      <c r="C154" s="270">
        <v>64381.454348047475</v>
      </c>
      <c r="D154" s="270">
        <v>0</v>
      </c>
      <c r="E154" s="270">
        <v>347349.48499999999</v>
      </c>
      <c r="F154" s="270">
        <v>0</v>
      </c>
      <c r="G154" s="270">
        <v>111860</v>
      </c>
      <c r="H154" s="270"/>
      <c r="I154" s="270"/>
      <c r="J154" s="270"/>
      <c r="K154" s="270"/>
      <c r="L154" s="270">
        <v>0</v>
      </c>
      <c r="M154" s="270">
        <v>0</v>
      </c>
      <c r="N154" s="270">
        <f t="shared" si="5"/>
        <v>523590.93934804748</v>
      </c>
      <c r="O154" s="265"/>
    </row>
    <row r="155" spans="1:15" outlineLevel="1" x14ac:dyDescent="0.2">
      <c r="A155" s="257">
        <f t="shared" si="18"/>
        <v>2021</v>
      </c>
      <c r="B155" s="262">
        <v>4</v>
      </c>
      <c r="C155" s="270">
        <v>67597.137158806232</v>
      </c>
      <c r="D155" s="270">
        <v>0</v>
      </c>
      <c r="E155" s="270">
        <v>379898.02</v>
      </c>
      <c r="F155" s="270">
        <v>0</v>
      </c>
      <c r="G155" s="270">
        <v>125830</v>
      </c>
      <c r="H155" s="270"/>
      <c r="I155" s="270"/>
      <c r="J155" s="270"/>
      <c r="K155" s="270"/>
      <c r="L155" s="270">
        <v>0</v>
      </c>
      <c r="M155" s="270">
        <v>0</v>
      </c>
      <c r="N155" s="270">
        <f t="shared" si="5"/>
        <v>573325.15715880622</v>
      </c>
      <c r="O155" s="265"/>
    </row>
    <row r="156" spans="1:15" outlineLevel="1" x14ac:dyDescent="0.2">
      <c r="A156" s="257">
        <f t="shared" si="18"/>
        <v>2021</v>
      </c>
      <c r="B156" s="262">
        <v>5</v>
      </c>
      <c r="C156" s="270">
        <v>76501.694492558585</v>
      </c>
      <c r="D156" s="270">
        <v>0</v>
      </c>
      <c r="E156" s="270">
        <v>385044.39</v>
      </c>
      <c r="F156" s="270">
        <v>0</v>
      </c>
      <c r="G156" s="270">
        <v>113525</v>
      </c>
      <c r="H156" s="270"/>
      <c r="I156" s="270"/>
      <c r="J156" s="270"/>
      <c r="K156" s="270"/>
      <c r="L156" s="270">
        <v>0</v>
      </c>
      <c r="M156" s="270">
        <v>0</v>
      </c>
      <c r="N156" s="270">
        <f t="shared" si="5"/>
        <v>575071.08449255861</v>
      </c>
      <c r="O156" s="265"/>
    </row>
    <row r="157" spans="1:15" outlineLevel="1" x14ac:dyDescent="0.2">
      <c r="A157" s="257">
        <f t="shared" si="18"/>
        <v>2021</v>
      </c>
      <c r="B157" s="262">
        <v>6</v>
      </c>
      <c r="C157" s="270">
        <v>83257.633041920009</v>
      </c>
      <c r="D157" s="270">
        <v>0</v>
      </c>
      <c r="E157" s="270">
        <v>397664.39399999997</v>
      </c>
      <c r="F157" s="270">
        <v>0</v>
      </c>
      <c r="G157" s="270">
        <v>0</v>
      </c>
      <c r="H157" s="270"/>
      <c r="I157" s="270"/>
      <c r="J157" s="270"/>
      <c r="K157" s="270"/>
      <c r="L157" s="270">
        <v>0</v>
      </c>
      <c r="M157" s="270">
        <v>0</v>
      </c>
      <c r="N157" s="270">
        <f t="shared" si="5"/>
        <v>480922.02704192</v>
      </c>
      <c r="O157" s="265"/>
    </row>
    <row r="158" spans="1:15" outlineLevel="1" x14ac:dyDescent="0.2">
      <c r="A158" s="257">
        <f t="shared" si="18"/>
        <v>2021</v>
      </c>
      <c r="B158" s="262">
        <v>7</v>
      </c>
      <c r="C158" s="270">
        <v>91045.315542722616</v>
      </c>
      <c r="D158" s="270">
        <v>0</v>
      </c>
      <c r="E158" s="270">
        <v>374176.89</v>
      </c>
      <c r="F158" s="270">
        <v>0</v>
      </c>
      <c r="G158" s="270">
        <v>0</v>
      </c>
      <c r="H158" s="270"/>
      <c r="I158" s="270"/>
      <c r="J158" s="270"/>
      <c r="K158" s="270"/>
      <c r="L158" s="270">
        <v>0</v>
      </c>
      <c r="M158" s="270">
        <v>0</v>
      </c>
      <c r="N158" s="270">
        <f t="shared" si="5"/>
        <v>465222.2055427226</v>
      </c>
      <c r="O158" s="265"/>
    </row>
    <row r="159" spans="1:15" outlineLevel="1" x14ac:dyDescent="0.2">
      <c r="A159" s="257">
        <f t="shared" si="18"/>
        <v>2021</v>
      </c>
      <c r="B159" s="262">
        <v>8</v>
      </c>
      <c r="C159" s="270">
        <v>90266.957508432417</v>
      </c>
      <c r="D159" s="270">
        <v>0</v>
      </c>
      <c r="E159" s="270">
        <v>401383.837</v>
      </c>
      <c r="F159" s="270">
        <v>0</v>
      </c>
      <c r="G159" s="270">
        <v>0</v>
      </c>
      <c r="H159" s="270"/>
      <c r="I159" s="270"/>
      <c r="J159" s="270"/>
      <c r="K159" s="270"/>
      <c r="L159" s="270">
        <v>108</v>
      </c>
      <c r="M159" s="270">
        <v>76</v>
      </c>
      <c r="N159" s="270">
        <f t="shared" si="5"/>
        <v>491834.79450843239</v>
      </c>
      <c r="O159" s="265"/>
    </row>
    <row r="160" spans="1:15" outlineLevel="1" x14ac:dyDescent="0.2">
      <c r="A160" s="257">
        <f t="shared" si="18"/>
        <v>2021</v>
      </c>
      <c r="B160" s="262">
        <v>9</v>
      </c>
      <c r="C160" s="270">
        <v>76800.569116788145</v>
      </c>
      <c r="D160" s="270">
        <v>0</v>
      </c>
      <c r="E160" s="270">
        <v>396203.56800000003</v>
      </c>
      <c r="F160" s="270">
        <v>0</v>
      </c>
      <c r="G160" s="270">
        <v>0</v>
      </c>
      <c r="H160" s="270"/>
      <c r="I160" s="270"/>
      <c r="J160" s="270"/>
      <c r="K160" s="270"/>
      <c r="L160" s="270">
        <v>0</v>
      </c>
      <c r="M160" s="270">
        <v>0</v>
      </c>
      <c r="N160" s="270">
        <f t="shared" si="5"/>
        <v>473004.13711678819</v>
      </c>
      <c r="O160" s="265"/>
    </row>
    <row r="161" spans="1:15" outlineLevel="1" x14ac:dyDescent="0.2">
      <c r="A161" s="257">
        <f t="shared" si="18"/>
        <v>2021</v>
      </c>
      <c r="B161" s="262">
        <v>10</v>
      </c>
      <c r="C161" s="270">
        <v>71010.938095234684</v>
      </c>
      <c r="D161" s="270">
        <v>0</v>
      </c>
      <c r="E161" s="270">
        <v>362282.266</v>
      </c>
      <c r="F161" s="270">
        <v>0</v>
      </c>
      <c r="G161" s="270">
        <v>0</v>
      </c>
      <c r="H161" s="270"/>
      <c r="I161" s="270"/>
      <c r="J161" s="270"/>
      <c r="K161" s="270"/>
      <c r="L161" s="270">
        <v>0</v>
      </c>
      <c r="M161" s="270">
        <v>0</v>
      </c>
      <c r="N161" s="270">
        <f t="shared" si="5"/>
        <v>433293.20409523469</v>
      </c>
      <c r="O161" s="265"/>
    </row>
    <row r="162" spans="1:15" outlineLevel="1" x14ac:dyDescent="0.2">
      <c r="A162" s="257">
        <f t="shared" si="18"/>
        <v>2021</v>
      </c>
      <c r="B162" s="262">
        <v>11</v>
      </c>
      <c r="C162" s="270">
        <v>58439.839855495942</v>
      </c>
      <c r="D162" s="270">
        <v>0</v>
      </c>
      <c r="E162" s="270">
        <v>329780.53700000001</v>
      </c>
      <c r="F162" s="270">
        <v>0</v>
      </c>
      <c r="G162" s="270">
        <v>0</v>
      </c>
      <c r="H162" s="270"/>
      <c r="I162" s="270"/>
      <c r="J162" s="270"/>
      <c r="K162" s="270"/>
      <c r="L162" s="270">
        <v>0</v>
      </c>
      <c r="M162" s="270">
        <v>0</v>
      </c>
      <c r="N162" s="270">
        <f t="shared" si="5"/>
        <v>388220.37685549597</v>
      </c>
      <c r="O162" s="265"/>
    </row>
    <row r="163" spans="1:15" outlineLevel="1" x14ac:dyDescent="0.2">
      <c r="A163" s="257">
        <f t="shared" si="18"/>
        <v>2021</v>
      </c>
      <c r="B163" s="262">
        <v>12</v>
      </c>
      <c r="C163" s="270">
        <v>60299.988451179393</v>
      </c>
      <c r="D163" s="270">
        <v>0</v>
      </c>
      <c r="E163" s="270">
        <v>308893.98800000001</v>
      </c>
      <c r="F163" s="270">
        <v>0</v>
      </c>
      <c r="G163" s="270">
        <v>0</v>
      </c>
      <c r="H163" s="270"/>
      <c r="I163" s="270"/>
      <c r="J163" s="270"/>
      <c r="K163" s="270"/>
      <c r="L163" s="270">
        <v>0</v>
      </c>
      <c r="M163" s="270">
        <v>0</v>
      </c>
      <c r="N163" s="270">
        <f t="shared" si="5"/>
        <v>369193.97645117942</v>
      </c>
      <c r="O163" s="265"/>
    </row>
    <row r="164" spans="1:15" outlineLevel="1" x14ac:dyDescent="0.2">
      <c r="A164" s="257">
        <f t="shared" si="18"/>
        <v>2022</v>
      </c>
      <c r="B164" s="262">
        <v>1</v>
      </c>
      <c r="C164" s="270">
        <v>60483.441837226535</v>
      </c>
      <c r="D164" s="270">
        <v>0</v>
      </c>
      <c r="E164" s="270">
        <v>305923.49300000002</v>
      </c>
      <c r="F164" s="270">
        <v>0</v>
      </c>
      <c r="G164" s="270">
        <v>0</v>
      </c>
      <c r="H164" s="270"/>
      <c r="I164" s="270"/>
      <c r="J164" s="270"/>
      <c r="K164" s="270"/>
      <c r="L164" s="270">
        <v>108</v>
      </c>
      <c r="M164" s="270">
        <v>76</v>
      </c>
      <c r="N164" s="270">
        <f t="shared" si="5"/>
        <v>366590.93483722652</v>
      </c>
      <c r="O164" s="265"/>
    </row>
    <row r="165" spans="1:15" outlineLevel="1" x14ac:dyDescent="0.2">
      <c r="A165" s="257">
        <f t="shared" si="18"/>
        <v>2022</v>
      </c>
      <c r="B165" s="262">
        <v>2</v>
      </c>
      <c r="C165" s="270">
        <v>57032.151616008843</v>
      </c>
      <c r="D165" s="270">
        <v>0</v>
      </c>
      <c r="E165" s="270">
        <v>297076.60100000002</v>
      </c>
      <c r="F165" s="270">
        <v>0</v>
      </c>
      <c r="G165" s="270">
        <v>0</v>
      </c>
      <c r="H165" s="270"/>
      <c r="I165" s="270"/>
      <c r="J165" s="270"/>
      <c r="K165" s="270"/>
      <c r="L165" s="270">
        <v>0</v>
      </c>
      <c r="M165" s="270">
        <v>0</v>
      </c>
      <c r="N165" s="270">
        <f t="shared" si="5"/>
        <v>354108.75261600886</v>
      </c>
      <c r="O165" s="265"/>
    </row>
    <row r="166" spans="1:15" outlineLevel="1" x14ac:dyDescent="0.2">
      <c r="A166" s="257">
        <f t="shared" si="18"/>
        <v>2022</v>
      </c>
      <c r="B166" s="262">
        <v>3</v>
      </c>
      <c r="C166" s="270">
        <v>65172.989704728556</v>
      </c>
      <c r="D166" s="270">
        <v>0</v>
      </c>
      <c r="E166" s="270">
        <v>352559.728</v>
      </c>
      <c r="F166" s="270">
        <v>0</v>
      </c>
      <c r="G166" s="270">
        <v>0</v>
      </c>
      <c r="H166" s="270"/>
      <c r="I166" s="270"/>
      <c r="J166" s="270"/>
      <c r="K166" s="270"/>
      <c r="L166" s="270">
        <v>0</v>
      </c>
      <c r="M166" s="270">
        <v>0</v>
      </c>
      <c r="N166" s="270">
        <f t="shared" si="5"/>
        <v>417732.71770472854</v>
      </c>
      <c r="O166" s="265"/>
    </row>
    <row r="167" spans="1:15" outlineLevel="1" x14ac:dyDescent="0.2">
      <c r="A167" s="257">
        <f t="shared" si="18"/>
        <v>2022</v>
      </c>
      <c r="B167" s="262">
        <v>4</v>
      </c>
      <c r="C167" s="270">
        <v>68428.207606242286</v>
      </c>
      <c r="D167" s="270">
        <v>0</v>
      </c>
      <c r="E167" s="270">
        <v>385596.49</v>
      </c>
      <c r="F167" s="270">
        <v>0</v>
      </c>
      <c r="G167" s="270">
        <v>0</v>
      </c>
      <c r="H167" s="270"/>
      <c r="I167" s="270"/>
      <c r="J167" s="270"/>
      <c r="K167" s="270"/>
      <c r="L167" s="270">
        <v>0</v>
      </c>
      <c r="M167" s="270">
        <v>0</v>
      </c>
      <c r="N167" s="270">
        <f t="shared" si="5"/>
        <v>454024.69760624226</v>
      </c>
      <c r="O167" s="265"/>
    </row>
    <row r="168" spans="1:15" outlineLevel="1" x14ac:dyDescent="0.2">
      <c r="A168" s="257">
        <f t="shared" si="18"/>
        <v>2022</v>
      </c>
      <c r="B168" s="262">
        <v>5</v>
      </c>
      <c r="C168" s="270">
        <v>77442.24168351703</v>
      </c>
      <c r="D168" s="270">
        <v>0</v>
      </c>
      <c r="E168" s="270">
        <v>390820.05599999998</v>
      </c>
      <c r="F168" s="270">
        <v>0</v>
      </c>
      <c r="G168" s="270">
        <v>0</v>
      </c>
      <c r="H168" s="270"/>
      <c r="I168" s="270"/>
      <c r="J168" s="270"/>
      <c r="K168" s="270"/>
      <c r="L168" s="270">
        <v>0</v>
      </c>
      <c r="M168" s="270">
        <v>0</v>
      </c>
      <c r="N168" s="270">
        <f t="shared" si="5"/>
        <v>468262.29768351698</v>
      </c>
      <c r="O168" s="265"/>
    </row>
    <row r="169" spans="1:15" outlineLevel="1" x14ac:dyDescent="0.2">
      <c r="A169" s="257">
        <f t="shared" si="18"/>
        <v>2022</v>
      </c>
      <c r="B169" s="262">
        <v>6</v>
      </c>
      <c r="C169" s="270">
        <v>84281.240863979998</v>
      </c>
      <c r="D169" s="270">
        <v>0</v>
      </c>
      <c r="E169" s="270">
        <v>403629.36</v>
      </c>
      <c r="F169" s="270">
        <v>0</v>
      </c>
      <c r="G169" s="270">
        <v>0</v>
      </c>
      <c r="H169" s="270"/>
      <c r="I169" s="270"/>
      <c r="J169" s="270"/>
      <c r="K169" s="270"/>
      <c r="L169" s="270">
        <v>0</v>
      </c>
      <c r="M169" s="270">
        <v>0</v>
      </c>
      <c r="N169" s="270">
        <f t="shared" si="5"/>
        <v>487910.60086398001</v>
      </c>
      <c r="O169" s="265"/>
    </row>
    <row r="170" spans="1:15" outlineLevel="1" x14ac:dyDescent="0.2">
      <c r="A170" s="257">
        <f t="shared" si="18"/>
        <v>2022</v>
      </c>
      <c r="B170" s="262">
        <v>7</v>
      </c>
      <c r="C170" s="270">
        <v>92164.6687328923</v>
      </c>
      <c r="D170" s="270">
        <v>0</v>
      </c>
      <c r="E170" s="270">
        <v>379789.54200000002</v>
      </c>
      <c r="F170" s="270">
        <v>0</v>
      </c>
      <c r="G170" s="270">
        <v>0</v>
      </c>
      <c r="H170" s="270"/>
      <c r="I170" s="270"/>
      <c r="J170" s="270"/>
      <c r="K170" s="270"/>
      <c r="L170" s="270">
        <v>0</v>
      </c>
      <c r="M170" s="270">
        <v>0</v>
      </c>
      <c r="N170" s="270">
        <f t="shared" si="5"/>
        <v>471954.21073289233</v>
      </c>
      <c r="O170" s="265"/>
    </row>
    <row r="171" spans="1:15" outlineLevel="1" x14ac:dyDescent="0.2">
      <c r="A171" s="257">
        <f t="shared" si="18"/>
        <v>2022</v>
      </c>
      <c r="B171" s="262">
        <v>8</v>
      </c>
      <c r="C171" s="270">
        <v>91376.741205173661</v>
      </c>
      <c r="D171" s="270">
        <v>0</v>
      </c>
      <c r="E171" s="270">
        <v>407404.59399999998</v>
      </c>
      <c r="F171" s="270">
        <v>0</v>
      </c>
      <c r="G171" s="270">
        <v>0</v>
      </c>
      <c r="H171" s="270"/>
      <c r="I171" s="270"/>
      <c r="J171" s="270"/>
      <c r="K171" s="270"/>
      <c r="L171" s="270">
        <v>108</v>
      </c>
      <c r="M171" s="270">
        <v>76</v>
      </c>
      <c r="N171" s="270">
        <f t="shared" si="5"/>
        <v>498965.33520517364</v>
      </c>
      <c r="O171" s="265"/>
    </row>
    <row r="172" spans="1:15" outlineLevel="1" x14ac:dyDescent="0.2">
      <c r="A172" s="257">
        <f t="shared" si="18"/>
        <v>2022</v>
      </c>
      <c r="B172" s="262">
        <v>9</v>
      </c>
      <c r="C172" s="270">
        <v>77744.790810515871</v>
      </c>
      <c r="D172" s="270">
        <v>0</v>
      </c>
      <c r="E172" s="270">
        <v>402146.62099999998</v>
      </c>
      <c r="F172" s="270">
        <v>0</v>
      </c>
      <c r="G172" s="270">
        <v>0</v>
      </c>
      <c r="H172" s="270"/>
      <c r="I172" s="270"/>
      <c r="J172" s="270"/>
      <c r="K172" s="270"/>
      <c r="L172" s="270">
        <v>0</v>
      </c>
      <c r="M172" s="270">
        <v>0</v>
      </c>
      <c r="N172" s="270">
        <f t="shared" si="5"/>
        <v>479891.41181051586</v>
      </c>
      <c r="O172" s="265"/>
    </row>
    <row r="173" spans="1:15" outlineLevel="1" x14ac:dyDescent="0.2">
      <c r="A173" s="257">
        <f t="shared" si="18"/>
        <v>2022</v>
      </c>
      <c r="B173" s="262">
        <v>10</v>
      </c>
      <c r="C173" s="270">
        <v>71883.979389232336</v>
      </c>
      <c r="D173" s="270">
        <v>0</v>
      </c>
      <c r="E173" s="270">
        <v>367716.5</v>
      </c>
      <c r="F173" s="270">
        <v>0</v>
      </c>
      <c r="G173" s="270">
        <v>0</v>
      </c>
      <c r="H173" s="270"/>
      <c r="I173" s="270"/>
      <c r="J173" s="270"/>
      <c r="K173" s="270"/>
      <c r="L173" s="270">
        <v>0</v>
      </c>
      <c r="M173" s="270">
        <v>0</v>
      </c>
      <c r="N173" s="270">
        <f t="shared" si="5"/>
        <v>439600.47938923235</v>
      </c>
      <c r="O173" s="265"/>
    </row>
    <row r="174" spans="1:15" outlineLevel="1" x14ac:dyDescent="0.2">
      <c r="A174" s="257">
        <f t="shared" si="18"/>
        <v>2022</v>
      </c>
      <c r="B174" s="262">
        <v>11</v>
      </c>
      <c r="C174" s="270">
        <v>59158.326257408182</v>
      </c>
      <c r="D174" s="270">
        <v>0</v>
      </c>
      <c r="E174" s="270">
        <v>334727.24599999998</v>
      </c>
      <c r="F174" s="270">
        <v>0</v>
      </c>
      <c r="G174" s="270">
        <v>0</v>
      </c>
      <c r="H174" s="270"/>
      <c r="I174" s="270"/>
      <c r="J174" s="270"/>
      <c r="K174" s="270"/>
      <c r="L174" s="270">
        <v>0</v>
      </c>
      <c r="M174" s="270">
        <v>0</v>
      </c>
      <c r="N174" s="270">
        <f t="shared" si="5"/>
        <v>393885.57225740817</v>
      </c>
      <c r="O174" s="265"/>
    </row>
    <row r="175" spans="1:15" outlineLevel="1" x14ac:dyDescent="0.2">
      <c r="A175" s="257">
        <f t="shared" si="18"/>
        <v>2022</v>
      </c>
      <c r="B175" s="262">
        <v>12</v>
      </c>
      <c r="C175" s="270">
        <v>61041.344379682385</v>
      </c>
      <c r="D175" s="270">
        <v>0</v>
      </c>
      <c r="E175" s="270">
        <v>313527.39799999999</v>
      </c>
      <c r="F175" s="270">
        <v>0</v>
      </c>
      <c r="G175" s="270">
        <v>0</v>
      </c>
      <c r="H175" s="270"/>
      <c r="I175" s="270"/>
      <c r="J175" s="270"/>
      <c r="K175" s="270"/>
      <c r="L175" s="270">
        <v>0</v>
      </c>
      <c r="M175" s="270">
        <v>0</v>
      </c>
      <c r="N175" s="270">
        <f t="shared" si="5"/>
        <v>374568.74237968237</v>
      </c>
      <c r="O175" s="265"/>
    </row>
    <row r="176" spans="1:15" outlineLevel="1" x14ac:dyDescent="0.2">
      <c r="A176" s="257">
        <f t="shared" si="18"/>
        <v>2023</v>
      </c>
      <c r="B176" s="262">
        <v>1</v>
      </c>
      <c r="C176" s="270">
        <v>61227.053226449229</v>
      </c>
      <c r="D176" s="270">
        <v>0</v>
      </c>
      <c r="E176" s="270">
        <v>310512.34600000002</v>
      </c>
      <c r="F176" s="270">
        <v>0</v>
      </c>
      <c r="G176" s="270">
        <v>0</v>
      </c>
      <c r="H176" s="270"/>
      <c r="I176" s="270"/>
      <c r="J176" s="270"/>
      <c r="K176" s="270"/>
      <c r="L176" s="270">
        <v>108</v>
      </c>
      <c r="M176" s="270">
        <v>76</v>
      </c>
      <c r="N176" s="270">
        <f t="shared" si="5"/>
        <v>371923.39922644926</v>
      </c>
      <c r="O176" s="265"/>
    </row>
    <row r="177" spans="1:15" outlineLevel="1" x14ac:dyDescent="0.2">
      <c r="A177" s="257">
        <f t="shared" si="18"/>
        <v>2023</v>
      </c>
      <c r="B177" s="262">
        <v>2</v>
      </c>
      <c r="C177" s="270">
        <v>57733.331248075301</v>
      </c>
      <c r="D177" s="270">
        <v>0</v>
      </c>
      <c r="E177" s="270">
        <v>301532.75</v>
      </c>
      <c r="F177" s="270">
        <v>0</v>
      </c>
      <c r="G177" s="270">
        <v>0</v>
      </c>
      <c r="H177" s="270"/>
      <c r="I177" s="270"/>
      <c r="J177" s="270"/>
      <c r="K177" s="270"/>
      <c r="L177" s="270">
        <v>0</v>
      </c>
      <c r="M177" s="270">
        <v>0</v>
      </c>
      <c r="N177" s="270">
        <f t="shared" si="5"/>
        <v>359266.08124807529</v>
      </c>
      <c r="O177" s="265"/>
    </row>
    <row r="178" spans="1:15" outlineLevel="1" x14ac:dyDescent="0.2">
      <c r="A178" s="257">
        <f t="shared" si="18"/>
        <v>2023</v>
      </c>
      <c r="B178" s="262">
        <v>3</v>
      </c>
      <c r="C178" s="270">
        <v>65974.256562930095</v>
      </c>
      <c r="D178" s="270">
        <v>0</v>
      </c>
      <c r="E178" s="270">
        <v>357848.12300000002</v>
      </c>
      <c r="F178" s="270">
        <v>0</v>
      </c>
      <c r="G178" s="270">
        <v>0</v>
      </c>
      <c r="H178" s="270"/>
      <c r="I178" s="270"/>
      <c r="J178" s="270"/>
      <c r="K178" s="270"/>
      <c r="L178" s="270">
        <v>0</v>
      </c>
      <c r="M178" s="270">
        <v>0</v>
      </c>
      <c r="N178" s="270">
        <f t="shared" si="5"/>
        <v>423822.37956293009</v>
      </c>
      <c r="O178" s="265"/>
    </row>
    <row r="179" spans="1:15" outlineLevel="1" x14ac:dyDescent="0.2">
      <c r="A179" s="257">
        <f t="shared" si="18"/>
        <v>2023</v>
      </c>
      <c r="B179" s="262">
        <v>4</v>
      </c>
      <c r="C179" s="270">
        <v>69269.495617877546</v>
      </c>
      <c r="D179" s="270">
        <v>0</v>
      </c>
      <c r="E179" s="270">
        <v>391380.43800000002</v>
      </c>
      <c r="F179" s="270">
        <v>0</v>
      </c>
      <c r="G179" s="270">
        <v>0</v>
      </c>
      <c r="H179" s="270"/>
      <c r="I179" s="270"/>
      <c r="J179" s="270"/>
      <c r="K179" s="270"/>
      <c r="L179" s="270">
        <v>0</v>
      </c>
      <c r="M179" s="270">
        <v>0</v>
      </c>
      <c r="N179" s="270">
        <f t="shared" si="5"/>
        <v>460649.93361787754</v>
      </c>
      <c r="O179" s="265"/>
    </row>
    <row r="180" spans="1:15" outlineLevel="1" x14ac:dyDescent="0.2">
      <c r="A180" s="257">
        <f t="shared" si="18"/>
        <v>2023</v>
      </c>
      <c r="B180" s="262">
        <v>5</v>
      </c>
      <c r="C180" s="270">
        <v>78394.352396359347</v>
      </c>
      <c r="D180" s="270">
        <v>0</v>
      </c>
      <c r="E180" s="270">
        <v>396682.35700000002</v>
      </c>
      <c r="F180" s="270">
        <v>0</v>
      </c>
      <c r="G180" s="270">
        <v>0</v>
      </c>
      <c r="H180" s="270"/>
      <c r="I180" s="270"/>
      <c r="J180" s="270"/>
      <c r="K180" s="270"/>
      <c r="L180" s="270">
        <v>0</v>
      </c>
      <c r="M180" s="270">
        <v>0</v>
      </c>
      <c r="N180" s="270">
        <f t="shared" si="5"/>
        <v>475076.70939635939</v>
      </c>
      <c r="O180" s="265"/>
    </row>
    <row r="181" spans="1:15" outlineLevel="1" x14ac:dyDescent="0.2">
      <c r="A181" s="257">
        <f t="shared" si="18"/>
        <v>2023</v>
      </c>
      <c r="B181" s="262">
        <v>6</v>
      </c>
      <c r="C181" s="270">
        <v>85317.433393713029</v>
      </c>
      <c r="D181" s="270">
        <v>0</v>
      </c>
      <c r="E181" s="270">
        <v>409683.80099999998</v>
      </c>
      <c r="F181" s="270">
        <v>0</v>
      </c>
      <c r="G181" s="270">
        <v>0</v>
      </c>
      <c r="H181" s="270"/>
      <c r="I181" s="270"/>
      <c r="J181" s="270"/>
      <c r="K181" s="270"/>
      <c r="L181" s="270">
        <v>0</v>
      </c>
      <c r="M181" s="270">
        <v>0</v>
      </c>
      <c r="N181" s="270">
        <f t="shared" si="5"/>
        <v>495001.23439371301</v>
      </c>
      <c r="O181" s="265"/>
    </row>
    <row r="182" spans="1:15" outlineLevel="1" x14ac:dyDescent="0.2">
      <c r="A182" s="257">
        <f t="shared" si="18"/>
        <v>2023</v>
      </c>
      <c r="B182" s="262">
        <v>7</v>
      </c>
      <c r="C182" s="270">
        <v>93297.783768543828</v>
      </c>
      <c r="D182" s="270">
        <v>0</v>
      </c>
      <c r="E182" s="270">
        <v>385486.38699999999</v>
      </c>
      <c r="F182" s="270">
        <v>0</v>
      </c>
      <c r="G182" s="270">
        <v>0</v>
      </c>
      <c r="H182" s="270"/>
      <c r="I182" s="270"/>
      <c r="J182" s="270"/>
      <c r="K182" s="270"/>
      <c r="L182" s="270">
        <v>0</v>
      </c>
      <c r="M182" s="270">
        <v>0</v>
      </c>
      <c r="N182" s="270">
        <f t="shared" si="5"/>
        <v>478784.17076854385</v>
      </c>
      <c r="O182" s="265"/>
    </row>
    <row r="183" spans="1:15" outlineLevel="1" x14ac:dyDescent="0.2">
      <c r="A183" s="257">
        <f t="shared" si="18"/>
        <v>2023</v>
      </c>
      <c r="B183" s="262">
        <v>8</v>
      </c>
      <c r="C183" s="270">
        <v>92500.169095621532</v>
      </c>
      <c r="D183" s="270">
        <v>0</v>
      </c>
      <c r="E183" s="270">
        <v>413515.66399999999</v>
      </c>
      <c r="F183" s="270">
        <v>0</v>
      </c>
      <c r="G183" s="270">
        <v>0</v>
      </c>
      <c r="H183" s="270"/>
      <c r="I183" s="270"/>
      <c r="J183" s="270"/>
      <c r="K183" s="270"/>
      <c r="L183" s="270">
        <v>108</v>
      </c>
      <c r="M183" s="270">
        <v>76</v>
      </c>
      <c r="N183" s="270">
        <f t="shared" si="5"/>
        <v>506199.83309562155</v>
      </c>
      <c r="O183" s="265"/>
    </row>
    <row r="184" spans="1:15" outlineLevel="1" x14ac:dyDescent="0.2">
      <c r="A184" s="257">
        <f t="shared" si="18"/>
        <v>2023</v>
      </c>
      <c r="B184" s="262">
        <v>9</v>
      </c>
      <c r="C184" s="270">
        <v>78700.621202162874</v>
      </c>
      <c r="D184" s="270">
        <v>0</v>
      </c>
      <c r="E184" s="270">
        <v>408178.821</v>
      </c>
      <c r="F184" s="270">
        <v>0</v>
      </c>
      <c r="G184" s="270">
        <v>0</v>
      </c>
      <c r="H184" s="270"/>
      <c r="I184" s="270"/>
      <c r="J184" s="270"/>
      <c r="K184" s="270"/>
      <c r="L184" s="270">
        <v>0</v>
      </c>
      <c r="M184" s="270">
        <v>0</v>
      </c>
      <c r="N184" s="270">
        <f t="shared" si="5"/>
        <v>486879.44220216287</v>
      </c>
      <c r="O184" s="265"/>
    </row>
    <row r="185" spans="1:15" outlineLevel="1" x14ac:dyDescent="0.2">
      <c r="A185" s="257">
        <f t="shared" si="18"/>
        <v>2023</v>
      </c>
      <c r="B185" s="262">
        <v>10</v>
      </c>
      <c r="C185" s="270">
        <v>72767.754256415617</v>
      </c>
      <c r="D185" s="270">
        <v>0</v>
      </c>
      <c r="E185" s="270">
        <v>373232.24800000002</v>
      </c>
      <c r="F185" s="270">
        <v>0</v>
      </c>
      <c r="G185" s="270">
        <v>0</v>
      </c>
      <c r="H185" s="270"/>
      <c r="I185" s="270"/>
      <c r="J185" s="270"/>
      <c r="K185" s="270"/>
      <c r="L185" s="270">
        <v>0</v>
      </c>
      <c r="M185" s="270">
        <v>0</v>
      </c>
      <c r="N185" s="270">
        <f t="shared" si="5"/>
        <v>446000.00225641567</v>
      </c>
      <c r="O185" s="265"/>
    </row>
    <row r="186" spans="1:15" outlineLevel="1" x14ac:dyDescent="0.2">
      <c r="A186" s="257">
        <f t="shared" si="18"/>
        <v>2023</v>
      </c>
      <c r="B186" s="262">
        <v>11</v>
      </c>
      <c r="C186" s="270">
        <v>59885.646063227912</v>
      </c>
      <c r="D186" s="270">
        <v>0</v>
      </c>
      <c r="E186" s="270">
        <v>339748.15399999998</v>
      </c>
      <c r="F186" s="270">
        <v>0</v>
      </c>
      <c r="G186" s="270">
        <v>0</v>
      </c>
      <c r="H186" s="270"/>
      <c r="I186" s="270"/>
      <c r="J186" s="270"/>
      <c r="K186" s="270"/>
      <c r="L186" s="270">
        <v>0</v>
      </c>
      <c r="M186" s="270">
        <v>0</v>
      </c>
      <c r="N186" s="270">
        <f t="shared" si="5"/>
        <v>399633.80006322789</v>
      </c>
      <c r="O186" s="265"/>
    </row>
    <row r="187" spans="1:15" outlineLevel="1" x14ac:dyDescent="0.2">
      <c r="A187" s="257">
        <f t="shared" si="18"/>
        <v>2023</v>
      </c>
      <c r="B187" s="262">
        <v>12</v>
      </c>
      <c r="C187" s="270">
        <v>61791.814880623009</v>
      </c>
      <c r="D187" s="270">
        <v>0</v>
      </c>
      <c r="E187" s="270">
        <v>318230.30900000001</v>
      </c>
      <c r="F187" s="270">
        <v>0</v>
      </c>
      <c r="G187" s="270">
        <v>0</v>
      </c>
      <c r="H187" s="270"/>
      <c r="I187" s="270"/>
      <c r="J187" s="270"/>
      <c r="K187" s="270"/>
      <c r="L187" s="270">
        <v>0</v>
      </c>
      <c r="M187" s="270">
        <v>0</v>
      </c>
      <c r="N187" s="270">
        <f t="shared" si="5"/>
        <v>380022.12388062302</v>
      </c>
      <c r="O187" s="265"/>
    </row>
    <row r="188" spans="1:15" outlineLevel="1" x14ac:dyDescent="0.2">
      <c r="A188" s="257">
        <f t="shared" si="18"/>
        <v>2024</v>
      </c>
      <c r="B188" s="262">
        <v>1</v>
      </c>
      <c r="C188" s="270">
        <v>61979.806917786111</v>
      </c>
      <c r="D188" s="270">
        <v>0</v>
      </c>
      <c r="E188" s="270">
        <v>315170.03100000002</v>
      </c>
      <c r="F188" s="270">
        <v>0</v>
      </c>
      <c r="G188" s="270">
        <v>0</v>
      </c>
      <c r="H188" s="270"/>
      <c r="I188" s="270"/>
      <c r="J188" s="270"/>
      <c r="K188" s="270"/>
      <c r="L188" s="270">
        <v>108</v>
      </c>
      <c r="M188" s="270"/>
      <c r="N188" s="270">
        <f t="shared" si="5"/>
        <v>377257.83791778615</v>
      </c>
      <c r="O188" s="265"/>
    </row>
    <row r="189" spans="1:15" outlineLevel="1" x14ac:dyDescent="0.2">
      <c r="A189" s="257">
        <f t="shared" si="18"/>
        <v>2024</v>
      </c>
      <c r="B189" s="262">
        <v>2</v>
      </c>
      <c r="C189" s="270">
        <v>58443.131506621634</v>
      </c>
      <c r="D189" s="270">
        <v>0</v>
      </c>
      <c r="E189" s="270">
        <v>306055.74200000003</v>
      </c>
      <c r="F189" s="270">
        <v>0</v>
      </c>
      <c r="G189" s="270">
        <v>0</v>
      </c>
      <c r="H189" s="270"/>
      <c r="I189" s="270"/>
      <c r="J189" s="270"/>
      <c r="K189" s="270"/>
      <c r="L189" s="270">
        <v>0</v>
      </c>
      <c r="M189" s="270"/>
      <c r="N189" s="270">
        <f t="shared" ref="N189:N252" si="19">SUM(C189:M189)</f>
        <v>364498.87350662169</v>
      </c>
      <c r="O189" s="265"/>
    </row>
    <row r="190" spans="1:15" outlineLevel="1" x14ac:dyDescent="0.2">
      <c r="A190" s="257">
        <f t="shared" si="18"/>
        <v>2024</v>
      </c>
      <c r="B190" s="262">
        <v>3</v>
      </c>
      <c r="C190" s="270">
        <v>66785.374566229628</v>
      </c>
      <c r="D190" s="270">
        <v>0</v>
      </c>
      <c r="E190" s="270">
        <v>363215.84600000002</v>
      </c>
      <c r="F190" s="270">
        <v>0</v>
      </c>
      <c r="G190" s="270">
        <v>0</v>
      </c>
      <c r="H190" s="270"/>
      <c r="I190" s="270"/>
      <c r="J190" s="270"/>
      <c r="K190" s="270"/>
      <c r="L190" s="270">
        <v>0</v>
      </c>
      <c r="M190" s="270"/>
      <c r="N190" s="270">
        <f t="shared" si="19"/>
        <v>430001.22056622966</v>
      </c>
      <c r="O190" s="265"/>
    </row>
    <row r="191" spans="1:15" outlineLevel="1" x14ac:dyDescent="0.2">
      <c r="A191" s="257">
        <f t="shared" si="18"/>
        <v>2024</v>
      </c>
      <c r="B191" s="262">
        <v>4</v>
      </c>
      <c r="C191" s="270">
        <v>70121.126813168798</v>
      </c>
      <c r="D191" s="270">
        <v>0</v>
      </c>
      <c r="E191" s="270">
        <v>397251.14399999997</v>
      </c>
      <c r="F191" s="270">
        <v>0</v>
      </c>
      <c r="G191" s="270">
        <v>0</v>
      </c>
      <c r="H191" s="270"/>
      <c r="I191" s="270"/>
      <c r="J191" s="270"/>
      <c r="K191" s="270"/>
      <c r="L191" s="270">
        <v>0</v>
      </c>
      <c r="M191" s="270"/>
      <c r="N191" s="270">
        <f t="shared" si="19"/>
        <v>467372.27081316878</v>
      </c>
      <c r="O191" s="265"/>
    </row>
    <row r="192" spans="1:15" outlineLevel="1" x14ac:dyDescent="0.2">
      <c r="A192" s="257">
        <f t="shared" si="18"/>
        <v>2024</v>
      </c>
      <c r="B192" s="262">
        <v>5</v>
      </c>
      <c r="C192" s="270">
        <v>79358.168798368264</v>
      </c>
      <c r="D192" s="270">
        <v>0</v>
      </c>
      <c r="E192" s="270">
        <v>402632.59299999999</v>
      </c>
      <c r="F192" s="270">
        <v>0</v>
      </c>
      <c r="G192" s="270">
        <v>0</v>
      </c>
      <c r="H192" s="270"/>
      <c r="I192" s="270"/>
      <c r="J192" s="270"/>
      <c r="K192" s="270"/>
      <c r="L192" s="270">
        <v>0</v>
      </c>
      <c r="M192" s="270"/>
      <c r="N192" s="270">
        <f t="shared" si="19"/>
        <v>481990.76179836824</v>
      </c>
      <c r="O192" s="265"/>
    </row>
    <row r="193" spans="1:15" outlineLevel="1" x14ac:dyDescent="0.2">
      <c r="A193" s="257">
        <f t="shared" si="18"/>
        <v>2024</v>
      </c>
      <c r="B193" s="262">
        <v>6</v>
      </c>
      <c r="C193" s="270">
        <v>86366.365353331857</v>
      </c>
      <c r="D193" s="270">
        <v>0</v>
      </c>
      <c r="E193" s="270">
        <v>415829.05699999997</v>
      </c>
      <c r="F193" s="270">
        <v>0</v>
      </c>
      <c r="G193" s="270">
        <v>0</v>
      </c>
      <c r="H193" s="270"/>
      <c r="I193" s="270"/>
      <c r="J193" s="270"/>
      <c r="K193" s="270"/>
      <c r="L193" s="270">
        <v>0</v>
      </c>
      <c r="M193" s="270"/>
      <c r="N193" s="270">
        <f t="shared" si="19"/>
        <v>502195.42235333181</v>
      </c>
      <c r="O193" s="265"/>
    </row>
    <row r="194" spans="1:15" outlineLevel="1" x14ac:dyDescent="0.2">
      <c r="A194" s="257">
        <f t="shared" si="18"/>
        <v>2024</v>
      </c>
      <c r="B194" s="262">
        <v>7</v>
      </c>
      <c r="C194" s="270">
        <v>94444.829844166205</v>
      </c>
      <c r="D194" s="270">
        <v>0</v>
      </c>
      <c r="E194" s="270">
        <v>391268.68199999997</v>
      </c>
      <c r="F194" s="270">
        <v>0</v>
      </c>
      <c r="G194" s="270">
        <v>0</v>
      </c>
      <c r="H194" s="270"/>
      <c r="I194" s="270"/>
      <c r="J194" s="270"/>
      <c r="K194" s="270"/>
      <c r="L194" s="270">
        <v>0</v>
      </c>
      <c r="M194" s="270"/>
      <c r="N194" s="270">
        <f t="shared" si="19"/>
        <v>485713.51184416621</v>
      </c>
      <c r="O194" s="265"/>
    </row>
    <row r="195" spans="1:15" outlineLevel="1" x14ac:dyDescent="0.2">
      <c r="A195" s="257">
        <f t="shared" si="18"/>
        <v>2024</v>
      </c>
      <c r="B195" s="262">
        <v>8</v>
      </c>
      <c r="C195" s="270">
        <v>93637.40892779977</v>
      </c>
      <c r="D195" s="270">
        <v>0</v>
      </c>
      <c r="E195" s="270">
        <v>419718.39799999999</v>
      </c>
      <c r="F195" s="270">
        <v>0</v>
      </c>
      <c r="G195" s="270">
        <v>0</v>
      </c>
      <c r="H195" s="270"/>
      <c r="I195" s="270"/>
      <c r="J195" s="270"/>
      <c r="K195" s="270"/>
      <c r="L195" s="270">
        <v>108</v>
      </c>
      <c r="M195" s="270"/>
      <c r="N195" s="270">
        <f t="shared" si="19"/>
        <v>513463.80692779977</v>
      </c>
      <c r="O195" s="265"/>
    </row>
    <row r="196" spans="1:15" outlineLevel="1" x14ac:dyDescent="0.2">
      <c r="A196" s="257">
        <f t="shared" si="18"/>
        <v>2024</v>
      </c>
      <c r="B196" s="262">
        <v>9</v>
      </c>
      <c r="C196" s="270">
        <v>79668.203014426908</v>
      </c>
      <c r="D196" s="270">
        <v>0</v>
      </c>
      <c r="E196" s="270">
        <v>414301.50300000003</v>
      </c>
      <c r="F196" s="270">
        <v>0</v>
      </c>
      <c r="G196" s="270">
        <v>0</v>
      </c>
      <c r="H196" s="270"/>
      <c r="I196" s="270"/>
      <c r="J196" s="270"/>
      <c r="K196" s="270"/>
      <c r="L196" s="270">
        <v>0</v>
      </c>
      <c r="M196" s="270"/>
      <c r="N196" s="270">
        <f t="shared" si="19"/>
        <v>493969.70601442695</v>
      </c>
      <c r="O196" s="265"/>
    </row>
    <row r="197" spans="1:15" outlineLevel="1" x14ac:dyDescent="0.2">
      <c r="A197" s="257">
        <f t="shared" si="18"/>
        <v>2024</v>
      </c>
      <c r="B197" s="262">
        <v>10</v>
      </c>
      <c r="C197" s="270">
        <v>73662.394660294289</v>
      </c>
      <c r="D197" s="270">
        <v>0</v>
      </c>
      <c r="E197" s="270">
        <v>378830.73100000003</v>
      </c>
      <c r="F197" s="270">
        <v>0</v>
      </c>
      <c r="G197" s="270">
        <v>0</v>
      </c>
      <c r="H197" s="270"/>
      <c r="I197" s="270"/>
      <c r="J197" s="270"/>
      <c r="K197" s="270"/>
      <c r="L197" s="270">
        <v>0</v>
      </c>
      <c r="M197" s="270"/>
      <c r="N197" s="270">
        <f t="shared" si="19"/>
        <v>452493.12566029432</v>
      </c>
      <c r="O197" s="265"/>
    </row>
    <row r="198" spans="1:15" outlineLevel="1" x14ac:dyDescent="0.2">
      <c r="A198" s="257">
        <f t="shared" si="18"/>
        <v>2024</v>
      </c>
      <c r="B198" s="262">
        <v>11</v>
      </c>
      <c r="C198" s="270">
        <v>60621.907874905555</v>
      </c>
      <c r="D198" s="270">
        <v>0</v>
      </c>
      <c r="E198" s="270">
        <v>344844.37699999998</v>
      </c>
      <c r="F198" s="270">
        <v>0</v>
      </c>
      <c r="G198" s="270">
        <v>0</v>
      </c>
      <c r="H198" s="270"/>
      <c r="I198" s="270"/>
      <c r="J198" s="270"/>
      <c r="K198" s="270"/>
      <c r="L198" s="270">
        <v>0</v>
      </c>
      <c r="M198" s="270"/>
      <c r="N198" s="270">
        <f t="shared" si="19"/>
        <v>405466.28487490554</v>
      </c>
      <c r="O198" s="265"/>
    </row>
    <row r="199" spans="1:15" outlineLevel="1" x14ac:dyDescent="0.2">
      <c r="A199" s="257">
        <f t="shared" si="18"/>
        <v>2024</v>
      </c>
      <c r="B199" s="262">
        <v>12</v>
      </c>
      <c r="C199" s="270">
        <v>62551.512012767547</v>
      </c>
      <c r="D199" s="270">
        <v>0</v>
      </c>
      <c r="E199" s="270">
        <v>323003.76299999998</v>
      </c>
      <c r="F199" s="270">
        <v>0</v>
      </c>
      <c r="G199" s="270">
        <v>0</v>
      </c>
      <c r="H199" s="270"/>
      <c r="I199" s="270"/>
      <c r="J199" s="270"/>
      <c r="K199" s="270"/>
      <c r="L199" s="270">
        <v>0</v>
      </c>
      <c r="M199" s="270"/>
      <c r="N199" s="270">
        <f t="shared" si="19"/>
        <v>385555.27501276752</v>
      </c>
      <c r="O199" s="265"/>
    </row>
    <row r="200" spans="1:15" outlineLevel="1" x14ac:dyDescent="0.2">
      <c r="A200" s="257">
        <f t="shared" si="18"/>
        <v>2025</v>
      </c>
      <c r="B200" s="262">
        <v>1</v>
      </c>
      <c r="C200" s="270">
        <v>62741.815310924918</v>
      </c>
      <c r="D200" s="270">
        <v>0</v>
      </c>
      <c r="E200" s="270">
        <v>319897.58100000001</v>
      </c>
      <c r="F200" s="270">
        <v>0</v>
      </c>
      <c r="G200" s="270">
        <v>0</v>
      </c>
      <c r="H200" s="270"/>
      <c r="I200" s="270"/>
      <c r="J200" s="270"/>
      <c r="K200" s="270"/>
      <c r="L200" s="270"/>
      <c r="M200" s="270"/>
      <c r="N200" s="270">
        <f t="shared" si="19"/>
        <v>382639.3963109249</v>
      </c>
      <c r="O200" s="265"/>
    </row>
    <row r="201" spans="1:15" outlineLevel="1" x14ac:dyDescent="0.2">
      <c r="A201" s="257">
        <f t="shared" si="18"/>
        <v>2025</v>
      </c>
      <c r="B201" s="262">
        <v>2</v>
      </c>
      <c r="C201" s="270">
        <v>59161.658377614207</v>
      </c>
      <c r="D201" s="270">
        <v>0</v>
      </c>
      <c r="E201" s="270">
        <v>310646.57699999999</v>
      </c>
      <c r="F201" s="270">
        <v>0</v>
      </c>
      <c r="G201" s="270">
        <v>0</v>
      </c>
      <c r="H201" s="270"/>
      <c r="I201" s="270"/>
      <c r="J201" s="270"/>
      <c r="K201" s="270"/>
      <c r="L201" s="270"/>
      <c r="M201" s="270"/>
      <c r="N201" s="270">
        <f t="shared" si="19"/>
        <v>369808.23537761421</v>
      </c>
      <c r="O201" s="265"/>
    </row>
    <row r="202" spans="1:15" outlineLevel="1" x14ac:dyDescent="0.2">
      <c r="A202" s="257">
        <f t="shared" si="18"/>
        <v>2025</v>
      </c>
      <c r="B202" s="262">
        <v>3</v>
      </c>
      <c r="C202" s="270">
        <v>67606.464829158183</v>
      </c>
      <c r="D202" s="270">
        <v>0</v>
      </c>
      <c r="E202" s="270">
        <v>368664.08299999998</v>
      </c>
      <c r="F202" s="270">
        <v>0</v>
      </c>
      <c r="G202" s="270">
        <v>0</v>
      </c>
      <c r="H202" s="270"/>
      <c r="I202" s="270"/>
      <c r="J202" s="270"/>
      <c r="K202" s="270"/>
      <c r="L202" s="270"/>
      <c r="M202" s="270"/>
      <c r="N202" s="270">
        <f t="shared" si="19"/>
        <v>436270.54782915814</v>
      </c>
      <c r="O202" s="265"/>
    </row>
    <row r="203" spans="1:15" outlineLevel="1" x14ac:dyDescent="0.2">
      <c r="A203" s="257">
        <f t="shared" si="18"/>
        <v>2025</v>
      </c>
      <c r="B203" s="262">
        <v>4</v>
      </c>
      <c r="C203" s="270">
        <v>70983.228355996456</v>
      </c>
      <c r="D203" s="270">
        <v>0</v>
      </c>
      <c r="E203" s="270">
        <v>403209.91200000001</v>
      </c>
      <c r="F203" s="270">
        <v>0</v>
      </c>
      <c r="G203" s="270">
        <v>0</v>
      </c>
      <c r="H203" s="270"/>
      <c r="I203" s="270"/>
      <c r="J203" s="270"/>
      <c r="K203" s="270"/>
      <c r="L203" s="270"/>
      <c r="M203" s="270"/>
      <c r="N203" s="270">
        <f t="shared" si="19"/>
        <v>474193.14035599644</v>
      </c>
      <c r="O203" s="265"/>
    </row>
    <row r="204" spans="1:15" outlineLevel="1" x14ac:dyDescent="0.2">
      <c r="A204" s="257">
        <f t="shared" si="18"/>
        <v>2025</v>
      </c>
      <c r="B204" s="262">
        <v>5</v>
      </c>
      <c r="C204" s="270">
        <v>80333.834804696686</v>
      </c>
      <c r="D204" s="270">
        <v>0</v>
      </c>
      <c r="E204" s="270">
        <v>408672.08100000001</v>
      </c>
      <c r="F204" s="270">
        <v>0</v>
      </c>
      <c r="G204" s="270">
        <v>0</v>
      </c>
      <c r="H204" s="270"/>
      <c r="I204" s="270"/>
      <c r="J204" s="270"/>
      <c r="K204" s="270"/>
      <c r="L204" s="270"/>
      <c r="M204" s="270"/>
      <c r="N204" s="270">
        <f t="shared" si="19"/>
        <v>489005.91580469668</v>
      </c>
      <c r="O204" s="265"/>
    </row>
    <row r="205" spans="1:15" outlineLevel="1" x14ac:dyDescent="0.2">
      <c r="A205" s="257">
        <f t="shared" si="18"/>
        <v>2025</v>
      </c>
      <c r="B205" s="262">
        <v>6</v>
      </c>
      <c r="C205" s="270">
        <v>87428.193367275642</v>
      </c>
      <c r="D205" s="270">
        <v>0</v>
      </c>
      <c r="E205" s="270">
        <v>422066.49300000002</v>
      </c>
      <c r="F205" s="270">
        <v>0</v>
      </c>
      <c r="G205" s="270">
        <v>0</v>
      </c>
      <c r="H205" s="270"/>
      <c r="I205" s="270"/>
      <c r="J205" s="270"/>
      <c r="K205" s="270"/>
      <c r="L205" s="270"/>
      <c r="M205" s="270"/>
      <c r="N205" s="270">
        <f t="shared" si="19"/>
        <v>509494.68636727566</v>
      </c>
      <c r="O205" s="265"/>
    </row>
    <row r="206" spans="1:15" outlineLevel="1" x14ac:dyDescent="0.2">
      <c r="A206" s="257">
        <f t="shared" si="18"/>
        <v>2025</v>
      </c>
      <c r="B206" s="262">
        <v>7</v>
      </c>
      <c r="C206" s="270">
        <v>95605.978234403738</v>
      </c>
      <c r="D206" s="270">
        <v>0</v>
      </c>
      <c r="E206" s="270">
        <v>397137.712</v>
      </c>
      <c r="F206" s="270">
        <v>0</v>
      </c>
      <c r="G206" s="270">
        <v>0</v>
      </c>
      <c r="H206" s="270"/>
      <c r="I206" s="270"/>
      <c r="J206" s="270"/>
      <c r="K206" s="270"/>
      <c r="L206" s="270"/>
      <c r="M206" s="270"/>
      <c r="N206" s="270">
        <f t="shared" si="19"/>
        <v>492743.69023440371</v>
      </c>
      <c r="O206" s="265"/>
    </row>
    <row r="207" spans="1:15" outlineLevel="1" x14ac:dyDescent="0.2">
      <c r="A207" s="257">
        <f t="shared" si="18"/>
        <v>2025</v>
      </c>
      <c r="B207" s="262">
        <v>8</v>
      </c>
      <c r="C207" s="270">
        <v>94788.630512103846</v>
      </c>
      <c r="D207" s="270">
        <v>0</v>
      </c>
      <c r="E207" s="270">
        <v>426014.17499999999</v>
      </c>
      <c r="F207" s="270">
        <v>0</v>
      </c>
      <c r="G207" s="270">
        <v>0</v>
      </c>
      <c r="H207" s="270"/>
      <c r="I207" s="270"/>
      <c r="J207" s="270"/>
      <c r="K207" s="270"/>
      <c r="L207" s="270"/>
      <c r="M207" s="270"/>
      <c r="N207" s="270">
        <f t="shared" si="19"/>
        <v>520802.80551210383</v>
      </c>
      <c r="O207" s="265"/>
    </row>
    <row r="208" spans="1:15" outlineLevel="1" x14ac:dyDescent="0.2">
      <c r="A208" s="257">
        <f t="shared" si="18"/>
        <v>2025</v>
      </c>
      <c r="B208" s="262">
        <v>9</v>
      </c>
      <c r="C208" s="270">
        <v>80647.680724704493</v>
      </c>
      <c r="D208" s="270">
        <v>0</v>
      </c>
      <c r="E208" s="270">
        <v>420516.02600000001</v>
      </c>
      <c r="F208" s="270">
        <v>0</v>
      </c>
      <c r="G208" s="270">
        <v>0</v>
      </c>
      <c r="H208" s="270"/>
      <c r="I208" s="270"/>
      <c r="J208" s="270"/>
      <c r="K208" s="270"/>
      <c r="L208" s="270"/>
      <c r="M208" s="270"/>
      <c r="N208" s="270">
        <f t="shared" si="19"/>
        <v>501163.70672470448</v>
      </c>
      <c r="O208" s="265"/>
    </row>
    <row r="209" spans="1:15" outlineLevel="1" x14ac:dyDescent="0.2">
      <c r="A209" s="257">
        <f t="shared" ref="A209:A235" si="20">+A197+1</f>
        <v>2025</v>
      </c>
      <c r="B209" s="262">
        <v>10</v>
      </c>
      <c r="C209" s="270">
        <v>74568.034186798526</v>
      </c>
      <c r="D209" s="270">
        <v>0</v>
      </c>
      <c r="E209" s="270">
        <v>384513.19199999998</v>
      </c>
      <c r="F209" s="270">
        <v>0</v>
      </c>
      <c r="G209" s="270">
        <v>0</v>
      </c>
      <c r="H209" s="270"/>
      <c r="I209" s="270"/>
      <c r="J209" s="270"/>
      <c r="K209" s="270"/>
      <c r="L209" s="270"/>
      <c r="M209" s="270"/>
      <c r="N209" s="270">
        <f t="shared" si="19"/>
        <v>459081.22618679854</v>
      </c>
      <c r="O209" s="265"/>
    </row>
    <row r="210" spans="1:15" outlineLevel="1" x14ac:dyDescent="0.2">
      <c r="A210" s="257">
        <f t="shared" si="20"/>
        <v>2025</v>
      </c>
      <c r="B210" s="262">
        <v>11</v>
      </c>
      <c r="C210" s="270">
        <v>61367.221629594089</v>
      </c>
      <c r="D210" s="270">
        <v>0</v>
      </c>
      <c r="E210" s="270">
        <v>350017.04200000002</v>
      </c>
      <c r="F210" s="270">
        <v>0</v>
      </c>
      <c r="G210" s="270">
        <v>0</v>
      </c>
      <c r="H210" s="270"/>
      <c r="I210" s="270"/>
      <c r="J210" s="270"/>
      <c r="K210" s="270"/>
      <c r="L210" s="270"/>
      <c r="M210" s="270"/>
      <c r="N210" s="270">
        <f t="shared" si="19"/>
        <v>411384.26362959412</v>
      </c>
      <c r="O210" s="265"/>
    </row>
    <row r="211" spans="1:15" outlineLevel="1" x14ac:dyDescent="0.2">
      <c r="A211" s="257">
        <f t="shared" si="20"/>
        <v>2025</v>
      </c>
      <c r="B211" s="262">
        <v>12</v>
      </c>
      <c r="C211" s="270">
        <v>63320.549212584534</v>
      </c>
      <c r="D211" s="270">
        <v>0</v>
      </c>
      <c r="E211" s="270">
        <v>327848.821</v>
      </c>
      <c r="F211" s="270">
        <v>0</v>
      </c>
      <c r="G211" s="270">
        <v>0</v>
      </c>
      <c r="H211" s="270"/>
      <c r="I211" s="270"/>
      <c r="J211" s="270"/>
      <c r="K211" s="270"/>
      <c r="L211" s="270"/>
      <c r="M211" s="270"/>
      <c r="N211" s="270">
        <f t="shared" si="19"/>
        <v>391169.3702125845</v>
      </c>
      <c r="O211" s="265"/>
    </row>
    <row r="212" spans="1:15" outlineLevel="1" x14ac:dyDescent="0.2">
      <c r="A212" s="257">
        <f t="shared" si="20"/>
        <v>2026</v>
      </c>
      <c r="B212" s="262">
        <v>1</v>
      </c>
      <c r="C212" s="270">
        <v>63513.192187447101</v>
      </c>
      <c r="D212" s="270">
        <v>0</v>
      </c>
      <c r="E212" s="270">
        <v>324696.04471795494</v>
      </c>
      <c r="F212" s="270">
        <v>0</v>
      </c>
      <c r="G212" s="270">
        <v>0</v>
      </c>
      <c r="H212" s="270"/>
      <c r="I212" s="270"/>
      <c r="J212" s="270"/>
      <c r="K212" s="270"/>
      <c r="L212" s="270"/>
      <c r="M212" s="270"/>
      <c r="N212" s="270">
        <f t="shared" si="19"/>
        <v>388209.23690540204</v>
      </c>
      <c r="O212" s="265"/>
    </row>
    <row r="213" spans="1:15" outlineLevel="1" x14ac:dyDescent="0.2">
      <c r="A213" s="257">
        <f t="shared" si="20"/>
        <v>2026</v>
      </c>
      <c r="B213" s="262">
        <v>2</v>
      </c>
      <c r="C213" s="270">
        <v>59889.019150059852</v>
      </c>
      <c r="D213" s="270">
        <v>0</v>
      </c>
      <c r="E213" s="270">
        <v>315306.27565786947</v>
      </c>
      <c r="F213" s="270">
        <v>0</v>
      </c>
      <c r="G213" s="270">
        <v>0</v>
      </c>
      <c r="H213" s="270"/>
      <c r="I213" s="270"/>
      <c r="J213" s="270"/>
      <c r="K213" s="270"/>
      <c r="L213" s="270"/>
      <c r="M213" s="270"/>
      <c r="N213" s="270">
        <f t="shared" si="19"/>
        <v>375195.29480792931</v>
      </c>
      <c r="O213" s="265"/>
    </row>
    <row r="214" spans="1:15" outlineLevel="1" x14ac:dyDescent="0.2">
      <c r="A214" s="257">
        <f t="shared" si="20"/>
        <v>2026</v>
      </c>
      <c r="B214" s="262">
        <v>3</v>
      </c>
      <c r="C214" s="270">
        <v>68437.649955284782</v>
      </c>
      <c r="D214" s="270">
        <v>0</v>
      </c>
      <c r="E214" s="270">
        <v>374194.04424840538</v>
      </c>
      <c r="F214" s="270">
        <v>0</v>
      </c>
      <c r="G214" s="270">
        <v>0</v>
      </c>
      <c r="H214" s="270"/>
      <c r="I214" s="270"/>
      <c r="J214" s="270"/>
      <c r="K214" s="270"/>
      <c r="L214" s="270"/>
      <c r="M214" s="270"/>
      <c r="N214" s="270">
        <f t="shared" si="19"/>
        <v>442631.69420369016</v>
      </c>
      <c r="O214" s="265"/>
    </row>
    <row r="215" spans="1:15" outlineLevel="1" x14ac:dyDescent="0.2">
      <c r="A215" s="257">
        <f t="shared" si="20"/>
        <v>2026</v>
      </c>
      <c r="B215" s="262">
        <v>4</v>
      </c>
      <c r="C215" s="270">
        <v>71855.928973652539</v>
      </c>
      <c r="D215" s="270">
        <v>0</v>
      </c>
      <c r="E215" s="270">
        <v>409258.06068372453</v>
      </c>
      <c r="F215" s="270">
        <v>0</v>
      </c>
      <c r="G215" s="270">
        <v>0</v>
      </c>
      <c r="H215" s="270"/>
      <c r="I215" s="270"/>
      <c r="J215" s="270"/>
      <c r="K215" s="270"/>
      <c r="L215" s="270"/>
      <c r="M215" s="270"/>
      <c r="N215" s="270">
        <f t="shared" si="19"/>
        <v>481113.98965737707</v>
      </c>
      <c r="O215" s="265"/>
    </row>
    <row r="216" spans="1:15" outlineLevel="1" x14ac:dyDescent="0.2">
      <c r="A216" s="257">
        <f t="shared" si="20"/>
        <v>2026</v>
      </c>
      <c r="B216" s="262">
        <v>5</v>
      </c>
      <c r="C216" s="270">
        <v>81321.496099856988</v>
      </c>
      <c r="D216" s="270">
        <v>0</v>
      </c>
      <c r="E216" s="270">
        <v>414802.16221877496</v>
      </c>
      <c r="F216" s="270">
        <v>0</v>
      </c>
      <c r="G216" s="270">
        <v>0</v>
      </c>
      <c r="H216" s="270"/>
      <c r="I216" s="270"/>
      <c r="J216" s="270"/>
      <c r="K216" s="270"/>
      <c r="L216" s="270"/>
      <c r="M216" s="270"/>
      <c r="N216" s="270">
        <f t="shared" si="19"/>
        <v>496123.65831863193</v>
      </c>
      <c r="O216" s="265"/>
    </row>
    <row r="217" spans="1:15" outlineLevel="1" x14ac:dyDescent="0.2">
      <c r="A217" s="257">
        <f t="shared" si="20"/>
        <v>2026</v>
      </c>
      <c r="B217" s="262">
        <v>6</v>
      </c>
      <c r="C217" s="270">
        <v>88503.075985596748</v>
      </c>
      <c r="D217" s="270">
        <v>0</v>
      </c>
      <c r="E217" s="270">
        <v>428397.49039889872</v>
      </c>
      <c r="F217" s="270">
        <v>0</v>
      </c>
      <c r="G217" s="270">
        <v>0</v>
      </c>
      <c r="H217" s="270"/>
      <c r="I217" s="270"/>
      <c r="J217" s="270"/>
      <c r="K217" s="270"/>
      <c r="L217" s="270"/>
      <c r="M217" s="270"/>
      <c r="N217" s="270">
        <f t="shared" si="19"/>
        <v>516900.56638449547</v>
      </c>
      <c r="O217" s="265"/>
    </row>
    <row r="218" spans="1:15" outlineLevel="1" x14ac:dyDescent="0.2">
      <c r="A218" s="257">
        <f t="shared" si="20"/>
        <v>2026</v>
      </c>
      <c r="B218" s="262">
        <v>7</v>
      </c>
      <c r="C218" s="270">
        <v>96781.402319630361</v>
      </c>
      <c r="D218" s="270">
        <v>0</v>
      </c>
      <c r="E218" s="270">
        <v>403094.77768366842</v>
      </c>
      <c r="F218" s="270">
        <v>0</v>
      </c>
      <c r="G218" s="270">
        <v>0</v>
      </c>
      <c r="H218" s="270"/>
      <c r="I218" s="270"/>
      <c r="J218" s="270"/>
      <c r="K218" s="270"/>
      <c r="L218" s="270"/>
      <c r="M218" s="270"/>
      <c r="N218" s="270">
        <f t="shared" si="19"/>
        <v>499876.1800032988</v>
      </c>
      <c r="O218" s="265"/>
    </row>
    <row r="219" spans="1:15" outlineLevel="1" x14ac:dyDescent="0.2">
      <c r="A219" s="257">
        <f t="shared" si="20"/>
        <v>2026</v>
      </c>
      <c r="B219" s="262">
        <v>8</v>
      </c>
      <c r="C219" s="270">
        <v>95954.005746656709</v>
      </c>
      <c r="D219" s="270">
        <v>0</v>
      </c>
      <c r="E219" s="270">
        <v>432404.38762893516</v>
      </c>
      <c r="F219" s="270">
        <v>0</v>
      </c>
      <c r="G219" s="270">
        <v>0</v>
      </c>
      <c r="H219" s="270"/>
      <c r="I219" s="270"/>
      <c r="J219" s="270"/>
      <c r="K219" s="270"/>
      <c r="L219" s="270"/>
      <c r="M219" s="270"/>
      <c r="N219" s="270">
        <f t="shared" si="19"/>
        <v>528358.39337559184</v>
      </c>
      <c r="O219" s="265"/>
    </row>
    <row r="220" spans="1:15" outlineLevel="1" x14ac:dyDescent="0.2">
      <c r="A220" s="257">
        <f t="shared" si="20"/>
        <v>2026</v>
      </c>
      <c r="B220" s="262">
        <v>9</v>
      </c>
      <c r="C220" s="270">
        <v>81639.200586664054</v>
      </c>
      <c r="D220" s="270">
        <v>0</v>
      </c>
      <c r="E220" s="270">
        <v>426823.76639388438</v>
      </c>
      <c r="F220" s="270">
        <v>0</v>
      </c>
      <c r="G220" s="270">
        <v>0</v>
      </c>
      <c r="H220" s="270"/>
      <c r="I220" s="270"/>
      <c r="J220" s="270"/>
      <c r="K220" s="270"/>
      <c r="L220" s="270"/>
      <c r="M220" s="270"/>
      <c r="N220" s="270">
        <f t="shared" si="19"/>
        <v>508462.96698054846</v>
      </c>
      <c r="O220" s="265"/>
    </row>
    <row r="221" spans="1:15" outlineLevel="1" x14ac:dyDescent="0.2">
      <c r="A221" s="257">
        <f t="shared" si="20"/>
        <v>2026</v>
      </c>
      <c r="B221" s="262">
        <v>10</v>
      </c>
      <c r="C221" s="270">
        <v>75484.808064225639</v>
      </c>
      <c r="D221" s="270">
        <v>0</v>
      </c>
      <c r="E221" s="270">
        <v>390280.8898835518</v>
      </c>
      <c r="F221" s="270">
        <v>0</v>
      </c>
      <c r="G221" s="270">
        <v>0</v>
      </c>
      <c r="H221" s="270"/>
      <c r="I221" s="270"/>
      <c r="J221" s="270"/>
      <c r="K221" s="270"/>
      <c r="L221" s="270"/>
      <c r="M221" s="270"/>
      <c r="N221" s="270">
        <f t="shared" si="19"/>
        <v>465765.69794777746</v>
      </c>
      <c r="O221" s="265"/>
    </row>
    <row r="222" spans="1:15" outlineLevel="1" x14ac:dyDescent="0.2">
      <c r="A222" s="257">
        <f t="shared" si="20"/>
        <v>2026</v>
      </c>
      <c r="B222" s="262">
        <v>11</v>
      </c>
      <c r="C222" s="270">
        <v>62121.69861606467</v>
      </c>
      <c r="D222" s="270">
        <v>0</v>
      </c>
      <c r="E222" s="270">
        <v>355267.29763323319</v>
      </c>
      <c r="F222" s="270">
        <v>0</v>
      </c>
      <c r="G222" s="270">
        <v>0</v>
      </c>
      <c r="H222" s="270"/>
      <c r="I222" s="270"/>
      <c r="J222" s="270"/>
      <c r="K222" s="270"/>
      <c r="L222" s="270"/>
      <c r="M222" s="270"/>
      <c r="N222" s="270">
        <f t="shared" si="19"/>
        <v>417388.99624929787</v>
      </c>
      <c r="O222" s="265"/>
    </row>
    <row r="223" spans="1:15" outlineLevel="1" x14ac:dyDescent="0.2">
      <c r="A223" s="257">
        <f t="shared" si="20"/>
        <v>2026</v>
      </c>
      <c r="B223" s="262">
        <v>12</v>
      </c>
      <c r="C223" s="270">
        <v>64099.041311182889</v>
      </c>
      <c r="D223" s="270">
        <v>0</v>
      </c>
      <c r="E223" s="270">
        <v>332766.5533180284</v>
      </c>
      <c r="F223" s="270">
        <v>0</v>
      </c>
      <c r="G223" s="270">
        <v>0</v>
      </c>
      <c r="H223" s="270"/>
      <c r="I223" s="270"/>
      <c r="J223" s="270"/>
      <c r="K223" s="270"/>
      <c r="L223" s="270"/>
      <c r="M223" s="270"/>
      <c r="N223" s="270">
        <f t="shared" si="19"/>
        <v>396865.59462921129</v>
      </c>
      <c r="O223" s="265"/>
    </row>
    <row r="224" spans="1:15" outlineLevel="1" x14ac:dyDescent="0.2">
      <c r="A224" s="257">
        <f t="shared" si="20"/>
        <v>2027</v>
      </c>
      <c r="B224" s="262">
        <v>1</v>
      </c>
      <c r="C224" s="270">
        <v>64294.052727817463</v>
      </c>
      <c r="D224" s="270">
        <v>0</v>
      </c>
      <c r="E224" s="270">
        <v>329566.48539172352</v>
      </c>
      <c r="F224" s="270">
        <v>0</v>
      </c>
      <c r="G224" s="270">
        <v>0</v>
      </c>
      <c r="H224" s="270"/>
      <c r="I224" s="270"/>
      <c r="J224" s="270"/>
      <c r="K224" s="270"/>
      <c r="L224" s="270"/>
      <c r="M224" s="270"/>
      <c r="N224" s="270">
        <f t="shared" si="19"/>
        <v>393860.53811954096</v>
      </c>
      <c r="O224" s="265"/>
    </row>
    <row r="225" spans="1:15" outlineLevel="1" x14ac:dyDescent="0.2">
      <c r="A225" s="257">
        <f t="shared" si="20"/>
        <v>2027</v>
      </c>
      <c r="B225" s="262">
        <v>2</v>
      </c>
      <c r="C225" s="270">
        <v>60625.322432026034</v>
      </c>
      <c r="D225" s="270">
        <v>0</v>
      </c>
      <c r="E225" s="270">
        <v>320035.86979565007</v>
      </c>
      <c r="F225" s="270">
        <v>0</v>
      </c>
      <c r="G225" s="270">
        <v>0</v>
      </c>
      <c r="H225" s="270"/>
      <c r="I225" s="270"/>
      <c r="J225" s="270"/>
      <c r="K225" s="270"/>
      <c r="L225" s="270"/>
      <c r="M225" s="270"/>
      <c r="N225" s="270">
        <f t="shared" si="19"/>
        <v>380661.1922276761</v>
      </c>
      <c r="O225" s="265"/>
    </row>
    <row r="226" spans="1:15" outlineLevel="1" x14ac:dyDescent="0.2">
      <c r="A226" s="257">
        <f t="shared" si="20"/>
        <v>2027</v>
      </c>
      <c r="B226" s="262">
        <v>3</v>
      </c>
      <c r="C226" s="270">
        <v>69279.054055523389</v>
      </c>
      <c r="D226" s="270">
        <v>0</v>
      </c>
      <c r="E226" s="270">
        <v>379806.95491558796</v>
      </c>
      <c r="F226" s="270">
        <v>0</v>
      </c>
      <c r="G226" s="270">
        <v>0</v>
      </c>
      <c r="H226" s="270"/>
      <c r="I226" s="270"/>
      <c r="J226" s="270"/>
      <c r="K226" s="270"/>
      <c r="L226" s="270"/>
      <c r="M226" s="270"/>
      <c r="N226" s="270">
        <f t="shared" si="19"/>
        <v>449086.00897111138</v>
      </c>
      <c r="O226" s="265"/>
    </row>
    <row r="227" spans="1:15" outlineLevel="1" x14ac:dyDescent="0.2">
      <c r="A227" s="257">
        <f t="shared" si="20"/>
        <v>2027</v>
      </c>
      <c r="B227" s="262">
        <v>4</v>
      </c>
      <c r="C227" s="270">
        <v>72739.358976061849</v>
      </c>
      <c r="D227" s="270">
        <v>0</v>
      </c>
      <c r="E227" s="270">
        <v>415396.93159776076</v>
      </c>
      <c r="F227" s="270">
        <v>0</v>
      </c>
      <c r="G227" s="270">
        <v>0</v>
      </c>
      <c r="H227" s="270"/>
      <c r="I227" s="270"/>
      <c r="J227" s="270"/>
      <c r="K227" s="270"/>
      <c r="L227" s="270"/>
      <c r="M227" s="270"/>
      <c r="N227" s="270">
        <f t="shared" si="19"/>
        <v>488136.29057382263</v>
      </c>
      <c r="O227" s="265"/>
    </row>
    <row r="228" spans="1:15" outlineLevel="1" x14ac:dyDescent="0.2">
      <c r="A228" s="257">
        <f t="shared" si="20"/>
        <v>2027</v>
      </c>
      <c r="B228" s="262">
        <v>5</v>
      </c>
      <c r="C228" s="270">
        <v>82321.300159474253</v>
      </c>
      <c r="D228" s="270">
        <v>0</v>
      </c>
      <c r="E228" s="270">
        <v>421024.19465588819</v>
      </c>
      <c r="F228" s="270">
        <v>0</v>
      </c>
      <c r="G228" s="270">
        <v>0</v>
      </c>
      <c r="H228" s="270"/>
      <c r="I228" s="270"/>
      <c r="J228" s="270"/>
      <c r="K228" s="270"/>
      <c r="L228" s="270"/>
      <c r="M228" s="270"/>
      <c r="N228" s="270">
        <f t="shared" si="19"/>
        <v>503345.49481536244</v>
      </c>
      <c r="O228" s="265"/>
    </row>
    <row r="229" spans="1:15" outlineLevel="1" x14ac:dyDescent="0.2">
      <c r="A229" s="257">
        <f t="shared" si="20"/>
        <v>2027</v>
      </c>
      <c r="B229" s="262">
        <v>6</v>
      </c>
      <c r="C229" s="270">
        <v>89591.1737076352</v>
      </c>
      <c r="D229" s="270">
        <v>0</v>
      </c>
      <c r="E229" s="270">
        <v>434823.45275883941</v>
      </c>
      <c r="F229" s="270">
        <v>0</v>
      </c>
      <c r="G229" s="270">
        <v>0</v>
      </c>
      <c r="H229" s="270"/>
      <c r="I229" s="270"/>
      <c r="J229" s="270"/>
      <c r="K229" s="270"/>
      <c r="L229" s="270"/>
      <c r="M229" s="270"/>
      <c r="N229" s="270">
        <f t="shared" si="19"/>
        <v>524414.62646647461</v>
      </c>
      <c r="O229" s="265"/>
    </row>
    <row r="230" spans="1:15" outlineLevel="1" x14ac:dyDescent="0.2">
      <c r="A230" s="257">
        <f t="shared" si="20"/>
        <v>2027</v>
      </c>
      <c r="B230" s="262">
        <v>7</v>
      </c>
      <c r="C230" s="270">
        <v>97971.27761183845</v>
      </c>
      <c r="D230" s="270">
        <v>0</v>
      </c>
      <c r="E230" s="270">
        <v>409141.19935264689</v>
      </c>
      <c r="F230" s="270">
        <v>0</v>
      </c>
      <c r="G230" s="270">
        <v>0</v>
      </c>
      <c r="H230" s="270"/>
      <c r="I230" s="270"/>
      <c r="J230" s="270"/>
      <c r="K230" s="270"/>
      <c r="L230" s="270"/>
      <c r="M230" s="270"/>
      <c r="N230" s="270">
        <f t="shared" si="19"/>
        <v>507112.47696448537</v>
      </c>
      <c r="O230" s="265"/>
    </row>
    <row r="231" spans="1:15" outlineLevel="1" x14ac:dyDescent="0.2">
      <c r="A231" s="257">
        <f t="shared" si="20"/>
        <v>2027</v>
      </c>
      <c r="B231" s="262">
        <v>8</v>
      </c>
      <c r="C231" s="270">
        <v>97133.7086429763</v>
      </c>
      <c r="D231" s="270">
        <v>0</v>
      </c>
      <c r="E231" s="270">
        <v>438890.4534473634</v>
      </c>
      <c r="F231" s="270">
        <v>0</v>
      </c>
      <c r="G231" s="270">
        <v>0</v>
      </c>
      <c r="H231" s="270"/>
      <c r="I231" s="270"/>
      <c r="J231" s="270"/>
      <c r="K231" s="270"/>
      <c r="L231" s="270"/>
      <c r="M231" s="270"/>
      <c r="N231" s="270">
        <f t="shared" si="19"/>
        <v>536024.1620903397</v>
      </c>
      <c r="O231" s="265"/>
    </row>
    <row r="232" spans="1:15" outlineLevel="1" x14ac:dyDescent="0.2">
      <c r="A232" s="257">
        <f t="shared" si="20"/>
        <v>2027</v>
      </c>
      <c r="B232" s="262">
        <v>9</v>
      </c>
      <c r="C232" s="270">
        <v>82642.910652084218</v>
      </c>
      <c r="D232" s="270">
        <v>0</v>
      </c>
      <c r="E232" s="270">
        <v>433226.1228937353</v>
      </c>
      <c r="F232" s="270">
        <v>0</v>
      </c>
      <c r="G232" s="270">
        <v>0</v>
      </c>
      <c r="H232" s="270"/>
      <c r="I232" s="270"/>
      <c r="J232" s="270"/>
      <c r="K232" s="270"/>
      <c r="L232" s="270"/>
      <c r="M232" s="270"/>
      <c r="N232" s="270">
        <f t="shared" si="19"/>
        <v>515869.03354581952</v>
      </c>
      <c r="O232" s="265"/>
    </row>
    <row r="233" spans="1:15" outlineLevel="1" x14ac:dyDescent="0.2">
      <c r="A233" s="257">
        <f t="shared" si="20"/>
        <v>2027</v>
      </c>
      <c r="B233" s="262">
        <v>10</v>
      </c>
      <c r="C233" s="270">
        <v>76412.853183432133</v>
      </c>
      <c r="D233" s="270">
        <v>0</v>
      </c>
      <c r="E233" s="270">
        <v>396135.10323541018</v>
      </c>
      <c r="F233" s="270">
        <v>0</v>
      </c>
      <c r="G233" s="270">
        <v>0</v>
      </c>
      <c r="H233" s="270"/>
      <c r="I233" s="270"/>
      <c r="J233" s="270"/>
      <c r="K233" s="270"/>
      <c r="L233" s="270"/>
      <c r="M233" s="270"/>
      <c r="N233" s="270">
        <f t="shared" si="19"/>
        <v>472547.95641884231</v>
      </c>
      <c r="O233" s="265"/>
    </row>
    <row r="234" spans="1:15" outlineLevel="1" x14ac:dyDescent="0.2">
      <c r="A234" s="257">
        <f t="shared" si="20"/>
        <v>2027</v>
      </c>
      <c r="B234" s="262">
        <v>11</v>
      </c>
      <c r="C234" s="270">
        <v>62885.451491324056</v>
      </c>
      <c r="D234" s="270">
        <v>0</v>
      </c>
      <c r="E234" s="270">
        <v>360596.30710101337</v>
      </c>
      <c r="F234" s="270">
        <v>0</v>
      </c>
      <c r="G234" s="270">
        <v>0</v>
      </c>
      <c r="H234" s="270"/>
      <c r="I234" s="270"/>
      <c r="J234" s="270"/>
      <c r="K234" s="270"/>
      <c r="L234" s="270"/>
      <c r="M234" s="270"/>
      <c r="N234" s="270">
        <f t="shared" si="19"/>
        <v>423481.75859233743</v>
      </c>
      <c r="O234" s="265"/>
    </row>
    <row r="235" spans="1:15" outlineLevel="1" x14ac:dyDescent="0.2">
      <c r="A235" s="257">
        <f t="shared" si="20"/>
        <v>2027</v>
      </c>
      <c r="B235" s="262">
        <v>12</v>
      </c>
      <c r="C235" s="270">
        <v>64887.104551458258</v>
      </c>
      <c r="D235" s="270">
        <v>0</v>
      </c>
      <c r="E235" s="270">
        <v>337758.05162087263</v>
      </c>
      <c r="F235" s="270">
        <v>0</v>
      </c>
      <c r="G235" s="270">
        <v>0</v>
      </c>
      <c r="H235" s="270"/>
      <c r="I235" s="270"/>
      <c r="J235" s="270"/>
      <c r="K235" s="270"/>
      <c r="L235" s="270"/>
      <c r="M235" s="270"/>
      <c r="N235" s="270">
        <f t="shared" si="19"/>
        <v>402645.1561723309</v>
      </c>
      <c r="O235" s="265"/>
    </row>
    <row r="236" spans="1:15" outlineLevel="1" x14ac:dyDescent="0.2">
      <c r="A236" s="257">
        <v>2028</v>
      </c>
      <c r="B236" s="257">
        <v>1</v>
      </c>
      <c r="C236" s="270">
        <v>65084.513528582676</v>
      </c>
      <c r="D236" s="270">
        <v>0</v>
      </c>
      <c r="E236" s="270">
        <v>334509.98267564364</v>
      </c>
      <c r="F236" s="270">
        <v>0</v>
      </c>
      <c r="G236" s="270">
        <v>0</v>
      </c>
      <c r="H236" s="270"/>
      <c r="I236" s="270"/>
      <c r="J236" s="270"/>
      <c r="K236" s="270"/>
      <c r="L236" s="270"/>
      <c r="M236" s="270"/>
      <c r="N236" s="270">
        <f t="shared" si="19"/>
        <v>399594.49620422634</v>
      </c>
      <c r="O236" s="265"/>
    </row>
    <row r="237" spans="1:15" outlineLevel="1" x14ac:dyDescent="0.2">
      <c r="A237" s="257">
        <v>2028</v>
      </c>
      <c r="B237" s="257">
        <v>2</v>
      </c>
      <c r="C237" s="270">
        <v>61370.678166858008</v>
      </c>
      <c r="D237" s="270">
        <v>0</v>
      </c>
      <c r="E237" s="270">
        <v>324836.40784554108</v>
      </c>
      <c r="F237" s="270">
        <v>0</v>
      </c>
      <c r="G237" s="270">
        <v>0</v>
      </c>
      <c r="H237" s="270"/>
      <c r="I237" s="270"/>
      <c r="J237" s="270"/>
      <c r="K237" s="270"/>
      <c r="L237" s="270"/>
      <c r="M237" s="270"/>
      <c r="N237" s="270">
        <f t="shared" si="19"/>
        <v>386207.08601239906</v>
      </c>
      <c r="O237" s="265"/>
    </row>
    <row r="238" spans="1:15" outlineLevel="1" x14ac:dyDescent="0.2">
      <c r="A238" s="257">
        <v>2028</v>
      </c>
      <c r="B238" s="257">
        <v>3</v>
      </c>
      <c r="C238" s="270">
        <v>70130.802766664929</v>
      </c>
      <c r="D238" s="270">
        <v>0</v>
      </c>
      <c r="E238" s="270">
        <v>385504.05924283015</v>
      </c>
      <c r="F238" s="270">
        <v>0</v>
      </c>
      <c r="G238" s="270">
        <v>0</v>
      </c>
      <c r="H238" s="270"/>
      <c r="I238" s="270"/>
      <c r="J238" s="270"/>
      <c r="K238" s="270"/>
      <c r="L238" s="270"/>
      <c r="M238" s="270"/>
      <c r="N238" s="270">
        <f t="shared" si="19"/>
        <v>455634.86200949509</v>
      </c>
      <c r="O238" s="265"/>
    </row>
    <row r="239" spans="1:15" outlineLevel="1" x14ac:dyDescent="0.2">
      <c r="A239" s="257">
        <v>2028</v>
      </c>
      <c r="B239" s="257">
        <v>4</v>
      </c>
      <c r="C239" s="270">
        <v>73633.650275239619</v>
      </c>
      <c r="D239" s="270">
        <v>0</v>
      </c>
      <c r="E239" s="270">
        <v>421627.88557556429</v>
      </c>
      <c r="F239" s="270">
        <v>0</v>
      </c>
      <c r="G239" s="270">
        <v>0</v>
      </c>
      <c r="H239" s="270"/>
      <c r="I239" s="270"/>
      <c r="J239" s="270"/>
      <c r="K239" s="270"/>
      <c r="L239" s="270"/>
      <c r="M239" s="270"/>
      <c r="N239" s="270">
        <f t="shared" si="19"/>
        <v>495261.53585080389</v>
      </c>
      <c r="O239" s="265"/>
    </row>
    <row r="240" spans="1:15" outlineLevel="1" x14ac:dyDescent="0.2">
      <c r="A240" s="257">
        <v>2028</v>
      </c>
      <c r="B240" s="257">
        <v>5</v>
      </c>
      <c r="C240" s="270">
        <v>83333.396272307058</v>
      </c>
      <c r="D240" s="270">
        <v>0</v>
      </c>
      <c r="E240" s="270">
        <v>427339.55757961556</v>
      </c>
      <c r="F240" s="270">
        <v>0</v>
      </c>
      <c r="G240" s="270">
        <v>0</v>
      </c>
      <c r="H240" s="270"/>
      <c r="I240" s="270"/>
      <c r="J240" s="270"/>
      <c r="K240" s="270"/>
      <c r="L240" s="270"/>
      <c r="M240" s="270"/>
      <c r="N240" s="270">
        <f t="shared" si="19"/>
        <v>510672.95385192265</v>
      </c>
      <c r="O240" s="265"/>
    </row>
    <row r="241" spans="1:15" outlineLevel="1" x14ac:dyDescent="0.2">
      <c r="A241" s="257">
        <v>2028</v>
      </c>
      <c r="B241" s="257">
        <v>6</v>
      </c>
      <c r="C241" s="270">
        <v>90692.649005984087</v>
      </c>
      <c r="D241" s="270">
        <v>0</v>
      </c>
      <c r="E241" s="270">
        <v>441345.80455423857</v>
      </c>
      <c r="F241" s="270">
        <v>0</v>
      </c>
      <c r="G241" s="270">
        <v>0</v>
      </c>
      <c r="H241" s="270"/>
      <c r="I241" s="270"/>
      <c r="J241" s="270"/>
      <c r="K241" s="270"/>
      <c r="L241" s="270"/>
      <c r="M241" s="270"/>
      <c r="N241" s="270">
        <f t="shared" si="19"/>
        <v>532038.45356022264</v>
      </c>
      <c r="O241" s="265"/>
    </row>
    <row r="242" spans="1:15" outlineLevel="1" x14ac:dyDescent="0.2">
      <c r="A242" s="257">
        <v>2028</v>
      </c>
      <c r="B242" s="257">
        <v>7</v>
      </c>
      <c r="C242" s="270">
        <v>99175.781780845937</v>
      </c>
      <c r="D242" s="270">
        <v>0</v>
      </c>
      <c r="E242" s="270">
        <v>415278.31734671589</v>
      </c>
      <c r="F242" s="270">
        <v>0</v>
      </c>
      <c r="G242" s="270">
        <v>0</v>
      </c>
      <c r="H242" s="270"/>
      <c r="I242" s="270"/>
      <c r="J242" s="270"/>
      <c r="K242" s="270"/>
      <c r="L242" s="270"/>
      <c r="M242" s="270"/>
      <c r="N242" s="270">
        <f t="shared" si="19"/>
        <v>514454.09912756184</v>
      </c>
      <c r="O242" s="265"/>
    </row>
    <row r="243" spans="1:15" outlineLevel="1" x14ac:dyDescent="0.2">
      <c r="A243" s="257">
        <v>2028</v>
      </c>
      <c r="B243" s="257">
        <v>8</v>
      </c>
      <c r="C243" s="270">
        <v>98327.915351958596</v>
      </c>
      <c r="D243" s="270">
        <v>0</v>
      </c>
      <c r="E243" s="270">
        <v>445473.81025312794</v>
      </c>
      <c r="F243" s="270">
        <v>0</v>
      </c>
      <c r="G243" s="270">
        <v>0</v>
      </c>
      <c r="H243" s="270"/>
      <c r="I243" s="270"/>
      <c r="J243" s="270"/>
      <c r="K243" s="270"/>
      <c r="L243" s="270"/>
      <c r="M243" s="270"/>
      <c r="N243" s="270">
        <f t="shared" si="19"/>
        <v>543801.72560508654</v>
      </c>
      <c r="O243" s="265"/>
    </row>
    <row r="244" spans="1:15" outlineLevel="1" x14ac:dyDescent="0.2">
      <c r="A244" s="257">
        <v>2028</v>
      </c>
      <c r="B244" s="257">
        <v>9</v>
      </c>
      <c r="C244" s="270">
        <v>83658.960792960614</v>
      </c>
      <c r="D244" s="270">
        <v>0</v>
      </c>
      <c r="E244" s="270">
        <v>439724.5147411431</v>
      </c>
      <c r="F244" s="270">
        <v>0</v>
      </c>
      <c r="G244" s="270">
        <v>0</v>
      </c>
      <c r="H244" s="270"/>
      <c r="I244" s="270"/>
      <c r="J244" s="270"/>
      <c r="K244" s="270"/>
      <c r="L244" s="270"/>
      <c r="M244" s="270"/>
      <c r="N244" s="270">
        <f t="shared" si="19"/>
        <v>523383.47553410369</v>
      </c>
      <c r="O244" s="265"/>
    </row>
    <row r="245" spans="1:15" outlineLevel="1" x14ac:dyDescent="0.2">
      <c r="A245" s="257">
        <v>2028</v>
      </c>
      <c r="B245" s="257">
        <v>10</v>
      </c>
      <c r="C245" s="270">
        <v>77352.308118273984</v>
      </c>
      <c r="D245" s="270">
        <v>0</v>
      </c>
      <c r="E245" s="270">
        <v>402077.12978760048</v>
      </c>
      <c r="F245" s="270">
        <v>0</v>
      </c>
      <c r="G245" s="270">
        <v>0</v>
      </c>
      <c r="H245" s="270"/>
      <c r="I245" s="270"/>
      <c r="J245" s="270"/>
      <c r="K245" s="270"/>
      <c r="L245" s="270"/>
      <c r="M245" s="270"/>
      <c r="N245" s="270">
        <f t="shared" si="19"/>
        <v>479429.43790587445</v>
      </c>
      <c r="O245" s="265"/>
    </row>
    <row r="246" spans="1:15" outlineLevel="1" x14ac:dyDescent="0.2">
      <c r="A246" s="257">
        <v>2028</v>
      </c>
      <c r="B246" s="257">
        <v>11</v>
      </c>
      <c r="C246" s="270">
        <v>63658.594297436306</v>
      </c>
      <c r="D246" s="270">
        <v>0</v>
      </c>
      <c r="E246" s="270">
        <v>366005.25171085948</v>
      </c>
      <c r="F246" s="270">
        <v>0</v>
      </c>
      <c r="G246" s="270">
        <v>0</v>
      </c>
      <c r="H246" s="270"/>
      <c r="I246" s="270"/>
      <c r="J246" s="270"/>
      <c r="K246" s="270"/>
      <c r="L246" s="270"/>
      <c r="M246" s="270"/>
      <c r="N246" s="270">
        <f t="shared" si="19"/>
        <v>429663.84600829578</v>
      </c>
      <c r="O246" s="265"/>
    </row>
    <row r="247" spans="1:15" outlineLevel="1" x14ac:dyDescent="0.2">
      <c r="A247" s="257">
        <v>2028</v>
      </c>
      <c r="B247" s="257">
        <v>12</v>
      </c>
      <c r="C247" s="270">
        <v>65684.856605450172</v>
      </c>
      <c r="D247" s="270">
        <v>0</v>
      </c>
      <c r="E247" s="270">
        <v>342824.42239830567</v>
      </c>
      <c r="F247" s="270">
        <v>0</v>
      </c>
      <c r="G247" s="270">
        <v>0</v>
      </c>
      <c r="H247" s="270"/>
      <c r="I247" s="270"/>
      <c r="J247" s="270"/>
      <c r="K247" s="270"/>
      <c r="L247" s="270"/>
      <c r="M247" s="270"/>
      <c r="N247" s="270">
        <f t="shared" si="19"/>
        <v>408509.27900375583</v>
      </c>
      <c r="O247" s="265"/>
    </row>
    <row r="248" spans="1:15" outlineLevel="1" x14ac:dyDescent="0.2">
      <c r="A248" s="257">
        <v>2029</v>
      </c>
      <c r="B248" s="257">
        <v>1</v>
      </c>
      <c r="C248" s="270">
        <v>65884.692619781243</v>
      </c>
      <c r="D248" s="270">
        <v>0</v>
      </c>
      <c r="E248" s="270">
        <v>339527.63241886825</v>
      </c>
      <c r="F248" s="270">
        <v>0</v>
      </c>
      <c r="G248" s="270">
        <v>0</v>
      </c>
      <c r="H248" s="270"/>
      <c r="I248" s="270"/>
      <c r="J248" s="270"/>
      <c r="K248" s="270"/>
      <c r="L248" s="270"/>
      <c r="M248" s="270"/>
      <c r="N248" s="270">
        <f t="shared" si="19"/>
        <v>405412.32503864949</v>
      </c>
      <c r="O248" s="265"/>
    </row>
    <row r="249" spans="1:15" outlineLevel="1" x14ac:dyDescent="0.2">
      <c r="A249" s="257">
        <v>2029</v>
      </c>
      <c r="B249" s="257">
        <v>2</v>
      </c>
      <c r="C249" s="270">
        <v>62125.19764959532</v>
      </c>
      <c r="D249" s="270">
        <v>0</v>
      </c>
      <c r="E249" s="270">
        <v>329708.95396622474</v>
      </c>
      <c r="F249" s="270">
        <v>0</v>
      </c>
      <c r="G249" s="270">
        <v>0</v>
      </c>
      <c r="H249" s="270"/>
      <c r="I249" s="270"/>
      <c r="J249" s="270"/>
      <c r="K249" s="270"/>
      <c r="L249" s="270"/>
      <c r="M249" s="270"/>
      <c r="N249" s="270">
        <f t="shared" si="19"/>
        <v>391834.15161582007</v>
      </c>
      <c r="O249" s="265"/>
    </row>
    <row r="250" spans="1:15" outlineLevel="1" x14ac:dyDescent="0.2">
      <c r="A250" s="257">
        <v>2029</v>
      </c>
      <c r="B250" s="257">
        <v>3</v>
      </c>
      <c r="C250" s="270">
        <v>70993.023270137099</v>
      </c>
      <c r="D250" s="270">
        <v>0</v>
      </c>
      <c r="E250" s="270">
        <v>391286.62013503356</v>
      </c>
      <c r="F250" s="270">
        <v>0</v>
      </c>
      <c r="G250" s="270">
        <v>0</v>
      </c>
      <c r="H250" s="270"/>
      <c r="I250" s="270"/>
      <c r="J250" s="270"/>
      <c r="K250" s="270"/>
      <c r="L250" s="270"/>
      <c r="M250" s="270"/>
      <c r="N250" s="270">
        <f t="shared" si="19"/>
        <v>462279.64340517065</v>
      </c>
      <c r="O250" s="265"/>
    </row>
    <row r="251" spans="1:15" outlineLevel="1" x14ac:dyDescent="0.2">
      <c r="A251" s="257">
        <v>2029</v>
      </c>
      <c r="B251" s="257">
        <v>4</v>
      </c>
      <c r="C251" s="270">
        <v>74538.936404988388</v>
      </c>
      <c r="D251" s="270">
        <v>0</v>
      </c>
      <c r="E251" s="270">
        <v>427952.30386309238</v>
      </c>
      <c r="F251" s="270">
        <v>0</v>
      </c>
      <c r="G251" s="270">
        <v>0</v>
      </c>
      <c r="H251" s="270"/>
      <c r="I251" s="270"/>
      <c r="J251" s="270"/>
      <c r="K251" s="270"/>
      <c r="L251" s="270"/>
      <c r="M251" s="270"/>
      <c r="N251" s="270">
        <f t="shared" si="19"/>
        <v>502491.24026808079</v>
      </c>
      <c r="O251" s="265"/>
    </row>
    <row r="252" spans="1:15" outlineLevel="1" x14ac:dyDescent="0.2">
      <c r="A252" s="257">
        <v>2029</v>
      </c>
      <c r="B252" s="257">
        <v>5</v>
      </c>
      <c r="C252" s="270">
        <v>84357.935562538987</v>
      </c>
      <c r="D252" s="270">
        <v>0</v>
      </c>
      <c r="E252" s="270">
        <v>433749.65094725718</v>
      </c>
      <c r="F252" s="270">
        <v>0</v>
      </c>
      <c r="G252" s="270">
        <v>0</v>
      </c>
      <c r="H252" s="270"/>
      <c r="I252" s="270"/>
      <c r="J252" s="270"/>
      <c r="K252" s="270"/>
      <c r="L252" s="270"/>
      <c r="M252" s="270"/>
      <c r="N252" s="270">
        <f t="shared" si="19"/>
        <v>518107.58650979615</v>
      </c>
      <c r="O252" s="265"/>
    </row>
    <row r="253" spans="1:15" outlineLevel="1" x14ac:dyDescent="0.2">
      <c r="A253" s="257">
        <v>2029</v>
      </c>
      <c r="B253" s="257">
        <v>6</v>
      </c>
      <c r="C253" s="270">
        <v>91807.666350749641</v>
      </c>
      <c r="D253" s="270">
        <v>0</v>
      </c>
      <c r="E253" s="270">
        <v>447965.99162662891</v>
      </c>
      <c r="F253" s="270">
        <v>0</v>
      </c>
      <c r="G253" s="270">
        <v>0</v>
      </c>
      <c r="H253" s="270"/>
      <c r="I253" s="270"/>
      <c r="J253" s="270"/>
      <c r="K253" s="270"/>
      <c r="L253" s="270"/>
      <c r="M253" s="270"/>
      <c r="N253" s="270">
        <f t="shared" ref="N253:N316" si="21">SUM(C253:M253)</f>
        <v>539773.65797737858</v>
      </c>
      <c r="O253" s="265"/>
    </row>
    <row r="254" spans="1:15" outlineLevel="1" x14ac:dyDescent="0.2">
      <c r="A254" s="257">
        <v>2029</v>
      </c>
      <c r="B254" s="257">
        <v>7</v>
      </c>
      <c r="C254" s="270">
        <v>100395.09468082561</v>
      </c>
      <c r="D254" s="270">
        <v>0</v>
      </c>
      <c r="E254" s="270">
        <v>421507.49211075262</v>
      </c>
      <c r="F254" s="270">
        <v>0</v>
      </c>
      <c r="G254" s="270">
        <v>0</v>
      </c>
      <c r="H254" s="270"/>
      <c r="I254" s="270"/>
      <c r="J254" s="270"/>
      <c r="K254" s="270"/>
      <c r="L254" s="270"/>
      <c r="M254" s="270"/>
      <c r="N254" s="270">
        <f t="shared" si="21"/>
        <v>521902.58679157821</v>
      </c>
      <c r="O254" s="265"/>
    </row>
    <row r="255" spans="1:15" outlineLevel="1" x14ac:dyDescent="0.2">
      <c r="A255" s="257">
        <v>2029</v>
      </c>
      <c r="B255" s="257">
        <v>8</v>
      </c>
      <c r="C255" s="270">
        <v>99536.80419018009</v>
      </c>
      <c r="D255" s="270">
        <v>0</v>
      </c>
      <c r="E255" s="270">
        <v>452155.91741103976</v>
      </c>
      <c r="F255" s="270">
        <v>0</v>
      </c>
      <c r="G255" s="270">
        <v>0</v>
      </c>
      <c r="H255" s="270"/>
      <c r="I255" s="270"/>
      <c r="J255" s="270"/>
      <c r="K255" s="270"/>
      <c r="L255" s="270"/>
      <c r="M255" s="270"/>
      <c r="N255" s="270">
        <f t="shared" si="21"/>
        <v>551692.72160121985</v>
      </c>
      <c r="O255" s="265"/>
    </row>
    <row r="256" spans="1:15" outlineLevel="1" x14ac:dyDescent="0.2">
      <c r="A256" s="257">
        <v>2029</v>
      </c>
      <c r="B256" s="257">
        <v>9</v>
      </c>
      <c r="C256" s="270">
        <v>84687.502723884449</v>
      </c>
      <c r="D256" s="270">
        <v>0</v>
      </c>
      <c r="E256" s="270">
        <v>446320.38246632204</v>
      </c>
      <c r="F256" s="270">
        <v>0</v>
      </c>
      <c r="G256" s="270">
        <v>0</v>
      </c>
      <c r="H256" s="270"/>
      <c r="I256" s="270"/>
      <c r="J256" s="270"/>
      <c r="K256" s="270"/>
      <c r="L256" s="270"/>
      <c r="M256" s="270"/>
      <c r="N256" s="270">
        <f t="shared" si="21"/>
        <v>531007.88519020646</v>
      </c>
      <c r="O256" s="265"/>
    </row>
    <row r="257" spans="1:15" outlineLevel="1" x14ac:dyDescent="0.2">
      <c r="A257" s="257">
        <v>2029</v>
      </c>
      <c r="B257" s="257">
        <v>10</v>
      </c>
      <c r="C257" s="270">
        <v>78303.313146298198</v>
      </c>
      <c r="D257" s="270">
        <v>0</v>
      </c>
      <c r="E257" s="270">
        <v>408108.28673812858</v>
      </c>
      <c r="F257" s="270">
        <v>0</v>
      </c>
      <c r="G257" s="270">
        <v>0</v>
      </c>
      <c r="H257" s="270"/>
      <c r="I257" s="270"/>
      <c r="J257" s="270"/>
      <c r="K257" s="270"/>
      <c r="L257" s="270"/>
      <c r="M257" s="270"/>
      <c r="N257" s="270">
        <f t="shared" si="21"/>
        <v>486411.5998844268</v>
      </c>
      <c r="O257" s="265"/>
    </row>
    <row r="258" spans="1:15" outlineLevel="1" x14ac:dyDescent="0.2">
      <c r="A258" s="257">
        <v>2029</v>
      </c>
      <c r="B258" s="257">
        <v>11</v>
      </c>
      <c r="C258" s="270">
        <v>64441.242478551314</v>
      </c>
      <c r="D258" s="270">
        <v>0</v>
      </c>
      <c r="E258" s="270">
        <v>371495.33048990322</v>
      </c>
      <c r="F258" s="270">
        <v>0</v>
      </c>
      <c r="G258" s="270">
        <v>0</v>
      </c>
      <c r="H258" s="270"/>
      <c r="I258" s="270"/>
      <c r="J258" s="270"/>
      <c r="K258" s="270"/>
      <c r="L258" s="270"/>
      <c r="M258" s="270"/>
      <c r="N258" s="270">
        <f t="shared" si="21"/>
        <v>435936.57296845457</v>
      </c>
      <c r="O258" s="265"/>
    </row>
    <row r="259" spans="1:15" outlineLevel="1" x14ac:dyDescent="0.2">
      <c r="A259" s="257">
        <v>2029</v>
      </c>
      <c r="B259" s="257">
        <v>12</v>
      </c>
      <c r="C259" s="270">
        <v>66492.41659191261</v>
      </c>
      <c r="D259" s="270">
        <v>0</v>
      </c>
      <c r="E259" s="270">
        <v>347966.788737447</v>
      </c>
      <c r="F259" s="270">
        <v>0</v>
      </c>
      <c r="G259" s="270">
        <v>0</v>
      </c>
      <c r="H259" s="270"/>
      <c r="I259" s="270"/>
      <c r="J259" s="270"/>
      <c r="K259" s="270"/>
      <c r="L259" s="270"/>
      <c r="M259" s="270"/>
      <c r="N259" s="270">
        <f t="shared" si="21"/>
        <v>414459.20532935963</v>
      </c>
      <c r="O259" s="265"/>
    </row>
    <row r="260" spans="1:15" outlineLevel="1" x14ac:dyDescent="0.2">
      <c r="A260" s="257">
        <v>2030</v>
      </c>
      <c r="B260" s="257">
        <v>1</v>
      </c>
      <c r="C260" s="270">
        <v>66694.709482567516</v>
      </c>
      <c r="D260" s="270">
        <v>0</v>
      </c>
      <c r="E260" s="270">
        <v>344620.54690828756</v>
      </c>
      <c r="F260" s="270">
        <v>0</v>
      </c>
      <c r="G260" s="270">
        <v>0</v>
      </c>
      <c r="H260" s="270"/>
      <c r="I260" s="270"/>
      <c r="J260" s="270"/>
      <c r="K260" s="270"/>
      <c r="L260" s="270"/>
      <c r="M260" s="270"/>
      <c r="N260" s="270">
        <f t="shared" si="21"/>
        <v>411315.25639085507</v>
      </c>
      <c r="O260" s="265"/>
    </row>
    <row r="261" spans="1:15" outlineLevel="1" x14ac:dyDescent="0.2">
      <c r="A261" s="257">
        <v>2030</v>
      </c>
      <c r="B261" s="257">
        <v>2</v>
      </c>
      <c r="C261" s="270">
        <v>62888.993543590179</v>
      </c>
      <c r="D261" s="270">
        <v>0</v>
      </c>
      <c r="E261" s="270">
        <v>334654.58827876369</v>
      </c>
      <c r="F261" s="270">
        <v>0</v>
      </c>
      <c r="G261" s="270">
        <v>0</v>
      </c>
      <c r="H261" s="270"/>
      <c r="I261" s="270"/>
      <c r="J261" s="270"/>
      <c r="K261" s="270"/>
      <c r="L261" s="270"/>
      <c r="M261" s="270"/>
      <c r="N261" s="270">
        <f t="shared" si="21"/>
        <v>397543.58182235388</v>
      </c>
      <c r="O261" s="265"/>
    </row>
    <row r="262" spans="1:15" outlineLevel="1" x14ac:dyDescent="0.2">
      <c r="A262" s="257">
        <v>2030</v>
      </c>
      <c r="B262" s="257">
        <v>3</v>
      </c>
      <c r="C262" s="270">
        <v>71865.844310994828</v>
      </c>
      <c r="D262" s="270">
        <v>0</v>
      </c>
      <c r="E262" s="270">
        <v>397155.91944067343</v>
      </c>
      <c r="F262" s="270">
        <v>0</v>
      </c>
      <c r="G262" s="270">
        <v>0</v>
      </c>
      <c r="H262" s="270"/>
      <c r="I262" s="270"/>
      <c r="J262" s="270"/>
      <c r="K262" s="270"/>
      <c r="L262" s="270"/>
      <c r="M262" s="270"/>
      <c r="N262" s="270">
        <f t="shared" si="21"/>
        <v>469021.76375166827</v>
      </c>
      <c r="O262" s="265"/>
    </row>
    <row r="263" spans="1:15" outlineLevel="1" x14ac:dyDescent="0.2">
      <c r="A263" s="257">
        <v>2030</v>
      </c>
      <c r="B263" s="257">
        <v>4</v>
      </c>
      <c r="C263" s="270">
        <v>75455.352540836975</v>
      </c>
      <c r="D263" s="270">
        <v>0</v>
      </c>
      <c r="E263" s="270">
        <v>434371.58842499182</v>
      </c>
      <c r="F263" s="270">
        <v>0</v>
      </c>
      <c r="G263" s="270">
        <v>0</v>
      </c>
      <c r="H263" s="270"/>
      <c r="I263" s="270"/>
      <c r="J263" s="270"/>
      <c r="K263" s="270"/>
      <c r="L263" s="270"/>
      <c r="M263" s="270"/>
      <c r="N263" s="270">
        <f t="shared" si="21"/>
        <v>509826.94096582878</v>
      </c>
      <c r="O263" s="265"/>
    </row>
    <row r="264" spans="1:15" outlineLevel="1" x14ac:dyDescent="0.2">
      <c r="A264" s="257">
        <v>2030</v>
      </c>
      <c r="B264" s="257">
        <v>5</v>
      </c>
      <c r="C264" s="270">
        <v>85395.071012344197</v>
      </c>
      <c r="D264" s="270">
        <v>0</v>
      </c>
      <c r="E264" s="270">
        <v>440255.89571547264</v>
      </c>
      <c r="F264" s="270">
        <v>0</v>
      </c>
      <c r="G264" s="270">
        <v>0</v>
      </c>
      <c r="H264" s="270"/>
      <c r="I264" s="270"/>
      <c r="J264" s="270"/>
      <c r="K264" s="270"/>
      <c r="L264" s="270"/>
      <c r="M264" s="270"/>
      <c r="N264" s="270">
        <f t="shared" si="21"/>
        <v>525650.96672781685</v>
      </c>
      <c r="O264" s="265"/>
    </row>
    <row r="265" spans="1:15" outlineLevel="1" x14ac:dyDescent="0.2">
      <c r="A265" s="257">
        <v>2030</v>
      </c>
      <c r="B265" s="257">
        <v>6</v>
      </c>
      <c r="C265" s="270">
        <v>92936.392234109604</v>
      </c>
      <c r="D265" s="270">
        <v>0</v>
      </c>
      <c r="E265" s="270">
        <v>454685.48150516627</v>
      </c>
      <c r="F265" s="270">
        <v>0</v>
      </c>
      <c r="G265" s="270">
        <v>0</v>
      </c>
      <c r="H265" s="270"/>
      <c r="I265" s="270"/>
      <c r="J265" s="270"/>
      <c r="K265" s="270"/>
      <c r="L265" s="270"/>
      <c r="M265" s="270"/>
      <c r="N265" s="270">
        <f t="shared" si="21"/>
        <v>547621.87373927585</v>
      </c>
      <c r="O265" s="265"/>
    </row>
    <row r="266" spans="1:15" outlineLevel="1" x14ac:dyDescent="0.2">
      <c r="A266" s="257">
        <v>2030</v>
      </c>
      <c r="B266" s="257">
        <v>7</v>
      </c>
      <c r="C266" s="270">
        <v>101629.39837716061</v>
      </c>
      <c r="D266" s="270">
        <v>0</v>
      </c>
      <c r="E266" s="270">
        <v>427830.10449630744</v>
      </c>
      <c r="F266" s="270">
        <v>0</v>
      </c>
      <c r="G266" s="270">
        <v>0</v>
      </c>
      <c r="H266" s="270"/>
      <c r="I266" s="270"/>
      <c r="J266" s="270"/>
      <c r="K266" s="270"/>
      <c r="L266" s="270"/>
      <c r="M266" s="270"/>
      <c r="N266" s="270">
        <f t="shared" si="21"/>
        <v>529459.5028734681</v>
      </c>
      <c r="O266" s="265"/>
    </row>
    <row r="267" spans="1:15" outlineLevel="1" x14ac:dyDescent="0.2">
      <c r="A267" s="257">
        <v>2030</v>
      </c>
      <c r="B267" s="257">
        <v>8</v>
      </c>
      <c r="C267" s="270">
        <v>100760.55566652368</v>
      </c>
      <c r="D267" s="270">
        <v>0</v>
      </c>
      <c r="E267" s="270">
        <v>458938.25617638201</v>
      </c>
      <c r="F267" s="270">
        <v>0</v>
      </c>
      <c r="G267" s="270">
        <v>0</v>
      </c>
      <c r="H267" s="270"/>
      <c r="I267" s="270"/>
      <c r="J267" s="270"/>
      <c r="K267" s="270"/>
      <c r="L267" s="270"/>
      <c r="M267" s="270"/>
      <c r="N267" s="270">
        <f t="shared" si="21"/>
        <v>559698.81184290571</v>
      </c>
      <c r="O267" s="265"/>
    </row>
    <row r="268" spans="1:15" outlineLevel="1" x14ac:dyDescent="0.2">
      <c r="A268" s="257">
        <v>2030</v>
      </c>
      <c r="B268" s="257">
        <v>9</v>
      </c>
      <c r="C268" s="270">
        <v>85728.690024696232</v>
      </c>
      <c r="D268" s="270">
        <v>0</v>
      </c>
      <c r="E268" s="270">
        <v>453015.18820743961</v>
      </c>
      <c r="F268" s="270">
        <v>0</v>
      </c>
      <c r="G268" s="270">
        <v>0</v>
      </c>
      <c r="H268" s="270"/>
      <c r="I268" s="270"/>
      <c r="J268" s="270"/>
      <c r="K268" s="270"/>
      <c r="L268" s="270"/>
      <c r="M268" s="270"/>
      <c r="N268" s="270">
        <f t="shared" si="21"/>
        <v>538743.8782321359</v>
      </c>
      <c r="O268" s="265"/>
    </row>
    <row r="269" spans="1:15" outlineLevel="1" x14ac:dyDescent="0.2">
      <c r="A269" s="257">
        <v>2030</v>
      </c>
      <c r="B269" s="257">
        <v>10</v>
      </c>
      <c r="C269" s="270">
        <v>79266.010269688777</v>
      </c>
      <c r="D269" s="270">
        <v>0</v>
      </c>
      <c r="E269" s="270">
        <v>414229.91104297026</v>
      </c>
      <c r="F269" s="270">
        <v>0</v>
      </c>
      <c r="G269" s="270">
        <v>0</v>
      </c>
      <c r="H269" s="270"/>
      <c r="I269" s="270"/>
      <c r="J269" s="270"/>
      <c r="K269" s="270"/>
      <c r="L269" s="270"/>
      <c r="M269" s="270"/>
      <c r="N269" s="270">
        <f t="shared" si="21"/>
        <v>493495.92131265905</v>
      </c>
      <c r="O269" s="265"/>
    </row>
    <row r="270" spans="1:15" outlineLevel="1" x14ac:dyDescent="0.2">
      <c r="A270" s="257">
        <v>2030</v>
      </c>
      <c r="B270" s="257">
        <v>11</v>
      </c>
      <c r="C270" s="270">
        <v>65233.512898142726</v>
      </c>
      <c r="D270" s="270">
        <v>0</v>
      </c>
      <c r="E270" s="270">
        <v>377067.76045068336</v>
      </c>
      <c r="F270" s="270">
        <v>0</v>
      </c>
      <c r="G270" s="270">
        <v>0</v>
      </c>
      <c r="H270" s="270"/>
      <c r="I270" s="270"/>
      <c r="J270" s="270"/>
      <c r="K270" s="270"/>
      <c r="L270" s="270"/>
      <c r="M270" s="270"/>
      <c r="N270" s="270">
        <f t="shared" si="21"/>
        <v>442301.2733488261</v>
      </c>
      <c r="O270" s="265"/>
    </row>
    <row r="271" spans="1:15" outlineLevel="1" x14ac:dyDescent="0.2">
      <c r="A271" s="257">
        <v>2030</v>
      </c>
      <c r="B271" s="257">
        <v>12</v>
      </c>
      <c r="C271" s="270">
        <v>67309.905094100555</v>
      </c>
      <c r="D271" s="270">
        <v>0</v>
      </c>
      <c r="E271" s="270">
        <v>353186.29057172296</v>
      </c>
      <c r="F271" s="270">
        <v>0</v>
      </c>
      <c r="G271" s="270">
        <v>0</v>
      </c>
      <c r="H271" s="270"/>
      <c r="I271" s="270"/>
      <c r="J271" s="270"/>
      <c r="K271" s="270"/>
      <c r="L271" s="270"/>
      <c r="M271" s="270"/>
      <c r="N271" s="270">
        <f t="shared" si="21"/>
        <v>420496.19566582353</v>
      </c>
      <c r="O271" s="265"/>
    </row>
    <row r="272" spans="1:15" outlineLevel="1" x14ac:dyDescent="0.2">
      <c r="A272" s="257">
        <v>2031</v>
      </c>
      <c r="B272" s="257">
        <v>1</v>
      </c>
      <c r="C272" s="270">
        <v>67514.6850670524</v>
      </c>
      <c r="D272" s="270">
        <v>0</v>
      </c>
      <c r="E272" s="270">
        <v>349789.85511509521</v>
      </c>
      <c r="F272" s="270">
        <v>0</v>
      </c>
      <c r="G272" s="270">
        <v>0</v>
      </c>
      <c r="H272" s="270"/>
      <c r="I272" s="270"/>
      <c r="J272" s="270"/>
      <c r="K272" s="270"/>
      <c r="L272" s="270"/>
      <c r="M272" s="270"/>
      <c r="N272" s="270">
        <f t="shared" si="21"/>
        <v>417304.54018214764</v>
      </c>
      <c r="O272" s="265"/>
    </row>
    <row r="273" spans="1:15" outlineLevel="1" x14ac:dyDescent="0.2">
      <c r="A273" s="257">
        <v>2031</v>
      </c>
      <c r="B273" s="257">
        <v>2</v>
      </c>
      <c r="C273" s="270">
        <v>63662.179897330119</v>
      </c>
      <c r="D273" s="270">
        <v>0</v>
      </c>
      <c r="E273" s="270">
        <v>339674.40710603644</v>
      </c>
      <c r="F273" s="270">
        <v>0</v>
      </c>
      <c r="G273" s="270">
        <v>0</v>
      </c>
      <c r="H273" s="270"/>
      <c r="I273" s="270"/>
      <c r="J273" s="270"/>
      <c r="K273" s="270"/>
      <c r="L273" s="270"/>
      <c r="M273" s="270"/>
      <c r="N273" s="270">
        <f t="shared" si="21"/>
        <v>403336.58700336656</v>
      </c>
      <c r="O273" s="265"/>
    </row>
    <row r="274" spans="1:15" outlineLevel="1" x14ac:dyDescent="0.2">
      <c r="A274" s="257">
        <v>2031</v>
      </c>
      <c r="B274" s="257">
        <v>3</v>
      </c>
      <c r="C274" s="270">
        <v>72749.396217144269</v>
      </c>
      <c r="D274" s="270">
        <v>0</v>
      </c>
      <c r="E274" s="270">
        <v>403113.25823595212</v>
      </c>
      <c r="F274" s="270">
        <v>0</v>
      </c>
      <c r="G274" s="270">
        <v>0</v>
      </c>
      <c r="H274" s="270"/>
      <c r="I274" s="270"/>
      <c r="J274" s="270"/>
      <c r="K274" s="270"/>
      <c r="L274" s="270"/>
      <c r="M274" s="270"/>
      <c r="N274" s="270">
        <f t="shared" si="21"/>
        <v>475862.65445309639</v>
      </c>
      <c r="O274" s="265"/>
    </row>
    <row r="275" spans="1:15" outlineLevel="1" x14ac:dyDescent="0.2">
      <c r="A275" s="257">
        <v>2031</v>
      </c>
      <c r="B275" s="257">
        <v>4</v>
      </c>
      <c r="C275" s="270">
        <v>76383.035520224628</v>
      </c>
      <c r="D275" s="270">
        <v>0</v>
      </c>
      <c r="E275" s="270">
        <v>440887.16225537908</v>
      </c>
      <c r="F275" s="270">
        <v>0</v>
      </c>
      <c r="G275" s="270">
        <v>0</v>
      </c>
      <c r="H275" s="270"/>
      <c r="I275" s="270"/>
      <c r="J275" s="270"/>
      <c r="K275" s="270"/>
      <c r="L275" s="270"/>
      <c r="M275" s="270"/>
      <c r="N275" s="270">
        <f t="shared" si="21"/>
        <v>517270.19777560374</v>
      </c>
      <c r="O275" s="265"/>
    </row>
    <row r="276" spans="1:15" outlineLevel="1" x14ac:dyDescent="0.2">
      <c r="A276" s="257">
        <v>2031</v>
      </c>
      <c r="B276" s="257">
        <v>5</v>
      </c>
      <c r="C276" s="270">
        <v>86444.957484730388</v>
      </c>
      <c r="D276" s="270">
        <v>0</v>
      </c>
      <c r="E276" s="270">
        <v>446859.73415527144</v>
      </c>
      <c r="F276" s="270">
        <v>0</v>
      </c>
      <c r="G276" s="270">
        <v>0</v>
      </c>
      <c r="H276" s="270"/>
      <c r="I276" s="270"/>
      <c r="J276" s="270"/>
      <c r="K276" s="270"/>
      <c r="L276" s="270"/>
      <c r="M276" s="270"/>
      <c r="N276" s="270">
        <f t="shared" si="21"/>
        <v>533304.69164000184</v>
      </c>
      <c r="O276" s="265"/>
    </row>
    <row r="277" spans="1:15" outlineLevel="1" x14ac:dyDescent="0.2">
      <c r="A277" s="257">
        <v>2031</v>
      </c>
      <c r="B277" s="257">
        <v>6</v>
      </c>
      <c r="C277" s="270">
        <v>94078.995195173498</v>
      </c>
      <c r="D277" s="270">
        <v>0</v>
      </c>
      <c r="E277" s="270">
        <v>461505.76373194379</v>
      </c>
      <c r="F277" s="270">
        <v>0</v>
      </c>
      <c r="G277" s="270">
        <v>0</v>
      </c>
      <c r="H277" s="270"/>
      <c r="I277" s="270"/>
      <c r="J277" s="270"/>
      <c r="K277" s="270"/>
      <c r="L277" s="270"/>
      <c r="M277" s="270"/>
      <c r="N277" s="270">
        <f t="shared" si="21"/>
        <v>555584.75892711733</v>
      </c>
      <c r="O277" s="265"/>
    </row>
    <row r="278" spans="1:15" outlineLevel="1" x14ac:dyDescent="0.2">
      <c r="A278" s="257">
        <v>2031</v>
      </c>
      <c r="B278" s="257">
        <v>7</v>
      </c>
      <c r="C278" s="270">
        <v>102878.87717363004</v>
      </c>
      <c r="D278" s="270">
        <v>0</v>
      </c>
      <c r="E278" s="270">
        <v>434247.55606770399</v>
      </c>
      <c r="F278" s="270">
        <v>0</v>
      </c>
      <c r="G278" s="270">
        <v>0</v>
      </c>
      <c r="H278" s="270"/>
      <c r="I278" s="270"/>
      <c r="J278" s="270"/>
      <c r="K278" s="270"/>
      <c r="L278" s="270"/>
      <c r="M278" s="270"/>
      <c r="N278" s="270">
        <f t="shared" si="21"/>
        <v>537126.43324133405</v>
      </c>
      <c r="O278" s="265"/>
    </row>
    <row r="279" spans="1:15" outlineLevel="1" x14ac:dyDescent="0.2">
      <c r="A279" s="257">
        <v>2031</v>
      </c>
      <c r="B279" s="257">
        <v>8</v>
      </c>
      <c r="C279" s="270">
        <v>101999.35250913192</v>
      </c>
      <c r="D279" s="270">
        <v>0</v>
      </c>
      <c r="E279" s="270">
        <v>465822.33002326702</v>
      </c>
      <c r="F279" s="270">
        <v>0</v>
      </c>
      <c r="G279" s="270">
        <v>0</v>
      </c>
      <c r="H279" s="270"/>
      <c r="I279" s="270"/>
      <c r="J279" s="270"/>
      <c r="K279" s="270"/>
      <c r="L279" s="270"/>
      <c r="M279" s="270"/>
      <c r="N279" s="270">
        <f t="shared" si="21"/>
        <v>567821.68253239896</v>
      </c>
      <c r="O279" s="265"/>
    </row>
    <row r="280" spans="1:15" outlineLevel="1" x14ac:dyDescent="0.2">
      <c r="A280" s="257">
        <v>2031</v>
      </c>
      <c r="B280" s="257">
        <v>9</v>
      </c>
      <c r="C280" s="270">
        <v>86782.678163418022</v>
      </c>
      <c r="D280" s="270">
        <v>0</v>
      </c>
      <c r="E280" s="270">
        <v>459810.4160347358</v>
      </c>
      <c r="F280" s="270">
        <v>0</v>
      </c>
      <c r="G280" s="270">
        <v>0</v>
      </c>
      <c r="H280" s="270"/>
      <c r="I280" s="270"/>
      <c r="J280" s="270"/>
      <c r="K280" s="270"/>
      <c r="L280" s="270"/>
      <c r="M280" s="270"/>
      <c r="N280" s="270">
        <f t="shared" si="21"/>
        <v>546593.09419815382</v>
      </c>
      <c r="O280" s="265"/>
    </row>
    <row r="281" spans="1:15" outlineLevel="1" x14ac:dyDescent="0.2">
      <c r="A281" s="257">
        <v>2031</v>
      </c>
      <c r="B281" s="257">
        <v>10</v>
      </c>
      <c r="C281" s="270">
        <v>80240.543236470214</v>
      </c>
      <c r="D281" s="270">
        <v>0</v>
      </c>
      <c r="E281" s="270">
        <v>420443.3597124411</v>
      </c>
      <c r="F281" s="270">
        <v>0</v>
      </c>
      <c r="G281" s="270">
        <v>0</v>
      </c>
      <c r="H281" s="270"/>
      <c r="I281" s="270"/>
      <c r="J281" s="270"/>
      <c r="K281" s="270"/>
      <c r="L281" s="270"/>
      <c r="M281" s="270"/>
      <c r="N281" s="270">
        <f t="shared" si="21"/>
        <v>500683.9029489113</v>
      </c>
      <c r="O281" s="265"/>
    </row>
    <row r="282" spans="1:15" outlineLevel="1" x14ac:dyDescent="0.2">
      <c r="A282" s="257">
        <v>2031</v>
      </c>
      <c r="B282" s="257">
        <v>11</v>
      </c>
      <c r="C282" s="270">
        <v>66035.523856457745</v>
      </c>
      <c r="D282" s="270">
        <v>0</v>
      </c>
      <c r="E282" s="270">
        <v>382723.77686092665</v>
      </c>
      <c r="F282" s="270">
        <v>0</v>
      </c>
      <c r="G282" s="270">
        <v>0</v>
      </c>
      <c r="H282" s="270"/>
      <c r="I282" s="270"/>
      <c r="J282" s="270"/>
      <c r="K282" s="270"/>
      <c r="L282" s="270"/>
      <c r="M282" s="270"/>
      <c r="N282" s="270">
        <f t="shared" si="21"/>
        <v>448759.30071738438</v>
      </c>
      <c r="O282" s="265"/>
    </row>
    <row r="283" spans="1:15" outlineLevel="1" x14ac:dyDescent="0.2">
      <c r="A283" s="257">
        <v>2031</v>
      </c>
      <c r="B283" s="257">
        <v>12</v>
      </c>
      <c r="C283" s="270">
        <v>68137.44417777528</v>
      </c>
      <c r="D283" s="270">
        <v>0</v>
      </c>
      <c r="E283" s="270">
        <v>358484.08493356127</v>
      </c>
      <c r="F283" s="270">
        <v>0</v>
      </c>
      <c r="G283" s="270">
        <v>0</v>
      </c>
      <c r="H283" s="270"/>
      <c r="I283" s="270"/>
      <c r="J283" s="270"/>
      <c r="K283" s="270"/>
      <c r="L283" s="270"/>
      <c r="M283" s="270"/>
      <c r="N283" s="270">
        <f t="shared" si="21"/>
        <v>426621.52911133657</v>
      </c>
      <c r="O283" s="265"/>
    </row>
    <row r="284" spans="1:15" outlineLevel="1" x14ac:dyDescent="0.2">
      <c r="A284" s="257">
        <v>2032</v>
      </c>
      <c r="B284" s="257">
        <v>1</v>
      </c>
      <c r="C284" s="270">
        <v>68344.741810363339</v>
      </c>
      <c r="D284" s="270">
        <v>0</v>
      </c>
      <c r="E284" s="270">
        <v>355036.7029450527</v>
      </c>
      <c r="F284" s="270">
        <v>0</v>
      </c>
      <c r="G284" s="270">
        <v>0</v>
      </c>
      <c r="H284" s="270"/>
      <c r="I284" s="270"/>
      <c r="J284" s="270"/>
      <c r="K284" s="270"/>
      <c r="L284" s="270"/>
      <c r="M284" s="270"/>
      <c r="N284" s="270">
        <f t="shared" si="21"/>
        <v>423381.44475541601</v>
      </c>
      <c r="O284" s="265"/>
    </row>
    <row r="285" spans="1:15" outlineLevel="1" x14ac:dyDescent="0.2">
      <c r="A285" s="257">
        <v>2032</v>
      </c>
      <c r="B285" s="257">
        <v>2</v>
      </c>
      <c r="C285" s="270">
        <v>64444.872161467487</v>
      </c>
      <c r="D285" s="270">
        <v>0</v>
      </c>
      <c r="E285" s="270">
        <v>344769.52321576461</v>
      </c>
      <c r="F285" s="270">
        <v>0</v>
      </c>
      <c r="G285" s="270">
        <v>0</v>
      </c>
      <c r="H285" s="270"/>
      <c r="I285" s="270"/>
      <c r="J285" s="270"/>
      <c r="K285" s="270"/>
      <c r="L285" s="270"/>
      <c r="M285" s="270"/>
      <c r="N285" s="270">
        <f t="shared" si="21"/>
        <v>409214.39537723211</v>
      </c>
      <c r="O285" s="265"/>
    </row>
    <row r="286" spans="1:15" outlineLevel="1" x14ac:dyDescent="0.2">
      <c r="A286" s="257">
        <v>2032</v>
      </c>
      <c r="B286" s="257">
        <v>3</v>
      </c>
      <c r="C286" s="270">
        <v>73643.810918803094</v>
      </c>
      <c r="D286" s="270">
        <v>0</v>
      </c>
      <c r="E286" s="270">
        <v>409159.957113215</v>
      </c>
      <c r="F286" s="270">
        <v>0</v>
      </c>
      <c r="G286" s="270">
        <v>0</v>
      </c>
      <c r="H286" s="270"/>
      <c r="I286" s="270"/>
      <c r="J286" s="270"/>
      <c r="K286" s="270"/>
      <c r="L286" s="270"/>
      <c r="M286" s="270"/>
      <c r="N286" s="270">
        <f t="shared" si="21"/>
        <v>482803.7680320181</v>
      </c>
      <c r="O286" s="265"/>
    </row>
    <row r="287" spans="1:15" outlineLevel="1" x14ac:dyDescent="0.2">
      <c r="A287" s="257">
        <v>2032</v>
      </c>
      <c r="B287" s="257">
        <v>4</v>
      </c>
      <c r="C287" s="270">
        <v>77322.123862933324</v>
      </c>
      <c r="D287" s="270">
        <v>0</v>
      </c>
      <c r="E287" s="270">
        <v>447500.46969328233</v>
      </c>
      <c r="F287" s="270">
        <v>0</v>
      </c>
      <c r="G287" s="270">
        <v>0</v>
      </c>
      <c r="H287" s="270"/>
      <c r="I287" s="270"/>
      <c r="J287" s="270"/>
      <c r="K287" s="270"/>
      <c r="L287" s="270"/>
      <c r="M287" s="270"/>
      <c r="N287" s="270">
        <f t="shared" si="21"/>
        <v>524822.59355621564</v>
      </c>
      <c r="O287" s="265"/>
    </row>
    <row r="288" spans="1:15" outlineLevel="1" x14ac:dyDescent="0.2">
      <c r="A288" s="257">
        <v>2032</v>
      </c>
      <c r="B288" s="257">
        <v>5</v>
      </c>
      <c r="C288" s="270">
        <v>87507.75174666266</v>
      </c>
      <c r="D288" s="270">
        <v>0</v>
      </c>
      <c r="E288" s="270">
        <v>453562.6301717282</v>
      </c>
      <c r="F288" s="270">
        <v>0</v>
      </c>
      <c r="G288" s="270">
        <v>0</v>
      </c>
      <c r="H288" s="270"/>
      <c r="I288" s="270"/>
      <c r="J288" s="270"/>
      <c r="K288" s="270"/>
      <c r="L288" s="270"/>
      <c r="M288" s="270"/>
      <c r="N288" s="270">
        <f t="shared" si="21"/>
        <v>541070.38191839086</v>
      </c>
      <c r="O288" s="265"/>
    </row>
    <row r="289" spans="1:15" outlineLevel="1" x14ac:dyDescent="0.2">
      <c r="A289" s="257">
        <v>2032</v>
      </c>
      <c r="B289" s="257">
        <v>6</v>
      </c>
      <c r="C289" s="270">
        <v>95235.645845148567</v>
      </c>
      <c r="D289" s="270">
        <v>0</v>
      </c>
      <c r="E289" s="270">
        <v>468428.35019218596</v>
      </c>
      <c r="F289" s="270">
        <v>0</v>
      </c>
      <c r="G289" s="270">
        <v>0</v>
      </c>
      <c r="H289" s="270"/>
      <c r="I289" s="270"/>
      <c r="J289" s="270"/>
      <c r="K289" s="270"/>
      <c r="L289" s="270"/>
      <c r="M289" s="270"/>
      <c r="N289" s="270">
        <f t="shared" si="21"/>
        <v>563663.99603733455</v>
      </c>
      <c r="O289" s="265"/>
    </row>
    <row r="290" spans="1:15" outlineLevel="1" x14ac:dyDescent="0.2">
      <c r="A290" s="257">
        <v>2032</v>
      </c>
      <c r="B290" s="257">
        <v>7</v>
      </c>
      <c r="C290" s="270">
        <v>104143.71763992883</v>
      </c>
      <c r="D290" s="270">
        <v>0</v>
      </c>
      <c r="E290" s="270">
        <v>440761.26941273076</v>
      </c>
      <c r="F290" s="270">
        <v>0</v>
      </c>
      <c r="G290" s="270">
        <v>0</v>
      </c>
      <c r="H290" s="270"/>
      <c r="I290" s="270"/>
      <c r="J290" s="270"/>
      <c r="K290" s="270"/>
      <c r="L290" s="270"/>
      <c r="M290" s="270"/>
      <c r="N290" s="270">
        <f t="shared" si="21"/>
        <v>544904.98705265962</v>
      </c>
      <c r="O290" s="265"/>
    </row>
    <row r="291" spans="1:15" outlineLevel="1" x14ac:dyDescent="0.2">
      <c r="A291" s="257">
        <v>2032</v>
      </c>
      <c r="B291" s="257">
        <v>8</v>
      </c>
      <c r="C291" s="270">
        <v>103253.37969269158</v>
      </c>
      <c r="D291" s="270">
        <v>0</v>
      </c>
      <c r="E291" s="270">
        <v>472809.6649779189</v>
      </c>
      <c r="F291" s="270">
        <v>0</v>
      </c>
      <c r="G291" s="270">
        <v>0</v>
      </c>
      <c r="H291" s="270"/>
      <c r="I291" s="270"/>
      <c r="J291" s="270"/>
      <c r="K291" s="270"/>
      <c r="L291" s="270"/>
      <c r="M291" s="270"/>
      <c r="N291" s="270">
        <f t="shared" si="21"/>
        <v>576063.04467061046</v>
      </c>
      <c r="O291" s="265"/>
    </row>
    <row r="292" spans="1:15" outlineLevel="1" x14ac:dyDescent="0.2">
      <c r="A292" s="257">
        <v>2032</v>
      </c>
      <c r="B292" s="257">
        <v>9</v>
      </c>
      <c r="C292" s="270">
        <v>87849.624519467601</v>
      </c>
      <c r="D292" s="270">
        <v>0</v>
      </c>
      <c r="E292" s="270">
        <v>466707.57227950421</v>
      </c>
      <c r="F292" s="270">
        <v>0</v>
      </c>
      <c r="G292" s="270">
        <v>0</v>
      </c>
      <c r="H292" s="270"/>
      <c r="I292" s="270"/>
      <c r="J292" s="270"/>
      <c r="K292" s="270"/>
      <c r="L292" s="270"/>
      <c r="M292" s="270"/>
      <c r="N292" s="270">
        <f t="shared" si="21"/>
        <v>554557.19679897185</v>
      </c>
      <c r="O292" s="265"/>
    </row>
    <row r="293" spans="1:15" outlineLevel="1" x14ac:dyDescent="0.2">
      <c r="A293" s="257">
        <v>2032</v>
      </c>
      <c r="B293" s="257">
        <v>10</v>
      </c>
      <c r="C293" s="270">
        <v>81227.05756197164</v>
      </c>
      <c r="D293" s="270">
        <v>0</v>
      </c>
      <c r="E293" s="270">
        <v>426750.01011201146</v>
      </c>
      <c r="F293" s="270">
        <v>0</v>
      </c>
      <c r="G293" s="270">
        <v>0</v>
      </c>
      <c r="H293" s="270"/>
      <c r="I293" s="270"/>
      <c r="J293" s="270"/>
      <c r="K293" s="270"/>
      <c r="L293" s="270"/>
      <c r="M293" s="270"/>
      <c r="N293" s="270">
        <f t="shared" si="21"/>
        <v>507977.06767398311</v>
      </c>
      <c r="O293" s="265"/>
    </row>
    <row r="294" spans="1:15" outlineLevel="1" x14ac:dyDescent="0.2">
      <c r="A294" s="257">
        <v>2032</v>
      </c>
      <c r="B294" s="257">
        <v>11</v>
      </c>
      <c r="C294" s="270">
        <v>66847.395108181488</v>
      </c>
      <c r="D294" s="270">
        <v>0</v>
      </c>
      <c r="E294" s="270">
        <v>388464.63351737586</v>
      </c>
      <c r="F294" s="270">
        <v>0</v>
      </c>
      <c r="G294" s="270">
        <v>0</v>
      </c>
      <c r="H294" s="270"/>
      <c r="I294" s="270"/>
      <c r="J294" s="270"/>
      <c r="K294" s="270"/>
      <c r="L294" s="270"/>
      <c r="M294" s="270"/>
      <c r="N294" s="270">
        <f t="shared" si="21"/>
        <v>455312.02862555732</v>
      </c>
      <c r="O294" s="265"/>
    </row>
    <row r="295" spans="1:15" outlineLevel="1" x14ac:dyDescent="0.2">
      <c r="A295" s="257">
        <v>2032</v>
      </c>
      <c r="B295" s="257">
        <v>12</v>
      </c>
      <c r="C295" s="270">
        <v>68975.157409430918</v>
      </c>
      <c r="D295" s="270">
        <v>0</v>
      </c>
      <c r="E295" s="270">
        <v>363861.34621087607</v>
      </c>
      <c r="F295" s="270">
        <v>0</v>
      </c>
      <c r="G295" s="270">
        <v>0</v>
      </c>
      <c r="H295" s="270"/>
      <c r="I295" s="270"/>
      <c r="J295" s="270"/>
      <c r="K295" s="270"/>
      <c r="L295" s="270"/>
      <c r="M295" s="270"/>
      <c r="N295" s="270">
        <f t="shared" si="21"/>
        <v>432836.50362030696</v>
      </c>
      <c r="O295" s="265"/>
    </row>
    <row r="296" spans="1:15" outlineLevel="1" x14ac:dyDescent="0.2">
      <c r="A296" s="257">
        <v>2033</v>
      </c>
      <c r="B296" s="257">
        <v>1</v>
      </c>
      <c r="C296" s="270">
        <v>69185.003654926433</v>
      </c>
      <c r="D296" s="270">
        <v>0</v>
      </c>
      <c r="E296" s="270">
        <v>360362.25349250803</v>
      </c>
      <c r="F296" s="270">
        <v>0</v>
      </c>
      <c r="G296" s="270">
        <v>0</v>
      </c>
      <c r="H296" s="270"/>
      <c r="I296" s="270"/>
      <c r="J296" s="270"/>
      <c r="K296" s="270"/>
      <c r="L296" s="270"/>
      <c r="M296" s="270"/>
      <c r="N296" s="270">
        <f t="shared" si="21"/>
        <v>429547.25714743446</v>
      </c>
      <c r="O296" s="265"/>
    </row>
    <row r="297" spans="1:15" outlineLevel="1" x14ac:dyDescent="0.2">
      <c r="A297" s="257">
        <v>2033</v>
      </c>
      <c r="B297" s="257">
        <v>2</v>
      </c>
      <c r="C297" s="270">
        <v>65237.187206058312</v>
      </c>
      <c r="D297" s="270">
        <v>0</v>
      </c>
      <c r="E297" s="270">
        <v>349941.06606718578</v>
      </c>
      <c r="F297" s="270">
        <v>0</v>
      </c>
      <c r="G297" s="270">
        <v>0</v>
      </c>
      <c r="H297" s="270"/>
      <c r="I297" s="270"/>
      <c r="J297" s="270"/>
      <c r="K297" s="270"/>
      <c r="L297" s="270"/>
      <c r="M297" s="270"/>
      <c r="N297" s="270">
        <f t="shared" si="21"/>
        <v>415178.25327324407</v>
      </c>
      <c r="O297" s="265"/>
    </row>
    <row r="298" spans="1:15" outlineLevel="1" x14ac:dyDescent="0.2">
      <c r="A298" s="257">
        <v>2033</v>
      </c>
      <c r="B298" s="257">
        <v>3</v>
      </c>
      <c r="C298" s="270">
        <v>74549.221968200058</v>
      </c>
      <c r="D298" s="270">
        <v>0</v>
      </c>
      <c r="E298" s="270">
        <v>415297.35647369269</v>
      </c>
      <c r="F298" s="270">
        <v>0</v>
      </c>
      <c r="G298" s="270">
        <v>0</v>
      </c>
      <c r="H298" s="270"/>
      <c r="I298" s="270"/>
      <c r="J298" s="270"/>
      <c r="K298" s="270"/>
      <c r="L298" s="270"/>
      <c r="M298" s="270"/>
      <c r="N298" s="270">
        <f t="shared" si="21"/>
        <v>489846.57844189275</v>
      </c>
      <c r="O298" s="265"/>
    </row>
    <row r="299" spans="1:15" outlineLevel="1" x14ac:dyDescent="0.2">
      <c r="A299" s="257">
        <v>2033</v>
      </c>
      <c r="B299" s="257">
        <v>4</v>
      </c>
      <c r="C299" s="270">
        <v>78272.757791771248</v>
      </c>
      <c r="D299" s="270">
        <v>0</v>
      </c>
      <c r="E299" s="270">
        <v>454212.97674281523</v>
      </c>
      <c r="F299" s="270">
        <v>0</v>
      </c>
      <c r="G299" s="270">
        <v>0</v>
      </c>
      <c r="H299" s="270"/>
      <c r="I299" s="270"/>
      <c r="J299" s="270"/>
      <c r="K299" s="270"/>
      <c r="L299" s="270"/>
      <c r="M299" s="270"/>
      <c r="N299" s="270">
        <f t="shared" si="21"/>
        <v>532485.73453458643</v>
      </c>
      <c r="O299" s="265"/>
    </row>
    <row r="300" spans="1:15" outlineLevel="1" x14ac:dyDescent="0.2">
      <c r="A300" s="257">
        <v>2033</v>
      </c>
      <c r="B300" s="257">
        <v>5</v>
      </c>
      <c r="C300" s="270">
        <v>88583.612492471628</v>
      </c>
      <c r="D300" s="270">
        <v>0</v>
      </c>
      <c r="E300" s="270">
        <v>460366.06962849374</v>
      </c>
      <c r="F300" s="270">
        <v>0</v>
      </c>
      <c r="G300" s="270">
        <v>0</v>
      </c>
      <c r="H300" s="270"/>
      <c r="I300" s="270"/>
      <c r="J300" s="270"/>
      <c r="K300" s="270"/>
      <c r="L300" s="270"/>
      <c r="M300" s="270"/>
      <c r="N300" s="270">
        <f t="shared" si="21"/>
        <v>548949.68212096533</v>
      </c>
      <c r="O300" s="265"/>
    </row>
    <row r="301" spans="1:15" outlineLevel="1" x14ac:dyDescent="0.2">
      <c r="A301" s="257">
        <v>2033</v>
      </c>
      <c r="B301" s="257">
        <v>6</v>
      </c>
      <c r="C301" s="270">
        <v>96406.516892815096</v>
      </c>
      <c r="D301" s="270">
        <v>0</v>
      </c>
      <c r="E301" s="270">
        <v>475454.7754493957</v>
      </c>
      <c r="F301" s="270">
        <v>0</v>
      </c>
      <c r="G301" s="270">
        <v>0</v>
      </c>
      <c r="H301" s="270"/>
      <c r="I301" s="270"/>
      <c r="J301" s="270"/>
      <c r="K301" s="270"/>
      <c r="L301" s="270"/>
      <c r="M301" s="270"/>
      <c r="N301" s="270">
        <f t="shared" si="21"/>
        <v>571861.29234221077</v>
      </c>
      <c r="O301" s="265"/>
    </row>
    <row r="302" spans="1:15" outlineLevel="1" x14ac:dyDescent="0.2">
      <c r="A302" s="257">
        <v>2033</v>
      </c>
      <c r="B302" s="257">
        <v>7</v>
      </c>
      <c r="C302" s="270">
        <v>105424.10863952598</v>
      </c>
      <c r="D302" s="270">
        <v>0</v>
      </c>
      <c r="E302" s="270">
        <v>447372.68845799309</v>
      </c>
      <c r="F302" s="270">
        <v>0</v>
      </c>
      <c r="G302" s="270">
        <v>0</v>
      </c>
      <c r="H302" s="270"/>
      <c r="I302" s="270"/>
      <c r="J302" s="270"/>
      <c r="K302" s="270"/>
      <c r="L302" s="270"/>
      <c r="M302" s="270"/>
      <c r="N302" s="270">
        <f t="shared" si="21"/>
        <v>552796.79709751904</v>
      </c>
      <c r="O302" s="265"/>
    </row>
    <row r="303" spans="1:15" outlineLevel="1" x14ac:dyDescent="0.2">
      <c r="A303" s="257">
        <v>2033</v>
      </c>
      <c r="B303" s="257">
        <v>8</v>
      </c>
      <c r="C303" s="270">
        <v>104522.82446605375</v>
      </c>
      <c r="D303" s="270">
        <v>0</v>
      </c>
      <c r="E303" s="270">
        <v>479901.80995695514</v>
      </c>
      <c r="F303" s="270">
        <v>0</v>
      </c>
      <c r="G303" s="270">
        <v>0</v>
      </c>
      <c r="H303" s="270"/>
      <c r="I303" s="270"/>
      <c r="J303" s="270"/>
      <c r="K303" s="270"/>
      <c r="L303" s="270"/>
      <c r="M303" s="270"/>
      <c r="N303" s="270">
        <f t="shared" si="21"/>
        <v>584424.63442300889</v>
      </c>
      <c r="O303" s="265"/>
    </row>
    <row r="304" spans="1:15" outlineLevel="1" x14ac:dyDescent="0.2">
      <c r="A304" s="257">
        <v>2033</v>
      </c>
      <c r="B304" s="257">
        <v>9</v>
      </c>
      <c r="C304" s="270">
        <v>88929.688407158043</v>
      </c>
      <c r="D304" s="270">
        <v>0</v>
      </c>
      <c r="E304" s="270">
        <v>473708.18586800783</v>
      </c>
      <c r="F304" s="270">
        <v>0</v>
      </c>
      <c r="G304" s="270">
        <v>0</v>
      </c>
      <c r="H304" s="270"/>
      <c r="I304" s="270"/>
      <c r="J304" s="270"/>
      <c r="K304" s="270"/>
      <c r="L304" s="270"/>
      <c r="M304" s="270"/>
      <c r="N304" s="270">
        <f t="shared" si="21"/>
        <v>562637.87427516584</v>
      </c>
      <c r="O304" s="265"/>
    </row>
    <row r="305" spans="1:15" outlineLevel="1" x14ac:dyDescent="0.2">
      <c r="A305" s="257">
        <v>2033</v>
      </c>
      <c r="B305" s="257">
        <v>10</v>
      </c>
      <c r="C305" s="270">
        <v>82225.700550554902</v>
      </c>
      <c r="D305" s="270">
        <v>0</v>
      </c>
      <c r="E305" s="270">
        <v>433151.2602676336</v>
      </c>
      <c r="F305" s="270">
        <v>0</v>
      </c>
      <c r="G305" s="270">
        <v>0</v>
      </c>
      <c r="H305" s="270"/>
      <c r="I305" s="270"/>
      <c r="J305" s="270"/>
      <c r="K305" s="270"/>
      <c r="L305" s="270"/>
      <c r="M305" s="270"/>
      <c r="N305" s="270">
        <f t="shared" si="21"/>
        <v>515376.9608181885</v>
      </c>
      <c r="O305" s="265"/>
    </row>
    <row r="306" spans="1:15" outlineLevel="1" x14ac:dyDescent="0.2">
      <c r="A306" s="257">
        <v>2033</v>
      </c>
      <c r="B306" s="257">
        <v>11</v>
      </c>
      <c r="C306" s="270">
        <v>67669.247880318522</v>
      </c>
      <c r="D306" s="270">
        <v>0</v>
      </c>
      <c r="E306" s="270">
        <v>394291.60302372481</v>
      </c>
      <c r="F306" s="270">
        <v>0</v>
      </c>
      <c r="G306" s="270">
        <v>0</v>
      </c>
      <c r="H306" s="270"/>
      <c r="I306" s="270"/>
      <c r="J306" s="270"/>
      <c r="K306" s="270"/>
      <c r="L306" s="270"/>
      <c r="M306" s="270"/>
      <c r="N306" s="270">
        <f t="shared" si="21"/>
        <v>461960.8509040433</v>
      </c>
      <c r="O306" s="265"/>
    </row>
    <row r="307" spans="1:15" outlineLevel="1" x14ac:dyDescent="0.2">
      <c r="A307" s="257">
        <v>2033</v>
      </c>
      <c r="B307" s="257">
        <v>12</v>
      </c>
      <c r="C307" s="270">
        <v>69823.169874745217</v>
      </c>
      <c r="D307" s="270">
        <v>0</v>
      </c>
      <c r="E307" s="270">
        <v>369319.26640740025</v>
      </c>
      <c r="F307" s="270">
        <v>0</v>
      </c>
      <c r="G307" s="270">
        <v>0</v>
      </c>
      <c r="H307" s="270"/>
      <c r="I307" s="270"/>
      <c r="J307" s="270"/>
      <c r="K307" s="270"/>
      <c r="L307" s="270"/>
      <c r="M307" s="270"/>
      <c r="N307" s="270">
        <f t="shared" si="21"/>
        <v>439142.43628214544</v>
      </c>
      <c r="O307" s="265"/>
    </row>
    <row r="308" spans="1:15" outlineLevel="1" x14ac:dyDescent="0.2">
      <c r="A308" s="257">
        <v>2034</v>
      </c>
      <c r="B308" s="257">
        <v>1</v>
      </c>
      <c r="C308" s="270">
        <v>70035.59606697323</v>
      </c>
      <c r="D308" s="270">
        <v>0</v>
      </c>
      <c r="E308" s="270">
        <v>365767.68729822437</v>
      </c>
      <c r="F308" s="270">
        <v>0</v>
      </c>
      <c r="G308" s="270">
        <v>0</v>
      </c>
      <c r="H308" s="270"/>
      <c r="I308" s="270"/>
      <c r="J308" s="270"/>
      <c r="K308" s="270"/>
      <c r="L308" s="270"/>
      <c r="M308" s="270"/>
      <c r="N308" s="270">
        <f t="shared" si="21"/>
        <v>435803.2833651976</v>
      </c>
      <c r="O308" s="265"/>
    </row>
    <row r="309" spans="1:15" outlineLevel="1" x14ac:dyDescent="0.2">
      <c r="A309" s="257">
        <v>2034</v>
      </c>
      <c r="B309" s="257">
        <v>2</v>
      </c>
      <c r="C309" s="270">
        <v>66039.243338013111</v>
      </c>
      <c r="D309" s="270">
        <v>0</v>
      </c>
      <c r="E309" s="270">
        <v>355190.18206142605</v>
      </c>
      <c r="F309" s="270">
        <v>0</v>
      </c>
      <c r="G309" s="270">
        <v>0</v>
      </c>
      <c r="H309" s="270"/>
      <c r="I309" s="270"/>
      <c r="J309" s="270"/>
      <c r="K309" s="270"/>
      <c r="L309" s="270"/>
      <c r="M309" s="270"/>
      <c r="N309" s="270">
        <f t="shared" si="21"/>
        <v>421229.42539943918</v>
      </c>
      <c r="O309" s="265"/>
    </row>
    <row r="310" spans="1:15" outlineLevel="1" x14ac:dyDescent="0.2">
      <c r="A310" s="257">
        <v>2034</v>
      </c>
      <c r="B310" s="257">
        <v>3</v>
      </c>
      <c r="C310" s="270">
        <v>75465.764559516727</v>
      </c>
      <c r="D310" s="270">
        <v>0</v>
      </c>
      <c r="E310" s="270">
        <v>421526.81682463427</v>
      </c>
      <c r="F310" s="270">
        <v>0</v>
      </c>
      <c r="G310" s="270">
        <v>0</v>
      </c>
      <c r="H310" s="270"/>
      <c r="I310" s="270"/>
      <c r="J310" s="270"/>
      <c r="K310" s="270"/>
      <c r="L310" s="270"/>
      <c r="M310" s="270"/>
      <c r="N310" s="270">
        <f t="shared" si="21"/>
        <v>496992.58138415101</v>
      </c>
      <c r="O310" s="265"/>
    </row>
    <row r="311" spans="1:15" outlineLevel="1" x14ac:dyDescent="0.2">
      <c r="A311" s="257">
        <v>2034</v>
      </c>
      <c r="B311" s="257">
        <v>4</v>
      </c>
      <c r="C311" s="270">
        <v>79235.079253510616</v>
      </c>
      <c r="D311" s="270">
        <v>0</v>
      </c>
      <c r="E311" s="270">
        <v>461026.17139815312</v>
      </c>
      <c r="F311" s="270">
        <v>0</v>
      </c>
      <c r="G311" s="270">
        <v>0</v>
      </c>
      <c r="H311" s="270"/>
      <c r="I311" s="270"/>
      <c r="J311" s="270"/>
      <c r="K311" s="270"/>
      <c r="L311" s="270"/>
      <c r="M311" s="270"/>
      <c r="N311" s="270">
        <f t="shared" si="21"/>
        <v>540261.25065166375</v>
      </c>
      <c r="O311" s="265"/>
    </row>
    <row r="312" spans="1:15" outlineLevel="1" x14ac:dyDescent="0.2">
      <c r="A312" s="257">
        <v>2034</v>
      </c>
      <c r="B312" s="257">
        <v>5</v>
      </c>
      <c r="C312" s="270">
        <v>89672.700367549362</v>
      </c>
      <c r="D312" s="270">
        <v>0</v>
      </c>
      <c r="E312" s="270">
        <v>467271.56067717361</v>
      </c>
      <c r="F312" s="270">
        <v>0</v>
      </c>
      <c r="G312" s="270">
        <v>0</v>
      </c>
      <c r="H312" s="270"/>
      <c r="I312" s="270"/>
      <c r="J312" s="270"/>
      <c r="K312" s="270"/>
      <c r="L312" s="270"/>
      <c r="M312" s="270"/>
      <c r="N312" s="270">
        <f t="shared" si="21"/>
        <v>556944.26104472298</v>
      </c>
      <c r="O312" s="265"/>
    </row>
    <row r="313" spans="1:15" outlineLevel="1" x14ac:dyDescent="0.2">
      <c r="A313" s="257">
        <v>2034</v>
      </c>
      <c r="B313" s="257">
        <v>6</v>
      </c>
      <c r="C313" s="270">
        <v>97591.783170314928</v>
      </c>
      <c r="D313" s="270">
        <v>0</v>
      </c>
      <c r="E313" s="270">
        <v>482586.59708552848</v>
      </c>
      <c r="F313" s="270">
        <v>0</v>
      </c>
      <c r="G313" s="270">
        <v>0</v>
      </c>
      <c r="H313" s="270"/>
      <c r="I313" s="270"/>
      <c r="J313" s="270"/>
      <c r="K313" s="270"/>
      <c r="L313" s="270"/>
      <c r="M313" s="270"/>
      <c r="N313" s="270">
        <f t="shared" si="21"/>
        <v>580178.3802558434</v>
      </c>
      <c r="O313" s="265"/>
    </row>
    <row r="314" spans="1:15" outlineLevel="1" x14ac:dyDescent="0.2">
      <c r="A314" s="257">
        <v>2034</v>
      </c>
      <c r="B314" s="257">
        <v>7</v>
      </c>
      <c r="C314" s="270">
        <v>106720.24135786528</v>
      </c>
      <c r="D314" s="270">
        <v>0</v>
      </c>
      <c r="E314" s="270">
        <v>454083.27878899546</v>
      </c>
      <c r="F314" s="270">
        <v>0</v>
      </c>
      <c r="G314" s="270">
        <v>0</v>
      </c>
      <c r="H314" s="270"/>
      <c r="I314" s="270"/>
      <c r="J314" s="270"/>
      <c r="K314" s="270"/>
      <c r="L314" s="270"/>
      <c r="M314" s="270"/>
      <c r="N314" s="270">
        <f t="shared" si="21"/>
        <v>560803.52014686074</v>
      </c>
      <c r="O314" s="265"/>
    </row>
    <row r="315" spans="1:15" outlineLevel="1" x14ac:dyDescent="0.2">
      <c r="A315" s="257">
        <v>2034</v>
      </c>
      <c r="B315" s="257">
        <v>8</v>
      </c>
      <c r="C315" s="270">
        <v>105807.8763801934</v>
      </c>
      <c r="D315" s="270">
        <v>0</v>
      </c>
      <c r="E315" s="270">
        <v>487100.3371107424</v>
      </c>
      <c r="F315" s="270">
        <v>0</v>
      </c>
      <c r="G315" s="270">
        <v>0</v>
      </c>
      <c r="H315" s="270"/>
      <c r="I315" s="270"/>
      <c r="J315" s="270"/>
      <c r="K315" s="270"/>
      <c r="L315" s="270"/>
      <c r="M315" s="270"/>
      <c r="N315" s="270">
        <f t="shared" si="21"/>
        <v>592908.21349093574</v>
      </c>
      <c r="O315" s="265"/>
    </row>
    <row r="316" spans="1:15" outlineLevel="1" x14ac:dyDescent="0.2">
      <c r="A316" s="257">
        <v>2034</v>
      </c>
      <c r="B316" s="257">
        <v>9</v>
      </c>
      <c r="C316" s="270">
        <v>90023.031099486223</v>
      </c>
      <c r="D316" s="270">
        <v>0</v>
      </c>
      <c r="E316" s="270">
        <v>480813.80866040365</v>
      </c>
      <c r="F316" s="270">
        <v>0</v>
      </c>
      <c r="G316" s="270">
        <v>0</v>
      </c>
      <c r="H316" s="270"/>
      <c r="I316" s="270"/>
      <c r="J316" s="270"/>
      <c r="K316" s="270"/>
      <c r="L316" s="270"/>
      <c r="M316" s="270"/>
      <c r="N316" s="270">
        <f t="shared" si="21"/>
        <v>570836.83975988987</v>
      </c>
      <c r="O316" s="265"/>
    </row>
    <row r="317" spans="1:15" outlineLevel="1" x14ac:dyDescent="0.2">
      <c r="A317" s="257">
        <v>2034</v>
      </c>
      <c r="B317" s="257">
        <v>10</v>
      </c>
      <c r="C317" s="270">
        <v>83236.621317609781</v>
      </c>
      <c r="D317" s="270">
        <v>0</v>
      </c>
      <c r="E317" s="270">
        <v>439648.52917564922</v>
      </c>
      <c r="F317" s="270">
        <v>0</v>
      </c>
      <c r="G317" s="270">
        <v>0</v>
      </c>
      <c r="H317" s="270"/>
      <c r="I317" s="270"/>
      <c r="J317" s="270"/>
      <c r="K317" s="270"/>
      <c r="L317" s="270"/>
      <c r="M317" s="270"/>
      <c r="N317" s="270">
        <f t="shared" ref="N317:N380" si="22">SUM(C317:M317)</f>
        <v>522885.15049325902</v>
      </c>
      <c r="O317" s="265"/>
    </row>
    <row r="318" spans="1:15" outlineLevel="1" x14ac:dyDescent="0.2">
      <c r="A318" s="257">
        <v>2034</v>
      </c>
      <c r="B318" s="257">
        <v>11</v>
      </c>
      <c r="C318" s="270">
        <v>68501.204890294233</v>
      </c>
      <c r="D318" s="270">
        <v>0</v>
      </c>
      <c r="E318" s="270">
        <v>400205.9770727228</v>
      </c>
      <c r="F318" s="270">
        <v>0</v>
      </c>
      <c r="G318" s="270">
        <v>0</v>
      </c>
      <c r="H318" s="270"/>
      <c r="I318" s="270"/>
      <c r="J318" s="270"/>
      <c r="K318" s="270"/>
      <c r="L318" s="270"/>
      <c r="M318" s="270"/>
      <c r="N318" s="270">
        <f t="shared" si="22"/>
        <v>468707.18196301704</v>
      </c>
      <c r="O318" s="265"/>
    </row>
    <row r="319" spans="1:15" outlineLevel="1" x14ac:dyDescent="0.2">
      <c r="A319" s="257">
        <v>2034</v>
      </c>
      <c r="B319" s="257">
        <v>12</v>
      </c>
      <c r="C319" s="270">
        <v>70681.608197257054</v>
      </c>
      <c r="D319" s="270">
        <v>0</v>
      </c>
      <c r="E319" s="270">
        <v>374859.05540692271</v>
      </c>
      <c r="F319" s="270">
        <v>0</v>
      </c>
      <c r="G319" s="270">
        <v>0</v>
      </c>
      <c r="H319" s="270"/>
      <c r="I319" s="270"/>
      <c r="J319" s="270"/>
      <c r="K319" s="270"/>
      <c r="L319" s="270"/>
      <c r="M319" s="270"/>
      <c r="N319" s="270">
        <f t="shared" si="22"/>
        <v>445540.66360417975</v>
      </c>
      <c r="O319" s="265"/>
    </row>
    <row r="320" spans="1:15" outlineLevel="1" x14ac:dyDescent="0.2">
      <c r="A320" s="257">
        <v>2035</v>
      </c>
      <c r="B320" s="257">
        <v>1</v>
      </c>
      <c r="C320" s="270">
        <v>70896.646055275138</v>
      </c>
      <c r="D320" s="270">
        <v>0</v>
      </c>
      <c r="E320" s="270">
        <v>371254.20261107641</v>
      </c>
      <c r="F320" s="270">
        <v>0</v>
      </c>
      <c r="G320" s="270">
        <v>0</v>
      </c>
      <c r="H320" s="270"/>
      <c r="I320" s="270"/>
      <c r="J320" s="270"/>
      <c r="K320" s="270"/>
      <c r="L320" s="270"/>
      <c r="M320" s="270"/>
      <c r="N320" s="270">
        <f t="shared" si="22"/>
        <v>442150.84866635152</v>
      </c>
      <c r="O320" s="265"/>
    </row>
    <row r="321" spans="1:15" outlineLevel="1" x14ac:dyDescent="0.2">
      <c r="A321" s="257">
        <v>2035</v>
      </c>
      <c r="B321" s="257">
        <v>2</v>
      </c>
      <c r="C321" s="270">
        <v>66851.160318762253</v>
      </c>
      <c r="D321" s="270">
        <v>0</v>
      </c>
      <c r="E321" s="270">
        <v>360518.03479562839</v>
      </c>
      <c r="F321" s="270">
        <v>0</v>
      </c>
      <c r="G321" s="270">
        <v>0</v>
      </c>
      <c r="H321" s="270"/>
      <c r="I321" s="270"/>
      <c r="J321" s="270"/>
      <c r="K321" s="270"/>
      <c r="L321" s="270"/>
      <c r="M321" s="270"/>
      <c r="N321" s="270">
        <f t="shared" si="22"/>
        <v>427369.19511439063</v>
      </c>
      <c r="O321" s="265"/>
    </row>
    <row r="322" spans="1:15" outlineLevel="1" x14ac:dyDescent="0.2">
      <c r="A322" s="257">
        <v>2035</v>
      </c>
      <c r="B322" s="257">
        <v>3</v>
      </c>
      <c r="C322" s="270">
        <v>76393.575549074434</v>
      </c>
      <c r="D322" s="270">
        <v>0</v>
      </c>
      <c r="E322" s="270">
        <v>427849.71908089751</v>
      </c>
      <c r="F322" s="270">
        <v>0</v>
      </c>
      <c r="G322" s="270">
        <v>0</v>
      </c>
      <c r="H322" s="270"/>
      <c r="I322" s="270"/>
      <c r="J322" s="270"/>
      <c r="K322" s="270"/>
      <c r="L322" s="270"/>
      <c r="M322" s="270"/>
      <c r="N322" s="270">
        <f t="shared" si="22"/>
        <v>504243.29462997196</v>
      </c>
      <c r="O322" s="265"/>
    </row>
    <row r="323" spans="1:15" outlineLevel="1" x14ac:dyDescent="0.2">
      <c r="A323" s="257">
        <v>2035</v>
      </c>
      <c r="B323" s="257">
        <v>4</v>
      </c>
      <c r="C323" s="270">
        <v>80209.231940082856</v>
      </c>
      <c r="D323" s="270">
        <v>0</v>
      </c>
      <c r="E323" s="270">
        <v>467941.56397338398</v>
      </c>
      <c r="F323" s="270">
        <v>0</v>
      </c>
      <c r="G323" s="270">
        <v>0</v>
      </c>
      <c r="H323" s="270"/>
      <c r="I323" s="270"/>
      <c r="J323" s="270"/>
      <c r="K323" s="270"/>
      <c r="L323" s="270"/>
      <c r="M323" s="270"/>
      <c r="N323" s="270">
        <f t="shared" si="22"/>
        <v>548150.79591346683</v>
      </c>
      <c r="O323" s="265"/>
    </row>
    <row r="324" spans="1:15" outlineLevel="1" x14ac:dyDescent="0.2">
      <c r="A324" s="257">
        <v>2035</v>
      </c>
      <c r="B324" s="257">
        <v>5</v>
      </c>
      <c r="C324" s="270">
        <v>90775.177992336641</v>
      </c>
      <c r="D324" s="270">
        <v>0</v>
      </c>
      <c r="E324" s="270">
        <v>474280.63409164746</v>
      </c>
      <c r="F324" s="270">
        <v>0</v>
      </c>
      <c r="G324" s="270">
        <v>0</v>
      </c>
      <c r="H324" s="270"/>
      <c r="I324" s="270"/>
      <c r="J324" s="270"/>
      <c r="K324" s="270"/>
      <c r="L324" s="270"/>
      <c r="M324" s="270"/>
      <c r="N324" s="270">
        <f t="shared" si="22"/>
        <v>565055.81208398414</v>
      </c>
      <c r="O324" s="265"/>
    </row>
    <row r="325" spans="1:15" outlineLevel="1" x14ac:dyDescent="0.2">
      <c r="A325" s="257">
        <v>2035</v>
      </c>
      <c r="B325" s="257">
        <v>6</v>
      </c>
      <c r="C325" s="270">
        <v>98791.621659257071</v>
      </c>
      <c r="D325" s="270">
        <v>0</v>
      </c>
      <c r="E325" s="270">
        <v>489825.39604626916</v>
      </c>
      <c r="F325" s="270">
        <v>0</v>
      </c>
      <c r="G325" s="270">
        <v>0</v>
      </c>
      <c r="H325" s="270"/>
      <c r="I325" s="270"/>
      <c r="J325" s="270"/>
      <c r="K325" s="270"/>
      <c r="L325" s="270"/>
      <c r="M325" s="270"/>
      <c r="N325" s="270">
        <f t="shared" si="22"/>
        <v>588617.0177055262</v>
      </c>
      <c r="O325" s="265"/>
    </row>
    <row r="326" spans="1:15" outlineLevel="1" x14ac:dyDescent="0.2">
      <c r="A326" s="257">
        <v>2035</v>
      </c>
      <c r="B326" s="257">
        <v>7</v>
      </c>
      <c r="C326" s="270">
        <v>108032.30933091271</v>
      </c>
      <c r="D326" s="270">
        <v>0</v>
      </c>
      <c r="E326" s="270">
        <v>460894.52797502483</v>
      </c>
      <c r="F326" s="270">
        <v>0</v>
      </c>
      <c r="G326" s="270">
        <v>0</v>
      </c>
      <c r="H326" s="270"/>
      <c r="I326" s="270"/>
      <c r="J326" s="270"/>
      <c r="K326" s="270"/>
      <c r="L326" s="270"/>
      <c r="M326" s="270"/>
      <c r="N326" s="270">
        <f t="shared" si="22"/>
        <v>568926.83730593754</v>
      </c>
      <c r="O326" s="265"/>
    </row>
    <row r="327" spans="1:15" outlineLevel="1" x14ac:dyDescent="0.2">
      <c r="A327" s="257">
        <v>2035</v>
      </c>
      <c r="B327" s="257">
        <v>8</v>
      </c>
      <c r="C327" s="270">
        <v>107108.72731651284</v>
      </c>
      <c r="D327" s="270">
        <v>0</v>
      </c>
      <c r="E327" s="270">
        <v>494406.842171903</v>
      </c>
      <c r="F327" s="270">
        <v>0</v>
      </c>
      <c r="G327" s="270">
        <v>0</v>
      </c>
      <c r="H327" s="270"/>
      <c r="I327" s="270"/>
      <c r="J327" s="270"/>
      <c r="K327" s="270"/>
      <c r="L327" s="270"/>
      <c r="M327" s="270"/>
      <c r="N327" s="270">
        <f t="shared" si="22"/>
        <v>601515.56948841584</v>
      </c>
      <c r="O327" s="265"/>
    </row>
    <row r="328" spans="1:15" outlineLevel="1" x14ac:dyDescent="0.2">
      <c r="A328" s="257">
        <v>2035</v>
      </c>
      <c r="B328" s="257">
        <v>9</v>
      </c>
      <c r="C328" s="270">
        <v>91129.815852213782</v>
      </c>
      <c r="D328" s="270">
        <v>0</v>
      </c>
      <c r="E328" s="270">
        <v>488026.01579475106</v>
      </c>
      <c r="F328" s="270">
        <v>0</v>
      </c>
      <c r="G328" s="270">
        <v>0</v>
      </c>
      <c r="H328" s="270"/>
      <c r="I328" s="270"/>
      <c r="J328" s="270"/>
      <c r="K328" s="270"/>
      <c r="L328" s="270"/>
      <c r="M328" s="270"/>
      <c r="N328" s="270">
        <f t="shared" si="22"/>
        <v>579155.83164696489</v>
      </c>
      <c r="O328" s="265"/>
    </row>
    <row r="329" spans="1:15" outlineLevel="1" x14ac:dyDescent="0.2">
      <c r="A329" s="257">
        <v>2035</v>
      </c>
      <c r="B329" s="257">
        <v>10</v>
      </c>
      <c r="C329" s="270">
        <v>84259.970811819556</v>
      </c>
      <c r="D329" s="270">
        <v>0</v>
      </c>
      <c r="E329" s="270">
        <v>446243.25711734506</v>
      </c>
      <c r="F329" s="270">
        <v>0</v>
      </c>
      <c r="G329" s="270">
        <v>0</v>
      </c>
      <c r="H329" s="270"/>
      <c r="I329" s="270"/>
      <c r="J329" s="270"/>
      <c r="K329" s="270"/>
      <c r="L329" s="270"/>
      <c r="M329" s="270"/>
      <c r="N329" s="270">
        <f t="shared" si="22"/>
        <v>530503.22792916466</v>
      </c>
      <c r="O329" s="265"/>
    </row>
    <row r="330" spans="1:15" outlineLevel="1" x14ac:dyDescent="0.2">
      <c r="A330" s="257">
        <v>2035</v>
      </c>
      <c r="B330" s="257">
        <v>11</v>
      </c>
      <c r="C330" s="270">
        <v>69343.390364278763</v>
      </c>
      <c r="D330" s="270">
        <v>0</v>
      </c>
      <c r="E330" s="270">
        <v>406209.0667325104</v>
      </c>
      <c r="F330" s="270">
        <v>0</v>
      </c>
      <c r="G330" s="270">
        <v>0</v>
      </c>
      <c r="H330" s="270"/>
      <c r="I330" s="270"/>
      <c r="J330" s="270"/>
      <c r="K330" s="270"/>
      <c r="L330" s="270"/>
      <c r="M330" s="270"/>
      <c r="N330" s="270">
        <f t="shared" si="22"/>
        <v>475552.45709678915</v>
      </c>
      <c r="O330" s="265"/>
    </row>
    <row r="331" spans="1:15" outlineLevel="1" x14ac:dyDescent="0.2">
      <c r="A331" s="257">
        <v>2035</v>
      </c>
      <c r="B331" s="257">
        <v>12</v>
      </c>
      <c r="C331" s="270">
        <v>71550.600557273618</v>
      </c>
      <c r="D331" s="270">
        <v>0</v>
      </c>
      <c r="E331" s="270">
        <v>380481.9412414892</v>
      </c>
      <c r="F331" s="270">
        <v>0</v>
      </c>
      <c r="G331" s="270">
        <v>0</v>
      </c>
      <c r="H331" s="270"/>
      <c r="I331" s="270"/>
      <c r="J331" s="270"/>
      <c r="K331" s="270"/>
      <c r="L331" s="270"/>
      <c r="M331" s="270"/>
      <c r="N331" s="270">
        <f t="shared" si="22"/>
        <v>452032.5417987628</v>
      </c>
      <c r="O331" s="265"/>
    </row>
    <row r="332" spans="1:15" outlineLevel="1" x14ac:dyDescent="0.2">
      <c r="A332" s="257">
        <v>2036</v>
      </c>
      <c r="B332" s="257">
        <v>1</v>
      </c>
      <c r="C332" s="270">
        <v>71768.282190108104</v>
      </c>
      <c r="D332" s="270">
        <v>0</v>
      </c>
      <c r="E332" s="270">
        <v>376823.01565367193</v>
      </c>
      <c r="F332" s="270">
        <v>0</v>
      </c>
      <c r="G332" s="270">
        <v>0</v>
      </c>
      <c r="H332" s="270"/>
      <c r="I332" s="270"/>
      <c r="J332" s="270"/>
      <c r="K332" s="270"/>
      <c r="L332" s="270"/>
      <c r="M332" s="270"/>
      <c r="N332" s="270">
        <f t="shared" si="22"/>
        <v>448591.29784378002</v>
      </c>
      <c r="O332" s="265"/>
    </row>
    <row r="333" spans="1:15" outlineLevel="1" x14ac:dyDescent="0.2">
      <c r="A333" s="257">
        <v>2036</v>
      </c>
      <c r="B333" s="257">
        <v>2</v>
      </c>
      <c r="C333" s="270">
        <v>67673.059382138468</v>
      </c>
      <c r="D333" s="270">
        <v>0</v>
      </c>
      <c r="E333" s="270">
        <v>365925.80532089301</v>
      </c>
      <c r="F333" s="270">
        <v>0</v>
      </c>
      <c r="G333" s="270">
        <v>0</v>
      </c>
      <c r="H333" s="270"/>
      <c r="I333" s="270"/>
      <c r="J333" s="270"/>
      <c r="K333" s="270"/>
      <c r="L333" s="270"/>
      <c r="M333" s="270"/>
      <c r="N333" s="270">
        <f t="shared" si="22"/>
        <v>433598.86470303149</v>
      </c>
      <c r="O333" s="265"/>
    </row>
    <row r="334" spans="1:15" outlineLevel="1" x14ac:dyDescent="0.2">
      <c r="A334" s="257">
        <v>2036</v>
      </c>
      <c r="B334" s="257">
        <v>3</v>
      </c>
      <c r="C334" s="270">
        <v>77332.793475769373</v>
      </c>
      <c r="D334" s="270">
        <v>0</v>
      </c>
      <c r="E334" s="270">
        <v>434267.46487106313</v>
      </c>
      <c r="F334" s="270">
        <v>0</v>
      </c>
      <c r="G334" s="270">
        <v>0</v>
      </c>
      <c r="H334" s="270"/>
      <c r="I334" s="270"/>
      <c r="J334" s="270"/>
      <c r="K334" s="270"/>
      <c r="L334" s="270"/>
      <c r="M334" s="270"/>
      <c r="N334" s="270">
        <f t="shared" si="22"/>
        <v>511600.25834683247</v>
      </c>
      <c r="O334" s="265"/>
    </row>
    <row r="335" spans="1:15" outlineLevel="1" x14ac:dyDescent="0.2">
      <c r="A335" s="257">
        <v>2036</v>
      </c>
      <c r="B335" s="257">
        <v>4</v>
      </c>
      <c r="C335" s="270">
        <v>81195.361310034437</v>
      </c>
      <c r="D335" s="270">
        <v>0</v>
      </c>
      <c r="E335" s="270">
        <v>474960.68743730721</v>
      </c>
      <c r="F335" s="270">
        <v>0</v>
      </c>
      <c r="G335" s="270">
        <v>0</v>
      </c>
      <c r="H335" s="270"/>
      <c r="I335" s="270"/>
      <c r="J335" s="270"/>
      <c r="K335" s="270"/>
      <c r="L335" s="270"/>
      <c r="M335" s="270"/>
      <c r="N335" s="270">
        <f t="shared" si="22"/>
        <v>556156.04874734161</v>
      </c>
      <c r="O335" s="265"/>
    </row>
    <row r="336" spans="1:15" outlineLevel="1" x14ac:dyDescent="0.2">
      <c r="A336" s="257">
        <v>2036</v>
      </c>
      <c r="B336" s="257">
        <v>5</v>
      </c>
      <c r="C336" s="270">
        <v>91891.209986605099</v>
      </c>
      <c r="D336" s="270">
        <v>0</v>
      </c>
      <c r="E336" s="270">
        <v>481394.84360740316</v>
      </c>
      <c r="F336" s="270">
        <v>0</v>
      </c>
      <c r="G336" s="270">
        <v>0</v>
      </c>
      <c r="H336" s="270"/>
      <c r="I336" s="270"/>
      <c r="J336" s="270"/>
      <c r="K336" s="270"/>
      <c r="L336" s="270"/>
      <c r="M336" s="270"/>
      <c r="N336" s="270">
        <f t="shared" si="22"/>
        <v>573286.05359400832</v>
      </c>
      <c r="O336" s="265"/>
    </row>
    <row r="337" spans="1:15" outlineLevel="1" x14ac:dyDescent="0.2">
      <c r="A337" s="257">
        <v>2036</v>
      </c>
      <c r="B337" s="257">
        <v>6</v>
      </c>
      <c r="C337" s="270">
        <v>100006.21151714421</v>
      </c>
      <c r="D337" s="270">
        <v>0</v>
      </c>
      <c r="E337" s="270">
        <v>497172.77699148783</v>
      </c>
      <c r="F337" s="270">
        <v>0</v>
      </c>
      <c r="G337" s="270">
        <v>0</v>
      </c>
      <c r="H337" s="270"/>
      <c r="I337" s="270"/>
      <c r="J337" s="270"/>
      <c r="K337" s="270"/>
      <c r="L337" s="270"/>
      <c r="M337" s="270"/>
      <c r="N337" s="270">
        <f t="shared" si="22"/>
        <v>597178.98850863206</v>
      </c>
      <c r="O337" s="265"/>
    </row>
    <row r="338" spans="1:15" outlineLevel="1" x14ac:dyDescent="0.2">
      <c r="A338" s="257">
        <v>2036</v>
      </c>
      <c r="B338" s="257">
        <v>7</v>
      </c>
      <c r="C338" s="270">
        <v>109360.50847405491</v>
      </c>
      <c r="D338" s="270">
        <v>0</v>
      </c>
      <c r="E338" s="270">
        <v>467807.94589890755</v>
      </c>
      <c r="F338" s="270">
        <v>0</v>
      </c>
      <c r="G338" s="270">
        <v>0</v>
      </c>
      <c r="H338" s="270"/>
      <c r="I338" s="270"/>
      <c r="J338" s="270"/>
      <c r="K338" s="270"/>
      <c r="L338" s="270"/>
      <c r="M338" s="270"/>
      <c r="N338" s="270">
        <f t="shared" si="22"/>
        <v>577168.45437296247</v>
      </c>
      <c r="O338" s="265"/>
    </row>
    <row r="339" spans="1:15" outlineLevel="1" x14ac:dyDescent="0.2">
      <c r="A339" s="257">
        <v>2036</v>
      </c>
      <c r="B339" s="257">
        <v>8</v>
      </c>
      <c r="C339" s="270">
        <v>108425.57151549302</v>
      </c>
      <c r="D339" s="270">
        <v>0</v>
      </c>
      <c r="E339" s="270">
        <v>501822.94480904849</v>
      </c>
      <c r="F339" s="270">
        <v>0</v>
      </c>
      <c r="G339" s="270">
        <v>0</v>
      </c>
      <c r="H339" s="270"/>
      <c r="I339" s="270"/>
      <c r="J339" s="270"/>
      <c r="K339" s="270"/>
      <c r="L339" s="270"/>
      <c r="M339" s="270"/>
      <c r="N339" s="270">
        <f t="shared" si="22"/>
        <v>610248.51632454153</v>
      </c>
      <c r="O339" s="265"/>
    </row>
    <row r="340" spans="1:15" outlineLevel="1" x14ac:dyDescent="0.2">
      <c r="A340" s="257">
        <v>2036</v>
      </c>
      <c r="B340" s="257">
        <v>9</v>
      </c>
      <c r="C340" s="270">
        <v>92250.207928244155</v>
      </c>
      <c r="D340" s="270">
        <v>0</v>
      </c>
      <c r="E340" s="270">
        <v>495346.40603618033</v>
      </c>
      <c r="F340" s="270">
        <v>0</v>
      </c>
      <c r="G340" s="270">
        <v>0</v>
      </c>
      <c r="H340" s="270"/>
      <c r="I340" s="270"/>
      <c r="J340" s="270"/>
      <c r="K340" s="270"/>
      <c r="L340" s="270"/>
      <c r="M340" s="270"/>
      <c r="N340" s="270">
        <f t="shared" si="22"/>
        <v>587596.61396442447</v>
      </c>
      <c r="O340" s="265"/>
    </row>
    <row r="341" spans="1:15" outlineLevel="1" x14ac:dyDescent="0.2">
      <c r="A341" s="257">
        <v>2036</v>
      </c>
      <c r="B341" s="257">
        <v>10</v>
      </c>
      <c r="C341" s="270">
        <v>85295.901837700396</v>
      </c>
      <c r="D341" s="270">
        <v>0</v>
      </c>
      <c r="E341" s="270">
        <v>452936.90597822727</v>
      </c>
      <c r="F341" s="270">
        <v>0</v>
      </c>
      <c r="G341" s="270">
        <v>0</v>
      </c>
      <c r="H341" s="270"/>
      <c r="I341" s="270"/>
      <c r="J341" s="270"/>
      <c r="K341" s="270"/>
      <c r="L341" s="270"/>
      <c r="M341" s="270"/>
      <c r="N341" s="270">
        <f t="shared" si="22"/>
        <v>538232.80781592766</v>
      </c>
      <c r="O341" s="265"/>
    </row>
    <row r="342" spans="1:15" outlineLevel="1" x14ac:dyDescent="0.2">
      <c r="A342" s="257">
        <v>2036</v>
      </c>
      <c r="B342" s="257">
        <v>11</v>
      </c>
      <c r="C342" s="270">
        <v>70195.9300557362</v>
      </c>
      <c r="D342" s="270">
        <v>0</v>
      </c>
      <c r="E342" s="270">
        <v>412302.20273725031</v>
      </c>
      <c r="F342" s="270">
        <v>0</v>
      </c>
      <c r="G342" s="270">
        <v>0</v>
      </c>
      <c r="H342" s="270"/>
      <c r="I342" s="270"/>
      <c r="J342" s="270"/>
      <c r="K342" s="270"/>
      <c r="L342" s="270"/>
      <c r="M342" s="270"/>
      <c r="N342" s="270">
        <f t="shared" si="22"/>
        <v>482498.13279298652</v>
      </c>
      <c r="O342" s="265"/>
    </row>
    <row r="343" spans="1:15" outlineLevel="1" x14ac:dyDescent="0.2">
      <c r="A343" s="257">
        <v>2036</v>
      </c>
      <c r="B343" s="257">
        <v>12</v>
      </c>
      <c r="C343" s="270">
        <v>72430.276711010039</v>
      </c>
      <c r="D343" s="270">
        <v>0</v>
      </c>
      <c r="E343" s="270">
        <v>386189.17036362609</v>
      </c>
      <c r="F343" s="270">
        <v>0</v>
      </c>
      <c r="G343" s="270">
        <v>0</v>
      </c>
      <c r="H343" s="270"/>
      <c r="I343" s="270"/>
      <c r="J343" s="270"/>
      <c r="K343" s="270"/>
      <c r="L343" s="270"/>
      <c r="M343" s="270"/>
      <c r="N343" s="270">
        <f t="shared" si="22"/>
        <v>458619.44707463612</v>
      </c>
      <c r="O343" s="265"/>
    </row>
    <row r="344" spans="1:15" outlineLevel="1" x14ac:dyDescent="0.2">
      <c r="A344" s="257">
        <v>2037</v>
      </c>
      <c r="B344" s="257">
        <v>1</v>
      </c>
      <c r="C344" s="270">
        <v>72650.634622450452</v>
      </c>
      <c r="D344" s="270">
        <v>0</v>
      </c>
      <c r="E344" s="270">
        <v>382475.36089195777</v>
      </c>
      <c r="F344" s="270">
        <v>0</v>
      </c>
      <c r="G344" s="270">
        <v>0</v>
      </c>
      <c r="H344" s="270"/>
      <c r="I344" s="270"/>
      <c r="J344" s="270"/>
      <c r="K344" s="270"/>
      <c r="L344" s="270"/>
      <c r="M344" s="270"/>
      <c r="N344" s="270">
        <f t="shared" si="22"/>
        <v>455125.99551440822</v>
      </c>
      <c r="O344" s="265"/>
    </row>
    <row r="345" spans="1:15" outlineLevel="1" x14ac:dyDescent="0.2">
      <c r="A345" s="257">
        <v>2037</v>
      </c>
      <c r="B345" s="257">
        <v>2</v>
      </c>
      <c r="C345" s="270">
        <v>68505.063252479245</v>
      </c>
      <c r="D345" s="270">
        <v>0</v>
      </c>
      <c r="E345" s="270">
        <v>371414.69240408653</v>
      </c>
      <c r="F345" s="270">
        <v>0</v>
      </c>
      <c r="G345" s="270">
        <v>0</v>
      </c>
      <c r="H345" s="270"/>
      <c r="I345" s="270"/>
      <c r="J345" s="270"/>
      <c r="K345" s="270"/>
      <c r="L345" s="270"/>
      <c r="M345" s="270"/>
      <c r="N345" s="270">
        <f t="shared" si="22"/>
        <v>439919.75565656577</v>
      </c>
      <c r="O345" s="265"/>
    </row>
    <row r="346" spans="1:15" outlineLevel="1" x14ac:dyDescent="0.2">
      <c r="A346" s="257">
        <v>2037</v>
      </c>
      <c r="B346" s="257">
        <v>3</v>
      </c>
      <c r="C346" s="270">
        <v>78283.55858175896</v>
      </c>
      <c r="D346" s="270">
        <v>0</v>
      </c>
      <c r="E346" s="270">
        <v>440781.47684814048</v>
      </c>
      <c r="F346" s="270">
        <v>0</v>
      </c>
      <c r="G346" s="270">
        <v>0</v>
      </c>
      <c r="H346" s="270"/>
      <c r="I346" s="270"/>
      <c r="J346" s="270"/>
      <c r="K346" s="270"/>
      <c r="L346" s="270"/>
      <c r="M346" s="270"/>
      <c r="N346" s="270">
        <f t="shared" si="22"/>
        <v>519065.03542989946</v>
      </c>
      <c r="O346" s="265"/>
    </row>
    <row r="347" spans="1:15" outlineLevel="1" x14ac:dyDescent="0.2">
      <c r="A347" s="257">
        <v>2037</v>
      </c>
      <c r="B347" s="257">
        <v>4</v>
      </c>
      <c r="C347" s="270">
        <v>82193.614610246412</v>
      </c>
      <c r="D347" s="270">
        <v>0</v>
      </c>
      <c r="E347" s="270">
        <v>482085.09775325411</v>
      </c>
      <c r="F347" s="270">
        <v>0</v>
      </c>
      <c r="G347" s="270">
        <v>0</v>
      </c>
      <c r="H347" s="270"/>
      <c r="I347" s="270"/>
      <c r="J347" s="270"/>
      <c r="K347" s="270"/>
      <c r="L347" s="270"/>
      <c r="M347" s="270"/>
      <c r="N347" s="270">
        <f t="shared" si="22"/>
        <v>564278.7123635005</v>
      </c>
      <c r="O347" s="265"/>
    </row>
    <row r="348" spans="1:15" outlineLevel="1" x14ac:dyDescent="0.2">
      <c r="A348" s="257">
        <v>2037</v>
      </c>
      <c r="B348" s="257">
        <v>5</v>
      </c>
      <c r="C348" s="270">
        <v>93020.962994037924</v>
      </c>
      <c r="D348" s="270">
        <v>0</v>
      </c>
      <c r="E348" s="270">
        <v>488615.76626596093</v>
      </c>
      <c r="F348" s="270">
        <v>0</v>
      </c>
      <c r="G348" s="270">
        <v>0</v>
      </c>
      <c r="H348" s="270"/>
      <c r="I348" s="270"/>
      <c r="J348" s="270"/>
      <c r="K348" s="270"/>
      <c r="L348" s="270"/>
      <c r="M348" s="270"/>
      <c r="N348" s="270">
        <f t="shared" si="22"/>
        <v>581636.72925999889</v>
      </c>
      <c r="O348" s="265"/>
    </row>
    <row r="349" spans="1:15" outlineLevel="1" x14ac:dyDescent="0.2">
      <c r="A349" s="257">
        <v>2037</v>
      </c>
      <c r="B349" s="257">
        <v>6</v>
      </c>
      <c r="C349" s="270">
        <v>101235.73410412422</v>
      </c>
      <c r="D349" s="270">
        <v>0</v>
      </c>
      <c r="E349" s="270">
        <v>504630.36865095265</v>
      </c>
      <c r="F349" s="270">
        <v>0</v>
      </c>
      <c r="G349" s="270">
        <v>0</v>
      </c>
      <c r="H349" s="270"/>
      <c r="I349" s="270"/>
      <c r="J349" s="270"/>
      <c r="K349" s="270"/>
      <c r="L349" s="270"/>
      <c r="M349" s="270"/>
      <c r="N349" s="270">
        <f t="shared" si="22"/>
        <v>605866.10275507683</v>
      </c>
      <c r="O349" s="265"/>
    </row>
    <row r="350" spans="1:15" outlineLevel="1" x14ac:dyDescent="0.2">
      <c r="A350" s="257">
        <v>2037</v>
      </c>
      <c r="B350" s="257">
        <v>7</v>
      </c>
      <c r="C350" s="270">
        <v>110705.03711135278</v>
      </c>
      <c r="D350" s="270">
        <v>0</v>
      </c>
      <c r="E350" s="270">
        <v>474825.0650917124</v>
      </c>
      <c r="F350" s="270">
        <v>0</v>
      </c>
      <c r="G350" s="270">
        <v>0</v>
      </c>
      <c r="H350" s="270"/>
      <c r="I350" s="270"/>
      <c r="J350" s="270"/>
      <c r="K350" s="270"/>
      <c r="L350" s="270"/>
      <c r="M350" s="270"/>
      <c r="N350" s="270">
        <f t="shared" si="22"/>
        <v>585530.10220306518</v>
      </c>
      <c r="O350" s="265"/>
    </row>
    <row r="351" spans="1:15" outlineLevel="1" x14ac:dyDescent="0.2">
      <c r="A351" s="257">
        <v>2037</v>
      </c>
      <c r="B351" s="257">
        <v>8</v>
      </c>
      <c r="C351" s="270">
        <v>109758.60560569713</v>
      </c>
      <c r="D351" s="270">
        <v>0</v>
      </c>
      <c r="E351" s="270">
        <v>509350.28898581967</v>
      </c>
      <c r="F351" s="270">
        <v>0</v>
      </c>
      <c r="G351" s="270">
        <v>0</v>
      </c>
      <c r="H351" s="270"/>
      <c r="I351" s="270"/>
      <c r="J351" s="270"/>
      <c r="K351" s="270"/>
      <c r="L351" s="270"/>
      <c r="M351" s="270"/>
      <c r="N351" s="270">
        <f t="shared" si="22"/>
        <v>619108.89459151682</v>
      </c>
      <c r="O351" s="265"/>
    </row>
    <row r="352" spans="1:15" outlineLevel="1" x14ac:dyDescent="0.2">
      <c r="A352" s="257">
        <v>2037</v>
      </c>
      <c r="B352" s="257">
        <v>9</v>
      </c>
      <c r="C352" s="270">
        <v>93384.374622299307</v>
      </c>
      <c r="D352" s="270">
        <v>0</v>
      </c>
      <c r="E352" s="270">
        <v>502776.60213129863</v>
      </c>
      <c r="F352" s="270">
        <v>0</v>
      </c>
      <c r="G352" s="270">
        <v>0</v>
      </c>
      <c r="H352" s="270"/>
      <c r="I352" s="270"/>
      <c r="J352" s="270"/>
      <c r="K352" s="270"/>
      <c r="L352" s="270"/>
      <c r="M352" s="270"/>
      <c r="N352" s="270">
        <f t="shared" si="22"/>
        <v>596160.97675359796</v>
      </c>
      <c r="O352" s="265"/>
    </row>
    <row r="353" spans="1:15" outlineLevel="1" x14ac:dyDescent="0.2">
      <c r="A353" s="257">
        <v>2037</v>
      </c>
      <c r="B353" s="257">
        <v>10</v>
      </c>
      <c r="C353" s="270">
        <v>86344.5690784178</v>
      </c>
      <c r="D353" s="270">
        <v>0</v>
      </c>
      <c r="E353" s="270">
        <v>459730.95957208454</v>
      </c>
      <c r="F353" s="270">
        <v>0</v>
      </c>
      <c r="G353" s="270">
        <v>0</v>
      </c>
      <c r="H353" s="270"/>
      <c r="I353" s="270"/>
      <c r="J353" s="270"/>
      <c r="K353" s="270"/>
      <c r="L353" s="270"/>
      <c r="M353" s="270"/>
      <c r="N353" s="270">
        <f t="shared" si="22"/>
        <v>546075.52865050233</v>
      </c>
      <c r="O353" s="265"/>
    </row>
    <row r="354" spans="1:15" outlineLevel="1" x14ac:dyDescent="0.2">
      <c r="A354" s="257">
        <v>2037</v>
      </c>
      <c r="B354" s="257">
        <v>11</v>
      </c>
      <c r="C354" s="270">
        <v>71058.951264201853</v>
      </c>
      <c r="D354" s="270">
        <v>0</v>
      </c>
      <c r="E354" s="270">
        <v>418486.73578211758</v>
      </c>
      <c r="F354" s="270">
        <v>0</v>
      </c>
      <c r="G354" s="270">
        <v>0</v>
      </c>
      <c r="H354" s="270"/>
      <c r="I354" s="270"/>
      <c r="J354" s="270"/>
      <c r="K354" s="270"/>
      <c r="L354" s="270"/>
      <c r="M354" s="270"/>
      <c r="N354" s="270">
        <f t="shared" si="22"/>
        <v>489545.68704631942</v>
      </c>
      <c r="O354" s="265"/>
    </row>
    <row r="355" spans="1:15" outlineLevel="1" x14ac:dyDescent="0.2">
      <c r="A355" s="257">
        <v>2037</v>
      </c>
      <c r="B355" s="257">
        <v>12</v>
      </c>
      <c r="C355" s="270">
        <v>73320.768009964333</v>
      </c>
      <c r="D355" s="270">
        <v>0</v>
      </c>
      <c r="E355" s="270">
        <v>391982.00792264781</v>
      </c>
      <c r="F355" s="270">
        <v>0</v>
      </c>
      <c r="G355" s="270">
        <v>0</v>
      </c>
      <c r="H355" s="270"/>
      <c r="I355" s="270"/>
      <c r="J355" s="270"/>
      <c r="K355" s="270"/>
      <c r="L355" s="270"/>
      <c r="M355" s="270"/>
      <c r="N355" s="270">
        <f t="shared" si="22"/>
        <v>465302.77593261213</v>
      </c>
      <c r="O355" s="265"/>
    </row>
    <row r="356" spans="1:15" outlineLevel="1" x14ac:dyDescent="0.2">
      <c r="A356" s="257">
        <v>2038</v>
      </c>
      <c r="B356" s="257">
        <v>1</v>
      </c>
      <c r="C356" s="270">
        <v>73543.835103416815</v>
      </c>
      <c r="D356" s="270">
        <v>0</v>
      </c>
      <c r="E356" s="270">
        <v>388212.49130887014</v>
      </c>
      <c r="F356" s="270">
        <v>0</v>
      </c>
      <c r="G356" s="270">
        <v>0</v>
      </c>
      <c r="H356" s="270"/>
      <c r="I356" s="270"/>
      <c r="J356" s="270"/>
      <c r="K356" s="270"/>
      <c r="L356" s="270"/>
      <c r="M356" s="270"/>
      <c r="N356" s="270">
        <f t="shared" si="22"/>
        <v>461756.32641228696</v>
      </c>
      <c r="O356" s="265"/>
    </row>
    <row r="357" spans="1:15" outlineLevel="1" x14ac:dyDescent="0.2">
      <c r="A357" s="257">
        <v>2038</v>
      </c>
      <c r="B357" s="257">
        <v>2</v>
      </c>
      <c r="C357" s="270">
        <v>69347.296162951825</v>
      </c>
      <c r="D357" s="270">
        <v>0</v>
      </c>
      <c r="E357" s="270">
        <v>376985.91279357864</v>
      </c>
      <c r="F357" s="270">
        <v>0</v>
      </c>
      <c r="G357" s="270">
        <v>0</v>
      </c>
      <c r="H357" s="270"/>
      <c r="I357" s="270"/>
      <c r="J357" s="270"/>
      <c r="K357" s="270"/>
      <c r="L357" s="270"/>
      <c r="M357" s="270"/>
      <c r="N357" s="270">
        <f t="shared" si="22"/>
        <v>446333.20895653043</v>
      </c>
      <c r="O357" s="265"/>
    </row>
    <row r="358" spans="1:15" outlineLevel="1" x14ac:dyDescent="0.2">
      <c r="A358" s="257">
        <v>2038</v>
      </c>
      <c r="B358" s="257">
        <v>3</v>
      </c>
      <c r="C358" s="270">
        <v>79246.012833402536</v>
      </c>
      <c r="D358" s="270">
        <v>0</v>
      </c>
      <c r="E358" s="270">
        <v>447393.19900493417</v>
      </c>
      <c r="F358" s="270">
        <v>0</v>
      </c>
      <c r="G358" s="270">
        <v>0</v>
      </c>
      <c r="H358" s="270"/>
      <c r="I358" s="270"/>
      <c r="J358" s="270"/>
      <c r="K358" s="270"/>
      <c r="L358" s="270"/>
      <c r="M358" s="270"/>
      <c r="N358" s="270">
        <f t="shared" si="22"/>
        <v>526639.21183833666</v>
      </c>
      <c r="O358" s="265"/>
    </row>
    <row r="359" spans="1:15" outlineLevel="1" x14ac:dyDescent="0.2">
      <c r="A359" s="257">
        <v>2038</v>
      </c>
      <c r="B359" s="257">
        <v>4</v>
      </c>
      <c r="C359" s="270">
        <v>83204.140897921039</v>
      </c>
      <c r="D359" s="270">
        <v>0</v>
      </c>
      <c r="E359" s="270">
        <v>489316.37422400602</v>
      </c>
      <c r="F359" s="270">
        <v>0</v>
      </c>
      <c r="G359" s="270">
        <v>0</v>
      </c>
      <c r="H359" s="270"/>
      <c r="I359" s="270"/>
      <c r="J359" s="270"/>
      <c r="K359" s="270"/>
      <c r="L359" s="270"/>
      <c r="M359" s="270"/>
      <c r="N359" s="270">
        <f t="shared" si="22"/>
        <v>572520.51512192702</v>
      </c>
      <c r="O359" s="265"/>
    </row>
    <row r="360" spans="1:15" outlineLevel="1" x14ac:dyDescent="0.2">
      <c r="A360" s="257">
        <v>2038</v>
      </c>
      <c r="B360" s="257">
        <v>5</v>
      </c>
      <c r="C360" s="270">
        <v>94164.605707112773</v>
      </c>
      <c r="D360" s="270">
        <v>0</v>
      </c>
      <c r="E360" s="270">
        <v>495945.00276446377</v>
      </c>
      <c r="F360" s="270">
        <v>0</v>
      </c>
      <c r="G360" s="270">
        <v>0</v>
      </c>
      <c r="H360" s="270"/>
      <c r="I360" s="270"/>
      <c r="J360" s="270"/>
      <c r="K360" s="270"/>
      <c r="L360" s="270"/>
      <c r="M360" s="270"/>
      <c r="N360" s="270">
        <f t="shared" si="22"/>
        <v>590109.60847157659</v>
      </c>
      <c r="O360" s="265"/>
    </row>
    <row r="361" spans="1:15" outlineLevel="1" x14ac:dyDescent="0.2">
      <c r="A361" s="257">
        <v>2038</v>
      </c>
      <c r="B361" s="257">
        <v>6</v>
      </c>
      <c r="C361" s="270">
        <v>102480.37301007041</v>
      </c>
      <c r="D361" s="270">
        <v>0</v>
      </c>
      <c r="E361" s="270">
        <v>512199.82418537827</v>
      </c>
      <c r="F361" s="270">
        <v>0</v>
      </c>
      <c r="G361" s="270">
        <v>0</v>
      </c>
      <c r="H361" s="270"/>
      <c r="I361" s="270"/>
      <c r="J361" s="270"/>
      <c r="K361" s="270"/>
      <c r="L361" s="270"/>
      <c r="M361" s="270"/>
      <c r="N361" s="270">
        <f t="shared" si="22"/>
        <v>614680.19719544868</v>
      </c>
      <c r="O361" s="265"/>
    </row>
    <row r="362" spans="1:15" outlineLevel="1" x14ac:dyDescent="0.2">
      <c r="A362" s="257">
        <v>2038</v>
      </c>
      <c r="B362" s="257">
        <v>7</v>
      </c>
      <c r="C362" s="270">
        <v>112066.09600515493</v>
      </c>
      <c r="D362" s="270">
        <v>0</v>
      </c>
      <c r="E362" s="270">
        <v>481947.44107247412</v>
      </c>
      <c r="F362" s="270">
        <v>0</v>
      </c>
      <c r="G362" s="270">
        <v>0</v>
      </c>
      <c r="H362" s="270"/>
      <c r="I362" s="270"/>
      <c r="J362" s="270"/>
      <c r="K362" s="270"/>
      <c r="L362" s="270"/>
      <c r="M362" s="270"/>
      <c r="N362" s="270">
        <f t="shared" si="22"/>
        <v>594013.53707762901</v>
      </c>
      <c r="O362" s="265"/>
    </row>
    <row r="363" spans="1:15" outlineLevel="1" x14ac:dyDescent="0.2">
      <c r="A363" s="257">
        <v>2038</v>
      </c>
      <c r="B363" s="257">
        <v>8</v>
      </c>
      <c r="C363" s="270">
        <v>111108.0286331308</v>
      </c>
      <c r="D363" s="270">
        <v>0</v>
      </c>
      <c r="E363" s="270">
        <v>516990.54332531191</v>
      </c>
      <c r="F363" s="270">
        <v>0</v>
      </c>
      <c r="G363" s="270">
        <v>0</v>
      </c>
      <c r="H363" s="270"/>
      <c r="I363" s="270"/>
      <c r="J363" s="270"/>
      <c r="K363" s="270"/>
      <c r="L363" s="270"/>
      <c r="M363" s="270"/>
      <c r="N363" s="270">
        <f t="shared" si="22"/>
        <v>628098.57195844268</v>
      </c>
      <c r="O363" s="265"/>
    </row>
    <row r="364" spans="1:15" outlineLevel="1" x14ac:dyDescent="0.2">
      <c r="A364" s="257">
        <v>2038</v>
      </c>
      <c r="B364" s="257">
        <v>9</v>
      </c>
      <c r="C364" s="270">
        <v>94532.485285899806</v>
      </c>
      <c r="D364" s="270">
        <v>0</v>
      </c>
      <c r="E364" s="270">
        <v>510318.25116791233</v>
      </c>
      <c r="F364" s="270">
        <v>0</v>
      </c>
      <c r="G364" s="270">
        <v>0</v>
      </c>
      <c r="H364" s="270"/>
      <c r="I364" s="270"/>
      <c r="J364" s="270"/>
      <c r="K364" s="270"/>
      <c r="L364" s="270"/>
      <c r="M364" s="270"/>
      <c r="N364" s="270">
        <f t="shared" si="22"/>
        <v>604850.7364538121</v>
      </c>
      <c r="O364" s="265"/>
    </row>
    <row r="365" spans="1:15" outlineLevel="1" x14ac:dyDescent="0.2">
      <c r="A365" s="257">
        <v>2038</v>
      </c>
      <c r="B365" s="257">
        <v>10</v>
      </c>
      <c r="C365" s="270">
        <v>87406.129118883619</v>
      </c>
      <c r="D365" s="270">
        <v>0</v>
      </c>
      <c r="E365" s="270">
        <v>466626.9239699124</v>
      </c>
      <c r="F365" s="270">
        <v>0</v>
      </c>
      <c r="G365" s="270">
        <v>0</v>
      </c>
      <c r="H365" s="270"/>
      <c r="I365" s="270"/>
      <c r="J365" s="270"/>
      <c r="K365" s="270"/>
      <c r="L365" s="270"/>
      <c r="M365" s="270"/>
      <c r="N365" s="270">
        <f t="shared" si="22"/>
        <v>554033.05308879598</v>
      </c>
      <c r="O365" s="265"/>
    </row>
    <row r="366" spans="1:15" outlineLevel="1" x14ac:dyDescent="0.2">
      <c r="A366" s="257">
        <v>2038</v>
      </c>
      <c r="B366" s="257">
        <v>11</v>
      </c>
      <c r="C366" s="270">
        <v>71932.582854290347</v>
      </c>
      <c r="D366" s="270">
        <v>0</v>
      </c>
      <c r="E366" s="270">
        <v>424764.03682271496</v>
      </c>
      <c r="F366" s="270">
        <v>0</v>
      </c>
      <c r="G366" s="270">
        <v>0</v>
      </c>
      <c r="H366" s="270"/>
      <c r="I366" s="270"/>
      <c r="J366" s="270"/>
      <c r="K366" s="270"/>
      <c r="L366" s="270"/>
      <c r="M366" s="270"/>
      <c r="N366" s="270">
        <f t="shared" si="22"/>
        <v>496696.61967700534</v>
      </c>
      <c r="O366" s="265"/>
    </row>
    <row r="367" spans="1:15" outlineLevel="1" x14ac:dyDescent="0.2">
      <c r="A367" s="257">
        <v>2038</v>
      </c>
      <c r="B367" s="257">
        <v>12</v>
      </c>
      <c r="C367" s="270">
        <v>74222.207420530525</v>
      </c>
      <c r="D367" s="270">
        <v>0</v>
      </c>
      <c r="E367" s="270">
        <v>397861.73804510833</v>
      </c>
      <c r="F367" s="270">
        <v>0</v>
      </c>
      <c r="G367" s="270">
        <v>0</v>
      </c>
      <c r="H367" s="270"/>
      <c r="I367" s="270"/>
      <c r="J367" s="270"/>
      <c r="K367" s="270"/>
      <c r="L367" s="270"/>
      <c r="M367" s="270"/>
      <c r="N367" s="270">
        <f t="shared" si="22"/>
        <v>472083.94546563888</v>
      </c>
      <c r="O367" s="265"/>
    </row>
    <row r="368" spans="1:15" outlineLevel="1" x14ac:dyDescent="0.2">
      <c r="A368" s="257">
        <v>2039</v>
      </c>
      <c r="B368" s="257">
        <v>1</v>
      </c>
      <c r="C368" s="270">
        <v>74448.017003930916</v>
      </c>
      <c r="D368" s="270">
        <v>0</v>
      </c>
      <c r="E368" s="270">
        <v>394035.6786820892</v>
      </c>
      <c r="F368" s="270">
        <v>0</v>
      </c>
      <c r="G368" s="270">
        <v>0</v>
      </c>
      <c r="H368" s="270"/>
      <c r="I368" s="270"/>
      <c r="J368" s="270"/>
      <c r="K368" s="270"/>
      <c r="L368" s="270"/>
      <c r="M368" s="270"/>
      <c r="N368" s="270">
        <f t="shared" si="22"/>
        <v>468483.69568602013</v>
      </c>
      <c r="O368" s="265"/>
    </row>
    <row r="369" spans="1:15" outlineLevel="1" x14ac:dyDescent="0.2">
      <c r="A369" s="257">
        <v>2039</v>
      </c>
      <c r="B369" s="257">
        <v>2</v>
      </c>
      <c r="C369" s="270">
        <v>70199.883874103427</v>
      </c>
      <c r="D369" s="270">
        <v>0</v>
      </c>
      <c r="E369" s="270">
        <v>382640.70148896461</v>
      </c>
      <c r="F369" s="270">
        <v>0</v>
      </c>
      <c r="G369" s="270">
        <v>0</v>
      </c>
      <c r="H369" s="270"/>
      <c r="I369" s="270"/>
      <c r="J369" s="270"/>
      <c r="K369" s="270"/>
      <c r="L369" s="270"/>
      <c r="M369" s="270"/>
      <c r="N369" s="270">
        <f t="shared" si="22"/>
        <v>452840.58536306804</v>
      </c>
      <c r="O369" s="265"/>
    </row>
    <row r="370" spans="1:15" outlineLevel="1" x14ac:dyDescent="0.2">
      <c r="A370" s="257">
        <v>2039</v>
      </c>
      <c r="B370" s="257">
        <v>3</v>
      </c>
      <c r="C370" s="270">
        <v>80220.299942459445</v>
      </c>
      <c r="D370" s="270">
        <v>0</v>
      </c>
      <c r="E370" s="270">
        <v>454104.09699414083</v>
      </c>
      <c r="F370" s="270">
        <v>0</v>
      </c>
      <c r="G370" s="270">
        <v>0</v>
      </c>
      <c r="H370" s="270"/>
      <c r="I370" s="270"/>
      <c r="J370" s="270"/>
      <c r="K370" s="270"/>
      <c r="L370" s="270"/>
      <c r="M370" s="270"/>
      <c r="N370" s="270">
        <f t="shared" si="22"/>
        <v>534324.39693660033</v>
      </c>
      <c r="O370" s="265"/>
    </row>
    <row r="371" spans="1:15" outlineLevel="1" x14ac:dyDescent="0.2">
      <c r="A371" s="257">
        <v>2039</v>
      </c>
      <c r="B371" s="257">
        <v>4</v>
      </c>
      <c r="C371" s="270">
        <v>84227.091062838721</v>
      </c>
      <c r="D371" s="270">
        <v>0</v>
      </c>
      <c r="E371" s="270">
        <v>496656.11984188604</v>
      </c>
      <c r="F371" s="270">
        <v>0</v>
      </c>
      <c r="G371" s="270">
        <v>0</v>
      </c>
      <c r="H371" s="270"/>
      <c r="I371" s="270"/>
      <c r="J371" s="270"/>
      <c r="K371" s="270"/>
      <c r="L371" s="270"/>
      <c r="M371" s="270"/>
      <c r="N371" s="270">
        <f t="shared" si="22"/>
        <v>580883.21090472478</v>
      </c>
      <c r="O371" s="265"/>
    </row>
    <row r="372" spans="1:15" outlineLevel="1" x14ac:dyDescent="0.2">
      <c r="A372" s="257">
        <v>2039</v>
      </c>
      <c r="B372" s="257">
        <v>5</v>
      </c>
      <c r="C372" s="270">
        <v>95322.308892290588</v>
      </c>
      <c r="D372" s="270">
        <v>0</v>
      </c>
      <c r="E372" s="270">
        <v>503384.17781051184</v>
      </c>
      <c r="F372" s="270">
        <v>0</v>
      </c>
      <c r="G372" s="270">
        <v>0</v>
      </c>
      <c r="H372" s="270"/>
      <c r="I372" s="270"/>
      <c r="J372" s="270"/>
      <c r="K372" s="270"/>
      <c r="L372" s="270"/>
      <c r="M372" s="270"/>
      <c r="N372" s="270">
        <f t="shared" si="22"/>
        <v>598706.48670280247</v>
      </c>
      <c r="O372" s="265"/>
    </row>
    <row r="373" spans="1:15" outlineLevel="1" x14ac:dyDescent="0.2">
      <c r="A373" s="257">
        <v>2039</v>
      </c>
      <c r="B373" s="257">
        <v>6</v>
      </c>
      <c r="C373" s="270">
        <v>103740.3140819949</v>
      </c>
      <c r="D373" s="270">
        <v>0</v>
      </c>
      <c r="E373" s="270">
        <v>519882.82155289024</v>
      </c>
      <c r="F373" s="270">
        <v>0</v>
      </c>
      <c r="G373" s="270">
        <v>0</v>
      </c>
      <c r="H373" s="270"/>
      <c r="I373" s="270"/>
      <c r="J373" s="270"/>
      <c r="K373" s="270"/>
      <c r="L373" s="270"/>
      <c r="M373" s="270"/>
      <c r="N373" s="270">
        <f t="shared" si="22"/>
        <v>623623.13563488517</v>
      </c>
      <c r="O373" s="265"/>
    </row>
    <row r="374" spans="1:15" outlineLevel="1" x14ac:dyDescent="0.2">
      <c r="A374" s="257">
        <v>2039</v>
      </c>
      <c r="B374" s="257">
        <v>7</v>
      </c>
      <c r="C374" s="270">
        <v>113443.88838607506</v>
      </c>
      <c r="D374" s="270">
        <v>0</v>
      </c>
      <c r="E374" s="270">
        <v>489176.65269301308</v>
      </c>
      <c r="F374" s="270">
        <v>0</v>
      </c>
      <c r="G374" s="270">
        <v>0</v>
      </c>
      <c r="H374" s="270"/>
      <c r="I374" s="270"/>
      <c r="J374" s="270"/>
      <c r="K374" s="270"/>
      <c r="L374" s="270"/>
      <c r="M374" s="270"/>
      <c r="N374" s="270">
        <f t="shared" si="22"/>
        <v>602620.54107908811</v>
      </c>
      <c r="O374" s="265"/>
    </row>
    <row r="375" spans="1:15" outlineLevel="1" x14ac:dyDescent="0.2">
      <c r="A375" s="257">
        <v>2039</v>
      </c>
      <c r="B375" s="257">
        <v>8</v>
      </c>
      <c r="C375" s="270">
        <v>112474.04209096325</v>
      </c>
      <c r="D375" s="270">
        <v>0</v>
      </c>
      <c r="E375" s="270">
        <v>524745.40147996717</v>
      </c>
      <c r="F375" s="270">
        <v>0</v>
      </c>
      <c r="G375" s="270">
        <v>0</v>
      </c>
      <c r="H375" s="270"/>
      <c r="I375" s="270"/>
      <c r="J375" s="270"/>
      <c r="K375" s="270"/>
      <c r="L375" s="270"/>
      <c r="M375" s="270"/>
      <c r="N375" s="270">
        <f t="shared" si="22"/>
        <v>637219.44357093039</v>
      </c>
      <c r="O375" s="265"/>
    </row>
    <row r="376" spans="1:15" outlineLevel="1" x14ac:dyDescent="0.2">
      <c r="A376" s="257">
        <v>2039</v>
      </c>
      <c r="B376" s="257">
        <v>9</v>
      </c>
      <c r="C376" s="270">
        <v>95694.711352652113</v>
      </c>
      <c r="D376" s="270">
        <v>0</v>
      </c>
      <c r="E376" s="270">
        <v>517973.02494014491</v>
      </c>
      <c r="F376" s="270">
        <v>0</v>
      </c>
      <c r="G376" s="270">
        <v>0</v>
      </c>
      <c r="H376" s="270"/>
      <c r="I376" s="270"/>
      <c r="J376" s="270"/>
      <c r="K376" s="270"/>
      <c r="L376" s="270"/>
      <c r="M376" s="270"/>
      <c r="N376" s="270">
        <f t="shared" si="22"/>
        <v>613667.73629279702</v>
      </c>
      <c r="O376" s="265"/>
    </row>
    <row r="377" spans="1:15" outlineLevel="1" x14ac:dyDescent="0.2">
      <c r="A377" s="257">
        <v>2039</v>
      </c>
      <c r="B377" s="257">
        <v>10</v>
      </c>
      <c r="C377" s="270">
        <v>88480.740469136974</v>
      </c>
      <c r="D377" s="270">
        <v>0</v>
      </c>
      <c r="E377" s="270">
        <v>473626.32783377141</v>
      </c>
      <c r="F377" s="270">
        <v>0</v>
      </c>
      <c r="G377" s="270">
        <v>0</v>
      </c>
      <c r="H377" s="270"/>
      <c r="I377" s="270"/>
      <c r="J377" s="270"/>
      <c r="K377" s="270"/>
      <c r="L377" s="270"/>
      <c r="M377" s="270"/>
      <c r="N377" s="270">
        <f t="shared" si="22"/>
        <v>562107.06830290845</v>
      </c>
      <c r="O377" s="265"/>
    </row>
    <row r="378" spans="1:15" outlineLevel="1" x14ac:dyDescent="0.2">
      <c r="A378" s="257">
        <v>2039</v>
      </c>
      <c r="B378" s="257">
        <v>11</v>
      </c>
      <c r="C378" s="270">
        <v>72816.955274937442</v>
      </c>
      <c r="D378" s="270">
        <v>0</v>
      </c>
      <c r="E378" s="270">
        <v>431135.49737897929</v>
      </c>
      <c r="F378" s="270">
        <v>0</v>
      </c>
      <c r="G378" s="270">
        <v>0</v>
      </c>
      <c r="H378" s="270"/>
      <c r="I378" s="270"/>
      <c r="J378" s="270"/>
      <c r="K378" s="270"/>
      <c r="L378" s="270"/>
      <c r="M378" s="270"/>
      <c r="N378" s="270">
        <f t="shared" si="22"/>
        <v>503952.45265391673</v>
      </c>
      <c r="O378" s="265"/>
    </row>
    <row r="379" spans="1:15" outlineLevel="1" x14ac:dyDescent="0.2">
      <c r="A379" s="257">
        <v>2039</v>
      </c>
      <c r="B379" s="257">
        <v>12</v>
      </c>
      <c r="C379" s="270">
        <v>75134.729543852969</v>
      </c>
      <c r="D379" s="270">
        <v>0</v>
      </c>
      <c r="E379" s="270">
        <v>403829.6641194601</v>
      </c>
      <c r="F379" s="270">
        <v>0</v>
      </c>
      <c r="G379" s="270">
        <v>0</v>
      </c>
      <c r="H379" s="270"/>
      <c r="I379" s="270"/>
      <c r="J379" s="270"/>
      <c r="K379" s="270"/>
      <c r="L379" s="270"/>
      <c r="M379" s="270"/>
      <c r="N379" s="270">
        <f t="shared" si="22"/>
        <v>478964.39366331307</v>
      </c>
      <c r="O379" s="265"/>
    </row>
    <row r="380" spans="1:15" outlineLevel="1" x14ac:dyDescent="0.2">
      <c r="A380" s="257">
        <v>2040</v>
      </c>
      <c r="B380" s="257">
        <v>1</v>
      </c>
      <c r="C380" s="270">
        <v>75363.315334640254</v>
      </c>
      <c r="D380" s="270">
        <v>0</v>
      </c>
      <c r="E380" s="270">
        <v>399946.21386596031</v>
      </c>
      <c r="F380" s="270">
        <v>0</v>
      </c>
      <c r="G380" s="270">
        <v>0</v>
      </c>
      <c r="H380" s="270"/>
      <c r="I380" s="270"/>
      <c r="J380" s="270"/>
      <c r="K380" s="270"/>
      <c r="L380" s="270"/>
      <c r="M380" s="270"/>
      <c r="N380" s="270">
        <f t="shared" si="22"/>
        <v>475309.52920060058</v>
      </c>
      <c r="O380" s="265"/>
    </row>
    <row r="381" spans="1:15" outlineLevel="1" x14ac:dyDescent="0.2">
      <c r="A381" s="257">
        <v>2040</v>
      </c>
      <c r="B381" s="257">
        <v>2</v>
      </c>
      <c r="C381" s="270">
        <v>71062.953692639567</v>
      </c>
      <c r="D381" s="270">
        <v>0</v>
      </c>
      <c r="E381" s="270">
        <v>388380.31201483362</v>
      </c>
      <c r="F381" s="270">
        <v>0</v>
      </c>
      <c r="G381" s="270">
        <v>0</v>
      </c>
      <c r="H381" s="270"/>
      <c r="I381" s="270"/>
      <c r="J381" s="270"/>
      <c r="K381" s="270"/>
      <c r="L381" s="270"/>
      <c r="M381" s="270"/>
      <c r="N381" s="270">
        <f t="shared" ref="N381:N444" si="23">SUM(C381:M381)</f>
        <v>459443.26570747315</v>
      </c>
      <c r="O381" s="265"/>
    </row>
    <row r="382" spans="1:15" outlineLevel="1" x14ac:dyDescent="0.2">
      <c r="A382" s="257">
        <v>2040</v>
      </c>
      <c r="B382" s="257">
        <v>3</v>
      </c>
      <c r="C382" s="270">
        <v>81206.565387547846</v>
      </c>
      <c r="D382" s="270">
        <v>0</v>
      </c>
      <c r="E382" s="270">
        <v>460915.65845324757</v>
      </c>
      <c r="F382" s="270">
        <v>0</v>
      </c>
      <c r="G382" s="270">
        <v>0</v>
      </c>
      <c r="H382" s="270"/>
      <c r="I382" s="270"/>
      <c r="J382" s="270"/>
      <c r="K382" s="270"/>
      <c r="L382" s="270"/>
      <c r="M382" s="270"/>
      <c r="N382" s="270">
        <f t="shared" si="23"/>
        <v>542122.22384079546</v>
      </c>
      <c r="O382" s="265"/>
    </row>
    <row r="383" spans="1:15" outlineLevel="1" x14ac:dyDescent="0.2">
      <c r="A383" s="257">
        <v>2040</v>
      </c>
      <c r="B383" s="257">
        <v>4</v>
      </c>
      <c r="C383" s="270">
        <v>85262.617849888571</v>
      </c>
      <c r="D383" s="270">
        <v>0</v>
      </c>
      <c r="E383" s="270">
        <v>504105.96164410206</v>
      </c>
      <c r="F383" s="270">
        <v>0</v>
      </c>
      <c r="G383" s="270">
        <v>0</v>
      </c>
      <c r="H383" s="270"/>
      <c r="I383" s="270"/>
      <c r="J383" s="270"/>
      <c r="K383" s="270"/>
      <c r="L383" s="270"/>
      <c r="M383" s="270"/>
      <c r="N383" s="270">
        <f t="shared" si="23"/>
        <v>589368.57949399063</v>
      </c>
      <c r="O383" s="265"/>
    </row>
    <row r="384" spans="1:15" outlineLevel="1" x14ac:dyDescent="0.2">
      <c r="A384" s="257">
        <v>2040</v>
      </c>
      <c r="B384" s="257">
        <v>5</v>
      </c>
      <c r="C384" s="270">
        <v>96494.245415514117</v>
      </c>
      <c r="D384" s="270">
        <v>0</v>
      </c>
      <c r="E384" s="270">
        <v>510934.94048231939</v>
      </c>
      <c r="F384" s="270">
        <v>0</v>
      </c>
      <c r="G384" s="270">
        <v>0</v>
      </c>
      <c r="H384" s="270"/>
      <c r="I384" s="270"/>
      <c r="J384" s="270"/>
      <c r="K384" s="270"/>
      <c r="L384" s="270"/>
      <c r="M384" s="270"/>
      <c r="N384" s="270">
        <f t="shared" si="23"/>
        <v>607429.18589783355</v>
      </c>
      <c r="O384" s="265"/>
    </row>
    <row r="385" spans="1:15" outlineLevel="1" x14ac:dyDescent="0.2">
      <c r="A385" s="257">
        <v>2040</v>
      </c>
      <c r="B385" s="257">
        <v>6</v>
      </c>
      <c r="C385" s="270">
        <v>105015.74545179884</v>
      </c>
      <c r="D385" s="270">
        <v>0</v>
      </c>
      <c r="E385" s="270">
        <v>527681.06388098584</v>
      </c>
      <c r="F385" s="270">
        <v>0</v>
      </c>
      <c r="G385" s="270">
        <v>0</v>
      </c>
      <c r="H385" s="270"/>
      <c r="I385" s="270"/>
      <c r="J385" s="270"/>
      <c r="K385" s="270"/>
      <c r="L385" s="270"/>
      <c r="M385" s="270"/>
      <c r="N385" s="270">
        <f t="shared" si="23"/>
        <v>632696.80933278473</v>
      </c>
      <c r="O385" s="265"/>
    </row>
    <row r="386" spans="1:15" outlineLevel="1" x14ac:dyDescent="0.2">
      <c r="A386" s="257">
        <v>2040</v>
      </c>
      <c r="B386" s="257">
        <v>7</v>
      </c>
      <c r="C386" s="270">
        <v>114838.61998333797</v>
      </c>
      <c r="D386" s="270">
        <v>0</v>
      </c>
      <c r="E386" s="270">
        <v>496514.30248792691</v>
      </c>
      <c r="F386" s="270">
        <v>0</v>
      </c>
      <c r="G386" s="270">
        <v>0</v>
      </c>
      <c r="H386" s="270"/>
      <c r="I386" s="270"/>
      <c r="J386" s="270"/>
      <c r="K386" s="270"/>
      <c r="L386" s="270"/>
      <c r="M386" s="270"/>
      <c r="N386" s="270">
        <f t="shared" si="23"/>
        <v>611352.92247126484</v>
      </c>
      <c r="O386" s="265"/>
    </row>
    <row r="387" spans="1:15" outlineLevel="1" x14ac:dyDescent="0.2">
      <c r="A387" s="257">
        <v>2040</v>
      </c>
      <c r="B387" s="257">
        <v>8</v>
      </c>
      <c r="C387" s="270">
        <v>113856.84994961385</v>
      </c>
      <c r="D387" s="270">
        <v>0</v>
      </c>
      <c r="E387" s="270">
        <v>532616.58250701381</v>
      </c>
      <c r="F387" s="270">
        <v>0</v>
      </c>
      <c r="G387" s="270">
        <v>0</v>
      </c>
      <c r="H387" s="270"/>
      <c r="I387" s="270"/>
      <c r="J387" s="270"/>
      <c r="K387" s="270"/>
      <c r="L387" s="270"/>
      <c r="M387" s="270"/>
      <c r="N387" s="270">
        <f t="shared" si="23"/>
        <v>646473.43245662772</v>
      </c>
      <c r="O387" s="265"/>
    </row>
    <row r="388" spans="1:15" outlineLevel="1" x14ac:dyDescent="0.2">
      <c r="A388" s="257">
        <v>2040</v>
      </c>
      <c r="B388" s="257">
        <v>9</v>
      </c>
      <c r="C388" s="270">
        <v>96871.226363846668</v>
      </c>
      <c r="D388" s="270">
        <v>0</v>
      </c>
      <c r="E388" s="270">
        <v>525742.62031903164</v>
      </c>
      <c r="F388" s="270">
        <v>0</v>
      </c>
      <c r="G388" s="270">
        <v>0</v>
      </c>
      <c r="H388" s="270"/>
      <c r="I388" s="270"/>
      <c r="J388" s="270"/>
      <c r="K388" s="270"/>
      <c r="L388" s="270"/>
      <c r="M388" s="270"/>
      <c r="N388" s="270">
        <f t="shared" si="23"/>
        <v>622613.84668287833</v>
      </c>
      <c r="O388" s="265"/>
    </row>
    <row r="389" spans="1:15" outlineLevel="1" x14ac:dyDescent="0.2">
      <c r="A389" s="257">
        <v>2040</v>
      </c>
      <c r="B389" s="257">
        <v>10</v>
      </c>
      <c r="C389" s="270">
        <v>89568.563588012665</v>
      </c>
      <c r="D389" s="270">
        <v>0</v>
      </c>
      <c r="E389" s="270">
        <v>480730.72275565297</v>
      </c>
      <c r="F389" s="270">
        <v>0</v>
      </c>
      <c r="G389" s="270">
        <v>0</v>
      </c>
      <c r="H389" s="270"/>
      <c r="I389" s="270"/>
      <c r="J389" s="270"/>
      <c r="K389" s="270"/>
      <c r="L389" s="270"/>
      <c r="M389" s="270"/>
      <c r="N389" s="270">
        <f t="shared" si="23"/>
        <v>570299.28634366568</v>
      </c>
      <c r="O389" s="265"/>
    </row>
    <row r="390" spans="1:15" outlineLevel="1" x14ac:dyDescent="0.2">
      <c r="A390" s="257">
        <v>2040</v>
      </c>
      <c r="B390" s="257">
        <v>11</v>
      </c>
      <c r="C390" s="270">
        <v>73712.200578878401</v>
      </c>
      <c r="D390" s="270">
        <v>0</v>
      </c>
      <c r="E390" s="270">
        <v>437602.52984364645</v>
      </c>
      <c r="F390" s="270">
        <v>0</v>
      </c>
      <c r="G390" s="270">
        <v>0</v>
      </c>
      <c r="H390" s="270"/>
      <c r="I390" s="270"/>
      <c r="J390" s="270"/>
      <c r="K390" s="270"/>
      <c r="L390" s="270"/>
      <c r="M390" s="270"/>
      <c r="N390" s="270">
        <f t="shared" si="23"/>
        <v>511314.73042252485</v>
      </c>
      <c r="O390" s="265"/>
    </row>
    <row r="391" spans="1:15" outlineLevel="1" x14ac:dyDescent="0.2">
      <c r="A391" s="257">
        <v>2040</v>
      </c>
      <c r="B391" s="257">
        <v>12</v>
      </c>
      <c r="C391" s="270">
        <v>76058.470635924692</v>
      </c>
      <c r="D391" s="270">
        <v>0</v>
      </c>
      <c r="E391" s="270">
        <v>409887.10908498225</v>
      </c>
      <c r="F391" s="270">
        <v>0</v>
      </c>
      <c r="G391" s="270">
        <v>0</v>
      </c>
      <c r="H391" s="270"/>
      <c r="I391" s="270"/>
      <c r="J391" s="270"/>
      <c r="K391" s="270"/>
      <c r="L391" s="270"/>
      <c r="M391" s="270"/>
      <c r="N391" s="270">
        <f t="shared" si="23"/>
        <v>485945.57972090691</v>
      </c>
      <c r="O391" s="265"/>
    </row>
    <row r="392" spans="1:15" outlineLevel="1" x14ac:dyDescent="0.2">
      <c r="A392" s="257">
        <f>+A380+1</f>
        <v>2041</v>
      </c>
      <c r="B392" s="257">
        <f>+B380</f>
        <v>1</v>
      </c>
      <c r="C392" s="270">
        <v>76289.866766075633</v>
      </c>
      <c r="D392" s="270"/>
      <c r="E392" s="270">
        <v>405945.40707764408</v>
      </c>
      <c r="F392" s="270">
        <f>+F380</f>
        <v>0</v>
      </c>
      <c r="G392" s="270">
        <v>0</v>
      </c>
      <c r="H392" s="270"/>
      <c r="I392" s="270"/>
      <c r="J392" s="270"/>
      <c r="K392" s="270"/>
      <c r="L392" s="270"/>
      <c r="M392" s="270"/>
      <c r="N392" s="270">
        <f t="shared" si="23"/>
        <v>482235.27384371974</v>
      </c>
      <c r="O392" s="265"/>
    </row>
    <row r="393" spans="1:15" outlineLevel="1" x14ac:dyDescent="0.2">
      <c r="A393" s="257">
        <f t="shared" ref="A393:A456" si="24">+A381+1</f>
        <v>2041</v>
      </c>
      <c r="B393" s="257">
        <f t="shared" ref="B393:B456" si="25">+B381</f>
        <v>2</v>
      </c>
      <c r="C393" s="270">
        <v>71936.634490433222</v>
      </c>
      <c r="D393" s="270"/>
      <c r="E393" s="270">
        <v>394206.01669864368</v>
      </c>
      <c r="F393" s="270">
        <f t="shared" ref="F393:F456" si="26">+F381</f>
        <v>0</v>
      </c>
      <c r="G393" s="270">
        <v>0</v>
      </c>
      <c r="H393" s="270"/>
      <c r="I393" s="270"/>
      <c r="J393" s="270"/>
      <c r="K393" s="270"/>
      <c r="L393" s="270"/>
      <c r="M393" s="270"/>
      <c r="N393" s="270">
        <f t="shared" si="23"/>
        <v>466142.65118907689</v>
      </c>
      <c r="O393" s="265"/>
    </row>
    <row r="394" spans="1:15" outlineLevel="1" x14ac:dyDescent="0.2">
      <c r="A394" s="257">
        <f t="shared" si="24"/>
        <v>2041</v>
      </c>
      <c r="B394" s="257">
        <f t="shared" si="25"/>
        <v>3</v>
      </c>
      <c r="C394" s="270">
        <v>82204.956435867265</v>
      </c>
      <c r="D394" s="270"/>
      <c r="E394" s="270">
        <v>467829.39333430387</v>
      </c>
      <c r="F394" s="270">
        <f t="shared" si="26"/>
        <v>0</v>
      </c>
      <c r="G394" s="270">
        <v>0</v>
      </c>
      <c r="H394" s="270"/>
      <c r="I394" s="270"/>
      <c r="J394" s="270"/>
      <c r="K394" s="270"/>
      <c r="L394" s="270"/>
      <c r="M394" s="270"/>
      <c r="N394" s="270">
        <f t="shared" si="23"/>
        <v>550034.3497701711</v>
      </c>
      <c r="O394" s="265"/>
    </row>
    <row r="395" spans="1:15" outlineLevel="1" x14ac:dyDescent="0.2">
      <c r="A395" s="257">
        <f t="shared" si="24"/>
        <v>2041</v>
      </c>
      <c r="B395" s="257">
        <f t="shared" si="25"/>
        <v>4</v>
      </c>
      <c r="C395" s="270">
        <v>86310.875881875967</v>
      </c>
      <c r="D395" s="270"/>
      <c r="E395" s="270">
        <v>511667.55107342009</v>
      </c>
      <c r="F395" s="270">
        <f t="shared" si="26"/>
        <v>0</v>
      </c>
      <c r="G395" s="270">
        <v>0</v>
      </c>
      <c r="H395" s="270"/>
      <c r="I395" s="270"/>
      <c r="J395" s="270"/>
      <c r="K395" s="270"/>
      <c r="L395" s="270"/>
      <c r="M395" s="270"/>
      <c r="N395" s="270">
        <f t="shared" si="23"/>
        <v>597978.42695529608</v>
      </c>
      <c r="O395" s="265"/>
    </row>
    <row r="396" spans="1:15" outlineLevel="1" x14ac:dyDescent="0.2">
      <c r="A396" s="257">
        <f t="shared" si="24"/>
        <v>2041</v>
      </c>
      <c r="B396" s="257">
        <f t="shared" si="25"/>
        <v>5</v>
      </c>
      <c r="C396" s="270">
        <v>97680.590268019907</v>
      </c>
      <c r="D396" s="270"/>
      <c r="E396" s="270">
        <v>518598.96459427377</v>
      </c>
      <c r="F396" s="270">
        <f t="shared" si="26"/>
        <v>0</v>
      </c>
      <c r="G396" s="270">
        <v>0</v>
      </c>
      <c r="H396" s="270"/>
      <c r="I396" s="270"/>
      <c r="J396" s="270"/>
      <c r="K396" s="270"/>
      <c r="L396" s="270"/>
      <c r="M396" s="270"/>
      <c r="N396" s="270">
        <f t="shared" si="23"/>
        <v>616279.55486229365</v>
      </c>
      <c r="O396" s="265"/>
    </row>
    <row r="397" spans="1:15" outlineLevel="1" x14ac:dyDescent="0.2">
      <c r="A397" s="257">
        <f t="shared" si="24"/>
        <v>2041</v>
      </c>
      <c r="B397" s="257">
        <f t="shared" si="25"/>
        <v>6</v>
      </c>
      <c r="C397" s="270">
        <v>106306.85756436392</v>
      </c>
      <c r="D397" s="270"/>
      <c r="E397" s="270">
        <v>535596.27984407486</v>
      </c>
      <c r="F397" s="270">
        <f t="shared" si="26"/>
        <v>0</v>
      </c>
      <c r="G397" s="270">
        <v>0</v>
      </c>
      <c r="H397" s="270"/>
      <c r="I397" s="270"/>
      <c r="J397" s="270"/>
      <c r="K397" s="270"/>
      <c r="L397" s="270"/>
      <c r="M397" s="270"/>
      <c r="N397" s="270">
        <f t="shared" si="23"/>
        <v>641903.13740843884</v>
      </c>
      <c r="O397" s="265"/>
    </row>
    <row r="398" spans="1:15" outlineLevel="1" x14ac:dyDescent="0.2">
      <c r="A398" s="257">
        <f t="shared" si="24"/>
        <v>2041</v>
      </c>
      <c r="B398" s="257">
        <f t="shared" si="25"/>
        <v>7</v>
      </c>
      <c r="C398" s="270">
        <v>116250.49905549861</v>
      </c>
      <c r="D398" s="270"/>
      <c r="E398" s="270">
        <v>503962.01702983218</v>
      </c>
      <c r="F398" s="270">
        <f t="shared" si="26"/>
        <v>0</v>
      </c>
      <c r="G398" s="270">
        <v>0</v>
      </c>
      <c r="H398" s="270"/>
      <c r="I398" s="270"/>
      <c r="J398" s="270"/>
      <c r="K398" s="270"/>
      <c r="L398" s="270"/>
      <c r="M398" s="270"/>
      <c r="N398" s="270">
        <f t="shared" si="23"/>
        <v>620212.51608533075</v>
      </c>
      <c r="O398" s="265"/>
    </row>
    <row r="399" spans="1:15" outlineLevel="1" x14ac:dyDescent="0.2">
      <c r="A399" s="257">
        <f t="shared" si="24"/>
        <v>2041</v>
      </c>
      <c r="B399" s="257">
        <f t="shared" si="25"/>
        <v>8</v>
      </c>
      <c r="C399" s="270">
        <v>115256.65868720859</v>
      </c>
      <c r="D399" s="270"/>
      <c r="E399" s="270">
        <v>540605.83124953893</v>
      </c>
      <c r="F399" s="270">
        <f t="shared" si="26"/>
        <v>0</v>
      </c>
      <c r="G399" s="270">
        <v>0</v>
      </c>
      <c r="H399" s="270"/>
      <c r="I399" s="270"/>
      <c r="J399" s="270"/>
      <c r="K399" s="270"/>
      <c r="L399" s="270"/>
      <c r="M399" s="270"/>
      <c r="N399" s="270">
        <f t="shared" si="23"/>
        <v>655862.48993674747</v>
      </c>
      <c r="O399" s="265"/>
    </row>
    <row r="400" spans="1:15" outlineLevel="1" x14ac:dyDescent="0.2">
      <c r="A400" s="257">
        <f t="shared" si="24"/>
        <v>2041</v>
      </c>
      <c r="B400" s="257">
        <f t="shared" si="25"/>
        <v>9</v>
      </c>
      <c r="C400" s="270">
        <v>98062.205994370772</v>
      </c>
      <c r="D400" s="270"/>
      <c r="E400" s="270">
        <v>533628.75962867355</v>
      </c>
      <c r="F400" s="270">
        <f t="shared" si="26"/>
        <v>0</v>
      </c>
      <c r="G400" s="270">
        <v>0</v>
      </c>
      <c r="H400" s="270"/>
      <c r="I400" s="270"/>
      <c r="J400" s="270"/>
      <c r="K400" s="270"/>
      <c r="L400" s="270"/>
      <c r="M400" s="270"/>
      <c r="N400" s="270">
        <f t="shared" si="23"/>
        <v>631690.96562304429</v>
      </c>
      <c r="O400" s="265"/>
    </row>
    <row r="401" spans="1:15" outlineLevel="1" x14ac:dyDescent="0.2">
      <c r="A401" s="257">
        <f t="shared" si="24"/>
        <v>2041</v>
      </c>
      <c r="B401" s="257">
        <f t="shared" si="25"/>
        <v>10</v>
      </c>
      <c r="C401" s="270">
        <v>90669.760907100572</v>
      </c>
      <c r="D401" s="270"/>
      <c r="E401" s="270">
        <v>487941.68360142835</v>
      </c>
      <c r="F401" s="270">
        <f t="shared" si="26"/>
        <v>0</v>
      </c>
      <c r="G401" s="270">
        <v>0</v>
      </c>
      <c r="H401" s="270"/>
      <c r="I401" s="270"/>
      <c r="J401" s="270"/>
      <c r="K401" s="270"/>
      <c r="L401" s="270"/>
      <c r="M401" s="270"/>
      <c r="N401" s="270">
        <f t="shared" si="23"/>
        <v>578611.44450852892</v>
      </c>
      <c r="O401" s="265"/>
    </row>
    <row r="402" spans="1:15" outlineLevel="1" x14ac:dyDescent="0.2">
      <c r="A402" s="257">
        <f t="shared" si="24"/>
        <v>2041</v>
      </c>
      <c r="B402" s="257">
        <f t="shared" si="25"/>
        <v>11</v>
      </c>
      <c r="C402" s="270">
        <v>74618.452442365859</v>
      </c>
      <c r="D402" s="270"/>
      <c r="E402" s="270">
        <v>444166.56779534335</v>
      </c>
      <c r="F402" s="270">
        <f t="shared" si="26"/>
        <v>0</v>
      </c>
      <c r="G402" s="270">
        <v>0</v>
      </c>
      <c r="H402" s="270"/>
      <c r="I402" s="270"/>
      <c r="J402" s="270"/>
      <c r="K402" s="270"/>
      <c r="L402" s="270"/>
      <c r="M402" s="270"/>
      <c r="N402" s="270">
        <f t="shared" si="23"/>
        <v>518785.02023770922</v>
      </c>
      <c r="O402" s="265"/>
    </row>
    <row r="403" spans="1:15" outlineLevel="1" x14ac:dyDescent="0.2">
      <c r="A403" s="257">
        <f t="shared" si="24"/>
        <v>2041</v>
      </c>
      <c r="B403" s="257">
        <f t="shared" si="25"/>
        <v>12</v>
      </c>
      <c r="C403" s="270">
        <v>76993.568627932866</v>
      </c>
      <c r="D403" s="270"/>
      <c r="E403" s="270">
        <v>416035.41572504316</v>
      </c>
      <c r="F403" s="270">
        <f>+F391</f>
        <v>0</v>
      </c>
      <c r="G403" s="270">
        <v>0</v>
      </c>
      <c r="H403" s="270"/>
      <c r="I403" s="270"/>
      <c r="J403" s="270"/>
      <c r="K403" s="270"/>
      <c r="L403" s="270"/>
      <c r="M403" s="270"/>
      <c r="N403" s="270">
        <f t="shared" si="23"/>
        <v>493028.98435297603</v>
      </c>
      <c r="O403" s="265"/>
    </row>
    <row r="404" spans="1:15" outlineLevel="1" x14ac:dyDescent="0.2">
      <c r="A404" s="257">
        <f t="shared" si="24"/>
        <v>2042</v>
      </c>
      <c r="B404" s="257">
        <f t="shared" si="25"/>
        <v>1</v>
      </c>
      <c r="C404" s="270">
        <v>77227.80964905853</v>
      </c>
      <c r="D404" s="270"/>
      <c r="E404" s="270">
        <v>412034.58818755852</v>
      </c>
      <c r="F404" s="270">
        <f t="shared" si="26"/>
        <v>0</v>
      </c>
      <c r="G404" s="270">
        <v>0</v>
      </c>
      <c r="H404" s="270"/>
      <c r="I404" s="270"/>
      <c r="J404" s="270"/>
      <c r="K404" s="270"/>
      <c r="L404" s="270"/>
      <c r="M404" s="270"/>
      <c r="N404" s="270">
        <f t="shared" si="23"/>
        <v>489262.39783661708</v>
      </c>
      <c r="O404" s="265"/>
    </row>
    <row r="405" spans="1:15" outlineLevel="1" x14ac:dyDescent="0.2">
      <c r="A405" s="257">
        <f t="shared" si="24"/>
        <v>2042</v>
      </c>
      <c r="B405" s="257">
        <f t="shared" si="25"/>
        <v>2</v>
      </c>
      <c r="C405" s="270">
        <v>72821.056723767746</v>
      </c>
      <c r="D405" s="270"/>
      <c r="E405" s="270">
        <v>400119.10695276468</v>
      </c>
      <c r="F405" s="270">
        <f t="shared" si="26"/>
        <v>0</v>
      </c>
      <c r="G405" s="270">
        <v>0</v>
      </c>
      <c r="H405" s="270"/>
      <c r="I405" s="270"/>
      <c r="J405" s="270"/>
      <c r="K405" s="270"/>
      <c r="L405" s="270"/>
      <c r="M405" s="270"/>
      <c r="N405" s="270">
        <f t="shared" si="23"/>
        <v>472940.16367653245</v>
      </c>
      <c r="O405" s="265"/>
    </row>
    <row r="406" spans="1:15" outlineLevel="1" x14ac:dyDescent="0.2">
      <c r="A406" s="257">
        <f t="shared" si="24"/>
        <v>2042</v>
      </c>
      <c r="B406" s="257">
        <f t="shared" si="25"/>
        <v>3</v>
      </c>
      <c r="C406" s="270">
        <v>83215.622165188252</v>
      </c>
      <c r="D406" s="270"/>
      <c r="E406" s="270">
        <v>474846.83423863986</v>
      </c>
      <c r="F406" s="270">
        <f t="shared" si="26"/>
        <v>0</v>
      </c>
      <c r="G406" s="270">
        <v>0</v>
      </c>
      <c r="H406" s="270"/>
      <c r="I406" s="270"/>
      <c r="J406" s="270"/>
      <c r="K406" s="270"/>
      <c r="L406" s="270"/>
      <c r="M406" s="270"/>
      <c r="N406" s="270">
        <f t="shared" si="23"/>
        <v>558062.45640382811</v>
      </c>
      <c r="O406" s="265"/>
    </row>
    <row r="407" spans="1:15" outlineLevel="1" x14ac:dyDescent="0.2">
      <c r="A407" s="257">
        <f t="shared" si="24"/>
        <v>2042</v>
      </c>
      <c r="B407" s="257">
        <f t="shared" si="25"/>
        <v>4</v>
      </c>
      <c r="C407" s="270">
        <v>87372.021682610517</v>
      </c>
      <c r="D407" s="270"/>
      <c r="E407" s="270">
        <v>519342.56434424774</v>
      </c>
      <c r="F407" s="270">
        <f>+F395</f>
        <v>0</v>
      </c>
      <c r="G407" s="270">
        <v>0</v>
      </c>
      <c r="H407" s="270"/>
      <c r="I407" s="270"/>
      <c r="J407" s="270"/>
      <c r="K407" s="270"/>
      <c r="L407" s="270"/>
      <c r="M407" s="270"/>
      <c r="N407" s="270">
        <f t="shared" si="23"/>
        <v>606714.58602685831</v>
      </c>
      <c r="O407" s="265"/>
    </row>
    <row r="408" spans="1:15" outlineLevel="1" x14ac:dyDescent="0.2">
      <c r="A408" s="257">
        <f t="shared" si="24"/>
        <v>2042</v>
      </c>
      <c r="B408" s="257">
        <f t="shared" si="25"/>
        <v>5</v>
      </c>
      <c r="C408" s="270">
        <v>98881.520592467641</v>
      </c>
      <c r="D408" s="270"/>
      <c r="E408" s="270">
        <v>526377.9490679783</v>
      </c>
      <c r="F408" s="270">
        <f>+F396</f>
        <v>0</v>
      </c>
      <c r="G408" s="270">
        <v>0</v>
      </c>
      <c r="H408" s="270"/>
      <c r="I408" s="270"/>
      <c r="J408" s="270"/>
      <c r="K408" s="270"/>
      <c r="L408" s="270"/>
      <c r="M408" s="270"/>
      <c r="N408" s="270">
        <f t="shared" si="23"/>
        <v>625259.46966044593</v>
      </c>
      <c r="O408" s="265"/>
    </row>
    <row r="409" spans="1:15" outlineLevel="1" x14ac:dyDescent="0.2">
      <c r="A409" s="257">
        <f t="shared" si="24"/>
        <v>2042</v>
      </c>
      <c r="B409" s="257">
        <f t="shared" si="25"/>
        <v>6</v>
      </c>
      <c r="C409" s="270">
        <v>107613.84320598925</v>
      </c>
      <c r="D409" s="270"/>
      <c r="E409" s="270">
        <v>543630.2240466834</v>
      </c>
      <c r="F409" s="270">
        <f>+F397</f>
        <v>0</v>
      </c>
      <c r="G409" s="270">
        <v>0</v>
      </c>
      <c r="H409" s="270"/>
      <c r="I409" s="270"/>
      <c r="J409" s="270"/>
      <c r="K409" s="270"/>
      <c r="L409" s="270"/>
      <c r="M409" s="270"/>
      <c r="N409" s="270">
        <f t="shared" si="23"/>
        <v>651244.06725267263</v>
      </c>
      <c r="O409" s="265"/>
    </row>
    <row r="410" spans="1:15" outlineLevel="1" x14ac:dyDescent="0.2">
      <c r="A410" s="257">
        <f t="shared" si="24"/>
        <v>2042</v>
      </c>
      <c r="B410" s="257">
        <f t="shared" si="25"/>
        <v>7</v>
      </c>
      <c r="C410" s="270">
        <v>117679.73642153892</v>
      </c>
      <c r="D410" s="270"/>
      <c r="E410" s="270">
        <v>511521.44728993485</v>
      </c>
      <c r="F410" s="270">
        <f>+F398</f>
        <v>0</v>
      </c>
      <c r="G410" s="270">
        <v>0</v>
      </c>
      <c r="H410" s="270"/>
      <c r="I410" s="270"/>
      <c r="J410" s="270"/>
      <c r="K410" s="270"/>
      <c r="L410" s="270"/>
      <c r="M410" s="270"/>
      <c r="N410" s="270">
        <f t="shared" si="23"/>
        <v>629201.18371147383</v>
      </c>
      <c r="O410" s="265"/>
    </row>
    <row r="411" spans="1:15" outlineLevel="1" x14ac:dyDescent="0.2">
      <c r="A411" s="257">
        <f t="shared" si="24"/>
        <v>2042</v>
      </c>
      <c r="B411" s="257">
        <f t="shared" si="25"/>
        <v>8</v>
      </c>
      <c r="C411" s="270">
        <v>116673.67732041095</v>
      </c>
      <c r="D411" s="270"/>
      <c r="E411" s="270">
        <v>548714.91872327565</v>
      </c>
      <c r="F411" s="270">
        <f>+F399</f>
        <v>0</v>
      </c>
      <c r="G411" s="270">
        <v>0</v>
      </c>
      <c r="H411" s="270"/>
      <c r="I411" s="270"/>
      <c r="J411" s="270"/>
      <c r="K411" s="270"/>
      <c r="L411" s="270"/>
      <c r="M411" s="270"/>
      <c r="N411" s="270">
        <f t="shared" si="23"/>
        <v>665388.59604368662</v>
      </c>
      <c r="O411" s="265"/>
    </row>
    <row r="412" spans="1:15" outlineLevel="1" x14ac:dyDescent="0.2">
      <c r="A412" s="257">
        <f t="shared" si="24"/>
        <v>2042</v>
      </c>
      <c r="B412" s="257">
        <f t="shared" si="25"/>
        <v>9</v>
      </c>
      <c r="C412" s="270">
        <v>99267.828078939958</v>
      </c>
      <c r="D412" s="270"/>
      <c r="E412" s="270">
        <v>541633.19102803292</v>
      </c>
      <c r="F412" s="270">
        <f t="shared" si="26"/>
        <v>0</v>
      </c>
      <c r="G412" s="270">
        <v>0</v>
      </c>
      <c r="H412" s="270"/>
      <c r="I412" s="270"/>
      <c r="J412" s="270"/>
      <c r="K412" s="270"/>
      <c r="L412" s="270"/>
      <c r="M412" s="270"/>
      <c r="N412" s="270">
        <f t="shared" si="23"/>
        <v>640901.01910697285</v>
      </c>
      <c r="O412" s="265"/>
    </row>
    <row r="413" spans="1:15" outlineLevel="1" x14ac:dyDescent="0.2">
      <c r="A413" s="257">
        <f t="shared" si="24"/>
        <v>2042</v>
      </c>
      <c r="B413" s="257">
        <f t="shared" si="25"/>
        <v>10</v>
      </c>
      <c r="C413" s="270">
        <v>91784.496854999627</v>
      </c>
      <c r="D413" s="270"/>
      <c r="E413" s="270">
        <v>495260.80885995697</v>
      </c>
      <c r="F413" s="270">
        <f t="shared" si="26"/>
        <v>0</v>
      </c>
      <c r="G413" s="270">
        <v>0</v>
      </c>
      <c r="H413" s="270"/>
      <c r="I413" s="270"/>
      <c r="J413" s="270"/>
      <c r="K413" s="270"/>
      <c r="L413" s="270"/>
      <c r="M413" s="270"/>
      <c r="N413" s="270">
        <f t="shared" si="23"/>
        <v>587045.3057149566</v>
      </c>
      <c r="O413" s="265"/>
    </row>
    <row r="414" spans="1:15" outlineLevel="1" x14ac:dyDescent="0.2">
      <c r="A414" s="257">
        <f t="shared" si="24"/>
        <v>2042</v>
      </c>
      <c r="B414" s="257">
        <f t="shared" si="25"/>
        <v>11</v>
      </c>
      <c r="C414" s="270">
        <v>75535.846185130082</v>
      </c>
      <c r="D414" s="270"/>
      <c r="E414" s="270">
        <v>450829.06631637632</v>
      </c>
      <c r="F414" s="270">
        <f t="shared" si="26"/>
        <v>0</v>
      </c>
      <c r="G414" s="270">
        <v>0</v>
      </c>
      <c r="H414" s="270"/>
      <c r="I414" s="270"/>
      <c r="J414" s="270"/>
      <c r="K414" s="270"/>
      <c r="L414" s="270"/>
      <c r="M414" s="270"/>
      <c r="N414" s="270">
        <f t="shared" si="23"/>
        <v>526364.91250150639</v>
      </c>
      <c r="O414" s="265"/>
    </row>
    <row r="415" spans="1:15" outlineLevel="1" x14ac:dyDescent="0.2">
      <c r="A415" s="257">
        <f t="shared" si="24"/>
        <v>2042</v>
      </c>
      <c r="B415" s="257">
        <f t="shared" si="25"/>
        <v>12</v>
      </c>
      <c r="C415" s="270">
        <v>77940.163146854436</v>
      </c>
      <c r="D415" s="270"/>
      <c r="E415" s="270">
        <v>422275.94696476182</v>
      </c>
      <c r="F415" s="270">
        <f t="shared" si="26"/>
        <v>0</v>
      </c>
      <c r="G415" s="270">
        <v>0</v>
      </c>
      <c r="H415" s="270"/>
      <c r="I415" s="270"/>
      <c r="J415" s="270"/>
      <c r="K415" s="270"/>
      <c r="L415" s="270"/>
      <c r="M415" s="270"/>
      <c r="N415" s="270">
        <f t="shared" si="23"/>
        <v>500216.11011161626</v>
      </c>
      <c r="O415" s="265"/>
    </row>
    <row r="416" spans="1:15" outlineLevel="1" x14ac:dyDescent="0.2">
      <c r="A416" s="257">
        <f t="shared" si="24"/>
        <v>2043</v>
      </c>
      <c r="B416" s="257">
        <f t="shared" si="25"/>
        <v>1</v>
      </c>
      <c r="C416" s="270">
        <v>78177.284035359364</v>
      </c>
      <c r="D416" s="270"/>
      <c r="E416" s="270">
        <v>418215.10701417795</v>
      </c>
      <c r="F416" s="270">
        <f t="shared" si="26"/>
        <v>0</v>
      </c>
      <c r="G416" s="270">
        <v>0</v>
      </c>
      <c r="H416" s="270"/>
      <c r="I416" s="270"/>
      <c r="J416" s="270"/>
      <c r="K416" s="270"/>
      <c r="L416" s="270"/>
      <c r="M416" s="270"/>
      <c r="N416" s="270">
        <f t="shared" si="23"/>
        <v>496392.39104953734</v>
      </c>
      <c r="O416" s="265"/>
    </row>
    <row r="417" spans="1:15" outlineLevel="1" x14ac:dyDescent="0.2">
      <c r="A417" s="257">
        <f t="shared" si="24"/>
        <v>2043</v>
      </c>
      <c r="B417" s="257">
        <f t="shared" si="25"/>
        <v>2</v>
      </c>
      <c r="C417" s="270">
        <v>73716.35245281634</v>
      </c>
      <c r="D417" s="270"/>
      <c r="E417" s="270">
        <v>406120.8935607521</v>
      </c>
      <c r="F417" s="270">
        <f t="shared" si="26"/>
        <v>0</v>
      </c>
      <c r="G417" s="270">
        <v>0</v>
      </c>
      <c r="H417" s="270"/>
      <c r="I417" s="270"/>
      <c r="J417" s="270"/>
      <c r="K417" s="270"/>
      <c r="L417" s="270"/>
      <c r="M417" s="270"/>
      <c r="N417" s="270">
        <f t="shared" si="23"/>
        <v>479837.24601356842</v>
      </c>
      <c r="O417" s="265"/>
    </row>
    <row r="418" spans="1:15" outlineLevel="1" x14ac:dyDescent="0.2">
      <c r="A418" s="257">
        <f t="shared" si="24"/>
        <v>2043</v>
      </c>
      <c r="B418" s="257">
        <f t="shared" si="25"/>
        <v>3</v>
      </c>
      <c r="C418" s="270">
        <v>84238.713486112349</v>
      </c>
      <c r="D418" s="270"/>
      <c r="E418" s="270">
        <v>481969.53675660572</v>
      </c>
      <c r="F418" s="270">
        <f t="shared" si="26"/>
        <v>0</v>
      </c>
      <c r="G418" s="270">
        <v>0</v>
      </c>
      <c r="H418" s="270"/>
      <c r="I418" s="270"/>
      <c r="J418" s="270"/>
      <c r="K418" s="270"/>
      <c r="L418" s="270"/>
      <c r="M418" s="270"/>
      <c r="N418" s="270">
        <f t="shared" si="23"/>
        <v>566208.25024271803</v>
      </c>
      <c r="O418" s="265"/>
    </row>
    <row r="419" spans="1:15" outlineLevel="1" x14ac:dyDescent="0.2">
      <c r="A419" s="257">
        <f t="shared" si="24"/>
        <v>2043</v>
      </c>
      <c r="B419" s="257">
        <f t="shared" si="25"/>
        <v>4</v>
      </c>
      <c r="C419" s="270">
        <v>88446.213700277876</v>
      </c>
      <c r="D419" s="270"/>
      <c r="E419" s="270">
        <v>527132.70281420869</v>
      </c>
      <c r="F419" s="270">
        <f t="shared" si="26"/>
        <v>0</v>
      </c>
      <c r="G419" s="270">
        <v>0</v>
      </c>
      <c r="H419" s="270"/>
      <c r="I419" s="270"/>
      <c r="J419" s="270"/>
      <c r="K419" s="270"/>
      <c r="L419" s="270"/>
      <c r="M419" s="270"/>
      <c r="N419" s="270">
        <f t="shared" si="23"/>
        <v>615578.91651448654</v>
      </c>
      <c r="O419" s="265"/>
    </row>
    <row r="420" spans="1:15" outlineLevel="1" x14ac:dyDescent="0.2">
      <c r="A420" s="257">
        <f t="shared" si="24"/>
        <v>2043</v>
      </c>
      <c r="B420" s="257">
        <f t="shared" si="25"/>
        <v>5</v>
      </c>
      <c r="C420" s="270">
        <v>100097.21570939074</v>
      </c>
      <c r="D420" s="270"/>
      <c r="E420" s="270">
        <v>534273.61830886023</v>
      </c>
      <c r="F420" s="270">
        <f t="shared" si="26"/>
        <v>0</v>
      </c>
      <c r="G420" s="270">
        <v>0</v>
      </c>
      <c r="H420" s="270"/>
      <c r="I420" s="270"/>
      <c r="J420" s="270"/>
      <c r="K420" s="270"/>
      <c r="L420" s="270"/>
      <c r="M420" s="270"/>
      <c r="N420" s="270">
        <f t="shared" si="23"/>
        <v>634370.83401825093</v>
      </c>
      <c r="O420" s="265"/>
    </row>
    <row r="421" spans="1:15" outlineLevel="1" x14ac:dyDescent="0.2">
      <c r="A421" s="257">
        <f t="shared" si="24"/>
        <v>2043</v>
      </c>
      <c r="B421" s="257">
        <f t="shared" si="25"/>
        <v>6</v>
      </c>
      <c r="C421" s="270">
        <v>108936.89753317779</v>
      </c>
      <c r="D421" s="270"/>
      <c r="E421" s="270">
        <v>551784.67741240526</v>
      </c>
      <c r="F421" s="270">
        <f t="shared" si="26"/>
        <v>0</v>
      </c>
      <c r="G421" s="270">
        <v>0</v>
      </c>
      <c r="H421" s="270"/>
      <c r="I421" s="270"/>
      <c r="J421" s="270"/>
      <c r="K421" s="270"/>
      <c r="L421" s="270"/>
      <c r="M421" s="270"/>
      <c r="N421" s="270">
        <f t="shared" si="23"/>
        <v>660721.57494558301</v>
      </c>
      <c r="O421" s="265"/>
    </row>
    <row r="422" spans="1:15" outlineLevel="1" x14ac:dyDescent="0.2">
      <c r="A422" s="257">
        <f t="shared" si="24"/>
        <v>2043</v>
      </c>
      <c r="B422" s="257">
        <f t="shared" si="25"/>
        <v>7</v>
      </c>
      <c r="C422" s="270">
        <v>119126.54549234679</v>
      </c>
      <c r="D422" s="270"/>
      <c r="E422" s="270">
        <v>519194.26900400891</v>
      </c>
      <c r="F422" s="270">
        <f t="shared" si="26"/>
        <v>0</v>
      </c>
      <c r="G422" s="270">
        <v>0</v>
      </c>
      <c r="H422" s="270"/>
      <c r="I422" s="270"/>
      <c r="J422" s="270"/>
      <c r="K422" s="270"/>
      <c r="L422" s="270"/>
      <c r="M422" s="270"/>
      <c r="N422" s="270">
        <f t="shared" si="23"/>
        <v>638320.81449635571</v>
      </c>
      <c r="O422" s="265"/>
    </row>
    <row r="423" spans="1:15" outlineLevel="1" x14ac:dyDescent="0.2">
      <c r="A423" s="257">
        <f t="shared" si="24"/>
        <v>2043</v>
      </c>
      <c r="B423" s="257">
        <f t="shared" si="25"/>
        <v>8</v>
      </c>
      <c r="C423" s="270">
        <v>118108.11743563191</v>
      </c>
      <c r="D423" s="270"/>
      <c r="E423" s="270">
        <v>556945.64250919339</v>
      </c>
      <c r="F423" s="270">
        <f t="shared" si="26"/>
        <v>0</v>
      </c>
      <c r="G423" s="270">
        <v>0</v>
      </c>
      <c r="H423" s="270"/>
      <c r="I423" s="270"/>
      <c r="J423" s="270"/>
      <c r="K423" s="270"/>
      <c r="L423" s="270"/>
      <c r="M423" s="270"/>
      <c r="N423" s="270">
        <f t="shared" si="23"/>
        <v>675053.75994482532</v>
      </c>
      <c r="O423" s="265"/>
    </row>
    <row r="424" spans="1:15" outlineLevel="1" x14ac:dyDescent="0.2">
      <c r="A424" s="257">
        <f t="shared" si="24"/>
        <v>2043</v>
      </c>
      <c r="B424" s="257">
        <f t="shared" si="25"/>
        <v>9</v>
      </c>
      <c r="C424" s="270">
        <v>100488.27263865196</v>
      </c>
      <c r="D424" s="270"/>
      <c r="E424" s="270">
        <v>549757.68889845663</v>
      </c>
      <c r="F424" s="270">
        <f t="shared" si="26"/>
        <v>0</v>
      </c>
      <c r="G424" s="270">
        <v>0</v>
      </c>
      <c r="H424" s="270"/>
      <c r="I424" s="270"/>
      <c r="J424" s="270"/>
      <c r="K424" s="270"/>
      <c r="L424" s="270"/>
      <c r="M424" s="270"/>
      <c r="N424" s="270">
        <f t="shared" si="23"/>
        <v>650245.96153710864</v>
      </c>
      <c r="O424" s="265"/>
    </row>
    <row r="425" spans="1:15" outlineLevel="1" x14ac:dyDescent="0.2">
      <c r="A425" s="257">
        <f t="shared" si="24"/>
        <v>2043</v>
      </c>
      <c r="B425" s="257">
        <f t="shared" si="25"/>
        <v>10</v>
      </c>
      <c r="C425" s="270">
        <v>92912.937881869948</v>
      </c>
      <c r="D425" s="270"/>
      <c r="E425" s="270">
        <v>502689.72099743114</v>
      </c>
      <c r="F425" s="270">
        <f t="shared" si="26"/>
        <v>0</v>
      </c>
      <c r="G425" s="270">
        <v>0</v>
      </c>
      <c r="H425" s="270"/>
      <c r="I425" s="270"/>
      <c r="J425" s="270"/>
      <c r="K425" s="270"/>
      <c r="L425" s="270"/>
      <c r="M425" s="270"/>
      <c r="N425" s="270">
        <f t="shared" si="23"/>
        <v>595602.65887930105</v>
      </c>
      <c r="O425" s="265"/>
    </row>
    <row r="426" spans="1:15" outlineLevel="1" x14ac:dyDescent="0.2">
      <c r="A426" s="257">
        <f t="shared" si="24"/>
        <v>2043</v>
      </c>
      <c r="B426" s="257">
        <f t="shared" si="25"/>
        <v>11</v>
      </c>
      <c r="C426" s="270">
        <v>76464.51879058464</v>
      </c>
      <c r="D426" s="270"/>
      <c r="E426" s="270">
        <v>457591.50231528637</v>
      </c>
      <c r="F426" s="270">
        <f t="shared" si="26"/>
        <v>0</v>
      </c>
      <c r="G426" s="270">
        <v>0</v>
      </c>
      <c r="H426" s="270"/>
      <c r="I426" s="270"/>
      <c r="J426" s="270"/>
      <c r="K426" s="270"/>
      <c r="L426" s="270"/>
      <c r="M426" s="270"/>
      <c r="N426" s="270">
        <f t="shared" si="23"/>
        <v>534056.02110587107</v>
      </c>
      <c r="O426" s="265"/>
    </row>
    <row r="427" spans="1:15" outlineLevel="1" x14ac:dyDescent="0.2">
      <c r="A427" s="257">
        <f t="shared" si="24"/>
        <v>2043</v>
      </c>
      <c r="B427" s="257">
        <f t="shared" si="25"/>
        <v>12</v>
      </c>
      <c r="C427" s="270">
        <v>78898.395536304946</v>
      </c>
      <c r="D427" s="270"/>
      <c r="E427" s="270">
        <v>428610.08617313387</v>
      </c>
      <c r="F427" s="270">
        <f t="shared" si="26"/>
        <v>0</v>
      </c>
      <c r="G427" s="270">
        <v>0</v>
      </c>
      <c r="H427" s="270"/>
      <c r="I427" s="270"/>
      <c r="J427" s="270"/>
      <c r="K427" s="270"/>
      <c r="L427" s="270"/>
      <c r="M427" s="270"/>
      <c r="N427" s="270">
        <f t="shared" si="23"/>
        <v>507508.48170943884</v>
      </c>
      <c r="O427" s="265"/>
    </row>
    <row r="428" spans="1:15" outlineLevel="1" x14ac:dyDescent="0.2">
      <c r="A428" s="257">
        <f t="shared" si="24"/>
        <v>2044</v>
      </c>
      <c r="B428" s="257">
        <f t="shared" si="25"/>
        <v>1</v>
      </c>
      <c r="C428" s="270">
        <v>79138.431698609755</v>
      </c>
      <c r="D428" s="270"/>
      <c r="E428" s="270">
        <v>424488.33362325374</v>
      </c>
      <c r="F428" s="270">
        <f t="shared" si="26"/>
        <v>0</v>
      </c>
      <c r="G428" s="270">
        <v>0</v>
      </c>
      <c r="H428" s="270"/>
      <c r="I428" s="270"/>
      <c r="J428" s="270"/>
      <c r="K428" s="270"/>
      <c r="L428" s="270"/>
      <c r="M428" s="270"/>
      <c r="N428" s="270">
        <f t="shared" si="23"/>
        <v>503626.76532186347</v>
      </c>
      <c r="O428" s="265"/>
    </row>
    <row r="429" spans="1:15" outlineLevel="1" x14ac:dyDescent="0.2">
      <c r="A429" s="257">
        <f t="shared" si="24"/>
        <v>2044</v>
      </c>
      <c r="B429" s="257">
        <f t="shared" si="25"/>
        <v>2</v>
      </c>
      <c r="C429" s="270">
        <v>74622.655361361016</v>
      </c>
      <c r="D429" s="270"/>
      <c r="E429" s="270">
        <v>412212.70696791477</v>
      </c>
      <c r="F429" s="270">
        <f t="shared" si="26"/>
        <v>0</v>
      </c>
      <c r="G429" s="270">
        <v>0</v>
      </c>
      <c r="H429" s="270"/>
      <c r="I429" s="270"/>
      <c r="J429" s="270"/>
      <c r="K429" s="270"/>
      <c r="L429" s="270"/>
      <c r="M429" s="270"/>
      <c r="N429" s="270">
        <f t="shared" si="23"/>
        <v>486835.36232927581</v>
      </c>
      <c r="O429" s="265"/>
    </row>
    <row r="430" spans="1:15" outlineLevel="1" x14ac:dyDescent="0.2">
      <c r="A430" s="257">
        <f t="shared" si="24"/>
        <v>2044</v>
      </c>
      <c r="B430" s="257">
        <f t="shared" si="25"/>
        <v>3</v>
      </c>
      <c r="C430" s="270">
        <v>85274.383164605795</v>
      </c>
      <c r="D430" s="270"/>
      <c r="E430" s="270">
        <v>489199.07981240685</v>
      </c>
      <c r="F430" s="270">
        <f t="shared" si="26"/>
        <v>0</v>
      </c>
      <c r="G430" s="270">
        <v>0</v>
      </c>
      <c r="H430" s="270"/>
      <c r="I430" s="270"/>
      <c r="J430" s="270"/>
      <c r="K430" s="270"/>
      <c r="L430" s="270"/>
      <c r="M430" s="270"/>
      <c r="N430" s="270">
        <f t="shared" si="23"/>
        <v>574473.46297701262</v>
      </c>
      <c r="O430" s="265"/>
    </row>
    <row r="431" spans="1:15" outlineLevel="1" x14ac:dyDescent="0.2">
      <c r="A431" s="257">
        <f t="shared" si="24"/>
        <v>2044</v>
      </c>
      <c r="B431" s="257">
        <f t="shared" si="25"/>
        <v>4</v>
      </c>
      <c r="C431" s="270">
        <v>89533.61233109895</v>
      </c>
      <c r="D431" s="270"/>
      <c r="E431" s="270">
        <v>535039.69336129108</v>
      </c>
      <c r="F431" s="270">
        <f t="shared" si="26"/>
        <v>0</v>
      </c>
      <c r="G431" s="270">
        <v>0</v>
      </c>
      <c r="H431" s="270"/>
      <c r="I431" s="270"/>
      <c r="J431" s="270"/>
      <c r="K431" s="270"/>
      <c r="L431" s="270"/>
      <c r="M431" s="270"/>
      <c r="N431" s="270">
        <f t="shared" si="23"/>
        <v>624573.30569239007</v>
      </c>
      <c r="O431" s="265"/>
    </row>
    <row r="432" spans="1:15" outlineLevel="1" x14ac:dyDescent="0.2">
      <c r="A432" s="257">
        <f t="shared" si="24"/>
        <v>2044</v>
      </c>
      <c r="B432" s="257">
        <f t="shared" si="25"/>
        <v>5</v>
      </c>
      <c r="C432" s="270">
        <v>101327.85714397214</v>
      </c>
      <c r="D432" s="270"/>
      <c r="E432" s="270">
        <v>542287.7225884283</v>
      </c>
      <c r="F432" s="270">
        <f t="shared" si="26"/>
        <v>0</v>
      </c>
      <c r="G432" s="270">
        <v>0</v>
      </c>
      <c r="H432" s="270"/>
      <c r="I432" s="270"/>
      <c r="J432" s="270"/>
      <c r="K432" s="270"/>
      <c r="L432" s="270"/>
      <c r="M432" s="270"/>
      <c r="N432" s="270">
        <f t="shared" si="23"/>
        <v>643615.57973240048</v>
      </c>
      <c r="O432" s="265"/>
    </row>
    <row r="433" spans="1:15" outlineLevel="1" x14ac:dyDescent="0.2">
      <c r="A433" s="257">
        <f t="shared" si="24"/>
        <v>2044</v>
      </c>
      <c r="B433" s="257">
        <f t="shared" si="25"/>
        <v>6</v>
      </c>
      <c r="C433" s="270">
        <v>110276.21810177676</v>
      </c>
      <c r="D433" s="270"/>
      <c r="E433" s="270">
        <v>560061.44757868827</v>
      </c>
      <c r="F433" s="270">
        <f t="shared" si="26"/>
        <v>0</v>
      </c>
      <c r="G433" s="270">
        <v>0</v>
      </c>
      <c r="H433" s="270"/>
      <c r="I433" s="270"/>
      <c r="J433" s="270"/>
      <c r="K433" s="270"/>
      <c r="L433" s="270"/>
      <c r="M433" s="270"/>
      <c r="N433" s="270">
        <f t="shared" si="23"/>
        <v>670337.66568046506</v>
      </c>
      <c r="O433" s="265"/>
    </row>
    <row r="434" spans="1:15" outlineLevel="1" x14ac:dyDescent="0.2">
      <c r="A434" s="257">
        <f t="shared" si="24"/>
        <v>2044</v>
      </c>
      <c r="B434" s="257">
        <f t="shared" si="25"/>
        <v>7</v>
      </c>
      <c r="C434" s="270">
        <v>120591.14230258224</v>
      </c>
      <c r="D434" s="270"/>
      <c r="E434" s="270">
        <v>526982.1830438649</v>
      </c>
      <c r="F434" s="270">
        <f t="shared" si="26"/>
        <v>0</v>
      </c>
      <c r="G434" s="270">
        <v>0</v>
      </c>
      <c r="H434" s="270"/>
      <c r="I434" s="270"/>
      <c r="J434" s="270"/>
      <c r="K434" s="270"/>
      <c r="L434" s="270"/>
      <c r="M434" s="270"/>
      <c r="N434" s="270">
        <f t="shared" si="23"/>
        <v>647573.32534644718</v>
      </c>
      <c r="O434" s="265"/>
    </row>
    <row r="435" spans="1:15" outlineLevel="1" x14ac:dyDescent="0.2">
      <c r="A435" s="257">
        <f t="shared" si="24"/>
        <v>2044</v>
      </c>
      <c r="B435" s="257">
        <f t="shared" si="25"/>
        <v>8</v>
      </c>
      <c r="C435" s="270">
        <v>119560.19322062357</v>
      </c>
      <c r="D435" s="270"/>
      <c r="E435" s="270">
        <v>565299.82715197594</v>
      </c>
      <c r="F435" s="270">
        <f t="shared" si="26"/>
        <v>0</v>
      </c>
      <c r="G435" s="270">
        <v>0</v>
      </c>
      <c r="H435" s="270"/>
      <c r="I435" s="270"/>
      <c r="J435" s="270"/>
      <c r="K435" s="270"/>
      <c r="L435" s="270"/>
      <c r="M435" s="270"/>
      <c r="N435" s="270">
        <f t="shared" si="23"/>
        <v>684860.02037259948</v>
      </c>
      <c r="O435" s="265"/>
    </row>
    <row r="436" spans="1:15" outlineLevel="1" x14ac:dyDescent="0.2">
      <c r="A436" s="257">
        <f t="shared" si="24"/>
        <v>2044</v>
      </c>
      <c r="B436" s="257">
        <f t="shared" si="25"/>
        <v>9</v>
      </c>
      <c r="C436" s="270">
        <v>101723.7219078671</v>
      </c>
      <c r="D436" s="270"/>
      <c r="E436" s="270">
        <v>558004.0542370117</v>
      </c>
      <c r="F436" s="270">
        <f t="shared" si="26"/>
        <v>0</v>
      </c>
      <c r="G436" s="270">
        <v>0</v>
      </c>
      <c r="H436" s="270"/>
      <c r="I436" s="270"/>
      <c r="J436" s="270"/>
      <c r="K436" s="270"/>
      <c r="L436" s="270"/>
      <c r="M436" s="270"/>
      <c r="N436" s="270">
        <f t="shared" si="23"/>
        <v>659727.77614487882</v>
      </c>
      <c r="O436" s="265"/>
    </row>
    <row r="437" spans="1:15" outlineLevel="1" x14ac:dyDescent="0.2">
      <c r="A437" s="257">
        <f t="shared" si="24"/>
        <v>2044</v>
      </c>
      <c r="B437" s="257">
        <f t="shared" si="25"/>
        <v>10</v>
      </c>
      <c r="C437" s="270">
        <v>94055.252484286859</v>
      </c>
      <c r="D437" s="270"/>
      <c r="E437" s="270">
        <v>510230.06681703601</v>
      </c>
      <c r="F437" s="270">
        <f t="shared" si="26"/>
        <v>0</v>
      </c>
      <c r="G437" s="270">
        <v>0</v>
      </c>
      <c r="H437" s="270"/>
      <c r="I437" s="270"/>
      <c r="J437" s="270"/>
      <c r="K437" s="270"/>
      <c r="L437" s="270"/>
      <c r="M437" s="270"/>
      <c r="N437" s="270">
        <f t="shared" si="23"/>
        <v>604285.31930132292</v>
      </c>
      <c r="O437" s="265"/>
    </row>
    <row r="438" spans="1:15" outlineLevel="1" x14ac:dyDescent="0.2">
      <c r="A438" s="257">
        <f t="shared" si="24"/>
        <v>2044</v>
      </c>
      <c r="B438" s="257">
        <f t="shared" si="25"/>
        <v>11</v>
      </c>
      <c r="C438" s="270">
        <v>77404.608926280504</v>
      </c>
      <c r="D438" s="270"/>
      <c r="E438" s="270">
        <v>464455.37485424255</v>
      </c>
      <c r="F438" s="270">
        <f t="shared" si="26"/>
        <v>0</v>
      </c>
      <c r="G438" s="270">
        <v>0</v>
      </c>
      <c r="H438" s="270"/>
      <c r="I438" s="270"/>
      <c r="J438" s="270"/>
      <c r="K438" s="270"/>
      <c r="L438" s="270"/>
      <c r="M438" s="270"/>
      <c r="N438" s="270">
        <f t="shared" si="23"/>
        <v>541859.98378052306</v>
      </c>
      <c r="O438" s="265"/>
    </row>
    <row r="439" spans="1:15" outlineLevel="1" x14ac:dyDescent="0.2">
      <c r="A439" s="257">
        <f t="shared" si="24"/>
        <v>2044</v>
      </c>
      <c r="B439" s="257">
        <f t="shared" si="25"/>
        <v>12</v>
      </c>
      <c r="C439" s="270">
        <v>79868.408877643655</v>
      </c>
      <c r="D439" s="270"/>
      <c r="E439" s="270">
        <v>435039.23746969004</v>
      </c>
      <c r="F439" s="270">
        <f t="shared" si="26"/>
        <v>0</v>
      </c>
      <c r="G439" s="270">
        <v>0</v>
      </c>
      <c r="H439" s="270"/>
      <c r="I439" s="270"/>
      <c r="J439" s="270"/>
      <c r="K439" s="270"/>
      <c r="L439" s="270"/>
      <c r="M439" s="270"/>
      <c r="N439" s="270">
        <f t="shared" si="23"/>
        <v>514907.64634733368</v>
      </c>
      <c r="O439" s="265"/>
    </row>
    <row r="440" spans="1:15" outlineLevel="1" x14ac:dyDescent="0.2">
      <c r="A440" s="257">
        <f t="shared" si="24"/>
        <v>2045</v>
      </c>
      <c r="B440" s="257">
        <f t="shared" si="25"/>
        <v>1</v>
      </c>
      <c r="C440" s="270">
        <v>80111.39615547187</v>
      </c>
      <c r="D440" s="270"/>
      <c r="E440" s="270">
        <v>430855.65863152361</v>
      </c>
      <c r="F440" s="270">
        <f t="shared" si="26"/>
        <v>0</v>
      </c>
      <c r="G440" s="270">
        <v>0</v>
      </c>
      <c r="H440" s="270"/>
      <c r="I440" s="270"/>
      <c r="J440" s="270"/>
      <c r="K440" s="270"/>
      <c r="L440" s="270"/>
      <c r="M440" s="270"/>
      <c r="N440" s="270">
        <f t="shared" si="23"/>
        <v>510967.05478699546</v>
      </c>
      <c r="O440" s="265"/>
    </row>
    <row r="441" spans="1:15" outlineLevel="1" x14ac:dyDescent="0.2">
      <c r="A441" s="257">
        <f t="shared" si="24"/>
        <v>2045</v>
      </c>
      <c r="B441" s="257">
        <f t="shared" si="25"/>
        <v>2</v>
      </c>
      <c r="C441" s="270">
        <v>75540.100776753985</v>
      </c>
      <c r="D441" s="270"/>
      <c r="E441" s="270">
        <v>418395.89757624117</v>
      </c>
      <c r="F441" s="270">
        <f t="shared" si="26"/>
        <v>0</v>
      </c>
      <c r="G441" s="270">
        <v>0</v>
      </c>
      <c r="H441" s="270"/>
      <c r="I441" s="270"/>
      <c r="J441" s="270"/>
      <c r="K441" s="270"/>
      <c r="L441" s="270"/>
      <c r="M441" s="270"/>
      <c r="N441" s="270">
        <f t="shared" si="23"/>
        <v>493935.99835299514</v>
      </c>
      <c r="O441" s="265"/>
    </row>
    <row r="442" spans="1:15" outlineLevel="1" x14ac:dyDescent="0.2">
      <c r="A442" s="257">
        <f t="shared" si="24"/>
        <v>2045</v>
      </c>
      <c r="B442" s="257">
        <f t="shared" si="25"/>
        <v>3</v>
      </c>
      <c r="C442" s="270">
        <v>86322.785844810234</v>
      </c>
      <c r="D442" s="270"/>
      <c r="E442" s="270">
        <v>496537.0660141118</v>
      </c>
      <c r="F442" s="270">
        <f t="shared" si="26"/>
        <v>0</v>
      </c>
      <c r="G442" s="270">
        <v>0</v>
      </c>
      <c r="H442" s="270"/>
      <c r="I442" s="270"/>
      <c r="J442" s="270"/>
      <c r="K442" s="270"/>
      <c r="L442" s="270"/>
      <c r="M442" s="270"/>
      <c r="N442" s="270">
        <f t="shared" si="23"/>
        <v>582859.85185892205</v>
      </c>
      <c r="O442" s="265"/>
    </row>
    <row r="443" spans="1:15" outlineLevel="1" x14ac:dyDescent="0.2">
      <c r="A443" s="257">
        <f t="shared" si="24"/>
        <v>2045</v>
      </c>
      <c r="B443" s="257">
        <f t="shared" si="25"/>
        <v>4</v>
      </c>
      <c r="C443" s="270">
        <v>90634.379943279913</v>
      </c>
      <c r="D443" s="270"/>
      <c r="E443" s="270">
        <v>543065.28876665269</v>
      </c>
      <c r="F443" s="270">
        <f t="shared" si="26"/>
        <v>0</v>
      </c>
      <c r="G443" s="270">
        <v>0</v>
      </c>
      <c r="H443" s="270"/>
      <c r="I443" s="270"/>
      <c r="J443" s="270"/>
      <c r="K443" s="270"/>
      <c r="L443" s="270"/>
      <c r="M443" s="270"/>
      <c r="N443" s="270">
        <f t="shared" si="23"/>
        <v>633699.66870993259</v>
      </c>
      <c r="O443" s="265"/>
    </row>
    <row r="444" spans="1:15" outlineLevel="1" x14ac:dyDescent="0.2">
      <c r="A444" s="257">
        <f t="shared" si="24"/>
        <v>2045</v>
      </c>
      <c r="B444" s="257">
        <f t="shared" si="25"/>
        <v>5</v>
      </c>
      <c r="C444" s="270">
        <v>102573.62865314928</v>
      </c>
      <c r="D444" s="270"/>
      <c r="E444" s="270">
        <v>550422.03843226389</v>
      </c>
      <c r="F444" s="270">
        <f t="shared" si="26"/>
        <v>0</v>
      </c>
      <c r="G444" s="270">
        <v>0</v>
      </c>
      <c r="H444" s="270"/>
      <c r="I444" s="270"/>
      <c r="J444" s="270"/>
      <c r="K444" s="270"/>
      <c r="L444" s="270"/>
      <c r="M444" s="270"/>
      <c r="N444" s="270">
        <f t="shared" si="23"/>
        <v>652995.66708541312</v>
      </c>
      <c r="O444" s="265"/>
    </row>
    <row r="445" spans="1:15" outlineLevel="1" x14ac:dyDescent="0.2">
      <c r="A445" s="257">
        <f t="shared" si="24"/>
        <v>2045</v>
      </c>
      <c r="B445" s="257">
        <f t="shared" si="25"/>
        <v>6</v>
      </c>
      <c r="C445" s="270">
        <v>111632.00489647625</v>
      </c>
      <c r="D445" s="270"/>
      <c r="E445" s="270">
        <v>568462.36929754203</v>
      </c>
      <c r="F445" s="270">
        <f t="shared" si="26"/>
        <v>0</v>
      </c>
      <c r="G445" s="270">
        <v>0</v>
      </c>
      <c r="H445" s="270"/>
      <c r="I445" s="270"/>
      <c r="J445" s="270"/>
      <c r="K445" s="270"/>
      <c r="L445" s="270"/>
      <c r="M445" s="270"/>
      <c r="N445" s="270">
        <f t="shared" ref="N445:N508" si="27">SUM(C445:M445)</f>
        <v>680094.37419401831</v>
      </c>
      <c r="O445" s="265"/>
    </row>
    <row r="446" spans="1:15" outlineLevel="1" x14ac:dyDescent="0.2">
      <c r="A446" s="257">
        <f t="shared" si="24"/>
        <v>2045</v>
      </c>
      <c r="B446" s="257">
        <f t="shared" si="25"/>
        <v>7</v>
      </c>
      <c r="C446" s="270">
        <v>122073.74554293523</v>
      </c>
      <c r="D446" s="270"/>
      <c r="E446" s="270">
        <v>534886.91579439072</v>
      </c>
      <c r="F446" s="270">
        <f t="shared" si="26"/>
        <v>0</v>
      </c>
      <c r="G446" s="270">
        <v>0</v>
      </c>
      <c r="H446" s="270"/>
      <c r="I446" s="270"/>
      <c r="J446" s="270"/>
      <c r="K446" s="270"/>
      <c r="L446" s="270"/>
      <c r="M446" s="270"/>
      <c r="N446" s="270">
        <f t="shared" si="27"/>
        <v>656960.66133732593</v>
      </c>
      <c r="O446" s="265"/>
    </row>
    <row r="447" spans="1:15" outlineLevel="1" x14ac:dyDescent="0.2">
      <c r="A447" s="257">
        <f t="shared" si="24"/>
        <v>2045</v>
      </c>
      <c r="B447" s="257">
        <f t="shared" si="25"/>
        <v>8</v>
      </c>
      <c r="C447" s="270">
        <v>121030.12149646123</v>
      </c>
      <c r="D447" s="270"/>
      <c r="E447" s="270">
        <v>573779.32456447731</v>
      </c>
      <c r="F447" s="270">
        <f t="shared" si="26"/>
        <v>0</v>
      </c>
      <c r="G447" s="270">
        <v>0</v>
      </c>
      <c r="H447" s="270"/>
      <c r="I447" s="270"/>
      <c r="J447" s="270"/>
      <c r="K447" s="270"/>
      <c r="L447" s="270"/>
      <c r="M447" s="270"/>
      <c r="N447" s="270">
        <f t="shared" si="27"/>
        <v>694809.44606093853</v>
      </c>
      <c r="O447" s="265"/>
    </row>
    <row r="448" spans="1:15" outlineLevel="1" x14ac:dyDescent="0.2">
      <c r="A448" s="257">
        <f t="shared" si="24"/>
        <v>2045</v>
      </c>
      <c r="B448" s="257">
        <f t="shared" si="25"/>
        <v>9</v>
      </c>
      <c r="C448" s="270">
        <v>102974.36036141914</v>
      </c>
      <c r="D448" s="270"/>
      <c r="E448" s="270">
        <v>566374.11505572125</v>
      </c>
      <c r="F448" s="270">
        <f t="shared" si="26"/>
        <v>0</v>
      </c>
      <c r="G448" s="270">
        <v>0</v>
      </c>
      <c r="H448" s="270"/>
      <c r="I448" s="270"/>
      <c r="J448" s="270"/>
      <c r="K448" s="270"/>
      <c r="L448" s="270"/>
      <c r="M448" s="270"/>
      <c r="N448" s="270">
        <f t="shared" si="27"/>
        <v>669348.47541714041</v>
      </c>
      <c r="O448" s="265"/>
    </row>
    <row r="449" spans="1:15" outlineLevel="1" x14ac:dyDescent="0.2">
      <c r="A449" s="257">
        <f t="shared" si="24"/>
        <v>2045</v>
      </c>
      <c r="B449" s="257">
        <f t="shared" si="25"/>
        <v>10</v>
      </c>
      <c r="C449" s="270">
        <v>95211.611230400464</v>
      </c>
      <c r="D449" s="270"/>
      <c r="E449" s="270">
        <v>517883.51782400464</v>
      </c>
      <c r="F449" s="270">
        <f t="shared" si="26"/>
        <v>0</v>
      </c>
      <c r="G449" s="270">
        <v>0</v>
      </c>
      <c r="H449" s="270"/>
      <c r="I449" s="270"/>
      <c r="J449" s="270"/>
      <c r="K449" s="270"/>
      <c r="L449" s="270"/>
      <c r="M449" s="270"/>
      <c r="N449" s="270">
        <f t="shared" si="27"/>
        <v>613095.12905440514</v>
      </c>
      <c r="O449" s="265"/>
    </row>
    <row r="450" spans="1:15" outlineLevel="1" x14ac:dyDescent="0.2">
      <c r="A450" s="257">
        <f t="shared" si="24"/>
        <v>2045</v>
      </c>
      <c r="B450" s="257">
        <f t="shared" si="25"/>
        <v>11</v>
      </c>
      <c r="C450" s="270">
        <v>78356.256964611617</v>
      </c>
      <c r="D450" s="270"/>
      <c r="E450" s="270">
        <v>471422.20548134646</v>
      </c>
      <c r="F450" s="270">
        <f t="shared" si="26"/>
        <v>0</v>
      </c>
      <c r="G450" s="270">
        <v>0</v>
      </c>
      <c r="H450" s="270"/>
      <c r="I450" s="270"/>
      <c r="J450" s="270"/>
      <c r="K450" s="270"/>
      <c r="L450" s="270"/>
      <c r="M450" s="270"/>
      <c r="N450" s="270">
        <f t="shared" si="27"/>
        <v>549778.46244595805</v>
      </c>
      <c r="O450" s="265"/>
    </row>
    <row r="451" spans="1:15" outlineLevel="1" x14ac:dyDescent="0.2">
      <c r="A451" s="257">
        <f t="shared" si="24"/>
        <v>2045</v>
      </c>
      <c r="B451" s="257">
        <f t="shared" si="25"/>
        <v>12</v>
      </c>
      <c r="C451" s="270">
        <v>80850.34801133821</v>
      </c>
      <c r="D451" s="270"/>
      <c r="E451" s="270">
        <v>441564.82603575394</v>
      </c>
      <c r="F451" s="270">
        <f t="shared" si="26"/>
        <v>0</v>
      </c>
      <c r="G451" s="270">
        <v>0</v>
      </c>
      <c r="H451" s="270"/>
      <c r="I451" s="270"/>
      <c r="J451" s="270"/>
      <c r="K451" s="270"/>
      <c r="L451" s="270"/>
      <c r="M451" s="270"/>
      <c r="N451" s="270">
        <f t="shared" si="27"/>
        <v>522415.17404709215</v>
      </c>
      <c r="O451" s="265"/>
    </row>
    <row r="452" spans="1:15" outlineLevel="1" x14ac:dyDescent="0.2">
      <c r="A452" s="257">
        <f t="shared" si="24"/>
        <v>2046</v>
      </c>
      <c r="B452" s="257">
        <f t="shared" si="25"/>
        <v>1</v>
      </c>
      <c r="C452" s="270">
        <v>81096.322687068066</v>
      </c>
      <c r="D452" s="270"/>
      <c r="E452" s="270">
        <v>437318.49351497635</v>
      </c>
      <c r="F452" s="270">
        <f t="shared" si="26"/>
        <v>0</v>
      </c>
      <c r="G452" s="270">
        <v>0</v>
      </c>
      <c r="H452" s="270"/>
      <c r="I452" s="270"/>
      <c r="J452" s="270"/>
      <c r="K452" s="270"/>
      <c r="L452" s="270"/>
      <c r="M452" s="270"/>
      <c r="N452" s="270">
        <f t="shared" si="27"/>
        <v>518414.81620204443</v>
      </c>
      <c r="O452" s="265"/>
    </row>
    <row r="453" spans="1:15" outlineLevel="1" x14ac:dyDescent="0.2">
      <c r="A453" s="257">
        <f t="shared" si="24"/>
        <v>2046</v>
      </c>
      <c r="B453" s="257">
        <f t="shared" si="25"/>
        <v>2</v>
      </c>
      <c r="C453" s="270">
        <v>76468.825690124475</v>
      </c>
      <c r="D453" s="270"/>
      <c r="E453" s="270">
        <v>424671.83604374959</v>
      </c>
      <c r="F453" s="270">
        <f t="shared" si="26"/>
        <v>0</v>
      </c>
      <c r="G453" s="270">
        <v>0</v>
      </c>
      <c r="H453" s="270"/>
      <c r="I453" s="270"/>
      <c r="J453" s="270"/>
      <c r="K453" s="270"/>
      <c r="L453" s="270"/>
      <c r="M453" s="270"/>
      <c r="N453" s="270">
        <f t="shared" si="27"/>
        <v>501140.66173387406</v>
      </c>
      <c r="O453" s="265"/>
    </row>
    <row r="454" spans="1:15" outlineLevel="1" x14ac:dyDescent="0.2">
      <c r="A454" s="257">
        <f t="shared" si="24"/>
        <v>2046</v>
      </c>
      <c r="B454" s="257">
        <f t="shared" si="25"/>
        <v>3</v>
      </c>
      <c r="C454" s="270">
        <v>87384.078072133867</v>
      </c>
      <c r="D454" s="270"/>
      <c r="E454" s="270">
        <v>503985.12200891005</v>
      </c>
      <c r="F454" s="270">
        <f t="shared" si="26"/>
        <v>0</v>
      </c>
      <c r="G454" s="270">
        <v>0</v>
      </c>
      <c r="H454" s="270"/>
      <c r="I454" s="270"/>
      <c r="J454" s="270"/>
      <c r="K454" s="270"/>
      <c r="L454" s="270"/>
      <c r="M454" s="270"/>
      <c r="N454" s="270">
        <f t="shared" si="27"/>
        <v>591369.20008104388</v>
      </c>
      <c r="O454" s="265"/>
    </row>
    <row r="455" spans="1:15" outlineLevel="1" x14ac:dyDescent="0.2">
      <c r="A455" s="257">
        <f t="shared" si="24"/>
        <v>2046</v>
      </c>
      <c r="B455" s="257">
        <f t="shared" si="25"/>
        <v>4</v>
      </c>
      <c r="C455" s="270">
        <v>91748.68090125671</v>
      </c>
      <c r="D455" s="270"/>
      <c r="E455" s="270">
        <v>551211.26810316893</v>
      </c>
      <c r="F455" s="270">
        <f t="shared" si="26"/>
        <v>0</v>
      </c>
      <c r="G455" s="270">
        <v>0</v>
      </c>
      <c r="H455" s="270"/>
      <c r="I455" s="270"/>
      <c r="J455" s="270"/>
      <c r="K455" s="270"/>
      <c r="L455" s="270"/>
      <c r="M455" s="270"/>
      <c r="N455" s="270">
        <f t="shared" si="27"/>
        <v>642959.94900442567</v>
      </c>
      <c r="O455" s="265"/>
    </row>
    <row r="456" spans="1:15" outlineLevel="1" x14ac:dyDescent="0.2">
      <c r="A456" s="257">
        <f t="shared" si="24"/>
        <v>2046</v>
      </c>
      <c r="B456" s="257">
        <f t="shared" si="25"/>
        <v>5</v>
      </c>
      <c r="C456" s="270">
        <v>103834.71625305232</v>
      </c>
      <c r="D456" s="270"/>
      <c r="E456" s="270">
        <v>558678.36901383218</v>
      </c>
      <c r="F456" s="270">
        <f t="shared" si="26"/>
        <v>0</v>
      </c>
      <c r="G456" s="270">
        <v>0</v>
      </c>
      <c r="H456" s="270"/>
      <c r="I456" s="270"/>
      <c r="J456" s="270"/>
      <c r="K456" s="270"/>
      <c r="L456" s="270"/>
      <c r="M456" s="270"/>
      <c r="N456" s="270">
        <f t="shared" si="27"/>
        <v>662513.08526688453</v>
      </c>
      <c r="O456" s="265"/>
    </row>
    <row r="457" spans="1:15" outlineLevel="1" x14ac:dyDescent="0.2">
      <c r="A457" s="257">
        <f t="shared" ref="A457:A520" si="28">+A445+1</f>
        <v>2046</v>
      </c>
      <c r="B457" s="257">
        <f t="shared" ref="B457:B520" si="29">+B445</f>
        <v>6</v>
      </c>
      <c r="C457" s="270">
        <v>113004.46036067061</v>
      </c>
      <c r="D457" s="270"/>
      <c r="E457" s="270">
        <v>576989.30484225613</v>
      </c>
      <c r="F457" s="270">
        <f t="shared" ref="F457:F520" si="30">+F445</f>
        <v>0</v>
      </c>
      <c r="G457" s="270">
        <v>0</v>
      </c>
      <c r="H457" s="270"/>
      <c r="I457" s="270"/>
      <c r="J457" s="270"/>
      <c r="K457" s="270"/>
      <c r="L457" s="270"/>
      <c r="M457" s="270"/>
      <c r="N457" s="270">
        <f t="shared" si="27"/>
        <v>689993.7652029267</v>
      </c>
      <c r="O457" s="265"/>
    </row>
    <row r="458" spans="1:15" outlineLevel="1" x14ac:dyDescent="0.2">
      <c r="A458" s="257">
        <f t="shared" si="28"/>
        <v>2046</v>
      </c>
      <c r="B458" s="257">
        <f t="shared" si="29"/>
        <v>7</v>
      </c>
      <c r="C458" s="270">
        <v>123574.57659278014</v>
      </c>
      <c r="D458" s="270"/>
      <c r="E458" s="270">
        <v>542910.21953624743</v>
      </c>
      <c r="F458" s="270">
        <f t="shared" si="30"/>
        <v>0</v>
      </c>
      <c r="G458" s="270">
        <v>0</v>
      </c>
      <c r="H458" s="270"/>
      <c r="I458" s="270"/>
      <c r="J458" s="270"/>
      <c r="K458" s="270"/>
      <c r="L458" s="270"/>
      <c r="M458" s="270"/>
      <c r="N458" s="270">
        <f t="shared" si="27"/>
        <v>666484.79612902761</v>
      </c>
      <c r="O458" s="265"/>
    </row>
    <row r="459" spans="1:15" outlineLevel="1" x14ac:dyDescent="0.2">
      <c r="A459" s="257">
        <f t="shared" si="28"/>
        <v>2046</v>
      </c>
      <c r="B459" s="257">
        <f t="shared" si="29"/>
        <v>8</v>
      </c>
      <c r="C459" s="270">
        <v>122518.12174991873</v>
      </c>
      <c r="D459" s="270"/>
      <c r="E459" s="270">
        <v>582386.01443824463</v>
      </c>
      <c r="F459" s="270">
        <f t="shared" si="30"/>
        <v>0</v>
      </c>
      <c r="G459" s="270">
        <v>0</v>
      </c>
      <c r="H459" s="270"/>
      <c r="I459" s="270"/>
      <c r="J459" s="270"/>
      <c r="K459" s="270"/>
      <c r="L459" s="270"/>
      <c r="M459" s="270"/>
      <c r="N459" s="270">
        <f t="shared" si="27"/>
        <v>704904.13618816342</v>
      </c>
      <c r="O459" s="265"/>
    </row>
    <row r="460" spans="1:15" outlineLevel="1" x14ac:dyDescent="0.2">
      <c r="A460" s="257">
        <f t="shared" si="28"/>
        <v>2046</v>
      </c>
      <c r="B460" s="257">
        <f t="shared" si="29"/>
        <v>9</v>
      </c>
      <c r="C460" s="270">
        <v>104240.3747421607</v>
      </c>
      <c r="D460" s="270"/>
      <c r="E460" s="270">
        <v>574869.72678678879</v>
      </c>
      <c r="F460" s="270">
        <f t="shared" si="30"/>
        <v>0</v>
      </c>
      <c r="G460" s="270">
        <v>0</v>
      </c>
      <c r="H460" s="270"/>
      <c r="I460" s="270"/>
      <c r="J460" s="270"/>
      <c r="K460" s="270"/>
      <c r="L460" s="270"/>
      <c r="M460" s="270"/>
      <c r="N460" s="270">
        <f t="shared" si="27"/>
        <v>679110.10152894945</v>
      </c>
      <c r="O460" s="265"/>
    </row>
    <row r="461" spans="1:15" outlineLevel="1" x14ac:dyDescent="0.2">
      <c r="A461" s="257">
        <f t="shared" si="28"/>
        <v>2046</v>
      </c>
      <c r="B461" s="257">
        <f t="shared" si="29"/>
        <v>10</v>
      </c>
      <c r="C461" s="270">
        <v>96382.186785404541</v>
      </c>
      <c r="D461" s="270"/>
      <c r="E461" s="270">
        <v>525651.77059614845</v>
      </c>
      <c r="F461" s="270">
        <f t="shared" si="30"/>
        <v>0</v>
      </c>
      <c r="G461" s="270">
        <v>0</v>
      </c>
      <c r="H461" s="270"/>
      <c r="I461" s="270"/>
      <c r="J461" s="270"/>
      <c r="K461" s="270"/>
      <c r="L461" s="270"/>
      <c r="M461" s="270"/>
      <c r="N461" s="270">
        <f t="shared" si="27"/>
        <v>622033.95738155302</v>
      </c>
      <c r="O461" s="265"/>
    </row>
    <row r="462" spans="1:15" outlineLevel="1" x14ac:dyDescent="0.2">
      <c r="A462" s="257">
        <f t="shared" si="28"/>
        <v>2046</v>
      </c>
      <c r="B462" s="257">
        <f t="shared" si="29"/>
        <v>11</v>
      </c>
      <c r="C462" s="270">
        <v>79319.60500377501</v>
      </c>
      <c r="D462" s="270"/>
      <c r="E462" s="270">
        <v>478493.53856792126</v>
      </c>
      <c r="F462" s="270">
        <f t="shared" si="30"/>
        <v>0</v>
      </c>
      <c r="G462" s="270">
        <v>0</v>
      </c>
      <c r="H462" s="270"/>
      <c r="I462" s="270"/>
      <c r="J462" s="270"/>
      <c r="K462" s="270"/>
      <c r="L462" s="270"/>
      <c r="M462" s="270"/>
      <c r="N462" s="270">
        <f t="shared" si="27"/>
        <v>557813.14357169624</v>
      </c>
      <c r="O462" s="265"/>
    </row>
    <row r="463" spans="1:15" outlineLevel="1" x14ac:dyDescent="0.2">
      <c r="A463" s="257">
        <f t="shared" si="28"/>
        <v>2046</v>
      </c>
      <c r="B463" s="257">
        <f t="shared" si="29"/>
        <v>12</v>
      </c>
      <c r="C463" s="270">
        <v>81844.359558591896</v>
      </c>
      <c r="D463" s="270"/>
      <c r="E463" s="270">
        <v>448188.29843036906</v>
      </c>
      <c r="F463" s="270">
        <f t="shared" si="30"/>
        <v>0</v>
      </c>
      <c r="G463" s="270">
        <v>0</v>
      </c>
      <c r="H463" s="270"/>
      <c r="I463" s="270"/>
      <c r="J463" s="270"/>
      <c r="K463" s="270"/>
      <c r="L463" s="270"/>
      <c r="M463" s="270"/>
      <c r="N463" s="270">
        <f t="shared" si="27"/>
        <v>530032.65798896097</v>
      </c>
      <c r="O463" s="265"/>
    </row>
    <row r="464" spans="1:15" outlineLevel="1" x14ac:dyDescent="0.2">
      <c r="A464" s="257">
        <f t="shared" si="28"/>
        <v>2047</v>
      </c>
      <c r="B464" s="257">
        <f t="shared" si="29"/>
        <v>1</v>
      </c>
      <c r="C464" s="270">
        <v>82093.358360673956</v>
      </c>
      <c r="D464" s="270"/>
      <c r="E464" s="270">
        <v>443878.27092174056</v>
      </c>
      <c r="F464" s="270">
        <f t="shared" si="30"/>
        <v>0</v>
      </c>
      <c r="G464" s="270">
        <v>0</v>
      </c>
      <c r="H464" s="270"/>
      <c r="I464" s="270"/>
      <c r="J464" s="270"/>
      <c r="K464" s="270"/>
      <c r="L464" s="270"/>
      <c r="M464" s="270"/>
      <c r="N464" s="270">
        <f t="shared" si="27"/>
        <v>525971.62928241456</v>
      </c>
      <c r="O464" s="265"/>
    </row>
    <row r="465" spans="1:15" outlineLevel="1" x14ac:dyDescent="0.2">
      <c r="A465" s="257">
        <f t="shared" si="28"/>
        <v>2047</v>
      </c>
      <c r="B465" s="257">
        <f t="shared" si="29"/>
        <v>2</v>
      </c>
      <c r="C465" s="270">
        <v>77408.968776833965</v>
      </c>
      <c r="D465" s="270"/>
      <c r="E465" s="270">
        <v>431041.91358832858</v>
      </c>
      <c r="F465" s="270">
        <f t="shared" si="30"/>
        <v>0</v>
      </c>
      <c r="G465" s="270">
        <v>0</v>
      </c>
      <c r="H465" s="270"/>
      <c r="I465" s="270"/>
      <c r="J465" s="270"/>
      <c r="K465" s="270"/>
      <c r="L465" s="270"/>
      <c r="M465" s="270"/>
      <c r="N465" s="270">
        <f t="shared" si="27"/>
        <v>508450.88236516254</v>
      </c>
      <c r="O465" s="265"/>
    </row>
    <row r="466" spans="1:15" outlineLevel="1" x14ac:dyDescent="0.2">
      <c r="A466" s="257">
        <f t="shared" si="28"/>
        <v>2047</v>
      </c>
      <c r="B466" s="257">
        <f t="shared" si="29"/>
        <v>3</v>
      </c>
      <c r="C466" s="270">
        <v>88458.418316626485</v>
      </c>
      <c r="D466" s="270"/>
      <c r="E466" s="270">
        <v>511544.89884369908</v>
      </c>
      <c r="F466" s="270">
        <f t="shared" si="30"/>
        <v>0</v>
      </c>
      <c r="G466" s="270">
        <v>0</v>
      </c>
      <c r="H466" s="270"/>
      <c r="I466" s="270"/>
      <c r="J466" s="270"/>
      <c r="K466" s="270"/>
      <c r="L466" s="270"/>
      <c r="M466" s="270"/>
      <c r="N466" s="270">
        <f t="shared" si="27"/>
        <v>600003.31716032559</v>
      </c>
      <c r="O466" s="265"/>
    </row>
    <row r="467" spans="1:15" outlineLevel="1" x14ac:dyDescent="0.2">
      <c r="A467" s="257">
        <f t="shared" si="28"/>
        <v>2047</v>
      </c>
      <c r="B467" s="257">
        <f t="shared" si="29"/>
        <v>4</v>
      </c>
      <c r="C467" s="270">
        <v>92876.681590237626</v>
      </c>
      <c r="D467" s="270"/>
      <c r="E467" s="270">
        <v>559479.43712980812</v>
      </c>
      <c r="F467" s="270">
        <f t="shared" si="30"/>
        <v>0</v>
      </c>
      <c r="G467" s="270">
        <v>0</v>
      </c>
      <c r="H467" s="270"/>
      <c r="I467" s="270"/>
      <c r="J467" s="270"/>
      <c r="K467" s="270"/>
      <c r="L467" s="270"/>
      <c r="M467" s="270"/>
      <c r="N467" s="270">
        <f t="shared" si="27"/>
        <v>652356.11872004578</v>
      </c>
      <c r="O467" s="265"/>
    </row>
    <row r="468" spans="1:15" outlineLevel="1" x14ac:dyDescent="0.2">
      <c r="A468" s="257">
        <f t="shared" si="28"/>
        <v>2047</v>
      </c>
      <c r="B468" s="257">
        <f t="shared" si="29"/>
        <v>5</v>
      </c>
      <c r="C468" s="270">
        <v>105111.30824677968</v>
      </c>
      <c r="D468" s="270"/>
      <c r="E468" s="270">
        <v>567058.54455420026</v>
      </c>
      <c r="F468" s="270">
        <f t="shared" si="30"/>
        <v>0</v>
      </c>
      <c r="G468" s="270">
        <v>0</v>
      </c>
      <c r="H468" s="270"/>
      <c r="I468" s="270"/>
      <c r="J468" s="270"/>
      <c r="K468" s="270"/>
      <c r="L468" s="270"/>
      <c r="M468" s="270"/>
      <c r="N468" s="270">
        <f t="shared" si="27"/>
        <v>672169.85280097998</v>
      </c>
      <c r="O468" s="265"/>
    </row>
    <row r="469" spans="1:15" outlineLevel="1" x14ac:dyDescent="0.2">
      <c r="A469" s="257">
        <f t="shared" si="28"/>
        <v>2047</v>
      </c>
      <c r="B469" s="257">
        <f t="shared" si="29"/>
        <v>6</v>
      </c>
      <c r="C469" s="270">
        <v>114393.7894266868</v>
      </c>
      <c r="D469" s="270"/>
      <c r="E469" s="270">
        <v>585644.1444202197</v>
      </c>
      <c r="F469" s="270">
        <f t="shared" si="30"/>
        <v>0</v>
      </c>
      <c r="G469" s="270">
        <v>0</v>
      </c>
      <c r="H469" s="270"/>
      <c r="I469" s="270"/>
      <c r="J469" s="270"/>
      <c r="K469" s="270"/>
      <c r="L469" s="270"/>
      <c r="M469" s="270"/>
      <c r="N469" s="270">
        <f t="shared" si="27"/>
        <v>700037.93384690653</v>
      </c>
      <c r="O469" s="265"/>
    </row>
    <row r="470" spans="1:15" outlineLevel="1" x14ac:dyDescent="0.2">
      <c r="A470" s="257">
        <f t="shared" si="28"/>
        <v>2047</v>
      </c>
      <c r="B470" s="257">
        <f t="shared" si="29"/>
        <v>7</v>
      </c>
      <c r="C470" s="270">
        <v>125093.85955323171</v>
      </c>
      <c r="D470" s="270"/>
      <c r="E470" s="270">
        <v>551053.87283430609</v>
      </c>
      <c r="F470" s="270">
        <f t="shared" si="30"/>
        <v>0</v>
      </c>
      <c r="G470" s="270">
        <v>0</v>
      </c>
      <c r="H470" s="270"/>
      <c r="I470" s="270"/>
      <c r="J470" s="270"/>
      <c r="K470" s="270"/>
      <c r="L470" s="270"/>
      <c r="M470" s="270"/>
      <c r="N470" s="270">
        <f t="shared" si="27"/>
        <v>676147.73238753784</v>
      </c>
      <c r="O470" s="265"/>
    </row>
    <row r="471" spans="1:15" outlineLevel="1" x14ac:dyDescent="0.2">
      <c r="A471" s="257">
        <f t="shared" si="28"/>
        <v>2047</v>
      </c>
      <c r="B471" s="257">
        <f t="shared" si="29"/>
        <v>8</v>
      </c>
      <c r="C471" s="270">
        <v>124024.41616624176</v>
      </c>
      <c r="D471" s="270"/>
      <c r="E471" s="270">
        <v>591121.80466019793</v>
      </c>
      <c r="F471" s="270">
        <f t="shared" si="30"/>
        <v>0</v>
      </c>
      <c r="G471" s="270">
        <v>0</v>
      </c>
      <c r="H471" s="270"/>
      <c r="I471" s="270"/>
      <c r="J471" s="270"/>
      <c r="K471" s="270"/>
      <c r="L471" s="270"/>
      <c r="M471" s="270"/>
      <c r="N471" s="270">
        <f t="shared" si="27"/>
        <v>715146.22082643968</v>
      </c>
      <c r="O471" s="265"/>
    </row>
    <row r="472" spans="1:15" outlineLevel="1" x14ac:dyDescent="0.2">
      <c r="A472" s="257">
        <f t="shared" si="28"/>
        <v>2047</v>
      </c>
      <c r="B472" s="257">
        <f t="shared" si="29"/>
        <v>9</v>
      </c>
      <c r="C472" s="270">
        <v>105521.95408884736</v>
      </c>
      <c r="D472" s="270"/>
      <c r="E472" s="270">
        <v>583492.77269390074</v>
      </c>
      <c r="F472" s="270">
        <f t="shared" si="30"/>
        <v>0</v>
      </c>
      <c r="G472" s="270">
        <v>0</v>
      </c>
      <c r="H472" s="270"/>
      <c r="I472" s="270"/>
      <c r="J472" s="270"/>
      <c r="K472" s="270"/>
      <c r="L472" s="270"/>
      <c r="M472" s="270"/>
      <c r="N472" s="270">
        <f t="shared" si="27"/>
        <v>689014.72678274813</v>
      </c>
      <c r="O472" s="265"/>
    </row>
    <row r="473" spans="1:15" outlineLevel="1" x14ac:dyDescent="0.2">
      <c r="A473" s="257">
        <f t="shared" si="28"/>
        <v>2047</v>
      </c>
      <c r="B473" s="257">
        <f t="shared" si="29"/>
        <v>10</v>
      </c>
      <c r="C473" s="270">
        <v>97567.153937318551</v>
      </c>
      <c r="D473" s="270"/>
      <c r="E473" s="270">
        <v>533536.54715994617</v>
      </c>
      <c r="F473" s="270">
        <f t="shared" si="30"/>
        <v>0</v>
      </c>
      <c r="G473" s="270">
        <v>0</v>
      </c>
      <c r="H473" s="270"/>
      <c r="I473" s="270"/>
      <c r="J473" s="270"/>
      <c r="K473" s="270"/>
      <c r="L473" s="270"/>
      <c r="M473" s="270"/>
      <c r="N473" s="270">
        <f t="shared" si="27"/>
        <v>631103.70109726477</v>
      </c>
      <c r="O473" s="265"/>
    </row>
    <row r="474" spans="1:15" outlineLevel="1" x14ac:dyDescent="0.2">
      <c r="A474" s="257">
        <f t="shared" si="28"/>
        <v>2047</v>
      </c>
      <c r="B474" s="257">
        <f t="shared" si="29"/>
        <v>11</v>
      </c>
      <c r="C474" s="270">
        <v>80294.796888988611</v>
      </c>
      <c r="D474" s="270"/>
      <c r="E474" s="270">
        <v>485670.94165086001</v>
      </c>
      <c r="F474" s="270">
        <f t="shared" si="30"/>
        <v>0</v>
      </c>
      <c r="G474" s="270">
        <v>0</v>
      </c>
      <c r="H474" s="270"/>
      <c r="I474" s="270"/>
      <c r="J474" s="270"/>
      <c r="K474" s="270"/>
      <c r="L474" s="270"/>
      <c r="M474" s="270"/>
      <c r="N474" s="270">
        <f t="shared" si="27"/>
        <v>565965.73853984859</v>
      </c>
      <c r="O474" s="265"/>
    </row>
    <row r="475" spans="1:15" outlineLevel="1" x14ac:dyDescent="0.2">
      <c r="A475" s="257">
        <f t="shared" si="28"/>
        <v>2047</v>
      </c>
      <c r="B475" s="257">
        <f t="shared" si="29"/>
        <v>12</v>
      </c>
      <c r="C475" s="270">
        <v>82850.591943236839</v>
      </c>
      <c r="D475" s="270"/>
      <c r="E475" s="270">
        <v>454911.12291096459</v>
      </c>
      <c r="F475" s="270">
        <f t="shared" si="30"/>
        <v>0</v>
      </c>
      <c r="G475" s="270">
        <v>0</v>
      </c>
      <c r="H475" s="270"/>
      <c r="I475" s="270"/>
      <c r="J475" s="270"/>
      <c r="K475" s="270"/>
      <c r="L475" s="270"/>
      <c r="M475" s="270"/>
      <c r="N475" s="270">
        <f t="shared" si="27"/>
        <v>537761.71485420142</v>
      </c>
      <c r="O475" s="265"/>
    </row>
    <row r="476" spans="1:15" outlineLevel="1" x14ac:dyDescent="0.2">
      <c r="A476" s="257">
        <f t="shared" si="28"/>
        <v>2048</v>
      </c>
      <c r="B476" s="257">
        <f t="shared" si="29"/>
        <v>1</v>
      </c>
      <c r="C476" s="270">
        <v>83102.652051678218</v>
      </c>
      <c r="D476" s="270"/>
      <c r="E476" s="270">
        <v>450536.44498966687</v>
      </c>
      <c r="F476" s="270">
        <f t="shared" si="30"/>
        <v>0</v>
      </c>
      <c r="G476" s="270">
        <v>0</v>
      </c>
      <c r="H476" s="270"/>
      <c r="I476" s="270"/>
      <c r="J476" s="270"/>
      <c r="K476" s="270"/>
      <c r="L476" s="270"/>
      <c r="M476" s="270"/>
      <c r="N476" s="270">
        <f t="shared" si="27"/>
        <v>533639.09704134509</v>
      </c>
      <c r="O476" s="265"/>
    </row>
    <row r="477" spans="1:15" outlineLevel="1" x14ac:dyDescent="0.2">
      <c r="A477" s="257">
        <f t="shared" si="28"/>
        <v>2048</v>
      </c>
      <c r="B477" s="257">
        <f t="shared" si="29"/>
        <v>2</v>
      </c>
      <c r="C477" s="270">
        <v>78360.670417182933</v>
      </c>
      <c r="D477" s="270"/>
      <c r="E477" s="270">
        <v>437507.5422961351</v>
      </c>
      <c r="F477" s="270">
        <f t="shared" si="30"/>
        <v>0</v>
      </c>
      <c r="G477" s="270">
        <v>0</v>
      </c>
      <c r="H477" s="270"/>
      <c r="I477" s="270"/>
      <c r="J477" s="270"/>
      <c r="K477" s="270"/>
      <c r="L477" s="270"/>
      <c r="M477" s="270"/>
      <c r="N477" s="270">
        <f t="shared" si="27"/>
        <v>515868.21271331806</v>
      </c>
      <c r="O477" s="265"/>
    </row>
    <row r="478" spans="1:15" outlineLevel="1" x14ac:dyDescent="0.2">
      <c r="A478" s="257">
        <f t="shared" si="28"/>
        <v>2048</v>
      </c>
      <c r="B478" s="257">
        <f t="shared" si="29"/>
        <v>3</v>
      </c>
      <c r="C478" s="270">
        <v>89545.966996641917</v>
      </c>
      <c r="D478" s="270"/>
      <c r="E478" s="270">
        <v>519218.07233107981</v>
      </c>
      <c r="F478" s="270">
        <f t="shared" si="30"/>
        <v>0</v>
      </c>
      <c r="G478" s="270">
        <v>0</v>
      </c>
      <c r="H478" s="270"/>
      <c r="I478" s="270"/>
      <c r="J478" s="270"/>
      <c r="K478" s="270"/>
      <c r="L478" s="270"/>
      <c r="M478" s="270"/>
      <c r="N478" s="270">
        <f t="shared" si="27"/>
        <v>608764.03932772169</v>
      </c>
      <c r="O478" s="265"/>
    </row>
    <row r="479" spans="1:15" outlineLevel="1" x14ac:dyDescent="0.2">
      <c r="A479" s="257">
        <f t="shared" si="28"/>
        <v>2048</v>
      </c>
      <c r="B479" s="257">
        <f t="shared" si="29"/>
        <v>4</v>
      </c>
      <c r="C479" s="270">
        <v>94018.550441047599</v>
      </c>
      <c r="D479" s="270"/>
      <c r="E479" s="270">
        <v>567871.62869192322</v>
      </c>
      <c r="F479" s="270">
        <f t="shared" si="30"/>
        <v>0</v>
      </c>
      <c r="G479" s="270">
        <v>0</v>
      </c>
      <c r="H479" s="270"/>
      <c r="I479" s="270"/>
      <c r="J479" s="270"/>
      <c r="K479" s="270"/>
      <c r="L479" s="270"/>
      <c r="M479" s="270"/>
      <c r="N479" s="270">
        <f t="shared" si="27"/>
        <v>661890.17913297086</v>
      </c>
      <c r="O479" s="265"/>
    </row>
    <row r="480" spans="1:15" outlineLevel="1" x14ac:dyDescent="0.2">
      <c r="A480" s="257">
        <f t="shared" si="28"/>
        <v>2048</v>
      </c>
      <c r="B480" s="257">
        <f t="shared" si="29"/>
        <v>5</v>
      </c>
      <c r="C480" s="270">
        <v>106403.59525251512</v>
      </c>
      <c r="D480" s="270"/>
      <c r="E480" s="270">
        <v>575564.42272775131</v>
      </c>
      <c r="F480" s="270">
        <f t="shared" si="30"/>
        <v>0</v>
      </c>
      <c r="G480" s="270">
        <v>0</v>
      </c>
      <c r="H480" s="270"/>
      <c r="I480" s="270"/>
      <c r="J480" s="270"/>
      <c r="K480" s="270"/>
      <c r="L480" s="270"/>
      <c r="M480" s="270"/>
      <c r="N480" s="270">
        <f t="shared" si="27"/>
        <v>681968.01798026648</v>
      </c>
      <c r="O480" s="265"/>
    </row>
    <row r="481" spans="1:15" outlineLevel="1" x14ac:dyDescent="0.2">
      <c r="A481" s="257">
        <f t="shared" si="28"/>
        <v>2048</v>
      </c>
      <c r="B481" s="257">
        <f t="shared" si="29"/>
        <v>6</v>
      </c>
      <c r="C481" s="270">
        <v>115800.19954638455</v>
      </c>
      <c r="D481" s="270"/>
      <c r="E481" s="270">
        <v>594428.80659193266</v>
      </c>
      <c r="F481" s="270">
        <f t="shared" si="30"/>
        <v>0</v>
      </c>
      <c r="G481" s="270">
        <v>0</v>
      </c>
      <c r="H481" s="270"/>
      <c r="I481" s="270"/>
      <c r="J481" s="270"/>
      <c r="K481" s="270"/>
      <c r="L481" s="270"/>
      <c r="M481" s="270"/>
      <c r="N481" s="270">
        <f t="shared" si="27"/>
        <v>710229.00613831717</v>
      </c>
      <c r="O481" s="265"/>
    </row>
    <row r="482" spans="1:15" outlineLevel="1" x14ac:dyDescent="0.2">
      <c r="A482" s="257">
        <f t="shared" si="28"/>
        <v>2048</v>
      </c>
      <c r="B482" s="257">
        <f t="shared" si="29"/>
        <v>7</v>
      </c>
      <c r="C482" s="270">
        <v>126631.82128060736</v>
      </c>
      <c r="D482" s="270"/>
      <c r="E482" s="270">
        <v>559319.68093191087</v>
      </c>
      <c r="F482" s="270">
        <f t="shared" si="30"/>
        <v>0</v>
      </c>
      <c r="G482" s="270">
        <v>0</v>
      </c>
      <c r="H482" s="270"/>
      <c r="I482" s="270"/>
      <c r="J482" s="270"/>
      <c r="K482" s="270"/>
      <c r="L482" s="270"/>
      <c r="M482" s="270"/>
      <c r="N482" s="270">
        <f t="shared" si="27"/>
        <v>685951.50221251824</v>
      </c>
      <c r="O482" s="265"/>
    </row>
    <row r="483" spans="1:15" outlineLevel="1" x14ac:dyDescent="0.2">
      <c r="A483" s="257">
        <f t="shared" si="28"/>
        <v>2048</v>
      </c>
      <c r="B483" s="257">
        <f t="shared" si="29"/>
        <v>8</v>
      </c>
      <c r="C483" s="270">
        <v>125549.22966232408</v>
      </c>
      <c r="D483" s="270"/>
      <c r="E483" s="270">
        <v>599988.63173556118</v>
      </c>
      <c r="F483" s="270">
        <f t="shared" si="30"/>
        <v>0</v>
      </c>
      <c r="G483" s="270">
        <v>0</v>
      </c>
      <c r="H483" s="270"/>
      <c r="I483" s="270"/>
      <c r="J483" s="270"/>
      <c r="K483" s="270"/>
      <c r="L483" s="270"/>
      <c r="M483" s="270"/>
      <c r="N483" s="270">
        <f t="shared" si="27"/>
        <v>725537.86139788525</v>
      </c>
      <c r="O483" s="265"/>
    </row>
    <row r="484" spans="1:15" outlineLevel="1" x14ac:dyDescent="0.2">
      <c r="A484" s="257">
        <f t="shared" si="28"/>
        <v>2048</v>
      </c>
      <c r="B484" s="257">
        <f t="shared" si="29"/>
        <v>9</v>
      </c>
      <c r="C484" s="270">
        <v>106819.28976436453</v>
      </c>
      <c r="D484" s="270"/>
      <c r="E484" s="270">
        <v>592245.16428969905</v>
      </c>
      <c r="F484" s="270">
        <f t="shared" si="30"/>
        <v>0</v>
      </c>
      <c r="G484" s="270">
        <v>0</v>
      </c>
      <c r="H484" s="270"/>
      <c r="I484" s="270"/>
      <c r="J484" s="270"/>
      <c r="K484" s="270"/>
      <c r="L484" s="270"/>
      <c r="M484" s="270"/>
      <c r="N484" s="270">
        <f t="shared" si="27"/>
        <v>699064.45405406354</v>
      </c>
      <c r="O484" s="265"/>
    </row>
    <row r="485" spans="1:15" outlineLevel="1" x14ac:dyDescent="0.2">
      <c r="A485" s="257">
        <f t="shared" si="28"/>
        <v>2048</v>
      </c>
      <c r="B485" s="257">
        <f t="shared" si="29"/>
        <v>10</v>
      </c>
      <c r="C485" s="270">
        <v>98766.68962308667</v>
      </c>
      <c r="D485" s="270"/>
      <c r="E485" s="270">
        <v>541539.5953722737</v>
      </c>
      <c r="F485" s="270">
        <f t="shared" si="30"/>
        <v>0</v>
      </c>
      <c r="G485" s="270">
        <v>0</v>
      </c>
      <c r="H485" s="270"/>
      <c r="I485" s="270"/>
      <c r="J485" s="270"/>
      <c r="K485" s="270"/>
      <c r="L485" s="270"/>
      <c r="M485" s="270"/>
      <c r="N485" s="270">
        <f t="shared" si="27"/>
        <v>640306.28499536042</v>
      </c>
      <c r="O485" s="265"/>
    </row>
    <row r="486" spans="1:15" outlineLevel="1" x14ac:dyDescent="0.2">
      <c r="A486" s="257">
        <f t="shared" si="28"/>
        <v>2048</v>
      </c>
      <c r="B486" s="257">
        <f t="shared" si="29"/>
        <v>11</v>
      </c>
      <c r="C486" s="270">
        <v>81281.97823396996</v>
      </c>
      <c r="D486" s="270"/>
      <c r="E486" s="270">
        <v>492956.00578010915</v>
      </c>
      <c r="F486" s="270">
        <f t="shared" si="30"/>
        <v>0</v>
      </c>
      <c r="G486" s="270">
        <v>0</v>
      </c>
      <c r="H486" s="270"/>
      <c r="I486" s="270"/>
      <c r="J486" s="270"/>
      <c r="K486" s="270"/>
      <c r="L486" s="270"/>
      <c r="M486" s="270"/>
      <c r="N486" s="270">
        <f t="shared" si="27"/>
        <v>574237.98401407909</v>
      </c>
      <c r="O486" s="265"/>
    </row>
    <row r="487" spans="1:15" outlineLevel="1" x14ac:dyDescent="0.2">
      <c r="A487" s="257">
        <f t="shared" si="28"/>
        <v>2048</v>
      </c>
      <c r="B487" s="257">
        <f t="shared" si="29"/>
        <v>12</v>
      </c>
      <c r="C487" s="270">
        <v>83869.195413896363</v>
      </c>
      <c r="D487" s="270"/>
      <c r="E487" s="270">
        <v>461734.78975883115</v>
      </c>
      <c r="F487" s="270">
        <f t="shared" si="30"/>
        <v>0</v>
      </c>
      <c r="G487" s="270">
        <v>0</v>
      </c>
      <c r="H487" s="270"/>
      <c r="I487" s="270"/>
      <c r="J487" s="270"/>
      <c r="K487" s="270"/>
      <c r="L487" s="270"/>
      <c r="M487" s="270"/>
      <c r="N487" s="270">
        <f t="shared" si="27"/>
        <v>545603.98517272749</v>
      </c>
      <c r="O487" s="265"/>
    </row>
    <row r="488" spans="1:15" outlineLevel="1" x14ac:dyDescent="0.2">
      <c r="A488" s="257">
        <f t="shared" si="28"/>
        <v>2049</v>
      </c>
      <c r="B488" s="257">
        <f t="shared" si="29"/>
        <v>1</v>
      </c>
      <c r="C488" s="270">
        <v>84124.354465812372</v>
      </c>
      <c r="D488" s="270"/>
      <c r="E488" s="270">
        <v>457294.49166867358</v>
      </c>
      <c r="F488" s="270">
        <f t="shared" si="30"/>
        <v>0</v>
      </c>
      <c r="G488" s="270">
        <v>0</v>
      </c>
      <c r="H488" s="270"/>
      <c r="I488" s="270"/>
      <c r="J488" s="270"/>
      <c r="K488" s="270"/>
      <c r="L488" s="270"/>
      <c r="M488" s="270"/>
      <c r="N488" s="270">
        <f t="shared" si="27"/>
        <v>541418.84613448591</v>
      </c>
      <c r="O488" s="265"/>
    </row>
    <row r="489" spans="1:15" outlineLevel="1" x14ac:dyDescent="0.2">
      <c r="A489" s="257">
        <f t="shared" si="28"/>
        <v>2049</v>
      </c>
      <c r="B489" s="257">
        <f t="shared" si="29"/>
        <v>2</v>
      </c>
      <c r="C489" s="270">
        <v>79324.072717372168</v>
      </c>
      <c r="D489" s="270"/>
      <c r="E489" s="270">
        <v>444070.15543461847</v>
      </c>
      <c r="F489" s="270">
        <f t="shared" si="30"/>
        <v>0</v>
      </c>
      <c r="G489" s="270">
        <v>0</v>
      </c>
      <c r="H489" s="270"/>
      <c r="I489" s="270"/>
      <c r="J489" s="270"/>
      <c r="K489" s="270"/>
      <c r="L489" s="270"/>
      <c r="M489" s="270"/>
      <c r="N489" s="270">
        <f t="shared" si="27"/>
        <v>523394.22815199062</v>
      </c>
      <c r="O489" s="265"/>
    </row>
    <row r="490" spans="1:15" outlineLevel="1" x14ac:dyDescent="0.2">
      <c r="A490" s="257">
        <f t="shared" si="28"/>
        <v>2049</v>
      </c>
      <c r="B490" s="257">
        <f t="shared" si="29"/>
        <v>3</v>
      </c>
      <c r="C490" s="270">
        <v>90646.886502791385</v>
      </c>
      <c r="D490" s="270"/>
      <c r="E490" s="270">
        <v>527006.34342084208</v>
      </c>
      <c r="F490" s="270">
        <f t="shared" si="30"/>
        <v>0</v>
      </c>
      <c r="G490" s="270">
        <v>0</v>
      </c>
      <c r="H490" s="270"/>
      <c r="I490" s="270"/>
      <c r="J490" s="270"/>
      <c r="K490" s="270"/>
      <c r="L490" s="270"/>
      <c r="M490" s="270"/>
      <c r="N490" s="270">
        <f t="shared" si="27"/>
        <v>617653.22992363351</v>
      </c>
      <c r="O490" s="265"/>
    </row>
    <row r="491" spans="1:15" outlineLevel="1" x14ac:dyDescent="0.2">
      <c r="A491" s="257">
        <f t="shared" si="28"/>
        <v>2049</v>
      </c>
      <c r="B491" s="257">
        <f t="shared" si="29"/>
        <v>4</v>
      </c>
      <c r="C491" s="270">
        <v>95174.457955277991</v>
      </c>
      <c r="D491" s="270"/>
      <c r="E491" s="270">
        <v>576389.70312754763</v>
      </c>
      <c r="F491" s="270">
        <f t="shared" si="30"/>
        <v>0</v>
      </c>
      <c r="G491" s="270">
        <v>0</v>
      </c>
      <c r="H491" s="270"/>
      <c r="I491" s="270"/>
      <c r="J491" s="270"/>
      <c r="K491" s="270"/>
      <c r="L491" s="270"/>
      <c r="M491" s="270"/>
      <c r="N491" s="270">
        <f t="shared" si="27"/>
        <v>671564.16108282562</v>
      </c>
      <c r="O491" s="265"/>
    </row>
    <row r="492" spans="1:15" outlineLevel="1" x14ac:dyDescent="0.2">
      <c r="A492" s="257">
        <f t="shared" si="28"/>
        <v>2049</v>
      </c>
      <c r="B492" s="257">
        <f t="shared" si="29"/>
        <v>5</v>
      </c>
      <c r="C492" s="270">
        <v>107711.77023199048</v>
      </c>
      <c r="D492" s="270"/>
      <c r="E492" s="270">
        <v>584197.88907398423</v>
      </c>
      <c r="F492" s="270">
        <f t="shared" si="30"/>
        <v>0</v>
      </c>
      <c r="G492" s="270">
        <v>0</v>
      </c>
      <c r="H492" s="270"/>
      <c r="I492" s="270"/>
      <c r="J492" s="270"/>
      <c r="K492" s="270"/>
      <c r="L492" s="270"/>
      <c r="M492" s="270"/>
      <c r="N492" s="270">
        <f t="shared" si="27"/>
        <v>691909.65930597472</v>
      </c>
      <c r="O492" s="265"/>
    </row>
    <row r="493" spans="1:15" outlineLevel="1" x14ac:dyDescent="0.2">
      <c r="A493" s="257">
        <f t="shared" si="28"/>
        <v>2049</v>
      </c>
      <c r="B493" s="257">
        <f t="shared" si="29"/>
        <v>6</v>
      </c>
      <c r="C493" s="270">
        <v>117223.90072213266</v>
      </c>
      <c r="D493" s="270"/>
      <c r="E493" s="270">
        <v>603345.23869630252</v>
      </c>
      <c r="F493" s="270">
        <f t="shared" si="30"/>
        <v>0</v>
      </c>
      <c r="G493" s="270">
        <v>0</v>
      </c>
      <c r="H493" s="270"/>
      <c r="I493" s="270"/>
      <c r="J493" s="270"/>
      <c r="K493" s="270"/>
      <c r="L493" s="270"/>
      <c r="M493" s="270"/>
      <c r="N493" s="270">
        <f t="shared" si="27"/>
        <v>720569.13941843517</v>
      </c>
      <c r="O493" s="265"/>
    </row>
    <row r="494" spans="1:15" outlineLevel="1" x14ac:dyDescent="0.2">
      <c r="A494" s="257">
        <f t="shared" si="28"/>
        <v>2049</v>
      </c>
      <c r="B494" s="257">
        <f t="shared" si="29"/>
        <v>7</v>
      </c>
      <c r="C494" s="270">
        <v>128188.69142030092</v>
      </c>
      <c r="D494" s="270"/>
      <c r="E494" s="270">
        <v>567709.47615105612</v>
      </c>
      <c r="F494" s="270">
        <f t="shared" si="30"/>
        <v>0</v>
      </c>
      <c r="G494" s="270">
        <v>0</v>
      </c>
      <c r="H494" s="270"/>
      <c r="I494" s="270"/>
      <c r="J494" s="270"/>
      <c r="K494" s="270"/>
      <c r="L494" s="270"/>
      <c r="M494" s="270"/>
      <c r="N494" s="270">
        <f t="shared" si="27"/>
        <v>695898.16757135699</v>
      </c>
      <c r="O494" s="265"/>
    </row>
    <row r="495" spans="1:15" outlineLevel="1" x14ac:dyDescent="0.2">
      <c r="A495" s="257">
        <f t="shared" si="28"/>
        <v>2049</v>
      </c>
      <c r="B495" s="257">
        <f t="shared" si="29"/>
        <v>8</v>
      </c>
      <c r="C495" s="270">
        <v>127092.78992029173</v>
      </c>
      <c r="D495" s="270"/>
      <c r="E495" s="270">
        <v>608988.46121713682</v>
      </c>
      <c r="F495" s="270">
        <f t="shared" si="30"/>
        <v>0</v>
      </c>
      <c r="G495" s="270">
        <v>0</v>
      </c>
      <c r="H495" s="270"/>
      <c r="I495" s="270"/>
      <c r="J495" s="270"/>
      <c r="K495" s="270"/>
      <c r="L495" s="270"/>
      <c r="M495" s="270"/>
      <c r="N495" s="270">
        <f t="shared" si="27"/>
        <v>736081.25113742857</v>
      </c>
      <c r="O495" s="265"/>
    </row>
    <row r="496" spans="1:15" outlineLevel="1" x14ac:dyDescent="0.2">
      <c r="A496" s="257">
        <f t="shared" si="28"/>
        <v>2049</v>
      </c>
      <c r="B496" s="257">
        <f t="shared" si="29"/>
        <v>9</v>
      </c>
      <c r="C496" s="270">
        <v>108132.57548430139</v>
      </c>
      <c r="D496" s="270"/>
      <c r="E496" s="270">
        <v>601128.84175951523</v>
      </c>
      <c r="F496" s="270">
        <f t="shared" si="30"/>
        <v>0</v>
      </c>
      <c r="G496" s="270">
        <v>0</v>
      </c>
      <c r="H496" s="270"/>
      <c r="I496" s="270"/>
      <c r="J496" s="270"/>
      <c r="K496" s="270"/>
      <c r="L496" s="270"/>
      <c r="M496" s="270"/>
      <c r="N496" s="270">
        <f t="shared" si="27"/>
        <v>709261.41724381666</v>
      </c>
      <c r="O496" s="265"/>
    </row>
    <row r="497" spans="1:15" outlineLevel="1" x14ac:dyDescent="0.2">
      <c r="A497" s="257">
        <f t="shared" si="28"/>
        <v>2049</v>
      </c>
      <c r="B497" s="257">
        <f t="shared" si="29"/>
        <v>10</v>
      </c>
      <c r="C497" s="270">
        <v>99980.972954997618</v>
      </c>
      <c r="D497" s="270"/>
      <c r="E497" s="270">
        <v>549662.6893078601</v>
      </c>
      <c r="F497" s="270">
        <f t="shared" si="30"/>
        <v>0</v>
      </c>
      <c r="G497" s="270">
        <v>0</v>
      </c>
      <c r="H497" s="270"/>
      <c r="I497" s="270"/>
      <c r="J497" s="270"/>
      <c r="K497" s="270"/>
      <c r="L497" s="270"/>
      <c r="M497" s="270"/>
      <c r="N497" s="270">
        <f t="shared" si="27"/>
        <v>649643.66226285766</v>
      </c>
      <c r="O497" s="265"/>
    </row>
    <row r="498" spans="1:15" outlineLevel="1" x14ac:dyDescent="0.2">
      <c r="A498" s="257">
        <f t="shared" si="28"/>
        <v>2049</v>
      </c>
      <c r="B498" s="257">
        <f t="shared" si="29"/>
        <v>11</v>
      </c>
      <c r="C498" s="270">
        <v>82281.29644267894</v>
      </c>
      <c r="D498" s="270"/>
      <c r="E498" s="270">
        <v>500350.34587136429</v>
      </c>
      <c r="F498" s="270">
        <f t="shared" si="30"/>
        <v>0</v>
      </c>
      <c r="G498" s="270">
        <v>0</v>
      </c>
      <c r="H498" s="270"/>
      <c r="I498" s="270"/>
      <c r="J498" s="270"/>
      <c r="K498" s="270"/>
      <c r="L498" s="270"/>
      <c r="M498" s="270"/>
      <c r="N498" s="270">
        <f t="shared" si="27"/>
        <v>582631.64231404325</v>
      </c>
      <c r="O498" s="265"/>
    </row>
    <row r="499" spans="1:15" outlineLevel="1" x14ac:dyDescent="0.2">
      <c r="A499" s="257">
        <f t="shared" si="28"/>
        <v>2049</v>
      </c>
      <c r="B499" s="257">
        <f t="shared" si="29"/>
        <v>12</v>
      </c>
      <c r="C499" s="270">
        <v>84900.322066419816</v>
      </c>
      <c r="D499" s="270"/>
      <c r="E499" s="270">
        <v>468660.81160947873</v>
      </c>
      <c r="F499" s="270">
        <f t="shared" si="30"/>
        <v>0</v>
      </c>
      <c r="G499" s="270">
        <v>0</v>
      </c>
      <c r="H499" s="270"/>
      <c r="I499" s="270"/>
      <c r="J499" s="270"/>
      <c r="K499" s="270"/>
      <c r="L499" s="270"/>
      <c r="M499" s="270"/>
      <c r="N499" s="270">
        <f t="shared" si="27"/>
        <v>553561.13367589854</v>
      </c>
      <c r="O499" s="265"/>
    </row>
    <row r="500" spans="1:15" outlineLevel="1" x14ac:dyDescent="0.2">
      <c r="A500" s="257">
        <f t="shared" si="28"/>
        <v>2050</v>
      </c>
      <c r="B500" s="257">
        <f t="shared" si="29"/>
        <v>1</v>
      </c>
      <c r="C500" s="270">
        <v>85158.618161653867</v>
      </c>
      <c r="D500" s="270"/>
      <c r="E500" s="270">
        <v>464153.90904792782</v>
      </c>
      <c r="F500" s="270">
        <f t="shared" si="30"/>
        <v>0</v>
      </c>
      <c r="G500" s="270">
        <v>0</v>
      </c>
      <c r="H500" s="270"/>
      <c r="I500" s="270"/>
      <c r="J500" s="270"/>
      <c r="K500" s="270"/>
      <c r="L500" s="270"/>
      <c r="M500" s="270"/>
      <c r="N500" s="270">
        <f t="shared" si="27"/>
        <v>549312.52720958169</v>
      </c>
      <c r="O500" s="265"/>
    </row>
    <row r="501" spans="1:15" outlineLevel="1" x14ac:dyDescent="0.2">
      <c r="A501" s="257">
        <f t="shared" si="28"/>
        <v>2050</v>
      </c>
      <c r="B501" s="257">
        <f t="shared" si="29"/>
        <v>2</v>
      </c>
      <c r="C501" s="270">
        <v>80299.319530721739</v>
      </c>
      <c r="D501" s="270"/>
      <c r="E501" s="270">
        <v>450731.20777023968</v>
      </c>
      <c r="F501" s="270">
        <f t="shared" si="30"/>
        <v>0</v>
      </c>
      <c r="G501" s="270">
        <v>0</v>
      </c>
      <c r="H501" s="270"/>
      <c r="I501" s="270"/>
      <c r="J501" s="270"/>
      <c r="K501" s="270"/>
      <c r="L501" s="270"/>
      <c r="M501" s="270"/>
      <c r="N501" s="270">
        <f t="shared" si="27"/>
        <v>531030.52730096143</v>
      </c>
      <c r="O501" s="265"/>
    </row>
    <row r="502" spans="1:15" outlineLevel="1" x14ac:dyDescent="0.2">
      <c r="A502" s="257">
        <f t="shared" si="28"/>
        <v>2050</v>
      </c>
      <c r="B502" s="257">
        <f t="shared" si="29"/>
        <v>3</v>
      </c>
      <c r="C502" s="270">
        <v>91761.341222191346</v>
      </c>
      <c r="D502" s="270"/>
      <c r="E502" s="270">
        <v>534911.43857702275</v>
      </c>
      <c r="F502" s="270">
        <f t="shared" si="30"/>
        <v>0</v>
      </c>
      <c r="G502" s="270">
        <v>0</v>
      </c>
      <c r="H502" s="270"/>
      <c r="I502" s="270"/>
      <c r="J502" s="270"/>
      <c r="K502" s="270"/>
      <c r="L502" s="270"/>
      <c r="M502" s="270"/>
      <c r="N502" s="270">
        <f t="shared" si="27"/>
        <v>626672.7797992141</v>
      </c>
      <c r="O502" s="265"/>
    </row>
    <row r="503" spans="1:15" outlineLevel="1" x14ac:dyDescent="0.2">
      <c r="A503" s="257">
        <f t="shared" si="28"/>
        <v>2050</v>
      </c>
      <c r="B503" s="257">
        <f t="shared" si="29"/>
        <v>4</v>
      </c>
      <c r="C503" s="270">
        <v>96344.576730745524</v>
      </c>
      <c r="D503" s="270"/>
      <c r="E503" s="270">
        <v>585035.5486797851</v>
      </c>
      <c r="F503" s="270">
        <f t="shared" si="30"/>
        <v>0</v>
      </c>
      <c r="G503" s="270">
        <v>0</v>
      </c>
      <c r="H503" s="270"/>
      <c r="I503" s="270"/>
      <c r="J503" s="270"/>
      <c r="K503" s="270"/>
      <c r="L503" s="270"/>
      <c r="M503" s="270"/>
      <c r="N503" s="270">
        <f t="shared" si="27"/>
        <v>681380.1254105306</v>
      </c>
      <c r="O503" s="265"/>
    </row>
    <row r="504" spans="1:15" outlineLevel="1" x14ac:dyDescent="0.2">
      <c r="A504" s="257">
        <f t="shared" si="28"/>
        <v>2050</v>
      </c>
      <c r="B504" s="257">
        <f t="shared" si="29"/>
        <v>5</v>
      </c>
      <c r="C504" s="270">
        <v>109036.02851929827</v>
      </c>
      <c r="D504" s="270"/>
      <c r="E504" s="270">
        <v>592960.85741549032</v>
      </c>
      <c r="F504" s="270">
        <f t="shared" si="30"/>
        <v>0</v>
      </c>
      <c r="G504" s="270">
        <v>0</v>
      </c>
      <c r="H504" s="270"/>
      <c r="I504" s="270"/>
      <c r="J504" s="270"/>
      <c r="K504" s="270"/>
      <c r="L504" s="270"/>
      <c r="M504" s="270"/>
      <c r="N504" s="270">
        <f t="shared" si="27"/>
        <v>701996.88593478862</v>
      </c>
      <c r="O504" s="265"/>
    </row>
    <row r="505" spans="1:15" outlineLevel="1" x14ac:dyDescent="0.2">
      <c r="A505" s="257">
        <f t="shared" si="28"/>
        <v>2050</v>
      </c>
      <c r="B505" s="257">
        <f t="shared" si="29"/>
        <v>6</v>
      </c>
      <c r="C505" s="270">
        <v>118665.10553816608</v>
      </c>
      <c r="D505" s="270"/>
      <c r="E505" s="270">
        <v>612395.41728232021</v>
      </c>
      <c r="F505" s="270">
        <f t="shared" si="30"/>
        <v>0</v>
      </c>
      <c r="G505" s="270">
        <v>0</v>
      </c>
      <c r="H505" s="270"/>
      <c r="I505" s="270"/>
      <c r="J505" s="270"/>
      <c r="K505" s="270"/>
      <c r="L505" s="270"/>
      <c r="M505" s="270"/>
      <c r="N505" s="270">
        <f t="shared" si="27"/>
        <v>731060.52282048634</v>
      </c>
      <c r="O505" s="265"/>
    </row>
    <row r="506" spans="1:15" outlineLevel="1" x14ac:dyDescent="0.2">
      <c r="A506" s="257">
        <f t="shared" si="28"/>
        <v>2050</v>
      </c>
      <c r="B506" s="257">
        <f t="shared" si="29"/>
        <v>7</v>
      </c>
      <c r="C506" s="270">
        <v>129764.70244107286</v>
      </c>
      <c r="D506" s="270"/>
      <c r="E506" s="270">
        <v>576225.11829856597</v>
      </c>
      <c r="F506" s="270">
        <f t="shared" si="30"/>
        <v>0</v>
      </c>
      <c r="G506" s="270">
        <v>0</v>
      </c>
      <c r="H506" s="270"/>
      <c r="I506" s="270"/>
      <c r="J506" s="270"/>
      <c r="K506" s="270"/>
      <c r="L506" s="270"/>
      <c r="M506" s="270"/>
      <c r="N506" s="270">
        <f t="shared" si="27"/>
        <v>705989.82073963888</v>
      </c>
      <c r="O506" s="265"/>
    </row>
    <row r="507" spans="1:15" outlineLevel="1" x14ac:dyDescent="0.2">
      <c r="A507" s="257">
        <f t="shared" si="28"/>
        <v>2050</v>
      </c>
      <c r="B507" s="257">
        <f t="shared" si="29"/>
        <v>8</v>
      </c>
      <c r="C507" s="270">
        <v>128655.32742150003</v>
      </c>
      <c r="D507" s="270"/>
      <c r="E507" s="270">
        <v>618123.28814101918</v>
      </c>
      <c r="F507" s="270">
        <f t="shared" si="30"/>
        <v>0</v>
      </c>
      <c r="G507" s="270">
        <v>0</v>
      </c>
      <c r="H507" s="270"/>
      <c r="I507" s="270"/>
      <c r="J507" s="270"/>
      <c r="K507" s="270"/>
      <c r="L507" s="270"/>
      <c r="M507" s="270"/>
      <c r="N507" s="270">
        <f t="shared" si="27"/>
        <v>746778.61556251918</v>
      </c>
      <c r="O507" s="265"/>
    </row>
    <row r="508" spans="1:15" outlineLevel="1" x14ac:dyDescent="0.2">
      <c r="A508" s="257">
        <f t="shared" si="28"/>
        <v>2050</v>
      </c>
      <c r="B508" s="257">
        <f t="shared" si="29"/>
        <v>9</v>
      </c>
      <c r="C508" s="270">
        <v>109462.0073458761</v>
      </c>
      <c r="D508" s="270"/>
      <c r="E508" s="270">
        <v>610145.7743914607</v>
      </c>
      <c r="F508" s="270">
        <f t="shared" si="30"/>
        <v>0</v>
      </c>
      <c r="G508" s="270">
        <v>0</v>
      </c>
      <c r="H508" s="270"/>
      <c r="I508" s="270"/>
      <c r="J508" s="270"/>
      <c r="K508" s="270"/>
      <c r="L508" s="270"/>
      <c r="M508" s="270"/>
      <c r="N508" s="270">
        <f t="shared" si="27"/>
        <v>719607.78173733677</v>
      </c>
      <c r="O508" s="265"/>
    </row>
    <row r="509" spans="1:15" outlineLevel="1" x14ac:dyDescent="0.2">
      <c r="A509" s="257">
        <f t="shared" si="28"/>
        <v>2050</v>
      </c>
      <c r="B509" s="257">
        <f t="shared" si="29"/>
        <v>10</v>
      </c>
      <c r="C509" s="270">
        <v>101210.18524742941</v>
      </c>
      <c r="D509" s="270"/>
      <c r="E509" s="270">
        <v>557907.62965255533</v>
      </c>
      <c r="F509" s="270">
        <f t="shared" si="30"/>
        <v>0</v>
      </c>
      <c r="G509" s="270">
        <v>0</v>
      </c>
      <c r="H509" s="270"/>
      <c r="I509" s="270"/>
      <c r="J509" s="270"/>
      <c r="K509" s="270"/>
      <c r="L509" s="270"/>
      <c r="M509" s="270"/>
      <c r="N509" s="270">
        <f t="shared" ref="N509:N572" si="31">SUM(C509:M509)</f>
        <v>659117.81489998475</v>
      </c>
      <c r="O509" s="265"/>
    </row>
    <row r="510" spans="1:15" outlineLevel="1" x14ac:dyDescent="0.2">
      <c r="A510" s="257">
        <f t="shared" si="28"/>
        <v>2050</v>
      </c>
      <c r="B510" s="257">
        <f t="shared" si="29"/>
        <v>11</v>
      </c>
      <c r="C510" s="270">
        <v>83292.900731327842</v>
      </c>
      <c r="D510" s="270"/>
      <c r="E510" s="270">
        <v>507855.60106405657</v>
      </c>
      <c r="F510" s="270">
        <f t="shared" si="30"/>
        <v>0</v>
      </c>
      <c r="G510" s="270">
        <v>0</v>
      </c>
      <c r="H510" s="270"/>
      <c r="I510" s="270"/>
      <c r="J510" s="270"/>
      <c r="K510" s="270"/>
      <c r="L510" s="270"/>
      <c r="M510" s="270"/>
      <c r="N510" s="270">
        <f t="shared" si="31"/>
        <v>591148.50179538445</v>
      </c>
      <c r="O510" s="265"/>
    </row>
    <row r="511" spans="1:15" outlineLevel="1" x14ac:dyDescent="0.2">
      <c r="A511" s="257">
        <f t="shared" si="28"/>
        <v>2050</v>
      </c>
      <c r="B511" s="257">
        <f t="shared" si="29"/>
        <v>12</v>
      </c>
      <c r="C511" s="270">
        <v>85944.125866593211</v>
      </c>
      <c r="D511" s="270"/>
      <c r="E511" s="270">
        <v>475690.72378795</v>
      </c>
      <c r="F511" s="270">
        <f t="shared" si="30"/>
        <v>0</v>
      </c>
      <c r="G511" s="270">
        <v>0</v>
      </c>
      <c r="H511" s="270"/>
      <c r="I511" s="270"/>
      <c r="J511" s="270"/>
      <c r="K511" s="270"/>
      <c r="L511" s="270"/>
      <c r="M511" s="270"/>
      <c r="N511" s="270">
        <f t="shared" si="31"/>
        <v>561634.84965454321</v>
      </c>
      <c r="O511" s="265"/>
    </row>
    <row r="512" spans="1:15" outlineLevel="1" x14ac:dyDescent="0.2">
      <c r="A512" s="257">
        <f t="shared" si="28"/>
        <v>2051</v>
      </c>
      <c r="B512" s="257">
        <f t="shared" si="29"/>
        <v>1</v>
      </c>
      <c r="C512" s="270">
        <v>86205.597573405801</v>
      </c>
      <c r="D512" s="270"/>
      <c r="E512" s="270">
        <v>471116.21768793423</v>
      </c>
      <c r="F512" s="270">
        <f t="shared" si="30"/>
        <v>0</v>
      </c>
      <c r="G512" s="270">
        <v>0</v>
      </c>
      <c r="H512" s="270"/>
      <c r="I512" s="270"/>
      <c r="J512" s="270"/>
      <c r="K512" s="270"/>
      <c r="L512" s="270"/>
      <c r="M512" s="270"/>
      <c r="N512" s="270">
        <f t="shared" si="31"/>
        <v>557321.81526134</v>
      </c>
      <c r="O512" s="265"/>
    </row>
    <row r="513" spans="1:15" outlineLevel="1" x14ac:dyDescent="0.2">
      <c r="A513" s="257">
        <f t="shared" si="28"/>
        <v>2051</v>
      </c>
      <c r="B513" s="257">
        <f t="shared" si="29"/>
        <v>2</v>
      </c>
      <c r="C513" s="270">
        <v>81286.556479150953</v>
      </c>
      <c r="D513" s="270"/>
      <c r="E513" s="270">
        <v>457492.17589095677</v>
      </c>
      <c r="F513" s="270">
        <f t="shared" si="30"/>
        <v>0</v>
      </c>
      <c r="G513" s="270">
        <v>0</v>
      </c>
      <c r="H513" s="270"/>
      <c r="I513" s="270"/>
      <c r="J513" s="270"/>
      <c r="K513" s="270"/>
      <c r="L513" s="270"/>
      <c r="M513" s="270"/>
      <c r="N513" s="270">
        <f t="shared" si="31"/>
        <v>538778.73237010767</v>
      </c>
      <c r="O513" s="265"/>
    </row>
    <row r="514" spans="1:15" outlineLevel="1" x14ac:dyDescent="0.2">
      <c r="A514" s="257">
        <f t="shared" si="28"/>
        <v>2051</v>
      </c>
      <c r="B514" s="257">
        <f t="shared" si="29"/>
        <v>3</v>
      </c>
      <c r="C514" s="270">
        <v>92889.497563009427</v>
      </c>
      <c r="D514" s="270"/>
      <c r="E514" s="270">
        <v>542935.11016061914</v>
      </c>
      <c r="F514" s="270">
        <f t="shared" si="30"/>
        <v>0</v>
      </c>
      <c r="G514" s="270">
        <v>0</v>
      </c>
      <c r="H514" s="270"/>
      <c r="I514" s="270"/>
      <c r="J514" s="270"/>
      <c r="K514" s="270"/>
      <c r="L514" s="270"/>
      <c r="M514" s="270"/>
      <c r="N514" s="270">
        <f t="shared" si="31"/>
        <v>635824.60772362852</v>
      </c>
      <c r="O514" s="265"/>
    </row>
    <row r="515" spans="1:15" outlineLevel="1" x14ac:dyDescent="0.2">
      <c r="A515" s="257">
        <f t="shared" si="28"/>
        <v>2051</v>
      </c>
      <c r="B515" s="257">
        <f t="shared" si="29"/>
        <v>4</v>
      </c>
      <c r="C515" s="270">
        <v>97529.081487264237</v>
      </c>
      <c r="D515" s="270"/>
      <c r="E515" s="270">
        <v>593811.0819153859</v>
      </c>
      <c r="F515" s="270">
        <f t="shared" si="30"/>
        <v>0</v>
      </c>
      <c r="G515" s="270">
        <v>0</v>
      </c>
      <c r="H515" s="270"/>
      <c r="I515" s="270"/>
      <c r="J515" s="270"/>
      <c r="K515" s="270"/>
      <c r="L515" s="270"/>
      <c r="M515" s="270"/>
      <c r="N515" s="270">
        <f t="shared" si="31"/>
        <v>691340.16340265016</v>
      </c>
      <c r="O515" s="265"/>
    </row>
    <row r="516" spans="1:15" outlineLevel="1" x14ac:dyDescent="0.2">
      <c r="A516" s="257">
        <f t="shared" si="28"/>
        <v>2051</v>
      </c>
      <c r="B516" s="257">
        <f t="shared" si="29"/>
        <v>5</v>
      </c>
      <c r="C516" s="270">
        <v>110376.56785005867</v>
      </c>
      <c r="D516" s="270"/>
      <c r="E516" s="270">
        <v>601855.27028219996</v>
      </c>
      <c r="F516" s="270">
        <f t="shared" si="30"/>
        <v>0</v>
      </c>
      <c r="G516" s="270">
        <v>0</v>
      </c>
      <c r="H516" s="270"/>
      <c r="I516" s="270"/>
      <c r="J516" s="270"/>
      <c r="K516" s="270"/>
      <c r="L516" s="270"/>
      <c r="M516" s="270"/>
      <c r="N516" s="270">
        <f t="shared" si="31"/>
        <v>712231.83813225862</v>
      </c>
      <c r="O516" s="265"/>
    </row>
    <row r="517" spans="1:15" outlineLevel="1" x14ac:dyDescent="0.2">
      <c r="A517" s="257">
        <f t="shared" si="28"/>
        <v>2051</v>
      </c>
      <c r="B517" s="257">
        <f t="shared" si="29"/>
        <v>6</v>
      </c>
      <c r="C517" s="270">
        <v>120124.02919232861</v>
      </c>
      <c r="D517" s="270"/>
      <c r="E517" s="270">
        <v>621581.34854721185</v>
      </c>
      <c r="F517" s="270">
        <f t="shared" si="30"/>
        <v>0</v>
      </c>
      <c r="G517" s="270">
        <v>0</v>
      </c>
      <c r="H517" s="270"/>
      <c r="I517" s="270"/>
      <c r="J517" s="270"/>
      <c r="K517" s="270"/>
      <c r="L517" s="270"/>
      <c r="M517" s="270"/>
      <c r="N517" s="270">
        <f t="shared" si="31"/>
        <v>741705.37773954042</v>
      </c>
      <c r="O517" s="265"/>
    </row>
    <row r="518" spans="1:15" outlineLevel="1" x14ac:dyDescent="0.2">
      <c r="A518" s="257">
        <f t="shared" si="28"/>
        <v>2051</v>
      </c>
      <c r="B518" s="257">
        <f t="shared" si="29"/>
        <v>7</v>
      </c>
      <c r="C518" s="270">
        <v>131360.089669762</v>
      </c>
      <c r="D518" s="270"/>
      <c r="E518" s="270">
        <v>584868.49507836718</v>
      </c>
      <c r="F518" s="270">
        <f t="shared" si="30"/>
        <v>0</v>
      </c>
      <c r="G518" s="270">
        <v>0</v>
      </c>
      <c r="H518" s="270"/>
      <c r="I518" s="270"/>
      <c r="J518" s="270"/>
      <c r="K518" s="270"/>
      <c r="L518" s="270"/>
      <c r="M518" s="270"/>
      <c r="N518" s="270">
        <f t="shared" si="31"/>
        <v>716228.58474812913</v>
      </c>
      <c r="O518" s="265"/>
    </row>
    <row r="519" spans="1:15" outlineLevel="1" x14ac:dyDescent="0.2">
      <c r="A519" s="257">
        <f t="shared" si="28"/>
        <v>2051</v>
      </c>
      <c r="B519" s="257">
        <f t="shared" si="29"/>
        <v>8</v>
      </c>
      <c r="C519" s="270">
        <v>130237.0754809486</v>
      </c>
      <c r="D519" s="270"/>
      <c r="E519" s="270">
        <v>627395.13746884419</v>
      </c>
      <c r="F519" s="270">
        <f t="shared" si="30"/>
        <v>0</v>
      </c>
      <c r="G519" s="270">
        <v>0</v>
      </c>
      <c r="H519" s="270"/>
      <c r="I519" s="270"/>
      <c r="J519" s="270"/>
      <c r="K519" s="270"/>
      <c r="L519" s="270"/>
      <c r="M519" s="270"/>
      <c r="N519" s="270">
        <f t="shared" si="31"/>
        <v>757632.21294979274</v>
      </c>
      <c r="O519" s="265"/>
    </row>
    <row r="520" spans="1:15" outlineLevel="1" x14ac:dyDescent="0.2">
      <c r="A520" s="257">
        <f t="shared" si="28"/>
        <v>2051</v>
      </c>
      <c r="B520" s="257">
        <f t="shared" si="29"/>
        <v>9</v>
      </c>
      <c r="C520" s="270">
        <v>110807.78385721668</v>
      </c>
      <c r="D520" s="270"/>
      <c r="E520" s="270">
        <v>619297.96101296868</v>
      </c>
      <c r="F520" s="270">
        <f t="shared" si="30"/>
        <v>0</v>
      </c>
      <c r="G520" s="270">
        <v>0</v>
      </c>
      <c r="H520" s="270"/>
      <c r="I520" s="270"/>
      <c r="J520" s="270"/>
      <c r="K520" s="270"/>
      <c r="L520" s="270"/>
      <c r="M520" s="270"/>
      <c r="N520" s="270">
        <f t="shared" si="31"/>
        <v>730105.74487018539</v>
      </c>
      <c r="O520" s="265"/>
    </row>
    <row r="521" spans="1:15" outlineLevel="1" x14ac:dyDescent="0.2">
      <c r="A521" s="257">
        <f t="shared" ref="A521:A584" si="32">+A509+1</f>
        <v>2051</v>
      </c>
      <c r="B521" s="257">
        <f t="shared" ref="B521:B584" si="33">+B509</f>
        <v>10</v>
      </c>
      <c r="C521" s="270">
        <v>102454.51004392283</v>
      </c>
      <c r="D521" s="270"/>
      <c r="E521" s="270">
        <v>566276.24410249712</v>
      </c>
      <c r="F521" s="270">
        <f t="shared" ref="F521:F584" si="34">+F509</f>
        <v>0</v>
      </c>
      <c r="G521" s="270">
        <v>0</v>
      </c>
      <c r="H521" s="270"/>
      <c r="I521" s="270"/>
      <c r="J521" s="270"/>
      <c r="K521" s="270"/>
      <c r="L521" s="270"/>
      <c r="M521" s="270"/>
      <c r="N521" s="270">
        <f t="shared" si="31"/>
        <v>668730.75414641993</v>
      </c>
      <c r="O521" s="265"/>
    </row>
    <row r="522" spans="1:15" outlineLevel="1" x14ac:dyDescent="0.2">
      <c r="A522" s="257">
        <f t="shared" si="32"/>
        <v>2051</v>
      </c>
      <c r="B522" s="257">
        <f t="shared" si="33"/>
        <v>11</v>
      </c>
      <c r="C522" s="270">
        <v>84316.942150662042</v>
      </c>
      <c r="D522" s="270"/>
      <c r="E522" s="270">
        <v>515473.43508470856</v>
      </c>
      <c r="F522" s="270">
        <f t="shared" si="34"/>
        <v>0</v>
      </c>
      <c r="G522" s="270">
        <v>0</v>
      </c>
      <c r="H522" s="270"/>
      <c r="I522" s="270"/>
      <c r="J522" s="270"/>
      <c r="K522" s="270"/>
      <c r="L522" s="270"/>
      <c r="M522" s="270"/>
      <c r="N522" s="270">
        <f t="shared" si="31"/>
        <v>599790.37723537057</v>
      </c>
      <c r="O522" s="265"/>
    </row>
    <row r="523" spans="1:15" outlineLevel="1" x14ac:dyDescent="0.2">
      <c r="A523" s="257">
        <f t="shared" si="32"/>
        <v>2051</v>
      </c>
      <c r="B523" s="257">
        <f t="shared" si="33"/>
        <v>12</v>
      </c>
      <c r="C523" s="270">
        <v>87000.762673129109</v>
      </c>
      <c r="D523" s="270"/>
      <c r="E523" s="270">
        <v>482826.0846491633</v>
      </c>
      <c r="F523" s="270">
        <f t="shared" si="34"/>
        <v>0</v>
      </c>
      <c r="G523" s="270">
        <v>0</v>
      </c>
      <c r="H523" s="270"/>
      <c r="I523" s="270"/>
      <c r="J523" s="270"/>
      <c r="K523" s="270"/>
      <c r="L523" s="270"/>
      <c r="M523" s="270"/>
      <c r="N523" s="270">
        <f t="shared" si="31"/>
        <v>569826.84732229239</v>
      </c>
      <c r="O523" s="265"/>
    </row>
    <row r="524" spans="1:15" outlineLevel="1" x14ac:dyDescent="0.2">
      <c r="A524" s="257">
        <f t="shared" si="32"/>
        <v>2052</v>
      </c>
      <c r="B524" s="257">
        <f t="shared" si="33"/>
        <v>1</v>
      </c>
      <c r="C524" s="270">
        <v>87265.449033956742</v>
      </c>
      <c r="D524" s="270"/>
      <c r="E524" s="270">
        <v>478182.96095760504</v>
      </c>
      <c r="F524" s="270">
        <f t="shared" si="34"/>
        <v>0</v>
      </c>
      <c r="G524" s="270">
        <v>0</v>
      </c>
      <c r="H524" s="270"/>
      <c r="I524" s="270"/>
      <c r="J524" s="270"/>
      <c r="K524" s="270"/>
      <c r="L524" s="270"/>
      <c r="M524" s="270"/>
      <c r="N524" s="270">
        <f t="shared" si="31"/>
        <v>565448.40999156178</v>
      </c>
      <c r="O524" s="265"/>
    </row>
    <row r="525" spans="1:15" outlineLevel="1" x14ac:dyDescent="0.2">
      <c r="A525" s="257">
        <f t="shared" si="32"/>
        <v>2052</v>
      </c>
      <c r="B525" s="257">
        <f t="shared" si="33"/>
        <v>2</v>
      </c>
      <c r="C525" s="270">
        <v>82285.930974922288</v>
      </c>
      <c r="D525" s="270"/>
      <c r="E525" s="270">
        <v>464354.55853354704</v>
      </c>
      <c r="F525" s="270">
        <f t="shared" si="34"/>
        <v>0</v>
      </c>
      <c r="G525" s="270">
        <v>0</v>
      </c>
      <c r="H525" s="270"/>
      <c r="I525" s="270"/>
      <c r="J525" s="270"/>
      <c r="K525" s="270"/>
      <c r="L525" s="270"/>
      <c r="M525" s="270"/>
      <c r="N525" s="270">
        <f t="shared" si="31"/>
        <v>546640.48950846936</v>
      </c>
      <c r="O525" s="265"/>
    </row>
    <row r="526" spans="1:15" outlineLevel="1" x14ac:dyDescent="0.2">
      <c r="A526" s="257">
        <f t="shared" si="32"/>
        <v>2052</v>
      </c>
      <c r="B526" s="257">
        <f t="shared" si="33"/>
        <v>3</v>
      </c>
      <c r="C526" s="270">
        <v>94031.523979312202</v>
      </c>
      <c r="D526" s="270"/>
      <c r="E526" s="270">
        <v>551079.13681804365</v>
      </c>
      <c r="F526" s="270">
        <f t="shared" si="34"/>
        <v>0</v>
      </c>
      <c r="G526" s="270">
        <v>0</v>
      </c>
      <c r="H526" s="270"/>
      <c r="I526" s="270"/>
      <c r="J526" s="270"/>
      <c r="K526" s="270"/>
      <c r="L526" s="270"/>
      <c r="M526" s="270"/>
      <c r="N526" s="270">
        <f t="shared" si="31"/>
        <v>645110.66079735581</v>
      </c>
      <c r="O526" s="265"/>
    </row>
    <row r="527" spans="1:15" outlineLevel="1" x14ac:dyDescent="0.2">
      <c r="A527" s="257">
        <f t="shared" si="32"/>
        <v>2052</v>
      </c>
      <c r="B527" s="257">
        <f t="shared" si="33"/>
        <v>4</v>
      </c>
      <c r="C527" s="270">
        <v>98728.14909273434</v>
      </c>
      <c r="D527" s="270"/>
      <c r="E527" s="270">
        <v>602718.24814960186</v>
      </c>
      <c r="F527" s="270">
        <f t="shared" si="34"/>
        <v>0</v>
      </c>
      <c r="G527" s="270">
        <v>0</v>
      </c>
      <c r="H527" s="270"/>
      <c r="I527" s="270"/>
      <c r="J527" s="270"/>
      <c r="K527" s="270"/>
      <c r="L527" s="270"/>
      <c r="M527" s="270"/>
      <c r="N527" s="270">
        <f t="shared" si="31"/>
        <v>701446.39724233618</v>
      </c>
      <c r="O527" s="265"/>
    </row>
    <row r="528" spans="1:15" outlineLevel="1" x14ac:dyDescent="0.2">
      <c r="A528" s="257">
        <f t="shared" si="32"/>
        <v>2052</v>
      </c>
      <c r="B528" s="257">
        <f t="shared" si="33"/>
        <v>5</v>
      </c>
      <c r="C528" s="270">
        <v>111733.58839094492</v>
      </c>
      <c r="D528" s="270"/>
      <c r="E528" s="270">
        <v>610883.09934199241</v>
      </c>
      <c r="F528" s="270">
        <f t="shared" si="34"/>
        <v>0</v>
      </c>
      <c r="G528" s="270">
        <v>0</v>
      </c>
      <c r="H528" s="270"/>
      <c r="I528" s="270"/>
      <c r="J528" s="270"/>
      <c r="K528" s="270"/>
      <c r="L528" s="270"/>
      <c r="M528" s="270"/>
      <c r="N528" s="270">
        <f t="shared" si="31"/>
        <v>722616.68773293728</v>
      </c>
      <c r="O528" s="265"/>
    </row>
    <row r="529" spans="1:15" outlineLevel="1" x14ac:dyDescent="0.2">
      <c r="A529" s="257">
        <f t="shared" si="32"/>
        <v>2052</v>
      </c>
      <c r="B529" s="257">
        <f t="shared" si="33"/>
        <v>6</v>
      </c>
      <c r="C529" s="270">
        <v>121600.88952820579</v>
      </c>
      <c r="D529" s="270"/>
      <c r="E529" s="270">
        <v>630905.06878116168</v>
      </c>
      <c r="F529" s="270">
        <f t="shared" si="34"/>
        <v>0</v>
      </c>
      <c r="G529" s="270">
        <v>0</v>
      </c>
      <c r="H529" s="270"/>
      <c r="I529" s="270"/>
      <c r="J529" s="270"/>
      <c r="K529" s="270"/>
      <c r="L529" s="270"/>
      <c r="M529" s="270"/>
      <c r="N529" s="270">
        <f t="shared" si="31"/>
        <v>752505.95830936753</v>
      </c>
      <c r="O529" s="265"/>
    </row>
    <row r="530" spans="1:15" outlineLevel="1" x14ac:dyDescent="0.2">
      <c r="A530" s="257">
        <f t="shared" si="32"/>
        <v>2052</v>
      </c>
      <c r="B530" s="257">
        <f t="shared" si="33"/>
        <v>7</v>
      </c>
      <c r="C530" s="270">
        <v>132975.09132642412</v>
      </c>
      <c r="D530" s="270"/>
      <c r="E530" s="270">
        <v>593641.52250994521</v>
      </c>
      <c r="F530" s="270">
        <f t="shared" si="34"/>
        <v>0</v>
      </c>
      <c r="G530" s="270">
        <v>0</v>
      </c>
      <c r="H530" s="270"/>
      <c r="I530" s="270"/>
      <c r="J530" s="270"/>
      <c r="K530" s="270"/>
      <c r="L530" s="270"/>
      <c r="M530" s="270"/>
      <c r="N530" s="270">
        <f t="shared" si="31"/>
        <v>726616.61383636936</v>
      </c>
      <c r="O530" s="265"/>
    </row>
    <row r="531" spans="1:15" outlineLevel="1" x14ac:dyDescent="0.2">
      <c r="A531" s="257">
        <f t="shared" si="32"/>
        <v>2052</v>
      </c>
      <c r="B531" s="257">
        <f t="shared" si="33"/>
        <v>8</v>
      </c>
      <c r="C531" s="270">
        <v>131838.27028211951</v>
      </c>
      <c r="D531" s="270"/>
      <c r="E531" s="270">
        <v>636806.0645366722</v>
      </c>
      <c r="F531" s="270">
        <f t="shared" si="34"/>
        <v>0</v>
      </c>
      <c r="G531" s="270">
        <v>0</v>
      </c>
      <c r="H531" s="270"/>
      <c r="I531" s="270"/>
      <c r="J531" s="270"/>
      <c r="K531" s="270"/>
      <c r="L531" s="270"/>
      <c r="M531" s="270"/>
      <c r="N531" s="270">
        <f t="shared" si="31"/>
        <v>768644.33481879171</v>
      </c>
      <c r="O531" s="265"/>
    </row>
    <row r="532" spans="1:15" outlineLevel="1" x14ac:dyDescent="0.2">
      <c r="A532" s="257">
        <f t="shared" si="32"/>
        <v>2052</v>
      </c>
      <c r="B532" s="257">
        <f t="shared" si="33"/>
        <v>9</v>
      </c>
      <c r="C532" s="270">
        <v>112170.10596700177</v>
      </c>
      <c r="D532" s="270"/>
      <c r="E532" s="270">
        <v>628587.4304338838</v>
      </c>
      <c r="F532" s="270">
        <f t="shared" si="34"/>
        <v>0</v>
      </c>
      <c r="G532" s="270">
        <v>0</v>
      </c>
      <c r="H532" s="270"/>
      <c r="I532" s="270"/>
      <c r="J532" s="270"/>
      <c r="K532" s="270"/>
      <c r="L532" s="270"/>
      <c r="M532" s="270"/>
      <c r="N532" s="270">
        <f t="shared" si="31"/>
        <v>740757.53640088555</v>
      </c>
      <c r="O532" s="265"/>
    </row>
    <row r="533" spans="1:15" outlineLevel="1" x14ac:dyDescent="0.2">
      <c r="A533" s="257">
        <f t="shared" si="32"/>
        <v>2052</v>
      </c>
      <c r="B533" s="257">
        <f t="shared" si="33"/>
        <v>10</v>
      </c>
      <c r="C533" s="270">
        <v>103714.13314458773</v>
      </c>
      <c r="D533" s="270"/>
      <c r="E533" s="270">
        <v>574770.38776926533</v>
      </c>
      <c r="F533" s="270">
        <f t="shared" si="34"/>
        <v>0</v>
      </c>
      <c r="G533" s="270">
        <v>0</v>
      </c>
      <c r="H533" s="270"/>
      <c r="I533" s="270"/>
      <c r="J533" s="270"/>
      <c r="K533" s="270"/>
      <c r="L533" s="270"/>
      <c r="M533" s="270"/>
      <c r="N533" s="270">
        <f t="shared" si="31"/>
        <v>678484.52091385308</v>
      </c>
      <c r="O533" s="265"/>
    </row>
    <row r="534" spans="1:15" outlineLevel="1" x14ac:dyDescent="0.2">
      <c r="A534" s="257">
        <f t="shared" si="32"/>
        <v>2052</v>
      </c>
      <c r="B534" s="257">
        <f t="shared" si="33"/>
        <v>11</v>
      </c>
      <c r="C534" s="270">
        <v>85353.573608514591</v>
      </c>
      <c r="D534" s="270"/>
      <c r="E534" s="270">
        <v>523205.53661574068</v>
      </c>
      <c r="F534" s="270">
        <f t="shared" si="34"/>
        <v>0</v>
      </c>
      <c r="G534" s="270">
        <v>0</v>
      </c>
      <c r="H534" s="270"/>
      <c r="I534" s="270"/>
      <c r="J534" s="270"/>
      <c r="K534" s="270"/>
      <c r="L534" s="270"/>
      <c r="M534" s="270"/>
      <c r="N534" s="270">
        <f t="shared" si="31"/>
        <v>608559.11022425524</v>
      </c>
      <c r="O534" s="265"/>
    </row>
    <row r="535" spans="1:15" outlineLevel="1" x14ac:dyDescent="0.2">
      <c r="A535" s="257">
        <f t="shared" si="32"/>
        <v>2052</v>
      </c>
      <c r="B535" s="257">
        <f t="shared" si="33"/>
        <v>12</v>
      </c>
      <c r="C535" s="270">
        <v>88070.390260939108</v>
      </c>
      <c r="D535" s="270"/>
      <c r="E535" s="270">
        <v>490068.47592336067</v>
      </c>
      <c r="F535" s="270">
        <f t="shared" si="34"/>
        <v>0</v>
      </c>
      <c r="G535" s="270">
        <v>0</v>
      </c>
      <c r="H535" s="270"/>
      <c r="I535" s="270"/>
      <c r="J535" s="270"/>
      <c r="K535" s="270"/>
      <c r="L535" s="270"/>
      <c r="M535" s="270"/>
      <c r="N535" s="270">
        <f t="shared" si="31"/>
        <v>578138.86618429981</v>
      </c>
      <c r="O535" s="265"/>
    </row>
    <row r="536" spans="1:15" outlineLevel="1" x14ac:dyDescent="0.2">
      <c r="A536" s="257">
        <f t="shared" si="32"/>
        <v>2053</v>
      </c>
      <c r="B536" s="257">
        <f t="shared" si="33"/>
        <v>1</v>
      </c>
      <c r="C536" s="270">
        <v>88338.330798224051</v>
      </c>
      <c r="D536" s="270"/>
      <c r="E536" s="270">
        <f t="shared" ref="E536:E539" si="35">+E524*(E524/E512)</f>
        <v>485355.70537638618</v>
      </c>
      <c r="F536" s="270">
        <f t="shared" si="34"/>
        <v>0</v>
      </c>
      <c r="G536" s="270">
        <v>0</v>
      </c>
      <c r="H536" s="270"/>
      <c r="I536" s="270"/>
      <c r="J536" s="270"/>
      <c r="K536" s="270"/>
      <c r="L536" s="270"/>
      <c r="M536" s="270"/>
      <c r="N536" s="270">
        <f t="shared" si="31"/>
        <v>573694.03617461026</v>
      </c>
      <c r="O536" s="265"/>
    </row>
    <row r="537" spans="1:15" outlineLevel="1" x14ac:dyDescent="0.2">
      <c r="A537" s="257">
        <f t="shared" si="32"/>
        <v>2053</v>
      </c>
      <c r="B537" s="257">
        <f t="shared" si="33"/>
        <v>2</v>
      </c>
      <c r="C537" s="270">
        <v>83297.59224265271</v>
      </c>
      <c r="D537" s="270"/>
      <c r="E537" s="270">
        <f t="shared" si="35"/>
        <v>471319.87691583956</v>
      </c>
      <c r="F537" s="270">
        <f t="shared" si="34"/>
        <v>0</v>
      </c>
      <c r="G537" s="270">
        <v>0</v>
      </c>
      <c r="H537" s="270"/>
      <c r="I537" s="270"/>
      <c r="J537" s="270"/>
      <c r="K537" s="270"/>
      <c r="L537" s="270"/>
      <c r="M537" s="270"/>
      <c r="N537" s="270">
        <f t="shared" si="31"/>
        <v>554617.46915849228</v>
      </c>
      <c r="O537" s="265"/>
    </row>
    <row r="538" spans="1:15" outlineLevel="1" x14ac:dyDescent="0.2">
      <c r="A538" s="257">
        <f t="shared" si="32"/>
        <v>2053</v>
      </c>
      <c r="B538" s="257">
        <f t="shared" si="33"/>
        <v>3</v>
      </c>
      <c r="C538" s="270">
        <v>95187.59099621838</v>
      </c>
      <c r="D538" s="270"/>
      <c r="E538" s="270">
        <f t="shared" si="35"/>
        <v>559345.32387540478</v>
      </c>
      <c r="F538" s="270">
        <f t="shared" si="34"/>
        <v>0</v>
      </c>
      <c r="G538" s="270">
        <v>0</v>
      </c>
      <c r="H538" s="270"/>
      <c r="I538" s="270"/>
      <c r="J538" s="270"/>
      <c r="K538" s="270"/>
      <c r="L538" s="270"/>
      <c r="M538" s="270"/>
      <c r="N538" s="270">
        <f t="shared" si="31"/>
        <v>654532.91487162316</v>
      </c>
      <c r="O538" s="265"/>
    </row>
    <row r="539" spans="1:15" outlineLevel="1" x14ac:dyDescent="0.2">
      <c r="A539" s="257">
        <f t="shared" si="32"/>
        <v>2053</v>
      </c>
      <c r="B539" s="257">
        <f t="shared" si="33"/>
        <v>4</v>
      </c>
      <c r="C539" s="270">
        <v>99941.958589551738</v>
      </c>
      <c r="D539" s="270"/>
      <c r="E539" s="270">
        <f t="shared" si="35"/>
        <v>611759.02187741327</v>
      </c>
      <c r="F539" s="270">
        <f t="shared" si="34"/>
        <v>0</v>
      </c>
      <c r="G539" s="270">
        <v>0</v>
      </c>
      <c r="H539" s="270"/>
      <c r="I539" s="270"/>
      <c r="J539" s="270"/>
      <c r="K539" s="270"/>
      <c r="L539" s="270"/>
      <c r="M539" s="270"/>
      <c r="N539" s="270">
        <f t="shared" si="31"/>
        <v>711700.980466965</v>
      </c>
      <c r="O539" s="265"/>
    </row>
    <row r="540" spans="1:15" outlineLevel="1" x14ac:dyDescent="0.2">
      <c r="A540" s="257">
        <f t="shared" si="32"/>
        <v>2053</v>
      </c>
      <c r="B540" s="257">
        <f t="shared" si="33"/>
        <v>5</v>
      </c>
      <c r="C540" s="270">
        <v>113107.29276957188</v>
      </c>
      <c r="D540" s="270"/>
      <c r="E540" s="270">
        <f>+E528*(E528/E516)</f>
        <v>620046.34583776514</v>
      </c>
      <c r="F540" s="270">
        <f t="shared" si="34"/>
        <v>0</v>
      </c>
      <c r="G540" s="270">
        <v>0</v>
      </c>
      <c r="H540" s="270"/>
      <c r="I540" s="270"/>
      <c r="J540" s="270"/>
      <c r="K540" s="270"/>
      <c r="L540" s="270"/>
      <c r="M540" s="270"/>
      <c r="N540" s="270">
        <f t="shared" si="31"/>
        <v>733153.63860733702</v>
      </c>
      <c r="O540" s="265"/>
    </row>
    <row r="541" spans="1:15" outlineLevel="1" x14ac:dyDescent="0.2">
      <c r="A541" s="257">
        <f t="shared" si="32"/>
        <v>2053</v>
      </c>
      <c r="B541" s="257">
        <f t="shared" si="33"/>
        <v>6</v>
      </c>
      <c r="C541" s="270">
        <v>123095.90706765292</v>
      </c>
      <c r="D541" s="270"/>
      <c r="E541" s="270">
        <f t="shared" ref="E541:E604" si="36">+E529*(E529/E517)</f>
        <v>640368.6448187069</v>
      </c>
      <c r="F541" s="270">
        <f t="shared" si="34"/>
        <v>0</v>
      </c>
      <c r="G541" s="270">
        <v>0</v>
      </c>
      <c r="H541" s="270"/>
      <c r="I541" s="270"/>
      <c r="J541" s="270"/>
      <c r="K541" s="270"/>
      <c r="L541" s="270"/>
      <c r="M541" s="270"/>
      <c r="N541" s="270">
        <f t="shared" si="31"/>
        <v>763464.55188635981</v>
      </c>
      <c r="O541" s="265"/>
    </row>
    <row r="542" spans="1:15" outlineLevel="1" x14ac:dyDescent="0.2">
      <c r="A542" s="257">
        <f t="shared" si="32"/>
        <v>2053</v>
      </c>
      <c r="B542" s="257">
        <f t="shared" si="33"/>
        <v>7</v>
      </c>
      <c r="C542" s="270">
        <v>134609.94855990243</v>
      </c>
      <c r="D542" s="270"/>
      <c r="E542" s="270">
        <f t="shared" si="36"/>
        <v>602546.14535307791</v>
      </c>
      <c r="F542" s="270">
        <f t="shared" si="34"/>
        <v>0</v>
      </c>
      <c r="G542" s="270">
        <v>0</v>
      </c>
      <c r="H542" s="270"/>
      <c r="I542" s="270"/>
      <c r="J542" s="270"/>
      <c r="K542" s="270"/>
      <c r="L542" s="270"/>
      <c r="M542" s="270"/>
      <c r="N542" s="270">
        <f t="shared" si="31"/>
        <v>737156.09391298029</v>
      </c>
      <c r="O542" s="265"/>
    </row>
    <row r="543" spans="1:15" outlineLevel="1" x14ac:dyDescent="0.2">
      <c r="A543" s="257">
        <f t="shared" si="32"/>
        <v>2053</v>
      </c>
      <c r="B543" s="257">
        <f t="shared" si="33"/>
        <v>8</v>
      </c>
      <c r="C543" s="270">
        <v>133459.15091224373</v>
      </c>
      <c r="D543" s="270"/>
      <c r="E543" s="270">
        <f t="shared" si="36"/>
        <v>646358.15551060461</v>
      </c>
      <c r="F543" s="270">
        <f t="shared" si="34"/>
        <v>0</v>
      </c>
      <c r="G543" s="270">
        <v>0</v>
      </c>
      <c r="H543" s="270"/>
      <c r="I543" s="270"/>
      <c r="J543" s="270"/>
      <c r="K543" s="270"/>
      <c r="L543" s="270"/>
      <c r="M543" s="270"/>
      <c r="N543" s="270">
        <f t="shared" si="31"/>
        <v>779817.30642284837</v>
      </c>
      <c r="O543" s="265"/>
    </row>
    <row r="544" spans="1:15" outlineLevel="1" x14ac:dyDescent="0.2">
      <c r="A544" s="257">
        <f t="shared" si="32"/>
        <v>2053</v>
      </c>
      <c r="B544" s="257">
        <f t="shared" si="33"/>
        <v>9</v>
      </c>
      <c r="C544" s="270">
        <v>113549.17709446599</v>
      </c>
      <c r="D544" s="270"/>
      <c r="E544" s="270">
        <f t="shared" si="36"/>
        <v>638016.24189619848</v>
      </c>
      <c r="F544" s="270">
        <f t="shared" si="34"/>
        <v>0</v>
      </c>
      <c r="G544" s="270">
        <v>0</v>
      </c>
      <c r="H544" s="270"/>
      <c r="I544" s="270"/>
      <c r="J544" s="270"/>
      <c r="K544" s="270"/>
      <c r="L544" s="270"/>
      <c r="M544" s="270"/>
      <c r="N544" s="270">
        <f t="shared" si="31"/>
        <v>751565.41899066442</v>
      </c>
      <c r="O544" s="265"/>
    </row>
    <row r="545" spans="1:15" outlineLevel="1" x14ac:dyDescent="0.2">
      <c r="A545" s="257">
        <f t="shared" si="32"/>
        <v>2053</v>
      </c>
      <c r="B545" s="257">
        <f t="shared" si="33"/>
        <v>10</v>
      </c>
      <c r="C545" s="270">
        <v>104989.24263384644</v>
      </c>
      <c r="D545" s="270"/>
      <c r="E545" s="270">
        <f t="shared" si="36"/>
        <v>583391.94359111355</v>
      </c>
      <c r="F545" s="270">
        <f t="shared" si="34"/>
        <v>0</v>
      </c>
      <c r="G545" s="270">
        <v>0</v>
      </c>
      <c r="H545" s="270"/>
      <c r="I545" s="270"/>
      <c r="J545" s="270"/>
      <c r="K545" s="270"/>
      <c r="L545" s="270"/>
      <c r="M545" s="270"/>
      <c r="N545" s="270">
        <f t="shared" si="31"/>
        <v>688381.18622496002</v>
      </c>
      <c r="O545" s="265"/>
    </row>
    <row r="546" spans="1:15" outlineLevel="1" x14ac:dyDescent="0.2">
      <c r="A546" s="257">
        <f t="shared" si="32"/>
        <v>2053</v>
      </c>
      <c r="B546" s="257">
        <f t="shared" si="33"/>
        <v>11</v>
      </c>
      <c r="C546" s="270">
        <v>86402.949892638106</v>
      </c>
      <c r="D546" s="270"/>
      <c r="E546" s="270">
        <f t="shared" si="36"/>
        <v>531053.6196698097</v>
      </c>
      <c r="F546" s="270">
        <f t="shared" si="34"/>
        <v>0</v>
      </c>
      <c r="G546" s="270">
        <v>0</v>
      </c>
      <c r="H546" s="270"/>
      <c r="I546" s="270"/>
      <c r="J546" s="270"/>
      <c r="K546" s="270"/>
      <c r="L546" s="270"/>
      <c r="M546" s="270"/>
      <c r="N546" s="270">
        <f t="shared" si="31"/>
        <v>617456.56956244784</v>
      </c>
      <c r="O546" s="265"/>
    </row>
    <row r="547" spans="1:15" outlineLevel="1" x14ac:dyDescent="0.2">
      <c r="A547" s="257">
        <f t="shared" si="32"/>
        <v>2053</v>
      </c>
      <c r="B547" s="257">
        <f t="shared" si="33"/>
        <v>12</v>
      </c>
      <c r="C547" s="270">
        <v>89153.168344692487</v>
      </c>
      <c r="D547" s="270"/>
      <c r="E547" s="270">
        <f t="shared" si="36"/>
        <v>497419.50306673796</v>
      </c>
      <c r="F547" s="270">
        <f t="shared" si="34"/>
        <v>0</v>
      </c>
      <c r="G547" s="270">
        <v>0</v>
      </c>
      <c r="H547" s="270"/>
      <c r="I547" s="270"/>
      <c r="J547" s="270"/>
      <c r="K547" s="270"/>
      <c r="L547" s="270"/>
      <c r="M547" s="270"/>
      <c r="N547" s="270">
        <f t="shared" si="31"/>
        <v>586572.67141143046</v>
      </c>
      <c r="O547" s="265"/>
    </row>
    <row r="548" spans="1:15" outlineLevel="1" x14ac:dyDescent="0.2">
      <c r="A548" s="257">
        <f t="shared" si="32"/>
        <v>2054</v>
      </c>
      <c r="B548" s="257">
        <f t="shared" si="33"/>
        <v>1</v>
      </c>
      <c r="C548" s="270">
        <v>89424.403066784187</v>
      </c>
      <c r="D548" s="270"/>
      <c r="E548" s="270">
        <f t="shared" si="36"/>
        <v>492636.04096151527</v>
      </c>
      <c r="F548" s="270">
        <f t="shared" si="34"/>
        <v>0</v>
      </c>
      <c r="G548" s="270">
        <v>0</v>
      </c>
      <c r="H548" s="270"/>
      <c r="I548" s="270"/>
      <c r="J548" s="270"/>
      <c r="K548" s="270"/>
      <c r="L548" s="270"/>
      <c r="M548" s="270"/>
      <c r="N548" s="270">
        <f t="shared" si="31"/>
        <v>582060.44402829942</v>
      </c>
      <c r="O548" s="265"/>
    </row>
    <row r="549" spans="1:15" outlineLevel="1" x14ac:dyDescent="0.2">
      <c r="A549" s="257">
        <f t="shared" si="32"/>
        <v>2054</v>
      </c>
      <c r="B549" s="257">
        <f t="shared" si="33"/>
        <v>2</v>
      </c>
      <c r="C549" s="270">
        <v>84321.691341595593</v>
      </c>
      <c r="D549" s="270"/>
      <c r="E549" s="270">
        <f t="shared" si="36"/>
        <v>478389.67507393082</v>
      </c>
      <c r="F549" s="270">
        <f t="shared" si="34"/>
        <v>0</v>
      </c>
      <c r="G549" s="270">
        <v>0</v>
      </c>
      <c r="H549" s="270"/>
      <c r="I549" s="270"/>
      <c r="J549" s="270"/>
      <c r="K549" s="270"/>
      <c r="L549" s="270"/>
      <c r="M549" s="270"/>
      <c r="N549" s="270">
        <f t="shared" si="31"/>
        <v>562711.36641552637</v>
      </c>
      <c r="O549" s="265"/>
    </row>
    <row r="550" spans="1:15" outlineLevel="1" x14ac:dyDescent="0.2">
      <c r="A550" s="257">
        <f t="shared" si="32"/>
        <v>2054</v>
      </c>
      <c r="B550" s="257">
        <f t="shared" si="33"/>
        <v>3</v>
      </c>
      <c r="C550" s="270">
        <v>96357.871235361308</v>
      </c>
      <c r="D550" s="270"/>
      <c r="E550" s="270">
        <f t="shared" si="36"/>
        <v>567735.50373870262</v>
      </c>
      <c r="F550" s="270">
        <f t="shared" si="34"/>
        <v>0</v>
      </c>
      <c r="G550" s="270">
        <v>0</v>
      </c>
      <c r="H550" s="270"/>
      <c r="I550" s="270"/>
      <c r="J550" s="270"/>
      <c r="K550" s="270"/>
      <c r="L550" s="270"/>
      <c r="M550" s="270"/>
      <c r="N550" s="270">
        <f t="shared" si="31"/>
        <v>664093.37497406395</v>
      </c>
      <c r="O550" s="265"/>
    </row>
    <row r="551" spans="1:15" outlineLevel="1" x14ac:dyDescent="0.2">
      <c r="A551" s="257">
        <f t="shared" si="32"/>
        <v>2054</v>
      </c>
      <c r="B551" s="257">
        <f t="shared" si="33"/>
        <v>4</v>
      </c>
      <c r="C551" s="270">
        <v>101170.69122134232</v>
      </c>
      <c r="D551" s="270"/>
      <c r="E551" s="270">
        <f t="shared" si="36"/>
        <v>620935.40721122536</v>
      </c>
      <c r="F551" s="270">
        <f t="shared" si="34"/>
        <v>0</v>
      </c>
      <c r="G551" s="270">
        <v>0</v>
      </c>
      <c r="H551" s="270"/>
      <c r="I551" s="270"/>
      <c r="J551" s="270"/>
      <c r="K551" s="270"/>
      <c r="L551" s="270"/>
      <c r="M551" s="270"/>
      <c r="N551" s="270">
        <f t="shared" si="31"/>
        <v>722106.09843256767</v>
      </c>
      <c r="O551" s="265"/>
    </row>
    <row r="552" spans="1:15" outlineLevel="1" x14ac:dyDescent="0.2">
      <c r="A552" s="257">
        <f t="shared" si="32"/>
        <v>2054</v>
      </c>
      <c r="B552" s="257">
        <f t="shared" si="33"/>
        <v>5</v>
      </c>
      <c r="C552" s="270">
        <v>114497.88610475196</v>
      </c>
      <c r="D552" s="270"/>
      <c r="E552" s="270">
        <f t="shared" si="36"/>
        <v>629347.04103105911</v>
      </c>
      <c r="F552" s="270">
        <f t="shared" si="34"/>
        <v>0</v>
      </c>
      <c r="G552" s="270">
        <v>0</v>
      </c>
      <c r="H552" s="270"/>
      <c r="I552" s="270"/>
      <c r="J552" s="270"/>
      <c r="K552" s="270"/>
      <c r="L552" s="270"/>
      <c r="M552" s="270"/>
      <c r="N552" s="270">
        <f t="shared" si="31"/>
        <v>743844.92713581107</v>
      </c>
      <c r="O552" s="265"/>
    </row>
    <row r="553" spans="1:15" outlineLevel="1" x14ac:dyDescent="0.2">
      <c r="A553" s="257">
        <f t="shared" si="32"/>
        <v>2054</v>
      </c>
      <c r="B553" s="257">
        <f t="shared" si="33"/>
        <v>6</v>
      </c>
      <c r="C553" s="270">
        <v>124609.3050437229</v>
      </c>
      <c r="D553" s="270"/>
      <c r="E553" s="270">
        <f t="shared" si="36"/>
        <v>649974.17449690273</v>
      </c>
      <c r="F553" s="270">
        <f t="shared" si="34"/>
        <v>0</v>
      </c>
      <c r="G553" s="270">
        <v>0</v>
      </c>
      <c r="H553" s="270"/>
      <c r="I553" s="270"/>
      <c r="J553" s="270"/>
      <c r="K553" s="270"/>
      <c r="L553" s="270"/>
      <c r="M553" s="270"/>
      <c r="N553" s="270">
        <f t="shared" si="31"/>
        <v>774583.47954062559</v>
      </c>
      <c r="O553" s="265"/>
    </row>
    <row r="554" spans="1:15" outlineLevel="1" x14ac:dyDescent="0.2">
      <c r="A554" s="257">
        <f t="shared" si="32"/>
        <v>2054</v>
      </c>
      <c r="B554" s="257">
        <f t="shared" si="33"/>
        <v>7</v>
      </c>
      <c r="C554" s="270">
        <v>136264.90548383552</v>
      </c>
      <c r="D554" s="270"/>
      <c r="E554" s="270">
        <f t="shared" si="36"/>
        <v>611584.3375389399</v>
      </c>
      <c r="F554" s="270">
        <f t="shared" si="34"/>
        <v>0</v>
      </c>
      <c r="G554" s="270">
        <v>0</v>
      </c>
      <c r="H554" s="270"/>
      <c r="I554" s="270"/>
      <c r="J554" s="270"/>
      <c r="K554" s="270"/>
      <c r="L554" s="270"/>
      <c r="M554" s="270"/>
      <c r="N554" s="270">
        <f t="shared" si="31"/>
        <v>747849.24302277539</v>
      </c>
      <c r="O554" s="265"/>
    </row>
    <row r="555" spans="1:15" outlineLevel="1" x14ac:dyDescent="0.2">
      <c r="A555" s="257">
        <f t="shared" si="32"/>
        <v>2054</v>
      </c>
      <c r="B555" s="257">
        <f t="shared" si="33"/>
        <v>8</v>
      </c>
      <c r="C555" s="270">
        <v>135099.95939800114</v>
      </c>
      <c r="D555" s="270"/>
      <c r="E555" s="270">
        <f t="shared" si="36"/>
        <v>656053.52784923417</v>
      </c>
      <c r="F555" s="270">
        <f t="shared" si="34"/>
        <v>0</v>
      </c>
      <c r="G555" s="270">
        <v>0</v>
      </c>
      <c r="H555" s="270"/>
      <c r="I555" s="270"/>
      <c r="J555" s="270"/>
      <c r="K555" s="270"/>
      <c r="L555" s="270"/>
      <c r="M555" s="270"/>
      <c r="N555" s="270">
        <f t="shared" si="31"/>
        <v>791153.48724723537</v>
      </c>
      <c r="O555" s="265"/>
    </row>
    <row r="556" spans="1:15" outlineLevel="1" x14ac:dyDescent="0.2">
      <c r="A556" s="257">
        <f t="shared" si="32"/>
        <v>2054</v>
      </c>
      <c r="B556" s="257">
        <f t="shared" si="33"/>
        <v>9</v>
      </c>
      <c r="C556" s="270">
        <v>114945.20315977404</v>
      </c>
      <c r="D556" s="270"/>
      <c r="E556" s="270">
        <f t="shared" si="36"/>
        <v>647586.48553053488</v>
      </c>
      <c r="F556" s="270">
        <f t="shared" si="34"/>
        <v>0</v>
      </c>
      <c r="G556" s="270">
        <v>0</v>
      </c>
      <c r="H556" s="270"/>
      <c r="I556" s="270"/>
      <c r="J556" s="270"/>
      <c r="K556" s="270"/>
      <c r="L556" s="270"/>
      <c r="M556" s="270"/>
      <c r="N556" s="270">
        <f t="shared" si="31"/>
        <v>762531.68869030895</v>
      </c>
      <c r="O556" s="265"/>
    </row>
    <row r="557" spans="1:15" outlineLevel="1" x14ac:dyDescent="0.2">
      <c r="A557" s="257">
        <f t="shared" si="32"/>
        <v>2054</v>
      </c>
      <c r="B557" s="257">
        <f t="shared" si="33"/>
        <v>10</v>
      </c>
      <c r="C557" s="270">
        <v>106280.02890851811</v>
      </c>
      <c r="D557" s="270"/>
      <c r="E557" s="270">
        <f t="shared" si="36"/>
        <v>592142.8227503692</v>
      </c>
      <c r="F557" s="270">
        <f t="shared" si="34"/>
        <v>0</v>
      </c>
      <c r="G557" s="270">
        <v>0</v>
      </c>
      <c r="H557" s="270"/>
      <c r="I557" s="270"/>
      <c r="J557" s="270"/>
      <c r="K557" s="270"/>
      <c r="L557" s="270"/>
      <c r="M557" s="270"/>
      <c r="N557" s="270">
        <f t="shared" si="31"/>
        <v>698422.85165888735</v>
      </c>
      <c r="O557" s="265"/>
    </row>
    <row r="558" spans="1:15" outlineLevel="1" x14ac:dyDescent="0.2">
      <c r="A558" s="257">
        <f t="shared" si="32"/>
        <v>2054</v>
      </c>
      <c r="B558" s="257">
        <f t="shared" si="33"/>
        <v>11</v>
      </c>
      <c r="C558" s="270">
        <v>87465.227693817389</v>
      </c>
      <c r="D558" s="270"/>
      <c r="E558" s="270">
        <f t="shared" si="36"/>
        <v>539019.42396976228</v>
      </c>
      <c r="F558" s="270">
        <f t="shared" si="34"/>
        <v>0</v>
      </c>
      <c r="G558" s="270">
        <v>0</v>
      </c>
      <c r="H558" s="270"/>
      <c r="I558" s="270"/>
      <c r="J558" s="270"/>
      <c r="K558" s="270"/>
      <c r="L558" s="270"/>
      <c r="M558" s="270"/>
      <c r="N558" s="270">
        <f t="shared" si="31"/>
        <v>626484.65166357963</v>
      </c>
      <c r="O558" s="265"/>
    </row>
    <row r="559" spans="1:15" outlineLevel="1" x14ac:dyDescent="0.2">
      <c r="A559" s="257">
        <f t="shared" si="32"/>
        <v>2054</v>
      </c>
      <c r="B559" s="257">
        <f t="shared" si="33"/>
        <v>12</v>
      </c>
      <c r="C559" s="270">
        <v>90249.2586026645</v>
      </c>
      <c r="D559" s="270"/>
      <c r="E559" s="270">
        <f t="shared" si="36"/>
        <v>504880.79561733379</v>
      </c>
      <c r="F559" s="270">
        <f t="shared" si="34"/>
        <v>0</v>
      </c>
      <c r="G559" s="270">
        <v>0</v>
      </c>
      <c r="H559" s="270"/>
      <c r="I559" s="270"/>
      <c r="J559" s="270"/>
      <c r="K559" s="270"/>
      <c r="L559" s="270"/>
      <c r="M559" s="270"/>
      <c r="N559" s="270">
        <f t="shared" si="31"/>
        <v>595130.0542199983</v>
      </c>
      <c r="O559" s="265"/>
    </row>
    <row r="560" spans="1:15" outlineLevel="1" x14ac:dyDescent="0.2">
      <c r="A560" s="257">
        <f t="shared" si="32"/>
        <v>2055</v>
      </c>
      <c r="B560" s="257">
        <f t="shared" si="33"/>
        <v>1</v>
      </c>
      <c r="C560" s="270">
        <v>90523.828009793535</v>
      </c>
      <c r="D560" s="270"/>
      <c r="E560" s="270">
        <f t="shared" si="36"/>
        <v>500025.58158048859</v>
      </c>
      <c r="F560" s="270">
        <f t="shared" si="34"/>
        <v>0</v>
      </c>
      <c r="G560" s="270">
        <v>0</v>
      </c>
      <c r="H560" s="270"/>
      <c r="I560" s="270"/>
      <c r="J560" s="270"/>
      <c r="K560" s="270"/>
      <c r="L560" s="270"/>
      <c r="M560" s="270"/>
      <c r="N560" s="270">
        <f t="shared" si="31"/>
        <v>590549.40959028213</v>
      </c>
      <c r="O560" s="265"/>
    </row>
    <row r="561" spans="1:15" outlineLevel="1" x14ac:dyDescent="0.2">
      <c r="A561" s="257">
        <f t="shared" si="32"/>
        <v>2055</v>
      </c>
      <c r="B561" s="257">
        <f t="shared" si="33"/>
        <v>2</v>
      </c>
      <c r="C561" s="270">
        <v>85358.381188196596</v>
      </c>
      <c r="D561" s="270"/>
      <c r="E561" s="270">
        <f t="shared" si="36"/>
        <v>485565.52020445873</v>
      </c>
      <c r="F561" s="270">
        <f t="shared" si="34"/>
        <v>0</v>
      </c>
      <c r="G561" s="270">
        <v>0</v>
      </c>
      <c r="H561" s="270"/>
      <c r="I561" s="270"/>
      <c r="J561" s="270"/>
      <c r="K561" s="270"/>
      <c r="L561" s="270"/>
      <c r="M561" s="270"/>
      <c r="N561" s="270">
        <f t="shared" si="31"/>
        <v>570923.90139265533</v>
      </c>
      <c r="O561" s="265"/>
    </row>
    <row r="562" spans="1:15" outlineLevel="1" x14ac:dyDescent="0.2">
      <c r="A562" s="257">
        <f t="shared" si="32"/>
        <v>2055</v>
      </c>
      <c r="B562" s="257">
        <f t="shared" si="33"/>
        <v>3</v>
      </c>
      <c r="C562" s="270">
        <v>97542.539440664463</v>
      </c>
      <c r="D562" s="270"/>
      <c r="E562" s="270">
        <f t="shared" si="36"/>
        <v>576251.53630002739</v>
      </c>
      <c r="F562" s="270">
        <f t="shared" si="34"/>
        <v>0</v>
      </c>
      <c r="G562" s="270">
        <v>0</v>
      </c>
      <c r="H562" s="270"/>
      <c r="I562" s="270"/>
      <c r="J562" s="270"/>
      <c r="K562" s="270"/>
      <c r="L562" s="270"/>
      <c r="M562" s="270"/>
      <c r="N562" s="270">
        <f t="shared" si="31"/>
        <v>673794.07574069186</v>
      </c>
      <c r="O562" s="265"/>
    </row>
    <row r="563" spans="1:15" outlineLevel="1" x14ac:dyDescent="0.2">
      <c r="A563" s="257">
        <f t="shared" si="32"/>
        <v>2055</v>
      </c>
      <c r="B563" s="257">
        <f t="shared" si="33"/>
        <v>4</v>
      </c>
      <c r="C563" s="270">
        <v>102414.53046002488</v>
      </c>
      <c r="D563" s="270"/>
      <c r="E563" s="270">
        <f t="shared" si="36"/>
        <v>630249.43832512945</v>
      </c>
      <c r="F563" s="270">
        <f t="shared" si="34"/>
        <v>0</v>
      </c>
      <c r="G563" s="270">
        <v>0</v>
      </c>
      <c r="H563" s="270"/>
      <c r="I563" s="270"/>
      <c r="J563" s="270"/>
      <c r="K563" s="270"/>
      <c r="L563" s="270"/>
      <c r="M563" s="270"/>
      <c r="N563" s="270">
        <f t="shared" si="31"/>
        <v>732663.96878515428</v>
      </c>
      <c r="O563" s="265"/>
    </row>
    <row r="564" spans="1:15" outlineLevel="1" x14ac:dyDescent="0.2">
      <c r="A564" s="257">
        <f t="shared" si="32"/>
        <v>2055</v>
      </c>
      <c r="B564" s="257">
        <f t="shared" si="33"/>
        <v>5</v>
      </c>
      <c r="C564" s="270">
        <v>115905.57603712306</v>
      </c>
      <c r="D564" s="270"/>
      <c r="E564" s="270">
        <f t="shared" si="36"/>
        <v>638787.24665233842</v>
      </c>
      <c r="F564" s="270">
        <f t="shared" si="34"/>
        <v>0</v>
      </c>
      <c r="G564" s="270">
        <v>0</v>
      </c>
      <c r="H564" s="270"/>
      <c r="I564" s="270"/>
      <c r="J564" s="270"/>
      <c r="K564" s="270"/>
      <c r="L564" s="270"/>
      <c r="M564" s="270"/>
      <c r="N564" s="270">
        <f t="shared" si="31"/>
        <v>754692.82268946152</v>
      </c>
      <c r="O564" s="265"/>
    </row>
    <row r="565" spans="1:15" outlineLevel="1" x14ac:dyDescent="0.2">
      <c r="A565" s="257">
        <f t="shared" si="32"/>
        <v>2055</v>
      </c>
      <c r="B565" s="257">
        <f t="shared" si="33"/>
        <v>6</v>
      </c>
      <c r="C565" s="270">
        <v>126141.30943399893</v>
      </c>
      <c r="D565" s="270"/>
      <c r="E565" s="270">
        <f t="shared" si="36"/>
        <v>659723.78712036018</v>
      </c>
      <c r="F565" s="270">
        <f t="shared" si="34"/>
        <v>0</v>
      </c>
      <c r="G565" s="270">
        <v>0</v>
      </c>
      <c r="H565" s="270"/>
      <c r="I565" s="270"/>
      <c r="J565" s="270"/>
      <c r="K565" s="270"/>
      <c r="L565" s="270"/>
      <c r="M565" s="270"/>
      <c r="N565" s="270">
        <f t="shared" si="31"/>
        <v>785865.09655435907</v>
      </c>
      <c r="O565" s="265"/>
    </row>
    <row r="566" spans="1:15" outlineLevel="1" x14ac:dyDescent="0.2">
      <c r="A566" s="257">
        <f t="shared" si="32"/>
        <v>2055</v>
      </c>
      <c r="B566" s="257">
        <f t="shared" si="33"/>
        <v>7</v>
      </c>
      <c r="C566" s="270">
        <v>137940.20921310785</v>
      </c>
      <c r="D566" s="270"/>
      <c r="E566" s="270">
        <f t="shared" si="36"/>
        <v>620758.10260767327</v>
      </c>
      <c r="F566" s="270">
        <f t="shared" si="34"/>
        <v>0</v>
      </c>
      <c r="G566" s="270">
        <v>0</v>
      </c>
      <c r="H566" s="270"/>
      <c r="I566" s="270"/>
      <c r="J566" s="270"/>
      <c r="K566" s="270"/>
      <c r="L566" s="270"/>
      <c r="M566" s="270"/>
      <c r="N566" s="270">
        <f t="shared" si="31"/>
        <v>758698.31182078109</v>
      </c>
      <c r="O566" s="265"/>
    </row>
    <row r="567" spans="1:15" outlineLevel="1" x14ac:dyDescent="0.2">
      <c r="A567" s="257">
        <f t="shared" si="32"/>
        <v>2055</v>
      </c>
      <c r="B567" s="257">
        <f t="shared" si="33"/>
        <v>8</v>
      </c>
      <c r="C567" s="270">
        <v>136760.94074165949</v>
      </c>
      <c r="D567" s="270"/>
      <c r="E567" s="270">
        <f t="shared" si="36"/>
        <v>665894.33077303274</v>
      </c>
      <c r="F567" s="270">
        <f t="shared" si="34"/>
        <v>0</v>
      </c>
      <c r="G567" s="270">
        <v>0</v>
      </c>
      <c r="H567" s="270"/>
      <c r="I567" s="270"/>
      <c r="J567" s="270"/>
      <c r="K567" s="270"/>
      <c r="L567" s="270"/>
      <c r="M567" s="270"/>
      <c r="N567" s="270">
        <f t="shared" si="31"/>
        <v>802655.27151469223</v>
      </c>
      <c r="O567" s="265"/>
    </row>
    <row r="568" spans="1:15" outlineLevel="1" x14ac:dyDescent="0.2">
      <c r="A568" s="257">
        <f t="shared" si="32"/>
        <v>2055</v>
      </c>
      <c r="B568" s="257">
        <f t="shared" si="33"/>
        <v>9</v>
      </c>
      <c r="C568" s="270">
        <v>116358.39261476829</v>
      </c>
      <c r="D568" s="270"/>
      <c r="E568" s="270">
        <f t="shared" si="36"/>
        <v>657300.28281947481</v>
      </c>
      <c r="F568" s="270">
        <f t="shared" si="34"/>
        <v>0</v>
      </c>
      <c r="G568" s="270">
        <v>0</v>
      </c>
      <c r="H568" s="270"/>
      <c r="I568" s="270"/>
      <c r="J568" s="270"/>
      <c r="K568" s="270"/>
      <c r="L568" s="270"/>
      <c r="M568" s="270"/>
      <c r="N568" s="270">
        <f t="shared" si="31"/>
        <v>773658.67543424317</v>
      </c>
      <c r="O568" s="265"/>
    </row>
    <row r="569" spans="1:15" outlineLevel="1" x14ac:dyDescent="0.2">
      <c r="A569" s="257">
        <f t="shared" si="32"/>
        <v>2055</v>
      </c>
      <c r="B569" s="257">
        <f t="shared" si="33"/>
        <v>10</v>
      </c>
      <c r="C569" s="270">
        <v>107586.68470624837</v>
      </c>
      <c r="D569" s="270"/>
      <c r="E569" s="270">
        <f t="shared" si="36"/>
        <v>601024.96509709442</v>
      </c>
      <c r="F569" s="270">
        <f t="shared" si="34"/>
        <v>0</v>
      </c>
      <c r="G569" s="270">
        <v>0</v>
      </c>
      <c r="H569" s="270"/>
      <c r="I569" s="270"/>
      <c r="J569" s="270"/>
      <c r="K569" s="270"/>
      <c r="L569" s="270"/>
      <c r="M569" s="270"/>
      <c r="N569" s="270">
        <f t="shared" si="31"/>
        <v>708611.64980334276</v>
      </c>
      <c r="O569" s="265"/>
    </row>
    <row r="570" spans="1:15" outlineLevel="1" x14ac:dyDescent="0.2">
      <c r="A570" s="257">
        <f t="shared" si="32"/>
        <v>2055</v>
      </c>
      <c r="B570" s="257">
        <f t="shared" si="33"/>
        <v>11</v>
      </c>
      <c r="C570" s="270">
        <v>88540.565629266173</v>
      </c>
      <c r="D570" s="270"/>
      <c r="E570" s="270">
        <f t="shared" si="36"/>
        <v>547104.71533428773</v>
      </c>
      <c r="F570" s="270">
        <f t="shared" si="34"/>
        <v>0</v>
      </c>
      <c r="G570" s="270">
        <v>0</v>
      </c>
      <c r="H570" s="270"/>
      <c r="I570" s="270"/>
      <c r="J570" s="270"/>
      <c r="K570" s="270"/>
      <c r="L570" s="270"/>
      <c r="M570" s="270"/>
      <c r="N570" s="270">
        <f t="shared" si="31"/>
        <v>635645.28096355393</v>
      </c>
      <c r="O570" s="265"/>
    </row>
    <row r="571" spans="1:15" outlineLevel="1" x14ac:dyDescent="0.2">
      <c r="A571" s="257">
        <f t="shared" si="32"/>
        <v>2055</v>
      </c>
      <c r="B571" s="257">
        <f t="shared" si="33"/>
        <v>12</v>
      </c>
      <c r="C571" s="270">
        <v>91358.824700877842</v>
      </c>
      <c r="D571" s="270"/>
      <c r="E571" s="270">
        <f t="shared" si="36"/>
        <v>512454.00755625748</v>
      </c>
      <c r="F571" s="270">
        <f t="shared" si="34"/>
        <v>0</v>
      </c>
      <c r="G571" s="270">
        <v>0</v>
      </c>
      <c r="H571" s="270"/>
      <c r="I571" s="270"/>
      <c r="J571" s="270"/>
      <c r="K571" s="270"/>
      <c r="L571" s="270"/>
      <c r="M571" s="270"/>
      <c r="N571" s="270">
        <f t="shared" si="31"/>
        <v>603812.83225713531</v>
      </c>
      <c r="O571" s="265"/>
    </row>
    <row r="572" spans="1:15" outlineLevel="1" x14ac:dyDescent="0.2">
      <c r="A572" s="257">
        <f t="shared" si="32"/>
        <v>2056</v>
      </c>
      <c r="B572" s="257">
        <f t="shared" si="33"/>
        <v>1</v>
      </c>
      <c r="C572" s="270">
        <v>91636.769791203333</v>
      </c>
      <c r="D572" s="270"/>
      <c r="E572" s="270">
        <f t="shared" si="36"/>
        <v>507525.96530881478</v>
      </c>
      <c r="F572" s="270">
        <f t="shared" si="34"/>
        <v>0</v>
      </c>
      <c r="G572" s="270">
        <v>0</v>
      </c>
      <c r="H572" s="270"/>
      <c r="I572" s="270"/>
      <c r="J572" s="270"/>
      <c r="K572" s="270"/>
      <c r="L572" s="270"/>
      <c r="M572" s="270"/>
      <c r="N572" s="270">
        <f t="shared" si="31"/>
        <v>599162.73510001809</v>
      </c>
      <c r="O572" s="265"/>
    </row>
    <row r="573" spans="1:15" outlineLevel="1" x14ac:dyDescent="0.2">
      <c r="A573" s="257">
        <f t="shared" si="32"/>
        <v>2056</v>
      </c>
      <c r="B573" s="257">
        <f t="shared" si="33"/>
        <v>2</v>
      </c>
      <c r="C573" s="270">
        <v>86407.816578926824</v>
      </c>
      <c r="D573" s="270"/>
      <c r="E573" s="270">
        <f t="shared" si="36"/>
        <v>492849.00301201089</v>
      </c>
      <c r="F573" s="270">
        <f t="shared" si="34"/>
        <v>0</v>
      </c>
      <c r="G573" s="270">
        <v>0</v>
      </c>
      <c r="H573" s="270"/>
      <c r="I573" s="270"/>
      <c r="J573" s="270"/>
      <c r="K573" s="270"/>
      <c r="L573" s="270"/>
      <c r="M573" s="270"/>
      <c r="N573" s="270">
        <f t="shared" ref="N573:N636" si="37">SUM(C573:M573)</f>
        <v>579256.8195909377</v>
      </c>
      <c r="O573" s="265"/>
    </row>
    <row r="574" spans="1:15" outlineLevel="1" x14ac:dyDescent="0.2">
      <c r="A574" s="257">
        <f t="shared" si="32"/>
        <v>2056</v>
      </c>
      <c r="B574" s="257">
        <f t="shared" si="33"/>
        <v>3</v>
      </c>
      <c r="C574" s="270">
        <v>98741.772504433917</v>
      </c>
      <c r="D574" s="270"/>
      <c r="E574" s="270">
        <f t="shared" si="36"/>
        <v>584895.30934985075</v>
      </c>
      <c r="F574" s="270">
        <f t="shared" si="34"/>
        <v>0</v>
      </c>
      <c r="G574" s="270">
        <v>0</v>
      </c>
      <c r="H574" s="270"/>
      <c r="I574" s="270"/>
      <c r="J574" s="270"/>
      <c r="K574" s="270"/>
      <c r="L574" s="270"/>
      <c r="M574" s="270"/>
      <c r="N574" s="270">
        <f t="shared" si="37"/>
        <v>683637.08185428462</v>
      </c>
      <c r="O574" s="265"/>
    </row>
    <row r="575" spans="1:15" outlineLevel="1" x14ac:dyDescent="0.2">
      <c r="A575" s="257">
        <f t="shared" si="32"/>
        <v>2056</v>
      </c>
      <c r="B575" s="257">
        <f t="shared" si="33"/>
        <v>4</v>
      </c>
      <c r="C575" s="270">
        <v>103673.66203320678</v>
      </c>
      <c r="D575" s="270"/>
      <c r="E575" s="270">
        <f t="shared" si="36"/>
        <v>639703.17990582809</v>
      </c>
      <c r="F575" s="270">
        <f t="shared" si="34"/>
        <v>0</v>
      </c>
      <c r="G575" s="270">
        <v>0</v>
      </c>
      <c r="H575" s="270"/>
      <c r="I575" s="270"/>
      <c r="J575" s="270"/>
      <c r="K575" s="270"/>
      <c r="L575" s="270"/>
      <c r="M575" s="270"/>
      <c r="N575" s="270">
        <f t="shared" si="37"/>
        <v>743376.84193903487</v>
      </c>
      <c r="O575" s="265"/>
    </row>
    <row r="576" spans="1:15" outlineLevel="1" x14ac:dyDescent="0.2">
      <c r="A576" s="257">
        <f t="shared" si="32"/>
        <v>2056</v>
      </c>
      <c r="B576" s="257">
        <f t="shared" si="33"/>
        <v>5</v>
      </c>
      <c r="C576" s="270">
        <v>117330.57276015302</v>
      </c>
      <c r="D576" s="270"/>
      <c r="E576" s="270">
        <f t="shared" si="36"/>
        <v>648369.05535802408</v>
      </c>
      <c r="F576" s="270">
        <f t="shared" si="34"/>
        <v>0</v>
      </c>
      <c r="G576" s="270">
        <v>0</v>
      </c>
      <c r="H576" s="270"/>
      <c r="I576" s="270"/>
      <c r="J576" s="270"/>
      <c r="K576" s="270"/>
      <c r="L576" s="270"/>
      <c r="M576" s="270"/>
      <c r="N576" s="270">
        <f t="shared" si="37"/>
        <v>765699.62811817706</v>
      </c>
      <c r="O576" s="265"/>
    </row>
    <row r="577" spans="1:15" outlineLevel="1" x14ac:dyDescent="0.2">
      <c r="A577" s="257">
        <f t="shared" si="32"/>
        <v>2056</v>
      </c>
      <c r="B577" s="257">
        <f t="shared" si="33"/>
        <v>6</v>
      </c>
      <c r="C577" s="270">
        <v>127692.14899433711</v>
      </c>
      <c r="D577" s="270"/>
      <c r="E577" s="270">
        <f t="shared" si="36"/>
        <v>669619.64393325953</v>
      </c>
      <c r="F577" s="270">
        <f t="shared" si="34"/>
        <v>0</v>
      </c>
      <c r="G577" s="270">
        <v>0</v>
      </c>
      <c r="H577" s="270"/>
      <c r="I577" s="270"/>
      <c r="J577" s="270"/>
      <c r="K577" s="270"/>
      <c r="L577" s="270"/>
      <c r="M577" s="270"/>
      <c r="N577" s="270">
        <f t="shared" si="37"/>
        <v>797311.7929275966</v>
      </c>
      <c r="O577" s="265"/>
    </row>
    <row r="578" spans="1:15" outlineLevel="1" x14ac:dyDescent="0.2">
      <c r="A578" s="257">
        <f t="shared" si="32"/>
        <v>2056</v>
      </c>
      <c r="B578" s="257">
        <f t="shared" si="33"/>
        <v>7</v>
      </c>
      <c r="C578" s="270">
        <v>139636.1099007485</v>
      </c>
      <c r="D578" s="270"/>
      <c r="E578" s="270">
        <f t="shared" si="36"/>
        <v>630069.47415252239</v>
      </c>
      <c r="F578" s="270">
        <f t="shared" si="34"/>
        <v>0</v>
      </c>
      <c r="G578" s="270">
        <v>0</v>
      </c>
      <c r="H578" s="270"/>
      <c r="I578" s="270"/>
      <c r="J578" s="270"/>
      <c r="K578" s="270"/>
      <c r="L578" s="270"/>
      <c r="M578" s="270"/>
      <c r="N578" s="270">
        <f t="shared" si="37"/>
        <v>769705.58405327087</v>
      </c>
      <c r="O578" s="265"/>
    </row>
    <row r="579" spans="1:15" outlineLevel="1" x14ac:dyDescent="0.2">
      <c r="A579" s="257">
        <f t="shared" si="32"/>
        <v>2056</v>
      </c>
      <c r="B579" s="257">
        <f t="shared" si="33"/>
        <v>8</v>
      </c>
      <c r="C579" s="270">
        <v>138442.34295765765</v>
      </c>
      <c r="D579" s="270"/>
      <c r="E579" s="270">
        <f t="shared" si="36"/>
        <v>675882.74574077921</v>
      </c>
      <c r="F579" s="270">
        <f t="shared" si="34"/>
        <v>0</v>
      </c>
      <c r="G579" s="270">
        <v>0</v>
      </c>
      <c r="H579" s="270"/>
      <c r="I579" s="270"/>
      <c r="J579" s="270"/>
      <c r="K579" s="270"/>
      <c r="L579" s="270"/>
      <c r="M579" s="270"/>
      <c r="N579" s="270">
        <f t="shared" si="37"/>
        <v>814325.08869843686</v>
      </c>
      <c r="O579" s="265"/>
    </row>
    <row r="580" spans="1:15" outlineLevel="1" x14ac:dyDescent="0.2">
      <c r="A580" s="257">
        <f t="shared" si="32"/>
        <v>2056</v>
      </c>
      <c r="B580" s="257">
        <f t="shared" si="33"/>
        <v>9</v>
      </c>
      <c r="C580" s="270">
        <v>117788.95647409442</v>
      </c>
      <c r="D580" s="270"/>
      <c r="E580" s="270">
        <f t="shared" si="36"/>
        <v>667159.7870678386</v>
      </c>
      <c r="F580" s="270">
        <f t="shared" si="34"/>
        <v>0</v>
      </c>
      <c r="G580" s="270">
        <v>0</v>
      </c>
      <c r="H580" s="270"/>
      <c r="I580" s="270"/>
      <c r="J580" s="270"/>
      <c r="K580" s="270"/>
      <c r="L580" s="270"/>
      <c r="M580" s="270"/>
      <c r="N580" s="270">
        <f t="shared" si="37"/>
        <v>784948.74354193301</v>
      </c>
      <c r="O580" s="265"/>
    </row>
    <row r="581" spans="1:15" outlineLevel="1" x14ac:dyDescent="0.2">
      <c r="A581" s="257">
        <f t="shared" si="32"/>
        <v>2056</v>
      </c>
      <c r="B581" s="257">
        <f t="shared" si="33"/>
        <v>10</v>
      </c>
      <c r="C581" s="270">
        <v>108909.40513428854</v>
      </c>
      <c r="D581" s="270"/>
      <c r="E581" s="270">
        <f t="shared" si="36"/>
        <v>610040.33957910258</v>
      </c>
      <c r="F581" s="270">
        <f t="shared" si="34"/>
        <v>0</v>
      </c>
      <c r="G581" s="270">
        <v>0</v>
      </c>
      <c r="H581" s="270"/>
      <c r="I581" s="270"/>
      <c r="J581" s="270"/>
      <c r="K581" s="270"/>
      <c r="L581" s="270"/>
      <c r="M581" s="270"/>
      <c r="N581" s="270">
        <f t="shared" si="37"/>
        <v>718949.74471339118</v>
      </c>
      <c r="O581" s="265"/>
    </row>
    <row r="582" spans="1:15" outlineLevel="1" x14ac:dyDescent="0.2">
      <c r="A582" s="257">
        <f t="shared" si="32"/>
        <v>2056</v>
      </c>
      <c r="B582" s="257">
        <f t="shared" si="33"/>
        <v>11</v>
      </c>
      <c r="C582" s="270">
        <v>89629.124266311526</v>
      </c>
      <c r="D582" s="270"/>
      <c r="E582" s="270">
        <f t="shared" si="36"/>
        <v>555311.28606935579</v>
      </c>
      <c r="F582" s="270">
        <f t="shared" si="34"/>
        <v>0</v>
      </c>
      <c r="G582" s="270">
        <v>0</v>
      </c>
      <c r="H582" s="270"/>
      <c r="I582" s="270"/>
      <c r="J582" s="270"/>
      <c r="K582" s="270"/>
      <c r="L582" s="270"/>
      <c r="M582" s="270"/>
      <c r="N582" s="270">
        <f t="shared" si="37"/>
        <v>644940.41033566731</v>
      </c>
      <c r="O582" s="265"/>
    </row>
    <row r="583" spans="1:15" outlineLevel="1" x14ac:dyDescent="0.2">
      <c r="A583" s="257">
        <f t="shared" si="32"/>
        <v>2056</v>
      </c>
      <c r="B583" s="257">
        <f t="shared" si="33"/>
        <v>12</v>
      </c>
      <c r="C583" s="270">
        <v>92482.032317540928</v>
      </c>
      <c r="D583" s="270"/>
      <c r="E583" s="270">
        <f t="shared" si="36"/>
        <v>520140.81767433498</v>
      </c>
      <c r="F583" s="270">
        <f t="shared" si="34"/>
        <v>0</v>
      </c>
      <c r="G583" s="270">
        <v>0</v>
      </c>
      <c r="H583" s="270"/>
      <c r="I583" s="270"/>
      <c r="J583" s="270"/>
      <c r="K583" s="270"/>
      <c r="L583" s="270"/>
      <c r="M583" s="270"/>
      <c r="N583" s="270">
        <f t="shared" si="37"/>
        <v>612622.84999187593</v>
      </c>
      <c r="O583" s="265"/>
    </row>
    <row r="584" spans="1:15" outlineLevel="1" x14ac:dyDescent="0.2">
      <c r="A584" s="257">
        <f t="shared" si="32"/>
        <v>2057</v>
      </c>
      <c r="B584" s="257">
        <f t="shared" si="33"/>
        <v>1</v>
      </c>
      <c r="C584" s="270">
        <v>92763.394593272329</v>
      </c>
      <c r="D584" s="270"/>
      <c r="E584" s="270">
        <f t="shared" si="36"/>
        <v>515138.85479313508</v>
      </c>
      <c r="F584" s="270">
        <f t="shared" si="34"/>
        <v>0</v>
      </c>
      <c r="G584" s="270">
        <v>0</v>
      </c>
      <c r="H584" s="270"/>
      <c r="I584" s="270"/>
      <c r="J584" s="270"/>
      <c r="K584" s="270"/>
      <c r="L584" s="270"/>
      <c r="M584" s="270"/>
      <c r="N584" s="270">
        <f t="shared" si="37"/>
        <v>607902.24938640743</v>
      </c>
      <c r="O584" s="265"/>
    </row>
    <row r="585" spans="1:15" outlineLevel="1" x14ac:dyDescent="0.2">
      <c r="A585" s="257">
        <f t="shared" ref="A585:A648" si="38">+A573+1</f>
        <v>2057</v>
      </c>
      <c r="B585" s="257">
        <f t="shared" ref="B585:B648" si="39">+B573</f>
        <v>2</v>
      </c>
      <c r="C585" s="270">
        <v>87470.15421339676</v>
      </c>
      <c r="D585" s="270"/>
      <c r="E585" s="270">
        <f t="shared" si="36"/>
        <v>500241.73806174356</v>
      </c>
      <c r="F585" s="270">
        <f t="shared" ref="F585:F648" si="40">+F573</f>
        <v>0</v>
      </c>
      <c r="G585" s="270">
        <v>0</v>
      </c>
      <c r="H585" s="270"/>
      <c r="I585" s="270"/>
      <c r="J585" s="270"/>
      <c r="K585" s="270"/>
      <c r="L585" s="270"/>
      <c r="M585" s="270"/>
      <c r="N585" s="270">
        <f t="shared" si="37"/>
        <v>587711.89227514027</v>
      </c>
      <c r="O585" s="265"/>
    </row>
    <row r="586" spans="1:15" outlineLevel="1" x14ac:dyDescent="0.2">
      <c r="A586" s="257">
        <f t="shared" si="38"/>
        <v>2057</v>
      </c>
      <c r="B586" s="257">
        <f t="shared" si="39"/>
        <v>3</v>
      </c>
      <c r="C586" s="270">
        <v>99955.74949377148</v>
      </c>
      <c r="D586" s="270"/>
      <c r="E586" s="270">
        <f t="shared" si="36"/>
        <v>593668.73899550131</v>
      </c>
      <c r="F586" s="270">
        <f t="shared" si="40"/>
        <v>0</v>
      </c>
      <c r="G586" s="270">
        <v>0</v>
      </c>
      <c r="H586" s="270"/>
      <c r="I586" s="270"/>
      <c r="J586" s="270"/>
      <c r="K586" s="270"/>
      <c r="L586" s="270"/>
      <c r="M586" s="270"/>
      <c r="N586" s="270">
        <f t="shared" si="37"/>
        <v>693624.48848927277</v>
      </c>
      <c r="O586" s="265"/>
    </row>
    <row r="587" spans="1:15" outlineLevel="1" x14ac:dyDescent="0.2">
      <c r="A587" s="257">
        <f t="shared" si="38"/>
        <v>2057</v>
      </c>
      <c r="B587" s="257">
        <f t="shared" si="39"/>
        <v>4</v>
      </c>
      <c r="C587" s="270">
        <v>104948.27395191645</v>
      </c>
      <c r="D587" s="270"/>
      <c r="E587" s="270">
        <f t="shared" si="36"/>
        <v>649298.72761032451</v>
      </c>
      <c r="F587" s="270">
        <f t="shared" si="40"/>
        <v>0</v>
      </c>
      <c r="G587" s="270">
        <v>0</v>
      </c>
      <c r="H587" s="270"/>
      <c r="I587" s="270"/>
      <c r="J587" s="270"/>
      <c r="K587" s="270"/>
      <c r="L587" s="270"/>
      <c r="M587" s="270"/>
      <c r="N587" s="270">
        <f t="shared" si="37"/>
        <v>754247.001562241</v>
      </c>
      <c r="O587" s="265"/>
    </row>
    <row r="588" spans="1:15" outlineLevel="1" x14ac:dyDescent="0.2">
      <c r="A588" s="257">
        <f t="shared" si="38"/>
        <v>2057</v>
      </c>
      <c r="B588" s="257">
        <f t="shared" si="39"/>
        <v>5</v>
      </c>
      <c r="C588" s="270">
        <v>118773.08905152539</v>
      </c>
      <c r="D588" s="270"/>
      <c r="E588" s="270">
        <f t="shared" si="36"/>
        <v>658094.59119438357</v>
      </c>
      <c r="F588" s="270">
        <f t="shared" si="40"/>
        <v>0</v>
      </c>
      <c r="G588" s="270">
        <v>0</v>
      </c>
      <c r="H588" s="270"/>
      <c r="I588" s="270"/>
      <c r="J588" s="270"/>
      <c r="K588" s="270"/>
      <c r="L588" s="270"/>
      <c r="M588" s="270"/>
      <c r="N588" s="270">
        <f t="shared" si="37"/>
        <v>776867.68024590891</v>
      </c>
      <c r="O588" s="265"/>
    </row>
    <row r="589" spans="1:15" outlineLevel="1" x14ac:dyDescent="0.2">
      <c r="A589" s="257">
        <f t="shared" si="38"/>
        <v>2057</v>
      </c>
      <c r="B589" s="257">
        <f t="shared" si="39"/>
        <v>6</v>
      </c>
      <c r="C589" s="270">
        <v>129262.05529302375</v>
      </c>
      <c r="D589" s="270"/>
      <c r="E589" s="270">
        <f t="shared" si="36"/>
        <v>679663.93859844387</v>
      </c>
      <c r="F589" s="270">
        <f t="shared" si="40"/>
        <v>0</v>
      </c>
      <c r="G589" s="270">
        <v>0</v>
      </c>
      <c r="H589" s="270"/>
      <c r="I589" s="270"/>
      <c r="J589" s="270"/>
      <c r="K589" s="270"/>
      <c r="L589" s="270"/>
      <c r="M589" s="270"/>
      <c r="N589" s="270">
        <f t="shared" si="37"/>
        <v>808925.99389146757</v>
      </c>
      <c r="O589" s="265"/>
    </row>
    <row r="590" spans="1:15" outlineLevel="1" x14ac:dyDescent="0.2">
      <c r="A590" s="257">
        <f t="shared" si="38"/>
        <v>2057</v>
      </c>
      <c r="B590" s="257">
        <f t="shared" si="39"/>
        <v>7</v>
      </c>
      <c r="C590" s="270">
        <v>141352.86077528351</v>
      </c>
      <c r="D590" s="270"/>
      <c r="E590" s="270">
        <f t="shared" si="36"/>
        <v>639520.51627063029</v>
      </c>
      <c r="F590" s="270">
        <f t="shared" si="40"/>
        <v>0</v>
      </c>
      <c r="G590" s="270">
        <v>0</v>
      </c>
      <c r="H590" s="270"/>
      <c r="I590" s="270"/>
      <c r="J590" s="270"/>
      <c r="K590" s="270"/>
      <c r="L590" s="270"/>
      <c r="M590" s="270"/>
      <c r="N590" s="270">
        <f t="shared" si="37"/>
        <v>780873.37704591383</v>
      </c>
      <c r="O590" s="265"/>
    </row>
    <row r="591" spans="1:15" outlineLevel="1" x14ac:dyDescent="0.2">
      <c r="A591" s="257">
        <f t="shared" si="38"/>
        <v>2057</v>
      </c>
      <c r="B591" s="257">
        <f t="shared" si="39"/>
        <v>8</v>
      </c>
      <c r="C591" s="270">
        <v>140144.41710963863</v>
      </c>
      <c r="D591" s="270"/>
      <c r="E591" s="270">
        <f t="shared" si="36"/>
        <v>686020.98693313415</v>
      </c>
      <c r="F591" s="270">
        <f t="shared" si="40"/>
        <v>0</v>
      </c>
      <c r="G591" s="270">
        <v>0</v>
      </c>
      <c r="H591" s="270"/>
      <c r="I591" s="270"/>
      <c r="J591" s="270"/>
      <c r="K591" s="270"/>
      <c r="L591" s="270"/>
      <c r="M591" s="270"/>
      <c r="N591" s="270">
        <f t="shared" si="37"/>
        <v>826165.40404277272</v>
      </c>
      <c r="O591" s="265"/>
    </row>
    <row r="592" spans="1:15" outlineLevel="1" x14ac:dyDescent="0.2">
      <c r="A592" s="257">
        <f t="shared" si="38"/>
        <v>2057</v>
      </c>
      <c r="B592" s="257">
        <f t="shared" si="39"/>
        <v>9</v>
      </c>
      <c r="C592" s="270">
        <v>119237.10834670966</v>
      </c>
      <c r="D592" s="270"/>
      <c r="E592" s="270">
        <f t="shared" si="36"/>
        <v>677167.18388001889</v>
      </c>
      <c r="F592" s="270">
        <f t="shared" si="40"/>
        <v>0</v>
      </c>
      <c r="G592" s="270">
        <v>0</v>
      </c>
      <c r="H592" s="270"/>
      <c r="I592" s="270"/>
      <c r="J592" s="270"/>
      <c r="K592" s="270"/>
      <c r="L592" s="270"/>
      <c r="M592" s="270"/>
      <c r="N592" s="270">
        <f t="shared" si="37"/>
        <v>796404.29222672852</v>
      </c>
      <c r="O592" s="265"/>
    </row>
    <row r="593" spans="1:15" outlineLevel="1" x14ac:dyDescent="0.2">
      <c r="A593" s="257">
        <f t="shared" si="38"/>
        <v>2057</v>
      </c>
      <c r="B593" s="257">
        <f t="shared" si="39"/>
        <v>10</v>
      </c>
      <c r="C593" s="270">
        <v>110248.38769862866</v>
      </c>
      <c r="D593" s="270"/>
      <c r="E593" s="270">
        <f t="shared" si="36"/>
        <v>619190.94467842416</v>
      </c>
      <c r="F593" s="270">
        <f t="shared" si="40"/>
        <v>0</v>
      </c>
      <c r="G593" s="270">
        <v>0</v>
      </c>
      <c r="H593" s="270"/>
      <c r="I593" s="270"/>
      <c r="J593" s="270"/>
      <c r="K593" s="270"/>
      <c r="L593" s="270"/>
      <c r="M593" s="270"/>
      <c r="N593" s="270">
        <f t="shared" si="37"/>
        <v>729439.33237705287</v>
      </c>
      <c r="O593" s="265"/>
    </row>
    <row r="594" spans="1:15" outlineLevel="1" x14ac:dyDescent="0.2">
      <c r="A594" s="257">
        <f t="shared" si="38"/>
        <v>2057</v>
      </c>
      <c r="B594" s="257">
        <f t="shared" si="39"/>
        <v>11</v>
      </c>
      <c r="C594" s="270">
        <v>90731.066146369441</v>
      </c>
      <c r="D594" s="270"/>
      <c r="E594" s="270">
        <f t="shared" si="36"/>
        <v>563640.95536552568</v>
      </c>
      <c r="F594" s="270">
        <f t="shared" si="40"/>
        <v>0</v>
      </c>
      <c r="G594" s="270">
        <v>0</v>
      </c>
      <c r="H594" s="270"/>
      <c r="I594" s="270"/>
      <c r="J594" s="270"/>
      <c r="K594" s="270"/>
      <c r="L594" s="270"/>
      <c r="M594" s="270"/>
      <c r="N594" s="270">
        <f t="shared" si="37"/>
        <v>654372.02151189512</v>
      </c>
      <c r="O594" s="265"/>
    </row>
    <row r="595" spans="1:15" outlineLevel="1" x14ac:dyDescent="0.2">
      <c r="A595" s="257">
        <f t="shared" si="38"/>
        <v>2057</v>
      </c>
      <c r="B595" s="257">
        <f t="shared" si="39"/>
        <v>12</v>
      </c>
      <c r="C595" s="270">
        <v>93619.049167786652</v>
      </c>
      <c r="D595" s="270"/>
      <c r="E595" s="270">
        <f t="shared" si="36"/>
        <v>527942.92994425469</v>
      </c>
      <c r="F595" s="270">
        <f t="shared" si="40"/>
        <v>0</v>
      </c>
      <c r="G595" s="270">
        <v>0</v>
      </c>
      <c r="H595" s="270"/>
      <c r="I595" s="270"/>
      <c r="J595" s="270"/>
      <c r="K595" s="270"/>
      <c r="L595" s="270"/>
      <c r="M595" s="270"/>
      <c r="N595" s="270">
        <f t="shared" si="37"/>
        <v>621561.9791120413</v>
      </c>
      <c r="O595" s="265"/>
    </row>
    <row r="596" spans="1:15" outlineLevel="1" x14ac:dyDescent="0.2">
      <c r="A596" s="257">
        <f t="shared" si="38"/>
        <v>2058</v>
      </c>
      <c r="B596" s="257">
        <f t="shared" si="39"/>
        <v>1</v>
      </c>
      <c r="C596" s="270">
        <v>93903.870641380767</v>
      </c>
      <c r="D596" s="270"/>
      <c r="E596" s="270">
        <f t="shared" si="36"/>
        <v>522865.93761979055</v>
      </c>
      <c r="F596" s="270">
        <f t="shared" si="40"/>
        <v>0</v>
      </c>
      <c r="G596" s="270">
        <v>0</v>
      </c>
      <c r="H596" s="270"/>
      <c r="I596" s="270"/>
      <c r="J596" s="270"/>
      <c r="K596" s="270"/>
      <c r="L596" s="270"/>
      <c r="M596" s="270"/>
      <c r="N596" s="270">
        <f t="shared" si="37"/>
        <v>616769.80826117133</v>
      </c>
      <c r="O596" s="265"/>
    </row>
    <row r="597" spans="1:15" outlineLevel="1" x14ac:dyDescent="0.2">
      <c r="A597" s="257">
        <f t="shared" si="38"/>
        <v>2058</v>
      </c>
      <c r="B597" s="257">
        <f t="shared" si="39"/>
        <v>2</v>
      </c>
      <c r="C597" s="270">
        <v>88545.552717754326</v>
      </c>
      <c r="D597" s="270"/>
      <c r="E597" s="270">
        <f t="shared" si="36"/>
        <v>507745.36413729051</v>
      </c>
      <c r="F597" s="270">
        <f t="shared" si="40"/>
        <v>0</v>
      </c>
      <c r="G597" s="270">
        <v>0</v>
      </c>
      <c r="H597" s="270"/>
      <c r="I597" s="270"/>
      <c r="J597" s="270"/>
      <c r="K597" s="270"/>
      <c r="L597" s="270"/>
      <c r="M597" s="270"/>
      <c r="N597" s="270">
        <f t="shared" si="37"/>
        <v>596290.9168550449</v>
      </c>
      <c r="O597" s="265"/>
    </row>
    <row r="598" spans="1:15" outlineLevel="1" x14ac:dyDescent="0.2">
      <c r="A598" s="257">
        <f t="shared" si="38"/>
        <v>2058</v>
      </c>
      <c r="B598" s="257">
        <f t="shared" si="39"/>
        <v>3</v>
      </c>
      <c r="C598" s="270">
        <v>101184.65167731269</v>
      </c>
      <c r="D598" s="270"/>
      <c r="E598" s="270">
        <f t="shared" si="36"/>
        <v>602573.77008591767</v>
      </c>
      <c r="F598" s="270">
        <f t="shared" si="40"/>
        <v>0</v>
      </c>
      <c r="G598" s="270">
        <v>0</v>
      </c>
      <c r="H598" s="270"/>
      <c r="I598" s="270"/>
      <c r="J598" s="270"/>
      <c r="K598" s="270"/>
      <c r="L598" s="270"/>
      <c r="M598" s="270"/>
      <c r="N598" s="270">
        <f t="shared" si="37"/>
        <v>703758.42176323035</v>
      </c>
      <c r="O598" s="265"/>
    </row>
    <row r="599" spans="1:15" outlineLevel="1" x14ac:dyDescent="0.2">
      <c r="A599" s="257">
        <f t="shared" si="38"/>
        <v>2058</v>
      </c>
      <c r="B599" s="257">
        <f t="shared" si="39"/>
        <v>4</v>
      </c>
      <c r="C599" s="270">
        <v>106238.55653867674</v>
      </c>
      <c r="D599" s="270"/>
      <c r="E599" s="270">
        <f t="shared" si="36"/>
        <v>659038.20853047702</v>
      </c>
      <c r="F599" s="270">
        <f t="shared" si="40"/>
        <v>0</v>
      </c>
      <c r="G599" s="270">
        <v>0</v>
      </c>
      <c r="H599" s="270"/>
      <c r="I599" s="270"/>
      <c r="J599" s="270"/>
      <c r="K599" s="270"/>
      <c r="L599" s="270"/>
      <c r="M599" s="270"/>
      <c r="N599" s="270">
        <f t="shared" si="37"/>
        <v>765276.76506915374</v>
      </c>
      <c r="O599" s="265"/>
    </row>
    <row r="600" spans="1:15" outlineLevel="1" x14ac:dyDescent="0.2">
      <c r="A600" s="257">
        <f t="shared" si="38"/>
        <v>2058</v>
      </c>
      <c r="B600" s="257">
        <f t="shared" si="39"/>
        <v>5</v>
      </c>
      <c r="C600" s="270">
        <v>120233.34030491083</v>
      </c>
      <c r="D600" s="270"/>
      <c r="E600" s="270">
        <f t="shared" si="36"/>
        <v>667966.01006837829</v>
      </c>
      <c r="F600" s="270">
        <f t="shared" si="40"/>
        <v>0</v>
      </c>
      <c r="G600" s="270">
        <v>0</v>
      </c>
      <c r="H600" s="270"/>
      <c r="I600" s="270"/>
      <c r="J600" s="270"/>
      <c r="K600" s="270"/>
      <c r="L600" s="270"/>
      <c r="M600" s="270"/>
      <c r="N600" s="270">
        <f t="shared" si="37"/>
        <v>788199.35037328908</v>
      </c>
      <c r="O600" s="265"/>
    </row>
    <row r="601" spans="1:15" outlineLevel="1" x14ac:dyDescent="0.2">
      <c r="A601" s="257">
        <f t="shared" si="38"/>
        <v>2058</v>
      </c>
      <c r="B601" s="257">
        <f t="shared" si="39"/>
        <v>6</v>
      </c>
      <c r="C601" s="270">
        <v>130851.26274535269</v>
      </c>
      <c r="D601" s="270"/>
      <c r="E601" s="270">
        <f t="shared" si="36"/>
        <v>689858.89768369868</v>
      </c>
      <c r="F601" s="270">
        <f t="shared" si="40"/>
        <v>0</v>
      </c>
      <c r="G601" s="270">
        <v>0</v>
      </c>
      <c r="H601" s="270"/>
      <c r="I601" s="270"/>
      <c r="J601" s="270"/>
      <c r="K601" s="270"/>
      <c r="L601" s="270"/>
      <c r="M601" s="270"/>
      <c r="N601" s="270">
        <f t="shared" si="37"/>
        <v>820710.16042905138</v>
      </c>
      <c r="O601" s="265"/>
    </row>
    <row r="602" spans="1:15" outlineLevel="1" x14ac:dyDescent="0.2">
      <c r="A602" s="257">
        <f t="shared" si="38"/>
        <v>2058</v>
      </c>
      <c r="B602" s="257">
        <f t="shared" si="39"/>
        <v>7</v>
      </c>
      <c r="C602" s="270">
        <v>143090.71817854745</v>
      </c>
      <c r="D602" s="270"/>
      <c r="E602" s="270">
        <f t="shared" si="36"/>
        <v>649113.32402059715</v>
      </c>
      <c r="F602" s="270">
        <f t="shared" si="40"/>
        <v>0</v>
      </c>
      <c r="G602" s="270">
        <v>0</v>
      </c>
      <c r="H602" s="270"/>
      <c r="I602" s="270"/>
      <c r="J602" s="270"/>
      <c r="K602" s="270"/>
      <c r="L602" s="270"/>
      <c r="M602" s="270"/>
      <c r="N602" s="270">
        <f t="shared" si="37"/>
        <v>792204.04219914461</v>
      </c>
      <c r="O602" s="265"/>
    </row>
    <row r="603" spans="1:15" outlineLevel="1" x14ac:dyDescent="0.2">
      <c r="A603" s="257">
        <f t="shared" si="38"/>
        <v>2058</v>
      </c>
      <c r="B603" s="257">
        <f t="shared" si="39"/>
        <v>8</v>
      </c>
      <c r="C603" s="270">
        <v>141867.41734793794</v>
      </c>
      <c r="D603" s="270"/>
      <c r="E603" s="270">
        <f t="shared" si="36"/>
        <v>696311.30174346804</v>
      </c>
      <c r="F603" s="270">
        <f t="shared" si="40"/>
        <v>0</v>
      </c>
      <c r="G603" s="270">
        <v>0</v>
      </c>
      <c r="H603" s="270"/>
      <c r="I603" s="270"/>
      <c r="J603" s="270"/>
      <c r="K603" s="270"/>
      <c r="L603" s="270"/>
      <c r="M603" s="270"/>
      <c r="N603" s="270">
        <f t="shared" si="37"/>
        <v>838178.71909140598</v>
      </c>
      <c r="O603" s="265"/>
    </row>
    <row r="604" spans="1:15" outlineLevel="1" x14ac:dyDescent="0.2">
      <c r="A604" s="257">
        <f t="shared" si="38"/>
        <v>2058</v>
      </c>
      <c r="B604" s="257">
        <f t="shared" si="39"/>
        <v>9</v>
      </c>
      <c r="C604" s="270">
        <v>120703.06446777855</v>
      </c>
      <c r="D604" s="270"/>
      <c r="E604" s="270">
        <f t="shared" si="36"/>
        <v>687324.69164447428</v>
      </c>
      <c r="F604" s="270">
        <f t="shared" si="40"/>
        <v>0</v>
      </c>
      <c r="G604" s="270">
        <v>0</v>
      </c>
      <c r="H604" s="270"/>
      <c r="I604" s="270"/>
      <c r="J604" s="270"/>
      <c r="K604" s="270"/>
      <c r="L604" s="270"/>
      <c r="M604" s="270"/>
      <c r="N604" s="270">
        <f t="shared" si="37"/>
        <v>808027.75611225283</v>
      </c>
      <c r="O604" s="265"/>
    </row>
    <row r="605" spans="1:15" outlineLevel="1" x14ac:dyDescent="0.2">
      <c r="A605" s="257">
        <f t="shared" si="38"/>
        <v>2058</v>
      </c>
      <c r="B605" s="257">
        <f t="shared" si="39"/>
        <v>10</v>
      </c>
      <c r="C605" s="270">
        <v>111603.83233348875</v>
      </c>
      <c r="D605" s="270"/>
      <c r="E605" s="270">
        <f t="shared" ref="E605:E667" si="41">+E593*(E593/E581)</f>
        <v>628478.80885432009</v>
      </c>
      <c r="F605" s="270">
        <f t="shared" si="40"/>
        <v>0</v>
      </c>
      <c r="G605" s="270">
        <v>0</v>
      </c>
      <c r="H605" s="270"/>
      <c r="I605" s="270"/>
      <c r="J605" s="270"/>
      <c r="K605" s="270"/>
      <c r="L605" s="270"/>
      <c r="M605" s="270"/>
      <c r="N605" s="270">
        <f t="shared" si="37"/>
        <v>740082.64118780883</v>
      </c>
      <c r="O605" s="265"/>
    </row>
    <row r="606" spans="1:15" outlineLevel="1" x14ac:dyDescent="0.2">
      <c r="A606" s="257">
        <f t="shared" si="38"/>
        <v>2058</v>
      </c>
      <c r="B606" s="257">
        <f t="shared" si="39"/>
        <v>11</v>
      </c>
      <c r="C606" s="270">
        <v>91846.555809215206</v>
      </c>
      <c r="D606" s="270"/>
      <c r="E606" s="270">
        <f t="shared" si="41"/>
        <v>572095.56970121502</v>
      </c>
      <c r="F606" s="270">
        <f t="shared" si="40"/>
        <v>0</v>
      </c>
      <c r="G606" s="270">
        <v>0</v>
      </c>
      <c r="H606" s="270"/>
      <c r="I606" s="270"/>
      <c r="J606" s="270"/>
      <c r="K606" s="270"/>
      <c r="L606" s="270"/>
      <c r="M606" s="270"/>
      <c r="N606" s="270">
        <f t="shared" si="37"/>
        <v>663942.1255104302</v>
      </c>
      <c r="O606" s="265"/>
    </row>
    <row r="607" spans="1:15" outlineLevel="1" x14ac:dyDescent="0.2">
      <c r="A607" s="257">
        <f t="shared" si="38"/>
        <v>2058</v>
      </c>
      <c r="B607" s="257">
        <f t="shared" si="39"/>
        <v>12</v>
      </c>
      <c r="C607" s="270">
        <v>94770.045028715263</v>
      </c>
      <c r="D607" s="270"/>
      <c r="E607" s="270">
        <f t="shared" si="41"/>
        <v>535862.07389829517</v>
      </c>
      <c r="F607" s="270">
        <f t="shared" si="40"/>
        <v>0</v>
      </c>
      <c r="G607" s="270">
        <v>0</v>
      </c>
      <c r="H607" s="270"/>
      <c r="I607" s="270"/>
      <c r="J607" s="270"/>
      <c r="K607" s="270"/>
      <c r="L607" s="270"/>
      <c r="M607" s="270"/>
      <c r="N607" s="270">
        <f t="shared" si="37"/>
        <v>630632.11892701045</v>
      </c>
      <c r="O607" s="265"/>
    </row>
    <row r="608" spans="1:15" outlineLevel="1" x14ac:dyDescent="0.2">
      <c r="A608" s="257">
        <f t="shared" si="38"/>
        <v>2059</v>
      </c>
      <c r="B608" s="257">
        <f t="shared" si="39"/>
        <v>1</v>
      </c>
      <c r="C608" s="270">
        <v>95058.368229149448</v>
      </c>
      <c r="D608" s="270"/>
      <c r="E608" s="270">
        <f t="shared" si="41"/>
        <v>530708.92668891721</v>
      </c>
      <c r="F608" s="270">
        <f t="shared" si="40"/>
        <v>0</v>
      </c>
      <c r="G608" s="270">
        <v>0</v>
      </c>
      <c r="H608" s="270"/>
      <c r="I608" s="270"/>
      <c r="J608" s="270"/>
      <c r="K608" s="270"/>
      <c r="L608" s="270"/>
      <c r="M608" s="270"/>
      <c r="N608" s="270">
        <f t="shared" si="37"/>
        <v>625767.29491806671</v>
      </c>
      <c r="O608" s="265"/>
    </row>
    <row r="609" spans="1:15" outlineLevel="1" x14ac:dyDescent="0.2">
      <c r="A609" s="257">
        <f t="shared" si="38"/>
        <v>2059</v>
      </c>
      <c r="B609" s="257">
        <f t="shared" si="39"/>
        <v>2</v>
      </c>
      <c r="C609" s="270">
        <v>89634.172668370607</v>
      </c>
      <c r="D609" s="270"/>
      <c r="E609" s="270">
        <f t="shared" si="41"/>
        <v>515361.54460403998</v>
      </c>
      <c r="F609" s="270">
        <f t="shared" si="40"/>
        <v>0</v>
      </c>
      <c r="G609" s="270">
        <v>0</v>
      </c>
      <c r="H609" s="270"/>
      <c r="I609" s="270"/>
      <c r="J609" s="270"/>
      <c r="K609" s="270"/>
      <c r="L609" s="270"/>
      <c r="M609" s="270"/>
      <c r="N609" s="270">
        <f t="shared" si="37"/>
        <v>604995.71727241063</v>
      </c>
      <c r="O609" s="265"/>
    </row>
    <row r="610" spans="1:15" outlineLevel="1" x14ac:dyDescent="0.2">
      <c r="A610" s="257">
        <f t="shared" si="38"/>
        <v>2059</v>
      </c>
      <c r="B610" s="257">
        <f t="shared" si="39"/>
        <v>3</v>
      </c>
      <c r="C610" s="270">
        <v>102428.66255229348</v>
      </c>
      <c r="D610" s="270"/>
      <c r="E610" s="270">
        <f t="shared" si="41"/>
        <v>611612.37664277246</v>
      </c>
      <c r="F610" s="270">
        <f t="shared" si="40"/>
        <v>0</v>
      </c>
      <c r="G610" s="270">
        <v>0</v>
      </c>
      <c r="H610" s="270"/>
      <c r="I610" s="270"/>
      <c r="J610" s="270"/>
      <c r="K610" s="270"/>
      <c r="L610" s="270"/>
      <c r="M610" s="270"/>
      <c r="N610" s="270">
        <f t="shared" si="37"/>
        <v>714041.03919506597</v>
      </c>
      <c r="O610" s="265"/>
    </row>
    <row r="611" spans="1:15" outlineLevel="1" x14ac:dyDescent="0.2">
      <c r="A611" s="257">
        <f t="shared" si="38"/>
        <v>2059</v>
      </c>
      <c r="B611" s="257">
        <f t="shared" si="39"/>
        <v>4</v>
      </c>
      <c r="C611" s="270">
        <v>107544.70245592362</v>
      </c>
      <c r="D611" s="270"/>
      <c r="E611" s="270">
        <f t="shared" si="41"/>
        <v>668923.78166452178</v>
      </c>
      <c r="F611" s="270">
        <f t="shared" si="40"/>
        <v>0</v>
      </c>
      <c r="G611" s="270">
        <v>0</v>
      </c>
      <c r="H611" s="270"/>
      <c r="I611" s="270"/>
      <c r="J611" s="270"/>
      <c r="K611" s="270"/>
      <c r="L611" s="270"/>
      <c r="M611" s="270"/>
      <c r="N611" s="270">
        <f t="shared" si="37"/>
        <v>776468.48412044544</v>
      </c>
      <c r="O611" s="265"/>
    </row>
    <row r="612" spans="1:15" outlineLevel="1" x14ac:dyDescent="0.2">
      <c r="A612" s="257">
        <f t="shared" si="38"/>
        <v>2059</v>
      </c>
      <c r="B612" s="257">
        <f t="shared" si="39"/>
        <v>5</v>
      </c>
      <c r="C612" s="270">
        <v>121711.54456212941</v>
      </c>
      <c r="D612" s="270"/>
      <c r="E612" s="270">
        <f t="shared" si="41"/>
        <v>677985.50022557413</v>
      </c>
      <c r="F612" s="270">
        <f t="shared" si="40"/>
        <v>0</v>
      </c>
      <c r="G612" s="270">
        <v>0</v>
      </c>
      <c r="H612" s="270"/>
      <c r="I612" s="270"/>
      <c r="J612" s="270"/>
      <c r="K612" s="270"/>
      <c r="L612" s="270"/>
      <c r="M612" s="270"/>
      <c r="N612" s="270">
        <f t="shared" si="37"/>
        <v>799697.04478770355</v>
      </c>
      <c r="O612" s="265"/>
    </row>
    <row r="613" spans="1:15" outlineLevel="1" x14ac:dyDescent="0.2">
      <c r="A613" s="257">
        <f t="shared" si="38"/>
        <v>2059</v>
      </c>
      <c r="B613" s="257">
        <f t="shared" si="39"/>
        <v>6</v>
      </c>
      <c r="C613" s="270">
        <v>132460.00864862776</v>
      </c>
      <c r="D613" s="270"/>
      <c r="E613" s="270">
        <f t="shared" si="41"/>
        <v>700206.78115532652</v>
      </c>
      <c r="F613" s="270">
        <f t="shared" si="40"/>
        <v>0</v>
      </c>
      <c r="G613" s="270">
        <v>0</v>
      </c>
      <c r="H613" s="270"/>
      <c r="I613" s="270"/>
      <c r="J613" s="270"/>
      <c r="K613" s="270"/>
      <c r="L613" s="270"/>
      <c r="M613" s="270"/>
      <c r="N613" s="270">
        <f t="shared" si="37"/>
        <v>832666.78980395431</v>
      </c>
      <c r="O613" s="265"/>
    </row>
    <row r="614" spans="1:15" outlineLevel="1" x14ac:dyDescent="0.2">
      <c r="A614" s="257">
        <f t="shared" si="38"/>
        <v>2059</v>
      </c>
      <c r="B614" s="257">
        <f t="shared" si="39"/>
        <v>7</v>
      </c>
      <c r="C614" s="270">
        <v>144849.94160395989</v>
      </c>
      <c r="D614" s="270"/>
      <c r="E614" s="270">
        <f t="shared" si="41"/>
        <v>658850.02388690214</v>
      </c>
      <c r="F614" s="270">
        <f t="shared" si="40"/>
        <v>0</v>
      </c>
      <c r="G614" s="270">
        <v>0</v>
      </c>
      <c r="H614" s="270"/>
      <c r="I614" s="270"/>
      <c r="J614" s="270"/>
      <c r="K614" s="270"/>
      <c r="L614" s="270"/>
      <c r="M614" s="270"/>
      <c r="N614" s="270">
        <f t="shared" si="37"/>
        <v>803699.96549086203</v>
      </c>
      <c r="O614" s="265"/>
    </row>
    <row r="615" spans="1:15" outlineLevel="1" x14ac:dyDescent="0.2">
      <c r="A615" s="257">
        <f t="shared" si="38"/>
        <v>2059</v>
      </c>
      <c r="B615" s="257">
        <f t="shared" si="39"/>
        <v>8</v>
      </c>
      <c r="C615" s="270">
        <v>143611.60094753274</v>
      </c>
      <c r="D615" s="270"/>
      <c r="E615" s="270">
        <f t="shared" si="41"/>
        <v>706755.97127605206</v>
      </c>
      <c r="F615" s="270">
        <f t="shared" si="40"/>
        <v>0</v>
      </c>
      <c r="G615" s="270">
        <v>0</v>
      </c>
      <c r="H615" s="270"/>
      <c r="I615" s="270"/>
      <c r="J615" s="270"/>
      <c r="K615" s="270"/>
      <c r="L615" s="270"/>
      <c r="M615" s="270"/>
      <c r="N615" s="270">
        <f t="shared" si="37"/>
        <v>850367.57222358487</v>
      </c>
      <c r="O615" s="265"/>
    </row>
    <row r="616" spans="1:15" outlineLevel="1" x14ac:dyDescent="0.2">
      <c r="A616" s="257">
        <f t="shared" si="38"/>
        <v>2059</v>
      </c>
      <c r="B616" s="257">
        <f t="shared" si="39"/>
        <v>9</v>
      </c>
      <c r="C616" s="270">
        <v>122187.04373096064</v>
      </c>
      <c r="D616" s="270"/>
      <c r="E616" s="270">
        <f t="shared" si="41"/>
        <v>697634.56202549033</v>
      </c>
      <c r="F616" s="270">
        <f t="shared" si="40"/>
        <v>0</v>
      </c>
      <c r="G616" s="270">
        <v>0</v>
      </c>
      <c r="H616" s="270"/>
      <c r="I616" s="270"/>
      <c r="J616" s="270"/>
      <c r="K616" s="270"/>
      <c r="L616" s="270"/>
      <c r="M616" s="270"/>
      <c r="N616" s="270">
        <f t="shared" si="37"/>
        <v>819821.60575645091</v>
      </c>
      <c r="O616" s="265"/>
    </row>
    <row r="617" spans="1:15" outlineLevel="1" x14ac:dyDescent="0.2">
      <c r="A617" s="257">
        <f t="shared" si="38"/>
        <v>2059</v>
      </c>
      <c r="B617" s="257">
        <f t="shared" si="39"/>
        <v>10</v>
      </c>
      <c r="C617" s="270">
        <v>112975.94143117248</v>
      </c>
      <c r="D617" s="270"/>
      <c r="E617" s="270">
        <f t="shared" si="41"/>
        <v>637905.99099294026</v>
      </c>
      <c r="F617" s="270">
        <f t="shared" si="40"/>
        <v>0</v>
      </c>
      <c r="G617" s="270">
        <v>0</v>
      </c>
      <c r="H617" s="270"/>
      <c r="I617" s="270"/>
      <c r="J617" s="270"/>
      <c r="K617" s="270"/>
      <c r="L617" s="270"/>
      <c r="M617" s="270"/>
      <c r="N617" s="270">
        <f t="shared" si="37"/>
        <v>750881.93242411269</v>
      </c>
      <c r="O617" s="265"/>
    </row>
    <row r="618" spans="1:15" outlineLevel="1" x14ac:dyDescent="0.2">
      <c r="A618" s="257">
        <f t="shared" si="38"/>
        <v>2059</v>
      </c>
      <c r="B618" s="257">
        <f t="shared" si="39"/>
        <v>11</v>
      </c>
      <c r="C618" s="270">
        <v>92975.759817552171</v>
      </c>
      <c r="D618" s="270"/>
      <c r="E618" s="270">
        <f t="shared" si="41"/>
        <v>580677.00325201778</v>
      </c>
      <c r="F618" s="270">
        <f t="shared" si="40"/>
        <v>0</v>
      </c>
      <c r="G618" s="270">
        <v>0</v>
      </c>
      <c r="H618" s="270"/>
      <c r="I618" s="270"/>
      <c r="J618" s="270"/>
      <c r="K618" s="270"/>
      <c r="L618" s="270"/>
      <c r="M618" s="270"/>
      <c r="N618" s="270">
        <f t="shared" si="37"/>
        <v>673652.76306956995</v>
      </c>
      <c r="O618" s="265"/>
    </row>
    <row r="619" spans="1:15" outlineLevel="1" x14ac:dyDescent="0.2">
      <c r="A619" s="257">
        <f t="shared" si="38"/>
        <v>2059</v>
      </c>
      <c r="B619" s="257">
        <f t="shared" si="39"/>
        <v>12</v>
      </c>
      <c r="C619" s="270">
        <v>95935.191764745163</v>
      </c>
      <c r="D619" s="270"/>
      <c r="E619" s="270">
        <f t="shared" si="41"/>
        <v>543900.00501171942</v>
      </c>
      <c r="F619" s="270">
        <f t="shared" si="40"/>
        <v>0</v>
      </c>
      <c r="G619" s="270">
        <v>0</v>
      </c>
      <c r="H619" s="270"/>
      <c r="I619" s="270"/>
      <c r="J619" s="270"/>
      <c r="K619" s="270"/>
      <c r="L619" s="270"/>
      <c r="M619" s="270"/>
      <c r="N619" s="270">
        <f t="shared" si="37"/>
        <v>639835.19677646458</v>
      </c>
      <c r="O619" s="265"/>
    </row>
    <row r="620" spans="1:15" outlineLevel="1" x14ac:dyDescent="0.2">
      <c r="A620" s="257">
        <f t="shared" si="38"/>
        <v>2060</v>
      </c>
      <c r="B620" s="257">
        <f t="shared" si="39"/>
        <v>1</v>
      </c>
      <c r="C620" s="270">
        <v>96227.059743867678</v>
      </c>
      <c r="D620" s="270"/>
      <c r="E620" s="270">
        <f t="shared" si="41"/>
        <v>538669.56059415324</v>
      </c>
      <c r="F620" s="270">
        <f t="shared" si="40"/>
        <v>0</v>
      </c>
      <c r="G620" s="270">
        <v>0</v>
      </c>
      <c r="H620" s="270"/>
      <c r="I620" s="270"/>
      <c r="J620" s="270"/>
      <c r="K620" s="270"/>
      <c r="L620" s="270"/>
      <c r="M620" s="270"/>
      <c r="N620" s="270">
        <f t="shared" si="37"/>
        <v>634896.62033802096</v>
      </c>
      <c r="O620" s="265"/>
    </row>
    <row r="621" spans="1:15" outlineLevel="1" x14ac:dyDescent="0.2">
      <c r="A621" s="257">
        <f t="shared" si="38"/>
        <v>2060</v>
      </c>
      <c r="B621" s="257">
        <f t="shared" si="39"/>
        <v>2</v>
      </c>
      <c r="C621" s="270">
        <v>90736.176615816832</v>
      </c>
      <c r="D621" s="270"/>
      <c r="E621" s="270">
        <f t="shared" si="41"/>
        <v>523091.96777786105</v>
      </c>
      <c r="F621" s="270">
        <f t="shared" si="40"/>
        <v>0</v>
      </c>
      <c r="G621" s="270">
        <v>0</v>
      </c>
      <c r="H621" s="270"/>
      <c r="I621" s="270"/>
      <c r="J621" s="270"/>
      <c r="K621" s="270"/>
      <c r="L621" s="270"/>
      <c r="M621" s="270"/>
      <c r="N621" s="270">
        <f t="shared" si="37"/>
        <v>613828.14439367782</v>
      </c>
      <c r="O621" s="265"/>
    </row>
    <row r="622" spans="1:15" outlineLevel="1" x14ac:dyDescent="0.2">
      <c r="A622" s="257">
        <f t="shared" si="38"/>
        <v>2060</v>
      </c>
      <c r="B622" s="257">
        <f t="shared" si="39"/>
        <v>3</v>
      </c>
      <c r="C622" s="270">
        <v>103687.96787194959</v>
      </c>
      <c r="D622" s="270"/>
      <c r="E622" s="270">
        <f t="shared" si="41"/>
        <v>620786.56229806365</v>
      </c>
      <c r="F622" s="270">
        <f t="shared" si="40"/>
        <v>0</v>
      </c>
      <c r="G622" s="270">
        <v>0</v>
      </c>
      <c r="H622" s="270"/>
      <c r="I622" s="270"/>
      <c r="J622" s="270"/>
      <c r="K622" s="270"/>
      <c r="L622" s="270"/>
      <c r="M622" s="270"/>
      <c r="N622" s="270">
        <f t="shared" si="37"/>
        <v>724474.5301700132</v>
      </c>
      <c r="O622" s="265"/>
    </row>
    <row r="623" spans="1:15" outlineLevel="1" x14ac:dyDescent="0.2">
      <c r="A623" s="257">
        <f t="shared" si="38"/>
        <v>2060</v>
      </c>
      <c r="B623" s="257">
        <f t="shared" si="39"/>
        <v>4</v>
      </c>
      <c r="C623" s="270">
        <v>108866.90673477408</v>
      </c>
      <c r="D623" s="270"/>
      <c r="E623" s="270">
        <f t="shared" si="41"/>
        <v>678957.63839566859</v>
      </c>
      <c r="F623" s="270">
        <f t="shared" si="40"/>
        <v>0</v>
      </c>
      <c r="G623" s="270">
        <v>0</v>
      </c>
      <c r="H623" s="270"/>
      <c r="I623" s="270"/>
      <c r="J623" s="270"/>
      <c r="K623" s="270"/>
      <c r="L623" s="270"/>
      <c r="M623" s="270"/>
      <c r="N623" s="270">
        <f t="shared" si="37"/>
        <v>787824.54513044271</v>
      </c>
      <c r="O623" s="265"/>
    </row>
    <row r="624" spans="1:15" outlineLevel="1" x14ac:dyDescent="0.2">
      <c r="A624" s="257">
        <f t="shared" si="38"/>
        <v>2060</v>
      </c>
      <c r="B624" s="257">
        <f t="shared" si="39"/>
        <v>5</v>
      </c>
      <c r="C624" s="270">
        <v>123207.92254570806</v>
      </c>
      <c r="D624" s="270"/>
      <c r="E624" s="270">
        <f t="shared" si="41"/>
        <v>688155.28273522039</v>
      </c>
      <c r="F624" s="270">
        <f t="shared" si="40"/>
        <v>0</v>
      </c>
      <c r="G624" s="270">
        <v>0</v>
      </c>
      <c r="H624" s="270"/>
      <c r="I624" s="270"/>
      <c r="J624" s="270"/>
      <c r="K624" s="270"/>
      <c r="L624" s="270"/>
      <c r="M624" s="270"/>
      <c r="N624" s="270">
        <f t="shared" si="37"/>
        <v>811363.20528092841</v>
      </c>
      <c r="O624" s="265"/>
    </row>
    <row r="625" spans="1:15" outlineLevel="1" x14ac:dyDescent="0.2">
      <c r="A625" s="257">
        <f t="shared" si="38"/>
        <v>2060</v>
      </c>
      <c r="B625" s="257">
        <f t="shared" si="39"/>
        <v>6</v>
      </c>
      <c r="C625" s="270">
        <v>134088.53321759551</v>
      </c>
      <c r="D625" s="270"/>
      <c r="E625" s="270">
        <f t="shared" si="41"/>
        <v>710709.88287912437</v>
      </c>
      <c r="F625" s="270">
        <f t="shared" si="40"/>
        <v>0</v>
      </c>
      <c r="G625" s="270">
        <v>0</v>
      </c>
      <c r="H625" s="270"/>
      <c r="I625" s="270"/>
      <c r="J625" s="270"/>
      <c r="K625" s="270"/>
      <c r="L625" s="270"/>
      <c r="M625" s="270"/>
      <c r="N625" s="270">
        <f t="shared" si="37"/>
        <v>844798.41609671991</v>
      </c>
      <c r="O625" s="265"/>
    </row>
    <row r="626" spans="1:15" outlineLevel="1" x14ac:dyDescent="0.2">
      <c r="A626" s="257">
        <f t="shared" si="38"/>
        <v>2060</v>
      </c>
      <c r="B626" s="257">
        <f t="shared" si="39"/>
        <v>7</v>
      </c>
      <c r="C626" s="270">
        <v>146630.79373527243</v>
      </c>
      <c r="D626" s="270"/>
      <c r="E626" s="270">
        <f t="shared" si="41"/>
        <v>668732.77425129164</v>
      </c>
      <c r="F626" s="270">
        <f t="shared" si="40"/>
        <v>0</v>
      </c>
      <c r="G626" s="270">
        <v>0</v>
      </c>
      <c r="H626" s="270"/>
      <c r="I626" s="270"/>
      <c r="J626" s="270"/>
      <c r="K626" s="270"/>
      <c r="L626" s="270"/>
      <c r="M626" s="270"/>
      <c r="N626" s="270">
        <f t="shared" si="37"/>
        <v>815363.56798656401</v>
      </c>
      <c r="O626" s="265"/>
    </row>
    <row r="627" spans="1:15" outlineLevel="1" x14ac:dyDescent="0.2">
      <c r="A627" s="257">
        <f t="shared" si="38"/>
        <v>2060</v>
      </c>
      <c r="B627" s="257">
        <f t="shared" si="39"/>
        <v>8</v>
      </c>
      <c r="C627" s="270">
        <v>145377.22834645768</v>
      </c>
      <c r="D627" s="270"/>
      <c r="E627" s="270">
        <f t="shared" si="41"/>
        <v>717357.31085172133</v>
      </c>
      <c r="F627" s="270">
        <f t="shared" si="40"/>
        <v>0</v>
      </c>
      <c r="G627" s="270">
        <v>0</v>
      </c>
      <c r="H627" s="270"/>
      <c r="I627" s="270"/>
      <c r="J627" s="270"/>
      <c r="K627" s="270"/>
      <c r="L627" s="270"/>
      <c r="M627" s="270"/>
      <c r="N627" s="270">
        <f t="shared" si="37"/>
        <v>862734.53919817903</v>
      </c>
      <c r="O627" s="265"/>
    </row>
    <row r="628" spans="1:15" outlineLevel="1" x14ac:dyDescent="0.2">
      <c r="A628" s="257">
        <f t="shared" si="38"/>
        <v>2060</v>
      </c>
      <c r="B628" s="257">
        <f t="shared" si="39"/>
        <v>9</v>
      </c>
      <c r="C628" s="270">
        <v>123689.26772109531</v>
      </c>
      <c r="D628" s="270"/>
      <c r="E628" s="270">
        <f t="shared" si="41"/>
        <v>708099.08046231687</v>
      </c>
      <c r="F628" s="270">
        <f t="shared" si="40"/>
        <v>0</v>
      </c>
      <c r="G628" s="270">
        <v>0</v>
      </c>
      <c r="H628" s="270"/>
      <c r="I628" s="270"/>
      <c r="J628" s="270"/>
      <c r="K628" s="270"/>
      <c r="L628" s="270"/>
      <c r="M628" s="270"/>
      <c r="N628" s="270">
        <f t="shared" si="37"/>
        <v>831788.34818341222</v>
      </c>
      <c r="O628" s="265"/>
    </row>
    <row r="629" spans="1:15" outlineLevel="1" x14ac:dyDescent="0.2">
      <c r="A629" s="257">
        <f t="shared" si="38"/>
        <v>2060</v>
      </c>
      <c r="B629" s="257">
        <f t="shared" si="39"/>
        <v>10</v>
      </c>
      <c r="C629" s="270">
        <v>114364.91987228808</v>
      </c>
      <c r="D629" s="270"/>
      <c r="E629" s="270">
        <f t="shared" si="41"/>
        <v>647474.58086372679</v>
      </c>
      <c r="F629" s="270">
        <f t="shared" si="40"/>
        <v>0</v>
      </c>
      <c r="G629" s="270">
        <v>0</v>
      </c>
      <c r="H629" s="270"/>
      <c r="I629" s="270"/>
      <c r="J629" s="270"/>
      <c r="K629" s="270"/>
      <c r="L629" s="270"/>
      <c r="M629" s="270"/>
      <c r="N629" s="270">
        <f t="shared" si="37"/>
        <v>761839.50073601492</v>
      </c>
      <c r="O629" s="265"/>
    </row>
    <row r="630" spans="1:15" outlineLevel="1" x14ac:dyDescent="0.2">
      <c r="A630" s="257">
        <f t="shared" si="38"/>
        <v>2060</v>
      </c>
      <c r="B630" s="257">
        <f t="shared" si="39"/>
        <v>11</v>
      </c>
      <c r="C630" s="270">
        <v>94118.846781882545</v>
      </c>
      <c r="D630" s="270"/>
      <c r="E630" s="270">
        <f t="shared" si="41"/>
        <v>589387.15830616187</v>
      </c>
      <c r="F630" s="270">
        <f t="shared" si="40"/>
        <v>0</v>
      </c>
      <c r="G630" s="270">
        <v>0</v>
      </c>
      <c r="H630" s="270"/>
      <c r="I630" s="270"/>
      <c r="J630" s="270"/>
      <c r="K630" s="270"/>
      <c r="L630" s="270"/>
      <c r="M630" s="270"/>
      <c r="N630" s="270">
        <f t="shared" si="37"/>
        <v>683506.00508804445</v>
      </c>
      <c r="O630" s="265"/>
    </row>
    <row r="631" spans="1:15" outlineLevel="1" x14ac:dyDescent="0.2">
      <c r="A631" s="257">
        <f t="shared" si="38"/>
        <v>2060</v>
      </c>
      <c r="B631" s="257">
        <f t="shared" si="39"/>
        <v>12</v>
      </c>
      <c r="C631" s="270">
        <v>97114.663353275348</v>
      </c>
      <c r="D631" s="270"/>
      <c r="E631" s="270">
        <f t="shared" si="41"/>
        <v>552058.50509191933</v>
      </c>
      <c r="F631" s="270">
        <f t="shared" si="40"/>
        <v>0</v>
      </c>
      <c r="G631" s="270">
        <v>0</v>
      </c>
      <c r="H631" s="270"/>
      <c r="I631" s="270"/>
      <c r="J631" s="270"/>
      <c r="K631" s="270"/>
      <c r="L631" s="270"/>
      <c r="M631" s="270"/>
      <c r="N631" s="270">
        <f t="shared" si="37"/>
        <v>649173.16844519472</v>
      </c>
      <c r="O631" s="265"/>
    </row>
    <row r="632" spans="1:15" outlineLevel="1" x14ac:dyDescent="0.2">
      <c r="A632" s="257">
        <f t="shared" si="38"/>
        <v>2061</v>
      </c>
      <c r="B632" s="257">
        <f t="shared" si="39"/>
        <v>1</v>
      </c>
      <c r="C632" s="270">
        <v>97410.119692233755</v>
      </c>
      <c r="D632" s="270"/>
      <c r="E632" s="270">
        <f t="shared" si="41"/>
        <v>546749.60400804132</v>
      </c>
      <c r="F632" s="270">
        <f t="shared" si="40"/>
        <v>0</v>
      </c>
      <c r="G632" s="270">
        <v>0</v>
      </c>
      <c r="H632" s="270"/>
      <c r="I632" s="270"/>
      <c r="J632" s="270"/>
      <c r="K632" s="270"/>
      <c r="L632" s="270"/>
      <c r="M632" s="270"/>
      <c r="N632" s="270">
        <f t="shared" si="37"/>
        <v>644159.72370027506</v>
      </c>
      <c r="O632" s="265"/>
    </row>
    <row r="633" spans="1:15" outlineLevel="1" x14ac:dyDescent="0.2">
      <c r="A633" s="257">
        <f t="shared" si="38"/>
        <v>2061</v>
      </c>
      <c r="B633" s="257">
        <f t="shared" si="39"/>
        <v>2</v>
      </c>
      <c r="C633" s="270">
        <v>91851.729109136068</v>
      </c>
      <c r="D633" s="270"/>
      <c r="E633" s="270">
        <f t="shared" si="41"/>
        <v>530938.3472993609</v>
      </c>
      <c r="F633" s="270">
        <f t="shared" si="40"/>
        <v>0</v>
      </c>
      <c r="G633" s="270">
        <v>0</v>
      </c>
      <c r="H633" s="270"/>
      <c r="I633" s="270"/>
      <c r="J633" s="270"/>
      <c r="K633" s="270"/>
      <c r="L633" s="270"/>
      <c r="M633" s="270"/>
      <c r="N633" s="270">
        <f t="shared" si="37"/>
        <v>622790.07640849694</v>
      </c>
      <c r="O633" s="265"/>
    </row>
    <row r="634" spans="1:15" outlineLevel="1" x14ac:dyDescent="0.2">
      <c r="A634" s="257">
        <f t="shared" si="38"/>
        <v>2061</v>
      </c>
      <c r="B634" s="257">
        <f t="shared" si="39"/>
        <v>3</v>
      </c>
      <c r="C634" s="270">
        <v>104962.7556732529</v>
      </c>
      <c r="D634" s="270"/>
      <c r="E634" s="270">
        <f t="shared" si="41"/>
        <v>630098.36073826894</v>
      </c>
      <c r="F634" s="270">
        <f t="shared" si="40"/>
        <v>0</v>
      </c>
      <c r="G634" s="270">
        <v>0</v>
      </c>
      <c r="H634" s="270"/>
      <c r="I634" s="270"/>
      <c r="J634" s="270"/>
      <c r="K634" s="270"/>
      <c r="L634" s="270"/>
      <c r="M634" s="270"/>
      <c r="N634" s="270">
        <f t="shared" si="37"/>
        <v>735061.1164115218</v>
      </c>
      <c r="O634" s="265"/>
    </row>
    <row r="635" spans="1:15" outlineLevel="1" x14ac:dyDescent="0.2">
      <c r="A635" s="257">
        <f t="shared" si="38"/>
        <v>2061</v>
      </c>
      <c r="B635" s="257">
        <f t="shared" si="39"/>
        <v>4</v>
      </c>
      <c r="C635" s="270">
        <v>110205.36680414781</v>
      </c>
      <c r="D635" s="270"/>
      <c r="E635" s="270">
        <f t="shared" si="41"/>
        <v>689142.00297787529</v>
      </c>
      <c r="F635" s="270">
        <f t="shared" si="40"/>
        <v>0</v>
      </c>
      <c r="G635" s="270">
        <v>0</v>
      </c>
      <c r="H635" s="270"/>
      <c r="I635" s="270"/>
      <c r="J635" s="270"/>
      <c r="K635" s="270"/>
      <c r="L635" s="270"/>
      <c r="M635" s="270"/>
      <c r="N635" s="270">
        <f t="shared" si="37"/>
        <v>799347.36978202313</v>
      </c>
      <c r="O635" s="265"/>
    </row>
    <row r="636" spans="1:15" outlineLevel="1" x14ac:dyDescent="0.2">
      <c r="A636" s="257">
        <f t="shared" si="38"/>
        <v>2061</v>
      </c>
      <c r="B636" s="257">
        <f t="shared" si="39"/>
        <v>5</v>
      </c>
      <c r="C636" s="270">
        <v>124722.69769183852</v>
      </c>
      <c r="D636" s="270"/>
      <c r="E636" s="270">
        <f t="shared" si="41"/>
        <v>698477.6119826053</v>
      </c>
      <c r="F636" s="270">
        <f t="shared" si="40"/>
        <v>0</v>
      </c>
      <c r="G636" s="270">
        <v>0</v>
      </c>
      <c r="H636" s="270"/>
      <c r="I636" s="270"/>
      <c r="J636" s="270"/>
      <c r="K636" s="270"/>
      <c r="L636" s="270"/>
      <c r="M636" s="270"/>
      <c r="N636" s="270">
        <f t="shared" si="37"/>
        <v>823200.30967444379</v>
      </c>
      <c r="O636" s="265"/>
    </row>
    <row r="637" spans="1:15" outlineLevel="1" x14ac:dyDescent="0.2">
      <c r="A637" s="257">
        <f t="shared" si="38"/>
        <v>2061</v>
      </c>
      <c r="B637" s="257">
        <f t="shared" si="39"/>
        <v>6</v>
      </c>
      <c r="C637" s="270">
        <v>135737.07962031363</v>
      </c>
      <c r="D637" s="270"/>
      <c r="E637" s="270">
        <f t="shared" si="41"/>
        <v>721370.53112887614</v>
      </c>
      <c r="F637" s="270">
        <f t="shared" si="40"/>
        <v>0</v>
      </c>
      <c r="G637" s="270">
        <v>0</v>
      </c>
      <c r="H637" s="270"/>
      <c r="I637" s="270"/>
      <c r="J637" s="270"/>
      <c r="K637" s="270"/>
      <c r="L637" s="270"/>
      <c r="M637" s="270"/>
      <c r="N637" s="270">
        <f t="shared" ref="N637:N667" si="42">SUM(C637:M637)</f>
        <v>857107.61074918974</v>
      </c>
      <c r="O637" s="265"/>
    </row>
    <row r="638" spans="1:15" outlineLevel="1" x14ac:dyDescent="0.2">
      <c r="A638" s="257">
        <f t="shared" si="38"/>
        <v>2061</v>
      </c>
      <c r="B638" s="257">
        <f t="shared" si="39"/>
        <v>7</v>
      </c>
      <c r="C638" s="270">
        <v>148433.54048579215</v>
      </c>
      <c r="D638" s="270"/>
      <c r="E638" s="270">
        <f t="shared" si="41"/>
        <v>678763.7658712382</v>
      </c>
      <c r="F638" s="270">
        <f t="shared" si="40"/>
        <v>0</v>
      </c>
      <c r="G638" s="270">
        <v>0</v>
      </c>
      <c r="H638" s="270"/>
      <c r="I638" s="270"/>
      <c r="J638" s="270"/>
      <c r="K638" s="270"/>
      <c r="L638" s="270"/>
      <c r="M638" s="270"/>
      <c r="N638" s="270">
        <f t="shared" si="42"/>
        <v>827197.30635703029</v>
      </c>
      <c r="O638" s="265"/>
    </row>
    <row r="639" spans="1:15" outlineLevel="1" x14ac:dyDescent="0.2">
      <c r="A639" s="257">
        <f t="shared" si="38"/>
        <v>2061</v>
      </c>
      <c r="B639" s="257">
        <f t="shared" si="39"/>
        <v>8</v>
      </c>
      <c r="C639" s="270">
        <v>147164.56318469299</v>
      </c>
      <c r="D639" s="270"/>
      <c r="E639" s="270">
        <f t="shared" si="41"/>
        <v>728117.67052112345</v>
      </c>
      <c r="F639" s="270">
        <f t="shared" si="40"/>
        <v>0</v>
      </c>
      <c r="G639" s="270">
        <v>0</v>
      </c>
      <c r="H639" s="270"/>
      <c r="I639" s="270"/>
      <c r="J639" s="270"/>
      <c r="K639" s="270"/>
      <c r="L639" s="270"/>
      <c r="M639" s="270"/>
      <c r="N639" s="270">
        <f t="shared" si="42"/>
        <v>875282.23370581644</v>
      </c>
      <c r="O639" s="265"/>
    </row>
    <row r="640" spans="1:15" outlineLevel="1" x14ac:dyDescent="0.2">
      <c r="A640" s="257">
        <f t="shared" si="38"/>
        <v>2061</v>
      </c>
      <c r="B640" s="257">
        <f t="shared" si="39"/>
        <v>9</v>
      </c>
      <c r="C640" s="270">
        <v>125209.96074728838</v>
      </c>
      <c r="D640" s="270"/>
      <c r="E640" s="270">
        <f t="shared" si="41"/>
        <v>718720.56667579245</v>
      </c>
      <c r="F640" s="270">
        <f t="shared" si="40"/>
        <v>0</v>
      </c>
      <c r="G640" s="270">
        <v>0</v>
      </c>
      <c r="H640" s="270"/>
      <c r="I640" s="270"/>
      <c r="J640" s="270"/>
      <c r="K640" s="270"/>
      <c r="L640" s="270"/>
      <c r="M640" s="270"/>
      <c r="N640" s="270">
        <f t="shared" si="42"/>
        <v>843930.52742308087</v>
      </c>
      <c r="O640" s="265"/>
    </row>
    <row r="641" spans="1:15" outlineLevel="1" x14ac:dyDescent="0.2">
      <c r="A641" s="257">
        <f t="shared" si="38"/>
        <v>2061</v>
      </c>
      <c r="B641" s="257">
        <f t="shared" si="39"/>
        <v>10</v>
      </c>
      <c r="C641" s="270">
        <v>115770.97505634067</v>
      </c>
      <c r="D641" s="270"/>
      <c r="E641" s="270">
        <f t="shared" si="41"/>
        <v>657186.69958266348</v>
      </c>
      <c r="F641" s="270">
        <f t="shared" si="40"/>
        <v>0</v>
      </c>
      <c r="G641" s="270">
        <v>0</v>
      </c>
      <c r="H641" s="270"/>
      <c r="I641" s="270"/>
      <c r="J641" s="270"/>
      <c r="K641" s="270"/>
      <c r="L641" s="270"/>
      <c r="M641" s="270"/>
      <c r="N641" s="270">
        <f t="shared" si="42"/>
        <v>772957.67463900417</v>
      </c>
      <c r="O641" s="265"/>
    </row>
    <row r="642" spans="1:15" outlineLevel="1" x14ac:dyDescent="0.2">
      <c r="A642" s="257">
        <f t="shared" si="38"/>
        <v>2061</v>
      </c>
      <c r="B642" s="257">
        <f t="shared" si="39"/>
        <v>11</v>
      </c>
      <c r="C642" s="270">
        <v>95275.987385683969</v>
      </c>
      <c r="D642" s="270"/>
      <c r="E642" s="270">
        <f t="shared" si="41"/>
        <v>598227.96568619856</v>
      </c>
      <c r="F642" s="270">
        <f t="shared" si="40"/>
        <v>0</v>
      </c>
      <c r="G642" s="270">
        <v>0</v>
      </c>
      <c r="H642" s="270"/>
      <c r="I642" s="270"/>
      <c r="J642" s="270"/>
      <c r="K642" s="270"/>
      <c r="L642" s="270"/>
      <c r="M642" s="270"/>
      <c r="N642" s="270">
        <f t="shared" si="42"/>
        <v>693503.95307188248</v>
      </c>
      <c r="O642" s="265"/>
    </row>
    <row r="643" spans="1:15" outlineLevel="1" x14ac:dyDescent="0.2">
      <c r="A643" s="257">
        <f t="shared" si="38"/>
        <v>2061</v>
      </c>
      <c r="B643" s="257">
        <f t="shared" si="39"/>
        <v>12</v>
      </c>
      <c r="C643" s="270">
        <v>98308.635910663346</v>
      </c>
      <c r="D643" s="270"/>
      <c r="E643" s="270">
        <f t="shared" si="41"/>
        <v>560339.38267339754</v>
      </c>
      <c r="F643" s="270">
        <f t="shared" si="40"/>
        <v>0</v>
      </c>
      <c r="G643" s="270">
        <v>0</v>
      </c>
      <c r="H643" s="270"/>
      <c r="I643" s="270"/>
      <c r="J643" s="270"/>
      <c r="K643" s="270"/>
      <c r="L643" s="270"/>
      <c r="M643" s="270"/>
      <c r="N643" s="270">
        <f t="shared" si="42"/>
        <v>658648.01858406095</v>
      </c>
      <c r="O643" s="265"/>
    </row>
    <row r="644" spans="1:15" outlineLevel="1" x14ac:dyDescent="0.2">
      <c r="A644" s="257">
        <f t="shared" si="38"/>
        <v>2062</v>
      </c>
      <c r="B644" s="257">
        <f t="shared" si="39"/>
        <v>1</v>
      </c>
      <c r="C644" s="270">
        <v>98607.724726412009</v>
      </c>
      <c r="D644" s="270"/>
      <c r="E644" s="270">
        <f t="shared" si="41"/>
        <v>554950.84807321231</v>
      </c>
      <c r="F644" s="270">
        <f t="shared" si="40"/>
        <v>0</v>
      </c>
      <c r="G644" s="270">
        <v>0</v>
      </c>
      <c r="H644" s="270"/>
      <c r="I644" s="270"/>
      <c r="J644" s="270"/>
      <c r="K644" s="270"/>
      <c r="L644" s="270"/>
      <c r="M644" s="270"/>
      <c r="N644" s="270">
        <f t="shared" si="42"/>
        <v>653558.57279962429</v>
      </c>
      <c r="O644" s="265"/>
    </row>
    <row r="645" spans="1:15" outlineLevel="1" x14ac:dyDescent="0.2">
      <c r="A645" s="257">
        <f t="shared" si="38"/>
        <v>2062</v>
      </c>
      <c r="B645" s="257">
        <f t="shared" si="39"/>
        <v>2</v>
      </c>
      <c r="C645" s="270">
        <v>92980.996720413372</v>
      </c>
      <c r="D645" s="270"/>
      <c r="E645" s="270">
        <f t="shared" si="41"/>
        <v>538902.42251375574</v>
      </c>
      <c r="F645" s="270">
        <f t="shared" si="40"/>
        <v>0</v>
      </c>
      <c r="G645" s="270">
        <v>0</v>
      </c>
      <c r="H645" s="270"/>
      <c r="I645" s="270"/>
      <c r="J645" s="270"/>
      <c r="K645" s="270"/>
      <c r="L645" s="270"/>
      <c r="M645" s="270"/>
      <c r="N645" s="270">
        <f t="shared" si="42"/>
        <v>631883.41923416907</v>
      </c>
      <c r="O645" s="265"/>
    </row>
    <row r="646" spans="1:15" outlineLevel="1" x14ac:dyDescent="0.2">
      <c r="A646" s="257">
        <f t="shared" si="38"/>
        <v>2062</v>
      </c>
      <c r="B646" s="257">
        <f t="shared" si="39"/>
        <v>3</v>
      </c>
      <c r="C646" s="270">
        <v>106253.21630498877</v>
      </c>
      <c r="D646" s="270"/>
      <c r="E646" s="270">
        <f t="shared" si="41"/>
        <v>639549.83615516336</v>
      </c>
      <c r="F646" s="270">
        <f t="shared" si="40"/>
        <v>0</v>
      </c>
      <c r="G646" s="270">
        <v>0</v>
      </c>
      <c r="H646" s="270"/>
      <c r="I646" s="270"/>
      <c r="J646" s="270"/>
      <c r="K646" s="270"/>
      <c r="L646" s="270"/>
      <c r="M646" s="270"/>
      <c r="N646" s="270">
        <f t="shared" si="42"/>
        <v>745803.05246015219</v>
      </c>
      <c r="O646" s="265"/>
    </row>
    <row r="647" spans="1:15" outlineLevel="1" x14ac:dyDescent="0.2">
      <c r="A647" s="257">
        <f t="shared" si="38"/>
        <v>2062</v>
      </c>
      <c r="B647" s="257">
        <f t="shared" si="39"/>
        <v>4</v>
      </c>
      <c r="C647" s="270">
        <v>111560.28252024688</v>
      </c>
      <c r="D647" s="270"/>
      <c r="E647" s="270">
        <f t="shared" si="41"/>
        <v>699479.1330289091</v>
      </c>
      <c r="F647" s="270">
        <f t="shared" si="40"/>
        <v>0</v>
      </c>
      <c r="G647" s="270">
        <v>0</v>
      </c>
      <c r="H647" s="270"/>
      <c r="I647" s="270"/>
      <c r="J647" s="270"/>
      <c r="K647" s="270"/>
      <c r="L647" s="270"/>
      <c r="M647" s="270"/>
      <c r="N647" s="270">
        <f t="shared" si="42"/>
        <v>811039.41554915602</v>
      </c>
      <c r="O647" s="265"/>
    </row>
    <row r="648" spans="1:15" outlineLevel="1" x14ac:dyDescent="0.2">
      <c r="A648" s="257">
        <f t="shared" si="38"/>
        <v>2062</v>
      </c>
      <c r="B648" s="257">
        <f t="shared" si="39"/>
        <v>5</v>
      </c>
      <c r="C648" s="270">
        <v>126256.0961837403</v>
      </c>
      <c r="D648" s="270"/>
      <c r="E648" s="270">
        <f t="shared" si="41"/>
        <v>708954.77616879635</v>
      </c>
      <c r="F648" s="270">
        <f t="shared" si="40"/>
        <v>0</v>
      </c>
      <c r="G648" s="270">
        <v>0</v>
      </c>
      <c r="H648" s="270"/>
      <c r="I648" s="270"/>
      <c r="J648" s="270"/>
      <c r="K648" s="270"/>
      <c r="L648" s="270"/>
      <c r="M648" s="270"/>
      <c r="N648" s="270">
        <f t="shared" si="42"/>
        <v>835210.87235253665</v>
      </c>
      <c r="O648" s="265"/>
    </row>
    <row r="649" spans="1:15" outlineLevel="1" x14ac:dyDescent="0.2">
      <c r="A649" s="257">
        <f t="shared" ref="A649:A667" si="43">+A637+1</f>
        <v>2062</v>
      </c>
      <c r="B649" s="257">
        <f t="shared" ref="B649:B667" si="44">+B637</f>
        <v>6</v>
      </c>
      <c r="C649" s="270">
        <v>137405.89401446024</v>
      </c>
      <c r="D649" s="270"/>
      <c r="E649" s="270">
        <f t="shared" si="41"/>
        <v>732191.08910247276</v>
      </c>
      <c r="F649" s="270">
        <f t="shared" ref="F649:F667" si="45">+F637</f>
        <v>0</v>
      </c>
      <c r="G649" s="270">
        <v>0</v>
      </c>
      <c r="H649" s="270"/>
      <c r="I649" s="270"/>
      <c r="J649" s="270"/>
      <c r="K649" s="270"/>
      <c r="L649" s="270"/>
      <c r="M649" s="270"/>
      <c r="N649" s="270">
        <f t="shared" si="42"/>
        <v>869596.98311693303</v>
      </c>
      <c r="O649" s="265"/>
    </row>
    <row r="650" spans="1:15" outlineLevel="1" x14ac:dyDescent="0.2">
      <c r="A650" s="257">
        <f t="shared" si="43"/>
        <v>2062</v>
      </c>
      <c r="B650" s="257">
        <f t="shared" si="44"/>
        <v>7</v>
      </c>
      <c r="C650" s="270">
        <v>150258.45103808722</v>
      </c>
      <c r="D650" s="270"/>
      <c r="E650" s="270">
        <f t="shared" si="41"/>
        <v>688945.22236557666</v>
      </c>
      <c r="F650" s="270">
        <f t="shared" si="45"/>
        <v>0</v>
      </c>
      <c r="G650" s="270">
        <v>0</v>
      </c>
      <c r="H650" s="270"/>
      <c r="I650" s="270"/>
      <c r="J650" s="270"/>
      <c r="K650" s="270"/>
      <c r="L650" s="270"/>
      <c r="M650" s="270"/>
      <c r="N650" s="270">
        <f t="shared" si="42"/>
        <v>839203.67340366391</v>
      </c>
      <c r="O650" s="265"/>
    </row>
    <row r="651" spans="1:15" outlineLevel="1" x14ac:dyDescent="0.2">
      <c r="A651" s="257">
        <f t="shared" si="43"/>
        <v>2062</v>
      </c>
      <c r="B651" s="257">
        <f t="shared" si="44"/>
        <v>8</v>
      </c>
      <c r="C651" s="270">
        <v>148973.87234353067</v>
      </c>
      <c r="D651" s="270"/>
      <c r="E651" s="270">
        <f t="shared" si="41"/>
        <v>739039.4355856661</v>
      </c>
      <c r="F651" s="270">
        <f t="shared" si="45"/>
        <v>0</v>
      </c>
      <c r="G651" s="270">
        <v>0</v>
      </c>
      <c r="H651" s="270"/>
      <c r="I651" s="270"/>
      <c r="J651" s="270"/>
      <c r="K651" s="270"/>
      <c r="L651" s="270"/>
      <c r="M651" s="270"/>
      <c r="N651" s="270">
        <f t="shared" si="42"/>
        <v>888013.30792919674</v>
      </c>
      <c r="O651" s="265"/>
    </row>
    <row r="652" spans="1:15" outlineLevel="1" x14ac:dyDescent="0.2">
      <c r="A652" s="257">
        <f t="shared" si="43"/>
        <v>2062</v>
      </c>
      <c r="B652" s="257">
        <f t="shared" si="44"/>
        <v>9</v>
      </c>
      <c r="C652" s="270">
        <v>126749.3498764055</v>
      </c>
      <c r="D652" s="270"/>
      <c r="E652" s="270">
        <f t="shared" si="41"/>
        <v>729501.37518256833</v>
      </c>
      <c r="F652" s="270">
        <f t="shared" si="45"/>
        <v>0</v>
      </c>
      <c r="G652" s="270">
        <v>0</v>
      </c>
      <c r="H652" s="270"/>
      <c r="I652" s="270"/>
      <c r="J652" s="270"/>
      <c r="K652" s="270"/>
      <c r="L652" s="270"/>
      <c r="M652" s="270"/>
      <c r="N652" s="270">
        <f t="shared" si="42"/>
        <v>856250.72505897377</v>
      </c>
      <c r="O652" s="265"/>
    </row>
    <row r="653" spans="1:15" outlineLevel="1" x14ac:dyDescent="0.2">
      <c r="A653" s="257">
        <f t="shared" si="43"/>
        <v>2062</v>
      </c>
      <c r="B653" s="257">
        <f t="shared" si="44"/>
        <v>10</v>
      </c>
      <c r="C653" s="270">
        <v>117194.31693270073</v>
      </c>
      <c r="D653" s="270"/>
      <c r="E653" s="270">
        <f t="shared" si="41"/>
        <v>667044.50008247397</v>
      </c>
      <c r="F653" s="270">
        <f t="shared" si="45"/>
        <v>0</v>
      </c>
      <c r="G653" s="270">
        <v>0</v>
      </c>
      <c r="H653" s="270"/>
      <c r="I653" s="270"/>
      <c r="J653" s="270"/>
      <c r="K653" s="270"/>
      <c r="L653" s="270"/>
      <c r="M653" s="270"/>
      <c r="N653" s="270">
        <f t="shared" si="42"/>
        <v>784238.81701517466</v>
      </c>
      <c r="O653" s="265"/>
    </row>
    <row r="654" spans="1:15" outlineLevel="1" x14ac:dyDescent="0.2">
      <c r="A654" s="257">
        <f t="shared" si="43"/>
        <v>2062</v>
      </c>
      <c r="B654" s="257">
        <f t="shared" si="44"/>
        <v>11</v>
      </c>
      <c r="C654" s="270">
        <v>96447.354410895641</v>
      </c>
      <c r="D654" s="270"/>
      <c r="E654" s="270">
        <f t="shared" si="41"/>
        <v>607201.38517701742</v>
      </c>
      <c r="F654" s="270">
        <f t="shared" si="45"/>
        <v>0</v>
      </c>
      <c r="G654" s="270">
        <v>0</v>
      </c>
      <c r="H654" s="270"/>
      <c r="I654" s="270"/>
      <c r="J654" s="270"/>
      <c r="K654" s="270"/>
      <c r="L654" s="270"/>
      <c r="M654" s="270"/>
      <c r="N654" s="270">
        <f t="shared" si="42"/>
        <v>703648.73958791303</v>
      </c>
      <c r="O654" s="265"/>
    </row>
    <row r="655" spans="1:15" outlineLevel="1" x14ac:dyDescent="0.2">
      <c r="A655" s="257">
        <f t="shared" si="43"/>
        <v>2062</v>
      </c>
      <c r="B655" s="257">
        <f t="shared" si="44"/>
        <v>12</v>
      </c>
      <c r="C655" s="270">
        <v>99517.28771852261</v>
      </c>
      <c r="D655" s="270"/>
      <c r="E655" s="270">
        <f t="shared" si="41"/>
        <v>568744.47341867443</v>
      </c>
      <c r="F655" s="270">
        <f t="shared" si="45"/>
        <v>0</v>
      </c>
      <c r="G655" s="270">
        <v>0</v>
      </c>
      <c r="H655" s="270"/>
      <c r="I655" s="270"/>
      <c r="J655" s="270"/>
      <c r="K655" s="270"/>
      <c r="L655" s="270"/>
      <c r="M655" s="270"/>
      <c r="N655" s="270">
        <f t="shared" si="42"/>
        <v>668261.76113719703</v>
      </c>
      <c r="O655" s="265"/>
    </row>
    <row r="656" spans="1:15" outlineLevel="1" x14ac:dyDescent="0.2">
      <c r="A656" s="257">
        <f t="shared" si="43"/>
        <v>2063</v>
      </c>
      <c r="B656" s="257">
        <f t="shared" si="44"/>
        <v>1</v>
      </c>
      <c r="C656" s="270">
        <v>99820.05367041011</v>
      </c>
      <c r="D656" s="270"/>
      <c r="E656" s="270">
        <f t="shared" si="41"/>
        <v>563275.11079943669</v>
      </c>
      <c r="F656" s="270">
        <f t="shared" si="45"/>
        <v>0</v>
      </c>
      <c r="G656" s="270">
        <v>0</v>
      </c>
      <c r="H656" s="270"/>
      <c r="I656" s="270"/>
      <c r="J656" s="270"/>
      <c r="K656" s="270"/>
      <c r="L656" s="270"/>
      <c r="M656" s="270"/>
      <c r="N656" s="270">
        <f t="shared" si="42"/>
        <v>663095.16446984676</v>
      </c>
      <c r="O656" s="265"/>
    </row>
    <row r="657" spans="1:17" outlineLevel="1" x14ac:dyDescent="0.2">
      <c r="A657" s="257">
        <f t="shared" si="43"/>
        <v>2063</v>
      </c>
      <c r="B657" s="257">
        <f t="shared" si="44"/>
        <v>2</v>
      </c>
      <c r="C657" s="270">
        <v>94124.148069648028</v>
      </c>
      <c r="D657" s="270"/>
      <c r="E657" s="270">
        <f t="shared" si="41"/>
        <v>546985.95885644003</v>
      </c>
      <c r="F657" s="270">
        <f t="shared" si="45"/>
        <v>0</v>
      </c>
      <c r="G657" s="270">
        <v>0</v>
      </c>
      <c r="H657" s="270"/>
      <c r="I657" s="270"/>
      <c r="J657" s="270"/>
      <c r="K657" s="270"/>
      <c r="L657" s="270"/>
      <c r="M657" s="270"/>
      <c r="N657" s="270">
        <f t="shared" si="42"/>
        <v>641110.1069260881</v>
      </c>
      <c r="O657" s="265"/>
    </row>
    <row r="658" spans="1:17" outlineLevel="1" x14ac:dyDescent="0.2">
      <c r="A658" s="257">
        <f t="shared" si="43"/>
        <v>2063</v>
      </c>
      <c r="B658" s="257">
        <f t="shared" si="44"/>
        <v>3</v>
      </c>
      <c r="C658" s="270">
        <v>107559.54245617846</v>
      </c>
      <c r="D658" s="270"/>
      <c r="E658" s="270">
        <f t="shared" si="41"/>
        <v>649143.08370339847</v>
      </c>
      <c r="F658" s="270">
        <f t="shared" si="45"/>
        <v>0</v>
      </c>
      <c r="G658" s="270">
        <v>0</v>
      </c>
      <c r="H658" s="270"/>
      <c r="I658" s="270"/>
      <c r="J658" s="270"/>
      <c r="K658" s="270"/>
      <c r="L658" s="270"/>
      <c r="M658" s="270"/>
      <c r="N658" s="270">
        <f t="shared" si="42"/>
        <v>756702.62615957693</v>
      </c>
      <c r="O658" s="265"/>
    </row>
    <row r="659" spans="1:17" outlineLevel="1" x14ac:dyDescent="0.2">
      <c r="A659" s="257">
        <f t="shared" si="43"/>
        <v>2063</v>
      </c>
      <c r="B659" s="257">
        <f t="shared" si="44"/>
        <v>4</v>
      </c>
      <c r="C659" s="270">
        <v>112931.85619639789</v>
      </c>
      <c r="D659" s="270"/>
      <c r="E659" s="270">
        <f t="shared" si="41"/>
        <v>709971.32003080391</v>
      </c>
      <c r="F659" s="270">
        <f t="shared" si="45"/>
        <v>0</v>
      </c>
      <c r="G659" s="270">
        <v>0</v>
      </c>
      <c r="H659" s="270"/>
      <c r="I659" s="270"/>
      <c r="J659" s="270"/>
      <c r="K659" s="270"/>
      <c r="L659" s="270"/>
      <c r="M659" s="270"/>
      <c r="N659" s="270">
        <f t="shared" si="42"/>
        <v>822903.17622720182</v>
      </c>
      <c r="O659" s="265"/>
    </row>
    <row r="660" spans="1:17" outlineLevel="1" x14ac:dyDescent="0.2">
      <c r="A660" s="257">
        <f t="shared" si="43"/>
        <v>2063</v>
      </c>
      <c r="B660" s="257">
        <f t="shared" si="44"/>
        <v>5</v>
      </c>
      <c r="C660" s="270">
        <v>127808.34698543398</v>
      </c>
      <c r="D660" s="270"/>
      <c r="E660" s="270">
        <f t="shared" si="41"/>
        <v>719589.09781787707</v>
      </c>
      <c r="F660" s="270">
        <f t="shared" si="45"/>
        <v>0</v>
      </c>
      <c r="G660" s="270">
        <v>0</v>
      </c>
      <c r="H660" s="270"/>
      <c r="I660" s="270"/>
      <c r="J660" s="270"/>
      <c r="K660" s="270"/>
      <c r="L660" s="270"/>
      <c r="M660" s="270"/>
      <c r="N660" s="270">
        <f t="shared" si="42"/>
        <v>847397.44480331102</v>
      </c>
      <c r="O660" s="265"/>
    </row>
    <row r="661" spans="1:17" outlineLevel="1" x14ac:dyDescent="0.2">
      <c r="A661" s="257">
        <f t="shared" si="43"/>
        <v>2063</v>
      </c>
      <c r="B661" s="257">
        <f t="shared" si="44"/>
        <v>6</v>
      </c>
      <c r="C661" s="270">
        <v>139095.22558408979</v>
      </c>
      <c r="D661" s="270"/>
      <c r="E661" s="270">
        <f t="shared" si="41"/>
        <v>743173.9554457732</v>
      </c>
      <c r="F661" s="270">
        <f t="shared" si="45"/>
        <v>0</v>
      </c>
      <c r="G661" s="270">
        <v>0</v>
      </c>
      <c r="H661" s="270"/>
      <c r="I661" s="270"/>
      <c r="J661" s="270"/>
      <c r="K661" s="270"/>
      <c r="L661" s="270"/>
      <c r="M661" s="270"/>
      <c r="N661" s="270">
        <f t="shared" si="42"/>
        <v>882269.18102986296</v>
      </c>
      <c r="O661" s="265"/>
    </row>
    <row r="662" spans="1:17" outlineLevel="1" x14ac:dyDescent="0.2">
      <c r="A662" s="257">
        <f t="shared" si="43"/>
        <v>2063</v>
      </c>
      <c r="B662" s="257">
        <f t="shared" si="44"/>
        <v>7</v>
      </c>
      <c r="C662" s="270">
        <v>152105.79788418071</v>
      </c>
      <c r="D662" s="270"/>
      <c r="E662" s="270">
        <f t="shared" si="41"/>
        <v>699279.40070742427</v>
      </c>
      <c r="F662" s="270">
        <f t="shared" si="45"/>
        <v>0</v>
      </c>
      <c r="G662" s="270">
        <v>0</v>
      </c>
      <c r="H662" s="270"/>
      <c r="I662" s="270"/>
      <c r="J662" s="270"/>
      <c r="K662" s="270"/>
      <c r="L662" s="270"/>
      <c r="M662" s="270"/>
      <c r="N662" s="270">
        <f t="shared" si="42"/>
        <v>851385.19859160495</v>
      </c>
      <c r="O662" s="265"/>
    </row>
    <row r="663" spans="1:17" outlineLevel="1" x14ac:dyDescent="0.2">
      <c r="A663" s="257">
        <f t="shared" si="43"/>
        <v>2063</v>
      </c>
      <c r="B663" s="257">
        <f t="shared" si="44"/>
        <v>8</v>
      </c>
      <c r="C663" s="270">
        <v>150805.42598542469</v>
      </c>
      <c r="D663" s="270"/>
      <c r="E663" s="270">
        <f t="shared" si="41"/>
        <v>750125.02712627768</v>
      </c>
      <c r="F663" s="270">
        <f t="shared" si="45"/>
        <v>0</v>
      </c>
      <c r="G663" s="270">
        <v>0</v>
      </c>
      <c r="H663" s="270"/>
      <c r="I663" s="270"/>
      <c r="J663" s="270"/>
      <c r="K663" s="270"/>
      <c r="L663" s="270"/>
      <c r="M663" s="270"/>
      <c r="N663" s="270">
        <f t="shared" si="42"/>
        <v>900930.45311170234</v>
      </c>
      <c r="O663" s="265"/>
    </row>
    <row r="664" spans="1:17" outlineLevel="1" x14ac:dyDescent="0.2">
      <c r="A664" s="257">
        <f t="shared" si="43"/>
        <v>2063</v>
      </c>
      <c r="B664" s="257">
        <f t="shared" si="44"/>
        <v>9</v>
      </c>
      <c r="C664" s="270">
        <v>128307.66496697727</v>
      </c>
      <c r="D664" s="270"/>
      <c r="E664" s="270">
        <f t="shared" si="41"/>
        <v>740443.89581704536</v>
      </c>
      <c r="F664" s="270">
        <f t="shared" si="45"/>
        <v>0</v>
      </c>
      <c r="G664" s="270">
        <v>0</v>
      </c>
      <c r="H664" s="270"/>
      <c r="I664" s="270"/>
      <c r="J664" s="270"/>
      <c r="K664" s="270"/>
      <c r="L664" s="270"/>
      <c r="M664" s="270"/>
      <c r="N664" s="270">
        <f t="shared" si="42"/>
        <v>868751.56078402267</v>
      </c>
      <c r="O664" s="265"/>
    </row>
    <row r="665" spans="1:17" outlineLevel="1" x14ac:dyDescent="0.2">
      <c r="A665" s="257">
        <f t="shared" si="43"/>
        <v>2063</v>
      </c>
      <c r="B665" s="257">
        <f t="shared" si="44"/>
        <v>10</v>
      </c>
      <c r="C665" s="270">
        <v>118635.15803195335</v>
      </c>
      <c r="D665" s="270"/>
      <c r="E665" s="270">
        <f t="shared" si="41"/>
        <v>677050.16758987273</v>
      </c>
      <c r="F665" s="270">
        <f t="shared" si="45"/>
        <v>0</v>
      </c>
      <c r="G665" s="270">
        <v>0</v>
      </c>
      <c r="H665" s="270"/>
      <c r="I665" s="270"/>
      <c r="J665" s="270"/>
      <c r="K665" s="270"/>
      <c r="L665" s="270"/>
      <c r="M665" s="270"/>
      <c r="N665" s="270">
        <f t="shared" si="42"/>
        <v>795685.32562182611</v>
      </c>
      <c r="O665" s="265"/>
    </row>
    <row r="666" spans="1:17" outlineLevel="1" x14ac:dyDescent="0.2">
      <c r="A666" s="257">
        <f t="shared" si="43"/>
        <v>2063</v>
      </c>
      <c r="B666" s="257">
        <f t="shared" si="44"/>
        <v>11</v>
      </c>
      <c r="C666" s="270">
        <v>97633.122763717794</v>
      </c>
      <c r="D666" s="270"/>
      <c r="E666" s="270">
        <f t="shared" si="41"/>
        <v>616309.4059602815</v>
      </c>
      <c r="F666" s="270">
        <f t="shared" si="45"/>
        <v>0</v>
      </c>
      <c r="G666" s="270">
        <v>0</v>
      </c>
      <c r="H666" s="270"/>
      <c r="I666" s="270"/>
      <c r="J666" s="270"/>
      <c r="K666" s="270"/>
      <c r="L666" s="270"/>
      <c r="M666" s="270"/>
      <c r="N666" s="270">
        <f t="shared" si="42"/>
        <v>713942.52872399928</v>
      </c>
      <c r="O666" s="265"/>
    </row>
    <row r="667" spans="1:17" outlineLevel="1" x14ac:dyDescent="0.2">
      <c r="A667" s="257">
        <f t="shared" si="43"/>
        <v>2063</v>
      </c>
      <c r="B667" s="257">
        <f t="shared" si="44"/>
        <v>12</v>
      </c>
      <c r="C667" s="270">
        <v>100740.79925034315</v>
      </c>
      <c r="D667" s="270"/>
      <c r="E667" s="270">
        <f t="shared" si="41"/>
        <v>577275.64052520809</v>
      </c>
      <c r="F667" s="270">
        <f t="shared" si="45"/>
        <v>0</v>
      </c>
      <c r="G667" s="270">
        <v>0</v>
      </c>
      <c r="H667" s="270"/>
      <c r="I667" s="270"/>
      <c r="J667" s="270"/>
      <c r="K667" s="270"/>
      <c r="L667" s="270"/>
      <c r="M667" s="270"/>
      <c r="N667" s="270">
        <f t="shared" si="42"/>
        <v>678016.4397755512</v>
      </c>
      <c r="O667" s="265"/>
    </row>
    <row r="668" spans="1:17" ht="12" x14ac:dyDescent="0.25">
      <c r="B668" s="257"/>
      <c r="C668" s="307"/>
      <c r="D668" s="307"/>
      <c r="E668" s="307"/>
      <c r="F668" s="307"/>
      <c r="G668" s="307"/>
      <c r="H668" s="307"/>
      <c r="I668" s="307"/>
      <c r="J668" s="307"/>
      <c r="K668" s="307"/>
      <c r="L668" s="307"/>
      <c r="M668" s="307"/>
      <c r="N668" s="307"/>
      <c r="O668" s="265"/>
    </row>
    <row r="669" spans="1:17" x14ac:dyDescent="0.2">
      <c r="B669" s="262"/>
      <c r="C669" s="263"/>
      <c r="D669" s="263"/>
      <c r="E669" s="263"/>
      <c r="F669" s="263"/>
      <c r="G669" s="263"/>
      <c r="H669" s="263"/>
      <c r="I669" s="263"/>
      <c r="J669" s="263"/>
      <c r="K669" s="263"/>
      <c r="L669" s="263"/>
      <c r="M669" s="263"/>
      <c r="N669" s="263"/>
      <c r="O669" s="265"/>
    </row>
    <row r="670" spans="1:17" outlineLevel="1" x14ac:dyDescent="0.2">
      <c r="A670" s="257">
        <v>2007</v>
      </c>
      <c r="C670" s="263"/>
      <c r="D670" s="263"/>
      <c r="E670" s="263"/>
      <c r="F670" s="263"/>
      <c r="G670" s="263"/>
      <c r="H670" s="263"/>
      <c r="I670" s="263"/>
      <c r="J670" s="263"/>
      <c r="K670" s="263"/>
      <c r="L670" s="263"/>
      <c r="M670" s="263"/>
      <c r="N670" s="263"/>
      <c r="P670" s="267"/>
    </row>
    <row r="671" spans="1:17" outlineLevel="1" x14ac:dyDescent="0.2">
      <c r="A671" s="257">
        <v>2008</v>
      </c>
      <c r="C671" s="263" t="e">
        <f>SUM(#REF!)</f>
        <v>#REF!</v>
      </c>
      <c r="D671" s="263" t="e">
        <f>SUM(#REF!)</f>
        <v>#REF!</v>
      </c>
      <c r="E671" s="263" t="e">
        <f>SUM(#REF!)</f>
        <v>#REF!</v>
      </c>
      <c r="F671" s="263" t="e">
        <f>SUM(#REF!)</f>
        <v>#REF!</v>
      </c>
      <c r="G671" s="263" t="e">
        <f>SUM(#REF!)</f>
        <v>#REF!</v>
      </c>
      <c r="H671" s="263" t="e">
        <f>SUM(#REF!)</f>
        <v>#REF!</v>
      </c>
      <c r="I671" s="263" t="e">
        <f>SUM(#REF!)</f>
        <v>#REF!</v>
      </c>
      <c r="J671" s="263" t="e">
        <f>SUM(#REF!)</f>
        <v>#REF!</v>
      </c>
      <c r="K671" s="263" t="e">
        <f>SUM(#REF!)</f>
        <v>#REF!</v>
      </c>
      <c r="L671" s="263" t="e">
        <f>SUM(#REF!)</f>
        <v>#REF!</v>
      </c>
      <c r="M671" s="263" t="e">
        <f>SUM(#REF!)</f>
        <v>#REF!</v>
      </c>
      <c r="N671" s="263" t="e">
        <f>SUM(#REF!)</f>
        <v>#REF!</v>
      </c>
      <c r="O671" s="267" t="e">
        <f>SUM(C671:M671)</f>
        <v>#REF!</v>
      </c>
      <c r="P671" s="276"/>
      <c r="Q671" s="267"/>
    </row>
    <row r="672" spans="1:17" outlineLevel="1" x14ac:dyDescent="0.2">
      <c r="A672" s="257">
        <v>2009</v>
      </c>
      <c r="C672" s="263">
        <f>SUM(C6:C17)</f>
        <v>715316.12899999996</v>
      </c>
      <c r="D672" s="263">
        <f t="shared" ref="D672:N672" si="46">SUM(D6:D17)</f>
        <v>225928</v>
      </c>
      <c r="E672" s="263">
        <f t="shared" si="46"/>
        <v>0</v>
      </c>
      <c r="F672" s="263">
        <f t="shared" si="46"/>
        <v>6243.2070000000003</v>
      </c>
      <c r="G672" s="263">
        <f t="shared" si="46"/>
        <v>213450</v>
      </c>
      <c r="H672" s="263">
        <f t="shared" si="46"/>
        <v>0</v>
      </c>
      <c r="I672" s="263">
        <f t="shared" si="46"/>
        <v>0</v>
      </c>
      <c r="J672" s="263">
        <f t="shared" si="46"/>
        <v>0</v>
      </c>
      <c r="K672" s="263">
        <f t="shared" si="46"/>
        <v>0</v>
      </c>
      <c r="L672" s="263">
        <f t="shared" si="46"/>
        <v>0</v>
      </c>
      <c r="M672" s="263">
        <f t="shared" si="46"/>
        <v>0</v>
      </c>
      <c r="N672" s="263">
        <f t="shared" si="46"/>
        <v>1160937.3360000001</v>
      </c>
      <c r="O672" s="267">
        <f t="shared" ref="O672:O726" si="47">SUM(C672:M672)</f>
        <v>1160937.3360000001</v>
      </c>
      <c r="P672" s="294">
        <f>O672-N672</f>
        <v>0</v>
      </c>
      <c r="Q672" s="267"/>
    </row>
    <row r="673" spans="1:17" outlineLevel="1" x14ac:dyDescent="0.2">
      <c r="A673" s="257">
        <v>2010</v>
      </c>
      <c r="C673" s="263">
        <f>SUM(C18:C29)</f>
        <v>700571.71299999999</v>
      </c>
      <c r="D673" s="263">
        <f t="shared" ref="D673:N673" si="48">SUM(D18:D29)</f>
        <v>227430</v>
      </c>
      <c r="E673" s="263">
        <f t="shared" si="48"/>
        <v>1210527.0390000001</v>
      </c>
      <c r="F673" s="263">
        <f t="shared" si="48"/>
        <v>6592.3580000000002</v>
      </c>
      <c r="G673" s="263">
        <f t="shared" si="48"/>
        <v>0</v>
      </c>
      <c r="H673" s="263">
        <f t="shared" si="48"/>
        <v>0</v>
      </c>
      <c r="I673" s="263">
        <f t="shared" si="48"/>
        <v>0</v>
      </c>
      <c r="J673" s="263">
        <f t="shared" si="48"/>
        <v>0</v>
      </c>
      <c r="K673" s="263">
        <f t="shared" si="48"/>
        <v>0</v>
      </c>
      <c r="L673" s="263">
        <f t="shared" si="48"/>
        <v>0</v>
      </c>
      <c r="M673" s="263">
        <f t="shared" si="48"/>
        <v>0</v>
      </c>
      <c r="N673" s="263">
        <f t="shared" si="48"/>
        <v>2145121.11</v>
      </c>
      <c r="O673" s="267">
        <f t="shared" si="47"/>
        <v>2145121.1100000003</v>
      </c>
      <c r="P673" s="294">
        <f t="shared" ref="P673:P726" si="49">O673-N673</f>
        <v>0</v>
      </c>
      <c r="Q673" s="267"/>
    </row>
    <row r="674" spans="1:17" outlineLevel="1" x14ac:dyDescent="0.2">
      <c r="A674" s="257">
        <v>2011</v>
      </c>
      <c r="C674" s="263">
        <f t="shared" ref="C674:N674" si="50">SUM(C30:C41)</f>
        <v>737954.81099999987</v>
      </c>
      <c r="D674" s="263">
        <f t="shared" si="50"/>
        <v>226755</v>
      </c>
      <c r="E674" s="263">
        <f t="shared" si="50"/>
        <v>1177915.2519999999</v>
      </c>
      <c r="F674" s="263">
        <f t="shared" si="50"/>
        <v>7159.0049999999992</v>
      </c>
      <c r="G674" s="263">
        <f t="shared" si="50"/>
        <v>0</v>
      </c>
      <c r="H674" s="263">
        <f t="shared" si="50"/>
        <v>0</v>
      </c>
      <c r="I674" s="263">
        <f t="shared" si="50"/>
        <v>13628.775</v>
      </c>
      <c r="J674" s="263">
        <f t="shared" si="50"/>
        <v>0</v>
      </c>
      <c r="K674" s="263">
        <f t="shared" si="50"/>
        <v>0</v>
      </c>
      <c r="L674" s="263">
        <f t="shared" si="50"/>
        <v>0</v>
      </c>
      <c r="M674" s="263">
        <f t="shared" si="50"/>
        <v>0</v>
      </c>
      <c r="N674" s="263">
        <f t="shared" si="50"/>
        <v>2163412.8430000003</v>
      </c>
      <c r="O674" s="267">
        <f t="shared" si="47"/>
        <v>2163412.8429999994</v>
      </c>
      <c r="P674" s="294">
        <f t="shared" si="49"/>
        <v>0</v>
      </c>
      <c r="Q674" s="267"/>
    </row>
    <row r="675" spans="1:17" outlineLevel="1" x14ac:dyDescent="0.2">
      <c r="A675" s="257">
        <v>2012</v>
      </c>
      <c r="C675" s="263">
        <f t="shared" ref="C675:N675" si="51">SUM(C42:C53)</f>
        <v>736959.8724365962</v>
      </c>
      <c r="D675" s="263">
        <f t="shared" si="51"/>
        <v>225675</v>
      </c>
      <c r="E675" s="263">
        <f t="shared" si="51"/>
        <v>1184367.7139943468</v>
      </c>
      <c r="F675" s="263">
        <f t="shared" si="51"/>
        <v>6108.3960000000006</v>
      </c>
      <c r="G675" s="263">
        <f t="shared" si="51"/>
        <v>0</v>
      </c>
      <c r="H675" s="263">
        <f t="shared" si="51"/>
        <v>0</v>
      </c>
      <c r="I675" s="263">
        <f t="shared" si="51"/>
        <v>63284.559886288225</v>
      </c>
      <c r="J675" s="263">
        <f t="shared" si="51"/>
        <v>27612.84231018924</v>
      </c>
      <c r="K675" s="263">
        <f t="shared" si="51"/>
        <v>0</v>
      </c>
      <c r="L675" s="263">
        <f t="shared" si="51"/>
        <v>0</v>
      </c>
      <c r="M675" s="263">
        <f t="shared" si="51"/>
        <v>0</v>
      </c>
      <c r="N675" s="263">
        <f t="shared" si="51"/>
        <v>2244008.3846274205</v>
      </c>
      <c r="O675" s="267">
        <f t="shared" si="47"/>
        <v>2244008.3846274209</v>
      </c>
      <c r="P675" s="294">
        <f t="shared" si="49"/>
        <v>0</v>
      </c>
      <c r="Q675" s="277"/>
    </row>
    <row r="676" spans="1:17" outlineLevel="1" x14ac:dyDescent="0.2">
      <c r="A676" s="257">
        <v>2013</v>
      </c>
      <c r="C676" s="263">
        <f t="shared" ref="C676:N676" si="52">SUM(C54:C65)</f>
        <v>758684.10065496736</v>
      </c>
      <c r="D676" s="263">
        <f t="shared" si="52"/>
        <v>86175</v>
      </c>
      <c r="E676" s="263">
        <f t="shared" si="52"/>
        <v>1202479.9526656251</v>
      </c>
      <c r="F676" s="263">
        <f t="shared" si="52"/>
        <v>5251.1829000000007</v>
      </c>
      <c r="G676" s="263">
        <f t="shared" si="52"/>
        <v>0</v>
      </c>
      <c r="H676" s="263">
        <f t="shared" si="52"/>
        <v>0</v>
      </c>
      <c r="I676" s="263">
        <f t="shared" si="52"/>
        <v>61754.245287379017</v>
      </c>
      <c r="J676" s="263">
        <f t="shared" si="52"/>
        <v>38143.791103609714</v>
      </c>
      <c r="K676" s="263">
        <f t="shared" si="52"/>
        <v>0</v>
      </c>
      <c r="L676" s="263">
        <f t="shared" si="52"/>
        <v>0</v>
      </c>
      <c r="M676" s="263">
        <f t="shared" si="52"/>
        <v>0</v>
      </c>
      <c r="N676" s="263">
        <f t="shared" si="52"/>
        <v>2152488.2726115813</v>
      </c>
      <c r="O676" s="267">
        <f t="shared" si="47"/>
        <v>2152488.2726115813</v>
      </c>
      <c r="P676" s="294">
        <f t="shared" si="49"/>
        <v>0</v>
      </c>
      <c r="Q676" s="277"/>
    </row>
    <row r="677" spans="1:17" outlineLevel="1" x14ac:dyDescent="0.2">
      <c r="A677" s="257">
        <v>2014</v>
      </c>
      <c r="C677" s="263">
        <f t="shared" ref="C677:N677" si="53">SUM(C66:C77)</f>
        <v>780476.94840296113</v>
      </c>
      <c r="D677" s="263">
        <f t="shared" si="53"/>
        <v>0</v>
      </c>
      <c r="E677" s="263">
        <f t="shared" si="53"/>
        <v>3831423.6471617003</v>
      </c>
      <c r="F677" s="263">
        <f t="shared" si="53"/>
        <v>0</v>
      </c>
      <c r="G677" s="263">
        <f t="shared" si="53"/>
        <v>504600</v>
      </c>
      <c r="H677" s="263">
        <f t="shared" si="53"/>
        <v>182238</v>
      </c>
      <c r="I677" s="263">
        <f t="shared" si="53"/>
        <v>63201.285238373661</v>
      </c>
      <c r="J677" s="263">
        <f t="shared" si="53"/>
        <v>38687.628941096271</v>
      </c>
      <c r="K677" s="263">
        <f t="shared" si="53"/>
        <v>197018</v>
      </c>
      <c r="L677" s="263">
        <f t="shared" si="53"/>
        <v>0</v>
      </c>
      <c r="M677" s="263">
        <f t="shared" si="53"/>
        <v>0</v>
      </c>
      <c r="N677" s="263">
        <f t="shared" si="53"/>
        <v>5597645.5097441319</v>
      </c>
      <c r="O677" s="267">
        <f t="shared" si="47"/>
        <v>5597645.5097441319</v>
      </c>
      <c r="P677" s="294">
        <f t="shared" si="49"/>
        <v>0</v>
      </c>
      <c r="Q677" s="277"/>
    </row>
    <row r="678" spans="1:17" outlineLevel="1" x14ac:dyDescent="0.2">
      <c r="A678" s="257">
        <v>2015</v>
      </c>
      <c r="C678" s="263">
        <f t="shared" ref="C678:N678" si="54">SUM(C78:C89)</f>
        <v>816569.50693105895</v>
      </c>
      <c r="D678" s="263">
        <f t="shared" si="54"/>
        <v>0</v>
      </c>
      <c r="E678" s="263">
        <f t="shared" si="54"/>
        <v>3907837.2817018116</v>
      </c>
      <c r="F678" s="263">
        <f t="shared" si="54"/>
        <v>0</v>
      </c>
      <c r="G678" s="263">
        <f t="shared" si="54"/>
        <v>1102340</v>
      </c>
      <c r="H678" s="263">
        <f t="shared" si="54"/>
        <v>244050</v>
      </c>
      <c r="I678" s="263">
        <f t="shared" si="54"/>
        <v>64328.029790320485</v>
      </c>
      <c r="J678" s="263">
        <f t="shared" si="54"/>
        <v>38582.142669322755</v>
      </c>
      <c r="K678" s="263">
        <f t="shared" si="54"/>
        <v>236146.96259599988</v>
      </c>
      <c r="L678" s="263">
        <f t="shared" si="54"/>
        <v>3930</v>
      </c>
      <c r="M678" s="263">
        <f t="shared" si="54"/>
        <v>0</v>
      </c>
      <c r="N678" s="263">
        <f t="shared" si="54"/>
        <v>6413783.9236885123</v>
      </c>
      <c r="O678" s="267">
        <f t="shared" si="47"/>
        <v>6413783.9236885142</v>
      </c>
      <c r="P678" s="294">
        <f t="shared" si="49"/>
        <v>0</v>
      </c>
      <c r="Q678" s="277"/>
    </row>
    <row r="679" spans="1:17" outlineLevel="1" x14ac:dyDescent="0.2">
      <c r="A679" s="257">
        <v>2016</v>
      </c>
      <c r="C679" s="263">
        <f t="shared" ref="C679:N679" si="55">SUM(C90:C101)</f>
        <v>804974.43736751343</v>
      </c>
      <c r="D679" s="263">
        <f t="shared" si="55"/>
        <v>0</v>
      </c>
      <c r="E679" s="263">
        <f t="shared" si="55"/>
        <v>3969952.3279999997</v>
      </c>
      <c r="F679" s="263">
        <f t="shared" si="55"/>
        <v>0</v>
      </c>
      <c r="G679" s="263">
        <f t="shared" si="55"/>
        <v>1102340</v>
      </c>
      <c r="H679" s="263">
        <f t="shared" si="55"/>
        <v>285480</v>
      </c>
      <c r="I679" s="263">
        <f t="shared" si="55"/>
        <v>63764.657514347076</v>
      </c>
      <c r="J679" s="263">
        <f t="shared" si="55"/>
        <v>38634.885805209509</v>
      </c>
      <c r="K679" s="263">
        <f t="shared" si="55"/>
        <v>270200.33028999984</v>
      </c>
      <c r="L679" s="263">
        <f t="shared" si="55"/>
        <v>144</v>
      </c>
      <c r="M679" s="263">
        <f t="shared" si="55"/>
        <v>152</v>
      </c>
      <c r="N679" s="263">
        <f t="shared" si="55"/>
        <v>6535642.6389770703</v>
      </c>
      <c r="O679" s="267">
        <f t="shared" si="47"/>
        <v>6535642.6389770694</v>
      </c>
      <c r="P679" s="294">
        <f t="shared" si="49"/>
        <v>0</v>
      </c>
      <c r="Q679" s="277"/>
    </row>
    <row r="680" spans="1:17" outlineLevel="1" x14ac:dyDescent="0.2">
      <c r="A680" s="257">
        <v>2017</v>
      </c>
      <c r="C680" s="263">
        <f>SUM(C102:C113)</f>
        <v>814871.16515741893</v>
      </c>
      <c r="D680" s="263">
        <f t="shared" ref="D680:N680" si="56">SUM(D102:D113)</f>
        <v>0</v>
      </c>
      <c r="E680" s="263">
        <f t="shared" si="56"/>
        <v>4029501.6120000007</v>
      </c>
      <c r="F680" s="263">
        <f t="shared" si="56"/>
        <v>0</v>
      </c>
      <c r="G680" s="263">
        <f t="shared" si="56"/>
        <v>1102340</v>
      </c>
      <c r="H680" s="263">
        <f t="shared" si="56"/>
        <v>360</v>
      </c>
      <c r="I680" s="263">
        <f t="shared" si="56"/>
        <v>0</v>
      </c>
      <c r="J680" s="263">
        <f t="shared" si="56"/>
        <v>0</v>
      </c>
      <c r="K680" s="263">
        <f t="shared" si="56"/>
        <v>480</v>
      </c>
      <c r="L680" s="263">
        <f t="shared" si="56"/>
        <v>168</v>
      </c>
      <c r="M680" s="263">
        <f t="shared" si="56"/>
        <v>152</v>
      </c>
      <c r="N680" s="263">
        <f t="shared" si="56"/>
        <v>5947872.7771574194</v>
      </c>
      <c r="O680" s="267">
        <f t="shared" si="47"/>
        <v>5947872.7771574194</v>
      </c>
      <c r="P680" s="294">
        <f t="shared" si="49"/>
        <v>0</v>
      </c>
      <c r="Q680" s="277"/>
    </row>
    <row r="681" spans="1:17" outlineLevel="1" x14ac:dyDescent="0.2">
      <c r="A681" s="257">
        <v>2018</v>
      </c>
      <c r="C681" s="263">
        <f>SUM(C115:C126)</f>
        <v>824889.56789301324</v>
      </c>
      <c r="D681" s="263">
        <f t="shared" ref="D681:N681" si="57">SUM(D115:D126)</f>
        <v>0</v>
      </c>
      <c r="E681" s="263">
        <f t="shared" si="57"/>
        <v>4089944.14</v>
      </c>
      <c r="F681" s="263">
        <f t="shared" si="57"/>
        <v>0</v>
      </c>
      <c r="G681" s="263">
        <f t="shared" si="57"/>
        <v>1102340</v>
      </c>
      <c r="H681" s="263">
        <f t="shared" si="57"/>
        <v>0</v>
      </c>
      <c r="I681" s="263">
        <f t="shared" si="57"/>
        <v>0</v>
      </c>
      <c r="J681" s="263">
        <f t="shared" si="57"/>
        <v>0</v>
      </c>
      <c r="K681" s="263">
        <f t="shared" si="57"/>
        <v>480</v>
      </c>
      <c r="L681" s="263">
        <f t="shared" si="57"/>
        <v>192</v>
      </c>
      <c r="M681" s="263">
        <f t="shared" si="57"/>
        <v>152</v>
      </c>
      <c r="N681" s="263">
        <f t="shared" si="57"/>
        <v>6017997.707893013</v>
      </c>
      <c r="O681" s="267">
        <f t="shared" si="47"/>
        <v>6017997.707893013</v>
      </c>
      <c r="P681" s="294">
        <f t="shared" si="49"/>
        <v>0</v>
      </c>
      <c r="Q681" s="267"/>
    </row>
    <row r="682" spans="1:17" outlineLevel="1" x14ac:dyDescent="0.2">
      <c r="A682" s="257">
        <v>2019</v>
      </c>
      <c r="C682" s="263">
        <f>SUM(C128:C139)</f>
        <v>835031.14150231611</v>
      </c>
      <c r="D682" s="263">
        <f t="shared" ref="D682:N682" si="58">SUM(D128:D139)</f>
        <v>0</v>
      </c>
      <c r="E682" s="263">
        <f t="shared" si="58"/>
        <v>4151293.3000000003</v>
      </c>
      <c r="F682" s="263">
        <f t="shared" si="58"/>
        <v>0</v>
      </c>
      <c r="G682" s="263">
        <f t="shared" si="58"/>
        <v>1102340</v>
      </c>
      <c r="H682" s="263">
        <f t="shared" si="58"/>
        <v>0</v>
      </c>
      <c r="I682" s="263">
        <f t="shared" si="58"/>
        <v>0</v>
      </c>
      <c r="J682" s="263">
        <f t="shared" si="58"/>
        <v>0</v>
      </c>
      <c r="K682" s="263">
        <f t="shared" si="58"/>
        <v>480</v>
      </c>
      <c r="L682" s="263">
        <f t="shared" si="58"/>
        <v>216</v>
      </c>
      <c r="M682" s="263">
        <f t="shared" si="58"/>
        <v>152</v>
      </c>
      <c r="N682" s="263">
        <f t="shared" si="58"/>
        <v>6089512.4415023159</v>
      </c>
      <c r="O682" s="267">
        <f t="shared" si="47"/>
        <v>6089512.4415023159</v>
      </c>
      <c r="P682" s="294">
        <f t="shared" si="49"/>
        <v>0</v>
      </c>
      <c r="Q682" s="267"/>
    </row>
    <row r="683" spans="1:17" outlineLevel="1" x14ac:dyDescent="0.2">
      <c r="A683" s="257">
        <v>2020</v>
      </c>
      <c r="C683" s="263">
        <f>SUM(C140:C151)</f>
        <v>845297.40030497883</v>
      </c>
      <c r="D683" s="263">
        <f t="shared" ref="D683:N683" si="59">SUM(D140:D151)</f>
        <v>0</v>
      </c>
      <c r="E683" s="263">
        <f t="shared" si="59"/>
        <v>4213562.6979999999</v>
      </c>
      <c r="F683" s="263">
        <f t="shared" si="59"/>
        <v>0</v>
      </c>
      <c r="G683" s="263">
        <f t="shared" si="59"/>
        <v>1102340</v>
      </c>
      <c r="H683" s="263">
        <f t="shared" si="59"/>
        <v>0</v>
      </c>
      <c r="I683" s="263">
        <f t="shared" si="59"/>
        <v>0</v>
      </c>
      <c r="J683" s="263">
        <f t="shared" si="59"/>
        <v>0</v>
      </c>
      <c r="K683" s="263">
        <f t="shared" si="59"/>
        <v>0</v>
      </c>
      <c r="L683" s="263">
        <f t="shared" si="59"/>
        <v>216</v>
      </c>
      <c r="M683" s="263">
        <f t="shared" si="59"/>
        <v>152</v>
      </c>
      <c r="N683" s="263">
        <f t="shared" si="59"/>
        <v>6161568.0983049814</v>
      </c>
      <c r="O683" s="267">
        <f t="shared" si="47"/>
        <v>6161568.0983049786</v>
      </c>
      <c r="P683" s="294">
        <f t="shared" si="49"/>
        <v>0</v>
      </c>
      <c r="Q683" s="267"/>
    </row>
    <row r="684" spans="1:17" outlineLevel="1" x14ac:dyDescent="0.2">
      <c r="A684" s="257">
        <v>2021</v>
      </c>
      <c r="C684" s="263">
        <f>SUM(C152:C163)</f>
        <v>855689.8772383969</v>
      </c>
      <c r="D684" s="263">
        <f t="shared" ref="D684:N684" si="60">SUM(D152:D163)</f>
        <v>0</v>
      </c>
      <c r="E684" s="263">
        <f t="shared" si="60"/>
        <v>4276766.1370000001</v>
      </c>
      <c r="F684" s="263">
        <f t="shared" si="60"/>
        <v>0</v>
      </c>
      <c r="G684" s="263">
        <f t="shared" si="60"/>
        <v>510265</v>
      </c>
      <c r="H684" s="263">
        <f t="shared" si="60"/>
        <v>0</v>
      </c>
      <c r="I684" s="263">
        <f t="shared" si="60"/>
        <v>0</v>
      </c>
      <c r="J684" s="263">
        <f t="shared" si="60"/>
        <v>0</v>
      </c>
      <c r="K684" s="263">
        <f t="shared" si="60"/>
        <v>0</v>
      </c>
      <c r="L684" s="263">
        <f t="shared" si="60"/>
        <v>216</v>
      </c>
      <c r="M684" s="263">
        <f t="shared" si="60"/>
        <v>152</v>
      </c>
      <c r="N684" s="263">
        <f t="shared" si="60"/>
        <v>5643089.0142383976</v>
      </c>
      <c r="O684" s="267">
        <f t="shared" si="47"/>
        <v>5643089.0142383967</v>
      </c>
      <c r="P684" s="294">
        <f t="shared" si="49"/>
        <v>0</v>
      </c>
      <c r="Q684" s="267"/>
    </row>
    <row r="685" spans="1:17" outlineLevel="1" x14ac:dyDescent="0.2">
      <c r="A685" s="257">
        <v>2022</v>
      </c>
      <c r="C685" s="263">
        <f>SUM(C164:C175)</f>
        <v>866210.12408660795</v>
      </c>
      <c r="D685" s="263">
        <f t="shared" ref="D685:N685" si="61">SUM(D164:D175)</f>
        <v>0</v>
      </c>
      <c r="E685" s="263">
        <f t="shared" si="61"/>
        <v>4340917.6289999988</v>
      </c>
      <c r="F685" s="263">
        <f t="shared" si="61"/>
        <v>0</v>
      </c>
      <c r="G685" s="263">
        <f t="shared" si="61"/>
        <v>0</v>
      </c>
      <c r="H685" s="263">
        <f t="shared" si="61"/>
        <v>0</v>
      </c>
      <c r="I685" s="263">
        <f t="shared" si="61"/>
        <v>0</v>
      </c>
      <c r="J685" s="263">
        <f t="shared" si="61"/>
        <v>0</v>
      </c>
      <c r="K685" s="263">
        <f t="shared" si="61"/>
        <v>0</v>
      </c>
      <c r="L685" s="263">
        <f t="shared" si="61"/>
        <v>216</v>
      </c>
      <c r="M685" s="263">
        <f t="shared" si="61"/>
        <v>152</v>
      </c>
      <c r="N685" s="263">
        <f t="shared" si="61"/>
        <v>5207495.753086607</v>
      </c>
      <c r="O685" s="267">
        <f t="shared" si="47"/>
        <v>5207495.753086607</v>
      </c>
      <c r="P685" s="294">
        <f t="shared" si="49"/>
        <v>0</v>
      </c>
      <c r="Q685" s="267"/>
    </row>
    <row r="686" spans="1:17" outlineLevel="1" x14ac:dyDescent="0.2">
      <c r="A686" s="257">
        <v>2023</v>
      </c>
      <c r="C686" s="263">
        <f>SUM(C176:C187)</f>
        <v>876859.71171199926</v>
      </c>
      <c r="D686" s="263">
        <f t="shared" ref="D686:N686" si="62">SUM(D176:D187)</f>
        <v>0</v>
      </c>
      <c r="E686" s="263">
        <f t="shared" si="62"/>
        <v>4406031.398000001</v>
      </c>
      <c r="F686" s="263">
        <f t="shared" si="62"/>
        <v>0</v>
      </c>
      <c r="G686" s="263">
        <f t="shared" si="62"/>
        <v>0</v>
      </c>
      <c r="H686" s="263">
        <f t="shared" si="62"/>
        <v>0</v>
      </c>
      <c r="I686" s="263">
        <f t="shared" si="62"/>
        <v>0</v>
      </c>
      <c r="J686" s="263">
        <f t="shared" si="62"/>
        <v>0</v>
      </c>
      <c r="K686" s="263">
        <f t="shared" si="62"/>
        <v>0</v>
      </c>
      <c r="L686" s="263">
        <f t="shared" si="62"/>
        <v>216</v>
      </c>
      <c r="M686" s="263">
        <f t="shared" si="62"/>
        <v>152</v>
      </c>
      <c r="N686" s="263">
        <f t="shared" si="62"/>
        <v>5283259.109712</v>
      </c>
      <c r="O686" s="267">
        <f t="shared" si="47"/>
        <v>5283259.109712</v>
      </c>
      <c r="P686" s="294">
        <f t="shared" si="49"/>
        <v>0</v>
      </c>
      <c r="Q686" s="267"/>
    </row>
    <row r="687" spans="1:17" outlineLevel="1" x14ac:dyDescent="0.2">
      <c r="A687" s="257">
        <v>2024</v>
      </c>
      <c r="C687" s="263">
        <f>SUM(C188:C199)</f>
        <v>887640.23028986645</v>
      </c>
      <c r="D687" s="263">
        <f t="shared" ref="D687:N687" si="63">SUM(D188:D199)</f>
        <v>0</v>
      </c>
      <c r="E687" s="263">
        <f t="shared" si="63"/>
        <v>4472121.8670000006</v>
      </c>
      <c r="F687" s="263">
        <f t="shared" si="63"/>
        <v>0</v>
      </c>
      <c r="G687" s="263">
        <f t="shared" si="63"/>
        <v>0</v>
      </c>
      <c r="H687" s="263">
        <f t="shared" si="63"/>
        <v>0</v>
      </c>
      <c r="I687" s="263">
        <f t="shared" si="63"/>
        <v>0</v>
      </c>
      <c r="J687" s="263">
        <f t="shared" si="63"/>
        <v>0</v>
      </c>
      <c r="K687" s="263">
        <f t="shared" si="63"/>
        <v>0</v>
      </c>
      <c r="L687" s="263">
        <f t="shared" si="63"/>
        <v>216</v>
      </c>
      <c r="M687" s="263">
        <f t="shared" si="63"/>
        <v>0</v>
      </c>
      <c r="N687" s="263">
        <f t="shared" si="63"/>
        <v>5359978.0972898668</v>
      </c>
      <c r="O687" s="267">
        <f t="shared" si="47"/>
        <v>5359978.0972898668</v>
      </c>
      <c r="P687" s="294">
        <f>O687-N687</f>
        <v>0</v>
      </c>
      <c r="Q687" s="267"/>
    </row>
    <row r="688" spans="1:17" outlineLevel="1" x14ac:dyDescent="0.2">
      <c r="A688" s="257">
        <v>2025</v>
      </c>
      <c r="C688" s="263">
        <f>SUM(C200:C211)</f>
        <v>898553.28954585537</v>
      </c>
      <c r="D688" s="263">
        <f t="shared" ref="D688:N688" si="64">SUM(D200:D211)</f>
        <v>0</v>
      </c>
      <c r="E688" s="263">
        <f t="shared" si="64"/>
        <v>4539203.6950000003</v>
      </c>
      <c r="F688" s="263">
        <f t="shared" si="64"/>
        <v>0</v>
      </c>
      <c r="G688" s="263">
        <f t="shared" si="64"/>
        <v>0</v>
      </c>
      <c r="H688" s="263">
        <f t="shared" si="64"/>
        <v>0</v>
      </c>
      <c r="I688" s="263">
        <f t="shared" si="64"/>
        <v>0</v>
      </c>
      <c r="J688" s="263">
        <f t="shared" si="64"/>
        <v>0</v>
      </c>
      <c r="K688" s="263">
        <f t="shared" si="64"/>
        <v>0</v>
      </c>
      <c r="L688" s="263">
        <f t="shared" si="64"/>
        <v>0</v>
      </c>
      <c r="M688" s="263">
        <f t="shared" si="64"/>
        <v>0</v>
      </c>
      <c r="N688" s="263">
        <f t="shared" si="64"/>
        <v>5437756.9845458558</v>
      </c>
      <c r="O688" s="267">
        <f t="shared" si="47"/>
        <v>5437756.9845458558</v>
      </c>
      <c r="P688" s="294">
        <f t="shared" si="49"/>
        <v>0</v>
      </c>
      <c r="Q688" s="267"/>
    </row>
    <row r="689" spans="1:17" outlineLevel="1" x14ac:dyDescent="0.2">
      <c r="A689" s="257">
        <v>2026</v>
      </c>
      <c r="C689" s="263">
        <f>SUM(C212:C223)</f>
        <v>909600.51899632218</v>
      </c>
      <c r="D689" s="263">
        <f t="shared" ref="D689:N689" si="65">SUM(D212:D223)</f>
        <v>0</v>
      </c>
      <c r="E689" s="263">
        <f t="shared" si="65"/>
        <v>4607291.7504669297</v>
      </c>
      <c r="F689" s="263">
        <f t="shared" si="65"/>
        <v>0</v>
      </c>
      <c r="G689" s="263">
        <f t="shared" si="65"/>
        <v>0</v>
      </c>
      <c r="H689" s="263">
        <f t="shared" si="65"/>
        <v>0</v>
      </c>
      <c r="I689" s="263">
        <f t="shared" si="65"/>
        <v>0</v>
      </c>
      <c r="J689" s="263">
        <f t="shared" si="65"/>
        <v>0</v>
      </c>
      <c r="K689" s="263">
        <f t="shared" si="65"/>
        <v>0</v>
      </c>
      <c r="L689" s="263">
        <f t="shared" si="65"/>
        <v>0</v>
      </c>
      <c r="M689" s="263">
        <f t="shared" si="65"/>
        <v>0</v>
      </c>
      <c r="N689" s="263">
        <f t="shared" si="65"/>
        <v>5516892.2694632523</v>
      </c>
      <c r="O689" s="267">
        <f t="shared" si="47"/>
        <v>5516892.2694632523</v>
      </c>
      <c r="P689" s="294">
        <f t="shared" si="49"/>
        <v>0</v>
      </c>
      <c r="Q689" s="267"/>
    </row>
    <row r="690" spans="1:17" outlineLevel="1" x14ac:dyDescent="0.2">
      <c r="A690" s="257">
        <v>2027</v>
      </c>
      <c r="C690" s="263">
        <f>SUM(C224:C235)</f>
        <v>920783.56819165172</v>
      </c>
      <c r="D690" s="263">
        <f t="shared" ref="D690:N690" si="66">SUM(D224:D235)</f>
        <v>0</v>
      </c>
      <c r="E690" s="263">
        <f t="shared" si="66"/>
        <v>4676401.1267664917</v>
      </c>
      <c r="F690" s="263">
        <f t="shared" si="66"/>
        <v>0</v>
      </c>
      <c r="G690" s="263">
        <f t="shared" si="66"/>
        <v>0</v>
      </c>
      <c r="H690" s="263">
        <f t="shared" si="66"/>
        <v>0</v>
      </c>
      <c r="I690" s="263">
        <f t="shared" si="66"/>
        <v>0</v>
      </c>
      <c r="J690" s="263">
        <f t="shared" si="66"/>
        <v>0</v>
      </c>
      <c r="K690" s="263">
        <f t="shared" si="66"/>
        <v>0</v>
      </c>
      <c r="L690" s="263">
        <f t="shared" si="66"/>
        <v>0</v>
      </c>
      <c r="M690" s="263">
        <f t="shared" si="66"/>
        <v>0</v>
      </c>
      <c r="N690" s="263">
        <f t="shared" si="66"/>
        <v>5597184.694958142</v>
      </c>
      <c r="O690" s="267">
        <f t="shared" si="47"/>
        <v>5597184.6949581429</v>
      </c>
      <c r="P690" s="294">
        <f t="shared" si="49"/>
        <v>0</v>
      </c>
      <c r="Q690" s="267"/>
    </row>
    <row r="691" spans="1:17" outlineLevel="1" x14ac:dyDescent="0.2">
      <c r="A691" s="257">
        <v>2028</v>
      </c>
      <c r="C691" s="263">
        <f>SUM(C236:C247)</f>
        <v>932104.10696256196</v>
      </c>
      <c r="D691" s="263">
        <f t="shared" ref="D691:N691" si="67">SUM(D236:D247)</f>
        <v>0</v>
      </c>
      <c r="E691" s="263">
        <f t="shared" si="67"/>
        <v>4746547.143711186</v>
      </c>
      <c r="F691" s="263">
        <f t="shared" si="67"/>
        <v>0</v>
      </c>
      <c r="G691" s="263">
        <f t="shared" si="67"/>
        <v>0</v>
      </c>
      <c r="H691" s="263">
        <f t="shared" si="67"/>
        <v>0</v>
      </c>
      <c r="I691" s="263">
        <f t="shared" si="67"/>
        <v>0</v>
      </c>
      <c r="J691" s="263">
        <f t="shared" si="67"/>
        <v>0</v>
      </c>
      <c r="K691" s="263">
        <f t="shared" si="67"/>
        <v>0</v>
      </c>
      <c r="L691" s="263">
        <f t="shared" si="67"/>
        <v>0</v>
      </c>
      <c r="M691" s="263">
        <f t="shared" si="67"/>
        <v>0</v>
      </c>
      <c r="N691" s="263">
        <f t="shared" si="67"/>
        <v>5678651.2506737476</v>
      </c>
      <c r="O691" s="267">
        <f t="shared" si="47"/>
        <v>5678651.2506737476</v>
      </c>
      <c r="P691" s="294">
        <f t="shared" si="49"/>
        <v>0</v>
      </c>
      <c r="Q691" s="267"/>
    </row>
    <row r="692" spans="1:17" outlineLevel="1" x14ac:dyDescent="0.2">
      <c r="A692" s="257">
        <v>2029</v>
      </c>
      <c r="C692" s="263">
        <f>SUM(C248:C259)</f>
        <v>943563.82566944289</v>
      </c>
      <c r="D692" s="263">
        <f t="shared" ref="D692:N692" si="68">SUM(D248:D259)</f>
        <v>0</v>
      </c>
      <c r="E692" s="263">
        <f t="shared" si="68"/>
        <v>4817745.3509106981</v>
      </c>
      <c r="F692" s="263">
        <f t="shared" si="68"/>
        <v>0</v>
      </c>
      <c r="G692" s="263">
        <f t="shared" si="68"/>
        <v>0</v>
      </c>
      <c r="H692" s="263">
        <f t="shared" si="68"/>
        <v>0</v>
      </c>
      <c r="I692" s="263">
        <f t="shared" si="68"/>
        <v>0</v>
      </c>
      <c r="J692" s="263">
        <f t="shared" si="68"/>
        <v>0</v>
      </c>
      <c r="K692" s="263">
        <f t="shared" si="68"/>
        <v>0</v>
      </c>
      <c r="L692" s="263">
        <f t="shared" si="68"/>
        <v>0</v>
      </c>
      <c r="M692" s="263">
        <f t="shared" si="68"/>
        <v>0</v>
      </c>
      <c r="N692" s="263">
        <f t="shared" si="68"/>
        <v>5761309.1765801413</v>
      </c>
      <c r="O692" s="267">
        <f t="shared" si="47"/>
        <v>5761309.1765801413</v>
      </c>
      <c r="P692" s="294">
        <f t="shared" si="49"/>
        <v>0</v>
      </c>
      <c r="Q692" s="267"/>
    </row>
    <row r="693" spans="1:17" outlineLevel="1" x14ac:dyDescent="0.2">
      <c r="A693" s="257">
        <v>2030</v>
      </c>
      <c r="C693" s="263">
        <f>SUM(C260:C271)</f>
        <v>955164.43545475579</v>
      </c>
      <c r="D693" s="263">
        <f t="shared" ref="D693:N693" si="69">SUM(D260:D271)</f>
        <v>0</v>
      </c>
      <c r="E693" s="263">
        <f t="shared" si="69"/>
        <v>4890011.5312188603</v>
      </c>
      <c r="F693" s="263">
        <f t="shared" si="69"/>
        <v>0</v>
      </c>
      <c r="G693" s="263">
        <f t="shared" si="69"/>
        <v>0</v>
      </c>
      <c r="H693" s="263">
        <f t="shared" si="69"/>
        <v>0</v>
      </c>
      <c r="I693" s="263">
        <f t="shared" si="69"/>
        <v>0</v>
      </c>
      <c r="J693" s="263">
        <f t="shared" si="69"/>
        <v>0</v>
      </c>
      <c r="K693" s="263">
        <f t="shared" si="69"/>
        <v>0</v>
      </c>
      <c r="L693" s="263">
        <f t="shared" si="69"/>
        <v>0</v>
      </c>
      <c r="M693" s="263">
        <f t="shared" si="69"/>
        <v>0</v>
      </c>
      <c r="N693" s="263">
        <f t="shared" si="69"/>
        <v>5845175.9666736173</v>
      </c>
      <c r="O693" s="267">
        <f t="shared" si="47"/>
        <v>5845175.9666736163</v>
      </c>
      <c r="P693" s="294">
        <f t="shared" si="49"/>
        <v>0</v>
      </c>
      <c r="Q693" s="267"/>
    </row>
    <row r="694" spans="1:17" outlineLevel="1" x14ac:dyDescent="0.2">
      <c r="A694" s="257">
        <v>2031</v>
      </c>
      <c r="C694" s="263">
        <f>SUM(C272:C283)</f>
        <v>966907.66849853843</v>
      </c>
      <c r="D694" s="263">
        <f t="shared" ref="D694:N694" si="70">SUM(D272:D283)</f>
        <v>0</v>
      </c>
      <c r="E694" s="263">
        <f t="shared" si="70"/>
        <v>4963361.7042323137</v>
      </c>
      <c r="F694" s="263">
        <f t="shared" si="70"/>
        <v>0</v>
      </c>
      <c r="G694" s="263">
        <f t="shared" si="70"/>
        <v>0</v>
      </c>
      <c r="H694" s="263">
        <f t="shared" si="70"/>
        <v>0</v>
      </c>
      <c r="I694" s="263">
        <f t="shared" si="70"/>
        <v>0</v>
      </c>
      <c r="J694" s="263">
        <f t="shared" si="70"/>
        <v>0</v>
      </c>
      <c r="K694" s="263">
        <f t="shared" si="70"/>
        <v>0</v>
      </c>
      <c r="L694" s="263">
        <f t="shared" si="70"/>
        <v>0</v>
      </c>
      <c r="M694" s="263">
        <f t="shared" si="70"/>
        <v>0</v>
      </c>
      <c r="N694" s="263">
        <f t="shared" si="70"/>
        <v>5930269.372730853</v>
      </c>
      <c r="O694" s="267">
        <f t="shared" si="47"/>
        <v>5930269.3727308521</v>
      </c>
      <c r="P694" s="294">
        <f t="shared" si="49"/>
        <v>0</v>
      </c>
      <c r="Q694" s="267"/>
    </row>
    <row r="695" spans="1:17" outlineLevel="1" x14ac:dyDescent="0.2">
      <c r="A695" s="257">
        <v>2032</v>
      </c>
      <c r="C695" s="263">
        <f>SUM(C284:C295)</f>
        <v>978795.27827705047</v>
      </c>
      <c r="D695" s="263">
        <f t="shared" ref="D695:N695" si="71">SUM(D284:D295)</f>
        <v>0</v>
      </c>
      <c r="E695" s="263">
        <f t="shared" si="71"/>
        <v>5037812.1298416471</v>
      </c>
      <c r="F695" s="263">
        <f t="shared" si="71"/>
        <v>0</v>
      </c>
      <c r="G695" s="263">
        <f t="shared" si="71"/>
        <v>0</v>
      </c>
      <c r="H695" s="263">
        <f t="shared" si="71"/>
        <v>0</v>
      </c>
      <c r="I695" s="263">
        <f t="shared" si="71"/>
        <v>0</v>
      </c>
      <c r="J695" s="263">
        <f t="shared" si="71"/>
        <v>0</v>
      </c>
      <c r="K695" s="263">
        <f t="shared" si="71"/>
        <v>0</v>
      </c>
      <c r="L695" s="263">
        <f t="shared" si="71"/>
        <v>0</v>
      </c>
      <c r="M695" s="263">
        <f t="shared" si="71"/>
        <v>0</v>
      </c>
      <c r="N695" s="263">
        <f t="shared" si="71"/>
        <v>6016607.408118696</v>
      </c>
      <c r="O695" s="267">
        <f t="shared" si="47"/>
        <v>6016607.4081186978</v>
      </c>
      <c r="P695" s="294">
        <f t="shared" si="49"/>
        <v>0</v>
      </c>
      <c r="Q695" s="267"/>
    </row>
    <row r="696" spans="1:17" outlineLevel="1" x14ac:dyDescent="0.2">
      <c r="A696" s="257">
        <v>2033</v>
      </c>
      <c r="C696" s="263">
        <f>SUM(C296:C307)</f>
        <v>990829.03982459917</v>
      </c>
      <c r="D696" s="263">
        <f t="shared" ref="D696:N696" si="72">SUM(D296:D307)</f>
        <v>0</v>
      </c>
      <c r="E696" s="263">
        <f t="shared" si="72"/>
        <v>5113379.3118358059</v>
      </c>
      <c r="F696" s="263">
        <f t="shared" si="72"/>
        <v>0</v>
      </c>
      <c r="G696" s="263">
        <f t="shared" si="72"/>
        <v>0</v>
      </c>
      <c r="H696" s="263">
        <f t="shared" si="72"/>
        <v>0</v>
      </c>
      <c r="I696" s="263">
        <f t="shared" si="72"/>
        <v>0</v>
      </c>
      <c r="J696" s="263">
        <f t="shared" si="72"/>
        <v>0</v>
      </c>
      <c r="K696" s="263">
        <f t="shared" si="72"/>
        <v>0</v>
      </c>
      <c r="L696" s="263">
        <f t="shared" si="72"/>
        <v>0</v>
      </c>
      <c r="M696" s="263">
        <f t="shared" si="72"/>
        <v>0</v>
      </c>
      <c r="N696" s="263">
        <f t="shared" si="72"/>
        <v>6104208.3516604053</v>
      </c>
      <c r="O696" s="267">
        <f t="shared" si="47"/>
        <v>6104208.3516604053</v>
      </c>
      <c r="P696" s="294">
        <f t="shared" si="49"/>
        <v>0</v>
      </c>
      <c r="Q696" s="267"/>
    </row>
    <row r="697" spans="1:17" outlineLevel="1" x14ac:dyDescent="0.2">
      <c r="A697" s="257">
        <v>2034</v>
      </c>
      <c r="C697" s="263">
        <f>SUM(C308:C319)</f>
        <v>1003010.7499985839</v>
      </c>
      <c r="D697" s="263">
        <f t="shared" ref="D697:N697" si="73">SUM(D308:D319)</f>
        <v>0</v>
      </c>
      <c r="E697" s="263">
        <f t="shared" si="73"/>
        <v>5190080.0015605763</v>
      </c>
      <c r="F697" s="263">
        <f t="shared" si="73"/>
        <v>0</v>
      </c>
      <c r="G697" s="263">
        <f t="shared" si="73"/>
        <v>0</v>
      </c>
      <c r="H697" s="263">
        <f t="shared" si="73"/>
        <v>0</v>
      </c>
      <c r="I697" s="263">
        <f t="shared" si="73"/>
        <v>0</v>
      </c>
      <c r="J697" s="263">
        <f t="shared" si="73"/>
        <v>0</v>
      </c>
      <c r="K697" s="263">
        <f t="shared" si="73"/>
        <v>0</v>
      </c>
      <c r="L697" s="263">
        <f t="shared" si="73"/>
        <v>0</v>
      </c>
      <c r="M697" s="263">
        <f t="shared" si="73"/>
        <v>0</v>
      </c>
      <c r="N697" s="263">
        <f t="shared" si="73"/>
        <v>6193090.7515591597</v>
      </c>
      <c r="O697" s="267">
        <f t="shared" si="47"/>
        <v>6193090.7515591606</v>
      </c>
      <c r="P697" s="294">
        <f t="shared" si="49"/>
        <v>0</v>
      </c>
      <c r="Q697" s="267"/>
    </row>
    <row r="698" spans="1:17" outlineLevel="1" x14ac:dyDescent="0.2">
      <c r="A698" s="257">
        <v>2035</v>
      </c>
      <c r="C698" s="263">
        <f>SUM(C320:C331)</f>
        <v>1015342.2277477996</v>
      </c>
      <c r="D698" s="263">
        <f t="shared" ref="D698:N698" si="74">SUM(D320:D331)</f>
        <v>0</v>
      </c>
      <c r="E698" s="263">
        <f t="shared" si="74"/>
        <v>5267931.201631926</v>
      </c>
      <c r="F698" s="263">
        <f t="shared" si="74"/>
        <v>0</v>
      </c>
      <c r="G698" s="263">
        <f t="shared" si="74"/>
        <v>0</v>
      </c>
      <c r="H698" s="263">
        <f t="shared" si="74"/>
        <v>0</v>
      </c>
      <c r="I698" s="263">
        <f t="shared" si="74"/>
        <v>0</v>
      </c>
      <c r="J698" s="263">
        <f t="shared" si="74"/>
        <v>0</v>
      </c>
      <c r="K698" s="263">
        <f t="shared" si="74"/>
        <v>0</v>
      </c>
      <c r="L698" s="263">
        <f t="shared" si="74"/>
        <v>0</v>
      </c>
      <c r="M698" s="263">
        <f t="shared" si="74"/>
        <v>0</v>
      </c>
      <c r="N698" s="263">
        <f t="shared" si="74"/>
        <v>6283273.4293797258</v>
      </c>
      <c r="O698" s="267">
        <f t="shared" si="47"/>
        <v>6283273.4293797258</v>
      </c>
      <c r="P698" s="294">
        <f t="shared" si="49"/>
        <v>0</v>
      </c>
      <c r="Q698" s="267"/>
    </row>
    <row r="699" spans="1:17" outlineLevel="1" x14ac:dyDescent="0.2">
      <c r="A699" s="257">
        <v>2036</v>
      </c>
      <c r="C699" s="263">
        <f>SUM(C332:C343)</f>
        <v>1027825.3143840383</v>
      </c>
      <c r="D699" s="263">
        <f t="shared" ref="D699:N699" si="75">SUM(D332:D343)</f>
        <v>0</v>
      </c>
      <c r="E699" s="263">
        <f t="shared" si="75"/>
        <v>5346950.1697050668</v>
      </c>
      <c r="F699" s="263">
        <f t="shared" si="75"/>
        <v>0</v>
      </c>
      <c r="G699" s="263">
        <f t="shared" si="75"/>
        <v>0</v>
      </c>
      <c r="H699" s="263">
        <f t="shared" si="75"/>
        <v>0</v>
      </c>
      <c r="I699" s="263">
        <f t="shared" si="75"/>
        <v>0</v>
      </c>
      <c r="J699" s="263">
        <f t="shared" si="75"/>
        <v>0</v>
      </c>
      <c r="K699" s="263">
        <f t="shared" si="75"/>
        <v>0</v>
      </c>
      <c r="L699" s="263">
        <f t="shared" si="75"/>
        <v>0</v>
      </c>
      <c r="M699" s="263">
        <f t="shared" si="75"/>
        <v>0</v>
      </c>
      <c r="N699" s="263">
        <f t="shared" si="75"/>
        <v>6374775.4840891054</v>
      </c>
      <c r="O699" s="267">
        <f t="shared" si="47"/>
        <v>6374775.4840891054</v>
      </c>
      <c r="P699" s="294">
        <f t="shared" si="49"/>
        <v>0</v>
      </c>
      <c r="Q699" s="267"/>
    </row>
    <row r="700" spans="1:17" outlineLevel="1" x14ac:dyDescent="0.2">
      <c r="A700" s="257">
        <v>2037</v>
      </c>
      <c r="C700" s="263">
        <f>SUM(C344:C355)</f>
        <v>1040461.8738570306</v>
      </c>
      <c r="D700" s="263">
        <f t="shared" ref="D700:N700" si="76">SUM(D344:D355)</f>
        <v>0</v>
      </c>
      <c r="E700" s="263">
        <f t="shared" si="76"/>
        <v>5427154.4223000333</v>
      </c>
      <c r="F700" s="263">
        <f t="shared" si="76"/>
        <v>0</v>
      </c>
      <c r="G700" s="263">
        <f t="shared" si="76"/>
        <v>0</v>
      </c>
      <c r="H700" s="263">
        <f t="shared" si="76"/>
        <v>0</v>
      </c>
      <c r="I700" s="263">
        <f t="shared" si="76"/>
        <v>0</v>
      </c>
      <c r="J700" s="263">
        <f t="shared" si="76"/>
        <v>0</v>
      </c>
      <c r="K700" s="263">
        <f t="shared" si="76"/>
        <v>0</v>
      </c>
      <c r="L700" s="263">
        <f t="shared" si="76"/>
        <v>0</v>
      </c>
      <c r="M700" s="263">
        <f t="shared" si="76"/>
        <v>0</v>
      </c>
      <c r="N700" s="263">
        <f t="shared" si="76"/>
        <v>6467616.296157063</v>
      </c>
      <c r="O700" s="267">
        <f t="shared" si="47"/>
        <v>6467616.2961570639</v>
      </c>
      <c r="P700" s="294">
        <f t="shared" si="49"/>
        <v>0</v>
      </c>
      <c r="Q700" s="267"/>
    </row>
    <row r="701" spans="1:17" outlineLevel="1" x14ac:dyDescent="0.2">
      <c r="A701" s="257">
        <v>2038</v>
      </c>
      <c r="C701" s="263">
        <f>SUM(C356:C367)</f>
        <v>1053253.7930327656</v>
      </c>
      <c r="D701" s="263">
        <f t="shared" ref="D701:N701" si="77">SUM(D356:D367)</f>
        <v>0</v>
      </c>
      <c r="E701" s="263">
        <f t="shared" si="77"/>
        <v>5508561.7386846654</v>
      </c>
      <c r="F701" s="263">
        <f t="shared" si="77"/>
        <v>0</v>
      </c>
      <c r="G701" s="263">
        <f t="shared" si="77"/>
        <v>0</v>
      </c>
      <c r="H701" s="263">
        <f t="shared" si="77"/>
        <v>0</v>
      </c>
      <c r="I701" s="263">
        <f t="shared" si="77"/>
        <v>0</v>
      </c>
      <c r="J701" s="263">
        <f t="shared" si="77"/>
        <v>0</v>
      </c>
      <c r="K701" s="263">
        <f t="shared" si="77"/>
        <v>0</v>
      </c>
      <c r="L701" s="263">
        <f t="shared" si="77"/>
        <v>0</v>
      </c>
      <c r="M701" s="263">
        <f t="shared" si="77"/>
        <v>0</v>
      </c>
      <c r="N701" s="263">
        <f t="shared" si="77"/>
        <v>6561815.5317174317</v>
      </c>
      <c r="O701" s="267">
        <f t="shared" si="47"/>
        <v>6561815.5317174308</v>
      </c>
      <c r="P701" s="294">
        <f t="shared" si="49"/>
        <v>0</v>
      </c>
      <c r="Q701" s="267"/>
    </row>
    <row r="702" spans="1:17" outlineLevel="1" x14ac:dyDescent="0.2">
      <c r="A702" s="257">
        <v>2039</v>
      </c>
      <c r="C702" s="263">
        <f>SUM(C368:C379)</f>
        <v>1066202.981975236</v>
      </c>
      <c r="D702" s="263">
        <f t="shared" ref="D702:N702" si="78">SUM(D368:D379)</f>
        <v>0</v>
      </c>
      <c r="E702" s="263">
        <f t="shared" si="78"/>
        <v>5591190.1648158189</v>
      </c>
      <c r="F702" s="263">
        <f t="shared" si="78"/>
        <v>0</v>
      </c>
      <c r="G702" s="263">
        <f t="shared" si="78"/>
        <v>0</v>
      </c>
      <c r="H702" s="263">
        <f t="shared" si="78"/>
        <v>0</v>
      </c>
      <c r="I702" s="263">
        <f t="shared" si="78"/>
        <v>0</v>
      </c>
      <c r="J702" s="263">
        <f t="shared" si="78"/>
        <v>0</v>
      </c>
      <c r="K702" s="263">
        <f t="shared" si="78"/>
        <v>0</v>
      </c>
      <c r="L702" s="263">
        <f t="shared" si="78"/>
        <v>0</v>
      </c>
      <c r="M702" s="263">
        <f t="shared" si="78"/>
        <v>0</v>
      </c>
      <c r="N702" s="263">
        <f t="shared" si="78"/>
        <v>6657393.1467910539</v>
      </c>
      <c r="O702" s="267">
        <f t="shared" si="47"/>
        <v>6657393.1467910549</v>
      </c>
      <c r="P702" s="294">
        <f t="shared" si="49"/>
        <v>0</v>
      </c>
      <c r="Q702" s="267"/>
    </row>
    <row r="703" spans="1:17" outlineLevel="1" x14ac:dyDescent="0.2">
      <c r="A703" s="257">
        <v>2040</v>
      </c>
      <c r="C703" s="263">
        <f>SUM(C380:C391)</f>
        <v>1079311.3742316433</v>
      </c>
      <c r="D703" s="263">
        <f t="shared" ref="D703:N703" si="79">SUM(D380:D391)</f>
        <v>0</v>
      </c>
      <c r="E703" s="263">
        <f t="shared" si="79"/>
        <v>5675058.0173397027</v>
      </c>
      <c r="F703" s="263">
        <f t="shared" si="79"/>
        <v>0</v>
      </c>
      <c r="G703" s="263">
        <f t="shared" si="79"/>
        <v>0</v>
      </c>
      <c r="H703" s="263">
        <f t="shared" si="79"/>
        <v>0</v>
      </c>
      <c r="I703" s="263">
        <f t="shared" si="79"/>
        <v>0</v>
      </c>
      <c r="J703" s="263">
        <f t="shared" si="79"/>
        <v>0</v>
      </c>
      <c r="K703" s="263">
        <f t="shared" si="79"/>
        <v>0</v>
      </c>
      <c r="L703" s="263">
        <f t="shared" si="79"/>
        <v>0</v>
      </c>
      <c r="M703" s="263">
        <f t="shared" si="79"/>
        <v>0</v>
      </c>
      <c r="N703" s="263">
        <f t="shared" si="79"/>
        <v>6754369.3915713467</v>
      </c>
      <c r="O703" s="267">
        <f t="shared" si="47"/>
        <v>6754369.3915713457</v>
      </c>
      <c r="P703" s="294">
        <f t="shared" si="49"/>
        <v>0</v>
      </c>
      <c r="Q703" s="267"/>
    </row>
    <row r="704" spans="1:17" outlineLevel="1" x14ac:dyDescent="0.2">
      <c r="A704" s="257">
        <v>2041</v>
      </c>
      <c r="C704" s="263">
        <f>SUM(C392:C403)</f>
        <v>1092580.9271211131</v>
      </c>
      <c r="D704" s="263">
        <f t="shared" ref="D704:N704" si="80">SUM(D392:D403)</f>
        <v>0</v>
      </c>
      <c r="E704" s="263">
        <f t="shared" si="80"/>
        <v>5760183.8876522202</v>
      </c>
      <c r="F704" s="263">
        <f t="shared" si="80"/>
        <v>0</v>
      </c>
      <c r="G704" s="263">
        <f t="shared" si="80"/>
        <v>0</v>
      </c>
      <c r="H704" s="263">
        <f t="shared" si="80"/>
        <v>0</v>
      </c>
      <c r="I704" s="263">
        <f t="shared" si="80"/>
        <v>0</v>
      </c>
      <c r="J704" s="263">
        <f t="shared" si="80"/>
        <v>0</v>
      </c>
      <c r="K704" s="263">
        <f t="shared" si="80"/>
        <v>0</v>
      </c>
      <c r="L704" s="263">
        <f t="shared" si="80"/>
        <v>0</v>
      </c>
      <c r="M704" s="263">
        <f t="shared" si="80"/>
        <v>0</v>
      </c>
      <c r="N704" s="263">
        <f t="shared" si="80"/>
        <v>6852764.8147733333</v>
      </c>
      <c r="O704" s="267">
        <f t="shared" si="47"/>
        <v>6852764.8147733333</v>
      </c>
      <c r="P704" s="294">
        <f t="shared" si="49"/>
        <v>0</v>
      </c>
      <c r="Q704" s="267"/>
    </row>
    <row r="705" spans="1:17" outlineLevel="1" x14ac:dyDescent="0.2">
      <c r="A705" s="257">
        <v>2042</v>
      </c>
      <c r="C705" s="263">
        <f>SUM(C404:C415)</f>
        <v>1106013.6220269559</v>
      </c>
      <c r="D705" s="263">
        <f t="shared" ref="D705:N705" si="81">SUM(D404:D415)</f>
        <v>0</v>
      </c>
      <c r="E705" s="263">
        <f t="shared" si="81"/>
        <v>5846586.6460202113</v>
      </c>
      <c r="F705" s="263">
        <f t="shared" si="81"/>
        <v>0</v>
      </c>
      <c r="G705" s="263">
        <f t="shared" si="81"/>
        <v>0</v>
      </c>
      <c r="H705" s="263">
        <f t="shared" si="81"/>
        <v>0</v>
      </c>
      <c r="I705" s="263">
        <f t="shared" si="81"/>
        <v>0</v>
      </c>
      <c r="J705" s="263">
        <f t="shared" si="81"/>
        <v>0</v>
      </c>
      <c r="K705" s="263">
        <f t="shared" si="81"/>
        <v>0</v>
      </c>
      <c r="L705" s="263">
        <f t="shared" si="81"/>
        <v>0</v>
      </c>
      <c r="M705" s="263">
        <f t="shared" si="81"/>
        <v>0</v>
      </c>
      <c r="N705" s="263">
        <f t="shared" si="81"/>
        <v>6952600.2680471679</v>
      </c>
      <c r="O705" s="267">
        <f t="shared" si="47"/>
        <v>6952600.268047167</v>
      </c>
      <c r="P705" s="294">
        <f t="shared" si="49"/>
        <v>0</v>
      </c>
      <c r="Q705" s="267"/>
    </row>
    <row r="706" spans="1:17" outlineLevel="1" x14ac:dyDescent="0.2">
      <c r="A706" s="257">
        <v>2043</v>
      </c>
      <c r="C706" s="263">
        <f>SUM(C416:C427)</f>
        <v>1119611.4646925249</v>
      </c>
      <c r="D706" s="263">
        <f t="shared" ref="D706:N706" si="82">SUM(D416:D427)</f>
        <v>0</v>
      </c>
      <c r="E706" s="263">
        <f t="shared" si="82"/>
        <v>5934285.4457645202</v>
      </c>
      <c r="F706" s="263">
        <f t="shared" si="82"/>
        <v>0</v>
      </c>
      <c r="G706" s="263">
        <f t="shared" si="82"/>
        <v>0</v>
      </c>
      <c r="H706" s="263">
        <f t="shared" si="82"/>
        <v>0</v>
      </c>
      <c r="I706" s="263">
        <f t="shared" si="82"/>
        <v>0</v>
      </c>
      <c r="J706" s="263">
        <f t="shared" si="82"/>
        <v>0</v>
      </c>
      <c r="K706" s="263">
        <f t="shared" si="82"/>
        <v>0</v>
      </c>
      <c r="L706" s="263">
        <f t="shared" si="82"/>
        <v>0</v>
      </c>
      <c r="M706" s="263">
        <f t="shared" si="82"/>
        <v>0</v>
      </c>
      <c r="N706" s="263">
        <f t="shared" si="82"/>
        <v>7053896.9104570448</v>
      </c>
      <c r="O706" s="267">
        <f t="shared" si="47"/>
        <v>7053896.9104570448</v>
      </c>
      <c r="P706" s="294">
        <f t="shared" si="49"/>
        <v>0</v>
      </c>
      <c r="Q706" s="267"/>
    </row>
    <row r="707" spans="1:17" outlineLevel="1" x14ac:dyDescent="0.2">
      <c r="A707" s="257">
        <v>2044</v>
      </c>
      <c r="C707" s="263">
        <f>SUM(C428:C439)</f>
        <v>1133376.4855207084</v>
      </c>
      <c r="D707" s="263">
        <f t="shared" ref="D707:N707" si="83">SUM(D428:D439)</f>
        <v>0</v>
      </c>
      <c r="E707" s="263">
        <f t="shared" si="83"/>
        <v>6023299.727505804</v>
      </c>
      <c r="F707" s="263">
        <f t="shared" si="83"/>
        <v>0</v>
      </c>
      <c r="G707" s="263">
        <f t="shared" si="83"/>
        <v>0</v>
      </c>
      <c r="H707" s="263">
        <f t="shared" si="83"/>
        <v>0</v>
      </c>
      <c r="I707" s="263">
        <f t="shared" si="83"/>
        <v>0</v>
      </c>
      <c r="J707" s="263">
        <f t="shared" si="83"/>
        <v>0</v>
      </c>
      <c r="K707" s="263">
        <f t="shared" si="83"/>
        <v>0</v>
      </c>
      <c r="L707" s="263">
        <f t="shared" si="83"/>
        <v>0</v>
      </c>
      <c r="M707" s="263">
        <f t="shared" si="83"/>
        <v>0</v>
      </c>
      <c r="N707" s="263">
        <f t="shared" si="83"/>
        <v>7156676.2130265124</v>
      </c>
      <c r="O707" s="267">
        <f t="shared" si="47"/>
        <v>7156676.2130265124</v>
      </c>
      <c r="P707" s="294">
        <f t="shared" si="49"/>
        <v>0</v>
      </c>
      <c r="Q707" s="267"/>
    </row>
    <row r="708" spans="1:17" outlineLevel="1" x14ac:dyDescent="0.2">
      <c r="A708" s="257">
        <v>2045</v>
      </c>
      <c r="C708" s="263">
        <f>SUM(C440:C451)</f>
        <v>1147310.7398771073</v>
      </c>
      <c r="D708" s="263">
        <f t="shared" ref="D708:N708" si="84">SUM(D440:D451)</f>
        <v>0</v>
      </c>
      <c r="E708" s="263">
        <f t="shared" si="84"/>
        <v>6113649.2234740295</v>
      </c>
      <c r="F708" s="263">
        <f t="shared" si="84"/>
        <v>0</v>
      </c>
      <c r="G708" s="263">
        <f t="shared" si="84"/>
        <v>0</v>
      </c>
      <c r="H708" s="263">
        <f t="shared" si="84"/>
        <v>0</v>
      </c>
      <c r="I708" s="263">
        <f t="shared" si="84"/>
        <v>0</v>
      </c>
      <c r="J708" s="263">
        <f t="shared" si="84"/>
        <v>0</v>
      </c>
      <c r="K708" s="263">
        <f t="shared" si="84"/>
        <v>0</v>
      </c>
      <c r="L708" s="263">
        <f t="shared" si="84"/>
        <v>0</v>
      </c>
      <c r="M708" s="263">
        <f t="shared" si="84"/>
        <v>0</v>
      </c>
      <c r="N708" s="263">
        <f t="shared" si="84"/>
        <v>7260959.9633511361</v>
      </c>
      <c r="O708" s="267">
        <f t="shared" si="47"/>
        <v>7260959.963351137</v>
      </c>
      <c r="P708" s="294">
        <f t="shared" si="49"/>
        <v>0</v>
      </c>
      <c r="Q708" s="267"/>
    </row>
    <row r="709" spans="1:17" outlineLevel="1" x14ac:dyDescent="0.2">
      <c r="A709" s="257">
        <v>2046</v>
      </c>
      <c r="C709" s="263">
        <f>SUM(C452:C463)</f>
        <v>1161416.3083969371</v>
      </c>
      <c r="D709" s="263">
        <f t="shared" ref="D709:N709" si="85">SUM(D452:D463)</f>
        <v>0</v>
      </c>
      <c r="E709" s="263">
        <f t="shared" si="85"/>
        <v>6205353.9618826127</v>
      </c>
      <c r="F709" s="263">
        <f t="shared" si="85"/>
        <v>0</v>
      </c>
      <c r="G709" s="263">
        <f t="shared" si="85"/>
        <v>0</v>
      </c>
      <c r="H709" s="263">
        <f t="shared" si="85"/>
        <v>0</v>
      </c>
      <c r="I709" s="263">
        <f t="shared" si="85"/>
        <v>0</v>
      </c>
      <c r="J709" s="263">
        <f t="shared" si="85"/>
        <v>0</v>
      </c>
      <c r="K709" s="263">
        <f t="shared" si="85"/>
        <v>0</v>
      </c>
      <c r="L709" s="263">
        <f t="shared" si="85"/>
        <v>0</v>
      </c>
      <c r="M709" s="263">
        <f t="shared" si="85"/>
        <v>0</v>
      </c>
      <c r="N709" s="263">
        <f t="shared" si="85"/>
        <v>7366770.2702795491</v>
      </c>
      <c r="O709" s="267">
        <f t="shared" si="47"/>
        <v>7366770.27027955</v>
      </c>
      <c r="P709" s="294">
        <f t="shared" si="49"/>
        <v>0</v>
      </c>
      <c r="Q709" s="267"/>
    </row>
    <row r="710" spans="1:17" outlineLevel="1" x14ac:dyDescent="0.2">
      <c r="A710" s="257">
        <v>2047</v>
      </c>
      <c r="C710" s="263">
        <f>SUM(C464:C475)</f>
        <v>1175695.2972957033</v>
      </c>
      <c r="D710" s="263">
        <f t="shared" ref="D710:N710" si="86">SUM(D464:D475)</f>
        <v>0</v>
      </c>
      <c r="E710" s="263">
        <f t="shared" si="86"/>
        <v>6298434.271368172</v>
      </c>
      <c r="F710" s="263">
        <f t="shared" si="86"/>
        <v>0</v>
      </c>
      <c r="G710" s="263">
        <f t="shared" si="86"/>
        <v>0</v>
      </c>
      <c r="H710" s="263">
        <f t="shared" si="86"/>
        <v>0</v>
      </c>
      <c r="I710" s="263">
        <f t="shared" si="86"/>
        <v>0</v>
      </c>
      <c r="J710" s="263">
        <f t="shared" si="86"/>
        <v>0</v>
      </c>
      <c r="K710" s="263">
        <f t="shared" si="86"/>
        <v>0</v>
      </c>
      <c r="L710" s="263">
        <f t="shared" si="86"/>
        <v>0</v>
      </c>
      <c r="M710" s="263">
        <f t="shared" si="86"/>
        <v>0</v>
      </c>
      <c r="N710" s="263">
        <f t="shared" si="86"/>
        <v>7474129.5686638765</v>
      </c>
      <c r="O710" s="267">
        <f t="shared" si="47"/>
        <v>7474129.5686638756</v>
      </c>
      <c r="P710" s="294">
        <f t="shared" si="49"/>
        <v>0</v>
      </c>
      <c r="Q710" s="267"/>
    </row>
    <row r="711" spans="1:17" outlineLevel="1" x14ac:dyDescent="0.2">
      <c r="A711" s="257">
        <v>2048</v>
      </c>
      <c r="C711" s="263">
        <f>SUM(C476:C487)</f>
        <v>1190149.8386836993</v>
      </c>
      <c r="D711" s="263">
        <f t="shared" ref="D711:N711" si="87">SUM(D476:D487)</f>
        <v>0</v>
      </c>
      <c r="E711" s="263">
        <f t="shared" si="87"/>
        <v>6392910.7854968738</v>
      </c>
      <c r="F711" s="263">
        <f t="shared" si="87"/>
        <v>0</v>
      </c>
      <c r="G711" s="263">
        <f t="shared" si="87"/>
        <v>0</v>
      </c>
      <c r="H711" s="263">
        <f t="shared" si="87"/>
        <v>0</v>
      </c>
      <c r="I711" s="263">
        <f t="shared" si="87"/>
        <v>0</v>
      </c>
      <c r="J711" s="263">
        <f t="shared" si="87"/>
        <v>0</v>
      </c>
      <c r="K711" s="263">
        <f t="shared" si="87"/>
        <v>0</v>
      </c>
      <c r="L711" s="263">
        <f t="shared" si="87"/>
        <v>0</v>
      </c>
      <c r="M711" s="263">
        <f t="shared" si="87"/>
        <v>0</v>
      </c>
      <c r="N711" s="263">
        <f t="shared" si="87"/>
        <v>7583060.624180573</v>
      </c>
      <c r="O711" s="267">
        <f t="shared" si="47"/>
        <v>7583060.624180573</v>
      </c>
      <c r="P711" s="294">
        <f t="shared" si="49"/>
        <v>0</v>
      </c>
      <c r="Q711" s="267"/>
    </row>
    <row r="712" spans="1:17" outlineLevel="1" x14ac:dyDescent="0.2">
      <c r="A712" s="257">
        <v>2049</v>
      </c>
      <c r="C712" s="263">
        <f>SUM(C488:C499)</f>
        <v>1204782.0908843675</v>
      </c>
      <c r="D712" s="263">
        <f t="shared" ref="D712:N712" si="88">SUM(D488:D499)</f>
        <v>0</v>
      </c>
      <c r="E712" s="263">
        <f t="shared" si="88"/>
        <v>6488804.4473383799</v>
      </c>
      <c r="F712" s="263">
        <f t="shared" si="88"/>
        <v>0</v>
      </c>
      <c r="G712" s="263">
        <f t="shared" si="88"/>
        <v>0</v>
      </c>
      <c r="H712" s="263">
        <f t="shared" si="88"/>
        <v>0</v>
      </c>
      <c r="I712" s="263">
        <f t="shared" si="88"/>
        <v>0</v>
      </c>
      <c r="J712" s="263">
        <f t="shared" si="88"/>
        <v>0</v>
      </c>
      <c r="K712" s="263">
        <f t="shared" si="88"/>
        <v>0</v>
      </c>
      <c r="L712" s="263">
        <f t="shared" si="88"/>
        <v>0</v>
      </c>
      <c r="M712" s="263">
        <f t="shared" si="88"/>
        <v>0</v>
      </c>
      <c r="N712" s="263">
        <f t="shared" si="88"/>
        <v>7693586.5382227479</v>
      </c>
      <c r="O712" s="267">
        <f t="shared" si="47"/>
        <v>7693586.5382227469</v>
      </c>
      <c r="P712" s="294">
        <f t="shared" si="49"/>
        <v>0</v>
      </c>
      <c r="Q712" s="267"/>
    </row>
    <row r="713" spans="1:17" outlineLevel="1" x14ac:dyDescent="0.2">
      <c r="A713" s="257">
        <v>2050</v>
      </c>
      <c r="C713" s="263">
        <f>SUM(C500:C511)</f>
        <v>1219594.2387565766</v>
      </c>
      <c r="D713" s="263">
        <f t="shared" ref="D713:N713" si="89">SUM(D500:D511)</f>
        <v>0</v>
      </c>
      <c r="E713" s="263">
        <f t="shared" si="89"/>
        <v>6586136.5141083924</v>
      </c>
      <c r="F713" s="263">
        <f t="shared" si="89"/>
        <v>0</v>
      </c>
      <c r="G713" s="263">
        <f t="shared" si="89"/>
        <v>0</v>
      </c>
      <c r="H713" s="263">
        <f t="shared" si="89"/>
        <v>0</v>
      </c>
      <c r="I713" s="263">
        <f t="shared" si="89"/>
        <v>0</v>
      </c>
      <c r="J713" s="263">
        <f t="shared" si="89"/>
        <v>0</v>
      </c>
      <c r="K713" s="263">
        <f t="shared" si="89"/>
        <v>0</v>
      </c>
      <c r="L713" s="263">
        <f t="shared" si="89"/>
        <v>0</v>
      </c>
      <c r="M713" s="263">
        <f t="shared" si="89"/>
        <v>0</v>
      </c>
      <c r="N713" s="263">
        <f t="shared" si="89"/>
        <v>7805730.7528649699</v>
      </c>
      <c r="O713" s="267">
        <f t="shared" si="47"/>
        <v>7805730.752864969</v>
      </c>
      <c r="P713" s="294">
        <f t="shared" si="49"/>
        <v>0</v>
      </c>
      <c r="Q713" s="267"/>
    </row>
    <row r="714" spans="1:17" outlineLevel="1" x14ac:dyDescent="0.2">
      <c r="A714" s="257">
        <v>2051</v>
      </c>
      <c r="C714" s="263">
        <f>SUM(C512:C523)</f>
        <v>1234588.4940208588</v>
      </c>
      <c r="D714" s="263">
        <f t="shared" ref="D714:N714" si="90">SUM(D512:D523)</f>
        <v>0</v>
      </c>
      <c r="E714" s="263">
        <f t="shared" si="90"/>
        <v>6684928.5618808568</v>
      </c>
      <c r="F714" s="263">
        <f t="shared" si="90"/>
        <v>0</v>
      </c>
      <c r="G714" s="263">
        <f t="shared" si="90"/>
        <v>0</v>
      </c>
      <c r="H714" s="263">
        <f t="shared" si="90"/>
        <v>0</v>
      </c>
      <c r="I714" s="263">
        <f t="shared" si="90"/>
        <v>0</v>
      </c>
      <c r="J714" s="263">
        <f t="shared" si="90"/>
        <v>0</v>
      </c>
      <c r="K714" s="263">
        <f t="shared" si="90"/>
        <v>0</v>
      </c>
      <c r="L714" s="263">
        <f t="shared" si="90"/>
        <v>0</v>
      </c>
      <c r="M714" s="263">
        <f t="shared" si="90"/>
        <v>0</v>
      </c>
      <c r="N714" s="263">
        <f t="shared" si="90"/>
        <v>7919517.0559017146</v>
      </c>
      <c r="O714" s="267">
        <f t="shared" si="47"/>
        <v>7919517.0559017155</v>
      </c>
      <c r="P714" s="294">
        <f t="shared" si="49"/>
        <v>0</v>
      </c>
      <c r="Q714" s="267"/>
    </row>
    <row r="715" spans="1:17" outlineLevel="1" x14ac:dyDescent="0.2">
      <c r="A715" s="257">
        <v>2052</v>
      </c>
      <c r="C715" s="263">
        <f>SUM(C524:C535)</f>
        <v>1249767.0955896631</v>
      </c>
      <c r="D715" s="263">
        <f t="shared" ref="D715:N715" si="91">SUM(D524:D535)</f>
        <v>0</v>
      </c>
      <c r="E715" s="263">
        <f t="shared" si="91"/>
        <v>6785202.4903708184</v>
      </c>
      <c r="F715" s="263">
        <f t="shared" si="91"/>
        <v>0</v>
      </c>
      <c r="G715" s="263">
        <f t="shared" si="91"/>
        <v>0</v>
      </c>
      <c r="H715" s="263">
        <f t="shared" si="91"/>
        <v>0</v>
      </c>
      <c r="I715" s="263">
        <f t="shared" si="91"/>
        <v>0</v>
      </c>
      <c r="J715" s="263">
        <f t="shared" si="91"/>
        <v>0</v>
      </c>
      <c r="K715" s="263">
        <f t="shared" si="91"/>
        <v>0</v>
      </c>
      <c r="L715" s="263">
        <f t="shared" si="91"/>
        <v>0</v>
      </c>
      <c r="M715" s="263">
        <f t="shared" si="91"/>
        <v>0</v>
      </c>
      <c r="N715" s="263">
        <f t="shared" si="91"/>
        <v>8034969.5859604822</v>
      </c>
      <c r="O715" s="267">
        <f t="shared" si="47"/>
        <v>8034969.5859604813</v>
      </c>
      <c r="P715" s="294">
        <f t="shared" si="49"/>
        <v>0</v>
      </c>
      <c r="Q715" s="267"/>
    </row>
    <row r="716" spans="1:17" outlineLevel="1" x14ac:dyDescent="0.2">
      <c r="A716" s="257">
        <v>2053</v>
      </c>
      <c r="C716" s="263">
        <f>SUM(C536:C547)</f>
        <v>1265132.3099016608</v>
      </c>
      <c r="D716" s="263">
        <f t="shared" ref="D716:N716" si="92">SUM(D536:D547)</f>
        <v>0</v>
      </c>
      <c r="E716" s="263">
        <f t="shared" si="92"/>
        <v>6886980.5277890582</v>
      </c>
      <c r="F716" s="263">
        <f t="shared" si="92"/>
        <v>0</v>
      </c>
      <c r="G716" s="263">
        <f t="shared" si="92"/>
        <v>0</v>
      </c>
      <c r="H716" s="263">
        <f t="shared" si="92"/>
        <v>0</v>
      </c>
      <c r="I716" s="263">
        <f t="shared" si="92"/>
        <v>0</v>
      </c>
      <c r="J716" s="263">
        <f t="shared" si="92"/>
        <v>0</v>
      </c>
      <c r="K716" s="263">
        <f t="shared" si="92"/>
        <v>0</v>
      </c>
      <c r="L716" s="263">
        <f t="shared" si="92"/>
        <v>0</v>
      </c>
      <c r="M716" s="263">
        <f t="shared" si="92"/>
        <v>0</v>
      </c>
      <c r="N716" s="263">
        <f t="shared" si="92"/>
        <v>8152112.8376907185</v>
      </c>
      <c r="O716" s="267">
        <f t="shared" si="47"/>
        <v>8152112.8376907185</v>
      </c>
      <c r="P716" s="294">
        <f t="shared" si="49"/>
        <v>0</v>
      </c>
      <c r="Q716" s="267"/>
    </row>
    <row r="717" spans="1:17" outlineLevel="1" x14ac:dyDescent="0.2">
      <c r="A717" s="257">
        <v>2054</v>
      </c>
      <c r="C717" s="263">
        <f>SUM(C548:C559)</f>
        <v>1280686.4312601688</v>
      </c>
      <c r="D717" s="263">
        <f t="shared" ref="D717:N717" si="93">SUM(D548:D559)</f>
        <v>0</v>
      </c>
      <c r="E717" s="263">
        <f t="shared" si="93"/>
        <v>6990285.2357695103</v>
      </c>
      <c r="F717" s="263">
        <f t="shared" si="93"/>
        <v>0</v>
      </c>
      <c r="G717" s="263">
        <f t="shared" si="93"/>
        <v>0</v>
      </c>
      <c r="H717" s="263">
        <f t="shared" si="93"/>
        <v>0</v>
      </c>
      <c r="I717" s="263">
        <f t="shared" si="93"/>
        <v>0</v>
      </c>
      <c r="J717" s="263">
        <f t="shared" si="93"/>
        <v>0</v>
      </c>
      <c r="K717" s="263">
        <f t="shared" si="93"/>
        <v>0</v>
      </c>
      <c r="L717" s="263">
        <f t="shared" si="93"/>
        <v>0</v>
      </c>
      <c r="M717" s="263">
        <f t="shared" si="93"/>
        <v>0</v>
      </c>
      <c r="N717" s="263">
        <f t="shared" si="93"/>
        <v>8270971.6670296788</v>
      </c>
      <c r="O717" s="267">
        <f t="shared" si="47"/>
        <v>8270971.6670296788</v>
      </c>
      <c r="P717" s="294">
        <f t="shared" si="49"/>
        <v>0</v>
      </c>
    </row>
    <row r="718" spans="1:17" outlineLevel="1" x14ac:dyDescent="0.2">
      <c r="A718" s="257">
        <v>2055</v>
      </c>
      <c r="C718" s="263">
        <f>SUM(C560:C571)</f>
        <v>1296431.7821757293</v>
      </c>
      <c r="D718" s="263">
        <f t="shared" ref="D718:N718" si="94">SUM(D560:D571)</f>
        <v>0</v>
      </c>
      <c r="E718" s="263">
        <f t="shared" si="94"/>
        <v>7095139.514370623</v>
      </c>
      <c r="F718" s="263">
        <f t="shared" si="94"/>
        <v>0</v>
      </c>
      <c r="G718" s="263">
        <f t="shared" si="94"/>
        <v>0</v>
      </c>
      <c r="H718" s="263">
        <f t="shared" si="94"/>
        <v>0</v>
      </c>
      <c r="I718" s="263">
        <f t="shared" si="94"/>
        <v>0</v>
      </c>
      <c r="J718" s="263">
        <f t="shared" si="94"/>
        <v>0</v>
      </c>
      <c r="K718" s="263">
        <f t="shared" si="94"/>
        <v>0</v>
      </c>
      <c r="L718" s="263">
        <f t="shared" si="94"/>
        <v>0</v>
      </c>
      <c r="M718" s="263">
        <f t="shared" si="94"/>
        <v>0</v>
      </c>
      <c r="N718" s="263">
        <f t="shared" si="94"/>
        <v>8391571.296546353</v>
      </c>
      <c r="O718" s="267">
        <f t="shared" si="47"/>
        <v>8391571.296546353</v>
      </c>
      <c r="P718" s="294">
        <f t="shared" si="49"/>
        <v>0</v>
      </c>
    </row>
    <row r="719" spans="1:17" outlineLevel="1" x14ac:dyDescent="0.2">
      <c r="A719" s="257">
        <v>2056</v>
      </c>
      <c r="C719" s="263">
        <f>SUM(C572:C583)</f>
        <v>1312370.7137129025</v>
      </c>
      <c r="D719" s="263">
        <f t="shared" ref="D719:N719" si="95">SUM(D572:D583)</f>
        <v>0</v>
      </c>
      <c r="E719" s="263">
        <f t="shared" si="95"/>
        <v>7201566.6071517225</v>
      </c>
      <c r="F719" s="263">
        <f t="shared" si="95"/>
        <v>0</v>
      </c>
      <c r="G719" s="263">
        <f t="shared" si="95"/>
        <v>0</v>
      </c>
      <c r="H719" s="263">
        <f t="shared" si="95"/>
        <v>0</v>
      </c>
      <c r="I719" s="263">
        <f t="shared" si="95"/>
        <v>0</v>
      </c>
      <c r="J719" s="263">
        <f t="shared" si="95"/>
        <v>0</v>
      </c>
      <c r="K719" s="263">
        <f t="shared" si="95"/>
        <v>0</v>
      </c>
      <c r="L719" s="263">
        <f t="shared" si="95"/>
        <v>0</v>
      </c>
      <c r="M719" s="263">
        <f t="shared" si="95"/>
        <v>0</v>
      </c>
      <c r="N719" s="263">
        <f t="shared" si="95"/>
        <v>8513937.3208646234</v>
      </c>
      <c r="O719" s="267">
        <f t="shared" si="47"/>
        <v>8513937.3208646253</v>
      </c>
      <c r="P719" s="294">
        <f t="shared" si="49"/>
        <v>0</v>
      </c>
    </row>
    <row r="720" spans="1:17" outlineLevel="1" x14ac:dyDescent="0.2">
      <c r="A720" s="257">
        <v>2057</v>
      </c>
      <c r="C720" s="263">
        <f>SUM(C584:C595)</f>
        <v>1328505.6058413228</v>
      </c>
      <c r="D720" s="263">
        <f t="shared" ref="D720:N720" si="96">SUM(D584:D595)</f>
        <v>0</v>
      </c>
      <c r="E720" s="263">
        <f t="shared" si="96"/>
        <v>7309590.1063255193</v>
      </c>
      <c r="F720" s="263">
        <f t="shared" si="96"/>
        <v>0</v>
      </c>
      <c r="G720" s="263">
        <f t="shared" si="96"/>
        <v>0</v>
      </c>
      <c r="H720" s="263">
        <f t="shared" si="96"/>
        <v>0</v>
      </c>
      <c r="I720" s="263">
        <f t="shared" si="96"/>
        <v>0</v>
      </c>
      <c r="J720" s="263">
        <f t="shared" si="96"/>
        <v>0</v>
      </c>
      <c r="K720" s="263">
        <f t="shared" si="96"/>
        <v>0</v>
      </c>
      <c r="L720" s="263">
        <f t="shared" si="96"/>
        <v>0</v>
      </c>
      <c r="M720" s="263">
        <f t="shared" si="96"/>
        <v>0</v>
      </c>
      <c r="N720" s="263">
        <f t="shared" si="96"/>
        <v>8638095.7121668421</v>
      </c>
      <c r="O720" s="267">
        <f t="shared" si="47"/>
        <v>8638095.7121668421</v>
      </c>
      <c r="P720" s="294">
        <f t="shared" si="49"/>
        <v>0</v>
      </c>
    </row>
    <row r="721" spans="1:16" outlineLevel="1" x14ac:dyDescent="0.2">
      <c r="A721" s="257">
        <v>2058</v>
      </c>
      <c r="C721" s="263">
        <f>SUM(C596:C607)</f>
        <v>1344838.8677910711</v>
      </c>
      <c r="D721" s="263">
        <f t="shared" ref="D721:N721" si="97">SUM(D596:D607)</f>
        <v>0</v>
      </c>
      <c r="E721" s="263">
        <f t="shared" si="97"/>
        <v>7419233.9579879222</v>
      </c>
      <c r="F721" s="263">
        <f t="shared" si="97"/>
        <v>0</v>
      </c>
      <c r="G721" s="263">
        <f t="shared" si="97"/>
        <v>0</v>
      </c>
      <c r="H721" s="263">
        <f t="shared" si="97"/>
        <v>0</v>
      </c>
      <c r="I721" s="263">
        <f t="shared" si="97"/>
        <v>0</v>
      </c>
      <c r="J721" s="263">
        <f t="shared" si="97"/>
        <v>0</v>
      </c>
      <c r="K721" s="263">
        <f t="shared" si="97"/>
        <v>0</v>
      </c>
      <c r="L721" s="263">
        <f t="shared" si="97"/>
        <v>0</v>
      </c>
      <c r="M721" s="263">
        <f t="shared" si="97"/>
        <v>0</v>
      </c>
      <c r="N721" s="263">
        <f t="shared" si="97"/>
        <v>8764072.8257789928</v>
      </c>
      <c r="O721" s="267">
        <f t="shared" si="47"/>
        <v>8764072.8257789928</v>
      </c>
      <c r="P721" s="294">
        <f t="shared" si="49"/>
        <v>0</v>
      </c>
    </row>
    <row r="722" spans="1:16" outlineLevel="1" x14ac:dyDescent="0.2">
      <c r="A722" s="257">
        <v>2059</v>
      </c>
      <c r="C722" s="263">
        <f>SUM(C608:C619)</f>
        <v>1361372.9384124174</v>
      </c>
      <c r="D722" s="263">
        <f t="shared" ref="D722:N722" si="98">SUM(D608:D619)</f>
        <v>0</v>
      </c>
      <c r="E722" s="263">
        <f t="shared" si="98"/>
        <v>7530522.4674262749</v>
      </c>
      <c r="F722" s="263">
        <f t="shared" si="98"/>
        <v>0</v>
      </c>
      <c r="G722" s="263">
        <f t="shared" si="98"/>
        <v>0</v>
      </c>
      <c r="H722" s="263">
        <f t="shared" si="98"/>
        <v>0</v>
      </c>
      <c r="I722" s="263">
        <f t="shared" si="98"/>
        <v>0</v>
      </c>
      <c r="J722" s="263">
        <f t="shared" si="98"/>
        <v>0</v>
      </c>
      <c r="K722" s="263">
        <f t="shared" si="98"/>
        <v>0</v>
      </c>
      <c r="L722" s="263">
        <f t="shared" si="98"/>
        <v>0</v>
      </c>
      <c r="M722" s="263">
        <f t="shared" si="98"/>
        <v>0</v>
      </c>
      <c r="N722" s="263">
        <f t="shared" si="98"/>
        <v>8891895.4058386926</v>
      </c>
      <c r="O722" s="267">
        <f t="shared" si="47"/>
        <v>8891895.4058386926</v>
      </c>
      <c r="P722" s="294">
        <f t="shared" si="49"/>
        <v>0</v>
      </c>
    </row>
    <row r="723" spans="1:16" outlineLevel="1" x14ac:dyDescent="0.2">
      <c r="A723" s="257">
        <v>2060</v>
      </c>
      <c r="C723" s="263">
        <f>SUM(C620:C631)</f>
        <v>1378110.286539983</v>
      </c>
      <c r="D723" s="263">
        <f t="shared" ref="D723:N723" si="99">SUM(D620:D631)</f>
        <v>0</v>
      </c>
      <c r="E723" s="263">
        <f t="shared" si="99"/>
        <v>7643480.3045072295</v>
      </c>
      <c r="F723" s="263">
        <f t="shared" si="99"/>
        <v>0</v>
      </c>
      <c r="G723" s="263">
        <f t="shared" si="99"/>
        <v>0</v>
      </c>
      <c r="H723" s="263">
        <f t="shared" si="99"/>
        <v>0</v>
      </c>
      <c r="I723" s="263">
        <f t="shared" si="99"/>
        <v>0</v>
      </c>
      <c r="J723" s="263">
        <f t="shared" si="99"/>
        <v>0</v>
      </c>
      <c r="K723" s="263">
        <f t="shared" si="99"/>
        <v>0</v>
      </c>
      <c r="L723" s="263">
        <f t="shared" si="99"/>
        <v>0</v>
      </c>
      <c r="M723" s="263">
        <f t="shared" si="99"/>
        <v>0</v>
      </c>
      <c r="N723" s="263">
        <f t="shared" si="99"/>
        <v>9021590.5910472125</v>
      </c>
      <c r="O723" s="267">
        <f t="shared" si="47"/>
        <v>9021590.5910472125</v>
      </c>
      <c r="P723" s="294">
        <f t="shared" si="49"/>
        <v>0</v>
      </c>
    </row>
    <row r="724" spans="1:16" outlineLevel="1" x14ac:dyDescent="0.2">
      <c r="A724" s="257">
        <v>2061</v>
      </c>
      <c r="C724" s="263">
        <f>SUM(C632:C643)</f>
        <v>1395053.411361384</v>
      </c>
      <c r="D724" s="263">
        <f t="shared" ref="D724:N724" si="100">SUM(D632:D643)</f>
        <v>0</v>
      </c>
      <c r="E724" s="263">
        <f t="shared" si="100"/>
        <v>7758132.5091454405</v>
      </c>
      <c r="F724" s="263">
        <f t="shared" si="100"/>
        <v>0</v>
      </c>
      <c r="G724" s="263">
        <f t="shared" si="100"/>
        <v>0</v>
      </c>
      <c r="H724" s="263">
        <f t="shared" si="100"/>
        <v>0</v>
      </c>
      <c r="I724" s="263">
        <f t="shared" si="100"/>
        <v>0</v>
      </c>
      <c r="J724" s="263">
        <f t="shared" si="100"/>
        <v>0</v>
      </c>
      <c r="K724" s="263">
        <f t="shared" si="100"/>
        <v>0</v>
      </c>
      <c r="L724" s="263">
        <f t="shared" si="100"/>
        <v>0</v>
      </c>
      <c r="M724" s="263">
        <f t="shared" si="100"/>
        <v>0</v>
      </c>
      <c r="N724" s="263">
        <f t="shared" si="100"/>
        <v>9153185.9205068275</v>
      </c>
      <c r="O724" s="267">
        <f t="shared" si="47"/>
        <v>9153185.9205068238</v>
      </c>
      <c r="P724" s="294">
        <f t="shared" si="49"/>
        <v>0</v>
      </c>
    </row>
    <row r="725" spans="1:16" outlineLevel="1" x14ac:dyDescent="0.2">
      <c r="A725" s="257">
        <v>2062</v>
      </c>
      <c r="C725" s="263">
        <f>SUM(C644:C655)</f>
        <v>1412204.8427904039</v>
      </c>
      <c r="D725" s="263">
        <f t="shared" ref="D725:N725" si="101">SUM(D644:D655)</f>
        <v>0</v>
      </c>
      <c r="E725" s="263">
        <f t="shared" si="101"/>
        <v>7874504.4968542857</v>
      </c>
      <c r="F725" s="263">
        <f t="shared" si="101"/>
        <v>0</v>
      </c>
      <c r="G725" s="263">
        <f t="shared" si="101"/>
        <v>0</v>
      </c>
      <c r="H725" s="263">
        <f t="shared" si="101"/>
        <v>0</v>
      </c>
      <c r="I725" s="263">
        <f t="shared" si="101"/>
        <v>0</v>
      </c>
      <c r="J725" s="263">
        <f t="shared" si="101"/>
        <v>0</v>
      </c>
      <c r="K725" s="263">
        <f t="shared" si="101"/>
        <v>0</v>
      </c>
      <c r="L725" s="263">
        <f t="shared" si="101"/>
        <v>0</v>
      </c>
      <c r="M725" s="263">
        <f t="shared" si="101"/>
        <v>0</v>
      </c>
      <c r="N725" s="263">
        <f t="shared" si="101"/>
        <v>9286709.3396446891</v>
      </c>
      <c r="O725" s="267">
        <f t="shared" si="47"/>
        <v>9286709.3396446891</v>
      </c>
      <c r="P725" s="294">
        <f t="shared" si="49"/>
        <v>0</v>
      </c>
    </row>
    <row r="726" spans="1:16" outlineLevel="1" x14ac:dyDescent="0.2">
      <c r="A726" s="257">
        <v>2063</v>
      </c>
      <c r="C726" s="263">
        <f>SUM(C656:C667)</f>
        <v>1429567.141844755</v>
      </c>
      <c r="D726" s="263">
        <f t="shared" ref="D726:N726" si="102">SUM(D656:D667)</f>
        <v>0</v>
      </c>
      <c r="E726" s="263">
        <f t="shared" si="102"/>
        <v>7992622.0643798392</v>
      </c>
      <c r="F726" s="263">
        <f t="shared" si="102"/>
        <v>0</v>
      </c>
      <c r="G726" s="263">
        <f t="shared" si="102"/>
        <v>0</v>
      </c>
      <c r="H726" s="263">
        <f t="shared" si="102"/>
        <v>0</v>
      </c>
      <c r="I726" s="263">
        <f t="shared" si="102"/>
        <v>0</v>
      </c>
      <c r="J726" s="263">
        <f t="shared" si="102"/>
        <v>0</v>
      </c>
      <c r="K726" s="263">
        <f t="shared" si="102"/>
        <v>0</v>
      </c>
      <c r="L726" s="263">
        <f t="shared" si="102"/>
        <v>0</v>
      </c>
      <c r="M726" s="263">
        <f t="shared" si="102"/>
        <v>0</v>
      </c>
      <c r="N726" s="263">
        <f t="shared" si="102"/>
        <v>9422189.2062245943</v>
      </c>
      <c r="O726" s="267">
        <f t="shared" si="47"/>
        <v>9422189.2062245943</v>
      </c>
      <c r="P726" s="294">
        <f t="shared" si="49"/>
        <v>0</v>
      </c>
    </row>
    <row r="728" spans="1:16" x14ac:dyDescent="0.2">
      <c r="G728" s="267"/>
      <c r="H728" s="267"/>
    </row>
    <row r="729" spans="1:16" x14ac:dyDescent="0.2">
      <c r="G729" s="267"/>
      <c r="H729" s="267"/>
    </row>
  </sheetData>
  <mergeCells count="1">
    <mergeCell ref="A4:N4"/>
  </mergeCells>
  <pageMargins left="0.25" right="0.24" top="0.19" bottom="0.2" header="0.17" footer="0.18"/>
  <pageSetup scale="10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39"/>
  <sheetViews>
    <sheetView zoomScaleNormal="100" workbookViewId="0">
      <pane xSplit="2" ySplit="5" topLeftCell="C6" activePane="bottomRight" state="frozen"/>
      <selection pane="topRight"/>
      <selection pane="bottomLeft"/>
      <selection pane="bottomRight" activeCell="A2" sqref="A1:A2"/>
    </sheetView>
  </sheetViews>
  <sheetFormatPr defaultColWidth="9.109375" defaultRowHeight="13.2" x14ac:dyDescent="0.25"/>
  <cols>
    <col min="1" max="1" width="11.77734375" style="295" customWidth="1"/>
    <col min="2" max="2" width="6.109375" style="295" bestFit="1" customWidth="1"/>
    <col min="3" max="3" width="11.6640625" style="298" customWidth="1"/>
    <col min="4" max="28" width="10.33203125" style="298" bestFit="1" customWidth="1"/>
    <col min="29" max="16384" width="9.109375" style="298"/>
  </cols>
  <sheetData>
    <row r="1" spans="1:5" x14ac:dyDescent="0.25">
      <c r="A1" s="322" t="s">
        <v>200</v>
      </c>
    </row>
    <row r="2" spans="1:5" x14ac:dyDescent="0.25">
      <c r="A2" s="322" t="s">
        <v>190</v>
      </c>
    </row>
    <row r="5" spans="1:5" ht="26.4" x14ac:dyDescent="0.25">
      <c r="A5" s="295" t="s">
        <v>141</v>
      </c>
      <c r="B5" s="295" t="s">
        <v>185</v>
      </c>
      <c r="C5" s="296" t="s">
        <v>186</v>
      </c>
      <c r="D5" s="297" t="s">
        <v>187</v>
      </c>
      <c r="E5" s="297" t="s">
        <v>188</v>
      </c>
    </row>
    <row r="6" spans="1:5" x14ac:dyDescent="0.25">
      <c r="A6" s="295">
        <v>2015</v>
      </c>
      <c r="B6" s="295">
        <v>1</v>
      </c>
      <c r="C6" s="300">
        <v>15747</v>
      </c>
      <c r="D6" s="300">
        <f>+Summary_CP!N90</f>
        <v>771</v>
      </c>
      <c r="E6" s="300">
        <f t="shared" ref="E6:E57" si="0">+C6-D6</f>
        <v>14976</v>
      </c>
    </row>
    <row r="7" spans="1:5" x14ac:dyDescent="0.25">
      <c r="A7" s="295">
        <v>2015</v>
      </c>
      <c r="B7" s="295">
        <v>2</v>
      </c>
      <c r="C7" s="300">
        <v>19718</v>
      </c>
      <c r="D7" s="300">
        <f>+Summary_CP!N91</f>
        <v>1329</v>
      </c>
      <c r="E7" s="300">
        <f t="shared" si="0"/>
        <v>18389</v>
      </c>
    </row>
    <row r="8" spans="1:5" x14ac:dyDescent="0.25">
      <c r="A8" s="295">
        <v>2015</v>
      </c>
      <c r="B8" s="295">
        <v>3</v>
      </c>
      <c r="C8" s="300">
        <v>17979</v>
      </c>
      <c r="D8" s="300">
        <f>+Summary_CP!N92</f>
        <v>1078</v>
      </c>
      <c r="E8" s="300">
        <f t="shared" si="0"/>
        <v>16901</v>
      </c>
    </row>
    <row r="9" spans="1:5" x14ac:dyDescent="0.25">
      <c r="A9" s="295">
        <v>2015</v>
      </c>
      <c r="B9" s="295">
        <v>4</v>
      </c>
      <c r="C9" s="300">
        <v>21242</v>
      </c>
      <c r="D9" s="300">
        <f>+Summary_CP!N93</f>
        <v>1219</v>
      </c>
      <c r="E9" s="300">
        <f t="shared" si="0"/>
        <v>20023</v>
      </c>
    </row>
    <row r="10" spans="1:5" x14ac:dyDescent="0.25">
      <c r="A10" s="295">
        <v>2015</v>
      </c>
      <c r="B10" s="295">
        <v>5</v>
      </c>
      <c r="C10" s="300">
        <v>21016</v>
      </c>
      <c r="D10" s="300">
        <f>+Summary_CP!N94</f>
        <v>1197</v>
      </c>
      <c r="E10" s="300">
        <f t="shared" si="0"/>
        <v>19819</v>
      </c>
    </row>
    <row r="11" spans="1:5" x14ac:dyDescent="0.25">
      <c r="A11" s="295">
        <v>2015</v>
      </c>
      <c r="B11" s="295">
        <v>6</v>
      </c>
      <c r="C11" s="300">
        <v>22959</v>
      </c>
      <c r="D11" s="300">
        <f>+Summary_CP!N95</f>
        <v>1303</v>
      </c>
      <c r="E11" s="300">
        <f t="shared" si="0"/>
        <v>21656</v>
      </c>
    </row>
    <row r="12" spans="1:5" ht="13.8" thickBot="1" x14ac:dyDescent="0.3">
      <c r="A12" s="295">
        <v>2015</v>
      </c>
      <c r="B12" s="295">
        <v>7</v>
      </c>
      <c r="C12" s="300">
        <v>22153</v>
      </c>
      <c r="D12" s="301">
        <v>1206</v>
      </c>
      <c r="E12" s="301">
        <f t="shared" si="0"/>
        <v>20947</v>
      </c>
    </row>
    <row r="13" spans="1:5" ht="13.8" thickBot="1" x14ac:dyDescent="0.3">
      <c r="A13" s="295">
        <v>2015</v>
      </c>
      <c r="B13" s="295">
        <v>8</v>
      </c>
      <c r="C13" s="301">
        <v>22861</v>
      </c>
      <c r="D13" s="300">
        <v>1076</v>
      </c>
      <c r="E13" s="300">
        <f t="shared" si="0"/>
        <v>21785</v>
      </c>
    </row>
    <row r="14" spans="1:5" x14ac:dyDescent="0.25">
      <c r="A14" s="295">
        <v>2015</v>
      </c>
      <c r="B14" s="295">
        <v>9</v>
      </c>
      <c r="C14" s="300">
        <v>21652.19601019223</v>
      </c>
      <c r="D14" s="300">
        <f>+Summary_CP!N98</f>
        <v>1130.0317918679684</v>
      </c>
      <c r="E14" s="300">
        <f t="shared" si="0"/>
        <v>20522.164218324262</v>
      </c>
    </row>
    <row r="15" spans="1:5" x14ac:dyDescent="0.25">
      <c r="A15" s="295">
        <v>2015</v>
      </c>
      <c r="B15" s="295">
        <v>10</v>
      </c>
      <c r="C15" s="300">
        <v>20370.472323515976</v>
      </c>
      <c r="D15" s="300">
        <f>+Summary_CP!N99</f>
        <v>1122.7550256092841</v>
      </c>
      <c r="E15" s="300">
        <f t="shared" si="0"/>
        <v>19247.717297906693</v>
      </c>
    </row>
    <row r="16" spans="1:5" x14ac:dyDescent="0.25">
      <c r="A16" s="295">
        <v>2015</v>
      </c>
      <c r="B16" s="295">
        <v>11</v>
      </c>
      <c r="C16" s="300">
        <v>17899.247814228751</v>
      </c>
      <c r="D16" s="300">
        <f>+Summary_CP!N100</f>
        <v>1021.4728677051595</v>
      </c>
      <c r="E16" s="300">
        <f t="shared" si="0"/>
        <v>16877.77494652359</v>
      </c>
    </row>
    <row r="17" spans="1:5" x14ac:dyDescent="0.25">
      <c r="A17" s="295">
        <v>2015</v>
      </c>
      <c r="B17" s="295">
        <v>12</v>
      </c>
      <c r="C17" s="300">
        <v>14482.740857142857</v>
      </c>
      <c r="D17" s="300">
        <f>+Summary_CP!N101</f>
        <v>1029.0137037591248</v>
      </c>
      <c r="E17" s="300">
        <f t="shared" si="0"/>
        <v>13453.727153383732</v>
      </c>
    </row>
    <row r="18" spans="1:5" x14ac:dyDescent="0.25">
      <c r="A18" s="295">
        <v>2016</v>
      </c>
      <c r="B18" s="295">
        <v>1</v>
      </c>
      <c r="C18" s="299">
        <v>20251.941018678986</v>
      </c>
      <c r="D18" s="299">
        <f>+Summary_CP!N102</f>
        <v>1214.7776068733197</v>
      </c>
      <c r="E18" s="299">
        <f t="shared" si="0"/>
        <v>19037.163411805668</v>
      </c>
    </row>
    <row r="19" spans="1:5" x14ac:dyDescent="0.25">
      <c r="A19" s="295">
        <v>2016</v>
      </c>
      <c r="B19" s="295">
        <v>2</v>
      </c>
      <c r="C19" s="300">
        <v>18253.89970246757</v>
      </c>
      <c r="D19" s="300">
        <f>+Summary_CP!N103</f>
        <v>1108.763972329546</v>
      </c>
      <c r="E19" s="300">
        <f t="shared" si="0"/>
        <v>17145.135730138023</v>
      </c>
    </row>
    <row r="20" spans="1:5" x14ac:dyDescent="0.25">
      <c r="A20" s="295">
        <v>2016</v>
      </c>
      <c r="B20" s="295">
        <v>3</v>
      </c>
      <c r="C20" s="300">
        <v>18198.637403704528</v>
      </c>
      <c r="D20" s="300">
        <f>+Summary_CP!N104</f>
        <v>1035.20972397572</v>
      </c>
      <c r="E20" s="300">
        <f t="shared" si="0"/>
        <v>17163.427679728808</v>
      </c>
    </row>
    <row r="21" spans="1:5" x14ac:dyDescent="0.25">
      <c r="A21" s="295">
        <v>2016</v>
      </c>
      <c r="B21" s="295">
        <v>4</v>
      </c>
      <c r="C21" s="300">
        <v>19761.218433083501</v>
      </c>
      <c r="D21" s="300">
        <f>+Summary_CP!N105</f>
        <v>1035.6808796496628</v>
      </c>
      <c r="E21" s="300">
        <f t="shared" si="0"/>
        <v>18725.537553433838</v>
      </c>
    </row>
    <row r="22" spans="1:5" x14ac:dyDescent="0.25">
      <c r="A22" s="295">
        <v>2016</v>
      </c>
      <c r="B22" s="295">
        <v>5</v>
      </c>
      <c r="C22" s="300">
        <v>21594.020757784234</v>
      </c>
      <c r="D22" s="300">
        <f>+Summary_CP!N106</f>
        <v>1150.2512578921005</v>
      </c>
      <c r="E22" s="300">
        <f t="shared" si="0"/>
        <v>20443.769499892132</v>
      </c>
    </row>
    <row r="23" spans="1:5" x14ac:dyDescent="0.25">
      <c r="A23" s="295">
        <v>2016</v>
      </c>
      <c r="B23" s="295">
        <v>6</v>
      </c>
      <c r="C23" s="300">
        <v>23043.730962973797</v>
      </c>
      <c r="D23" s="300">
        <f>+Summary_CP!N107</f>
        <v>1233.9227468194194</v>
      </c>
      <c r="E23" s="300">
        <f t="shared" si="0"/>
        <v>21809.808216154379</v>
      </c>
    </row>
    <row r="24" spans="1:5" x14ac:dyDescent="0.25">
      <c r="A24" s="295">
        <v>2016</v>
      </c>
      <c r="B24" s="295">
        <v>7</v>
      </c>
      <c r="C24" s="300">
        <v>23451.29117518893</v>
      </c>
      <c r="D24" s="300">
        <f>+Summary_CP!N108</f>
        <v>1230.1404083983791</v>
      </c>
      <c r="E24" s="300">
        <f t="shared" si="0"/>
        <v>22221.15076679055</v>
      </c>
    </row>
    <row r="25" spans="1:5" x14ac:dyDescent="0.25">
      <c r="A25" s="295">
        <v>2016</v>
      </c>
      <c r="B25" s="295">
        <v>8</v>
      </c>
      <c r="C25" s="299">
        <v>24169.686546596025</v>
      </c>
      <c r="D25" s="299">
        <f>+Summary_CP!N109</f>
        <v>1297.4006314244898</v>
      </c>
      <c r="E25" s="299">
        <f t="shared" si="0"/>
        <v>22872.285915171535</v>
      </c>
    </row>
    <row r="26" spans="1:5" x14ac:dyDescent="0.25">
      <c r="A26" s="295">
        <v>2016</v>
      </c>
      <c r="B26" s="295">
        <v>9</v>
      </c>
      <c r="C26" s="300">
        <v>22638.520219722282</v>
      </c>
      <c r="D26" s="300">
        <f>+Summary_CP!N110</f>
        <v>1128.4017043799915</v>
      </c>
      <c r="E26" s="300">
        <f t="shared" si="0"/>
        <v>21510.118515342292</v>
      </c>
    </row>
    <row r="27" spans="1:5" x14ac:dyDescent="0.25">
      <c r="A27" s="295">
        <v>2016</v>
      </c>
      <c r="B27" s="295">
        <v>10</v>
      </c>
      <c r="C27" s="300">
        <v>21298.410071852817</v>
      </c>
      <c r="D27" s="300">
        <f>+Summary_CP!N111</f>
        <v>1149.418296588394</v>
      </c>
      <c r="E27" s="300">
        <f t="shared" si="0"/>
        <v>20148.991775264421</v>
      </c>
    </row>
    <row r="28" spans="1:5" x14ac:dyDescent="0.25">
      <c r="A28" s="295">
        <v>2016</v>
      </c>
      <c r="B28" s="295">
        <v>11</v>
      </c>
      <c r="C28" s="300">
        <v>18714.613675651828</v>
      </c>
      <c r="D28" s="300">
        <f>+Summary_CP!N112</f>
        <v>1003.7216139613249</v>
      </c>
      <c r="E28" s="300">
        <f t="shared" si="0"/>
        <v>17710.892061690502</v>
      </c>
    </row>
    <row r="29" spans="1:5" x14ac:dyDescent="0.25">
      <c r="A29" s="295">
        <v>2016</v>
      </c>
      <c r="B29" s="295">
        <v>12</v>
      </c>
      <c r="C29" s="300">
        <v>17978.971581889411</v>
      </c>
      <c r="D29" s="300">
        <f>+Summary_CP!N113</f>
        <v>967.8008173068248</v>
      </c>
      <c r="E29" s="300">
        <f t="shared" si="0"/>
        <v>17011.170764582585</v>
      </c>
    </row>
    <row r="30" spans="1:5" x14ac:dyDescent="0.25">
      <c r="A30" s="295">
        <v>2017</v>
      </c>
      <c r="B30" s="295">
        <v>1</v>
      </c>
      <c r="C30" s="299">
        <v>21139.97461594921</v>
      </c>
      <c r="D30" s="299">
        <f>+Summary_CP!N114</f>
        <v>1202.571262427175</v>
      </c>
      <c r="E30" s="299">
        <f t="shared" si="0"/>
        <v>19937.403353522033</v>
      </c>
    </row>
    <row r="31" spans="1:5" x14ac:dyDescent="0.25">
      <c r="A31" s="295">
        <v>2017</v>
      </c>
      <c r="B31" s="295">
        <v>2</v>
      </c>
      <c r="C31" s="300">
        <v>18379.536838848351</v>
      </c>
      <c r="D31" s="300">
        <f>+Summary_CP!N115</f>
        <v>988.54704626715227</v>
      </c>
      <c r="E31" s="300">
        <f t="shared" si="0"/>
        <v>17390.9897925812</v>
      </c>
    </row>
    <row r="32" spans="1:5" x14ac:dyDescent="0.25">
      <c r="A32" s="295">
        <v>2017</v>
      </c>
      <c r="B32" s="295">
        <v>3</v>
      </c>
      <c r="C32" s="300">
        <v>18323.89418317092</v>
      </c>
      <c r="D32" s="300">
        <f>+Summary_CP!N116</f>
        <v>929.94718986483088</v>
      </c>
      <c r="E32" s="300">
        <f t="shared" si="0"/>
        <v>17393.94699330609</v>
      </c>
    </row>
    <row r="33" spans="1:5" x14ac:dyDescent="0.25">
      <c r="A33" s="295">
        <v>2017</v>
      </c>
      <c r="B33" s="295">
        <v>4</v>
      </c>
      <c r="C33" s="300">
        <v>19897.230076392363</v>
      </c>
      <c r="D33" s="300">
        <f>+Summary_CP!N117</f>
        <v>938.70314377022351</v>
      </c>
      <c r="E33" s="300">
        <f t="shared" si="0"/>
        <v>18958.526932622139</v>
      </c>
    </row>
    <row r="34" spans="1:5" x14ac:dyDescent="0.25">
      <c r="A34" s="295">
        <v>2017</v>
      </c>
      <c r="B34" s="295">
        <v>5</v>
      </c>
      <c r="C34" s="300">
        <v>21742.64713215773</v>
      </c>
      <c r="D34" s="300">
        <f>+Summary_CP!N118</f>
        <v>1043.076983116769</v>
      </c>
      <c r="E34" s="300">
        <f t="shared" si="0"/>
        <v>20699.570149040963</v>
      </c>
    </row>
    <row r="35" spans="1:5" x14ac:dyDescent="0.25">
      <c r="A35" s="295">
        <v>2017</v>
      </c>
      <c r="B35" s="295">
        <v>6</v>
      </c>
      <c r="C35" s="300">
        <v>23202.335338855512</v>
      </c>
      <c r="D35" s="300">
        <f>+Summary_CP!N119</f>
        <v>1115.9846051346537</v>
      </c>
      <c r="E35" s="300">
        <f t="shared" si="0"/>
        <v>22086.350733720858</v>
      </c>
    </row>
    <row r="36" spans="1:5" x14ac:dyDescent="0.25">
      <c r="A36" s="295">
        <v>2017</v>
      </c>
      <c r="B36" s="295">
        <v>7</v>
      </c>
      <c r="C36" s="300">
        <v>23612.700688537156</v>
      </c>
      <c r="D36" s="300">
        <f>+Summary_CP!N120</f>
        <v>1107.8628809118902</v>
      </c>
      <c r="E36" s="300">
        <f t="shared" si="0"/>
        <v>22504.837807625267</v>
      </c>
    </row>
    <row r="37" spans="1:5" x14ac:dyDescent="0.25">
      <c r="A37" s="295">
        <v>2017</v>
      </c>
      <c r="B37" s="295">
        <v>8</v>
      </c>
      <c r="C37" s="299">
        <v>24336.040599945238</v>
      </c>
      <c r="D37" s="299">
        <f>+Summary_CP!N121</f>
        <v>1284.2888786667027</v>
      </c>
      <c r="E37" s="299">
        <f t="shared" si="0"/>
        <v>23051.751721278535</v>
      </c>
    </row>
    <row r="38" spans="1:5" x14ac:dyDescent="0.25">
      <c r="A38" s="295">
        <v>2017</v>
      </c>
      <c r="B38" s="295">
        <v>9</v>
      </c>
      <c r="C38" s="300">
        <v>22794.33562895891</v>
      </c>
      <c r="D38" s="300">
        <f>+Summary_CP!N122</f>
        <v>1016.5601714629116</v>
      </c>
      <c r="E38" s="300">
        <f t="shared" si="0"/>
        <v>21777.775457495998</v>
      </c>
    </row>
    <row r="39" spans="1:5" x14ac:dyDescent="0.25">
      <c r="A39" s="295">
        <v>2017</v>
      </c>
      <c r="B39" s="295">
        <v>10</v>
      </c>
      <c r="C39" s="300">
        <v>21445.001830025427</v>
      </c>
      <c r="D39" s="300">
        <f>+Summary_CP!N123</f>
        <v>1046.1001991297453</v>
      </c>
      <c r="E39" s="300">
        <f t="shared" si="0"/>
        <v>20398.901630895682</v>
      </c>
    </row>
    <row r="40" spans="1:5" x14ac:dyDescent="0.25">
      <c r="A40" s="295">
        <v>2017</v>
      </c>
      <c r="B40" s="295">
        <v>11</v>
      </c>
      <c r="C40" s="300">
        <v>18843.421793862519</v>
      </c>
      <c r="D40" s="300">
        <f>+Summary_CP!N124</f>
        <v>904.04272774286835</v>
      </c>
      <c r="E40" s="300">
        <f t="shared" si="0"/>
        <v>17939.379066119651</v>
      </c>
    </row>
    <row r="41" spans="1:5" x14ac:dyDescent="0.25">
      <c r="A41" s="295">
        <v>2017</v>
      </c>
      <c r="B41" s="295">
        <v>12</v>
      </c>
      <c r="C41" s="300">
        <v>18102.716455118592</v>
      </c>
      <c r="D41" s="300">
        <f>+Summary_CP!N125</f>
        <v>863.39345070725176</v>
      </c>
      <c r="E41" s="300">
        <f t="shared" si="0"/>
        <v>17239.323004411341</v>
      </c>
    </row>
    <row r="42" spans="1:5" x14ac:dyDescent="0.25">
      <c r="A42" s="295">
        <v>2018</v>
      </c>
      <c r="B42" s="295">
        <v>1</v>
      </c>
      <c r="C42" s="299">
        <v>21357.504504130138</v>
      </c>
      <c r="D42" s="299">
        <f>+Summary_CP!N126</f>
        <v>1162.374810926276</v>
      </c>
      <c r="E42" s="299">
        <f t="shared" si="0"/>
        <v>20195.12969320386</v>
      </c>
    </row>
    <row r="43" spans="1:5" x14ac:dyDescent="0.25">
      <c r="A43" s="295">
        <v>2018</v>
      </c>
      <c r="B43" s="295">
        <v>2</v>
      </c>
      <c r="C43" s="300">
        <v>18583.631493811765</v>
      </c>
      <c r="D43" s="300">
        <f>+Summary_CP!N127</f>
        <v>990.34462446643397</v>
      </c>
      <c r="E43" s="300">
        <f t="shared" si="0"/>
        <v>17593.286869345331</v>
      </c>
    </row>
    <row r="44" spans="1:5" x14ac:dyDescent="0.25">
      <c r="A44" s="295">
        <v>2018</v>
      </c>
      <c r="B44" s="295">
        <v>3</v>
      </c>
      <c r="C44" s="300">
        <v>18527.370957024959</v>
      </c>
      <c r="D44" s="300">
        <f>+Summary_CP!N128</f>
        <v>931.69564014583034</v>
      </c>
      <c r="E44" s="300">
        <f t="shared" si="0"/>
        <v>17595.675316879129</v>
      </c>
    </row>
    <row r="45" spans="1:5" x14ac:dyDescent="0.25">
      <c r="A45" s="295">
        <v>2018</v>
      </c>
      <c r="B45" s="295">
        <v>4</v>
      </c>
      <c r="C45" s="300">
        <v>20118.1778806148</v>
      </c>
      <c r="D45" s="300">
        <f>+Summary_CP!N129</f>
        <v>943.76879402823681</v>
      </c>
      <c r="E45" s="300">
        <f t="shared" si="0"/>
        <v>19174.409086586562</v>
      </c>
    </row>
    <row r="46" spans="1:5" x14ac:dyDescent="0.25">
      <c r="A46" s="295">
        <v>2018</v>
      </c>
      <c r="B46" s="295">
        <v>5</v>
      </c>
      <c r="C46" s="300">
        <v>21984.087278519273</v>
      </c>
      <c r="D46" s="300">
        <f>+Summary_CP!N130</f>
        <v>1048.0589483345952</v>
      </c>
      <c r="E46" s="300">
        <f t="shared" si="0"/>
        <v>20936.028330184679</v>
      </c>
    </row>
    <row r="47" spans="1:5" x14ac:dyDescent="0.25">
      <c r="A47" s="295">
        <v>2018</v>
      </c>
      <c r="B47" s="295">
        <v>6</v>
      </c>
      <c r="C47" s="300">
        <v>23459.984520488852</v>
      </c>
      <c r="D47" s="300">
        <f>+Summary_CP!N131</f>
        <v>1120.0713173220415</v>
      </c>
      <c r="E47" s="300">
        <f t="shared" si="0"/>
        <v>22339.913203166809</v>
      </c>
    </row>
    <row r="48" spans="1:5" x14ac:dyDescent="0.25">
      <c r="A48" s="295">
        <v>2018</v>
      </c>
      <c r="B48" s="295">
        <v>7</v>
      </c>
      <c r="C48" s="300">
        <v>23874.906751836592</v>
      </c>
      <c r="D48" s="300">
        <f>+Summary_CP!N132</f>
        <v>1114.6044682478082</v>
      </c>
      <c r="E48" s="300">
        <f t="shared" si="0"/>
        <v>22760.302283588782</v>
      </c>
    </row>
    <row r="49" spans="1:5" x14ac:dyDescent="0.25">
      <c r="A49" s="295">
        <v>2018</v>
      </c>
      <c r="B49" s="295">
        <v>8</v>
      </c>
      <c r="C49" s="299">
        <v>24606.278955403854</v>
      </c>
      <c r="D49" s="299">
        <f>+Summary_CP!N133</f>
        <v>1248.2184246010856</v>
      </c>
      <c r="E49" s="299">
        <f t="shared" si="0"/>
        <v>23358.060530802766</v>
      </c>
    </row>
    <row r="50" spans="1:5" x14ac:dyDescent="0.25">
      <c r="A50" s="295">
        <v>2018</v>
      </c>
      <c r="B50" s="295">
        <v>9</v>
      </c>
      <c r="C50" s="300">
        <v>23047.454198055784</v>
      </c>
      <c r="D50" s="300">
        <f>+Summary_CP!N134</f>
        <v>1021.7551911752619</v>
      </c>
      <c r="E50" s="300">
        <f t="shared" si="0"/>
        <v>22025.699006880521</v>
      </c>
    </row>
    <row r="51" spans="1:5" x14ac:dyDescent="0.25">
      <c r="A51" s="295">
        <v>2018</v>
      </c>
      <c r="B51" s="295">
        <v>10</v>
      </c>
      <c r="C51" s="300">
        <v>21683.136788896514</v>
      </c>
      <c r="D51" s="300">
        <f>+Summary_CP!N135</f>
        <v>1049.802146422737</v>
      </c>
      <c r="E51" s="300">
        <f t="shared" si="0"/>
        <v>20633.334642473776</v>
      </c>
    </row>
    <row r="52" spans="1:5" x14ac:dyDescent="0.25">
      <c r="A52" s="295">
        <v>2018</v>
      </c>
      <c r="B52" s="295">
        <v>11</v>
      </c>
      <c r="C52" s="300">
        <v>19052.667636294173</v>
      </c>
      <c r="D52" s="300">
        <f>+Summary_CP!N136</f>
        <v>906.38252293018695</v>
      </c>
      <c r="E52" s="300">
        <f t="shared" si="0"/>
        <v>18146.285113363985</v>
      </c>
    </row>
    <row r="53" spans="1:5" x14ac:dyDescent="0.25">
      <c r="A53" s="295">
        <v>2018</v>
      </c>
      <c r="B53" s="295">
        <v>12</v>
      </c>
      <c r="C53" s="300">
        <v>18303.737171864763</v>
      </c>
      <c r="D53" s="300">
        <f>+Summary_CP!N137</f>
        <v>866.00618453081336</v>
      </c>
      <c r="E53" s="300">
        <f t="shared" si="0"/>
        <v>17437.730987333951</v>
      </c>
    </row>
    <row r="54" spans="1:5" x14ac:dyDescent="0.25">
      <c r="A54" s="295">
        <v>2019</v>
      </c>
      <c r="B54" s="295">
        <v>1</v>
      </c>
      <c r="C54" s="299">
        <v>21601.561987247864</v>
      </c>
      <c r="D54" s="299">
        <f>+Summary_CP!N138</f>
        <v>1167.1903271785002</v>
      </c>
      <c r="E54" s="299">
        <f t="shared" si="0"/>
        <v>20434.371660069362</v>
      </c>
    </row>
    <row r="55" spans="1:5" x14ac:dyDescent="0.25">
      <c r="A55" s="295">
        <v>2019</v>
      </c>
      <c r="B55" s="295">
        <v>2</v>
      </c>
      <c r="C55" s="300">
        <v>18800.245864074303</v>
      </c>
      <c r="D55" s="300">
        <f>+Summary_CP!N139</f>
        <v>992.15183387972411</v>
      </c>
      <c r="E55" s="300">
        <f t="shared" si="0"/>
        <v>17808.094030194577</v>
      </c>
    </row>
    <row r="56" spans="1:5" x14ac:dyDescent="0.25">
      <c r="A56" s="295">
        <v>2019</v>
      </c>
      <c r="B56" s="295">
        <v>3</v>
      </c>
      <c r="C56" s="300">
        <v>18743.329543688327</v>
      </c>
      <c r="D56" s="300">
        <f>+Summary_CP!N140</f>
        <v>933.45715917921677</v>
      </c>
      <c r="E56" s="300">
        <f t="shared" si="0"/>
        <v>17809.872384509112</v>
      </c>
    </row>
    <row r="57" spans="1:5" x14ac:dyDescent="0.25">
      <c r="A57" s="295">
        <v>2019</v>
      </c>
      <c r="B57" s="295">
        <v>4</v>
      </c>
      <c r="C57" s="300">
        <v>20352.679217659192</v>
      </c>
      <c r="D57" s="300">
        <f>+Summary_CP!N141</f>
        <v>948.87698698566828</v>
      </c>
      <c r="E57" s="300">
        <f t="shared" si="0"/>
        <v>19403.802230673522</v>
      </c>
    </row>
    <row r="58" spans="1:5" x14ac:dyDescent="0.25">
      <c r="A58" s="295">
        <v>2019</v>
      </c>
      <c r="B58" s="295">
        <v>5</v>
      </c>
      <c r="C58" s="300">
        <v>22240.338013108954</v>
      </c>
      <c r="D58" s="300">
        <f>+Summary_CP!N142</f>
        <v>1053.0720814330009</v>
      </c>
      <c r="E58" s="300">
        <f t="shared" ref="E58:E121" si="1">+C58-D58</f>
        <v>21187.265931675953</v>
      </c>
    </row>
    <row r="59" spans="1:5" x14ac:dyDescent="0.25">
      <c r="A59" s="295">
        <v>2019</v>
      </c>
      <c r="B59" s="295">
        <v>6</v>
      </c>
      <c r="C59" s="300">
        <v>23733.438596188036</v>
      </c>
      <c r="D59" s="300">
        <f>+Summary_CP!N143</f>
        <v>1124.1839953862004</v>
      </c>
      <c r="E59" s="300">
        <f t="shared" si="1"/>
        <v>22609.254600801836</v>
      </c>
    </row>
    <row r="60" spans="1:5" x14ac:dyDescent="0.25">
      <c r="A60" s="295">
        <v>2019</v>
      </c>
      <c r="B60" s="295">
        <v>7</v>
      </c>
      <c r="C60" s="300">
        <v>24153.197240584606</v>
      </c>
      <c r="D60" s="300">
        <f>+Summary_CP!N144</f>
        <v>1120.4010384182779</v>
      </c>
      <c r="E60" s="300">
        <f t="shared" si="1"/>
        <v>23032.79620216633</v>
      </c>
    </row>
    <row r="61" spans="1:5" x14ac:dyDescent="0.25">
      <c r="A61" s="295">
        <v>2019</v>
      </c>
      <c r="B61" s="295">
        <v>8</v>
      </c>
      <c r="C61" s="299">
        <v>24893.09445872483</v>
      </c>
      <c r="D61" s="299">
        <f>+Summary_CP!N145</f>
        <v>1257.1923540357202</v>
      </c>
      <c r="E61" s="299">
        <f t="shared" si="1"/>
        <v>23635.90210468911</v>
      </c>
    </row>
    <row r="62" spans="1:5" x14ac:dyDescent="0.25">
      <c r="A62" s="295">
        <v>2019</v>
      </c>
      <c r="B62" s="295">
        <v>9</v>
      </c>
      <c r="C62" s="300">
        <v>23316.099741254864</v>
      </c>
      <c r="D62" s="300">
        <f>+Summary_CP!N146</f>
        <v>1026.9904236954699</v>
      </c>
      <c r="E62" s="300">
        <f t="shared" si="1"/>
        <v>22289.109317559392</v>
      </c>
    </row>
    <row r="63" spans="1:5" x14ac:dyDescent="0.25">
      <c r="A63" s="295">
        <v>2019</v>
      </c>
      <c r="B63" s="295">
        <v>10</v>
      </c>
      <c r="C63" s="300">
        <v>21935.879586901701</v>
      </c>
      <c r="D63" s="300">
        <f>+Summary_CP!N147</f>
        <v>1053.5381633013083</v>
      </c>
      <c r="E63" s="300">
        <f t="shared" si="1"/>
        <v>20882.341423600392</v>
      </c>
    </row>
    <row r="64" spans="1:5" x14ac:dyDescent="0.25">
      <c r="A64" s="295">
        <v>2019</v>
      </c>
      <c r="B64" s="295">
        <v>11</v>
      </c>
      <c r="C64" s="300">
        <v>19274.74918172471</v>
      </c>
      <c r="D64" s="300">
        <f>+Summary_CP!N148</f>
        <v>908.73613168038128</v>
      </c>
      <c r="E64" s="300">
        <f t="shared" si="1"/>
        <v>18366.01305004433</v>
      </c>
    </row>
    <row r="65" spans="1:5" x14ac:dyDescent="0.25">
      <c r="A65" s="295">
        <v>2019</v>
      </c>
      <c r="B65" s="295">
        <v>12</v>
      </c>
      <c r="C65" s="300">
        <v>18517.089040268675</v>
      </c>
      <c r="D65" s="300">
        <f>+Summary_CP!N149</f>
        <v>868.63615353785804</v>
      </c>
      <c r="E65" s="300">
        <f t="shared" si="1"/>
        <v>17648.452886730818</v>
      </c>
    </row>
    <row r="66" spans="1:5" x14ac:dyDescent="0.25">
      <c r="A66" s="295">
        <v>2020</v>
      </c>
      <c r="B66" s="295">
        <v>1</v>
      </c>
      <c r="C66" s="299">
        <v>21780.265113933096</v>
      </c>
      <c r="D66" s="299">
        <f>+Summary_CP!N150</f>
        <v>1109.0179053099746</v>
      </c>
      <c r="E66" s="299">
        <f t="shared" si="1"/>
        <v>20671.247208623121</v>
      </c>
    </row>
    <row r="67" spans="1:5" x14ac:dyDescent="0.25">
      <c r="A67" s="295">
        <v>2020</v>
      </c>
      <c r="B67" s="295">
        <v>2</v>
      </c>
      <c r="C67" s="300">
        <v>19036.510486515144</v>
      </c>
      <c r="D67" s="300">
        <f>+Summary_CP!N151</f>
        <v>993.96976911381</v>
      </c>
      <c r="E67" s="300">
        <f t="shared" si="1"/>
        <v>18042.540717401334</v>
      </c>
    </row>
    <row r="68" spans="1:5" x14ac:dyDescent="0.25">
      <c r="A68" s="295">
        <v>2020</v>
      </c>
      <c r="B68" s="295">
        <v>3</v>
      </c>
      <c r="C68" s="300">
        <v>18978.878892879875</v>
      </c>
      <c r="D68" s="300">
        <f>+Summary_CP!N152</f>
        <v>935.2278615974152</v>
      </c>
      <c r="E68" s="300">
        <f t="shared" si="1"/>
        <v>18043.651031282461</v>
      </c>
    </row>
    <row r="69" spans="1:5" x14ac:dyDescent="0.25">
      <c r="A69" s="295">
        <v>2020</v>
      </c>
      <c r="B69" s="295">
        <v>4</v>
      </c>
      <c r="C69" s="300">
        <v>20608.453429644826</v>
      </c>
      <c r="D69" s="300">
        <f>+Summary_CP!N153</f>
        <v>954.02879076326792</v>
      </c>
      <c r="E69" s="300">
        <f t="shared" si="1"/>
        <v>19654.424638881559</v>
      </c>
    </row>
    <row r="70" spans="1:5" x14ac:dyDescent="0.25">
      <c r="A70" s="295">
        <v>2020</v>
      </c>
      <c r="B70" s="295">
        <v>5</v>
      </c>
      <c r="C70" s="300">
        <v>22519.834627228505</v>
      </c>
      <c r="D70" s="300">
        <f>+Summary_CP!N154</f>
        <v>1058.1203842804025</v>
      </c>
      <c r="E70" s="300">
        <f t="shared" si="1"/>
        <v>21461.714242948103</v>
      </c>
    </row>
    <row r="71" spans="1:5" x14ac:dyDescent="0.25">
      <c r="A71" s="295">
        <v>2020</v>
      </c>
      <c r="B71" s="295">
        <v>6</v>
      </c>
      <c r="C71" s="300">
        <v>24031.699158826021</v>
      </c>
      <c r="D71" s="300">
        <f>+Summary_CP!N155</f>
        <v>1128.3227628029799</v>
      </c>
      <c r="E71" s="300">
        <f t="shared" si="1"/>
        <v>22903.376396023043</v>
      </c>
    </row>
    <row r="72" spans="1:5" x14ac:dyDescent="0.25">
      <c r="A72" s="295">
        <v>2020</v>
      </c>
      <c r="B72" s="295">
        <v>7</v>
      </c>
      <c r="C72" s="300">
        <v>24456.732953257953</v>
      </c>
      <c r="D72" s="300">
        <f>+Summary_CP!N156</f>
        <v>1126.239027618964</v>
      </c>
      <c r="E72" s="300">
        <f t="shared" si="1"/>
        <v>23330.493925638988</v>
      </c>
    </row>
    <row r="73" spans="1:5" x14ac:dyDescent="0.25">
      <c r="A73" s="295">
        <v>2020</v>
      </c>
      <c r="B73" s="295">
        <v>8</v>
      </c>
      <c r="C73" s="299">
        <v>25205.928535800045</v>
      </c>
      <c r="D73" s="299">
        <f>+Summary_CP!N157</f>
        <v>1203.2127678139989</v>
      </c>
      <c r="E73" s="299">
        <f t="shared" si="1"/>
        <v>24002.715767986047</v>
      </c>
    </row>
    <row r="74" spans="1:5" x14ac:dyDescent="0.25">
      <c r="A74" s="295">
        <v>2020</v>
      </c>
      <c r="B74" s="295">
        <v>9</v>
      </c>
      <c r="C74" s="300">
        <v>23609.11556360043</v>
      </c>
      <c r="D74" s="300">
        <f>+Summary_CP!N158</f>
        <v>1032.2642189285336</v>
      </c>
      <c r="E74" s="300">
        <f t="shared" si="1"/>
        <v>22576.851344671897</v>
      </c>
    </row>
    <row r="75" spans="1:5" x14ac:dyDescent="0.25">
      <c r="A75" s="295">
        <v>2020</v>
      </c>
      <c r="B75" s="295">
        <v>10</v>
      </c>
      <c r="C75" s="300">
        <v>22211.550040680755</v>
      </c>
      <c r="D75" s="300">
        <f>+Summary_CP!N159</f>
        <v>1057.2904795041943</v>
      </c>
      <c r="E75" s="300">
        <f t="shared" si="1"/>
        <v>21154.259561176561</v>
      </c>
    </row>
    <row r="76" spans="1:5" x14ac:dyDescent="0.25">
      <c r="A76" s="295">
        <v>2020</v>
      </c>
      <c r="B76" s="295">
        <v>11</v>
      </c>
      <c r="C76" s="300">
        <v>19516.976936137449</v>
      </c>
      <c r="D76" s="300">
        <f>+Summary_CP!N160</f>
        <v>911.10663748714887</v>
      </c>
      <c r="E76" s="300">
        <f t="shared" si="1"/>
        <v>18605.870298650301</v>
      </c>
    </row>
    <row r="77" spans="1:5" x14ac:dyDescent="0.25">
      <c r="A77" s="295">
        <v>2020</v>
      </c>
      <c r="B77" s="295">
        <v>12</v>
      </c>
      <c r="C77" s="300">
        <v>18749.795201796202</v>
      </c>
      <c r="D77" s="300">
        <f>+Summary_CP!N161</f>
        <v>871.28641669236424</v>
      </c>
      <c r="E77" s="300">
        <f t="shared" si="1"/>
        <v>17878.508785103837</v>
      </c>
    </row>
    <row r="78" spans="1:5" x14ac:dyDescent="0.25">
      <c r="A78" s="295">
        <v>2021</v>
      </c>
      <c r="B78" s="295">
        <v>1</v>
      </c>
      <c r="C78" s="299">
        <v>21992.325503261378</v>
      </c>
      <c r="D78" s="299">
        <f>+Summary_CP!N162</f>
        <v>1110.8546679930262</v>
      </c>
      <c r="E78" s="299">
        <f t="shared" si="1"/>
        <v>20881.470835268352</v>
      </c>
    </row>
    <row r="79" spans="1:5" x14ac:dyDescent="0.25">
      <c r="A79" s="295">
        <v>2021</v>
      </c>
      <c r="B79" s="295">
        <v>2</v>
      </c>
      <c r="C79" s="300">
        <v>19271.003045695277</v>
      </c>
      <c r="D79" s="300">
        <f>+Summary_CP!N163</f>
        <v>995.80250907911784</v>
      </c>
      <c r="E79" s="300">
        <f t="shared" si="1"/>
        <v>18275.200536616161</v>
      </c>
    </row>
    <row r="80" spans="1:5" x14ac:dyDescent="0.25">
      <c r="A80" s="295">
        <v>2021</v>
      </c>
      <c r="B80" s="295">
        <v>3</v>
      </c>
      <c r="C80" s="300">
        <v>19212.661543598017</v>
      </c>
      <c r="D80" s="300">
        <f>+Summary_CP!N164</f>
        <v>937.00883844164377</v>
      </c>
      <c r="E80" s="300">
        <f t="shared" si="1"/>
        <v>18275.652705156372</v>
      </c>
    </row>
    <row r="81" spans="1:5" x14ac:dyDescent="0.25">
      <c r="A81" s="295">
        <v>2021</v>
      </c>
      <c r="B81" s="295">
        <v>4</v>
      </c>
      <c r="C81" s="300">
        <v>20862.309249958384</v>
      </c>
      <c r="D81" s="300">
        <f>+Summary_CP!N165</f>
        <v>959.22622979807261</v>
      </c>
      <c r="E81" s="300">
        <f t="shared" si="1"/>
        <v>19903.083020160309</v>
      </c>
    </row>
    <row r="82" spans="1:5" x14ac:dyDescent="0.25">
      <c r="A82" s="295">
        <v>2021</v>
      </c>
      <c r="B82" s="295">
        <v>5</v>
      </c>
      <c r="C82" s="300">
        <v>22797.234923768821</v>
      </c>
      <c r="D82" s="300">
        <f>+Summary_CP!N166</f>
        <v>1063.2020370402636</v>
      </c>
      <c r="E82" s="300">
        <f t="shared" si="1"/>
        <v>21734.032886728557</v>
      </c>
    </row>
    <row r="83" spans="1:5" x14ac:dyDescent="0.25">
      <c r="A83" s="295">
        <v>2021</v>
      </c>
      <c r="B83" s="295">
        <v>6</v>
      </c>
      <c r="C83" s="300">
        <v>24137.039756866445</v>
      </c>
      <c r="D83" s="300">
        <f>+Summary_CP!N167</f>
        <v>932.48774421206599</v>
      </c>
      <c r="E83" s="300">
        <f t="shared" si="1"/>
        <v>23204.552012654378</v>
      </c>
    </row>
    <row r="84" spans="1:5" x14ac:dyDescent="0.25">
      <c r="A84" s="295">
        <v>2021</v>
      </c>
      <c r="B84" s="295">
        <v>7</v>
      </c>
      <c r="C84" s="300">
        <v>24563.936645280904</v>
      </c>
      <c r="D84" s="300">
        <f>+Summary_CP!N168</f>
        <v>932.12132600180848</v>
      </c>
      <c r="E84" s="300">
        <f t="shared" si="1"/>
        <v>23631.815319279096</v>
      </c>
    </row>
    <row r="85" spans="1:5" x14ac:dyDescent="0.25">
      <c r="A85" s="295">
        <v>2021</v>
      </c>
      <c r="B85" s="295">
        <v>8</v>
      </c>
      <c r="C85" s="299">
        <v>25316.416253234296</v>
      </c>
      <c r="D85" s="299">
        <f>+Summary_CP!N169</f>
        <v>1009.2768420939576</v>
      </c>
      <c r="E85" s="299">
        <f t="shared" si="1"/>
        <v>24307.139411140339</v>
      </c>
    </row>
    <row r="86" spans="1:5" x14ac:dyDescent="0.25">
      <c r="A86" s="295">
        <v>2021</v>
      </c>
      <c r="B86" s="295">
        <v>9</v>
      </c>
      <c r="C86" s="300">
        <v>23712.60380786641</v>
      </c>
      <c r="D86" s="300">
        <f>+Summary_CP!N170</f>
        <v>837.57846884562582</v>
      </c>
      <c r="E86" s="300">
        <f t="shared" si="1"/>
        <v>22875.025339020784</v>
      </c>
    </row>
    <row r="87" spans="1:5" x14ac:dyDescent="0.25">
      <c r="A87" s="295">
        <v>2021</v>
      </c>
      <c r="B87" s="295">
        <v>10</v>
      </c>
      <c r="C87" s="300">
        <v>22308.912193445169</v>
      </c>
      <c r="D87" s="300">
        <f>+Summary_CP!N171</f>
        <v>861.0701411337684</v>
      </c>
      <c r="E87" s="300">
        <f t="shared" si="1"/>
        <v>21447.8420523114</v>
      </c>
    </row>
    <row r="88" spans="1:5" x14ac:dyDescent="0.25">
      <c r="A88" s="295">
        <v>2021</v>
      </c>
      <c r="B88" s="295">
        <v>11</v>
      </c>
      <c r="C88" s="300">
        <v>19602.527691779243</v>
      </c>
      <c r="D88" s="300">
        <f>+Summary_CP!N172</f>
        <v>713.49215581702731</v>
      </c>
      <c r="E88" s="300">
        <f t="shared" si="1"/>
        <v>18889.035535962215</v>
      </c>
    </row>
    <row r="89" spans="1:5" x14ac:dyDescent="0.25">
      <c r="A89" s="295">
        <v>2021</v>
      </c>
      <c r="B89" s="295">
        <v>12</v>
      </c>
      <c r="C89" s="300">
        <v>18831.983091493017</v>
      </c>
      <c r="D89" s="300">
        <f>+Summary_CP!N173</f>
        <v>673.95411058065361</v>
      </c>
      <c r="E89" s="300">
        <f t="shared" si="1"/>
        <v>18158.028980912364</v>
      </c>
    </row>
    <row r="90" spans="1:5" x14ac:dyDescent="0.25">
      <c r="A90" s="295">
        <v>2022</v>
      </c>
      <c r="B90" s="295">
        <v>1</v>
      </c>
      <c r="C90" s="299">
        <v>21980.185093871976</v>
      </c>
      <c r="D90" s="299">
        <f>+Summary_CP!N174</f>
        <v>912.7017019168718</v>
      </c>
      <c r="E90" s="299">
        <f t="shared" si="1"/>
        <v>21067.483391955106</v>
      </c>
    </row>
    <row r="91" spans="1:5" x14ac:dyDescent="0.25">
      <c r="A91" s="295">
        <v>2022</v>
      </c>
      <c r="B91" s="295">
        <v>2</v>
      </c>
      <c r="C91" s="300">
        <v>19288.95731888105</v>
      </c>
      <c r="D91" s="300">
        <f>+Summary_CP!N175</f>
        <v>797.64319465367544</v>
      </c>
      <c r="E91" s="300">
        <f t="shared" si="1"/>
        <v>18491.314124227374</v>
      </c>
    </row>
    <row r="92" spans="1:5" x14ac:dyDescent="0.25">
      <c r="A92" s="295">
        <v>2022</v>
      </c>
      <c r="B92" s="295">
        <v>3</v>
      </c>
      <c r="C92" s="300">
        <v>19230.561461581612</v>
      </c>
      <c r="D92" s="300">
        <f>+Summary_CP!N176</f>
        <v>738.80317186258446</v>
      </c>
      <c r="E92" s="300">
        <f t="shared" si="1"/>
        <v>18491.758289719026</v>
      </c>
    </row>
    <row r="93" spans="1:5" x14ac:dyDescent="0.25">
      <c r="A93" s="295">
        <v>2022</v>
      </c>
      <c r="B93" s="295">
        <v>4</v>
      </c>
      <c r="C93" s="300">
        <v>20881.746100166529</v>
      </c>
      <c r="D93" s="300">
        <f>+Summary_CP!N177</f>
        <v>764.46750859127371</v>
      </c>
      <c r="E93" s="300">
        <f t="shared" si="1"/>
        <v>20117.278591575254</v>
      </c>
    </row>
    <row r="94" spans="1:5" x14ac:dyDescent="0.25">
      <c r="A94" s="295">
        <v>2022</v>
      </c>
      <c r="B94" s="295">
        <v>5</v>
      </c>
      <c r="C94" s="300">
        <v>22818.474491980764</v>
      </c>
      <c r="D94" s="300">
        <f>+Summary_CP!N178</f>
        <v>868.31716196284549</v>
      </c>
      <c r="E94" s="300">
        <f t="shared" si="1"/>
        <v>21950.157330017919</v>
      </c>
    </row>
    <row r="95" spans="1:5" x14ac:dyDescent="0.25">
      <c r="A95" s="295">
        <v>2022</v>
      </c>
      <c r="B95" s="295">
        <v>6</v>
      </c>
      <c r="C95" s="300">
        <v>24350.388150346476</v>
      </c>
      <c r="D95" s="300">
        <f>+Summary_CP!N179</f>
        <v>936.67807574621304</v>
      </c>
      <c r="E95" s="300">
        <f t="shared" si="1"/>
        <v>23413.710074600262</v>
      </c>
    </row>
    <row r="96" spans="1:5" x14ac:dyDescent="0.25">
      <c r="A96" s="295">
        <v>2022</v>
      </c>
      <c r="B96" s="295">
        <v>7</v>
      </c>
      <c r="C96" s="300">
        <v>24781.058399796188</v>
      </c>
      <c r="D96" s="300">
        <f>+Summary_CP!N180</f>
        <v>938.04793356681148</v>
      </c>
      <c r="E96" s="300">
        <f t="shared" si="1"/>
        <v>23843.010466229374</v>
      </c>
    </row>
    <row r="97" spans="1:5" x14ac:dyDescent="0.25">
      <c r="A97" s="295">
        <v>2022</v>
      </c>
      <c r="B97" s="295">
        <v>8</v>
      </c>
      <c r="C97" s="299">
        <v>25540.189209268094</v>
      </c>
      <c r="D97" s="299">
        <f>+Summary_CP!N181</f>
        <v>1015.3847098241666</v>
      </c>
      <c r="E97" s="299">
        <f t="shared" si="1"/>
        <v>24524.804499443926</v>
      </c>
    </row>
    <row r="98" spans="1:5" x14ac:dyDescent="0.25">
      <c r="A98" s="295">
        <v>2022</v>
      </c>
      <c r="B98" s="295">
        <v>9</v>
      </c>
      <c r="C98" s="300">
        <v>23922.200592666733</v>
      </c>
      <c r="D98" s="300">
        <f>+Summary_CP!N182</f>
        <v>842.93241086448018</v>
      </c>
      <c r="E98" s="300">
        <f t="shared" si="1"/>
        <v>23079.268181802254</v>
      </c>
    </row>
    <row r="99" spans="1:5" x14ac:dyDescent="0.25">
      <c r="A99" s="295">
        <v>2022</v>
      </c>
      <c r="B99" s="295">
        <v>10</v>
      </c>
      <c r="C99" s="300">
        <v>22506.101684149166</v>
      </c>
      <c r="D99" s="300">
        <f>+Summary_CP!N183</f>
        <v>864.87130367215366</v>
      </c>
      <c r="E99" s="300">
        <f t="shared" si="1"/>
        <v>21641.230380477013</v>
      </c>
    </row>
    <row r="100" spans="1:5" x14ac:dyDescent="0.25">
      <c r="A100" s="295">
        <v>2022</v>
      </c>
      <c r="B100" s="295">
        <v>11</v>
      </c>
      <c r="C100" s="300">
        <v>19775.795326639029</v>
      </c>
      <c r="D100" s="300">
        <f>+Summary_CP!N184</f>
        <v>715.89477829959435</v>
      </c>
      <c r="E100" s="300">
        <f t="shared" si="1"/>
        <v>19059.900548339436</v>
      </c>
    </row>
    <row r="101" spans="1:5" x14ac:dyDescent="0.25">
      <c r="A101" s="295">
        <v>2022</v>
      </c>
      <c r="B101" s="295">
        <v>12</v>
      </c>
      <c r="C101" s="300">
        <v>18998.439847544476</v>
      </c>
      <c r="D101" s="300">
        <f>+Summary_CP!N185</f>
        <v>676.64032157824715</v>
      </c>
      <c r="E101" s="300">
        <f t="shared" si="1"/>
        <v>18321.799525966228</v>
      </c>
    </row>
    <row r="102" spans="1:5" x14ac:dyDescent="0.25">
      <c r="A102" s="295">
        <v>2023</v>
      </c>
      <c r="B102" s="295">
        <v>1</v>
      </c>
      <c r="C102" s="299">
        <v>22195.094522978678</v>
      </c>
      <c r="D102" s="299">
        <f>+Summary_CP!N186</f>
        <v>914.56207623539478</v>
      </c>
      <c r="E102" s="299">
        <f t="shared" si="1"/>
        <v>21280.532446743284</v>
      </c>
    </row>
    <row r="103" spans="1:5" x14ac:dyDescent="0.25">
      <c r="A103" s="295">
        <v>2023</v>
      </c>
      <c r="B103" s="295">
        <v>2</v>
      </c>
      <c r="C103" s="300">
        <v>19510.026501433018</v>
      </c>
      <c r="D103" s="300">
        <f>+Summary_CP!N187</f>
        <v>799.49690111591701</v>
      </c>
      <c r="E103" s="300">
        <f t="shared" si="1"/>
        <v>18710.529600317102</v>
      </c>
    </row>
    <row r="104" spans="1:5" x14ac:dyDescent="0.25">
      <c r="A104" s="295">
        <v>2023</v>
      </c>
      <c r="B104" s="295">
        <v>3</v>
      </c>
      <c r="C104" s="300">
        <v>19450.961373927614</v>
      </c>
      <c r="D104" s="300">
        <f>+Summary_CP!N188</f>
        <v>740.60797430817797</v>
      </c>
      <c r="E104" s="300">
        <f t="shared" si="1"/>
        <v>18710.353399619435</v>
      </c>
    </row>
    <row r="105" spans="1:5" x14ac:dyDescent="0.25">
      <c r="A105" s="295">
        <v>2023</v>
      </c>
      <c r="B105" s="295">
        <v>4</v>
      </c>
      <c r="C105" s="300">
        <v>21121.070106348179</v>
      </c>
      <c r="D105" s="300">
        <f>+Summary_CP!N189</f>
        <v>769.75178798049899</v>
      </c>
      <c r="E105" s="300">
        <f t="shared" si="1"/>
        <v>20351.318318367681</v>
      </c>
    </row>
    <row r="106" spans="1:5" x14ac:dyDescent="0.25">
      <c r="A106" s="295">
        <v>2023</v>
      </c>
      <c r="B106" s="295">
        <v>5</v>
      </c>
      <c r="C106" s="300">
        <v>23079.995185900665</v>
      </c>
      <c r="D106" s="300">
        <f>+Summary_CP!N190</f>
        <v>873.46782339597019</v>
      </c>
      <c r="E106" s="300">
        <f t="shared" si="1"/>
        <v>22206.527362504694</v>
      </c>
    </row>
    <row r="107" spans="1:5" x14ac:dyDescent="0.25">
      <c r="A107" s="295">
        <v>2023</v>
      </c>
      <c r="B107" s="295">
        <v>6</v>
      </c>
      <c r="C107" s="300">
        <v>24629.465983026985</v>
      </c>
      <c r="D107" s="300">
        <f>+Summary_CP!N191</f>
        <v>940.89487408753416</v>
      </c>
      <c r="E107" s="300">
        <f t="shared" si="1"/>
        <v>23688.57110893945</v>
      </c>
    </row>
    <row r="108" spans="1:5" x14ac:dyDescent="0.25">
      <c r="A108" s="295">
        <v>2023</v>
      </c>
      <c r="B108" s="295">
        <v>7</v>
      </c>
      <c r="C108" s="300">
        <v>25065.072109435794</v>
      </c>
      <c r="D108" s="300">
        <f>+Summary_CP!N192</f>
        <v>944.01597960490437</v>
      </c>
      <c r="E108" s="300">
        <f t="shared" si="1"/>
        <v>24121.056129830889</v>
      </c>
    </row>
    <row r="109" spans="1:5" x14ac:dyDescent="0.25">
      <c r="A109" s="295">
        <v>2023</v>
      </c>
      <c r="B109" s="295">
        <v>8</v>
      </c>
      <c r="C109" s="299">
        <v>25832.903255827194</v>
      </c>
      <c r="D109" s="299">
        <f>+Summary_CP!N193</f>
        <v>1021.5394607554318</v>
      </c>
      <c r="E109" s="299">
        <f t="shared" si="1"/>
        <v>24811.36379507176</v>
      </c>
    </row>
    <row r="110" spans="1:5" x14ac:dyDescent="0.25">
      <c r="A110" s="295">
        <v>2023</v>
      </c>
      <c r="B110" s="295">
        <v>9</v>
      </c>
      <c r="C110" s="300">
        <v>24196.371002318079</v>
      </c>
      <c r="D110" s="300">
        <f>+Summary_CP!N194</f>
        <v>848.32439832598857</v>
      </c>
      <c r="E110" s="300">
        <f t="shared" si="1"/>
        <v>23348.04660399209</v>
      </c>
    </row>
    <row r="111" spans="1:5" x14ac:dyDescent="0.25">
      <c r="A111" s="295">
        <v>2023</v>
      </c>
      <c r="B111" s="295">
        <v>10</v>
      </c>
      <c r="C111" s="300">
        <v>22764.042298537694</v>
      </c>
      <c r="D111" s="300">
        <f>+Summary_CP!N195</f>
        <v>868.69806000982794</v>
      </c>
      <c r="E111" s="300">
        <f t="shared" si="1"/>
        <v>21895.344238527865</v>
      </c>
    </row>
    <row r="112" spans="1:5" x14ac:dyDescent="0.25">
      <c r="A112" s="295">
        <v>2023</v>
      </c>
      <c r="B112" s="295">
        <v>11</v>
      </c>
      <c r="C112" s="300">
        <v>20002.444120293403</v>
      </c>
      <c r="D112" s="300">
        <f>+Summary_CP!N196</f>
        <v>718.31361615130163</v>
      </c>
      <c r="E112" s="300">
        <f t="shared" si="1"/>
        <v>19284.1305041421</v>
      </c>
    </row>
    <row r="113" spans="1:5" x14ac:dyDescent="0.25">
      <c r="A113" s="295">
        <v>2023</v>
      </c>
      <c r="B113" s="295">
        <v>12</v>
      </c>
      <c r="C113" s="300">
        <v>19216.179432812169</v>
      </c>
      <c r="D113" s="300">
        <f>+Summary_CP!N197</f>
        <v>679.34811142694969</v>
      </c>
      <c r="E113" s="300">
        <f t="shared" si="1"/>
        <v>18536.83132138522</v>
      </c>
    </row>
    <row r="114" spans="1:5" x14ac:dyDescent="0.25">
      <c r="A114" s="295">
        <v>2024</v>
      </c>
      <c r="B114" s="295">
        <v>1</v>
      </c>
      <c r="C114" s="299">
        <v>22404.85295526003</v>
      </c>
      <c r="D114" s="299">
        <f>+Summary_CP!N198</f>
        <v>897.43291633300623</v>
      </c>
      <c r="E114" s="299">
        <f t="shared" si="1"/>
        <v>21507.420038927023</v>
      </c>
    </row>
    <row r="115" spans="1:5" x14ac:dyDescent="0.25">
      <c r="A115" s="295">
        <v>2024</v>
      </c>
      <c r="B115" s="295">
        <v>2</v>
      </c>
      <c r="C115" s="300">
        <v>19772.377987812815</v>
      </c>
      <c r="D115" s="300">
        <f>+Summary_CP!N199</f>
        <v>803.35263886861571</v>
      </c>
      <c r="E115" s="300">
        <f t="shared" si="1"/>
        <v>18969.0253489442</v>
      </c>
    </row>
    <row r="116" spans="1:5" x14ac:dyDescent="0.25">
      <c r="A116" s="295">
        <v>2024</v>
      </c>
      <c r="B116" s="295">
        <v>3</v>
      </c>
      <c r="C116" s="300">
        <v>19712.518611053416</v>
      </c>
      <c r="D116" s="300">
        <f>+Summary_CP!N200</f>
        <v>742.42334445554729</v>
      </c>
      <c r="E116" s="300">
        <f t="shared" si="1"/>
        <v>18970.095266597869</v>
      </c>
    </row>
    <row r="117" spans="1:5" x14ac:dyDescent="0.25">
      <c r="A117" s="295">
        <v>2024</v>
      </c>
      <c r="B117" s="295">
        <v>4</v>
      </c>
      <c r="C117" s="300">
        <v>21405.085309296541</v>
      </c>
      <c r="D117" s="300">
        <f>+Summary_CP!N201</f>
        <v>775.08396141218827</v>
      </c>
      <c r="E117" s="300">
        <f t="shared" si="1"/>
        <v>20630.001347884354</v>
      </c>
    </row>
    <row r="118" spans="1:5" x14ac:dyDescent="0.25">
      <c r="A118" s="295">
        <v>2024</v>
      </c>
      <c r="B118" s="295">
        <v>5</v>
      </c>
      <c r="C118" s="300">
        <v>23390.352070460245</v>
      </c>
      <c r="D118" s="300">
        <f>+Summary_CP!N202</f>
        <v>878.65317543269452</v>
      </c>
      <c r="E118" s="300">
        <f t="shared" si="1"/>
        <v>22511.698895027552</v>
      </c>
    </row>
    <row r="119" spans="1:5" x14ac:dyDescent="0.25">
      <c r="A119" s="295">
        <v>2024</v>
      </c>
      <c r="B119" s="295">
        <v>6</v>
      </c>
      <c r="C119" s="300">
        <v>24960.658614103791</v>
      </c>
      <c r="D119" s="300">
        <f>+Summary_CP!N203</f>
        <v>945.13925711520085</v>
      </c>
      <c r="E119" s="300">
        <f t="shared" si="1"/>
        <v>24015.519356988592</v>
      </c>
    </row>
    <row r="120" spans="1:5" x14ac:dyDescent="0.25">
      <c r="A120" s="295">
        <v>2024</v>
      </c>
      <c r="B120" s="295">
        <v>7</v>
      </c>
      <c r="C120" s="300">
        <v>25402.122339667123</v>
      </c>
      <c r="D120" s="300">
        <f>+Summary_CP!N204</f>
        <v>950.0312055342248</v>
      </c>
      <c r="E120" s="300">
        <f t="shared" si="1"/>
        <v>24452.091134132897</v>
      </c>
    </row>
    <row r="121" spans="1:5" x14ac:dyDescent="0.25">
      <c r="A121" s="295">
        <v>2024</v>
      </c>
      <c r="B121" s="295">
        <v>8</v>
      </c>
      <c r="C121" s="299">
        <v>26180.278517781553</v>
      </c>
      <c r="D121" s="299">
        <f>+Summary_CP!N205</f>
        <v>1008.7402451713449</v>
      </c>
      <c r="E121" s="299">
        <f t="shared" si="1"/>
        <v>25171.538272610207</v>
      </c>
    </row>
    <row r="122" spans="1:5" x14ac:dyDescent="0.25">
      <c r="A122" s="295">
        <v>2024</v>
      </c>
      <c r="B122" s="295">
        <v>9</v>
      </c>
      <c r="C122" s="300">
        <v>24521.739801637184</v>
      </c>
      <c r="D122" s="300">
        <f>+Summary_CP!N206</f>
        <v>853.75809713540457</v>
      </c>
      <c r="E122" s="300">
        <f t="shared" ref="E122:E185" si="2">+C122-D122</f>
        <v>23667.981704501781</v>
      </c>
    </row>
    <row r="123" spans="1:5" x14ac:dyDescent="0.25">
      <c r="A123" s="295">
        <v>2024</v>
      </c>
      <c r="B123" s="295">
        <v>10</v>
      </c>
      <c r="C123" s="300">
        <v>23070.150562029557</v>
      </c>
      <c r="D123" s="300">
        <f>+Summary_CP!N207</f>
        <v>872.5485423711325</v>
      </c>
      <c r="E123" s="300">
        <f t="shared" si="2"/>
        <v>22197.602019658425</v>
      </c>
    </row>
    <row r="124" spans="1:5" x14ac:dyDescent="0.25">
      <c r="A124" s="295">
        <v>2024</v>
      </c>
      <c r="B124" s="295">
        <v>11</v>
      </c>
      <c r="C124" s="300">
        <v>20271.41715043267</v>
      </c>
      <c r="D124" s="300">
        <f>+Summary_CP!N208</f>
        <v>720.74778157842684</v>
      </c>
      <c r="E124" s="300">
        <f t="shared" si="2"/>
        <v>19550.669368854244</v>
      </c>
    </row>
    <row r="125" spans="1:5" x14ac:dyDescent="0.25">
      <c r="A125" s="295">
        <v>2024</v>
      </c>
      <c r="B125" s="295">
        <v>12</v>
      </c>
      <c r="C125" s="300">
        <v>19474.57955525018</v>
      </c>
      <c r="D125" s="300">
        <f>+Summary_CP!N209</f>
        <v>682.0726450854504</v>
      </c>
      <c r="E125" s="300">
        <f t="shared" si="2"/>
        <v>18792.506910164731</v>
      </c>
    </row>
    <row r="126" spans="1:5" x14ac:dyDescent="0.25">
      <c r="A126" s="295">
        <v>2025</v>
      </c>
      <c r="B126" s="295">
        <v>1</v>
      </c>
      <c r="C126" s="299">
        <v>22581.386878636953</v>
      </c>
      <c r="D126" s="299">
        <f>+Summary_CP!N210</f>
        <v>872.31432085623703</v>
      </c>
      <c r="E126" s="299">
        <f t="shared" si="2"/>
        <v>21709.072557780717</v>
      </c>
    </row>
    <row r="127" spans="1:5" x14ac:dyDescent="0.25">
      <c r="A127" s="295">
        <v>2025</v>
      </c>
      <c r="B127" s="295">
        <v>2</v>
      </c>
      <c r="C127" s="300">
        <v>20068.565892359074</v>
      </c>
      <c r="D127" s="300">
        <f>+Summary_CP!N211</f>
        <v>803.23981580408918</v>
      </c>
      <c r="E127" s="300">
        <f t="shared" si="2"/>
        <v>19265.326076554986</v>
      </c>
    </row>
    <row r="128" spans="1:5" x14ac:dyDescent="0.25">
      <c r="A128" s="295">
        <v>2025</v>
      </c>
      <c r="B128" s="295">
        <v>3</v>
      </c>
      <c r="C128" s="300">
        <v>20007.809829152513</v>
      </c>
      <c r="D128" s="300">
        <f>+Summary_CP!N212</f>
        <v>744.25037701450003</v>
      </c>
      <c r="E128" s="300">
        <f t="shared" si="2"/>
        <v>19263.559452138012</v>
      </c>
    </row>
    <row r="129" spans="1:5" x14ac:dyDescent="0.25">
      <c r="A129" s="295">
        <v>2025</v>
      </c>
      <c r="B129" s="295">
        <v>4</v>
      </c>
      <c r="C129" s="300">
        <v>21725.730978133248</v>
      </c>
      <c r="D129" s="300">
        <f>+Summary_CP!N213</f>
        <v>780.46032616543073</v>
      </c>
      <c r="E129" s="300">
        <f t="shared" si="2"/>
        <v>20945.270651967818</v>
      </c>
    </row>
    <row r="130" spans="1:5" x14ac:dyDescent="0.25">
      <c r="A130" s="295">
        <v>2025</v>
      </c>
      <c r="B130" s="295">
        <v>5</v>
      </c>
      <c r="C130" s="300">
        <v>23740.736802666914</v>
      </c>
      <c r="D130" s="300">
        <f>+Summary_CP!N214</f>
        <v>883.87237334018596</v>
      </c>
      <c r="E130" s="300">
        <f t="shared" si="2"/>
        <v>22856.864429326728</v>
      </c>
    </row>
    <row r="131" spans="1:5" x14ac:dyDescent="0.25">
      <c r="A131" s="295">
        <v>2025</v>
      </c>
      <c r="B131" s="295">
        <v>6</v>
      </c>
      <c r="C131" s="300">
        <v>25334.566354263461</v>
      </c>
      <c r="D131" s="300">
        <f>+Summary_CP!N215</f>
        <v>949.41036455324729</v>
      </c>
      <c r="E131" s="300">
        <f t="shared" si="2"/>
        <v>24385.155989710212</v>
      </c>
    </row>
    <row r="132" spans="1:5" x14ac:dyDescent="0.25">
      <c r="A132" s="295">
        <v>2025</v>
      </c>
      <c r="B132" s="295">
        <v>7</v>
      </c>
      <c r="C132" s="300">
        <v>25782.64315468751</v>
      </c>
      <c r="D132" s="300">
        <f>+Summary_CP!N216</f>
        <v>956.08980318555416</v>
      </c>
      <c r="E132" s="300">
        <f t="shared" si="2"/>
        <v>24826.553351501956</v>
      </c>
    </row>
    <row r="133" spans="1:5" x14ac:dyDescent="0.25">
      <c r="A133" s="295">
        <v>2025</v>
      </c>
      <c r="B133" s="295">
        <v>8</v>
      </c>
      <c r="C133" s="299">
        <v>26572.456021134902</v>
      </c>
      <c r="D133" s="299">
        <f>+Summary_CP!N217</f>
        <v>987.98719981539284</v>
      </c>
      <c r="E133" s="299">
        <f t="shared" si="2"/>
        <v>25584.468821319508</v>
      </c>
    </row>
    <row r="134" spans="1:5" x14ac:dyDescent="0.25">
      <c r="A134" s="295">
        <v>2025</v>
      </c>
      <c r="B134" s="295">
        <v>9</v>
      </c>
      <c r="C134" s="300">
        <v>24889.072589436015</v>
      </c>
      <c r="D134" s="300">
        <f>+Summary_CP!N218</f>
        <v>859.2318629785309</v>
      </c>
      <c r="E134" s="300">
        <f t="shared" si="2"/>
        <v>24029.840726457485</v>
      </c>
    </row>
    <row r="135" spans="1:5" x14ac:dyDescent="0.25">
      <c r="A135" s="295">
        <v>2025</v>
      </c>
      <c r="B135" s="295">
        <v>10</v>
      </c>
      <c r="C135" s="300">
        <v>23415.738713173847</v>
      </c>
      <c r="D135" s="300">
        <f>+Summary_CP!N219</f>
        <v>876.42485862785657</v>
      </c>
      <c r="E135" s="300">
        <f t="shared" si="2"/>
        <v>22539.313854545991</v>
      </c>
    </row>
    <row r="136" spans="1:5" x14ac:dyDescent="0.25">
      <c r="A136" s="295">
        <v>2025</v>
      </c>
      <c r="B136" s="295">
        <v>11</v>
      </c>
      <c r="C136" s="300">
        <v>20575.08060313778</v>
      </c>
      <c r="D136" s="300">
        <f>+Summary_CP!N220</f>
        <v>723.19738158430664</v>
      </c>
      <c r="E136" s="300">
        <f t="shared" si="2"/>
        <v>19851.883221553471</v>
      </c>
    </row>
    <row r="137" spans="1:5" x14ac:dyDescent="0.25">
      <c r="A137" s="295">
        <v>2025</v>
      </c>
      <c r="B137" s="295">
        <v>12</v>
      </c>
      <c r="C137" s="300">
        <v>19766.306474184479</v>
      </c>
      <c r="D137" s="300">
        <f>+Summary_CP!N221</f>
        <v>684.81797340717185</v>
      </c>
      <c r="E137" s="300">
        <f t="shared" si="2"/>
        <v>19081.488500777308</v>
      </c>
    </row>
    <row r="138" spans="1:5" x14ac:dyDescent="0.25">
      <c r="A138" s="295">
        <v>2026</v>
      </c>
      <c r="B138" s="295">
        <v>1</v>
      </c>
      <c r="C138" s="299">
        <v>22817.228966152583</v>
      </c>
      <c r="D138" s="299">
        <f>+Summary_CP!N222</f>
        <v>874.20748902484229</v>
      </c>
      <c r="E138" s="299">
        <f t="shared" si="2"/>
        <v>21943.021477127739</v>
      </c>
    </row>
    <row r="139" spans="1:5" x14ac:dyDescent="0.25">
      <c r="A139" s="295">
        <v>2026</v>
      </c>
      <c r="B139" s="295">
        <v>2</v>
      </c>
      <c r="C139" s="300">
        <v>20442.518201147352</v>
      </c>
      <c r="D139" s="300">
        <f>+Summary_CP!N223</f>
        <v>805.12916742336654</v>
      </c>
      <c r="E139" s="300">
        <f t="shared" si="2"/>
        <v>19637.389033723986</v>
      </c>
    </row>
    <row r="140" spans="1:5" x14ac:dyDescent="0.25">
      <c r="A140" s="295">
        <v>2026</v>
      </c>
      <c r="B140" s="295">
        <v>3</v>
      </c>
      <c r="C140" s="300">
        <v>20380.630025649818</v>
      </c>
      <c r="D140" s="300">
        <f>+Summary_CP!N224</f>
        <v>746.0889538661869</v>
      </c>
      <c r="E140" s="300">
        <f t="shared" si="2"/>
        <v>19634.541071783631</v>
      </c>
    </row>
    <row r="141" spans="1:5" x14ac:dyDescent="0.25">
      <c r="A141" s="295">
        <v>2026</v>
      </c>
      <c r="B141" s="295">
        <v>4</v>
      </c>
      <c r="C141" s="300">
        <v>22130.562459513752</v>
      </c>
      <c r="D141" s="300">
        <f>+Summary_CP!N225</f>
        <v>785.84440077466388</v>
      </c>
      <c r="E141" s="300">
        <f t="shared" si="2"/>
        <v>21344.71805873909</v>
      </c>
    </row>
    <row r="142" spans="1:5" x14ac:dyDescent="0.25">
      <c r="A142" s="295">
        <v>2026</v>
      </c>
      <c r="B142" s="295">
        <v>5</v>
      </c>
      <c r="C142" s="300">
        <v>24183.115365605106</v>
      </c>
      <c r="D142" s="300">
        <f>+Summary_CP!N226</f>
        <v>889.10356782913493</v>
      </c>
      <c r="E142" s="300">
        <f t="shared" si="2"/>
        <v>23294.011797775973</v>
      </c>
    </row>
    <row r="143" spans="1:5" x14ac:dyDescent="0.25">
      <c r="A143" s="295">
        <v>2026</v>
      </c>
      <c r="B143" s="295">
        <v>6</v>
      </c>
      <c r="C143" s="300">
        <v>25806.643912328225</v>
      </c>
      <c r="D143" s="300">
        <f>+Summary_CP!N227</f>
        <v>953.69227890644061</v>
      </c>
      <c r="E143" s="300">
        <f t="shared" si="2"/>
        <v>24852.951633421784</v>
      </c>
    </row>
    <row r="144" spans="1:5" x14ac:dyDescent="0.25">
      <c r="A144" s="295">
        <v>2026</v>
      </c>
      <c r="B144" s="295">
        <v>7</v>
      </c>
      <c r="C144" s="300">
        <v>26263.070056443885</v>
      </c>
      <c r="D144" s="300">
        <f>+Summary_CP!N228</f>
        <v>962.17142850906203</v>
      </c>
      <c r="E144" s="300">
        <f t="shared" si="2"/>
        <v>25300.898627934825</v>
      </c>
    </row>
    <row r="145" spans="1:5" x14ac:dyDescent="0.25">
      <c r="A145" s="295">
        <v>2026</v>
      </c>
      <c r="B145" s="295">
        <v>8</v>
      </c>
      <c r="C145" s="299">
        <v>27067.6000853683</v>
      </c>
      <c r="D145" s="299">
        <f>+Summary_CP!N229</f>
        <v>994.25556560747532</v>
      </c>
      <c r="E145" s="299">
        <f t="shared" si="2"/>
        <v>26073.344519760823</v>
      </c>
    </row>
    <row r="146" spans="1:5" x14ac:dyDescent="0.25">
      <c r="A146" s="295">
        <v>2026</v>
      </c>
      <c r="B146" s="295">
        <v>9</v>
      </c>
      <c r="C146" s="300">
        <v>25352.848935406128</v>
      </c>
      <c r="D146" s="300">
        <f>+Summary_CP!N230</f>
        <v>864.72596511813481</v>
      </c>
      <c r="E146" s="300">
        <f t="shared" si="2"/>
        <v>24488.122970287994</v>
      </c>
    </row>
    <row r="147" spans="1:5" x14ac:dyDescent="0.25">
      <c r="A147" s="295">
        <v>2026</v>
      </c>
      <c r="B147" s="295">
        <v>10</v>
      </c>
      <c r="C147" s="300">
        <v>23852.061348320804</v>
      </c>
      <c r="D147" s="300">
        <f>+Summary_CP!N231</f>
        <v>880.30892287973688</v>
      </c>
      <c r="E147" s="300">
        <f t="shared" si="2"/>
        <v>22971.752425441067</v>
      </c>
    </row>
    <row r="148" spans="1:5" x14ac:dyDescent="0.25">
      <c r="A148" s="295">
        <v>2026</v>
      </c>
      <c r="B148" s="295">
        <v>11</v>
      </c>
      <c r="C148" s="300">
        <v>20958.471172066162</v>
      </c>
      <c r="D148" s="300">
        <f>+Summary_CP!N232</f>
        <v>725.65240263961664</v>
      </c>
      <c r="E148" s="300">
        <f t="shared" si="2"/>
        <v>20232.818769426543</v>
      </c>
    </row>
    <row r="149" spans="1:5" x14ac:dyDescent="0.25">
      <c r="A149" s="295">
        <v>2026</v>
      </c>
      <c r="B149" s="295">
        <v>12</v>
      </c>
      <c r="C149" s="300">
        <v>20134.626561523273</v>
      </c>
      <c r="D149" s="300">
        <f>+Summary_CP!N233</f>
        <v>687.56193691213866</v>
      </c>
      <c r="E149" s="300">
        <f t="shared" si="2"/>
        <v>19447.064624611136</v>
      </c>
    </row>
    <row r="150" spans="1:5" x14ac:dyDescent="0.25">
      <c r="A150" s="295">
        <v>2027</v>
      </c>
      <c r="B150" s="295">
        <v>1</v>
      </c>
      <c r="C150" s="299">
        <v>23088.055842900718</v>
      </c>
      <c r="D150" s="299">
        <f>+Summary_CP!N234</f>
        <v>876.1121728008203</v>
      </c>
      <c r="E150" s="299">
        <f t="shared" si="2"/>
        <v>22211.943670099896</v>
      </c>
    </row>
    <row r="151" spans="1:5" x14ac:dyDescent="0.25">
      <c r="A151" s="295">
        <v>2027</v>
      </c>
      <c r="B151" s="295">
        <v>2</v>
      </c>
      <c r="C151" s="300">
        <v>20893.863674395412</v>
      </c>
      <c r="D151" s="300">
        <f>+Summary_CP!N235</f>
        <v>807.03064690165957</v>
      </c>
      <c r="E151" s="300">
        <f t="shared" si="2"/>
        <v>20086.833027493754</v>
      </c>
    </row>
    <row r="152" spans="1:5" x14ac:dyDescent="0.25">
      <c r="A152" s="295">
        <v>2027</v>
      </c>
      <c r="B152" s="295">
        <v>3</v>
      </c>
      <c r="C152" s="300">
        <v>20830.609084663411</v>
      </c>
      <c r="D152" s="300">
        <f>+Summary_CP!N236</f>
        <v>747.93915545833477</v>
      </c>
      <c r="E152" s="300">
        <f t="shared" si="2"/>
        <v>20082.669929205076</v>
      </c>
    </row>
    <row r="153" spans="1:5" x14ac:dyDescent="0.25">
      <c r="A153" s="295">
        <v>2027</v>
      </c>
      <c r="B153" s="295">
        <v>4</v>
      </c>
      <c r="C153" s="300">
        <v>22619.177858470539</v>
      </c>
      <c r="D153" s="300">
        <f>+Summary_CP!N237</f>
        <v>791.26675793959294</v>
      </c>
      <c r="E153" s="300">
        <f t="shared" si="2"/>
        <v>21827.911100530946</v>
      </c>
    </row>
    <row r="154" spans="1:5" x14ac:dyDescent="0.25">
      <c r="A154" s="295">
        <v>2027</v>
      </c>
      <c r="B154" s="295">
        <v>5</v>
      </c>
      <c r="C154" s="300">
        <v>24717.048589579874</v>
      </c>
      <c r="D154" s="300">
        <f>+Summary_CP!N238</f>
        <v>894.36802495632264</v>
      </c>
      <c r="E154" s="300">
        <f t="shared" si="2"/>
        <v>23822.680564623552</v>
      </c>
    </row>
    <row r="155" spans="1:5" x14ac:dyDescent="0.25">
      <c r="A155" s="295">
        <v>2027</v>
      </c>
      <c r="B155" s="295">
        <v>6</v>
      </c>
      <c r="C155" s="300">
        <v>26376.42263503472</v>
      </c>
      <c r="D155" s="300">
        <f>+Summary_CP!N239</f>
        <v>957.99811778633114</v>
      </c>
      <c r="E155" s="300">
        <f t="shared" si="2"/>
        <v>25418.42451724839</v>
      </c>
    </row>
    <row r="156" spans="1:5" x14ac:dyDescent="0.25">
      <c r="A156" s="295">
        <v>2027</v>
      </c>
      <c r="B156" s="295">
        <v>7</v>
      </c>
      <c r="C156" s="300">
        <v>26842.926102892572</v>
      </c>
      <c r="D156" s="300">
        <f>+Summary_CP!N240</f>
        <v>968.29371338515705</v>
      </c>
      <c r="E156" s="300">
        <f t="shared" si="2"/>
        <v>25874.632389507417</v>
      </c>
    </row>
    <row r="157" spans="1:5" x14ac:dyDescent="0.25">
      <c r="A157" s="295">
        <v>2027</v>
      </c>
      <c r="B157" s="295">
        <v>8</v>
      </c>
      <c r="C157" s="299">
        <v>27665.219158029031</v>
      </c>
      <c r="D157" s="299">
        <f>+Summary_CP!N241</f>
        <v>1000.5656225126958</v>
      </c>
      <c r="E157" s="299">
        <f t="shared" si="2"/>
        <v>26664.653535516336</v>
      </c>
    </row>
    <row r="158" spans="1:5" x14ac:dyDescent="0.25">
      <c r="A158" s="295">
        <v>2027</v>
      </c>
      <c r="B158" s="295">
        <v>9</v>
      </c>
      <c r="C158" s="300">
        <v>25912.608427281997</v>
      </c>
      <c r="D158" s="300">
        <f>+Summary_CP!N242</f>
        <v>870.25693482198403</v>
      </c>
      <c r="E158" s="300">
        <f t="shared" si="2"/>
        <v>25042.351492460013</v>
      </c>
    </row>
    <row r="159" spans="1:5" x14ac:dyDescent="0.25">
      <c r="A159" s="295">
        <v>2027</v>
      </c>
      <c r="B159" s="295">
        <v>10</v>
      </c>
      <c r="C159" s="300">
        <v>24378.685309775581</v>
      </c>
      <c r="D159" s="300">
        <f>+Summary_CP!N243</f>
        <v>884.21464626697161</v>
      </c>
      <c r="E159" s="300">
        <f t="shared" si="2"/>
        <v>23494.470663508611</v>
      </c>
    </row>
    <row r="160" spans="1:5" x14ac:dyDescent="0.25">
      <c r="A160" s="295">
        <v>2027</v>
      </c>
      <c r="B160" s="295">
        <v>11</v>
      </c>
      <c r="C160" s="300">
        <v>21421.208247637464</v>
      </c>
      <c r="D160" s="300">
        <f>+Summary_CP!N244</f>
        <v>728.12159975424106</v>
      </c>
      <c r="E160" s="300">
        <f t="shared" si="2"/>
        <v>20693.086647883221</v>
      </c>
    </row>
    <row r="161" spans="1:5" x14ac:dyDescent="0.25">
      <c r="A161" s="295">
        <v>2027</v>
      </c>
      <c r="B161" s="295">
        <v>12</v>
      </c>
      <c r="C161" s="300">
        <v>20579.174168851496</v>
      </c>
      <c r="D161" s="300">
        <f>+Summary_CP!N245</f>
        <v>690.32139692361011</v>
      </c>
      <c r="E161" s="300">
        <f t="shared" si="2"/>
        <v>19888.852771927886</v>
      </c>
    </row>
    <row r="162" spans="1:5" x14ac:dyDescent="0.25">
      <c r="A162" s="295">
        <v>2028</v>
      </c>
      <c r="B162" s="295">
        <v>1</v>
      </c>
      <c r="C162" s="299">
        <v>23350.623927722689</v>
      </c>
      <c r="D162" s="299">
        <f>+Summary_CP!N246</f>
        <v>878.02847439755396</v>
      </c>
      <c r="E162" s="299">
        <f t="shared" si="2"/>
        <v>22472.595453325135</v>
      </c>
    </row>
    <row r="163" spans="1:5" x14ac:dyDescent="0.25">
      <c r="A163" s="295">
        <v>2028</v>
      </c>
      <c r="B163" s="295">
        <v>2</v>
      </c>
      <c r="C163" s="300">
        <v>21316.424010352632</v>
      </c>
      <c r="D163" s="300">
        <f>+Summary_CP!N247</f>
        <v>808.94436287240262</v>
      </c>
      <c r="E163" s="300">
        <f t="shared" si="2"/>
        <v>20507.479647480228</v>
      </c>
    </row>
    <row r="164" spans="1:5" x14ac:dyDescent="0.25">
      <c r="A164" s="295">
        <v>2028</v>
      </c>
      <c r="B164" s="295">
        <v>3</v>
      </c>
      <c r="C164" s="300">
        <v>21251.890151209067</v>
      </c>
      <c r="D164" s="300">
        <f>+Summary_CP!N248</f>
        <v>749.80108507389502</v>
      </c>
      <c r="E164" s="300">
        <f t="shared" si="2"/>
        <v>20502.089066135173</v>
      </c>
    </row>
    <row r="165" spans="1:5" x14ac:dyDescent="0.25">
      <c r="A165" s="295">
        <v>2028</v>
      </c>
      <c r="B165" s="295">
        <v>4</v>
      </c>
      <c r="C165" s="300">
        <v>23076.631182752746</v>
      </c>
      <c r="D165" s="300">
        <f>+Summary_CP!N249</f>
        <v>796.72767970709606</v>
      </c>
      <c r="E165" s="300">
        <f t="shared" si="2"/>
        <v>22279.903503045651</v>
      </c>
    </row>
    <row r="166" spans="1:5" x14ac:dyDescent="0.25">
      <c r="A166" s="295">
        <v>2028</v>
      </c>
      <c r="B166" s="295">
        <v>5</v>
      </c>
      <c r="C166" s="300">
        <v>25216.929536380681</v>
      </c>
      <c r="D166" s="300">
        <f>+Summary_CP!N250</f>
        <v>899.6659751969454</v>
      </c>
      <c r="E166" s="300">
        <f t="shared" si="2"/>
        <v>24317.263561183736</v>
      </c>
    </row>
    <row r="167" spans="1:5" x14ac:dyDescent="0.25">
      <c r="A167" s="295">
        <v>2028</v>
      </c>
      <c r="B167" s="295">
        <v>6</v>
      </c>
      <c r="C167" s="300">
        <v>26909.862987843586</v>
      </c>
      <c r="D167" s="300">
        <f>+Summary_CP!N251</f>
        <v>962.32804881718835</v>
      </c>
      <c r="E167" s="300">
        <f t="shared" si="2"/>
        <v>25947.534939026398</v>
      </c>
    </row>
    <row r="168" spans="1:5" x14ac:dyDescent="0.25">
      <c r="A168" s="295">
        <v>2028</v>
      </c>
      <c r="B168" s="295">
        <v>7</v>
      </c>
      <c r="C168" s="300">
        <v>27385.801085178075</v>
      </c>
      <c r="D168" s="300">
        <f>+Summary_CP!N252</f>
        <v>974.45694629440186</v>
      </c>
      <c r="E168" s="300">
        <f t="shared" si="2"/>
        <v>26411.344138883673</v>
      </c>
    </row>
    <row r="169" spans="1:5" x14ac:dyDescent="0.25">
      <c r="A169" s="295">
        <v>2028</v>
      </c>
      <c r="B169" s="295">
        <v>8</v>
      </c>
      <c r="C169" s="299">
        <v>28224.724306714037</v>
      </c>
      <c r="D169" s="299">
        <f>+Summary_CP!N253</f>
        <v>1006.9176641253348</v>
      </c>
      <c r="E169" s="299">
        <f t="shared" si="2"/>
        <v>27217.806642588701</v>
      </c>
    </row>
    <row r="170" spans="1:5" x14ac:dyDescent="0.25">
      <c r="A170" s="295">
        <v>2028</v>
      </c>
      <c r="B170" s="295">
        <v>9</v>
      </c>
      <c r="C170" s="300">
        <v>26436.668538575748</v>
      </c>
      <c r="D170" s="300">
        <f>+Summary_CP!N254</f>
        <v>875.82503415181111</v>
      </c>
      <c r="E170" s="300">
        <f t="shared" si="2"/>
        <v>25560.843504423938</v>
      </c>
    </row>
    <row r="171" spans="1:5" x14ac:dyDescent="0.25">
      <c r="A171" s="295">
        <v>2028</v>
      </c>
      <c r="B171" s="295">
        <v>10</v>
      </c>
      <c r="C171" s="300">
        <v>24871.723151662056</v>
      </c>
      <c r="D171" s="300">
        <f>+Summary_CP!N255</f>
        <v>888.14218187095832</v>
      </c>
      <c r="E171" s="300">
        <f t="shared" si="2"/>
        <v>23983.580969791099</v>
      </c>
    </row>
    <row r="172" spans="1:5" x14ac:dyDescent="0.25">
      <c r="A172" s="295">
        <v>2028</v>
      </c>
      <c r="B172" s="295">
        <v>11</v>
      </c>
      <c r="C172" s="300">
        <v>21854.433671847724</v>
      </c>
      <c r="D172" s="300">
        <f>+Summary_CP!N256</f>
        <v>730.60508812317812</v>
      </c>
      <c r="E172" s="300">
        <f t="shared" si="2"/>
        <v>21123.828583724546</v>
      </c>
    </row>
    <row r="173" spans="1:5" x14ac:dyDescent="0.25">
      <c r="A173" s="295">
        <v>2028</v>
      </c>
      <c r="B173" s="295">
        <v>12</v>
      </c>
      <c r="C173" s="300">
        <v>20995.370181519487</v>
      </c>
      <c r="D173" s="300">
        <f>+Summary_CP!N257</f>
        <v>693.09647054339962</v>
      </c>
      <c r="E173" s="300">
        <f t="shared" si="2"/>
        <v>20302.273710976089</v>
      </c>
    </row>
    <row r="174" spans="1:5" x14ac:dyDescent="0.25">
      <c r="A174" s="295">
        <v>2029</v>
      </c>
      <c r="B174" s="295">
        <v>1</v>
      </c>
      <c r="C174" s="299">
        <v>23688.976551173611</v>
      </c>
      <c r="D174" s="299">
        <f>+Summary_CP!N258</f>
        <v>879.95649698552336</v>
      </c>
      <c r="E174" s="299">
        <f t="shared" si="2"/>
        <v>22809.020054188088</v>
      </c>
    </row>
    <row r="175" spans="1:5" x14ac:dyDescent="0.25">
      <c r="A175" s="295">
        <v>2029</v>
      </c>
      <c r="B175" s="295">
        <v>2</v>
      </c>
      <c r="C175" s="300">
        <v>21754.530884369491</v>
      </c>
      <c r="D175" s="300">
        <f>+Summary_CP!N259</f>
        <v>810.87042498729033</v>
      </c>
      <c r="E175" s="300">
        <f t="shared" si="2"/>
        <v>20943.660459382201</v>
      </c>
    </row>
    <row r="176" spans="1:5" x14ac:dyDescent="0.25">
      <c r="A176" s="295">
        <v>2029</v>
      </c>
      <c r="B176" s="295">
        <v>3</v>
      </c>
      <c r="C176" s="300">
        <v>21688.670689847917</v>
      </c>
      <c r="D176" s="300">
        <f>+Summary_CP!N260</f>
        <v>751.67484696239683</v>
      </c>
      <c r="E176" s="300">
        <f t="shared" si="2"/>
        <v>20936.995842885521</v>
      </c>
    </row>
    <row r="177" spans="1:5" x14ac:dyDescent="0.25">
      <c r="A177" s="295">
        <v>2029</v>
      </c>
      <c r="B177" s="295">
        <v>4</v>
      </c>
      <c r="C177" s="300">
        <v>23550.914802998133</v>
      </c>
      <c r="D177" s="300">
        <f>+Summary_CP!N261</f>
        <v>802.22745028452289</v>
      </c>
      <c r="E177" s="300">
        <f t="shared" si="2"/>
        <v>22748.687352713612</v>
      </c>
    </row>
    <row r="178" spans="1:5" x14ac:dyDescent="0.25">
      <c r="A178" s="295">
        <v>2029</v>
      </c>
      <c r="B178" s="295">
        <v>5</v>
      </c>
      <c r="C178" s="300">
        <v>25735.201745927727</v>
      </c>
      <c r="D178" s="300">
        <f>+Summary_CP!N262</f>
        <v>904.99765076873257</v>
      </c>
      <c r="E178" s="300">
        <f t="shared" si="2"/>
        <v>24830.204095158995</v>
      </c>
    </row>
    <row r="179" spans="1:5" x14ac:dyDescent="0.25">
      <c r="A179" s="295">
        <v>2029</v>
      </c>
      <c r="B179" s="295">
        <v>6</v>
      </c>
      <c r="C179" s="300">
        <v>27462.929297094164</v>
      </c>
      <c r="D179" s="300">
        <f>+Summary_CP!N263</f>
        <v>966.68224099941324</v>
      </c>
      <c r="E179" s="300">
        <f t="shared" si="2"/>
        <v>26496.247056094751</v>
      </c>
    </row>
    <row r="180" spans="1:5" x14ac:dyDescent="0.25">
      <c r="A180" s="295">
        <v>2029</v>
      </c>
      <c r="B180" s="295">
        <v>7</v>
      </c>
      <c r="C180" s="300">
        <v>27948.649136054148</v>
      </c>
      <c r="D180" s="300">
        <f>+Summary_CP!N264</f>
        <v>980.66141789762992</v>
      </c>
      <c r="E180" s="300">
        <f t="shared" si="2"/>
        <v>26967.987718156517</v>
      </c>
    </row>
    <row r="181" spans="1:5" x14ac:dyDescent="0.25">
      <c r="A181" s="295">
        <v>2029</v>
      </c>
      <c r="B181" s="295">
        <v>8</v>
      </c>
      <c r="C181" s="299">
        <v>28804.814369193406</v>
      </c>
      <c r="D181" s="299">
        <f>+Summary_CP!N265</f>
        <v>1013.3119862392265</v>
      </c>
      <c r="E181" s="299">
        <f t="shared" si="2"/>
        <v>27791.502382954179</v>
      </c>
    </row>
    <row r="182" spans="1:5" x14ac:dyDescent="0.25">
      <c r="A182" s="295">
        <v>2029</v>
      </c>
      <c r="B182" s="295">
        <v>9</v>
      </c>
      <c r="C182" s="300">
        <v>26980.009495165385</v>
      </c>
      <c r="D182" s="300">
        <f>+Summary_CP!N266</f>
        <v>881.43052715011743</v>
      </c>
      <c r="E182" s="300">
        <f t="shared" si="2"/>
        <v>26098.578968015267</v>
      </c>
    </row>
    <row r="183" spans="1:5" x14ac:dyDescent="0.25">
      <c r="A183" s="295">
        <v>2029</v>
      </c>
      <c r="B183" s="295">
        <v>10</v>
      </c>
      <c r="C183" s="300">
        <v>25382.900489666561</v>
      </c>
      <c r="D183" s="300">
        <f>+Summary_CP!N267</f>
        <v>892.09168404153434</v>
      </c>
      <c r="E183" s="300">
        <f t="shared" si="2"/>
        <v>24490.808805625027</v>
      </c>
    </row>
    <row r="184" spans="1:5" x14ac:dyDescent="0.25">
      <c r="A184" s="295">
        <v>2029</v>
      </c>
      <c r="B184" s="295">
        <v>11</v>
      </c>
      <c r="C184" s="300">
        <v>22303.598016426906</v>
      </c>
      <c r="D184" s="300">
        <f>+Summary_CP!N268</f>
        <v>733.10298398934651</v>
      </c>
      <c r="E184" s="300">
        <f t="shared" si="2"/>
        <v>21570.49503243756</v>
      </c>
    </row>
    <row r="185" spans="1:5" x14ac:dyDescent="0.25">
      <c r="A185" s="295">
        <v>2029</v>
      </c>
      <c r="B185" s="295">
        <v>12</v>
      </c>
      <c r="C185" s="300">
        <v>21426.878580610493</v>
      </c>
      <c r="D185" s="300">
        <f>+Summary_CP!N269</f>
        <v>695.88727589616678</v>
      </c>
      <c r="E185" s="300">
        <f t="shared" si="2"/>
        <v>20730.991304714327</v>
      </c>
    </row>
    <row r="186" spans="1:5" x14ac:dyDescent="0.25">
      <c r="A186" s="295">
        <v>2030</v>
      </c>
      <c r="B186" s="295">
        <v>1</v>
      </c>
      <c r="C186" s="299">
        <v>24048.956777273317</v>
      </c>
      <c r="D186" s="299">
        <f>+Summary_CP!N270</f>
        <v>881.89634470132023</v>
      </c>
      <c r="E186" s="299">
        <f t="shared" ref="E186:E249" si="3">+C186-D186</f>
        <v>23167.060432571998</v>
      </c>
    </row>
    <row r="187" spans="1:5" x14ac:dyDescent="0.25">
      <c r="A187" s="295">
        <v>2030</v>
      </c>
      <c r="B187" s="295">
        <v>2</v>
      </c>
      <c r="C187" s="300">
        <v>22202.272613347915</v>
      </c>
      <c r="D187" s="300">
        <f>+Summary_CP!N271</f>
        <v>812.80894392586947</v>
      </c>
      <c r="E187" s="300">
        <f t="shared" si="3"/>
        <v>21389.463669422046</v>
      </c>
    </row>
    <row r="188" spans="1:5" x14ac:dyDescent="0.25">
      <c r="A188" s="295">
        <v>2030</v>
      </c>
      <c r="B188" s="295">
        <v>3</v>
      </c>
      <c r="C188" s="300">
        <v>22135.056914654691</v>
      </c>
      <c r="D188" s="300">
        <f>+Summary_CP!N272</f>
        <v>753.56054634904854</v>
      </c>
      <c r="E188" s="300">
        <f t="shared" si="3"/>
        <v>21381.496368305641</v>
      </c>
    </row>
    <row r="189" spans="1:5" x14ac:dyDescent="0.25">
      <c r="A189" s="295">
        <v>2030</v>
      </c>
      <c r="B189" s="295">
        <v>4</v>
      </c>
      <c r="C189" s="300">
        <v>24035.628877917316</v>
      </c>
      <c r="D189" s="300">
        <f>+Summary_CP!N273</f>
        <v>807.76635605691035</v>
      </c>
      <c r="E189" s="300">
        <f t="shared" si="3"/>
        <v>23227.862521860407</v>
      </c>
    </row>
    <row r="190" spans="1:5" x14ac:dyDescent="0.25">
      <c r="A190" s="295">
        <v>2030</v>
      </c>
      <c r="B190" s="295">
        <v>5</v>
      </c>
      <c r="C190" s="300">
        <v>26264.87180806679</v>
      </c>
      <c r="D190" s="300">
        <f>+Summary_CP!N274</f>
        <v>910.3632856461453</v>
      </c>
      <c r="E190" s="300">
        <f t="shared" si="3"/>
        <v>25354.508522420645</v>
      </c>
    </row>
    <row r="191" spans="1:5" x14ac:dyDescent="0.25">
      <c r="A191" s="295">
        <v>2030</v>
      </c>
      <c r="B191" s="295">
        <v>6</v>
      </c>
      <c r="C191" s="300">
        <v>28028.158651459507</v>
      </c>
      <c r="D191" s="300">
        <f>+Summary_CP!N275</f>
        <v>971.06086472179095</v>
      </c>
      <c r="E191" s="300">
        <f t="shared" si="3"/>
        <v>27057.097786737715</v>
      </c>
    </row>
    <row r="192" spans="1:5" x14ac:dyDescent="0.25">
      <c r="A192" s="295">
        <v>2030</v>
      </c>
      <c r="B192" s="295">
        <v>7</v>
      </c>
      <c r="C192" s="300">
        <v>28523.875352298564</v>
      </c>
      <c r="D192" s="300">
        <f>+Summary_CP!N276</f>
        <v>986.90742105343315</v>
      </c>
      <c r="E192" s="300">
        <f t="shared" si="3"/>
        <v>27536.96793124513</v>
      </c>
    </row>
    <row r="193" spans="1:5" x14ac:dyDescent="0.25">
      <c r="A193" s="295">
        <v>2030</v>
      </c>
      <c r="B193" s="295">
        <v>8</v>
      </c>
      <c r="C193" s="299">
        <v>29397.661783698291</v>
      </c>
      <c r="D193" s="299">
        <f>+Summary_CP!N277</f>
        <v>1019.7488868652465</v>
      </c>
      <c r="E193" s="299">
        <f t="shared" si="3"/>
        <v>28377.912896833044</v>
      </c>
    </row>
    <row r="194" spans="1:5" x14ac:dyDescent="0.25">
      <c r="A194" s="295">
        <v>2030</v>
      </c>
      <c r="B194" s="295">
        <v>9</v>
      </c>
      <c r="C194" s="300">
        <v>27535.299616723423</v>
      </c>
      <c r="D194" s="300">
        <f>+Summary_CP!N278</f>
        <v>887.07367985604094</v>
      </c>
      <c r="E194" s="300">
        <f t="shared" si="3"/>
        <v>26648.225936867384</v>
      </c>
    </row>
    <row r="195" spans="1:5" x14ac:dyDescent="0.25">
      <c r="A195" s="295">
        <v>2030</v>
      </c>
      <c r="B195" s="295">
        <v>10</v>
      </c>
      <c r="C195" s="300">
        <v>25905.319649709043</v>
      </c>
      <c r="D195" s="300">
        <f>+Summary_CP!N279</f>
        <v>896.06330840833812</v>
      </c>
      <c r="E195" s="300">
        <f t="shared" si="3"/>
        <v>25009.256341300705</v>
      </c>
    </row>
    <row r="196" spans="1:5" x14ac:dyDescent="0.25">
      <c r="A196" s="295">
        <v>2030</v>
      </c>
      <c r="B196" s="295">
        <v>11</v>
      </c>
      <c r="C196" s="300">
        <v>22762.640392077017</v>
      </c>
      <c r="D196" s="300">
        <f>+Summary_CP!N280</f>
        <v>735.61540465338589</v>
      </c>
      <c r="E196" s="300">
        <f t="shared" si="3"/>
        <v>22027.024987423632</v>
      </c>
    </row>
    <row r="197" spans="1:5" x14ac:dyDescent="0.25">
      <c r="A197" s="295">
        <v>2030</v>
      </c>
      <c r="B197" s="295">
        <v>12</v>
      </c>
      <c r="C197" s="300">
        <v>21867.876720873137</v>
      </c>
      <c r="D197" s="300">
        <f>+Summary_CP!N281</f>
        <v>698.6939321388312</v>
      </c>
      <c r="E197" s="300">
        <f t="shared" si="3"/>
        <v>21169.182788734306</v>
      </c>
    </row>
    <row r="198" spans="1:5" x14ac:dyDescent="0.25">
      <c r="A198" s="295">
        <v>2031</v>
      </c>
      <c r="B198" s="295">
        <v>1</v>
      </c>
      <c r="C198" s="299">
        <v>24316.414859030956</v>
      </c>
      <c r="D198" s="299">
        <f>+Summary_CP!N282</f>
        <v>883.84812265674861</v>
      </c>
      <c r="E198" s="299">
        <f t="shared" si="3"/>
        <v>23432.566736374207</v>
      </c>
    </row>
    <row r="199" spans="1:5" x14ac:dyDescent="0.25">
      <c r="A199" s="295">
        <v>2031</v>
      </c>
      <c r="B199" s="295">
        <v>2</v>
      </c>
      <c r="C199" s="300">
        <v>22594.10910179068</v>
      </c>
      <c r="D199" s="300">
        <f>+Summary_CP!N283</f>
        <v>814.76003140522209</v>
      </c>
      <c r="E199" s="300">
        <f t="shared" si="3"/>
        <v>21779.349070385459</v>
      </c>
    </row>
    <row r="200" spans="1:5" x14ac:dyDescent="0.25">
      <c r="A200" s="295">
        <v>2031</v>
      </c>
      <c r="B200" s="295">
        <v>3</v>
      </c>
      <c r="C200" s="300">
        <v>22525.707147807159</v>
      </c>
      <c r="D200" s="300">
        <f>+Summary_CP!N284</f>
        <v>755.4582894439277</v>
      </c>
      <c r="E200" s="300">
        <f t="shared" si="3"/>
        <v>21770.248858363233</v>
      </c>
    </row>
    <row r="201" spans="1:5" x14ac:dyDescent="0.25">
      <c r="A201" s="295">
        <v>2031</v>
      </c>
      <c r="B201" s="295">
        <v>4</v>
      </c>
      <c r="C201" s="300">
        <v>24459.82132798995</v>
      </c>
      <c r="D201" s="300">
        <f>+Summary_CP!N285</f>
        <v>813.34468560434163</v>
      </c>
      <c r="E201" s="300">
        <f t="shared" si="3"/>
        <v>23646.476642385609</v>
      </c>
    </row>
    <row r="202" spans="1:5" x14ac:dyDescent="0.25">
      <c r="A202" s="295">
        <v>2031</v>
      </c>
      <c r="B202" s="295">
        <v>5</v>
      </c>
      <c r="C202" s="300">
        <v>26728.407019884929</v>
      </c>
      <c r="D202" s="300">
        <f>+Summary_CP!N286</f>
        <v>915.76311557469955</v>
      </c>
      <c r="E202" s="300">
        <f t="shared" si="3"/>
        <v>25812.643904310229</v>
      </c>
    </row>
    <row r="203" spans="1:5" x14ac:dyDescent="0.25">
      <c r="A203" s="295">
        <v>2031</v>
      </c>
      <c r="B203" s="295">
        <v>6</v>
      </c>
      <c r="C203" s="300">
        <v>28522.813205737071</v>
      </c>
      <c r="D203" s="300">
        <f>+Summary_CP!N287</f>
        <v>975.46409177385829</v>
      </c>
      <c r="E203" s="300">
        <f t="shared" si="3"/>
        <v>27547.349113963213</v>
      </c>
    </row>
    <row r="204" spans="1:5" x14ac:dyDescent="0.25">
      <c r="A204" s="295">
        <v>2031</v>
      </c>
      <c r="B204" s="295">
        <v>7</v>
      </c>
      <c r="C204" s="300">
        <v>29027.278555631201</v>
      </c>
      <c r="D204" s="300">
        <f>+Summary_CP!N288</f>
        <v>993.19525083579538</v>
      </c>
      <c r="E204" s="300">
        <f t="shared" si="3"/>
        <v>28034.083304795407</v>
      </c>
    </row>
    <row r="205" spans="1:5" x14ac:dyDescent="0.25">
      <c r="A205" s="295">
        <v>2031</v>
      </c>
      <c r="B205" s="295">
        <v>8</v>
      </c>
      <c r="C205" s="299">
        <v>29916.485994280552</v>
      </c>
      <c r="D205" s="299">
        <f>+Summary_CP!N289</f>
        <v>1026.2286662489473</v>
      </c>
      <c r="E205" s="299">
        <f t="shared" si="3"/>
        <v>28890.257328031606</v>
      </c>
    </row>
    <row r="206" spans="1:5" x14ac:dyDescent="0.25">
      <c r="A206" s="295">
        <v>2031</v>
      </c>
      <c r="B206" s="295">
        <v>9</v>
      </c>
      <c r="C206" s="300">
        <v>28021.255955424975</v>
      </c>
      <c r="D206" s="300">
        <f>+Summary_CP!N290</f>
        <v>892.75476032135703</v>
      </c>
      <c r="E206" s="300">
        <f t="shared" si="3"/>
        <v>27128.501195103618</v>
      </c>
    </row>
    <row r="207" spans="1:5" x14ac:dyDescent="0.25">
      <c r="A207" s="295">
        <v>2031</v>
      </c>
      <c r="B207" s="295">
        <v>10</v>
      </c>
      <c r="C207" s="300">
        <v>26362.509310438945</v>
      </c>
      <c r="D207" s="300">
        <f>+Summary_CP!N291</f>
        <v>900.05721189227324</v>
      </c>
      <c r="E207" s="300">
        <f t="shared" si="3"/>
        <v>25462.452098546673</v>
      </c>
    </row>
    <row r="208" spans="1:5" x14ac:dyDescent="0.25">
      <c r="A208" s="295">
        <v>2031</v>
      </c>
      <c r="B208" s="295">
        <v>11</v>
      </c>
      <c r="C208" s="300">
        <v>23164.366523191842</v>
      </c>
      <c r="D208" s="300">
        <f>+Summary_CP!N292</f>
        <v>738.14246848354787</v>
      </c>
      <c r="E208" s="300">
        <f t="shared" si="3"/>
        <v>22426.224054708295</v>
      </c>
    </row>
    <row r="209" spans="1:5" x14ac:dyDescent="0.25">
      <c r="A209" s="295">
        <v>2031</v>
      </c>
      <c r="B209" s="295">
        <v>12</v>
      </c>
      <c r="C209" s="300">
        <v>22253.811628223782</v>
      </c>
      <c r="D209" s="300">
        <f>+Summary_CP!N293</f>
        <v>701.51655947007623</v>
      </c>
      <c r="E209" s="300">
        <f t="shared" si="3"/>
        <v>21552.295068753705</v>
      </c>
    </row>
    <row r="210" spans="1:5" x14ac:dyDescent="0.25">
      <c r="A210" s="295">
        <v>2032</v>
      </c>
      <c r="B210" s="295">
        <v>1</v>
      </c>
      <c r="C210" s="299">
        <v>24544.136068892469</v>
      </c>
      <c r="D210" s="299">
        <f>+Summary_CP!N294</f>
        <v>885.81193694800959</v>
      </c>
      <c r="E210" s="299">
        <f t="shared" si="3"/>
        <v>23658.324131944461</v>
      </c>
    </row>
    <row r="211" spans="1:5" x14ac:dyDescent="0.25">
      <c r="A211" s="295">
        <v>2032</v>
      </c>
      <c r="B211" s="295">
        <v>2</v>
      </c>
      <c r="C211" s="300">
        <v>23018.724503182188</v>
      </c>
      <c r="D211" s="300">
        <f>+Summary_CP!N295</f>
        <v>816.72380018973797</v>
      </c>
      <c r="E211" s="300">
        <f t="shared" si="3"/>
        <v>22202.000702992449</v>
      </c>
    </row>
    <row r="212" spans="1:5" x14ac:dyDescent="0.25">
      <c r="A212" s="295">
        <v>2032</v>
      </c>
      <c r="B212" s="295">
        <v>3</v>
      </c>
      <c r="C212" s="300">
        <v>22949.037058232159</v>
      </c>
      <c r="D212" s="300">
        <f>+Summary_CP!N296</f>
        <v>757.3681834512563</v>
      </c>
      <c r="E212" s="300">
        <f t="shared" si="3"/>
        <v>22191.668874780902</v>
      </c>
    </row>
    <row r="213" spans="1:5" x14ac:dyDescent="0.25">
      <c r="A213" s="295">
        <v>2032</v>
      </c>
      <c r="B213" s="295">
        <v>4</v>
      </c>
      <c r="C213" s="300">
        <v>24919.499415068229</v>
      </c>
      <c r="D213" s="300">
        <f>+Summary_CP!N297</f>
        <v>818.96272971944791</v>
      </c>
      <c r="E213" s="300">
        <f t="shared" si="3"/>
        <v>24100.536685348779</v>
      </c>
    </row>
    <row r="214" spans="1:5" x14ac:dyDescent="0.25">
      <c r="A214" s="295">
        <v>2032</v>
      </c>
      <c r="B214" s="295">
        <v>5</v>
      </c>
      <c r="C214" s="300">
        <v>27230.719070524916</v>
      </c>
      <c r="D214" s="300">
        <f>+Summary_CP!N298</f>
        <v>921.19737808541038</v>
      </c>
      <c r="E214" s="300">
        <f t="shared" si="3"/>
        <v>26309.521692439506</v>
      </c>
    </row>
    <row r="215" spans="1:5" x14ac:dyDescent="0.25">
      <c r="A215" s="295">
        <v>2032</v>
      </c>
      <c r="B215" s="295">
        <v>6</v>
      </c>
      <c r="C215" s="300">
        <v>29058.847874048435</v>
      </c>
      <c r="D215" s="300">
        <f>+Summary_CP!N299</f>
        <v>979.89209535838188</v>
      </c>
      <c r="E215" s="300">
        <f t="shared" si="3"/>
        <v>28078.955778690055</v>
      </c>
    </row>
    <row r="216" spans="1:5" x14ac:dyDescent="0.25">
      <c r="A216" s="295">
        <v>2032</v>
      </c>
      <c r="B216" s="295">
        <v>7</v>
      </c>
      <c r="C216" s="300">
        <v>29572.793737472366</v>
      </c>
      <c r="D216" s="300">
        <f>+Summary_CP!N300</f>
        <v>999.52520455187619</v>
      </c>
      <c r="E216" s="300">
        <f t="shared" si="3"/>
        <v>28573.268532920491</v>
      </c>
    </row>
    <row r="217" spans="1:5" x14ac:dyDescent="0.25">
      <c r="A217" s="295">
        <v>2032</v>
      </c>
      <c r="B217" s="295">
        <v>8</v>
      </c>
      <c r="C217" s="299">
        <v>30478.71222110169</v>
      </c>
      <c r="D217" s="299">
        <f>+Summary_CP!N301</f>
        <v>1032.7516268883401</v>
      </c>
      <c r="E217" s="299">
        <f t="shared" si="3"/>
        <v>29445.960594213349</v>
      </c>
    </row>
    <row r="218" spans="1:5" x14ac:dyDescent="0.25">
      <c r="A218" s="295">
        <v>2032</v>
      </c>
      <c r="B218" s="295">
        <v>9</v>
      </c>
      <c r="C218" s="300">
        <v>28547.864762676596</v>
      </c>
      <c r="D218" s="300">
        <f>+Summary_CP!N302</f>
        <v>898.47403862661417</v>
      </c>
      <c r="E218" s="300">
        <f t="shared" si="3"/>
        <v>27649.390724049983</v>
      </c>
    </row>
    <row r="219" spans="1:5" x14ac:dyDescent="0.25">
      <c r="A219" s="295">
        <v>2032</v>
      </c>
      <c r="B219" s="295">
        <v>10</v>
      </c>
      <c r="C219" s="300">
        <v>26857.944975643033</v>
      </c>
      <c r="D219" s="300">
        <f>+Summary_CP!N303</f>
        <v>904.07355271708025</v>
      </c>
      <c r="E219" s="300">
        <f t="shared" si="3"/>
        <v>25953.871422925953</v>
      </c>
    </row>
    <row r="220" spans="1:5" x14ac:dyDescent="0.25">
      <c r="A220" s="295">
        <v>2032</v>
      </c>
      <c r="B220" s="295">
        <v>11</v>
      </c>
      <c r="C220" s="300">
        <v>23599.69888106054</v>
      </c>
      <c r="D220" s="300">
        <f>+Summary_CP!N304</f>
        <v>740.68429492568089</v>
      </c>
      <c r="E220" s="300">
        <f t="shared" si="3"/>
        <v>22859.014586134857</v>
      </c>
    </row>
    <row r="221" spans="1:5" x14ac:dyDescent="0.25">
      <c r="A221" s="295">
        <v>2032</v>
      </c>
      <c r="B221" s="295">
        <v>12</v>
      </c>
      <c r="C221" s="300">
        <v>22672.031754294629</v>
      </c>
      <c r="D221" s="300">
        <f>+Summary_CP!N305</f>
        <v>704.35527913994065</v>
      </c>
      <c r="E221" s="300">
        <f t="shared" si="3"/>
        <v>21967.676475154687</v>
      </c>
    </row>
    <row r="222" spans="1:5" x14ac:dyDescent="0.25">
      <c r="A222" s="295">
        <v>2033</v>
      </c>
      <c r="B222" s="295">
        <v>1</v>
      </c>
      <c r="C222" s="299">
        <v>24807.43030023442</v>
      </c>
      <c r="D222" s="299">
        <f>+Summary_CP!N306</f>
        <v>887.78789466497415</v>
      </c>
      <c r="E222" s="299">
        <f t="shared" si="3"/>
        <v>23919.642405569448</v>
      </c>
    </row>
    <row r="223" spans="1:5" x14ac:dyDescent="0.25">
      <c r="A223" s="295">
        <v>2033</v>
      </c>
      <c r="B223" s="295">
        <v>2</v>
      </c>
      <c r="C223" s="300">
        <v>23423.449604844493</v>
      </c>
      <c r="D223" s="300">
        <f>+Summary_CP!N307</f>
        <v>818.7003641009818</v>
      </c>
      <c r="E223" s="300">
        <f t="shared" si="3"/>
        <v>22604.749240743509</v>
      </c>
    </row>
    <row r="224" spans="1:5" x14ac:dyDescent="0.25">
      <c r="A224" s="295">
        <v>2033</v>
      </c>
      <c r="B224" s="295">
        <v>3</v>
      </c>
      <c r="C224" s="300">
        <v>23352.536885303856</v>
      </c>
      <c r="D224" s="300">
        <f>+Summary_CP!N308</f>
        <v>759.29033657876255</v>
      </c>
      <c r="E224" s="300">
        <f t="shared" si="3"/>
        <v>22593.246548725092</v>
      </c>
    </row>
    <row r="225" spans="1:5" x14ac:dyDescent="0.25">
      <c r="A225" s="295">
        <v>2033</v>
      </c>
      <c r="B225" s="295">
        <v>4</v>
      </c>
      <c r="C225" s="300">
        <v>25357.644757688882</v>
      </c>
      <c r="D225" s="300">
        <f>+Summary_CP!N309</f>
        <v>824.62078142505584</v>
      </c>
      <c r="E225" s="300">
        <f t="shared" si="3"/>
        <v>24533.023976263827</v>
      </c>
    </row>
    <row r="226" spans="1:5" x14ac:dyDescent="0.25">
      <c r="A226" s="295">
        <v>2033</v>
      </c>
      <c r="B226" s="295">
        <v>5</v>
      </c>
      <c r="C226" s="300">
        <v>27709.50126988754</v>
      </c>
      <c r="D226" s="300">
        <f>+Summary_CP!N310</f>
        <v>926.66631250936246</v>
      </c>
      <c r="E226" s="300">
        <f t="shared" si="3"/>
        <v>26782.834957378178</v>
      </c>
    </row>
    <row r="227" spans="1:5" x14ac:dyDescent="0.25">
      <c r="A227" s="295">
        <v>2033</v>
      </c>
      <c r="B227" s="295">
        <v>6</v>
      </c>
      <c r="C227" s="300">
        <v>29569.773019287819</v>
      </c>
      <c r="D227" s="300">
        <f>+Summary_CP!N311</f>
        <v>984.34505010395503</v>
      </c>
      <c r="E227" s="300">
        <f t="shared" si="3"/>
        <v>28585.427969183864</v>
      </c>
    </row>
    <row r="228" spans="1:5" x14ac:dyDescent="0.25">
      <c r="A228" s="295">
        <v>2033</v>
      </c>
      <c r="B228" s="295">
        <v>7</v>
      </c>
      <c r="C228" s="300">
        <v>30092.755299642427</v>
      </c>
      <c r="D228" s="300">
        <f>+Summary_CP!N312</f>
        <v>1005.897581759943</v>
      </c>
      <c r="E228" s="300">
        <f t="shared" si="3"/>
        <v>29086.857717882485</v>
      </c>
    </row>
    <row r="229" spans="1:5" x14ac:dyDescent="0.25">
      <c r="A229" s="295">
        <v>2033</v>
      </c>
      <c r="B229" s="295">
        <v>8</v>
      </c>
      <c r="C229" s="299">
        <v>31014.602031178536</v>
      </c>
      <c r="D229" s="299">
        <f>+Summary_CP!N313</f>
        <v>1039.3180735518249</v>
      </c>
      <c r="E229" s="299">
        <f t="shared" si="3"/>
        <v>29975.283957626711</v>
      </c>
    </row>
    <row r="230" spans="1:5" x14ac:dyDescent="0.25">
      <c r="A230" s="295">
        <v>2033</v>
      </c>
      <c r="B230" s="295">
        <v>9</v>
      </c>
      <c r="C230" s="300">
        <v>29049.805583364501</v>
      </c>
      <c r="D230" s="300">
        <f>+Summary_CP!N314</f>
        <v>904.2317868974053</v>
      </c>
      <c r="E230" s="300">
        <f t="shared" si="3"/>
        <v>28145.573796467095</v>
      </c>
    </row>
    <row r="231" spans="1:5" x14ac:dyDescent="0.25">
      <c r="A231" s="295">
        <v>2033</v>
      </c>
      <c r="B231" s="295">
        <v>10</v>
      </c>
      <c r="C231" s="300">
        <v>27330.172900748312</v>
      </c>
      <c r="D231" s="300">
        <f>+Summary_CP!N315</f>
        <v>908.1124904210136</v>
      </c>
      <c r="E231" s="300">
        <f t="shared" si="3"/>
        <v>26422.0604103273</v>
      </c>
    </row>
    <row r="232" spans="1:5" x14ac:dyDescent="0.25">
      <c r="A232" s="295">
        <v>2033</v>
      </c>
      <c r="B232" s="295">
        <v>11</v>
      </c>
      <c r="C232" s="300">
        <v>24014.638923786046</v>
      </c>
      <c r="D232" s="300">
        <f>+Summary_CP!N316</f>
        <v>743.24100451330912</v>
      </c>
      <c r="E232" s="300">
        <f t="shared" si="3"/>
        <v>23271.397919272738</v>
      </c>
    </row>
    <row r="233" spans="1:5" x14ac:dyDescent="0.25">
      <c r="A233" s="295">
        <v>2033</v>
      </c>
      <c r="B233" s="295">
        <v>12</v>
      </c>
      <c r="C233" s="300">
        <v>23070.661155127822</v>
      </c>
      <c r="D233" s="300">
        <f>+Summary_CP!N317</f>
        <v>707.21021345950055</v>
      </c>
      <c r="E233" s="300">
        <f t="shared" si="3"/>
        <v>22363.450941668321</v>
      </c>
    </row>
    <row r="234" spans="1:5" x14ac:dyDescent="0.25">
      <c r="A234" s="295">
        <v>2034</v>
      </c>
      <c r="B234" s="295">
        <v>1</v>
      </c>
      <c r="C234" s="299">
        <v>25076.578247505837</v>
      </c>
      <c r="D234" s="299">
        <f>+Summary_CP!N318</f>
        <v>889.77610390054247</v>
      </c>
      <c r="E234" s="299">
        <f t="shared" si="3"/>
        <v>24186.802143605295</v>
      </c>
    </row>
    <row r="235" spans="1:5" x14ac:dyDescent="0.25">
      <c r="A235" s="295">
        <v>2034</v>
      </c>
      <c r="B235" s="295">
        <v>2</v>
      </c>
      <c r="C235" s="300">
        <v>23787.722553808122</v>
      </c>
      <c r="D235" s="300">
        <f>+Summary_CP!N319</f>
        <v>820.68983802765138</v>
      </c>
      <c r="E235" s="300">
        <f t="shared" si="3"/>
        <v>22967.032715780471</v>
      </c>
    </row>
    <row r="236" spans="1:5" x14ac:dyDescent="0.25">
      <c r="A236" s="295">
        <v>2034</v>
      </c>
      <c r="B236" s="295">
        <v>3</v>
      </c>
      <c r="C236" s="300">
        <v>23715.707025505246</v>
      </c>
      <c r="D236" s="300">
        <f>+Summary_CP!N320</f>
        <v>761.22485804713313</v>
      </c>
      <c r="E236" s="300">
        <f t="shared" si="3"/>
        <v>22954.482167458114</v>
      </c>
    </row>
    <row r="237" spans="1:5" x14ac:dyDescent="0.25">
      <c r="A237" s="295">
        <v>2034</v>
      </c>
      <c r="B237" s="295">
        <v>4</v>
      </c>
      <c r="C237" s="300">
        <v>25751.997604536216</v>
      </c>
      <c r="D237" s="300">
        <f>+Summary_CP!N321</f>
        <v>830.31913599197969</v>
      </c>
      <c r="E237" s="300">
        <f t="shared" si="3"/>
        <v>24921.678468544236</v>
      </c>
    </row>
    <row r="238" spans="1:5" x14ac:dyDescent="0.25">
      <c r="A238" s="295">
        <v>2034</v>
      </c>
      <c r="B238" s="295">
        <v>5</v>
      </c>
      <c r="C238" s="300">
        <v>28140.429331815943</v>
      </c>
      <c r="D238" s="300">
        <f>+Summary_CP!N322</f>
        <v>932.17015999240573</v>
      </c>
      <c r="E238" s="300">
        <f t="shared" si="3"/>
        <v>27208.259171823538</v>
      </c>
    </row>
    <row r="239" spans="1:5" x14ac:dyDescent="0.25">
      <c r="A239" s="295">
        <v>2034</v>
      </c>
      <c r="B239" s="295">
        <v>6</v>
      </c>
      <c r="C239" s="300">
        <v>30029.6313492792</v>
      </c>
      <c r="D239" s="300">
        <f>+Summary_CP!N323</f>
        <v>988.82313207770767</v>
      </c>
      <c r="E239" s="300">
        <f t="shared" si="3"/>
        <v>29040.808217201491</v>
      </c>
    </row>
    <row r="240" spans="1:5" x14ac:dyDescent="0.25">
      <c r="A240" s="295">
        <v>2034</v>
      </c>
      <c r="B240" s="295">
        <v>7</v>
      </c>
      <c r="C240" s="300">
        <v>30560.746859398612</v>
      </c>
      <c r="D240" s="300">
        <f>+Summary_CP!N324</f>
        <v>1012.3126842874556</v>
      </c>
      <c r="E240" s="300">
        <f t="shared" si="3"/>
        <v>29548.434175111157</v>
      </c>
    </row>
    <row r="241" spans="1:5" x14ac:dyDescent="0.25">
      <c r="A241" s="295">
        <v>2034</v>
      </c>
      <c r="B241" s="295">
        <v>8</v>
      </c>
      <c r="C241" s="299">
        <v>31496.929815233627</v>
      </c>
      <c r="D241" s="299">
        <f>+Summary_CP!N325</f>
        <v>1045.9283132962737</v>
      </c>
      <c r="E241" s="299">
        <f t="shared" si="3"/>
        <v>30451.001501937353</v>
      </c>
    </row>
    <row r="242" spans="1:5" x14ac:dyDescent="0.25">
      <c r="A242" s="295">
        <v>2034</v>
      </c>
      <c r="B242" s="295">
        <v>9</v>
      </c>
      <c r="C242" s="300">
        <v>29501.577569352576</v>
      </c>
      <c r="D242" s="300">
        <f>+Summary_CP!N326</f>
        <v>910.02827932077673</v>
      </c>
      <c r="E242" s="300">
        <f t="shared" si="3"/>
        <v>28591.549290031799</v>
      </c>
    </row>
    <row r="243" spans="1:5" x14ac:dyDescent="0.25">
      <c r="A243" s="295">
        <v>2034</v>
      </c>
      <c r="B243" s="295">
        <v>10</v>
      </c>
      <c r="C243" s="300">
        <v>27755.201786168433</v>
      </c>
      <c r="D243" s="300">
        <f>+Summary_CP!N327</f>
        <v>912.17418586862891</v>
      </c>
      <c r="E243" s="300">
        <f t="shared" si="3"/>
        <v>26843.027600299803</v>
      </c>
    </row>
    <row r="244" spans="1:5" x14ac:dyDescent="0.25">
      <c r="A244" s="295">
        <v>2034</v>
      </c>
      <c r="B244" s="295">
        <v>11</v>
      </c>
      <c r="C244" s="300">
        <v>24388.105833512909</v>
      </c>
      <c r="D244" s="300">
        <f>+Summary_CP!N328</f>
        <v>745.81271887780599</v>
      </c>
      <c r="E244" s="300">
        <f t="shared" si="3"/>
        <v>23642.293114635104</v>
      </c>
    </row>
    <row r="245" spans="1:5" x14ac:dyDescent="0.25">
      <c r="A245" s="295">
        <v>2034</v>
      </c>
      <c r="B245" s="295">
        <v>12</v>
      </c>
      <c r="C245" s="300">
        <v>23429.447666734588</v>
      </c>
      <c r="D245" s="300">
        <f>+Summary_CP!N329</f>
        <v>710.08148581064165</v>
      </c>
      <c r="E245" s="300">
        <f t="shared" si="3"/>
        <v>22719.366180923946</v>
      </c>
    </row>
    <row r="246" spans="1:5" x14ac:dyDescent="0.25">
      <c r="A246" s="295">
        <v>2035</v>
      </c>
      <c r="B246" s="295">
        <v>1</v>
      </c>
      <c r="C246" s="299">
        <v>25349.308962465308</v>
      </c>
      <c r="D246" s="299">
        <f>+Summary_CP!N330</f>
        <v>891.77667376009197</v>
      </c>
      <c r="E246" s="299">
        <f t="shared" si="3"/>
        <v>24457.532288705217</v>
      </c>
    </row>
    <row r="247" spans="1:5" x14ac:dyDescent="0.25">
      <c r="A247" s="295">
        <v>2035</v>
      </c>
      <c r="B247" s="295">
        <v>2</v>
      </c>
      <c r="C247" s="300">
        <v>24156.410872181259</v>
      </c>
      <c r="D247" s="300">
        <f>+Summary_CP!N331</f>
        <v>822.69233793563012</v>
      </c>
      <c r="E247" s="300">
        <f t="shared" si="3"/>
        <v>23333.718534245629</v>
      </c>
    </row>
    <row r="248" spans="1:5" x14ac:dyDescent="0.25">
      <c r="A248" s="295">
        <v>2035</v>
      </c>
      <c r="B248" s="295">
        <v>3</v>
      </c>
      <c r="C248" s="300">
        <v>24083.279167919685</v>
      </c>
      <c r="D248" s="300">
        <f>+Summary_CP!N332</f>
        <v>763.17185809955231</v>
      </c>
      <c r="E248" s="300">
        <f t="shared" si="3"/>
        <v>23320.107309820134</v>
      </c>
    </row>
    <row r="249" spans="1:5" x14ac:dyDescent="0.25">
      <c r="A249" s="295">
        <v>2035</v>
      </c>
      <c r="B249" s="295">
        <v>4</v>
      </c>
      <c r="C249" s="300">
        <v>26151.130420638678</v>
      </c>
      <c r="D249" s="300">
        <f>+Summary_CP!N333</f>
        <v>836.05809095696293</v>
      </c>
      <c r="E249" s="300">
        <f t="shared" si="3"/>
        <v>25315.072329681716</v>
      </c>
    </row>
    <row r="250" spans="1:5" x14ac:dyDescent="0.25">
      <c r="A250" s="295">
        <v>2035</v>
      </c>
      <c r="B250" s="295">
        <v>5</v>
      </c>
      <c r="C250" s="300">
        <v>28576.580692887896</v>
      </c>
      <c r="D250" s="300">
        <f>+Summary_CP!N334</f>
        <v>937.7091635099772</v>
      </c>
      <c r="E250" s="300">
        <f t="shared" ref="E250:E313" si="4">+C250-D250</f>
        <v>27638.871529377917</v>
      </c>
    </row>
    <row r="251" spans="1:5" x14ac:dyDescent="0.25">
      <c r="A251" s="295">
        <v>2035</v>
      </c>
      <c r="B251" s="295">
        <v>6</v>
      </c>
      <c r="C251" s="300">
        <v>30495.063643543057</v>
      </c>
      <c r="D251" s="300">
        <f>+Summary_CP!N335</f>
        <v>993.32651879813534</v>
      </c>
      <c r="E251" s="300">
        <f t="shared" si="4"/>
        <v>29501.737124744923</v>
      </c>
    </row>
    <row r="252" spans="1:5" x14ac:dyDescent="0.25">
      <c r="A252" s="295">
        <v>2035</v>
      </c>
      <c r="B252" s="295">
        <v>7</v>
      </c>
      <c r="C252" s="300">
        <v>31034.410966684707</v>
      </c>
      <c r="D252" s="300">
        <f>+Summary_CP!N336</f>
        <v>1018.7708162493032</v>
      </c>
      <c r="E252" s="300">
        <f t="shared" si="4"/>
        <v>30015.640150435403</v>
      </c>
    </row>
    <row r="253" spans="1:5" x14ac:dyDescent="0.25">
      <c r="A253" s="295">
        <v>2035</v>
      </c>
      <c r="B253" s="295">
        <v>8</v>
      </c>
      <c r="C253" s="299">
        <v>31985.103916862208</v>
      </c>
      <c r="D253" s="299">
        <f>+Summary_CP!N337</f>
        <v>1052.5826554852608</v>
      </c>
      <c r="E253" s="299">
        <f t="shared" si="4"/>
        <v>30932.521261376947</v>
      </c>
    </row>
    <row r="254" spans="1:5" x14ac:dyDescent="0.25">
      <c r="A254" s="295">
        <v>2035</v>
      </c>
      <c r="B254" s="295">
        <v>9</v>
      </c>
      <c r="C254" s="300">
        <v>29958.825504660199</v>
      </c>
      <c r="D254" s="300">
        <f>+Summary_CP!N338</f>
        <v>915.86379216177454</v>
      </c>
      <c r="E254" s="300">
        <f t="shared" si="4"/>
        <v>29042.961712498425</v>
      </c>
    </row>
    <row r="255" spans="1:5" x14ac:dyDescent="0.25">
      <c r="A255" s="295">
        <v>2035</v>
      </c>
      <c r="B255" s="295">
        <v>10</v>
      </c>
      <c r="C255" s="300">
        <v>28185.382466538416</v>
      </c>
      <c r="D255" s="300">
        <f>+Summary_CP!N339</f>
        <v>916.25880126267725</v>
      </c>
      <c r="E255" s="300">
        <f t="shared" si="4"/>
        <v>27269.12366527574</v>
      </c>
    </row>
    <row r="256" spans="1:5" x14ac:dyDescent="0.25">
      <c r="A256" s="295">
        <v>2035</v>
      </c>
      <c r="B256" s="295">
        <v>11</v>
      </c>
      <c r="C256" s="300">
        <v>24766.099553076641</v>
      </c>
      <c r="D256" s="300">
        <f>+Summary_CP!N340</f>
        <v>748.39956075866371</v>
      </c>
      <c r="E256" s="300">
        <f t="shared" si="4"/>
        <v>24017.699992317979</v>
      </c>
    </row>
    <row r="257" spans="1:5" x14ac:dyDescent="0.25">
      <c r="A257" s="295">
        <v>2035</v>
      </c>
      <c r="B257" s="295">
        <v>12</v>
      </c>
      <c r="C257" s="300">
        <v>23792.583046387692</v>
      </c>
      <c r="D257" s="300">
        <f>+Summary_CP!N341</f>
        <v>712.96922065592264</v>
      </c>
      <c r="E257" s="300">
        <f t="shared" si="4"/>
        <v>23079.613825731769</v>
      </c>
    </row>
    <row r="258" spans="1:5" x14ac:dyDescent="0.25">
      <c r="A258" s="295">
        <v>2036</v>
      </c>
      <c r="B258" s="295">
        <v>1</v>
      </c>
      <c r="C258" s="299">
        <v>25603.817187920369</v>
      </c>
      <c r="D258" s="299">
        <f>+Summary_CP!N342</f>
        <v>893.78971437101416</v>
      </c>
      <c r="E258" s="299">
        <f t="shared" si="4"/>
        <v>24710.027473549355</v>
      </c>
    </row>
    <row r="259" spans="1:5" x14ac:dyDescent="0.25">
      <c r="A259" s="295">
        <v>2036</v>
      </c>
      <c r="B259" s="295">
        <v>2</v>
      </c>
      <c r="C259" s="300">
        <v>24521.127437917268</v>
      </c>
      <c r="D259" s="300">
        <f>+Summary_CP!N343</f>
        <v>824.707980878135</v>
      </c>
      <c r="E259" s="300">
        <f t="shared" si="4"/>
        <v>23696.419457039134</v>
      </c>
    </row>
    <row r="260" spans="1:5" x14ac:dyDescent="0.25">
      <c r="A260" s="295">
        <v>2036</v>
      </c>
      <c r="B260" s="295">
        <v>3</v>
      </c>
      <c r="C260" s="300">
        <v>24446.891581877277</v>
      </c>
      <c r="D260" s="300">
        <f>+Summary_CP!N344</f>
        <v>765.13144801133285</v>
      </c>
      <c r="E260" s="300">
        <f t="shared" si="4"/>
        <v>23681.760133865944</v>
      </c>
    </row>
    <row r="261" spans="1:5" x14ac:dyDescent="0.25">
      <c r="A261" s="295">
        <v>2036</v>
      </c>
      <c r="B261" s="295">
        <v>4</v>
      </c>
      <c r="C261" s="300">
        <v>26545.963515985368</v>
      </c>
      <c r="D261" s="300">
        <f>+Summary_CP!N345</f>
        <v>841.83794614076612</v>
      </c>
      <c r="E261" s="300">
        <f t="shared" si="4"/>
        <v>25704.1255698446</v>
      </c>
    </row>
    <row r="262" spans="1:5" x14ac:dyDescent="0.25">
      <c r="A262" s="295">
        <v>2036</v>
      </c>
      <c r="B262" s="295">
        <v>5</v>
      </c>
      <c r="C262" s="300">
        <v>29008.033545132203</v>
      </c>
      <c r="D262" s="300">
        <f>+Summary_CP!N346</f>
        <v>943.28356788205144</v>
      </c>
      <c r="E262" s="300">
        <f t="shared" si="4"/>
        <v>28064.749977250151</v>
      </c>
    </row>
    <row r="263" spans="1:5" x14ac:dyDescent="0.25">
      <c r="A263" s="295">
        <v>2036</v>
      </c>
      <c r="B263" s="295">
        <v>6</v>
      </c>
      <c r="C263" s="300">
        <v>30955.481995541792</v>
      </c>
      <c r="D263" s="300">
        <f>+Summary_CP!N347</f>
        <v>997.855389248047</v>
      </c>
      <c r="E263" s="300">
        <f t="shared" si="4"/>
        <v>29957.626606293743</v>
      </c>
    </row>
    <row r="264" spans="1:5" x14ac:dyDescent="0.25">
      <c r="A264" s="295">
        <v>2036</v>
      </c>
      <c r="B264" s="295">
        <v>7</v>
      </c>
      <c r="C264" s="300">
        <v>31502.972453211001</v>
      </c>
      <c r="D264" s="300">
        <f>+Summary_CP!N348</f>
        <v>1025.2722840661954</v>
      </c>
      <c r="E264" s="300">
        <f t="shared" si="4"/>
        <v>30477.700169144806</v>
      </c>
    </row>
    <row r="265" spans="1:5" x14ac:dyDescent="0.25">
      <c r="A265" s="295">
        <v>2036</v>
      </c>
      <c r="B265" s="295">
        <v>8</v>
      </c>
      <c r="C265" s="299">
        <v>32468.019086545028</v>
      </c>
      <c r="D265" s="299">
        <f>+Summary_CP!N349</f>
        <v>1059.2814118074502</v>
      </c>
      <c r="E265" s="299">
        <f t="shared" si="4"/>
        <v>31408.737674737578</v>
      </c>
    </row>
    <row r="266" spans="1:5" x14ac:dyDescent="0.25">
      <c r="A266" s="295">
        <v>2036</v>
      </c>
      <c r="B266" s="295">
        <v>9</v>
      </c>
      <c r="C266" s="300">
        <v>30411.147664991018</v>
      </c>
      <c r="D266" s="300">
        <f>+Summary_CP!N350</f>
        <v>921.73860378013137</v>
      </c>
      <c r="E266" s="300">
        <f t="shared" si="4"/>
        <v>29489.409061210888</v>
      </c>
    </row>
    <row r="267" spans="1:5" x14ac:dyDescent="0.25">
      <c r="A267" s="295">
        <v>2036</v>
      </c>
      <c r="B267" s="295">
        <v>10</v>
      </c>
      <c r="C267" s="300">
        <v>28610.928958173477</v>
      </c>
      <c r="D267" s="300">
        <f>+Summary_CP!N351</f>
        <v>920.36650015611053</v>
      </c>
      <c r="E267" s="300">
        <f t="shared" si="4"/>
        <v>27690.562458017368</v>
      </c>
    </row>
    <row r="268" spans="1:5" x14ac:dyDescent="0.25">
      <c r="A268" s="295">
        <v>2036</v>
      </c>
      <c r="B268" s="295">
        <v>11</v>
      </c>
      <c r="C268" s="300">
        <v>25140.021276111922</v>
      </c>
      <c r="D268" s="300">
        <f>+Summary_CP!N352</f>
        <v>751.00165401385811</v>
      </c>
      <c r="E268" s="300">
        <f t="shared" si="4"/>
        <v>24389.019622098065</v>
      </c>
    </row>
    <row r="269" spans="1:5" x14ac:dyDescent="0.25">
      <c r="A269" s="295">
        <v>2036</v>
      </c>
      <c r="B269" s="295">
        <v>12</v>
      </c>
      <c r="C269" s="300">
        <v>24151.806493305481</v>
      </c>
      <c r="D269" s="300">
        <f>+Summary_CP!N353</f>
        <v>715.87354354853233</v>
      </c>
      <c r="E269" s="300">
        <f t="shared" si="4"/>
        <v>23435.932949756949</v>
      </c>
    </row>
    <row r="270" spans="1:5" x14ac:dyDescent="0.25">
      <c r="A270" s="295">
        <v>2037</v>
      </c>
      <c r="B270" s="295">
        <v>1</v>
      </c>
      <c r="C270" s="299">
        <v>25854.657030695686</v>
      </c>
      <c r="D270" s="299">
        <f>+Summary_CP!N354</f>
        <v>895.81533689234084</v>
      </c>
      <c r="E270" s="299">
        <f t="shared" si="4"/>
        <v>24958.841693803344</v>
      </c>
    </row>
    <row r="271" spans="1:5" x14ac:dyDescent="0.25">
      <c r="A271" s="295">
        <v>2037</v>
      </c>
      <c r="B271" s="295">
        <v>2</v>
      </c>
      <c r="C271" s="300">
        <v>24867.060411852977</v>
      </c>
      <c r="D271" s="300">
        <f>+Summary_CP!N355</f>
        <v>826.73688500595927</v>
      </c>
      <c r="E271" s="300">
        <f t="shared" si="4"/>
        <v>24040.323526847016</v>
      </c>
    </row>
    <row r="272" spans="1:5" x14ac:dyDescent="0.25">
      <c r="A272" s="295">
        <v>2037</v>
      </c>
      <c r="B272" s="295">
        <v>3</v>
      </c>
      <c r="C272" s="300">
        <v>24791.777269936039</v>
      </c>
      <c r="D272" s="300">
        <f>+Summary_CP!N356</f>
        <v>767.10374009963584</v>
      </c>
      <c r="E272" s="300">
        <f t="shared" si="4"/>
        <v>24024.673529836404</v>
      </c>
    </row>
    <row r="273" spans="1:5" x14ac:dyDescent="0.25">
      <c r="A273" s="295">
        <v>2037</v>
      </c>
      <c r="B273" s="295">
        <v>4</v>
      </c>
      <c r="C273" s="300">
        <v>26920.4619613902</v>
      </c>
      <c r="D273" s="300">
        <f>+Summary_CP!N357</f>
        <v>847.65900366640597</v>
      </c>
      <c r="E273" s="300">
        <f t="shared" si="4"/>
        <v>26072.802957723794</v>
      </c>
    </row>
    <row r="274" spans="1:5" x14ac:dyDescent="0.25">
      <c r="A274" s="295">
        <v>2037</v>
      </c>
      <c r="B274" s="295">
        <v>5</v>
      </c>
      <c r="C274" s="300">
        <v>29417.265760808285</v>
      </c>
      <c r="D274" s="300">
        <f>+Summary_CP!N358</f>
        <v>948.89361978821989</v>
      </c>
      <c r="E274" s="300">
        <f t="shared" si="4"/>
        <v>28468.372141020063</v>
      </c>
    </row>
    <row r="275" spans="1:5" x14ac:dyDescent="0.25">
      <c r="A275" s="295">
        <v>2037</v>
      </c>
      <c r="B275" s="295">
        <v>6</v>
      </c>
      <c r="C275" s="300">
        <v>31392.187933041732</v>
      </c>
      <c r="D275" s="300">
        <f>+Summary_CP!N359</f>
        <v>1002.4099238876297</v>
      </c>
      <c r="E275" s="300">
        <f t="shared" si="4"/>
        <v>30389.778009154103</v>
      </c>
    </row>
    <row r="276" spans="1:5" x14ac:dyDescent="0.25">
      <c r="A276" s="295">
        <v>2037</v>
      </c>
      <c r="B276" s="295">
        <v>7</v>
      </c>
      <c r="C276" s="300">
        <v>31947.402138434303</v>
      </c>
      <c r="D276" s="300">
        <f>+Summary_CP!N360</f>
        <v>1031.8173964832079</v>
      </c>
      <c r="E276" s="300">
        <f t="shared" si="4"/>
        <v>30915.584741951094</v>
      </c>
    </row>
    <row r="277" spans="1:5" x14ac:dyDescent="0.25">
      <c r="A277" s="295">
        <v>2037</v>
      </c>
      <c r="B277" s="295">
        <v>8</v>
      </c>
      <c r="C277" s="299">
        <v>32926.063213139394</v>
      </c>
      <c r="D277" s="299">
        <f>+Summary_CP!N361</f>
        <v>1066.0248962951337</v>
      </c>
      <c r="E277" s="299">
        <f t="shared" si="4"/>
        <v>31860.03831684426</v>
      </c>
    </row>
    <row r="278" spans="1:5" x14ac:dyDescent="0.25">
      <c r="A278" s="295">
        <v>2037</v>
      </c>
      <c r="B278" s="295">
        <v>9</v>
      </c>
      <c r="C278" s="300">
        <v>30840.17437998133</v>
      </c>
      <c r="D278" s="300">
        <f>+Summary_CP!N362</f>
        <v>927.65299464709256</v>
      </c>
      <c r="E278" s="300">
        <f t="shared" si="4"/>
        <v>29912.521385334239</v>
      </c>
    </row>
    <row r="279" spans="1:5" x14ac:dyDescent="0.25">
      <c r="A279" s="295">
        <v>2037</v>
      </c>
      <c r="B279" s="295">
        <v>10</v>
      </c>
      <c r="C279" s="300">
        <v>29014.559001964193</v>
      </c>
      <c r="D279" s="300">
        <f>+Summary_CP!N363</f>
        <v>924.49744746419765</v>
      </c>
      <c r="E279" s="300">
        <f t="shared" si="4"/>
        <v>28090.061554499996</v>
      </c>
    </row>
    <row r="280" spans="1:5" x14ac:dyDescent="0.25">
      <c r="A280" s="295">
        <v>2037</v>
      </c>
      <c r="B280" s="295">
        <v>11</v>
      </c>
      <c r="C280" s="300">
        <v>25494.685324364636</v>
      </c>
      <c r="D280" s="300">
        <f>+Summary_CP!N364</f>
        <v>753.61912363031388</v>
      </c>
      <c r="E280" s="300">
        <f t="shared" si="4"/>
        <v>24741.066200734324</v>
      </c>
    </row>
    <row r="281" spans="1:5" x14ac:dyDescent="0.25">
      <c r="A281" s="295">
        <v>2037</v>
      </c>
      <c r="B281" s="295">
        <v>12</v>
      </c>
      <c r="C281" s="300">
        <v>24492.529254414323</v>
      </c>
      <c r="D281" s="300">
        <f>+Summary_CP!N365</f>
        <v>718.7945811423383</v>
      </c>
      <c r="E281" s="300">
        <f t="shared" si="4"/>
        <v>23773.734673271985</v>
      </c>
    </row>
    <row r="282" spans="1:5" x14ac:dyDescent="0.25">
      <c r="A282" s="295">
        <v>2038</v>
      </c>
      <c r="B282" s="295">
        <v>1</v>
      </c>
      <c r="C282" s="299">
        <v>26114.522716370673</v>
      </c>
      <c r="D282" s="299">
        <f>+Summary_CP!N366</f>
        <v>897.85365352446274</v>
      </c>
      <c r="E282" s="299">
        <f t="shared" si="4"/>
        <v>25216.669062846209</v>
      </c>
    </row>
    <row r="283" spans="1:5" x14ac:dyDescent="0.25">
      <c r="A283" s="295">
        <v>2038</v>
      </c>
      <c r="B283" s="295">
        <v>2</v>
      </c>
      <c r="C283" s="300">
        <v>25225.914159012984</v>
      </c>
      <c r="D283" s="300">
        <f>+Summary_CP!N367</f>
        <v>828.7791695778119</v>
      </c>
      <c r="E283" s="300">
        <f t="shared" si="4"/>
        <v>24397.134989435173</v>
      </c>
    </row>
    <row r="284" spans="1:5" x14ac:dyDescent="0.25">
      <c r="A284" s="295">
        <v>2038</v>
      </c>
      <c r="B284" s="295">
        <v>3</v>
      </c>
      <c r="C284" s="300">
        <v>25149.544614556802</v>
      </c>
      <c r="D284" s="300">
        <f>+Summary_CP!N368</f>
        <v>769.08884773328373</v>
      </c>
      <c r="E284" s="300">
        <f t="shared" si="4"/>
        <v>24380.455766823517</v>
      </c>
    </row>
    <row r="285" spans="1:5" x14ac:dyDescent="0.25">
      <c r="A285" s="295">
        <v>2038</v>
      </c>
      <c r="B285" s="295">
        <v>4</v>
      </c>
      <c r="C285" s="300">
        <v>27308.948114965413</v>
      </c>
      <c r="D285" s="300">
        <f>+Summary_CP!N369</f>
        <v>853.52156797754537</v>
      </c>
      <c r="E285" s="300">
        <f t="shared" si="4"/>
        <v>26455.426546987866</v>
      </c>
    </row>
    <row r="286" spans="1:5" x14ac:dyDescent="0.25">
      <c r="A286" s="295">
        <v>2038</v>
      </c>
      <c r="B286" s="295">
        <v>5</v>
      </c>
      <c r="C286" s="300">
        <v>29841.783008710892</v>
      </c>
      <c r="D286" s="300">
        <f>+Summary_CP!N370</f>
        <v>954.53956778290012</v>
      </c>
      <c r="E286" s="300">
        <f t="shared" si="4"/>
        <v>28887.243440927992</v>
      </c>
    </row>
    <row r="287" spans="1:5" x14ac:dyDescent="0.25">
      <c r="A287" s="295">
        <v>2038</v>
      </c>
      <c r="B287" s="295">
        <v>6</v>
      </c>
      <c r="C287" s="300">
        <v>31845.205060307544</v>
      </c>
      <c r="D287" s="300">
        <f>+Summary_CP!N371</f>
        <v>1006.9903046676371</v>
      </c>
      <c r="E287" s="300">
        <f t="shared" si="4"/>
        <v>30838.214755639907</v>
      </c>
    </row>
    <row r="288" spans="1:5" x14ac:dyDescent="0.25">
      <c r="A288" s="295">
        <v>2038</v>
      </c>
      <c r="B288" s="295">
        <v>7</v>
      </c>
      <c r="C288" s="300">
        <v>32408.431499345017</v>
      </c>
      <c r="D288" s="300">
        <f>+Summary_CP!N372</f>
        <v>1038.4064645884864</v>
      </c>
      <c r="E288" s="300">
        <f t="shared" si="4"/>
        <v>31370.025034756531</v>
      </c>
    </row>
    <row r="289" spans="1:5" x14ac:dyDescent="0.25">
      <c r="A289" s="295">
        <v>2038</v>
      </c>
      <c r="B289" s="295">
        <v>8</v>
      </c>
      <c r="C289" s="299">
        <v>33401.21552175848</v>
      </c>
      <c r="D289" s="299">
        <f>+Summary_CP!N373</f>
        <v>1072.8134253429271</v>
      </c>
      <c r="E289" s="299">
        <f t="shared" si="4"/>
        <v>32328.402096415553</v>
      </c>
    </row>
    <row r="290" spans="1:5" x14ac:dyDescent="0.25">
      <c r="A290" s="295">
        <v>2038</v>
      </c>
      <c r="B290" s="295">
        <v>9</v>
      </c>
      <c r="C290" s="300">
        <v>31285.225461855451</v>
      </c>
      <c r="D290" s="300">
        <f>+Summary_CP!N374</f>
        <v>933.60724736238581</v>
      </c>
      <c r="E290" s="300">
        <f t="shared" si="4"/>
        <v>30351.618214493064</v>
      </c>
    </row>
    <row r="291" spans="1:5" x14ac:dyDescent="0.25">
      <c r="A291" s="295">
        <v>2038</v>
      </c>
      <c r="B291" s="295">
        <v>10</v>
      </c>
      <c r="C291" s="300">
        <v>29433.264834000816</v>
      </c>
      <c r="D291" s="300">
        <f>+Summary_CP!N375</f>
        <v>928.65180947675253</v>
      </c>
      <c r="E291" s="300">
        <f t="shared" si="4"/>
        <v>28504.613024524064</v>
      </c>
    </row>
    <row r="292" spans="1:5" x14ac:dyDescent="0.25">
      <c r="A292" s="295">
        <v>2038</v>
      </c>
      <c r="B292" s="295">
        <v>11</v>
      </c>
      <c r="C292" s="300">
        <v>25862.596255925833</v>
      </c>
      <c r="D292" s="300">
        <f>+Summary_CP!N376</f>
        <v>756.25209573446489</v>
      </c>
      <c r="E292" s="300">
        <f t="shared" si="4"/>
        <v>25106.344160191369</v>
      </c>
    </row>
    <row r="293" spans="1:5" x14ac:dyDescent="0.25">
      <c r="A293" s="295">
        <v>2038</v>
      </c>
      <c r="B293" s="295">
        <v>12</v>
      </c>
      <c r="C293" s="300">
        <v>24845.978184637825</v>
      </c>
      <c r="D293" s="300">
        <f>+Summary_CP!N377</f>
        <v>721.73246120203021</v>
      </c>
      <c r="E293" s="300">
        <f t="shared" si="4"/>
        <v>24124.245723435793</v>
      </c>
    </row>
    <row r="294" spans="1:5" x14ac:dyDescent="0.25">
      <c r="A294" s="295">
        <v>2039</v>
      </c>
      <c r="B294" s="295">
        <v>1</v>
      </c>
      <c r="C294" s="299">
        <v>26366.708843618719</v>
      </c>
      <c r="D294" s="299">
        <f>+Summary_CP!N378</f>
        <v>899.90477751893707</v>
      </c>
      <c r="E294" s="299">
        <f t="shared" si="4"/>
        <v>25466.804066099783</v>
      </c>
    </row>
    <row r="295" spans="1:5" x14ac:dyDescent="0.25">
      <c r="A295" s="295">
        <v>2039</v>
      </c>
      <c r="B295" s="295">
        <v>2</v>
      </c>
      <c r="C295" s="300">
        <v>25585.713864229692</v>
      </c>
      <c r="D295" s="300">
        <f>+Summary_CP!N379</f>
        <v>830.83495497075558</v>
      </c>
      <c r="E295" s="300">
        <f t="shared" si="4"/>
        <v>24754.878909258936</v>
      </c>
    </row>
    <row r="296" spans="1:5" x14ac:dyDescent="0.25">
      <c r="A296" s="295">
        <v>2039</v>
      </c>
      <c r="B296" s="295">
        <v>3</v>
      </c>
      <c r="C296" s="300">
        <v>25508.255053417906</v>
      </c>
      <c r="D296" s="300">
        <f>+Summary_CP!N380</f>
        <v>771.08688534266469</v>
      </c>
      <c r="E296" s="300">
        <f t="shared" si="4"/>
        <v>24737.168168075241</v>
      </c>
    </row>
    <row r="297" spans="1:5" x14ac:dyDescent="0.25">
      <c r="A297" s="295">
        <v>2039</v>
      </c>
      <c r="B297" s="295">
        <v>4</v>
      </c>
      <c r="C297" s="300">
        <v>27698.458339237397</v>
      </c>
      <c r="D297" s="300">
        <f>+Summary_CP!N381</f>
        <v>859.42594585703569</v>
      </c>
      <c r="E297" s="300">
        <f t="shared" si="4"/>
        <v>26839.032393380363</v>
      </c>
    </row>
    <row r="298" spans="1:5" x14ac:dyDescent="0.25">
      <c r="A298" s="295">
        <v>2039</v>
      </c>
      <c r="B298" s="295">
        <v>5</v>
      </c>
      <c r="C298" s="300">
        <v>30267.419307240791</v>
      </c>
      <c r="D298" s="300">
        <f>+Summary_CP!N382</f>
        <v>960.22166231067638</v>
      </c>
      <c r="E298" s="300">
        <f t="shared" si="4"/>
        <v>29307.197644930115</v>
      </c>
    </row>
    <row r="299" spans="1:5" x14ac:dyDescent="0.25">
      <c r="A299" s="295">
        <v>2039</v>
      </c>
      <c r="B299" s="295">
        <v>6</v>
      </c>
      <c r="C299" s="300">
        <v>32299.416365437613</v>
      </c>
      <c r="D299" s="300">
        <f>+Summary_CP!N383</f>
        <v>1011.596715042697</v>
      </c>
      <c r="E299" s="300">
        <f t="shared" si="4"/>
        <v>31287.819650394915</v>
      </c>
    </row>
    <row r="300" spans="1:5" x14ac:dyDescent="0.25">
      <c r="A300" s="295">
        <v>2039</v>
      </c>
      <c r="B300" s="295">
        <v>7</v>
      </c>
      <c r="C300" s="300">
        <v>32870.676158805021</v>
      </c>
      <c r="D300" s="300">
        <f>+Summary_CP!N384</f>
        <v>1045.0398018321057</v>
      </c>
      <c r="E300" s="300">
        <f t="shared" si="4"/>
        <v>31825.636356972915</v>
      </c>
    </row>
    <row r="301" spans="1:5" x14ac:dyDescent="0.25">
      <c r="A301" s="295">
        <v>2039</v>
      </c>
      <c r="B301" s="295">
        <v>8</v>
      </c>
      <c r="C301" s="299">
        <v>33877.620357787571</v>
      </c>
      <c r="D301" s="299">
        <f>+Summary_CP!N385</f>
        <v>1079.6473177266209</v>
      </c>
      <c r="E301" s="299">
        <f t="shared" si="4"/>
        <v>32797.973040060948</v>
      </c>
    </row>
    <row r="302" spans="1:5" x14ac:dyDescent="0.25">
      <c r="A302" s="295">
        <v>2039</v>
      </c>
      <c r="B302" s="295">
        <v>9</v>
      </c>
      <c r="C302" s="300">
        <v>31731.449722663539</v>
      </c>
      <c r="D302" s="300">
        <f>+Summary_CP!N386</f>
        <v>939.60164667133256</v>
      </c>
      <c r="E302" s="300">
        <f t="shared" si="4"/>
        <v>30791.848075992206</v>
      </c>
    </row>
    <row r="303" spans="1:5" x14ac:dyDescent="0.25">
      <c r="A303" s="295">
        <v>2039</v>
      </c>
      <c r="B303" s="295">
        <v>10</v>
      </c>
      <c r="C303" s="300">
        <v>29853.074397455432</v>
      </c>
      <c r="D303" s="300">
        <f>+Summary_CP!N387</f>
        <v>932.82975387047645</v>
      </c>
      <c r="E303" s="300">
        <f t="shared" si="4"/>
        <v>28920.244643584956</v>
      </c>
    </row>
    <row r="304" spans="1:5" x14ac:dyDescent="0.25">
      <c r="A304" s="295">
        <v>2039</v>
      </c>
      <c r="B304" s="295">
        <v>11</v>
      </c>
      <c r="C304" s="300">
        <v>26231.477020775983</v>
      </c>
      <c r="D304" s="300">
        <f>+Summary_CP!N388</f>
        <v>758.90069760291647</v>
      </c>
      <c r="E304" s="300">
        <f t="shared" si="4"/>
        <v>25472.576323173067</v>
      </c>
    </row>
    <row r="305" spans="1:5" x14ac:dyDescent="0.25">
      <c r="A305" s="295">
        <v>2039</v>
      </c>
      <c r="B305" s="295">
        <v>12</v>
      </c>
      <c r="C305" s="300">
        <v>25200.358825525698</v>
      </c>
      <c r="D305" s="300">
        <f>+Summary_CP!N389</f>
        <v>724.68731261335904</v>
      </c>
      <c r="E305" s="300">
        <f t="shared" si="4"/>
        <v>24475.67151291234</v>
      </c>
    </row>
    <row r="306" spans="1:5" x14ac:dyDescent="0.25">
      <c r="A306" s="295">
        <v>2040</v>
      </c>
      <c r="B306" s="295">
        <v>1</v>
      </c>
      <c r="C306" s="299">
        <v>26637.821607821188</v>
      </c>
      <c r="D306" s="299">
        <f>+Summary_CP!N390</f>
        <v>901.96882318839062</v>
      </c>
      <c r="E306" s="299">
        <f t="shared" si="4"/>
        <v>25735.852784632796</v>
      </c>
    </row>
    <row r="307" spans="1:5" x14ac:dyDescent="0.25">
      <c r="A307" s="295">
        <v>2040</v>
      </c>
      <c r="B307" s="295">
        <v>2</v>
      </c>
      <c r="C307" s="300">
        <v>25951.616792161538</v>
      </c>
      <c r="D307" s="300">
        <f>+Summary_CP!N391</f>
        <v>832.90436269074075</v>
      </c>
      <c r="E307" s="300">
        <f t="shared" si="4"/>
        <v>25118.712429470797</v>
      </c>
    </row>
    <row r="308" spans="1:5" x14ac:dyDescent="0.25">
      <c r="A308" s="295">
        <v>2040</v>
      </c>
      <c r="B308" s="295">
        <v>3</v>
      </c>
      <c r="C308" s="300">
        <v>25873.050237949643</v>
      </c>
      <c r="D308" s="300">
        <f>+Summary_CP!N392</f>
        <v>773.0979684297314</v>
      </c>
      <c r="E308" s="300">
        <f t="shared" si="4"/>
        <v>25099.952269519912</v>
      </c>
    </row>
    <row r="309" spans="1:5" x14ac:dyDescent="0.25">
      <c r="A309" s="295">
        <v>2040</v>
      </c>
      <c r="B309" s="295">
        <v>4</v>
      </c>
      <c r="C309" s="300">
        <v>28094.575760830798</v>
      </c>
      <c r="D309" s="300">
        <f>+Summary_CP!N393</f>
        <v>865.37244644561224</v>
      </c>
      <c r="E309" s="300">
        <f t="shared" si="4"/>
        <v>27229.203314385184</v>
      </c>
    </row>
    <row r="310" spans="1:5" x14ac:dyDescent="0.25">
      <c r="A310" s="295">
        <v>2040</v>
      </c>
      <c r="B310" s="295">
        <v>5</v>
      </c>
      <c r="C310" s="300">
        <v>30700.275603697057</v>
      </c>
      <c r="D310" s="300">
        <f>+Summary_CP!N394</f>
        <v>965.94015572177364</v>
      </c>
      <c r="E310" s="300">
        <f t="shared" si="4"/>
        <v>29734.335447975282</v>
      </c>
    </row>
    <row r="311" spans="1:5" x14ac:dyDescent="0.25">
      <c r="A311" s="295">
        <v>2040</v>
      </c>
      <c r="B311" s="295">
        <v>6</v>
      </c>
      <c r="C311" s="300">
        <v>32761.332381590917</v>
      </c>
      <c r="D311" s="300">
        <f>+Summary_CP!N395</f>
        <v>1016.2293399847433</v>
      </c>
      <c r="E311" s="300">
        <f t="shared" si="4"/>
        <v>31745.103041606173</v>
      </c>
    </row>
    <row r="312" spans="1:5" x14ac:dyDescent="0.25">
      <c r="A312" s="295">
        <v>2040</v>
      </c>
      <c r="B312" s="295">
        <v>7</v>
      </c>
      <c r="C312" s="300">
        <v>33340.761797745174</v>
      </c>
      <c r="D312" s="300">
        <f>+Summary_CP!N396</f>
        <v>1051.7177240450926</v>
      </c>
      <c r="E312" s="300">
        <f t="shared" si="4"/>
        <v>32289.044073700083</v>
      </c>
    </row>
    <row r="313" spans="1:5" x14ac:dyDescent="0.25">
      <c r="A313" s="295">
        <v>2040</v>
      </c>
      <c r="B313" s="295">
        <v>8</v>
      </c>
      <c r="C313" s="299">
        <v>34362.106370023022</v>
      </c>
      <c r="D313" s="299">
        <f>+Summary_CP!N397</f>
        <v>1086.5268946221913</v>
      </c>
      <c r="E313" s="299">
        <f t="shared" si="4"/>
        <v>33275.579475400831</v>
      </c>
    </row>
    <row r="314" spans="1:5" x14ac:dyDescent="0.25">
      <c r="A314" s="295">
        <v>2040</v>
      </c>
      <c r="B314" s="295">
        <v>9</v>
      </c>
      <c r="C314" s="300">
        <v>32185.243211586945</v>
      </c>
      <c r="D314" s="300">
        <f>+Summary_CP!N398</f>
        <v>945.63647948210473</v>
      </c>
      <c r="E314" s="300">
        <f t="shared" ref="E314:E377" si="5">+C314-D314</f>
        <v>31239.606732104839</v>
      </c>
    </row>
    <row r="315" spans="1:5" x14ac:dyDescent="0.25">
      <c r="A315" s="295">
        <v>2040</v>
      </c>
      <c r="B315" s="295">
        <v>10</v>
      </c>
      <c r="C315" s="300">
        <v>30280.00512089589</v>
      </c>
      <c r="D315" s="300">
        <f>+Summary_CP!N399</f>
        <v>937.03144972141286</v>
      </c>
      <c r="E315" s="300">
        <f t="shared" si="5"/>
        <v>29342.973671174477</v>
      </c>
    </row>
    <row r="316" spans="1:5" x14ac:dyDescent="0.25">
      <c r="A316" s="295">
        <v>2040</v>
      </c>
      <c r="B316" s="295">
        <v>11</v>
      </c>
      <c r="C316" s="300">
        <v>26606.615048849439</v>
      </c>
      <c r="D316" s="300">
        <f>+Summary_CP!N400</f>
        <v>761.56505767320664</v>
      </c>
      <c r="E316" s="300">
        <f t="shared" si="5"/>
        <v>25845.049991176231</v>
      </c>
    </row>
    <row r="317" spans="1:5" x14ac:dyDescent="0.25">
      <c r="A317" s="295">
        <v>2040</v>
      </c>
      <c r="B317" s="295">
        <v>12</v>
      </c>
      <c r="C317" s="300">
        <v>25560.750766439422</v>
      </c>
      <c r="D317" s="300">
        <f>+Summary_CP!N401</f>
        <v>727.65926539347049</v>
      </c>
      <c r="E317" s="300">
        <f t="shared" si="5"/>
        <v>24833.09150104595</v>
      </c>
    </row>
    <row r="318" spans="1:5" x14ac:dyDescent="0.25">
      <c r="A318" s="295">
        <f t="shared" ref="A318:A381" si="6">A306+1</f>
        <v>2041</v>
      </c>
      <c r="B318" s="295">
        <f t="shared" ref="B318:B381" si="7">B306</f>
        <v>1</v>
      </c>
      <c r="C318" s="299">
        <v>26913.109792399478</v>
      </c>
      <c r="D318" s="299">
        <f>+Summary_CP!N402</f>
        <v>904.04590591651322</v>
      </c>
      <c r="E318" s="299">
        <f t="shared" si="5"/>
        <v>26009.063886482967</v>
      </c>
    </row>
    <row r="319" spans="1:5" x14ac:dyDescent="0.25">
      <c r="A319" s="295">
        <f t="shared" si="6"/>
        <v>2041</v>
      </c>
      <c r="B319" s="295">
        <f t="shared" si="7"/>
        <v>2</v>
      </c>
      <c r="C319" s="300">
        <v>26246.490699249076</v>
      </c>
      <c r="D319" s="300">
        <f>+Summary_CP!N403</f>
        <v>834.98751538324177</v>
      </c>
      <c r="E319" s="300">
        <f t="shared" si="5"/>
        <v>25411.503183865832</v>
      </c>
    </row>
    <row r="320" spans="1:5" x14ac:dyDescent="0.25">
      <c r="A320" s="295">
        <f t="shared" si="6"/>
        <v>2041</v>
      </c>
      <c r="B320" s="295">
        <f t="shared" si="7"/>
        <v>3</v>
      </c>
      <c r="C320" s="300">
        <v>26167.031436617799</v>
      </c>
      <c r="D320" s="300">
        <f>+Summary_CP!N404</f>
        <v>775.12221357809312</v>
      </c>
      <c r="E320" s="300">
        <f t="shared" si="5"/>
        <v>25391.909223039707</v>
      </c>
    </row>
    <row r="321" spans="1:5" x14ac:dyDescent="0.25">
      <c r="A321" s="295">
        <f t="shared" si="6"/>
        <v>2041</v>
      </c>
      <c r="B321" s="295">
        <f t="shared" si="7"/>
        <v>4</v>
      </c>
      <c r="C321" s="300">
        <v>28413.798928655364</v>
      </c>
      <c r="D321" s="300">
        <f>+Summary_CP!N405</f>
        <v>871.36138126074616</v>
      </c>
      <c r="E321" s="300">
        <f t="shared" si="5"/>
        <v>27542.437547394617</v>
      </c>
    </row>
    <row r="322" spans="1:5" x14ac:dyDescent="0.25">
      <c r="A322" s="295">
        <f t="shared" si="6"/>
        <v>2041</v>
      </c>
      <c r="B322" s="295">
        <f t="shared" si="7"/>
        <v>5</v>
      </c>
      <c r="C322" s="300">
        <v>31049.105901571242</v>
      </c>
      <c r="D322" s="300">
        <f>+Summary_CP!N406</f>
        <v>971.69530228766371</v>
      </c>
      <c r="E322" s="300">
        <f t="shared" si="5"/>
        <v>30077.410599283579</v>
      </c>
    </row>
    <row r="323" spans="1:5" x14ac:dyDescent="0.25">
      <c r="A323" s="295">
        <f t="shared" si="6"/>
        <v>2041</v>
      </c>
      <c r="B323" s="295">
        <f t="shared" si="7"/>
        <v>6</v>
      </c>
      <c r="C323" s="300">
        <v>33133.581330784364</v>
      </c>
      <c r="D323" s="300">
        <f>+Summary_CP!N407</f>
        <v>1020.8883659965715</v>
      </c>
      <c r="E323" s="300">
        <f t="shared" si="5"/>
        <v>32112.692964787791</v>
      </c>
    </row>
    <row r="324" spans="1:5" x14ac:dyDescent="0.25">
      <c r="A324" s="295">
        <f t="shared" si="6"/>
        <v>2041</v>
      </c>
      <c r="B324" s="295">
        <f t="shared" si="7"/>
        <v>7</v>
      </c>
      <c r="C324" s="300">
        <v>33719.594483789821</v>
      </c>
      <c r="D324" s="300">
        <f>+Summary_CP!N408</f>
        <v>1058.4405494586049</v>
      </c>
      <c r="E324" s="300">
        <f t="shared" si="5"/>
        <v>32661.153934331214</v>
      </c>
    </row>
    <row r="325" spans="1:5" x14ac:dyDescent="0.25">
      <c r="A325" s="295">
        <f t="shared" si="6"/>
        <v>2041</v>
      </c>
      <c r="B325" s="295">
        <f t="shared" si="7"/>
        <v>8</v>
      </c>
      <c r="C325" s="299">
        <v>34752.544031084151</v>
      </c>
      <c r="D325" s="299">
        <f>+Summary_CP!N409</f>
        <v>1093.4524796249689</v>
      </c>
      <c r="E325" s="299">
        <f t="shared" si="5"/>
        <v>33659.091551459183</v>
      </c>
    </row>
    <row r="326" spans="1:5" x14ac:dyDescent="0.25">
      <c r="A326" s="295">
        <f t="shared" si="6"/>
        <v>2041</v>
      </c>
      <c r="B326" s="295">
        <f t="shared" si="7"/>
        <v>9</v>
      </c>
      <c r="C326" s="300">
        <v>32550.946377303764</v>
      </c>
      <c r="D326" s="300">
        <f>+Summary_CP!N410</f>
        <v>951.71203488312619</v>
      </c>
      <c r="E326" s="300">
        <f t="shared" si="5"/>
        <v>31599.234342420637</v>
      </c>
    </row>
    <row r="327" spans="1:5" x14ac:dyDescent="0.25">
      <c r="A327" s="295">
        <f t="shared" si="6"/>
        <v>2041</v>
      </c>
      <c r="B327" s="295">
        <f t="shared" si="7"/>
        <v>10</v>
      </c>
      <c r="C327" s="300">
        <v>30624.060117088888</v>
      </c>
      <c r="D327" s="300">
        <f>+Summary_CP!N411</f>
        <v>941.25706751751875</v>
      </c>
      <c r="E327" s="300">
        <f t="shared" si="5"/>
        <v>29682.803049571368</v>
      </c>
    </row>
    <row r="328" spans="1:5" x14ac:dyDescent="0.25">
      <c r="A328" s="295">
        <f t="shared" si="6"/>
        <v>2041</v>
      </c>
      <c r="B328" s="295">
        <f t="shared" si="7"/>
        <v>11</v>
      </c>
      <c r="C328" s="300">
        <v>26908.931339840528</v>
      </c>
      <c r="D328" s="300">
        <f>+Summary_CP!N412</f>
        <v>764.24530555466924</v>
      </c>
      <c r="E328" s="300">
        <f t="shared" si="5"/>
        <v>26144.68603428586</v>
      </c>
    </row>
    <row r="329" spans="1:5" x14ac:dyDescent="0.25">
      <c r="A329" s="295">
        <f t="shared" si="6"/>
        <v>2041</v>
      </c>
      <c r="B329" s="295">
        <f t="shared" si="7"/>
        <v>12</v>
      </c>
      <c r="C329" s="300">
        <v>25851.183478472507</v>
      </c>
      <c r="D329" s="300">
        <f>+Summary_CP!N413</f>
        <v>730.64845070133617</v>
      </c>
      <c r="E329" s="300">
        <f t="shared" si="5"/>
        <v>25120.53502777117</v>
      </c>
    </row>
    <row r="330" spans="1:5" x14ac:dyDescent="0.25">
      <c r="A330" s="295">
        <f t="shared" si="6"/>
        <v>2042</v>
      </c>
      <c r="B330" s="295">
        <f t="shared" si="7"/>
        <v>1</v>
      </c>
      <c r="C330" s="299">
        <v>27188.398739413395</v>
      </c>
      <c r="D330" s="299">
        <f>+Summary_CP!N414</f>
        <v>906.13614216814779</v>
      </c>
      <c r="E330" s="299">
        <f t="shared" si="5"/>
        <v>26282.262597245248</v>
      </c>
    </row>
    <row r="331" spans="1:5" x14ac:dyDescent="0.25">
      <c r="A331" s="295">
        <f t="shared" si="6"/>
        <v>2042</v>
      </c>
      <c r="B331" s="295">
        <f t="shared" si="7"/>
        <v>2</v>
      </c>
      <c r="C331" s="300">
        <v>26541.891431268865</v>
      </c>
      <c r="D331" s="300">
        <f>+Summary_CP!N415</f>
        <v>837.08453684399092</v>
      </c>
      <c r="E331" s="300">
        <f t="shared" si="5"/>
        <v>25704.806894424873</v>
      </c>
    </row>
    <row r="332" spans="1:5" x14ac:dyDescent="0.25">
      <c r="A332" s="295">
        <f t="shared" si="6"/>
        <v>2042</v>
      </c>
      <c r="B332" s="295">
        <f t="shared" si="7"/>
        <v>3</v>
      </c>
      <c r="C332" s="300">
        <v>26461.537865295631</v>
      </c>
      <c r="D332" s="300">
        <f>+Summary_CP!N416</f>
        <v>777.1597384632031</v>
      </c>
      <c r="E332" s="300">
        <f t="shared" si="5"/>
        <v>25684.378126832427</v>
      </c>
    </row>
    <row r="333" spans="1:5" x14ac:dyDescent="0.25">
      <c r="A333" s="295">
        <f t="shared" si="6"/>
        <v>2042</v>
      </c>
      <c r="B333" s="295">
        <f t="shared" si="7"/>
        <v>4</v>
      </c>
      <c r="C333" s="300">
        <v>28733.592424066468</v>
      </c>
      <c r="D333" s="300">
        <f>+Summary_CP!N417</f>
        <v>877.39306421565095</v>
      </c>
      <c r="E333" s="300">
        <f t="shared" si="5"/>
        <v>27856.199359850816</v>
      </c>
    </row>
    <row r="334" spans="1:5" x14ac:dyDescent="0.25">
      <c r="A334" s="295">
        <f t="shared" si="6"/>
        <v>2042</v>
      </c>
      <c r="B334" s="295">
        <f t="shared" si="7"/>
        <v>5</v>
      </c>
      <c r="C334" s="300">
        <v>31398.559423452796</v>
      </c>
      <c r="D334" s="300">
        <f>+Summary_CP!N418</f>
        <v>977.48735821680782</v>
      </c>
      <c r="E334" s="300">
        <f t="shared" si="5"/>
        <v>30421.072065235989</v>
      </c>
    </row>
    <row r="335" spans="1:5" x14ac:dyDescent="0.25">
      <c r="A335" s="295">
        <f t="shared" si="6"/>
        <v>2042</v>
      </c>
      <c r="B335" s="295">
        <f t="shared" si="7"/>
        <v>6</v>
      </c>
      <c r="C335" s="300">
        <v>33506.495344002557</v>
      </c>
      <c r="D335" s="300">
        <f>+Summary_CP!N419</f>
        <v>1025.5739811255185</v>
      </c>
      <c r="E335" s="300">
        <f t="shared" si="5"/>
        <v>32480.921362877038</v>
      </c>
    </row>
    <row r="336" spans="1:5" x14ac:dyDescent="0.25">
      <c r="A336" s="295">
        <f t="shared" si="6"/>
        <v>2042</v>
      </c>
      <c r="B336" s="295">
        <f t="shared" si="7"/>
        <v>7</v>
      </c>
      <c r="C336" s="300">
        <v>34099.103996435144</v>
      </c>
      <c r="D336" s="300">
        <f>+Summary_CP!N420</f>
        <v>1065.2085987232767</v>
      </c>
      <c r="E336" s="300">
        <f t="shared" si="5"/>
        <v>33033.895397711865</v>
      </c>
    </row>
    <row r="337" spans="1:5" x14ac:dyDescent="0.25">
      <c r="A337" s="295">
        <f t="shared" si="6"/>
        <v>2042</v>
      </c>
      <c r="B337" s="295">
        <f t="shared" si="7"/>
        <v>8</v>
      </c>
      <c r="C337" s="299">
        <v>35143.679252320639</v>
      </c>
      <c r="D337" s="299">
        <f>+Summary_CP!N421</f>
        <v>1100.4243987689699</v>
      </c>
      <c r="E337" s="299">
        <f t="shared" si="5"/>
        <v>34043.254853551669</v>
      </c>
    </row>
    <row r="338" spans="1:5" x14ac:dyDescent="0.25">
      <c r="A338" s="295">
        <f t="shared" si="6"/>
        <v>2042</v>
      </c>
      <c r="B338" s="295">
        <f t="shared" si="7"/>
        <v>9</v>
      </c>
      <c r="C338" s="300">
        <v>32917.302912277315</v>
      </c>
      <c r="D338" s="300">
        <f>+Summary_CP!N422</f>
        <v>957.82860416062215</v>
      </c>
      <c r="E338" s="300">
        <f t="shared" si="5"/>
        <v>31959.474308116693</v>
      </c>
    </row>
    <row r="339" spans="1:5" x14ac:dyDescent="0.25">
      <c r="A339" s="295">
        <f t="shared" si="6"/>
        <v>2042</v>
      </c>
      <c r="B339" s="295">
        <f t="shared" si="7"/>
        <v>10</v>
      </c>
      <c r="C339" s="300">
        <v>30968.729805683291</v>
      </c>
      <c r="D339" s="300">
        <f>+Summary_CP!N423</f>
        <v>945.50677917135204</v>
      </c>
      <c r="E339" s="300">
        <f t="shared" si="5"/>
        <v>30023.22302651194</v>
      </c>
    </row>
    <row r="340" spans="1:5" x14ac:dyDescent="0.25">
      <c r="A340" s="295">
        <f t="shared" si="6"/>
        <v>2042</v>
      </c>
      <c r="B340" s="295">
        <f t="shared" si="7"/>
        <v>11</v>
      </c>
      <c r="C340" s="300">
        <v>27211.787752407963</v>
      </c>
      <c r="D340" s="300">
        <f>+Summary_CP!N424</f>
        <v>766.94157203939903</v>
      </c>
      <c r="E340" s="300">
        <f t="shared" si="5"/>
        <v>26444.846180368564</v>
      </c>
    </row>
    <row r="341" spans="1:5" x14ac:dyDescent="0.25">
      <c r="A341" s="295">
        <f t="shared" si="6"/>
        <v>2042</v>
      </c>
      <c r="B341" s="295">
        <f t="shared" si="7"/>
        <v>12</v>
      </c>
      <c r="C341" s="300">
        <v>26142.13508075041</v>
      </c>
      <c r="D341" s="300">
        <f>+Summary_CP!N425</f>
        <v>733.65500084828295</v>
      </c>
      <c r="E341" s="300">
        <f t="shared" si="5"/>
        <v>25408.480079902125</v>
      </c>
    </row>
    <row r="342" spans="1:5" x14ac:dyDescent="0.25">
      <c r="A342" s="295">
        <f t="shared" si="6"/>
        <v>2043</v>
      </c>
      <c r="B342" s="295">
        <f t="shared" si="7"/>
        <v>1</v>
      </c>
      <c r="C342" s="299">
        <v>27463.68844962533</v>
      </c>
      <c r="D342" s="299">
        <f>+Summary_CP!N426</f>
        <v>908.2396494994739</v>
      </c>
      <c r="E342" s="299">
        <f t="shared" si="5"/>
        <v>26555.448800125854</v>
      </c>
    </row>
    <row r="343" spans="1:5" x14ac:dyDescent="0.25">
      <c r="A343" s="295">
        <f t="shared" si="6"/>
        <v>2043</v>
      </c>
      <c r="B343" s="295">
        <f t="shared" si="7"/>
        <v>2</v>
      </c>
      <c r="C343" s="300">
        <v>26837.819801477104</v>
      </c>
      <c r="D343" s="300">
        <f>+Summary_CP!N427</f>
        <v>839.19555202981519</v>
      </c>
      <c r="E343" s="300">
        <f t="shared" si="5"/>
        <v>25998.62424944729</v>
      </c>
    </row>
    <row r="344" spans="1:5" x14ac:dyDescent="0.25">
      <c r="A344" s="295">
        <f t="shared" si="6"/>
        <v>2043</v>
      </c>
      <c r="B344" s="295">
        <f t="shared" si="7"/>
        <v>3</v>
      </c>
      <c r="C344" s="300">
        <v>26756.570334777258</v>
      </c>
      <c r="D344" s="300">
        <f>+Summary_CP!N428</f>
        <v>779.21066186264238</v>
      </c>
      <c r="E344" s="300">
        <f t="shared" si="5"/>
        <v>25977.359672914616</v>
      </c>
    </row>
    <row r="345" spans="1:5" x14ac:dyDescent="0.25">
      <c r="A345" s="295">
        <f t="shared" si="6"/>
        <v>2043</v>
      </c>
      <c r="B345" s="295">
        <f t="shared" si="7"/>
        <v>4</v>
      </c>
      <c r="C345" s="300">
        <v>29053.957127475071</v>
      </c>
      <c r="D345" s="300">
        <f>+Summary_CP!N429</f>
        <v>883.46781163844821</v>
      </c>
      <c r="E345" s="300">
        <f t="shared" si="5"/>
        <v>28170.489315836621</v>
      </c>
    </row>
    <row r="346" spans="1:5" x14ac:dyDescent="0.25">
      <c r="A346" s="295">
        <f t="shared" si="6"/>
        <v>2043</v>
      </c>
      <c r="B346" s="295">
        <f t="shared" si="7"/>
        <v>5</v>
      </c>
      <c r="C346" s="300">
        <v>31748.637131408545</v>
      </c>
      <c r="D346" s="300">
        <f>+Summary_CP!N430</f>
        <v>983.31658167053456</v>
      </c>
      <c r="E346" s="300">
        <f t="shared" si="5"/>
        <v>30765.320549738011</v>
      </c>
    </row>
    <row r="347" spans="1:5" x14ac:dyDescent="0.25">
      <c r="A347" s="295">
        <f t="shared" si="6"/>
        <v>2043</v>
      </c>
      <c r="B347" s="295">
        <f t="shared" si="7"/>
        <v>6</v>
      </c>
      <c r="C347" s="300">
        <v>33880.075447900475</v>
      </c>
      <c r="D347" s="300">
        <f>+Summary_CP!N431</f>
        <v>1030.2863749772707</v>
      </c>
      <c r="E347" s="300">
        <f t="shared" si="5"/>
        <v>32849.789072923202</v>
      </c>
    </row>
    <row r="348" spans="1:5" x14ac:dyDescent="0.25">
      <c r="A348" s="295">
        <f t="shared" si="6"/>
        <v>2043</v>
      </c>
      <c r="B348" s="295">
        <f t="shared" si="7"/>
        <v>7</v>
      </c>
      <c r="C348" s="300">
        <v>34479.291380493923</v>
      </c>
      <c r="D348" s="300">
        <f>+Summary_CP!N432</f>
        <v>1072.0221949287243</v>
      </c>
      <c r="E348" s="300">
        <f t="shared" si="5"/>
        <v>33407.269185565201</v>
      </c>
    </row>
    <row r="349" spans="1:5" x14ac:dyDescent="0.25">
      <c r="A349" s="295">
        <f t="shared" si="6"/>
        <v>2043</v>
      </c>
      <c r="B349" s="295">
        <f t="shared" si="7"/>
        <v>8</v>
      </c>
      <c r="C349" s="299">
        <v>35535.513110551561</v>
      </c>
      <c r="D349" s="299">
        <f>+Summary_CP!N433</f>
        <v>1107.4429805463885</v>
      </c>
      <c r="E349" s="299">
        <f t="shared" si="5"/>
        <v>34428.070130005173</v>
      </c>
    </row>
    <row r="350" spans="1:5" x14ac:dyDescent="0.25">
      <c r="A350" s="295">
        <f t="shared" si="6"/>
        <v>2043</v>
      </c>
      <c r="B350" s="295">
        <f t="shared" si="7"/>
        <v>9</v>
      </c>
      <c r="C350" s="300">
        <v>33284.313825109442</v>
      </c>
      <c r="D350" s="300">
        <f>+Summary_CP!N434</f>
        <v>963.98648081631654</v>
      </c>
      <c r="E350" s="300">
        <f t="shared" si="5"/>
        <v>32320.327344293124</v>
      </c>
    </row>
    <row r="351" spans="1:5" x14ac:dyDescent="0.25">
      <c r="A351" s="295">
        <f t="shared" si="6"/>
        <v>2043</v>
      </c>
      <c r="B351" s="295">
        <f t="shared" si="7"/>
        <v>10</v>
      </c>
      <c r="C351" s="300">
        <v>31314.015135575737</v>
      </c>
      <c r="D351" s="300">
        <f>+Summary_CP!N435</f>
        <v>949.78075803287652</v>
      </c>
      <c r="E351" s="300">
        <f t="shared" si="5"/>
        <v>30364.23437754286</v>
      </c>
    </row>
    <row r="352" spans="1:5" x14ac:dyDescent="0.25">
      <c r="A352" s="295">
        <f t="shared" si="6"/>
        <v>2043</v>
      </c>
      <c r="B352" s="295">
        <f t="shared" si="7"/>
        <v>11</v>
      </c>
      <c r="C352" s="300">
        <v>27515.185120333888</v>
      </c>
      <c r="D352" s="300">
        <f>+Summary_CP!N436</f>
        <v>769.65398911331988</v>
      </c>
      <c r="E352" s="300">
        <f t="shared" si="5"/>
        <v>26745.531131220567</v>
      </c>
    </row>
    <row r="353" spans="1:5" x14ac:dyDescent="0.25">
      <c r="A353" s="295">
        <f t="shared" si="6"/>
        <v>2043</v>
      </c>
      <c r="B353" s="295">
        <f t="shared" si="7"/>
        <v>12</v>
      </c>
      <c r="C353" s="300">
        <v>26433.606374280611</v>
      </c>
      <c r="D353" s="300">
        <f>+Summary_CP!N437</f>
        <v>736.67904930861914</v>
      </c>
      <c r="E353" s="300">
        <f t="shared" si="5"/>
        <v>25696.927324971992</v>
      </c>
    </row>
    <row r="354" spans="1:5" x14ac:dyDescent="0.25">
      <c r="A354" s="295">
        <f t="shared" si="6"/>
        <v>2044</v>
      </c>
      <c r="B354" s="295">
        <f t="shared" si="7"/>
        <v>1</v>
      </c>
      <c r="C354" s="299">
        <v>27738.978923798466</v>
      </c>
      <c r="D354" s="299">
        <f>+Summary_CP!N438</f>
        <v>910.35654656828797</v>
      </c>
      <c r="E354" s="299">
        <f t="shared" si="5"/>
        <v>26828.622377230178</v>
      </c>
    </row>
    <row r="355" spans="1:5" x14ac:dyDescent="0.25">
      <c r="A355" s="295">
        <f t="shared" si="6"/>
        <v>2044</v>
      </c>
      <c r="B355" s="295">
        <f t="shared" si="7"/>
        <v>2</v>
      </c>
      <c r="C355" s="300">
        <v>27134.27662468675</v>
      </c>
      <c r="D355" s="300">
        <f>+Summary_CP!N439</f>
        <v>841.32068706957375</v>
      </c>
      <c r="E355" s="300">
        <f t="shared" si="5"/>
        <v>26292.955937617178</v>
      </c>
    </row>
    <row r="356" spans="1:5" x14ac:dyDescent="0.25">
      <c r="A356" s="295">
        <f t="shared" si="6"/>
        <v>2044</v>
      </c>
      <c r="B356" s="295">
        <f t="shared" si="7"/>
        <v>3</v>
      </c>
      <c r="C356" s="300">
        <v>27052.129657408859</v>
      </c>
      <c r="D356" s="300">
        <f>+Summary_CP!N440</f>
        <v>781.2751036665004</v>
      </c>
      <c r="E356" s="300">
        <f t="shared" si="5"/>
        <v>26270.85455374236</v>
      </c>
    </row>
    <row r="357" spans="1:5" x14ac:dyDescent="0.25">
      <c r="A357" s="295">
        <f t="shared" si="6"/>
        <v>2044</v>
      </c>
      <c r="B357" s="295">
        <f t="shared" si="7"/>
        <v>4</v>
      </c>
      <c r="C357" s="300">
        <v>29374.893920977443</v>
      </c>
      <c r="D357" s="300">
        <f>+Summary_CP!N441</f>
        <v>889.58594229149173</v>
      </c>
      <c r="E357" s="300">
        <f t="shared" si="5"/>
        <v>28485.307978685953</v>
      </c>
    </row>
    <row r="358" spans="1:5" x14ac:dyDescent="0.25">
      <c r="A358" s="295">
        <f t="shared" si="6"/>
        <v>2044</v>
      </c>
      <c r="B358" s="295">
        <f t="shared" si="7"/>
        <v>5</v>
      </c>
      <c r="C358" s="300">
        <v>32099.339989346925</v>
      </c>
      <c r="D358" s="300">
        <f>+Summary_CP!N442</f>
        <v>989.18323277905506</v>
      </c>
      <c r="E358" s="300">
        <f t="shared" si="5"/>
        <v>31110.156756567871</v>
      </c>
    </row>
    <row r="359" spans="1:5" x14ac:dyDescent="0.25">
      <c r="A359" s="295">
        <f t="shared" si="6"/>
        <v>2044</v>
      </c>
      <c r="B359" s="295">
        <f t="shared" si="7"/>
        <v>6</v>
      </c>
      <c r="C359" s="300">
        <v>34254.322671098351</v>
      </c>
      <c r="D359" s="300">
        <f>+Summary_CP!N443</f>
        <v>1035.0257387297972</v>
      </c>
      <c r="E359" s="300">
        <f t="shared" si="5"/>
        <v>33219.296932368554</v>
      </c>
    </row>
    <row r="360" spans="1:5" x14ac:dyDescent="0.25">
      <c r="A360" s="295">
        <f t="shared" si="6"/>
        <v>2044</v>
      </c>
      <c r="B360" s="295">
        <f t="shared" si="7"/>
        <v>7</v>
      </c>
      <c r="C360" s="300">
        <v>34860.157682778969</v>
      </c>
      <c r="D360" s="300">
        <f>+Summary_CP!N444</f>
        <v>1078.8816636232186</v>
      </c>
      <c r="E360" s="300">
        <f t="shared" si="5"/>
        <v>33781.276019155746</v>
      </c>
    </row>
    <row r="361" spans="1:5" x14ac:dyDescent="0.25">
      <c r="A361" s="295">
        <f t="shared" si="6"/>
        <v>2044</v>
      </c>
      <c r="B361" s="295">
        <f t="shared" si="7"/>
        <v>8</v>
      </c>
      <c r="C361" s="299">
        <v>35928.046684657274</v>
      </c>
      <c r="D361" s="299">
        <f>+Summary_CP!N445</f>
        <v>1114.5085559272538</v>
      </c>
      <c r="E361" s="299">
        <f t="shared" si="5"/>
        <v>34813.538128730019</v>
      </c>
    </row>
    <row r="362" spans="1:5" x14ac:dyDescent="0.25">
      <c r="A362" s="295">
        <f t="shared" si="6"/>
        <v>2044</v>
      </c>
      <c r="B362" s="295">
        <f t="shared" si="7"/>
        <v>9</v>
      </c>
      <c r="C362" s="300">
        <v>33651.980126332681</v>
      </c>
      <c r="D362" s="300">
        <f>+Summary_CP!N446</f>
        <v>970.18596058527805</v>
      </c>
      <c r="E362" s="300">
        <f t="shared" si="5"/>
        <v>32681.794165747404</v>
      </c>
    </row>
    <row r="363" spans="1:5" x14ac:dyDescent="0.25">
      <c r="A363" s="295">
        <f t="shared" si="6"/>
        <v>2044</v>
      </c>
      <c r="B363" s="295">
        <f t="shared" si="7"/>
        <v>10</v>
      </c>
      <c r="C363" s="300">
        <v>31659.91705747927</v>
      </c>
      <c r="D363" s="300">
        <f>+Summary_CP!N447</f>
        <v>954.07917890238514</v>
      </c>
      <c r="E363" s="300">
        <f t="shared" si="5"/>
        <v>30705.837878576884</v>
      </c>
    </row>
    <row r="364" spans="1:5" x14ac:dyDescent="0.25">
      <c r="A364" s="295">
        <f t="shared" si="6"/>
        <v>2044</v>
      </c>
      <c r="B364" s="295">
        <f t="shared" si="7"/>
        <v>11</v>
      </c>
      <c r="C364" s="300">
        <v>27819.124278996493</v>
      </c>
      <c r="D364" s="300">
        <f>+Summary_CP!N448</f>
        <v>772.38268996735735</v>
      </c>
      <c r="E364" s="300">
        <f t="shared" si="5"/>
        <v>27046.741589029134</v>
      </c>
    </row>
    <row r="365" spans="1:5" x14ac:dyDescent="0.25">
      <c r="A365" s="295">
        <f t="shared" si="6"/>
        <v>2044</v>
      </c>
      <c r="B365" s="295">
        <f t="shared" si="7"/>
        <v>12</v>
      </c>
      <c r="C365" s="300">
        <v>26725.598161603895</v>
      </c>
      <c r="D365" s="300">
        <f>+Summary_CP!N449</f>
        <v>739.72073073036233</v>
      </c>
      <c r="E365" s="300">
        <f t="shared" si="5"/>
        <v>25985.877430873534</v>
      </c>
    </row>
    <row r="366" spans="1:5" x14ac:dyDescent="0.25">
      <c r="A366" s="295">
        <f t="shared" si="6"/>
        <v>2045</v>
      </c>
      <c r="B366" s="295">
        <f t="shared" si="7"/>
        <v>1</v>
      </c>
      <c r="C366" s="299">
        <v>28014.270162696725</v>
      </c>
      <c r="D366" s="299">
        <f>+Summary_CP!N450</f>
        <v>912.48695314438078</v>
      </c>
      <c r="E366" s="299">
        <f t="shared" si="5"/>
        <v>27101.783209552344</v>
      </c>
    </row>
    <row r="367" spans="1:5" x14ac:dyDescent="0.25">
      <c r="A367" s="295">
        <f t="shared" si="6"/>
        <v>2045</v>
      </c>
      <c r="B367" s="295">
        <f t="shared" si="7"/>
        <v>2</v>
      </c>
      <c r="C367" s="300">
        <v>27431.262717272581</v>
      </c>
      <c r="D367" s="300">
        <f>+Summary_CP!N451</f>
        <v>843.4600692752</v>
      </c>
      <c r="E367" s="300">
        <f t="shared" si="5"/>
        <v>26587.802647997381</v>
      </c>
    </row>
    <row r="368" spans="1:5" x14ac:dyDescent="0.25">
      <c r="A368" s="295">
        <f t="shared" si="6"/>
        <v>2045</v>
      </c>
      <c r="B368" s="295">
        <f t="shared" si="7"/>
        <v>3</v>
      </c>
      <c r="C368" s="300">
        <v>27348.216647093697</v>
      </c>
      <c r="D368" s="300">
        <f>+Summary_CP!N452</f>
        <v>783.3531848878531</v>
      </c>
      <c r="E368" s="300">
        <f t="shared" si="5"/>
        <v>26564.863462205845</v>
      </c>
    </row>
    <row r="369" spans="1:5" x14ac:dyDescent="0.25">
      <c r="A369" s="295">
        <f t="shared" si="6"/>
        <v>2045</v>
      </c>
      <c r="B369" s="295">
        <f t="shared" si="7"/>
        <v>4</v>
      </c>
      <c r="C369" s="300">
        <v>29696.403688360639</v>
      </c>
      <c r="D369" s="300">
        <f>+Summary_CP!N453</f>
        <v>895.74777739085141</v>
      </c>
      <c r="E369" s="300">
        <f t="shared" si="5"/>
        <v>28800.655910969788</v>
      </c>
    </row>
    <row r="370" spans="1:5" x14ac:dyDescent="0.25">
      <c r="A370" s="295">
        <f t="shared" si="6"/>
        <v>2045</v>
      </c>
      <c r="B370" s="295">
        <f t="shared" si="7"/>
        <v>5</v>
      </c>
      <c r="C370" s="300">
        <v>32450.668963023967</v>
      </c>
      <c r="D370" s="300">
        <f>+Summary_CP!N454</f>
        <v>995.08757365761699</v>
      </c>
      <c r="E370" s="300">
        <f t="shared" si="5"/>
        <v>31455.581389366351</v>
      </c>
    </row>
    <row r="371" spans="1:5" x14ac:dyDescent="0.25">
      <c r="A371" s="295">
        <f t="shared" si="6"/>
        <v>2045</v>
      </c>
      <c r="B371" s="295">
        <f t="shared" si="7"/>
        <v>6</v>
      </c>
      <c r="C371" s="300">
        <v>34629.238044188052</v>
      </c>
      <c r="D371" s="300">
        <f>+Summary_CP!N455</f>
        <v>1039.7922651474137</v>
      </c>
      <c r="E371" s="300">
        <f t="shared" si="5"/>
        <v>33589.445779040638</v>
      </c>
    </row>
    <row r="372" spans="1:5" x14ac:dyDescent="0.25">
      <c r="A372" s="295">
        <f t="shared" si="6"/>
        <v>2045</v>
      </c>
      <c r="B372" s="295">
        <f t="shared" si="7"/>
        <v>7</v>
      </c>
      <c r="C372" s="300">
        <v>35241.703952109594</v>
      </c>
      <c r="D372" s="300">
        <f>+Summary_CP!N456</f>
        <v>1085.7873328335259</v>
      </c>
      <c r="E372" s="300">
        <f t="shared" si="5"/>
        <v>34155.916619276068</v>
      </c>
    </row>
    <row r="373" spans="1:5" x14ac:dyDescent="0.25">
      <c r="A373" s="295">
        <f t="shared" si="6"/>
        <v>2045</v>
      </c>
      <c r="B373" s="295">
        <f t="shared" si="7"/>
        <v>8</v>
      </c>
      <c r="C373" s="299">
        <v>36321.281055586107</v>
      </c>
      <c r="D373" s="299">
        <f>+Summary_CP!N457</f>
        <v>1121.6214583792514</v>
      </c>
      <c r="E373" s="299">
        <f t="shared" si="5"/>
        <v>35199.659597206854</v>
      </c>
    </row>
    <row r="374" spans="1:5" x14ac:dyDescent="0.25">
      <c r="A374" s="295">
        <f t="shared" si="6"/>
        <v>2045</v>
      </c>
      <c r="B374" s="295">
        <f t="shared" si="7"/>
        <v>9</v>
      </c>
      <c r="C374" s="300">
        <v>34020.302828416541</v>
      </c>
      <c r="D374" s="300">
        <f>+Summary_CP!N458</f>
        <v>976.42734145391796</v>
      </c>
      <c r="E374" s="300">
        <f t="shared" si="5"/>
        <v>33043.875486962621</v>
      </c>
    </row>
    <row r="375" spans="1:5" x14ac:dyDescent="0.25">
      <c r="A375" s="295">
        <f t="shared" si="6"/>
        <v>2045</v>
      </c>
      <c r="B375" s="295">
        <f t="shared" si="7"/>
        <v>10</v>
      </c>
      <c r="C375" s="300">
        <v>32006.436523929235</v>
      </c>
      <c r="D375" s="300">
        <f>+Summary_CP!N459</f>
        <v>958.40221804354303</v>
      </c>
      <c r="E375" s="300">
        <f t="shared" si="5"/>
        <v>31048.034305885692</v>
      </c>
    </row>
    <row r="376" spans="1:5" x14ac:dyDescent="0.25">
      <c r="A376" s="295">
        <f t="shared" si="6"/>
        <v>2045</v>
      </c>
      <c r="B376" s="295">
        <f t="shared" si="7"/>
        <v>11</v>
      </c>
      <c r="C376" s="300">
        <v>28123.606065375203</v>
      </c>
      <c r="D376" s="300">
        <f>+Summary_CP!N460</f>
        <v>775.12780900871667</v>
      </c>
      <c r="E376" s="300">
        <f t="shared" si="5"/>
        <v>27348.478256366485</v>
      </c>
    </row>
    <row r="377" spans="1:5" x14ac:dyDescent="0.25">
      <c r="A377" s="295">
        <f t="shared" si="6"/>
        <v>2045</v>
      </c>
      <c r="B377" s="295">
        <f t="shared" si="7"/>
        <v>12</v>
      </c>
      <c r="C377" s="300">
        <v>27018.111246799341</v>
      </c>
      <c r="D377" s="300">
        <f>+Summary_CP!N461</f>
        <v>742.78018094606603</v>
      </c>
      <c r="E377" s="300">
        <f t="shared" si="5"/>
        <v>26275.331065853276</v>
      </c>
    </row>
    <row r="378" spans="1:5" x14ac:dyDescent="0.25">
      <c r="A378" s="295">
        <f t="shared" si="6"/>
        <v>2046</v>
      </c>
      <c r="B378" s="295">
        <f t="shared" si="7"/>
        <v>1</v>
      </c>
      <c r="C378" s="299">
        <v>28289.562167084801</v>
      </c>
      <c r="D378" s="299">
        <f>+Summary_CP!N462</f>
        <v>914.63099012001146</v>
      </c>
      <c r="E378" s="299">
        <f t="shared" ref="E378:E441" si="8">+C378-D378</f>
        <v>27374.93117696479</v>
      </c>
    </row>
    <row r="379" spans="1:5" x14ac:dyDescent="0.25">
      <c r="A379" s="295">
        <f t="shared" si="6"/>
        <v>2046</v>
      </c>
      <c r="B379" s="295">
        <f t="shared" si="7"/>
        <v>2</v>
      </c>
      <c r="C379" s="300">
        <v>27728.778897176278</v>
      </c>
      <c r="D379" s="300">
        <f>+Summary_CP!N463</f>
        <v>845.61382715284731</v>
      </c>
      <c r="E379" s="300">
        <f t="shared" si="8"/>
        <v>26883.165070023431</v>
      </c>
    </row>
    <row r="380" spans="1:5" x14ac:dyDescent="0.25">
      <c r="A380" s="295">
        <f t="shared" si="6"/>
        <v>2046</v>
      </c>
      <c r="B380" s="295">
        <f t="shared" si="7"/>
        <v>3</v>
      </c>
      <c r="C380" s="300">
        <v>27644.832119297193</v>
      </c>
      <c r="D380" s="300">
        <f>+Summary_CP!N464</f>
        <v>785.44502767333995</v>
      </c>
      <c r="E380" s="300">
        <f t="shared" si="8"/>
        <v>26859.387091623852</v>
      </c>
    </row>
    <row r="381" spans="1:5" x14ac:dyDescent="0.25">
      <c r="A381" s="295">
        <f t="shared" si="6"/>
        <v>2046</v>
      </c>
      <c r="B381" s="295">
        <f t="shared" si="7"/>
        <v>4</v>
      </c>
      <c r="C381" s="300">
        <v>30018.48731510801</v>
      </c>
      <c r="D381" s="300">
        <f>+Summary_CP!N465</f>
        <v>901.95364062596036</v>
      </c>
      <c r="E381" s="300">
        <f t="shared" si="8"/>
        <v>29116.533674482049</v>
      </c>
    </row>
    <row r="382" spans="1:5" x14ac:dyDescent="0.25">
      <c r="A382" s="295">
        <f t="shared" ref="A382:A437" si="9">A370+1</f>
        <v>2046</v>
      </c>
      <c r="B382" s="295">
        <f t="shared" ref="B382:B437" si="10">B370</f>
        <v>5</v>
      </c>
      <c r="C382" s="300">
        <v>32802.625020049338</v>
      </c>
      <c r="D382" s="300">
        <f>+Summary_CP!N466</f>
        <v>1001.029868422799</v>
      </c>
      <c r="E382" s="300">
        <f t="shared" si="8"/>
        <v>31801.595151626538</v>
      </c>
    </row>
    <row r="383" spans="1:5" x14ac:dyDescent="0.25">
      <c r="A383" s="295">
        <f t="shared" si="9"/>
        <v>2046</v>
      </c>
      <c r="B383" s="295">
        <f t="shared" si="10"/>
        <v>6</v>
      </c>
      <c r="C383" s="300">
        <v>35004.822599739528</v>
      </c>
      <c r="D383" s="300">
        <f>+Summary_CP!N467</f>
        <v>1044.5861485949752</v>
      </c>
      <c r="E383" s="300">
        <f t="shared" si="8"/>
        <v>33960.236451144556</v>
      </c>
    </row>
    <row r="384" spans="1:5" x14ac:dyDescent="0.25">
      <c r="A384" s="295">
        <f t="shared" si="9"/>
        <v>2046</v>
      </c>
      <c r="B384" s="295">
        <f t="shared" si="10"/>
        <v>7</v>
      </c>
      <c r="C384" s="300">
        <v>35623.931239318168</v>
      </c>
      <c r="D384" s="300">
        <f>+Summary_CP!N468</f>
        <v>1092.739533084912</v>
      </c>
      <c r="E384" s="300">
        <f t="shared" si="8"/>
        <v>34531.191706233258</v>
      </c>
    </row>
    <row r="385" spans="1:5" x14ac:dyDescent="0.25">
      <c r="A385" s="295">
        <f t="shared" si="9"/>
        <v>2046</v>
      </c>
      <c r="B385" s="295">
        <f t="shared" si="10"/>
        <v>8</v>
      </c>
      <c r="C385" s="299">
        <v>36715.217306361112</v>
      </c>
      <c r="D385" s="299">
        <f>+Summary_CP!N469</f>
        <v>1128.7820238877123</v>
      </c>
      <c r="E385" s="299">
        <f t="shared" si="8"/>
        <v>35586.435282473401</v>
      </c>
    </row>
    <row r="386" spans="1:5" x14ac:dyDescent="0.25">
      <c r="A386" s="295">
        <f t="shared" si="9"/>
        <v>2046</v>
      </c>
      <c r="B386" s="295">
        <f t="shared" si="10"/>
        <v>9</v>
      </c>
      <c r="C386" s="300">
        <v>34389.282945773812</v>
      </c>
      <c r="D386" s="300">
        <f>+Summary_CP!N470</f>
        <v>982.71092367814026</v>
      </c>
      <c r="E386" s="300">
        <f t="shared" si="8"/>
        <v>33406.572022095672</v>
      </c>
    </row>
    <row r="387" spans="1:5" x14ac:dyDescent="0.25">
      <c r="A387" s="295">
        <f t="shared" si="9"/>
        <v>2046</v>
      </c>
      <c r="B387" s="295">
        <f t="shared" si="10"/>
        <v>10</v>
      </c>
      <c r="C387" s="300">
        <v>32353.574489289233</v>
      </c>
      <c r="D387" s="300">
        <f>+Summary_CP!N471</f>
        <v>962.75005319655179</v>
      </c>
      <c r="E387" s="300">
        <f t="shared" si="8"/>
        <v>31390.82443609268</v>
      </c>
    </row>
    <row r="388" spans="1:5" x14ac:dyDescent="0.25">
      <c r="A388" s="295">
        <f t="shared" si="9"/>
        <v>2046</v>
      </c>
      <c r="B388" s="295">
        <f t="shared" si="10"/>
        <v>11</v>
      </c>
      <c r="C388" s="300">
        <v>28428.631318055908</v>
      </c>
      <c r="D388" s="300">
        <f>+Summary_CP!N472</f>
        <v>777.88948187226583</v>
      </c>
      <c r="E388" s="300">
        <f t="shared" si="8"/>
        <v>27650.741836183643</v>
      </c>
    </row>
    <row r="389" spans="1:5" x14ac:dyDescent="0.25">
      <c r="A389" s="295">
        <f t="shared" si="9"/>
        <v>2046</v>
      </c>
      <c r="B389" s="295">
        <f t="shared" si="10"/>
        <v>12</v>
      </c>
      <c r="C389" s="300">
        <v>27311.14643548934</v>
      </c>
      <c r="D389" s="300">
        <f>+Summary_CP!N473</f>
        <v>745.85753698374833</v>
      </c>
      <c r="E389" s="300">
        <f t="shared" si="8"/>
        <v>26565.288898505591</v>
      </c>
    </row>
    <row r="390" spans="1:5" x14ac:dyDescent="0.25">
      <c r="A390" s="295">
        <f t="shared" si="9"/>
        <v>2047</v>
      </c>
      <c r="B390" s="295">
        <f t="shared" si="10"/>
        <v>1</v>
      </c>
      <c r="C390" s="299">
        <v>28564.854937728152</v>
      </c>
      <c r="D390" s="299">
        <f>+Summary_CP!N474</f>
        <v>916.78877952048151</v>
      </c>
      <c r="E390" s="299">
        <f t="shared" si="8"/>
        <v>27648.066158207672</v>
      </c>
    </row>
    <row r="391" spans="1:5" x14ac:dyDescent="0.25">
      <c r="A391" s="295">
        <f t="shared" si="9"/>
        <v>2047</v>
      </c>
      <c r="B391" s="295">
        <f t="shared" si="10"/>
        <v>2</v>
      </c>
      <c r="C391" s="300">
        <v>28026.825983911549</v>
      </c>
      <c r="D391" s="300">
        <f>+Summary_CP!N475</f>
        <v>847.78209041413857</v>
      </c>
      <c r="E391" s="300">
        <f t="shared" si="8"/>
        <v>27179.043893497412</v>
      </c>
    </row>
    <row r="392" spans="1:5" x14ac:dyDescent="0.25">
      <c r="A392" s="295">
        <f t="shared" si="9"/>
        <v>2047</v>
      </c>
      <c r="B392" s="295">
        <f t="shared" si="10"/>
        <v>3</v>
      </c>
      <c r="C392" s="300">
        <v>27941.976891052047</v>
      </c>
      <c r="D392" s="300">
        <f>+Summary_CP!N476</f>
        <v>787.55075531384057</v>
      </c>
      <c r="E392" s="300">
        <f t="shared" si="8"/>
        <v>27154.426135738206</v>
      </c>
    </row>
    <row r="393" spans="1:5" x14ac:dyDescent="0.25">
      <c r="A393" s="295">
        <f t="shared" si="9"/>
        <v>2047</v>
      </c>
      <c r="B393" s="295">
        <f t="shared" si="10"/>
        <v>4</v>
      </c>
      <c r="C393" s="300">
        <v>30341.145688404744</v>
      </c>
      <c r="D393" s="300">
        <f>+Summary_CP!N477</f>
        <v>908.20385817942406</v>
      </c>
      <c r="E393" s="300">
        <f t="shared" si="8"/>
        <v>29432.941830225318</v>
      </c>
    </row>
    <row r="394" spans="1:5" x14ac:dyDescent="0.25">
      <c r="A394" s="295">
        <f t="shared" si="9"/>
        <v>2047</v>
      </c>
      <c r="B394" s="295">
        <f t="shared" si="10"/>
        <v>5</v>
      </c>
      <c r="C394" s="300">
        <v>33155.209129892377</v>
      </c>
      <c r="D394" s="300">
        <f>+Summary_CP!N478</f>
        <v>1007.010383208945</v>
      </c>
      <c r="E394" s="300">
        <f t="shared" si="8"/>
        <v>32148.198746683433</v>
      </c>
    </row>
    <row r="395" spans="1:5" x14ac:dyDescent="0.25">
      <c r="A395" s="295">
        <f t="shared" si="9"/>
        <v>2047</v>
      </c>
      <c r="B395" s="295">
        <f t="shared" si="10"/>
        <v>6</v>
      </c>
      <c r="C395" s="300">
        <v>35381.077372307242</v>
      </c>
      <c r="D395" s="300">
        <f>+Summary_CP!N479</f>
        <v>1049.4075850521992</v>
      </c>
      <c r="E395" s="300">
        <f t="shared" si="8"/>
        <v>34331.669787255043</v>
      </c>
    </row>
    <row r="396" spans="1:5" x14ac:dyDescent="0.25">
      <c r="A396" s="295">
        <f t="shared" si="9"/>
        <v>2047</v>
      </c>
      <c r="B396" s="295">
        <f t="shared" si="10"/>
        <v>7</v>
      </c>
      <c r="C396" s="300">
        <v>36006.840597256669</v>
      </c>
      <c r="D396" s="300">
        <f>+Summary_CP!N480</f>
        <v>1099.7385974213205</v>
      </c>
      <c r="E396" s="300">
        <f t="shared" si="8"/>
        <v>34907.101999835351</v>
      </c>
    </row>
    <row r="397" spans="1:5" x14ac:dyDescent="0.25">
      <c r="A397" s="295">
        <f t="shared" si="9"/>
        <v>2047</v>
      </c>
      <c r="B397" s="295">
        <f t="shared" si="10"/>
        <v>8</v>
      </c>
      <c r="C397" s="299">
        <v>37109.856522086826</v>
      </c>
      <c r="D397" s="299">
        <f>+Summary_CP!N481</f>
        <v>1135.990590975769</v>
      </c>
      <c r="E397" s="299">
        <f t="shared" si="8"/>
        <v>35973.865931111053</v>
      </c>
    </row>
    <row r="398" spans="1:5" x14ac:dyDescent="0.25">
      <c r="A398" s="295">
        <f t="shared" si="9"/>
        <v>2047</v>
      </c>
      <c r="B398" s="295">
        <f t="shared" si="10"/>
        <v>9</v>
      </c>
      <c r="C398" s="300">
        <v>34758.921494766917</v>
      </c>
      <c r="D398" s="300">
        <f>+Summary_CP!N482</f>
        <v>989.03700980164365</v>
      </c>
      <c r="E398" s="300">
        <f t="shared" si="8"/>
        <v>33769.884484965274</v>
      </c>
    </row>
    <row r="399" spans="1:5" x14ac:dyDescent="0.25">
      <c r="A399" s="295">
        <f t="shared" si="9"/>
        <v>2047</v>
      </c>
      <c r="B399" s="295">
        <f t="shared" si="10"/>
        <v>10</v>
      </c>
      <c r="C399" s="300">
        <v>32701.331909757078</v>
      </c>
      <c r="D399" s="300">
        <f>+Summary_CP!N483</f>
        <v>967.12286359143468</v>
      </c>
      <c r="E399" s="300">
        <f t="shared" si="8"/>
        <v>31734.209046165644</v>
      </c>
    </row>
    <row r="400" spans="1:5" x14ac:dyDescent="0.25">
      <c r="A400" s="295">
        <f t="shared" si="9"/>
        <v>2047</v>
      </c>
      <c r="B400" s="295">
        <f t="shared" si="10"/>
        <v>11</v>
      </c>
      <c r="C400" s="300">
        <v>28734.200877236191</v>
      </c>
      <c r="D400" s="300">
        <f>+Summary_CP!N484</f>
        <v>780.66784543202721</v>
      </c>
      <c r="E400" s="300">
        <f t="shared" si="8"/>
        <v>27953.533031804163</v>
      </c>
    </row>
    <row r="401" spans="1:5" x14ac:dyDescent="0.25">
      <c r="A401" s="295">
        <f t="shared" si="9"/>
        <v>2047</v>
      </c>
      <c r="B401" s="295">
        <f t="shared" si="10"/>
        <v>12</v>
      </c>
      <c r="C401" s="300">
        <v>27604.704534844623</v>
      </c>
      <c r="D401" s="300">
        <f>+Summary_CP!N485</f>
        <v>748.9529370779228</v>
      </c>
      <c r="E401" s="300">
        <f t="shared" si="8"/>
        <v>26855.751597766699</v>
      </c>
    </row>
    <row r="402" spans="1:5" x14ac:dyDescent="0.25">
      <c r="A402" s="295">
        <f t="shared" si="9"/>
        <v>2048</v>
      </c>
      <c r="B402" s="295">
        <f t="shared" si="10"/>
        <v>1</v>
      </c>
      <c r="C402" s="299">
        <v>28840.148475393013</v>
      </c>
      <c r="D402" s="299">
        <f>+Summary_CP!N486</f>
        <v>918.96044451480805</v>
      </c>
      <c r="E402" s="299">
        <f t="shared" si="8"/>
        <v>27921.188030878206</v>
      </c>
    </row>
    <row r="403" spans="1:5" x14ac:dyDescent="0.25">
      <c r="A403" s="295">
        <f t="shared" si="9"/>
        <v>2048</v>
      </c>
      <c r="B403" s="295">
        <f t="shared" si="10"/>
        <v>2</v>
      </c>
      <c r="C403" s="300">
        <v>28325.404798569296</v>
      </c>
      <c r="D403" s="300">
        <f>+Summary_CP!N487</f>
        <v>849.96498998752338</v>
      </c>
      <c r="E403" s="300">
        <f t="shared" si="8"/>
        <v>27475.439808581774</v>
      </c>
    </row>
    <row r="404" spans="1:5" x14ac:dyDescent="0.25">
      <c r="A404" s="295">
        <f t="shared" si="9"/>
        <v>2048</v>
      </c>
      <c r="B404" s="295">
        <f t="shared" si="10"/>
        <v>3</v>
      </c>
      <c r="C404" s="300">
        <v>28239.651780963362</v>
      </c>
      <c r="D404" s="300">
        <f>+Summary_CP!N488</f>
        <v>789.67049225525284</v>
      </c>
      <c r="E404" s="300">
        <f t="shared" si="8"/>
        <v>27449.98128870811</v>
      </c>
    </row>
    <row r="405" spans="1:5" x14ac:dyDescent="0.25">
      <c r="A405" s="295">
        <f t="shared" si="9"/>
        <v>2048</v>
      </c>
      <c r="B405" s="295">
        <f t="shared" si="10"/>
        <v>4</v>
      </c>
      <c r="C405" s="300">
        <v>30664.379697143449</v>
      </c>
      <c r="D405" s="300">
        <f>+Summary_CP!N489</f>
        <v>914.49875874699421</v>
      </c>
      <c r="E405" s="300">
        <f t="shared" si="8"/>
        <v>29749.880938396454</v>
      </c>
    </row>
    <row r="406" spans="1:5" x14ac:dyDescent="0.25">
      <c r="A406" s="295">
        <f t="shared" si="9"/>
        <v>2048</v>
      </c>
      <c r="B406" s="295">
        <f t="shared" si="10"/>
        <v>5</v>
      </c>
      <c r="C406" s="300">
        <v>33508.422263888198</v>
      </c>
      <c r="D406" s="300">
        <f>+Summary_CP!N490</f>
        <v>1013.0293861847413</v>
      </c>
      <c r="E406" s="300">
        <f t="shared" si="8"/>
        <v>32495.392877703456</v>
      </c>
    </row>
    <row r="407" spans="1:5" x14ac:dyDescent="0.25">
      <c r="A407" s="295">
        <f t="shared" si="9"/>
        <v>2048</v>
      </c>
      <c r="B407" s="295">
        <f t="shared" si="10"/>
        <v>6</v>
      </c>
      <c r="C407" s="300">
        <v>35758.003398436696</v>
      </c>
      <c r="D407" s="300">
        <f>+Summary_CP!N491</f>
        <v>1054.2567721281241</v>
      </c>
      <c r="E407" s="300">
        <f t="shared" si="8"/>
        <v>34703.746626308573</v>
      </c>
    </row>
    <row r="408" spans="1:5" x14ac:dyDescent="0.25">
      <c r="A408" s="295">
        <f t="shared" si="9"/>
        <v>2048</v>
      </c>
      <c r="B408" s="295">
        <f t="shared" si="10"/>
        <v>7</v>
      </c>
      <c r="C408" s="300">
        <v>36390.433080803356</v>
      </c>
      <c r="D408" s="300">
        <f>+Summary_CP!N492</f>
        <v>1106.78486142572</v>
      </c>
      <c r="E408" s="300">
        <f t="shared" si="8"/>
        <v>35283.648219377632</v>
      </c>
    </row>
    <row r="409" spans="1:5" x14ac:dyDescent="0.25">
      <c r="A409" s="295">
        <f t="shared" si="9"/>
        <v>2048</v>
      </c>
      <c r="B409" s="295">
        <f t="shared" si="10"/>
        <v>8</v>
      </c>
      <c r="C409" s="299">
        <v>37505.199789956125</v>
      </c>
      <c r="D409" s="299">
        <f>+Summary_CP!N493</f>
        <v>1143.2475007246817</v>
      </c>
      <c r="E409" s="299">
        <f t="shared" si="8"/>
        <v>36361.952289231442</v>
      </c>
    </row>
    <row r="410" spans="1:5" x14ac:dyDescent="0.25">
      <c r="A410" s="295">
        <f t="shared" si="9"/>
        <v>2048</v>
      </c>
      <c r="B410" s="295">
        <f t="shared" si="10"/>
        <v>9</v>
      </c>
      <c r="C410" s="300">
        <v>35129.219493714314</v>
      </c>
      <c r="D410" s="300">
        <f>+Summary_CP!N494</f>
        <v>995.40590467438074</v>
      </c>
      <c r="E410" s="300">
        <f t="shared" si="8"/>
        <v>34133.813589039935</v>
      </c>
    </row>
    <row r="411" spans="1:5" x14ac:dyDescent="0.25">
      <c r="A411" s="295">
        <f t="shared" si="9"/>
        <v>2048</v>
      </c>
      <c r="B411" s="295">
        <f t="shared" si="10"/>
        <v>10</v>
      </c>
      <c r="C411" s="300">
        <v>33049.709743370833</v>
      </c>
      <c r="D411" s="300">
        <f>+Summary_CP!N495</f>
        <v>971.52082996144577</v>
      </c>
      <c r="E411" s="300">
        <f t="shared" si="8"/>
        <v>32078.188913409387</v>
      </c>
    </row>
    <row r="412" spans="1:5" x14ac:dyDescent="0.25">
      <c r="A412" s="295">
        <f t="shared" si="9"/>
        <v>2048</v>
      </c>
      <c r="B412" s="295">
        <f t="shared" si="10"/>
        <v>11</v>
      </c>
      <c r="C412" s="300">
        <v>29040.315584730637</v>
      </c>
      <c r="D412" s="300">
        <f>+Summary_CP!N496</f>
        <v>783.46303781277584</v>
      </c>
      <c r="E412" s="300">
        <f t="shared" si="8"/>
        <v>28256.85254691786</v>
      </c>
    </row>
    <row r="413" spans="1:5" x14ac:dyDescent="0.25">
      <c r="A413" s="295">
        <f t="shared" si="9"/>
        <v>2048</v>
      </c>
      <c r="B413" s="295">
        <f t="shared" si="10"/>
        <v>12</v>
      </c>
      <c r="C413" s="300">
        <v>27898.78635358937</v>
      </c>
      <c r="D413" s="300">
        <f>+Summary_CP!N497</f>
        <v>752.06652068073333</v>
      </c>
      <c r="E413" s="300">
        <f t="shared" si="8"/>
        <v>27146.719832908639</v>
      </c>
    </row>
    <row r="414" spans="1:5" x14ac:dyDescent="0.25">
      <c r="A414" s="295">
        <f t="shared" si="9"/>
        <v>2049</v>
      </c>
      <c r="B414" s="295">
        <f t="shared" si="10"/>
        <v>1</v>
      </c>
      <c r="C414" s="299">
        <v>29115.44278084637</v>
      </c>
      <c r="D414" s="299">
        <f>+Summary_CP!N498</f>
        <v>921.14610942649733</v>
      </c>
      <c r="E414" s="299">
        <f t="shared" si="8"/>
        <v>28194.296671419874</v>
      </c>
    </row>
    <row r="415" spans="1:5" x14ac:dyDescent="0.25">
      <c r="A415" s="295">
        <f t="shared" si="9"/>
        <v>2049</v>
      </c>
      <c r="B415" s="295">
        <f t="shared" si="10"/>
        <v>2</v>
      </c>
      <c r="C415" s="300">
        <v>28624.516163822715</v>
      </c>
      <c r="D415" s="300">
        <f>+Summary_CP!N499</f>
        <v>852.16265802974146</v>
      </c>
      <c r="E415" s="300">
        <f t="shared" si="8"/>
        <v>27772.353505792973</v>
      </c>
    </row>
    <row r="416" spans="1:5" x14ac:dyDescent="0.25">
      <c r="A416" s="295">
        <f t="shared" si="9"/>
        <v>2049</v>
      </c>
      <c r="B416" s="295">
        <f t="shared" si="10"/>
        <v>3</v>
      </c>
      <c r="C416" s="300">
        <v>28537.857609213759</v>
      </c>
      <c r="D416" s="300">
        <f>+Summary_CP!N500</f>
        <v>791.80436410937125</v>
      </c>
      <c r="E416" s="300">
        <f t="shared" si="8"/>
        <v>27746.053245104387</v>
      </c>
    </row>
    <row r="417" spans="1:5" x14ac:dyDescent="0.25">
      <c r="A417" s="295">
        <f t="shared" si="9"/>
        <v>2049</v>
      </c>
      <c r="B417" s="295">
        <f t="shared" si="10"/>
        <v>4</v>
      </c>
      <c r="C417" s="300">
        <v>30988.190231929704</v>
      </c>
      <c r="D417" s="300">
        <f>+Summary_CP!N501</f>
        <v>920.83867355770963</v>
      </c>
      <c r="E417" s="300">
        <f t="shared" si="8"/>
        <v>30067.351558371993</v>
      </c>
    </row>
    <row r="418" spans="1:5" x14ac:dyDescent="0.25">
      <c r="A418" s="295">
        <f t="shared" si="9"/>
        <v>2049</v>
      </c>
      <c r="B418" s="295">
        <f t="shared" si="10"/>
        <v>5</v>
      </c>
      <c r="C418" s="300">
        <v>33862.265395243761</v>
      </c>
      <c r="D418" s="300">
        <f>+Summary_CP!N502</f>
        <v>1019.0871475699375</v>
      </c>
      <c r="E418" s="300">
        <f t="shared" si="8"/>
        <v>32843.178247673823</v>
      </c>
    </row>
    <row r="419" spans="1:5" x14ac:dyDescent="0.25">
      <c r="A419" s="295">
        <f t="shared" si="9"/>
        <v>2049</v>
      </c>
      <c r="B419" s="295">
        <f t="shared" si="10"/>
        <v>6</v>
      </c>
      <c r="C419" s="300">
        <v>36135.601716670899</v>
      </c>
      <c r="D419" s="300">
        <f>+Summary_CP!N503</f>
        <v>1059.1339090756967</v>
      </c>
      <c r="E419" s="300">
        <f t="shared" si="8"/>
        <v>35076.467807595203</v>
      </c>
    </row>
    <row r="420" spans="1:5" x14ac:dyDescent="0.25">
      <c r="A420" s="295">
        <f t="shared" si="9"/>
        <v>2049</v>
      </c>
      <c r="B420" s="295">
        <f t="shared" si="10"/>
        <v>7</v>
      </c>
      <c r="C420" s="300">
        <v>36774.709746869288</v>
      </c>
      <c r="D420" s="300">
        <f>+Summary_CP!N504</f>
        <v>1113.8786632406234</v>
      </c>
      <c r="E420" s="300">
        <f t="shared" si="8"/>
        <v>35660.831083628662</v>
      </c>
    </row>
    <row r="421" spans="1:5" x14ac:dyDescent="0.25">
      <c r="A421" s="295">
        <f t="shared" si="9"/>
        <v>2049</v>
      </c>
      <c r="B421" s="295">
        <f t="shared" si="10"/>
        <v>8</v>
      </c>
      <c r="C421" s="299">
        <v>37901.248199256974</v>
      </c>
      <c r="D421" s="299">
        <f>+Summary_CP!N505</f>
        <v>1150.5530967943366</v>
      </c>
      <c r="E421" s="299">
        <f t="shared" si="8"/>
        <v>36750.69510246264</v>
      </c>
    </row>
    <row r="422" spans="1:5" x14ac:dyDescent="0.25">
      <c r="A422" s="295">
        <f t="shared" si="9"/>
        <v>2049</v>
      </c>
      <c r="B422" s="295">
        <f t="shared" si="10"/>
        <v>9</v>
      </c>
      <c r="C422" s="300">
        <v>35500.177962896807</v>
      </c>
      <c r="D422" s="300">
        <f>+Summary_CP!N506</f>
        <v>1001.8179154711717</v>
      </c>
      <c r="E422" s="300">
        <f t="shared" si="8"/>
        <v>34498.360047425638</v>
      </c>
    </row>
    <row r="423" spans="1:5" x14ac:dyDescent="0.25">
      <c r="A423" s="295">
        <f t="shared" si="9"/>
        <v>2049</v>
      </c>
      <c r="B423" s="295">
        <f t="shared" si="10"/>
        <v>10</v>
      </c>
      <c r="C423" s="300">
        <v>33398.708950014763</v>
      </c>
      <c r="D423" s="300">
        <f>+Summary_CP!N507</f>
        <v>975.94413455660379</v>
      </c>
      <c r="E423" s="300">
        <f t="shared" si="8"/>
        <v>32422.764815458158</v>
      </c>
    </row>
    <row r="424" spans="1:5" x14ac:dyDescent="0.25">
      <c r="A424" s="295">
        <f t="shared" si="9"/>
        <v>2049</v>
      </c>
      <c r="B424" s="295">
        <f t="shared" si="10"/>
        <v>11</v>
      </c>
      <c r="C424" s="300">
        <v>29346.976283976059</v>
      </c>
      <c r="D424" s="300">
        <f>+Summary_CP!N508</f>
        <v>786.27519840174875</v>
      </c>
      <c r="E424" s="300">
        <f t="shared" si="8"/>
        <v>28560.70108557431</v>
      </c>
    </row>
    <row r="425" spans="1:5" x14ac:dyDescent="0.25">
      <c r="A425" s="295">
        <f t="shared" si="9"/>
        <v>2049</v>
      </c>
      <c r="B425" s="295">
        <f t="shared" si="10"/>
        <v>12</v>
      </c>
      <c r="C425" s="300">
        <v>28193.392702006218</v>
      </c>
      <c r="D425" s="300">
        <f>+Summary_CP!N509</f>
        <v>755.19842847319217</v>
      </c>
      <c r="E425" s="300">
        <f t="shared" si="8"/>
        <v>27438.194273533027</v>
      </c>
    </row>
    <row r="426" spans="1:5" x14ac:dyDescent="0.25">
      <c r="A426" s="295">
        <f t="shared" si="9"/>
        <v>2050</v>
      </c>
      <c r="B426" s="295">
        <f t="shared" si="10"/>
        <v>1</v>
      </c>
      <c r="C426" s="299">
        <v>29390.737854855979</v>
      </c>
      <c r="D426" s="299">
        <f>+Summary_CP!N510</f>
        <v>923.34589974442042</v>
      </c>
      <c r="E426" s="299">
        <f t="shared" si="8"/>
        <v>28467.391955111558</v>
      </c>
    </row>
    <row r="427" spans="1:5" x14ac:dyDescent="0.25">
      <c r="A427" s="295">
        <f t="shared" si="9"/>
        <v>2050</v>
      </c>
      <c r="B427" s="295">
        <f t="shared" si="10"/>
        <v>2</v>
      </c>
      <c r="C427" s="300">
        <v>28924.160903932559</v>
      </c>
      <c r="D427" s="300">
        <f>+Summary_CP!N511</f>
        <v>854.37522793739413</v>
      </c>
      <c r="E427" s="300">
        <f t="shared" si="8"/>
        <v>28069.785675995165</v>
      </c>
    </row>
    <row r="428" spans="1:5" x14ac:dyDescent="0.25">
      <c r="A428" s="295">
        <f t="shared" si="9"/>
        <v>2050</v>
      </c>
      <c r="B428" s="295">
        <f t="shared" si="10"/>
        <v>3</v>
      </c>
      <c r="C428" s="300">
        <v>28836.5951975686</v>
      </c>
      <c r="D428" s="300">
        <f>+Summary_CP!N512</f>
        <v>793.95249766486859</v>
      </c>
      <c r="E428" s="300">
        <f t="shared" si="8"/>
        <v>28042.642699903732</v>
      </c>
    </row>
    <row r="429" spans="1:5" x14ac:dyDescent="0.25">
      <c r="A429" s="295">
        <f t="shared" si="9"/>
        <v>2050</v>
      </c>
      <c r="B429" s="295">
        <f t="shared" si="10"/>
        <v>4</v>
      </c>
      <c r="C429" s="300">
        <v>31312.578185087717</v>
      </c>
      <c r="D429" s="300">
        <f>+Summary_CP!N513</f>
        <v>927.22393639420261</v>
      </c>
      <c r="E429" s="300">
        <f t="shared" si="8"/>
        <v>30385.354248693515</v>
      </c>
    </row>
    <row r="430" spans="1:5" x14ac:dyDescent="0.25">
      <c r="A430" s="295">
        <f t="shared" si="9"/>
        <v>2050</v>
      </c>
      <c r="B430" s="295">
        <f t="shared" si="10"/>
        <v>5</v>
      </c>
      <c r="C430" s="300">
        <v>34216.739499044066</v>
      </c>
      <c r="D430" s="300">
        <f>+Summary_CP!N514</f>
        <v>1025.183939652213</v>
      </c>
      <c r="E430" s="300">
        <f t="shared" si="8"/>
        <v>33191.555559391854</v>
      </c>
    </row>
    <row r="431" spans="1:5" x14ac:dyDescent="0.25">
      <c r="A431" s="295">
        <f t="shared" si="9"/>
        <v>2050</v>
      </c>
      <c r="B431" s="295">
        <f t="shared" si="10"/>
        <v>6</v>
      </c>
      <c r="C431" s="300">
        <v>36513.873367556989</v>
      </c>
      <c r="D431" s="300">
        <f>+Summary_CP!N515</f>
        <v>1064.0391968064989</v>
      </c>
      <c r="E431" s="300">
        <f t="shared" si="8"/>
        <v>35449.834170750488</v>
      </c>
    </row>
    <row r="432" spans="1:5" x14ac:dyDescent="0.25">
      <c r="A432" s="295">
        <f t="shared" si="9"/>
        <v>2050</v>
      </c>
      <c r="B432" s="295">
        <f t="shared" si="10"/>
        <v>7</v>
      </c>
      <c r="C432" s="300">
        <v>37159.671654405123</v>
      </c>
      <c r="D432" s="300">
        <f>+Summary_CP!N516</f>
        <v>1121.0203435887831</v>
      </c>
      <c r="E432" s="300">
        <f t="shared" si="8"/>
        <v>36038.651310816342</v>
      </c>
    </row>
    <row r="433" spans="1:5" x14ac:dyDescent="0.25">
      <c r="A433" s="295">
        <f t="shared" si="9"/>
        <v>2050</v>
      </c>
      <c r="B433" s="295">
        <f t="shared" si="10"/>
        <v>8</v>
      </c>
      <c r="C433" s="299">
        <v>38298.002841379399</v>
      </c>
      <c r="D433" s="299">
        <f>+Summary_CP!N517</f>
        <v>1157.9077254439135</v>
      </c>
      <c r="E433" s="299">
        <f t="shared" si="8"/>
        <v>37140.095115935488</v>
      </c>
    </row>
    <row r="434" spans="1:5" x14ac:dyDescent="0.25">
      <c r="A434" s="295">
        <f t="shared" si="9"/>
        <v>2050</v>
      </c>
      <c r="B434" s="295">
        <f t="shared" si="10"/>
        <v>9</v>
      </c>
      <c r="C434" s="300">
        <v>35871.797924564133</v>
      </c>
      <c r="D434" s="300">
        <f>+Summary_CP!N518</f>
        <v>1008.2733517104755</v>
      </c>
      <c r="E434" s="300">
        <f t="shared" si="8"/>
        <v>34863.524572853654</v>
      </c>
    </row>
    <row r="435" spans="1:5" x14ac:dyDescent="0.25">
      <c r="A435" s="295">
        <f t="shared" si="9"/>
        <v>2050</v>
      </c>
      <c r="B435" s="295">
        <f t="shared" si="10"/>
        <v>10</v>
      </c>
      <c r="C435" s="300">
        <v>33748.330491425477</v>
      </c>
      <c r="D435" s="300">
        <f>+Summary_CP!N519</f>
        <v>980.39296115734919</v>
      </c>
      <c r="E435" s="300">
        <f t="shared" si="8"/>
        <v>32767.937530268129</v>
      </c>
    </row>
    <row r="436" spans="1:5" x14ac:dyDescent="0.25">
      <c r="A436" s="295">
        <f t="shared" si="9"/>
        <v>2050</v>
      </c>
      <c r="B436" s="295">
        <f t="shared" si="10"/>
        <v>11</v>
      </c>
      <c r="C436" s="300">
        <v>29654.183820036902</v>
      </c>
      <c r="D436" s="300">
        <f>+Summary_CP!N520</f>
        <v>789.10446786046214</v>
      </c>
      <c r="E436" s="300">
        <f t="shared" si="8"/>
        <v>28865.079352176439</v>
      </c>
    </row>
    <row r="437" spans="1:5" s="303" customFormat="1" x14ac:dyDescent="0.25">
      <c r="A437" s="302">
        <f t="shared" si="9"/>
        <v>2050</v>
      </c>
      <c r="B437" s="302">
        <f t="shared" si="10"/>
        <v>12</v>
      </c>
      <c r="C437" s="300">
        <v>28488.524391941453</v>
      </c>
      <c r="D437" s="300">
        <f>+Summary_CP!N521</f>
        <v>758.34880237652419</v>
      </c>
      <c r="E437" s="300">
        <f t="shared" si="8"/>
        <v>27730.175589564929</v>
      </c>
    </row>
    <row r="438" spans="1:5" x14ac:dyDescent="0.25">
      <c r="A438" s="304">
        <f t="shared" ref="A438:A449" si="11">+A426+1</f>
        <v>2051</v>
      </c>
      <c r="B438" s="304">
        <f t="shared" ref="B438:B449" si="12">+B426</f>
        <v>1</v>
      </c>
      <c r="C438" s="299">
        <v>29666.033698190364</v>
      </c>
      <c r="D438" s="299">
        <f>+Summary_CP!N522</f>
        <v>925.5599421337904</v>
      </c>
      <c r="E438" s="299">
        <f t="shared" si="8"/>
        <v>28740.473756056574</v>
      </c>
    </row>
    <row r="439" spans="1:5" x14ac:dyDescent="0.25">
      <c r="A439" s="304">
        <f t="shared" si="11"/>
        <v>2051</v>
      </c>
      <c r="B439" s="304">
        <f t="shared" si="12"/>
        <v>2</v>
      </c>
      <c r="C439" s="300">
        <v>29224.339844752325</v>
      </c>
      <c r="D439" s="300">
        <f>+Summary_CP!N523</f>
        <v>856.60283435862516</v>
      </c>
      <c r="E439" s="300">
        <f t="shared" si="8"/>
        <v>28367.737010393699</v>
      </c>
    </row>
    <row r="440" spans="1:5" x14ac:dyDescent="0.25">
      <c r="A440" s="304">
        <f t="shared" si="11"/>
        <v>2051</v>
      </c>
      <c r="B440" s="304">
        <f t="shared" si="12"/>
        <v>3</v>
      </c>
      <c r="C440" s="300">
        <v>29135.865369381176</v>
      </c>
      <c r="D440" s="300">
        <f>+Summary_CP!N524</f>
        <v>796.11502089838086</v>
      </c>
      <c r="E440" s="300">
        <f t="shared" si="8"/>
        <v>28339.750348482794</v>
      </c>
    </row>
    <row r="441" spans="1:5" x14ac:dyDescent="0.25">
      <c r="A441" s="304">
        <f t="shared" si="11"/>
        <v>2051</v>
      </c>
      <c r="B441" s="304">
        <f t="shared" si="12"/>
        <v>4</v>
      </c>
      <c r="C441" s="300">
        <v>31637.544450665981</v>
      </c>
      <c r="D441" s="300">
        <f>+Summary_CP!N525</f>
        <v>933.65488361317614</v>
      </c>
      <c r="E441" s="300">
        <f t="shared" si="8"/>
        <v>30703.889567052804</v>
      </c>
    </row>
    <row r="442" spans="1:5" x14ac:dyDescent="0.25">
      <c r="A442" s="304">
        <f t="shared" si="11"/>
        <v>2051</v>
      </c>
      <c r="B442" s="304">
        <f t="shared" si="12"/>
        <v>5</v>
      </c>
      <c r="C442" s="300">
        <v>34571.845552258303</v>
      </c>
      <c r="D442" s="300">
        <f>+Summary_CP!N526</f>
        <v>1031.320036804188</v>
      </c>
      <c r="E442" s="300">
        <f t="shared" ref="E442:E505" si="13">+C442-D442</f>
        <v>33540.525515454116</v>
      </c>
    </row>
    <row r="443" spans="1:5" x14ac:dyDescent="0.25">
      <c r="A443" s="304">
        <f t="shared" si="11"/>
        <v>2051</v>
      </c>
      <c r="B443" s="304">
        <f t="shared" si="12"/>
        <v>6</v>
      </c>
      <c r="C443" s="300">
        <v>36892.819393652768</v>
      </c>
      <c r="D443" s="300">
        <f>+Summary_CP!N527</f>
        <v>1068.9728379056075</v>
      </c>
      <c r="E443" s="300">
        <f t="shared" si="13"/>
        <v>35823.846555747157</v>
      </c>
    </row>
    <row r="444" spans="1:5" x14ac:dyDescent="0.25">
      <c r="A444" s="304">
        <f t="shared" si="11"/>
        <v>2051</v>
      </c>
      <c r="B444" s="304">
        <f t="shared" si="12"/>
        <v>7</v>
      </c>
      <c r="C444" s="300">
        <v>37545.319864407749</v>
      </c>
      <c r="D444" s="300">
        <f>+Summary_CP!N528</f>
        <v>1128.2102457940591</v>
      </c>
      <c r="E444" s="300">
        <f t="shared" si="13"/>
        <v>36417.109618613693</v>
      </c>
    </row>
    <row r="445" spans="1:5" x14ac:dyDescent="0.25">
      <c r="A445" s="304">
        <f t="shared" si="11"/>
        <v>2051</v>
      </c>
      <c r="B445" s="304">
        <f t="shared" si="12"/>
        <v>8</v>
      </c>
      <c r="C445" s="299">
        <v>38695.464809822348</v>
      </c>
      <c r="D445" s="299">
        <f>+Summary_CP!N529</f>
        <v>1165.311735552732</v>
      </c>
      <c r="E445" s="299">
        <f t="shared" si="13"/>
        <v>37530.15307426962</v>
      </c>
    </row>
    <row r="446" spans="1:5" x14ac:dyDescent="0.25">
      <c r="A446" s="304">
        <f t="shared" si="11"/>
        <v>2051</v>
      </c>
      <c r="B446" s="304">
        <f t="shared" si="12"/>
        <v>9</v>
      </c>
      <c r="C446" s="300">
        <v>36244.080402941312</v>
      </c>
      <c r="D446" s="300">
        <f>+Summary_CP!N530</f>
        <v>1014.7725252733219</v>
      </c>
      <c r="E446" s="300">
        <f t="shared" si="13"/>
        <v>35229.30787766799</v>
      </c>
    </row>
    <row r="447" spans="1:5" x14ac:dyDescent="0.25">
      <c r="A447" s="304">
        <f t="shared" si="11"/>
        <v>2051</v>
      </c>
      <c r="B447" s="304">
        <f t="shared" si="12"/>
        <v>10</v>
      </c>
      <c r="C447" s="300">
        <v>34098.575331197964</v>
      </c>
      <c r="D447" s="300">
        <f>+Summary_CP!N531</f>
        <v>984.86749508833032</v>
      </c>
      <c r="E447" s="300">
        <f t="shared" si="13"/>
        <v>33113.707836109636</v>
      </c>
    </row>
    <row r="448" spans="1:5" x14ac:dyDescent="0.25">
      <c r="A448" s="304">
        <f t="shared" si="11"/>
        <v>2051</v>
      </c>
      <c r="B448" s="304">
        <f t="shared" si="12"/>
        <v>11</v>
      </c>
      <c r="C448" s="300">
        <v>29961.939039610552</v>
      </c>
      <c r="D448" s="300">
        <f>+Summary_CP!N532</f>
        <v>791.95098813664185</v>
      </c>
      <c r="E448" s="300">
        <f t="shared" si="13"/>
        <v>29169.988051473909</v>
      </c>
    </row>
    <row r="449" spans="1:5" x14ac:dyDescent="0.25">
      <c r="A449" s="304">
        <f t="shared" si="11"/>
        <v>2051</v>
      </c>
      <c r="B449" s="304">
        <f t="shared" si="12"/>
        <v>12</v>
      </c>
      <c r="C449" s="300">
        <v>28784.182236810113</v>
      </c>
      <c r="D449" s="300">
        <f>+Summary_CP!N533</f>
        <v>761.51778556361637</v>
      </c>
      <c r="E449" s="300">
        <f t="shared" si="13"/>
        <v>28022.664451246495</v>
      </c>
    </row>
    <row r="450" spans="1:5" x14ac:dyDescent="0.25">
      <c r="A450" s="304">
        <f>+A438+1</f>
        <v>2052</v>
      </c>
      <c r="B450" s="304">
        <f>+B438</f>
        <v>1</v>
      </c>
      <c r="C450" s="299">
        <v>29941.330311618825</v>
      </c>
      <c r="D450" s="299">
        <f>+Summary_CP!N534</f>
        <v>927.7883644472447</v>
      </c>
      <c r="E450" s="299">
        <f t="shared" si="13"/>
        <v>29013.54194717158</v>
      </c>
    </row>
    <row r="451" spans="1:5" x14ac:dyDescent="0.25">
      <c r="A451" s="304">
        <f>+A450</f>
        <v>2052</v>
      </c>
      <c r="B451" s="304">
        <f t="shared" ref="B451:B460" si="14">+B439</f>
        <v>2</v>
      </c>
      <c r="C451" s="300">
        <v>29525.053813733477</v>
      </c>
      <c r="D451" s="300">
        <f>+Summary_CP!N535</f>
        <v>858.84561320491139</v>
      </c>
      <c r="E451" s="300">
        <f t="shared" si="13"/>
        <v>28666.208200528567</v>
      </c>
    </row>
    <row r="452" spans="1:5" x14ac:dyDescent="0.25">
      <c r="A452" s="304">
        <f t="shared" ref="A452:A461" si="15">+A451</f>
        <v>2052</v>
      </c>
      <c r="B452" s="304">
        <f t="shared" si="14"/>
        <v>3</v>
      </c>
      <c r="C452" s="300">
        <v>29435.668949597904</v>
      </c>
      <c r="D452" s="300">
        <f>+Summary_CP!N536</f>
        <v>798.2920629856967</v>
      </c>
      <c r="E452" s="300">
        <f t="shared" si="13"/>
        <v>28637.376886612208</v>
      </c>
    </row>
    <row r="453" spans="1:5" x14ac:dyDescent="0.25">
      <c r="A453" s="304">
        <f t="shared" si="15"/>
        <v>2052</v>
      </c>
      <c r="B453" s="304">
        <f t="shared" si="14"/>
        <v>4</v>
      </c>
      <c r="C453" s="300">
        <v>31963.089924442895</v>
      </c>
      <c r="D453" s="300">
        <f>+Summary_CP!N537</f>
        <v>940.13185416605018</v>
      </c>
      <c r="E453" s="300">
        <f t="shared" si="13"/>
        <v>31022.958070276844</v>
      </c>
    </row>
    <row r="454" spans="1:5" x14ac:dyDescent="0.25">
      <c r="A454" s="304">
        <f t="shared" si="15"/>
        <v>2052</v>
      </c>
      <c r="B454" s="304">
        <f t="shared" si="14"/>
        <v>5</v>
      </c>
      <c r="C454" s="300">
        <v>34927.584533746012</v>
      </c>
      <c r="D454" s="300">
        <f>+Summary_CP!N538</f>
        <v>1037.4957155005829</v>
      </c>
      <c r="E454" s="300">
        <f t="shared" si="13"/>
        <v>33890.088818245429</v>
      </c>
    </row>
    <row r="455" spans="1:5" x14ac:dyDescent="0.25">
      <c r="A455" s="304">
        <f t="shared" si="15"/>
        <v>2052</v>
      </c>
      <c r="B455" s="304">
        <f t="shared" si="14"/>
        <v>6</v>
      </c>
      <c r="C455" s="300">
        <v>37272.440839533345</v>
      </c>
      <c r="D455" s="300">
        <f>+Summary_CP!N539</f>
        <v>1073.9350366465926</v>
      </c>
      <c r="E455" s="300">
        <f t="shared" si="13"/>
        <v>36198.50580288675</v>
      </c>
    </row>
    <row r="456" spans="1:5" x14ac:dyDescent="0.25">
      <c r="A456" s="304">
        <f t="shared" si="15"/>
        <v>2052</v>
      </c>
      <c r="B456" s="304">
        <f t="shared" si="14"/>
        <v>7</v>
      </c>
      <c r="C456" s="300">
        <v>37931.655439927017</v>
      </c>
      <c r="D456" s="300">
        <f>+Summary_CP!N540</f>
        <v>1135.4487158024663</v>
      </c>
      <c r="E456" s="300">
        <f t="shared" si="13"/>
        <v>36796.206724124553</v>
      </c>
    </row>
    <row r="457" spans="1:5" x14ac:dyDescent="0.25">
      <c r="A457" s="304">
        <f t="shared" si="15"/>
        <v>2052</v>
      </c>
      <c r="B457" s="304">
        <f t="shared" si="14"/>
        <v>8</v>
      </c>
      <c r="C457" s="299">
        <v>39093.635200200617</v>
      </c>
      <c r="D457" s="299">
        <f>+Summary_CP!N541</f>
        <v>1172.7654786412691</v>
      </c>
      <c r="E457" s="299">
        <f t="shared" si="13"/>
        <v>37920.869721559349</v>
      </c>
    </row>
    <row r="458" spans="1:5" x14ac:dyDescent="0.25">
      <c r="A458" s="304">
        <f t="shared" si="15"/>
        <v>2052</v>
      </c>
      <c r="B458" s="304">
        <f t="shared" si="14"/>
        <v>9</v>
      </c>
      <c r="C458" s="300">
        <v>36617.026424235191</v>
      </c>
      <c r="D458" s="300">
        <f>+Summary_CP!N542</f>
        <v>1021.315750422401</v>
      </c>
      <c r="E458" s="300">
        <f t="shared" si="13"/>
        <v>35595.710673812791</v>
      </c>
    </row>
    <row r="459" spans="1:5" x14ac:dyDescent="0.25">
      <c r="A459" s="304">
        <f t="shared" si="15"/>
        <v>2052</v>
      </c>
      <c r="B459" s="304">
        <f t="shared" si="14"/>
        <v>10</v>
      </c>
      <c r="C459" s="300">
        <v>34449.444434791716</v>
      </c>
      <c r="D459" s="300">
        <f>+Summary_CP!N543</f>
        <v>989.367923232316</v>
      </c>
      <c r="E459" s="300">
        <f t="shared" si="13"/>
        <v>33460.076511559397</v>
      </c>
    </row>
    <row r="460" spans="1:5" x14ac:dyDescent="0.25">
      <c r="A460" s="304">
        <f t="shared" si="15"/>
        <v>2052</v>
      </c>
      <c r="B460" s="304">
        <f t="shared" si="14"/>
        <v>11</v>
      </c>
      <c r="C460" s="300">
        <v>30270.242791032691</v>
      </c>
      <c r="D460" s="300">
        <f>+Summary_CP!N544</f>
        <v>794.81490247626493</v>
      </c>
      <c r="E460" s="300">
        <f t="shared" si="13"/>
        <v>29475.427888556427</v>
      </c>
    </row>
    <row r="461" spans="1:5" x14ac:dyDescent="0.25">
      <c r="A461" s="304">
        <f t="shared" si="15"/>
        <v>2052</v>
      </c>
      <c r="B461" s="304">
        <f>+B449</f>
        <v>12</v>
      </c>
      <c r="C461" s="300">
        <v>29080.367051601141</v>
      </c>
      <c r="D461" s="300">
        <f>+Summary_CP!N545</f>
        <v>764.70552247057549</v>
      </c>
      <c r="E461" s="300">
        <f t="shared" si="13"/>
        <v>28315.661529130564</v>
      </c>
    </row>
    <row r="462" spans="1:5" x14ac:dyDescent="0.25">
      <c r="A462" s="304">
        <f>+A450+1</f>
        <v>2053</v>
      </c>
      <c r="B462" s="304">
        <f>+B450</f>
        <v>1</v>
      </c>
      <c r="C462" s="299">
        <v>30215.856030280222</v>
      </c>
      <c r="D462" s="299">
        <f>+Summary_CP!N546</f>
        <v>930.03129573602962</v>
      </c>
      <c r="E462" s="299">
        <f t="shared" si="13"/>
        <v>29285.824734544192</v>
      </c>
    </row>
    <row r="463" spans="1:5" x14ac:dyDescent="0.25">
      <c r="A463" s="304">
        <f>+A462</f>
        <v>2053</v>
      </c>
      <c r="B463" s="304">
        <f t="shared" ref="B463:B472" si="16">+B451</f>
        <v>2</v>
      </c>
      <c r="C463" s="300">
        <v>29822.17673480439</v>
      </c>
      <c r="D463" s="300">
        <f>+Summary_CP!N547</f>
        <v>861.10370166296502</v>
      </c>
      <c r="E463" s="300">
        <f t="shared" si="13"/>
        <v>28961.073033141427</v>
      </c>
    </row>
    <row r="464" spans="1:5" x14ac:dyDescent="0.25">
      <c r="A464" s="304">
        <f t="shared" ref="A464:A473" si="17">+A463</f>
        <v>2053</v>
      </c>
      <c r="B464" s="304">
        <f t="shared" si="16"/>
        <v>3</v>
      </c>
      <c r="C464" s="300">
        <v>29731.892353529947</v>
      </c>
      <c r="D464" s="300">
        <f>+Summary_CP!N548</f>
        <v>800.48375431305283</v>
      </c>
      <c r="E464" s="300">
        <f t="shared" si="13"/>
        <v>28931.408599216895</v>
      </c>
    </row>
    <row r="465" spans="1:5" x14ac:dyDescent="0.25">
      <c r="A465" s="304">
        <f t="shared" si="17"/>
        <v>2053</v>
      </c>
      <c r="B465" s="304">
        <f t="shared" si="16"/>
        <v>4</v>
      </c>
      <c r="C465" s="300">
        <v>32284.747818945536</v>
      </c>
      <c r="D465" s="300">
        <f>+Summary_CP!N549</f>
        <v>946.65518961978023</v>
      </c>
      <c r="E465" s="300">
        <f t="shared" si="13"/>
        <v>31338.092629325754</v>
      </c>
    </row>
    <row r="466" spans="1:5" x14ac:dyDescent="0.25">
      <c r="A466" s="304">
        <f t="shared" si="17"/>
        <v>2053</v>
      </c>
      <c r="B466" s="304">
        <f t="shared" si="16"/>
        <v>5</v>
      </c>
      <c r="C466" s="300">
        <v>35279.07537295291</v>
      </c>
      <c r="D466" s="300">
        <f>+Summary_CP!N550</f>
        <v>1043.7112543355279</v>
      </c>
      <c r="E466" s="300">
        <f t="shared" si="13"/>
        <v>34235.364118617385</v>
      </c>
    </row>
    <row r="467" spans="1:5" x14ac:dyDescent="0.25">
      <c r="A467" s="304">
        <f t="shared" si="17"/>
        <v>2053</v>
      </c>
      <c r="B467" s="304">
        <f t="shared" si="16"/>
        <v>6</v>
      </c>
      <c r="C467" s="300">
        <v>37647.528944962425</v>
      </c>
      <c r="D467" s="300">
        <f>+Summary_CP!N551</f>
        <v>1078.9259990066548</v>
      </c>
      <c r="E467" s="300">
        <f t="shared" si="13"/>
        <v>36568.602945955769</v>
      </c>
    </row>
    <row r="468" spans="1:5" x14ac:dyDescent="0.25">
      <c r="A468" s="304">
        <f t="shared" si="17"/>
        <v>2053</v>
      </c>
      <c r="B468" s="304">
        <f t="shared" si="16"/>
        <v>7</v>
      </c>
      <c r="C468" s="300">
        <v>38313.377496607034</v>
      </c>
      <c r="D468" s="300">
        <f>+Summary_CP!N552</f>
        <v>1142.7361022033999</v>
      </c>
      <c r="E468" s="300">
        <f t="shared" si="13"/>
        <v>37170.641394403632</v>
      </c>
    </row>
    <row r="469" spans="1:5" x14ac:dyDescent="0.25">
      <c r="A469" s="304">
        <f t="shared" si="17"/>
        <v>2053</v>
      </c>
      <c r="B469" s="304">
        <f t="shared" si="16"/>
        <v>8</v>
      </c>
      <c r="C469" s="299">
        <v>39487.050743462431</v>
      </c>
      <c r="D469" s="299">
        <f>+Summary_CP!N553</f>
        <v>1180.2693088923568</v>
      </c>
      <c r="E469" s="299">
        <f t="shared" si="13"/>
        <v>38306.781434570075</v>
      </c>
    </row>
    <row r="470" spans="1:5" x14ac:dyDescent="0.25">
      <c r="A470" s="304">
        <f t="shared" si="17"/>
        <v>2053</v>
      </c>
      <c r="B470" s="304">
        <f t="shared" si="16"/>
        <v>9</v>
      </c>
      <c r="C470" s="300">
        <v>36985.518821259669</v>
      </c>
      <c r="D470" s="300">
        <f>+Summary_CP!N554</f>
        <v>1027.9033438213169</v>
      </c>
      <c r="E470" s="300">
        <f t="shared" si="13"/>
        <v>35957.615477438354</v>
      </c>
    </row>
    <row r="471" spans="1:5" x14ac:dyDescent="0.25">
      <c r="A471" s="304">
        <f t="shared" si="17"/>
        <v>2053</v>
      </c>
      <c r="B471" s="304">
        <f t="shared" si="16"/>
        <v>10</v>
      </c>
      <c r="C471" s="300">
        <v>34796.123550918317</v>
      </c>
      <c r="D471" s="300">
        <f>+Summary_CP!N555</f>
        <v>993.89443404423719</v>
      </c>
      <c r="E471" s="300">
        <f t="shared" si="13"/>
        <v>33802.229116874078</v>
      </c>
    </row>
    <row r="472" spans="1:5" x14ac:dyDescent="0.25">
      <c r="A472" s="304">
        <f t="shared" si="17"/>
        <v>2053</v>
      </c>
      <c r="B472" s="304">
        <f t="shared" si="16"/>
        <v>11</v>
      </c>
      <c r="C472" s="300">
        <v>30574.864859339094</v>
      </c>
      <c r="D472" s="300">
        <f>+Summary_CP!N556</f>
        <v>797.69635543571496</v>
      </c>
      <c r="E472" s="300">
        <f t="shared" si="13"/>
        <v>29777.16850390338</v>
      </c>
    </row>
    <row r="473" spans="1:5" x14ac:dyDescent="0.25">
      <c r="A473" s="304">
        <f t="shared" si="17"/>
        <v>2053</v>
      </c>
      <c r="B473" s="304">
        <f>+B461</f>
        <v>12</v>
      </c>
      <c r="C473" s="300">
        <v>29373.014904461848</v>
      </c>
      <c r="D473" s="300">
        <f>+Summary_CP!N557</f>
        <v>767.912158808394</v>
      </c>
      <c r="E473" s="300">
        <f t="shared" si="13"/>
        <v>28605.102745653454</v>
      </c>
    </row>
    <row r="474" spans="1:5" x14ac:dyDescent="0.25">
      <c r="A474" s="304">
        <f>+A462+1</f>
        <v>2054</v>
      </c>
      <c r="B474" s="304">
        <f>+B462</f>
        <v>1</v>
      </c>
      <c r="C474" s="299">
        <v>30490.381748941629</v>
      </c>
      <c r="D474" s="299">
        <f>+Summary_CP!N558</f>
        <v>932.28886626129247</v>
      </c>
      <c r="E474" s="299">
        <f t="shared" si="13"/>
        <v>29558.092882680336</v>
      </c>
    </row>
    <row r="475" spans="1:5" x14ac:dyDescent="0.25">
      <c r="A475" s="304">
        <f>+A474</f>
        <v>2054</v>
      </c>
      <c r="B475" s="304">
        <f t="shared" ref="B475:B484" si="18">+B463</f>
        <v>2</v>
      </c>
      <c r="C475" s="300">
        <v>30119.812764571008</v>
      </c>
      <c r="D475" s="300">
        <f>+Summary_CP!N559</f>
        <v>863.37723820674717</v>
      </c>
      <c r="E475" s="300">
        <f t="shared" si="13"/>
        <v>29256.435526364261</v>
      </c>
    </row>
    <row r="476" spans="1:5" x14ac:dyDescent="0.25">
      <c r="A476" s="304">
        <f t="shared" ref="A476:A485" si="19">+A475</f>
        <v>2054</v>
      </c>
      <c r="B476" s="304">
        <f t="shared" si="18"/>
        <v>3</v>
      </c>
      <c r="C476" s="300">
        <v>30028.627312759982</v>
      </c>
      <c r="D476" s="300">
        <f>+Summary_CP!N560</f>
        <v>802.69022648853434</v>
      </c>
      <c r="E476" s="300">
        <f t="shared" si="13"/>
        <v>29225.937086271446</v>
      </c>
    </row>
    <row r="477" spans="1:5" x14ac:dyDescent="0.25">
      <c r="A477" s="304">
        <f t="shared" si="19"/>
        <v>2054</v>
      </c>
      <c r="B477" s="304">
        <f t="shared" si="18"/>
        <v>4</v>
      </c>
      <c r="C477" s="300">
        <v>32606.96119217771</v>
      </c>
      <c r="D477" s="300">
        <f>+Summary_CP!N561</f>
        <v>953.22523417784839</v>
      </c>
      <c r="E477" s="300">
        <f t="shared" si="13"/>
        <v>31653.735957999863</v>
      </c>
    </row>
    <row r="478" spans="1:5" x14ac:dyDescent="0.25">
      <c r="A478" s="304">
        <f t="shared" si="19"/>
        <v>2054</v>
      </c>
      <c r="B478" s="304">
        <f t="shared" si="18"/>
        <v>5</v>
      </c>
      <c r="C478" s="300">
        <v>35631.173210116765</v>
      </c>
      <c r="D478" s="300">
        <f>+Summary_CP!N562</f>
        <v>1049.9669340400194</v>
      </c>
      <c r="E478" s="300">
        <f t="shared" si="13"/>
        <v>34581.206276076744</v>
      </c>
    </row>
    <row r="479" spans="1:5" x14ac:dyDescent="0.25">
      <c r="A479" s="304">
        <f t="shared" si="19"/>
        <v>2054</v>
      </c>
      <c r="B479" s="304">
        <f t="shared" si="18"/>
        <v>6</v>
      </c>
      <c r="C479" s="300">
        <v>38023.264799033233</v>
      </c>
      <c r="D479" s="300">
        <f>+Summary_CP!N563</f>
        <v>1083.9459326819017</v>
      </c>
      <c r="E479" s="300">
        <f t="shared" si="13"/>
        <v>36939.318866351328</v>
      </c>
    </row>
    <row r="480" spans="1:5" x14ac:dyDescent="0.25">
      <c r="A480" s="304">
        <f t="shared" si="19"/>
        <v>2054</v>
      </c>
      <c r="B480" s="304">
        <f t="shared" si="18"/>
        <v>7</v>
      </c>
      <c r="C480" s="300">
        <v>38695.758758258242</v>
      </c>
      <c r="D480" s="300">
        <f>+Summary_CP!N564</f>
        <v>1150.0727562510406</v>
      </c>
      <c r="E480" s="300">
        <f t="shared" si="13"/>
        <v>37545.686002007198</v>
      </c>
    </row>
    <row r="481" spans="1:5" x14ac:dyDescent="0.25">
      <c r="A481" s="304">
        <f t="shared" si="19"/>
        <v>2054</v>
      </c>
      <c r="B481" s="304">
        <f t="shared" si="18"/>
        <v>8</v>
      </c>
      <c r="C481" s="299">
        <v>39881.145685457755</v>
      </c>
      <c r="D481" s="299">
        <f>+Summary_CP!N565</f>
        <v>1187.823583172556</v>
      </c>
      <c r="E481" s="299">
        <f t="shared" si="13"/>
        <v>38693.322102285201</v>
      </c>
    </row>
    <row r="482" spans="1:5" x14ac:dyDescent="0.25">
      <c r="A482" s="304">
        <f t="shared" si="19"/>
        <v>2054</v>
      </c>
      <c r="B482" s="304">
        <f t="shared" si="18"/>
        <v>9</v>
      </c>
      <c r="C482" s="300">
        <v>37354.647576638919</v>
      </c>
      <c r="D482" s="300">
        <f>+Summary_CP!N566</f>
        <v>1034.5356245540033</v>
      </c>
      <c r="E482" s="300">
        <f t="shared" si="13"/>
        <v>36320.111952084917</v>
      </c>
    </row>
    <row r="483" spans="1:5" x14ac:dyDescent="0.25">
      <c r="A483" s="304">
        <f t="shared" si="19"/>
        <v>2054</v>
      </c>
      <c r="B483" s="304">
        <f t="shared" si="18"/>
        <v>10</v>
      </c>
      <c r="C483" s="300">
        <v>35143.401355521935</v>
      </c>
      <c r="D483" s="300">
        <f>+Summary_CP!N567</f>
        <v>998.44721756535864</v>
      </c>
      <c r="E483" s="300">
        <f t="shared" si="13"/>
        <v>34144.954137956578</v>
      </c>
    </row>
    <row r="484" spans="1:5" x14ac:dyDescent="0.25">
      <c r="A484" s="304">
        <f t="shared" si="19"/>
        <v>2054</v>
      </c>
      <c r="B484" s="304">
        <f t="shared" si="18"/>
        <v>11</v>
      </c>
      <c r="C484" s="300">
        <v>30880.012986798349</v>
      </c>
      <c r="D484" s="300">
        <f>+Summary_CP!N568</f>
        <v>800.59549289405186</v>
      </c>
      <c r="E484" s="300">
        <f t="shared" si="13"/>
        <v>30079.417493904297</v>
      </c>
    </row>
    <row r="485" spans="1:5" x14ac:dyDescent="0.25">
      <c r="A485" s="304">
        <f t="shared" si="19"/>
        <v>2054</v>
      </c>
      <c r="B485" s="304">
        <f>+B473</f>
        <v>12</v>
      </c>
      <c r="C485" s="300">
        <v>29666.168137915687</v>
      </c>
      <c r="D485" s="300">
        <f>+Summary_CP!N569</f>
        <v>771.13784157472458</v>
      </c>
      <c r="E485" s="300">
        <f t="shared" si="13"/>
        <v>28895.030296340963</v>
      </c>
    </row>
    <row r="486" spans="1:5" x14ac:dyDescent="0.25">
      <c r="A486" s="304">
        <f>+A474+1</f>
        <v>2055</v>
      </c>
      <c r="B486" s="304">
        <f>+B474</f>
        <v>1</v>
      </c>
      <c r="C486" s="299">
        <v>30764.907467603029</v>
      </c>
      <c r="D486" s="299">
        <f>+Summary_CP!N570</f>
        <v>934.56120750547871</v>
      </c>
      <c r="E486" s="299">
        <f t="shared" si="13"/>
        <v>29830.346260097551</v>
      </c>
    </row>
    <row r="487" spans="1:5" x14ac:dyDescent="0.25">
      <c r="A487" s="304">
        <f>+A486</f>
        <v>2055</v>
      </c>
      <c r="B487" s="304">
        <f t="shared" ref="B487:B496" si="20">+B475</f>
        <v>2</v>
      </c>
      <c r="C487" s="300">
        <v>30417.962600590141</v>
      </c>
      <c r="D487" s="300">
        <f>+Summary_CP!N571</f>
        <v>865.66636260959547</v>
      </c>
      <c r="E487" s="300">
        <f t="shared" si="13"/>
        <v>29552.296237980547</v>
      </c>
    </row>
    <row r="488" spans="1:5" x14ac:dyDescent="0.25">
      <c r="A488" s="304">
        <f t="shared" ref="A488:A497" si="21">+A487</f>
        <v>2055</v>
      </c>
      <c r="B488" s="304">
        <f t="shared" si="20"/>
        <v>3</v>
      </c>
      <c r="C488" s="300">
        <v>30325.874522733022</v>
      </c>
      <c r="D488" s="300">
        <f>+Summary_CP!N572</f>
        <v>804.91161235358481</v>
      </c>
      <c r="E488" s="300">
        <f t="shared" si="13"/>
        <v>29520.962910379436</v>
      </c>
    </row>
    <row r="489" spans="1:5" x14ac:dyDescent="0.25">
      <c r="A489" s="304">
        <f t="shared" si="21"/>
        <v>2055</v>
      </c>
      <c r="B489" s="304">
        <f t="shared" si="20"/>
        <v>4</v>
      </c>
      <c r="C489" s="300">
        <v>32929.730799297096</v>
      </c>
      <c r="D489" s="300">
        <f>+Summary_CP!N573</f>
        <v>959.84233470143045</v>
      </c>
      <c r="E489" s="300">
        <f t="shared" si="13"/>
        <v>31969.888464595664</v>
      </c>
    </row>
    <row r="490" spans="1:5" x14ac:dyDescent="0.25">
      <c r="A490" s="304">
        <f t="shared" si="21"/>
        <v>2055</v>
      </c>
      <c r="B490" s="304">
        <f t="shared" si="20"/>
        <v>5</v>
      </c>
      <c r="C490" s="300">
        <v>35983.878870434201</v>
      </c>
      <c r="D490" s="300">
        <f>+Summary_CP!N574</f>
        <v>1056.2630374995322</v>
      </c>
      <c r="E490" s="300">
        <f t="shared" si="13"/>
        <v>34927.615832934665</v>
      </c>
    </row>
    <row r="491" spans="1:5" x14ac:dyDescent="0.25">
      <c r="A491" s="304">
        <f t="shared" si="21"/>
        <v>2055</v>
      </c>
      <c r="B491" s="304">
        <f t="shared" si="20"/>
        <v>6</v>
      </c>
      <c r="C491" s="300">
        <v>38399.649282341801</v>
      </c>
      <c r="D491" s="300">
        <f>+Summary_CP!N575</f>
        <v>1088.9950471027651</v>
      </c>
      <c r="E491" s="300">
        <f t="shared" si="13"/>
        <v>37310.654235239039</v>
      </c>
    </row>
    <row r="492" spans="1:5" x14ac:dyDescent="0.25">
      <c r="A492" s="304">
        <f t="shared" si="21"/>
        <v>2055</v>
      </c>
      <c r="B492" s="304">
        <f t="shared" si="20"/>
        <v>7</v>
      </c>
      <c r="C492" s="300">
        <v>39078.800121051216</v>
      </c>
      <c r="D492" s="300">
        <f>+Summary_CP!N576</f>
        <v>1157.4590318859423</v>
      </c>
      <c r="E492" s="300">
        <f t="shared" si="13"/>
        <v>37921.341089165275</v>
      </c>
    </row>
    <row r="493" spans="1:5" x14ac:dyDescent="0.25">
      <c r="A493" s="304">
        <f t="shared" si="21"/>
        <v>2055</v>
      </c>
      <c r="B493" s="304">
        <f t="shared" si="20"/>
        <v>8</v>
      </c>
      <c r="C493" s="299">
        <v>40275.920949810024</v>
      </c>
      <c r="D493" s="299">
        <f>+Summary_CP!N577</f>
        <v>1195.428661053714</v>
      </c>
      <c r="E493" s="299">
        <f t="shared" si="13"/>
        <v>39080.492288756308</v>
      </c>
    </row>
    <row r="494" spans="1:5" x14ac:dyDescent="0.25">
      <c r="A494" s="304">
        <f t="shared" si="21"/>
        <v>2055</v>
      </c>
      <c r="B494" s="304">
        <f t="shared" si="20"/>
        <v>9</v>
      </c>
      <c r="C494" s="300">
        <v>37724.413555484171</v>
      </c>
      <c r="D494" s="300">
        <f>+Summary_CP!N578</f>
        <v>1041.2129141443045</v>
      </c>
      <c r="E494" s="300">
        <f t="shared" si="13"/>
        <v>36683.200641339863</v>
      </c>
    </row>
    <row r="495" spans="1:5" x14ac:dyDescent="0.25">
      <c r="A495" s="304">
        <f t="shared" si="21"/>
        <v>2055</v>
      </c>
      <c r="B495" s="304">
        <f t="shared" si="20"/>
        <v>10</v>
      </c>
      <c r="C495" s="300">
        <v>35491.278662502686</v>
      </c>
      <c r="D495" s="300">
        <f>+Summary_CP!N579</f>
        <v>1003.0264654375824</v>
      </c>
      <c r="E495" s="300">
        <f t="shared" si="13"/>
        <v>34488.2521970651</v>
      </c>
    </row>
    <row r="496" spans="1:5" x14ac:dyDescent="0.25">
      <c r="A496" s="304">
        <f t="shared" si="21"/>
        <v>2055</v>
      </c>
      <c r="B496" s="304">
        <f t="shared" si="20"/>
        <v>11</v>
      </c>
      <c r="C496" s="300">
        <v>31185.687888573051</v>
      </c>
      <c r="D496" s="300">
        <f>+Summary_CP!N580</f>
        <v>803.51246206539656</v>
      </c>
      <c r="E496" s="300">
        <f t="shared" si="13"/>
        <v>30382.175426507656</v>
      </c>
    </row>
    <row r="497" spans="1:5" x14ac:dyDescent="0.25">
      <c r="A497" s="304">
        <f t="shared" si="21"/>
        <v>2055</v>
      </c>
      <c r="B497" s="304">
        <f>+B485</f>
        <v>12</v>
      </c>
      <c r="C497" s="300">
        <v>29959.827439013323</v>
      </c>
      <c r="D497" s="300">
        <f>+Summary_CP!N581</f>
        <v>774.3827190657654</v>
      </c>
      <c r="E497" s="300">
        <f t="shared" si="13"/>
        <v>29185.444719947558</v>
      </c>
    </row>
    <row r="498" spans="1:5" x14ac:dyDescent="0.25">
      <c r="A498" s="304">
        <f>+A486+1</f>
        <v>2056</v>
      </c>
      <c r="B498" s="304">
        <f>+B486</f>
        <v>1</v>
      </c>
      <c r="C498" s="299">
        <v>31039.433186264429</v>
      </c>
      <c r="D498" s="299">
        <f>+Summary_CP!N582</f>
        <v>936.8484521838368</v>
      </c>
      <c r="E498" s="299">
        <f t="shared" si="13"/>
        <v>30102.584734080592</v>
      </c>
    </row>
    <row r="499" spans="1:5" x14ac:dyDescent="0.25">
      <c r="A499" s="304">
        <f>+A498</f>
        <v>2056</v>
      </c>
      <c r="B499" s="304">
        <f t="shared" ref="B499:B508" si="22">+B487</f>
        <v>2</v>
      </c>
      <c r="C499" s="300">
        <v>30716.62694126811</v>
      </c>
      <c r="D499" s="300">
        <f>+Summary_CP!N583</f>
        <v>867.97121595646547</v>
      </c>
      <c r="E499" s="300">
        <f t="shared" si="13"/>
        <v>29848.655725311644</v>
      </c>
    </row>
    <row r="500" spans="1:5" x14ac:dyDescent="0.25">
      <c r="A500" s="304">
        <f t="shared" ref="A500:A509" si="23">+A499</f>
        <v>2056</v>
      </c>
      <c r="B500" s="304">
        <f t="shared" si="22"/>
        <v>3</v>
      </c>
      <c r="C500" s="300">
        <v>30623.634679741011</v>
      </c>
      <c r="D500" s="300">
        <f>+Summary_CP!N584</f>
        <v>807.14804599462286</v>
      </c>
      <c r="E500" s="300">
        <f t="shared" si="13"/>
        <v>29816.48663374639</v>
      </c>
    </row>
    <row r="501" spans="1:5" x14ac:dyDescent="0.25">
      <c r="A501" s="304">
        <f t="shared" si="23"/>
        <v>2056</v>
      </c>
      <c r="B501" s="304">
        <f t="shared" si="22"/>
        <v>4</v>
      </c>
      <c r="C501" s="300">
        <v>33253.057396381024</v>
      </c>
      <c r="D501" s="300">
        <f>+Summary_CP!N585</f>
        <v>966.50684073073762</v>
      </c>
      <c r="E501" s="300">
        <f t="shared" si="13"/>
        <v>32286.550555650287</v>
      </c>
    </row>
    <row r="502" spans="1:5" x14ac:dyDescent="0.25">
      <c r="A502" s="304">
        <f t="shared" si="23"/>
        <v>2056</v>
      </c>
      <c r="B502" s="304">
        <f t="shared" si="22"/>
        <v>5</v>
      </c>
      <c r="C502" s="300">
        <v>36337.193180106791</v>
      </c>
      <c r="D502" s="300">
        <f>+Summary_CP!N586</f>
        <v>1062.5998497717806</v>
      </c>
      <c r="E502" s="300">
        <f t="shared" si="13"/>
        <v>35274.59333033501</v>
      </c>
    </row>
    <row r="503" spans="1:5" x14ac:dyDescent="0.25">
      <c r="A503" s="304">
        <f t="shared" si="23"/>
        <v>2056</v>
      </c>
      <c r="B503" s="304">
        <f t="shared" si="22"/>
        <v>6</v>
      </c>
      <c r="C503" s="300">
        <v>38776.68327655657</v>
      </c>
      <c r="D503" s="300">
        <f>+Summary_CP!N587</f>
        <v>1094.0735534495634</v>
      </c>
      <c r="E503" s="300">
        <f t="shared" si="13"/>
        <v>37682.609723107009</v>
      </c>
    </row>
    <row r="504" spans="1:5" x14ac:dyDescent="0.25">
      <c r="A504" s="304">
        <f t="shared" si="23"/>
        <v>2056</v>
      </c>
      <c r="B504" s="304">
        <f t="shared" si="22"/>
        <v>7</v>
      </c>
      <c r="C504" s="300">
        <v>39462.502482247932</v>
      </c>
      <c r="D504" s="300">
        <f>+Summary_CP!N588</f>
        <v>1164.8952857568024</v>
      </c>
      <c r="E504" s="300">
        <f t="shared" si="13"/>
        <v>38297.607196491132</v>
      </c>
    </row>
    <row r="505" spans="1:5" x14ac:dyDescent="0.25">
      <c r="A505" s="304">
        <f t="shared" si="23"/>
        <v>2056</v>
      </c>
      <c r="B505" s="304">
        <f t="shared" si="22"/>
        <v>8</v>
      </c>
      <c r="C505" s="299">
        <v>40671.37746126749</v>
      </c>
      <c r="D505" s="299">
        <f>+Summary_CP!N589</f>
        <v>1203.0849048346993</v>
      </c>
      <c r="E505" s="299">
        <f t="shared" si="13"/>
        <v>39468.292556432789</v>
      </c>
    </row>
    <row r="506" spans="1:5" x14ac:dyDescent="0.25">
      <c r="A506" s="304">
        <f t="shared" si="23"/>
        <v>2056</v>
      </c>
      <c r="B506" s="304">
        <f t="shared" si="22"/>
        <v>9</v>
      </c>
      <c r="C506" s="300">
        <v>38094.817623960247</v>
      </c>
      <c r="D506" s="300">
        <f>+Summary_CP!N590</f>
        <v>1047.9355365757208</v>
      </c>
      <c r="E506" s="300">
        <f t="shared" ref="E506:E569" si="24">+C506-D506</f>
        <v>37046.882087384525</v>
      </c>
    </row>
    <row r="507" spans="1:5" x14ac:dyDescent="0.25">
      <c r="A507" s="304">
        <f t="shared" si="23"/>
        <v>2056</v>
      </c>
      <c r="B507" s="304">
        <f t="shared" si="22"/>
        <v>10</v>
      </c>
      <c r="C507" s="300">
        <v>35839.756286751879</v>
      </c>
      <c r="D507" s="300">
        <f>+Summary_CP!N591</f>
        <v>1007.6323709178841</v>
      </c>
      <c r="E507" s="300">
        <f t="shared" si="24"/>
        <v>34832.123915833996</v>
      </c>
    </row>
    <row r="508" spans="1:5" x14ac:dyDescent="0.25">
      <c r="A508" s="304">
        <f t="shared" si="23"/>
        <v>2056</v>
      </c>
      <c r="B508" s="304">
        <f t="shared" si="22"/>
        <v>11</v>
      </c>
      <c r="C508" s="300">
        <v>31491.890280696738</v>
      </c>
      <c r="D508" s="300">
        <f>+Summary_CP!N592</f>
        <v>806.4474115114333</v>
      </c>
      <c r="E508" s="300">
        <f t="shared" si="24"/>
        <v>30685.442869185306</v>
      </c>
    </row>
    <row r="509" spans="1:5" x14ac:dyDescent="0.25">
      <c r="A509" s="304">
        <f t="shared" si="23"/>
        <v>2056</v>
      </c>
      <c r="B509" s="304">
        <f>+B497</f>
        <v>12</v>
      </c>
      <c r="C509" s="300">
        <v>30253.993495642146</v>
      </c>
      <c r="D509" s="300">
        <f>+Summary_CP!N593</f>
        <v>777.64694088825684</v>
      </c>
      <c r="E509" s="300">
        <f t="shared" si="24"/>
        <v>29476.346554753887</v>
      </c>
    </row>
    <row r="510" spans="1:5" x14ac:dyDescent="0.25">
      <c r="A510" s="304">
        <f>+A498+1</f>
        <v>2057</v>
      </c>
      <c r="B510" s="304">
        <f>+B498</f>
        <v>1</v>
      </c>
      <c r="C510" s="299">
        <v>31313.958904925817</v>
      </c>
      <c r="D510" s="299">
        <f>+Summary_CP!N594</f>
        <v>939.15073425603225</v>
      </c>
      <c r="E510" s="299">
        <f t="shared" si="24"/>
        <v>30374.808170669785</v>
      </c>
    </row>
    <row r="511" spans="1:5" x14ac:dyDescent="0.25">
      <c r="A511" s="304">
        <f>+A510</f>
        <v>2057</v>
      </c>
      <c r="B511" s="304">
        <f t="shared" ref="B511:B520" si="25">+B499</f>
        <v>2</v>
      </c>
      <c r="C511" s="300">
        <v>31015.806485861689</v>
      </c>
      <c r="D511" s="300">
        <f>+Summary_CP!N595</f>
        <v>870.29194065628815</v>
      </c>
      <c r="E511" s="300">
        <f t="shared" si="24"/>
        <v>30145.514545205402</v>
      </c>
    </row>
    <row r="512" spans="1:5" x14ac:dyDescent="0.25">
      <c r="A512" s="304">
        <f t="shared" ref="A512:A521" si="26">+A511</f>
        <v>2057</v>
      </c>
      <c r="B512" s="304">
        <f t="shared" si="25"/>
        <v>3</v>
      </c>
      <c r="C512" s="300">
        <v>30921.908480923779</v>
      </c>
      <c r="D512" s="300">
        <f>+Summary_CP!N596</f>
        <v>809.39966275476911</v>
      </c>
      <c r="E512" s="300">
        <f t="shared" si="24"/>
        <v>30112.508818169012</v>
      </c>
    </row>
    <row r="513" spans="1:5" x14ac:dyDescent="0.25">
      <c r="A513" s="304">
        <f t="shared" si="26"/>
        <v>2057</v>
      </c>
      <c r="B513" s="304">
        <f t="shared" si="25"/>
        <v>4</v>
      </c>
      <c r="C513" s="300">
        <v>33576.941740427515</v>
      </c>
      <c r="D513" s="300">
        <f>+Summary_CP!N597</f>
        <v>973.21910450653775</v>
      </c>
      <c r="E513" s="300">
        <f t="shared" si="24"/>
        <v>32603.722635920978</v>
      </c>
    </row>
    <row r="514" spans="1:5" x14ac:dyDescent="0.25">
      <c r="A514" s="304">
        <f t="shared" si="26"/>
        <v>2057</v>
      </c>
      <c r="B514" s="304">
        <f t="shared" si="25"/>
        <v>5</v>
      </c>
      <c r="C514" s="300">
        <v>36691.116966342168</v>
      </c>
      <c r="D514" s="300">
        <f>+Summary_CP!N598</f>
        <v>1068.9776581046365</v>
      </c>
      <c r="E514" s="300">
        <f t="shared" si="24"/>
        <v>35622.139308237529</v>
      </c>
    </row>
    <row r="515" spans="1:5" x14ac:dyDescent="0.25">
      <c r="A515" s="304">
        <f t="shared" si="26"/>
        <v>2057</v>
      </c>
      <c r="B515" s="304">
        <f t="shared" si="25"/>
        <v>6</v>
      </c>
      <c r="C515" s="300">
        <v>39154.367664419588</v>
      </c>
      <c r="D515" s="300">
        <f>+Summary_CP!N599</f>
        <v>1099.1816646682041</v>
      </c>
      <c r="E515" s="300">
        <f t="shared" si="24"/>
        <v>38055.185999751382</v>
      </c>
    </row>
    <row r="516" spans="1:5" x14ac:dyDescent="0.25">
      <c r="A516" s="304">
        <f t="shared" si="26"/>
        <v>2057</v>
      </c>
      <c r="B516" s="304">
        <f t="shared" si="25"/>
        <v>7</v>
      </c>
      <c r="C516" s="300">
        <v>39846.866740202961</v>
      </c>
      <c r="D516" s="300">
        <f>+Summary_CP!N600</f>
        <v>1172.3818772424174</v>
      </c>
      <c r="E516" s="300">
        <f t="shared" si="24"/>
        <v>38674.48486296054</v>
      </c>
    </row>
    <row r="517" spans="1:5" x14ac:dyDescent="0.25">
      <c r="A517" s="304">
        <f t="shared" si="26"/>
        <v>2057</v>
      </c>
      <c r="B517" s="304">
        <f t="shared" si="25"/>
        <v>8</v>
      </c>
      <c r="C517" s="299">
        <v>41067.516145704474</v>
      </c>
      <c r="D517" s="299">
        <f>+Summary_CP!N601</f>
        <v>1210.7926795633234</v>
      </c>
      <c r="E517" s="299">
        <f t="shared" si="24"/>
        <v>39856.723466141149</v>
      </c>
    </row>
    <row r="518" spans="1:5" x14ac:dyDescent="0.25">
      <c r="A518" s="304">
        <f t="shared" si="26"/>
        <v>2057</v>
      </c>
      <c r="B518" s="304">
        <f t="shared" si="25"/>
        <v>9</v>
      </c>
      <c r="C518" s="300">
        <v>38465.860649286689</v>
      </c>
      <c r="D518" s="300">
        <f>+Summary_CP!N602</f>
        <v>1054.7038183113239</v>
      </c>
      <c r="E518" s="300">
        <f t="shared" si="24"/>
        <v>37411.156830975364</v>
      </c>
    </row>
    <row r="519" spans="1:5" x14ac:dyDescent="0.25">
      <c r="A519" s="304">
        <f t="shared" si="26"/>
        <v>2057</v>
      </c>
      <c r="B519" s="304">
        <f t="shared" si="25"/>
        <v>10</v>
      </c>
      <c r="C519" s="300">
        <v>36188.835044153115</v>
      </c>
      <c r="D519" s="300">
        <f>+Summary_CP!N603</f>
        <v>1012.2651288928819</v>
      </c>
      <c r="E519" s="300">
        <f t="shared" si="24"/>
        <v>35176.569915260232</v>
      </c>
    </row>
    <row r="520" spans="1:5" x14ac:dyDescent="0.25">
      <c r="A520" s="304">
        <f t="shared" si="26"/>
        <v>2057</v>
      </c>
      <c r="B520" s="304">
        <f t="shared" si="25"/>
        <v>11</v>
      </c>
      <c r="C520" s="300">
        <v>31798.620880074875</v>
      </c>
      <c r="D520" s="300">
        <f>+Summary_CP!N604</f>
        <v>809.40049115402871</v>
      </c>
      <c r="E520" s="300">
        <f t="shared" si="24"/>
        <v>30989.220388920847</v>
      </c>
    </row>
    <row r="521" spans="1:5" x14ac:dyDescent="0.25">
      <c r="A521" s="304">
        <f t="shared" si="26"/>
        <v>2057</v>
      </c>
      <c r="B521" s="304">
        <f>+B509</f>
        <v>12</v>
      </c>
      <c r="C521" s="300">
        <v>30548.66699652719</v>
      </c>
      <c r="D521" s="300">
        <f>+Summary_CP!N605</f>
        <v>780.93065797159034</v>
      </c>
      <c r="E521" s="300">
        <f t="shared" si="24"/>
        <v>29767.736338555602</v>
      </c>
    </row>
    <row r="522" spans="1:5" x14ac:dyDescent="0.25">
      <c r="A522" s="304">
        <f>+A510+1</f>
        <v>2058</v>
      </c>
      <c r="B522" s="304">
        <f>+B510</f>
        <v>1</v>
      </c>
      <c r="C522" s="299">
        <v>31588.484623587221</v>
      </c>
      <c r="D522" s="299">
        <f>+Summary_CP!N606</f>
        <v>941.46818893786974</v>
      </c>
      <c r="E522" s="299">
        <f t="shared" si="24"/>
        <v>30647.016434649351</v>
      </c>
    </row>
    <row r="523" spans="1:5" x14ac:dyDescent="0.25">
      <c r="A523" s="304">
        <f>+A522</f>
        <v>2058</v>
      </c>
      <c r="B523" s="304">
        <f t="shared" ref="B523:B532" si="27">+B511</f>
        <v>2</v>
      </c>
      <c r="C523" s="300">
        <v>31315.501934479082</v>
      </c>
      <c r="D523" s="300">
        <f>+Summary_CP!N607</f>
        <v>872.62868045444259</v>
      </c>
      <c r="E523" s="300">
        <f t="shared" si="24"/>
        <v>30442.873254024638</v>
      </c>
    </row>
    <row r="524" spans="1:5" x14ac:dyDescent="0.25">
      <c r="A524" s="304">
        <f t="shared" ref="A524:A533" si="28">+A523</f>
        <v>2058</v>
      </c>
      <c r="B524" s="304">
        <f t="shared" si="27"/>
        <v>3</v>
      </c>
      <c r="C524" s="300">
        <v>31220.696624270004</v>
      </c>
      <c r="D524" s="300">
        <f>+Summary_CP!N608</f>
        <v>811.66659924568353</v>
      </c>
      <c r="E524" s="300">
        <f t="shared" si="24"/>
        <v>30409.03002502432</v>
      </c>
    </row>
    <row r="525" spans="1:5" x14ac:dyDescent="0.25">
      <c r="A525" s="304">
        <f t="shared" si="28"/>
        <v>2058</v>
      </c>
      <c r="B525" s="304">
        <f t="shared" si="27"/>
        <v>4</v>
      </c>
      <c r="C525" s="300">
        <v>33901.384589356327</v>
      </c>
      <c r="D525" s="300">
        <f>+Summary_CP!N609</f>
        <v>979.97948099185373</v>
      </c>
      <c r="E525" s="300">
        <f t="shared" si="24"/>
        <v>32921.405108364474</v>
      </c>
    </row>
    <row r="526" spans="1:5" x14ac:dyDescent="0.25">
      <c r="A526" s="304">
        <f t="shared" si="28"/>
        <v>2058</v>
      </c>
      <c r="B526" s="304">
        <f t="shared" si="27"/>
        <v>5</v>
      </c>
      <c r="C526" s="300">
        <v>37045.651057355208</v>
      </c>
      <c r="D526" s="300">
        <f>+Summary_CP!N610</f>
        <v>1075.396751954202</v>
      </c>
      <c r="E526" s="300">
        <f t="shared" si="24"/>
        <v>35970.254305401002</v>
      </c>
    </row>
    <row r="527" spans="1:5" x14ac:dyDescent="0.25">
      <c r="A527" s="304">
        <f t="shared" si="28"/>
        <v>2058</v>
      </c>
      <c r="B527" s="304">
        <f t="shared" si="27"/>
        <v>6</v>
      </c>
      <c r="C527" s="300">
        <v>39532.703329747776</v>
      </c>
      <c r="D527" s="300">
        <f>+Summary_CP!N611</f>
        <v>1104.319595486035</v>
      </c>
      <c r="E527" s="300">
        <f t="shared" si="24"/>
        <v>38428.383734261741</v>
      </c>
    </row>
    <row r="528" spans="1:5" x14ac:dyDescent="0.25">
      <c r="A528" s="304">
        <f t="shared" si="28"/>
        <v>2058</v>
      </c>
      <c r="B528" s="304">
        <f t="shared" si="27"/>
        <v>7</v>
      </c>
      <c r="C528" s="300">
        <v>40231.893794364725</v>
      </c>
      <c r="D528" s="300">
        <f>+Summary_CP!N612</f>
        <v>1179.9191684738259</v>
      </c>
      <c r="E528" s="300">
        <f t="shared" si="24"/>
        <v>39051.9746258909</v>
      </c>
    </row>
    <row r="529" spans="1:5" x14ac:dyDescent="0.25">
      <c r="A529" s="304">
        <f t="shared" si="28"/>
        <v>2058</v>
      </c>
      <c r="B529" s="304">
        <f t="shared" si="27"/>
        <v>8</v>
      </c>
      <c r="C529" s="299">
        <v>41464.337930122667</v>
      </c>
      <c r="D529" s="299">
        <f>+Summary_CP!N613</f>
        <v>1218.5523530584474</v>
      </c>
      <c r="E529" s="299">
        <f t="shared" si="24"/>
        <v>40245.78557706422</v>
      </c>
    </row>
    <row r="530" spans="1:5" x14ac:dyDescent="0.25">
      <c r="A530" s="304">
        <f t="shared" si="28"/>
        <v>2058</v>
      </c>
      <c r="B530" s="304">
        <f t="shared" si="27"/>
        <v>9</v>
      </c>
      <c r="C530" s="300">
        <v>38837.543499738997</v>
      </c>
      <c r="D530" s="300">
        <f>+Summary_CP!N614</f>
        <v>1061.5180883138391</v>
      </c>
      <c r="E530" s="300">
        <f t="shared" si="24"/>
        <v>37776.025411425158</v>
      </c>
    </row>
    <row r="531" spans="1:5" x14ac:dyDescent="0.25">
      <c r="A531" s="304">
        <f t="shared" si="28"/>
        <v>2058</v>
      </c>
      <c r="B531" s="304">
        <f t="shared" si="27"/>
        <v>10</v>
      </c>
      <c r="C531" s="300">
        <v>36538.515751583443</v>
      </c>
      <c r="D531" s="300">
        <f>+Summary_CP!N615</f>
        <v>1016.9249358935415</v>
      </c>
      <c r="E531" s="300">
        <f t="shared" si="24"/>
        <v>35521.590815689902</v>
      </c>
    </row>
    <row r="532" spans="1:5" x14ac:dyDescent="0.25">
      <c r="A532" s="304">
        <f t="shared" si="28"/>
        <v>2058</v>
      </c>
      <c r="B532" s="304">
        <f t="shared" si="27"/>
        <v>11</v>
      </c>
      <c r="C532" s="300">
        <v>32105.880404485844</v>
      </c>
      <c r="D532" s="300">
        <f>+Summary_CP!N616</f>
        <v>812.37185228796977</v>
      </c>
      <c r="E532" s="300">
        <f t="shared" si="24"/>
        <v>31293.508552197876</v>
      </c>
    </row>
    <row r="533" spans="1:5" x14ac:dyDescent="0.25">
      <c r="A533" s="304">
        <f t="shared" si="28"/>
        <v>2058</v>
      </c>
      <c r="B533" s="304">
        <f>+B521</f>
        <v>12</v>
      </c>
      <c r="C533" s="300">
        <v>30843.848631232093</v>
      </c>
      <c r="D533" s="300">
        <f>+Summary_CP!N617</f>
        <v>784.23402258003046</v>
      </c>
      <c r="E533" s="300">
        <f t="shared" si="24"/>
        <v>30059.614608652064</v>
      </c>
    </row>
    <row r="534" spans="1:5" x14ac:dyDescent="0.25">
      <c r="A534" s="304">
        <f>+A522+1</f>
        <v>2059</v>
      </c>
      <c r="B534" s="304">
        <f>+B522</f>
        <v>1</v>
      </c>
      <c r="C534" s="299">
        <v>31863.010342248617</v>
      </c>
      <c r="D534" s="299">
        <f>+Summary_CP!N618</f>
        <v>943.80095271312723</v>
      </c>
      <c r="E534" s="299">
        <f t="shared" si="24"/>
        <v>30919.209389535488</v>
      </c>
    </row>
    <row r="535" spans="1:5" x14ac:dyDescent="0.25">
      <c r="A535" s="304">
        <f>+A534</f>
        <v>2059</v>
      </c>
      <c r="B535" s="304">
        <f t="shared" ref="B535:B544" si="29">+B523</f>
        <v>2</v>
      </c>
      <c r="C535" s="300">
        <v>31615.713988080879</v>
      </c>
      <c r="D535" s="300">
        <f>+Summary_CP!N619</f>
        <v>874.9815804453475</v>
      </c>
      <c r="E535" s="300">
        <f t="shared" si="24"/>
        <v>30740.732407635533</v>
      </c>
    </row>
    <row r="536" spans="1:5" x14ac:dyDescent="0.25">
      <c r="A536" s="304">
        <f t="shared" ref="A536:A545" si="30">+A535</f>
        <v>2059</v>
      </c>
      <c r="B536" s="304">
        <f t="shared" si="29"/>
        <v>3</v>
      </c>
      <c r="C536" s="300">
        <v>31519.999808618173</v>
      </c>
      <c r="D536" s="300">
        <f>+Summary_CP!N620</f>
        <v>813.94899335951413</v>
      </c>
      <c r="E536" s="300">
        <f t="shared" si="24"/>
        <v>30706.050815258659</v>
      </c>
    </row>
    <row r="537" spans="1:5" x14ac:dyDescent="0.25">
      <c r="A537" s="304">
        <f t="shared" si="30"/>
        <v>2059</v>
      </c>
      <c r="B537" s="304">
        <f t="shared" si="29"/>
        <v>4</v>
      </c>
      <c r="C537" s="300">
        <v>34226.386702009964</v>
      </c>
      <c r="D537" s="300">
        <f>+Summary_CP!N621</f>
        <v>986.78832789384478</v>
      </c>
      <c r="E537" s="300">
        <f t="shared" si="24"/>
        <v>33239.598374116118</v>
      </c>
    </row>
    <row r="538" spans="1:5" x14ac:dyDescent="0.25">
      <c r="A538" s="304">
        <f t="shared" si="30"/>
        <v>2059</v>
      </c>
      <c r="B538" s="304">
        <f t="shared" si="29"/>
        <v>5</v>
      </c>
      <c r="C538" s="300">
        <v>37400.79628236912</v>
      </c>
      <c r="D538" s="300">
        <f>+Summary_CP!N622</f>
        <v>1081.8574230030388</v>
      </c>
      <c r="E538" s="300">
        <f t="shared" si="24"/>
        <v>36318.938859366084</v>
      </c>
    </row>
    <row r="539" spans="1:5" x14ac:dyDescent="0.25">
      <c r="A539" s="304">
        <f t="shared" si="30"/>
        <v>2059</v>
      </c>
      <c r="B539" s="304">
        <f t="shared" si="29"/>
        <v>6</v>
      </c>
      <c r="C539" s="300">
        <v>39911.691157434063</v>
      </c>
      <c r="D539" s="300">
        <f>+Summary_CP!N623</f>
        <v>1109.4875624278397</v>
      </c>
      <c r="E539" s="300">
        <f t="shared" si="24"/>
        <v>38802.20359500622</v>
      </c>
    </row>
    <row r="540" spans="1:5" x14ac:dyDescent="0.25">
      <c r="A540" s="304">
        <f t="shared" si="30"/>
        <v>2059</v>
      </c>
      <c r="B540" s="304">
        <f t="shared" si="29"/>
        <v>7</v>
      </c>
      <c r="C540" s="300">
        <v>40617.584545276732</v>
      </c>
      <c r="D540" s="300">
        <f>+Summary_CP!N624</f>
        <v>1187.5075243566394</v>
      </c>
      <c r="E540" s="300">
        <f t="shared" si="24"/>
        <v>39430.077020920093</v>
      </c>
    </row>
    <row r="541" spans="1:5" x14ac:dyDescent="0.25">
      <c r="A541" s="304">
        <f t="shared" si="30"/>
        <v>2059</v>
      </c>
      <c r="B541" s="304">
        <f t="shared" si="29"/>
        <v>8</v>
      </c>
      <c r="C541" s="299">
        <v>41861.843742652381</v>
      </c>
      <c r="D541" s="299">
        <f>+Summary_CP!N625</f>
        <v>1226.3642959322715</v>
      </c>
      <c r="E541" s="299">
        <f t="shared" si="24"/>
        <v>40635.479446720114</v>
      </c>
    </row>
    <row r="542" spans="1:5" x14ac:dyDescent="0.25">
      <c r="A542" s="304">
        <f t="shared" si="30"/>
        <v>2059</v>
      </c>
      <c r="B542" s="304">
        <f t="shared" si="29"/>
        <v>9</v>
      </c>
      <c r="C542" s="300">
        <v>39209.867044649778</v>
      </c>
      <c r="D542" s="300">
        <f>+Summary_CP!N626</f>
        <v>1068.3786780658993</v>
      </c>
      <c r="E542" s="300">
        <f t="shared" si="24"/>
        <v>38141.488366583879</v>
      </c>
    </row>
    <row r="543" spans="1:5" x14ac:dyDescent="0.25">
      <c r="A543" s="304">
        <f t="shared" si="30"/>
        <v>2059</v>
      </c>
      <c r="B543" s="304">
        <f t="shared" si="29"/>
        <v>10</v>
      </c>
      <c r="C543" s="300">
        <v>36888.79922691446</v>
      </c>
      <c r="D543" s="300">
        <f>+Summary_CP!N627</f>
        <v>1021.6119901100179</v>
      </c>
      <c r="E543" s="300">
        <f t="shared" si="24"/>
        <v>35867.187236804442</v>
      </c>
    </row>
    <row r="544" spans="1:5" x14ac:dyDescent="0.25">
      <c r="A544" s="304">
        <f t="shared" si="30"/>
        <v>2059</v>
      </c>
      <c r="B544" s="304">
        <f t="shared" si="29"/>
        <v>11</v>
      </c>
      <c r="C544" s="300">
        <v>32413.669572581919</v>
      </c>
      <c r="D544" s="300">
        <f>+Summary_CP!N628</f>
        <v>815.36164759382223</v>
      </c>
      <c r="E544" s="300">
        <f t="shared" si="24"/>
        <v>31598.307924988098</v>
      </c>
    </row>
    <row r="545" spans="1:5" x14ac:dyDescent="0.25">
      <c r="A545" s="304">
        <f t="shared" si="30"/>
        <v>2059</v>
      </c>
      <c r="B545" s="304">
        <f>+B533</f>
        <v>12</v>
      </c>
      <c r="C545" s="300">
        <v>31139.53909016004</v>
      </c>
      <c r="D545" s="300">
        <f>+Summary_CP!N629</f>
        <v>787.55718832505249</v>
      </c>
      <c r="E545" s="300">
        <f t="shared" si="24"/>
        <v>30351.981901834988</v>
      </c>
    </row>
    <row r="546" spans="1:5" x14ac:dyDescent="0.25">
      <c r="A546" s="304">
        <f>+A534+1</f>
        <v>2060</v>
      </c>
      <c r="B546" s="304">
        <f>+B534</f>
        <v>1</v>
      </c>
      <c r="C546" s="299">
        <v>32137.536060910028</v>
      </c>
      <c r="D546" s="299">
        <f>+Summary_CP!N630</f>
        <v>946.14916334550037</v>
      </c>
      <c r="E546" s="299">
        <f t="shared" si="24"/>
        <v>31191.386897564527</v>
      </c>
    </row>
    <row r="547" spans="1:5" x14ac:dyDescent="0.25">
      <c r="A547" s="304">
        <f>+A546</f>
        <v>2060</v>
      </c>
      <c r="B547" s="304">
        <f t="shared" ref="B547:B556" si="31">+B535</f>
        <v>2</v>
      </c>
      <c r="C547" s="300">
        <v>31916.443348481065</v>
      </c>
      <c r="D547" s="300">
        <f>+Summary_CP!N631</f>
        <v>877.35078708517096</v>
      </c>
      <c r="E547" s="300">
        <f t="shared" si="24"/>
        <v>31039.092561395893</v>
      </c>
    </row>
    <row r="548" spans="1:5" x14ac:dyDescent="0.25">
      <c r="A548" s="304">
        <f t="shared" ref="A548:A557" si="32">+A547</f>
        <v>2060</v>
      </c>
      <c r="B548" s="304">
        <f t="shared" si="31"/>
        <v>3</v>
      </c>
      <c r="C548" s="300">
        <v>31819.818733657579</v>
      </c>
      <c r="D548" s="300">
        <f>+Summary_CP!N632</f>
        <v>816.24698428095917</v>
      </c>
      <c r="E548" s="300">
        <f t="shared" si="24"/>
        <v>31003.571749376621</v>
      </c>
    </row>
    <row r="549" spans="1:5" x14ac:dyDescent="0.25">
      <c r="A549" s="304">
        <f t="shared" si="32"/>
        <v>2060</v>
      </c>
      <c r="B549" s="304">
        <f t="shared" si="31"/>
        <v>4</v>
      </c>
      <c r="C549" s="300">
        <v>34551.948838154836</v>
      </c>
      <c r="D549" s="300">
        <f>+Summary_CP!N633</f>
        <v>993.64600568586866</v>
      </c>
      <c r="E549" s="300">
        <f t="shared" si="24"/>
        <v>33558.302832468966</v>
      </c>
    </row>
    <row r="550" spans="1:5" x14ac:dyDescent="0.25">
      <c r="A550" s="304">
        <f t="shared" si="32"/>
        <v>2060</v>
      </c>
      <c r="B550" s="304">
        <f t="shared" si="31"/>
        <v>5</v>
      </c>
      <c r="C550" s="300">
        <v>37756.55347161668</v>
      </c>
      <c r="D550" s="300">
        <f>+Summary_CP!N634</f>
        <v>1088.3599651785573</v>
      </c>
      <c r="E550" s="300">
        <f t="shared" si="24"/>
        <v>36668.193506438125</v>
      </c>
    </row>
    <row r="551" spans="1:5" x14ac:dyDescent="0.25">
      <c r="A551" s="304">
        <f t="shared" si="32"/>
        <v>2060</v>
      </c>
      <c r="B551" s="304">
        <f t="shared" si="31"/>
        <v>6</v>
      </c>
      <c r="C551" s="300">
        <v>40291.332033448758</v>
      </c>
      <c r="D551" s="300">
        <f>+Summary_CP!N635</f>
        <v>1114.6857838319822</v>
      </c>
      <c r="E551" s="300">
        <f t="shared" si="24"/>
        <v>39176.646249616773</v>
      </c>
    </row>
    <row r="552" spans="1:5" x14ac:dyDescent="0.25">
      <c r="A552" s="304">
        <f t="shared" si="32"/>
        <v>2060</v>
      </c>
      <c r="B552" s="304">
        <f t="shared" si="31"/>
        <v>7</v>
      </c>
      <c r="C552" s="300">
        <v>41003.939894578871</v>
      </c>
      <c r="D552" s="300">
        <f>+Summary_CP!N636</f>
        <v>1195.1473125935611</v>
      </c>
      <c r="E552" s="300">
        <f t="shared" si="24"/>
        <v>39808.792581985312</v>
      </c>
    </row>
    <row r="553" spans="1:5" x14ac:dyDescent="0.25">
      <c r="A553" s="304">
        <f t="shared" si="32"/>
        <v>2060</v>
      </c>
      <c r="B553" s="304">
        <f t="shared" si="31"/>
        <v>8</v>
      </c>
      <c r="C553" s="299">
        <v>42260.03451255391</v>
      </c>
      <c r="D553" s="299">
        <f>+Summary_CP!N637</f>
        <v>1234.228881612818</v>
      </c>
      <c r="E553" s="299">
        <f t="shared" si="24"/>
        <v>41025.805630941089</v>
      </c>
    </row>
    <row r="554" spans="1:5" x14ac:dyDescent="0.25">
      <c r="A554" s="304">
        <f t="shared" si="32"/>
        <v>2060</v>
      </c>
      <c r="B554" s="304">
        <f t="shared" si="31"/>
        <v>9</v>
      </c>
      <c r="C554" s="300">
        <v>39582.832154410047</v>
      </c>
      <c r="D554" s="300">
        <f>+Summary_CP!N638</f>
        <v>1075.2859215904703</v>
      </c>
      <c r="E554" s="300">
        <f t="shared" si="24"/>
        <v>38507.546232819579</v>
      </c>
    </row>
    <row r="555" spans="1:5" x14ac:dyDescent="0.25">
      <c r="A555" s="304">
        <f t="shared" si="32"/>
        <v>2060</v>
      </c>
      <c r="B555" s="304">
        <f t="shared" si="31"/>
        <v>10</v>
      </c>
      <c r="C555" s="300">
        <v>37239.686289013487</v>
      </c>
      <c r="D555" s="300">
        <f>+Summary_CP!N639</f>
        <v>1026.3264914066337</v>
      </c>
      <c r="E555" s="300">
        <f t="shared" si="24"/>
        <v>36213.359797606856</v>
      </c>
    </row>
    <row r="556" spans="1:5" x14ac:dyDescent="0.25">
      <c r="A556" s="304">
        <f t="shared" si="32"/>
        <v>2060</v>
      </c>
      <c r="B556" s="304">
        <f t="shared" si="31"/>
        <v>11</v>
      </c>
      <c r="C556" s="300">
        <v>32721.989103890322</v>
      </c>
      <c r="D556" s="300">
        <f>+Summary_CP!N640</f>
        <v>818.37003115090943</v>
      </c>
      <c r="E556" s="300">
        <f t="shared" si="24"/>
        <v>31903.619072739413</v>
      </c>
    </row>
    <row r="557" spans="1:5" x14ac:dyDescent="0.25">
      <c r="A557" s="304">
        <f t="shared" si="32"/>
        <v>2060</v>
      </c>
      <c r="B557" s="304">
        <f>+B545</f>
        <v>12</v>
      </c>
      <c r="C557" s="300">
        <v>31435.739064554764</v>
      </c>
      <c r="D557" s="300">
        <f>+Summary_CP!N641</f>
        <v>790.90031017779438</v>
      </c>
      <c r="E557" s="300">
        <f t="shared" si="24"/>
        <v>30644.838754376971</v>
      </c>
    </row>
    <row r="558" spans="1:5" x14ac:dyDescent="0.25">
      <c r="A558" s="304">
        <f>+A546+1</f>
        <v>2061</v>
      </c>
      <c r="B558" s="304">
        <f>+B546</f>
        <v>1</v>
      </c>
      <c r="C558" s="299">
        <v>32412.061779571421</v>
      </c>
      <c r="D558" s="299">
        <f>+Summary_CP!N642</f>
        <v>948.51295989066023</v>
      </c>
      <c r="E558" s="299">
        <f t="shared" si="24"/>
        <v>31463.54881968076</v>
      </c>
    </row>
    <row r="559" spans="1:5" x14ac:dyDescent="0.25">
      <c r="A559" s="304">
        <f>+A558</f>
        <v>2061</v>
      </c>
      <c r="B559" s="304">
        <f t="shared" ref="B559:B568" si="33">+B547</f>
        <v>2</v>
      </c>
      <c r="C559" s="300">
        <v>32217.690718347963</v>
      </c>
      <c r="D559" s="300">
        <f>+Summary_CP!N643</f>
        <v>879.73644820465961</v>
      </c>
      <c r="E559" s="300">
        <f t="shared" si="24"/>
        <v>31337.954270143302</v>
      </c>
    </row>
    <row r="560" spans="1:5" x14ac:dyDescent="0.25">
      <c r="A560" s="304">
        <f t="shared" ref="A560:A569" si="34">+A559</f>
        <v>2061</v>
      </c>
      <c r="B560" s="304">
        <f t="shared" si="33"/>
        <v>3</v>
      </c>
      <c r="C560" s="300">
        <v>32120.15409992927</v>
      </c>
      <c r="D560" s="300">
        <f>+Summary_CP!N644</f>
        <v>818.56071249944137</v>
      </c>
      <c r="E560" s="300">
        <f t="shared" si="24"/>
        <v>31301.593387429828</v>
      </c>
    </row>
    <row r="561" spans="1:5" x14ac:dyDescent="0.25">
      <c r="A561" s="304">
        <f t="shared" si="34"/>
        <v>2061</v>
      </c>
      <c r="B561" s="304">
        <f t="shared" si="33"/>
        <v>4</v>
      </c>
      <c r="C561" s="300">
        <v>34878.071758482212</v>
      </c>
      <c r="D561" s="300">
        <f>+Summary_CP!N645</f>
        <v>1000.5528776297285</v>
      </c>
      <c r="E561" s="300">
        <f t="shared" si="24"/>
        <v>33877.518880852484</v>
      </c>
    </row>
    <row r="562" spans="1:5" x14ac:dyDescent="0.25">
      <c r="A562" s="304">
        <f t="shared" si="34"/>
        <v>2061</v>
      </c>
      <c r="B562" s="304">
        <f t="shared" si="33"/>
        <v>5</v>
      </c>
      <c r="C562" s="300">
        <v>38112.923456341334</v>
      </c>
      <c r="D562" s="300">
        <f>+Summary_CP!N646</f>
        <v>1094.9046746715635</v>
      </c>
      <c r="E562" s="300">
        <f t="shared" si="24"/>
        <v>37018.018781669773</v>
      </c>
    </row>
    <row r="563" spans="1:5" x14ac:dyDescent="0.25">
      <c r="A563" s="304">
        <f t="shared" si="34"/>
        <v>2061</v>
      </c>
      <c r="B563" s="304">
        <f t="shared" si="33"/>
        <v>6</v>
      </c>
      <c r="C563" s="300">
        <v>40671.626844840641</v>
      </c>
      <c r="D563" s="300">
        <f>+Summary_CP!N647</f>
        <v>1119.9144798667003</v>
      </c>
      <c r="E563" s="300">
        <f t="shared" si="24"/>
        <v>39551.712364973937</v>
      </c>
    </row>
    <row r="564" spans="1:5" x14ac:dyDescent="0.25">
      <c r="A564" s="304">
        <f t="shared" si="34"/>
        <v>2061</v>
      </c>
      <c r="B564" s="304">
        <f t="shared" si="33"/>
        <v>7</v>
      </c>
      <c r="C564" s="300">
        <v>41390.960745008626</v>
      </c>
      <c r="D564" s="300">
        <f>+Summary_CP!N648</f>
        <v>1202.8389037071008</v>
      </c>
      <c r="E564" s="300">
        <f t="shared" si="24"/>
        <v>40188.121841301523</v>
      </c>
    </row>
    <row r="565" spans="1:5" x14ac:dyDescent="0.25">
      <c r="A565" s="304">
        <f t="shared" si="34"/>
        <v>2061</v>
      </c>
      <c r="B565" s="304">
        <f t="shared" si="33"/>
        <v>8</v>
      </c>
      <c r="C565" s="299">
        <v>42658.911170218744</v>
      </c>
      <c r="D565" s="299">
        <f>+Summary_CP!N649</f>
        <v>1242.1464863666004</v>
      </c>
      <c r="E565" s="299">
        <f t="shared" si="24"/>
        <v>41416.764683852147</v>
      </c>
    </row>
    <row r="566" spans="1:5" x14ac:dyDescent="0.25">
      <c r="A566" s="304">
        <f t="shared" si="34"/>
        <v>2061</v>
      </c>
      <c r="B566" s="304">
        <f t="shared" si="33"/>
        <v>9</v>
      </c>
      <c r="C566" s="300">
        <v>39956.439700470357</v>
      </c>
      <c r="D566" s="300">
        <f>+Summary_CP!N650</f>
        <v>1082.2401554714493</v>
      </c>
      <c r="E566" s="300">
        <f t="shared" si="24"/>
        <v>38874.199544998904</v>
      </c>
    </row>
    <row r="567" spans="1:5" x14ac:dyDescent="0.25">
      <c r="A567" s="304">
        <f t="shared" si="34"/>
        <v>2061</v>
      </c>
      <c r="B567" s="304">
        <f t="shared" si="33"/>
        <v>10</v>
      </c>
      <c r="C567" s="300">
        <v>37591.177757744685</v>
      </c>
      <c r="D567" s="300">
        <f>+Summary_CP!N651</f>
        <v>1031.0686413369967</v>
      </c>
      <c r="E567" s="300">
        <f t="shared" si="24"/>
        <v>36560.109116407686</v>
      </c>
    </row>
    <row r="568" spans="1:5" x14ac:dyDescent="0.25">
      <c r="A568" s="304">
        <f t="shared" si="34"/>
        <v>2061</v>
      </c>
      <c r="B568" s="304">
        <f t="shared" si="33"/>
        <v>11</v>
      </c>
      <c r="C568" s="300">
        <v>33030.839718814161</v>
      </c>
      <c r="D568" s="300">
        <f>+Summary_CP!N652</f>
        <v>821.3971584504136</v>
      </c>
      <c r="E568" s="300">
        <f t="shared" si="24"/>
        <v>32209.442560363746</v>
      </c>
    </row>
    <row r="569" spans="1:5" x14ac:dyDescent="0.25">
      <c r="A569" s="304">
        <f t="shared" si="34"/>
        <v>2061</v>
      </c>
      <c r="B569" s="304">
        <f>+B557</f>
        <v>12</v>
      </c>
      <c r="C569" s="300">
        <v>31732.449246501459</v>
      </c>
      <c r="D569" s="300">
        <f>+Summary_CP!N653</f>
        <v>794.26354448162647</v>
      </c>
      <c r="E569" s="300">
        <f t="shared" si="24"/>
        <v>30938.185702019833</v>
      </c>
    </row>
    <row r="570" spans="1:5" x14ac:dyDescent="0.25">
      <c r="A570" s="304">
        <f>+A558+1</f>
        <v>2062</v>
      </c>
      <c r="B570" s="304">
        <f>+B558</f>
        <v>1</v>
      </c>
      <c r="C570" s="299">
        <v>32686.587498232821</v>
      </c>
      <c r="D570" s="299">
        <f>+Summary_CP!N654</f>
        <v>950.89248270842438</v>
      </c>
      <c r="E570" s="299">
        <f t="shared" ref="E570:E593" si="35">+C570-D570</f>
        <v>31735.695015524398</v>
      </c>
    </row>
    <row r="571" spans="1:5" x14ac:dyDescent="0.25">
      <c r="A571" s="304">
        <f>+A570</f>
        <v>2062</v>
      </c>
      <c r="B571" s="304">
        <f t="shared" ref="B571:B580" si="36">+B559</f>
        <v>2</v>
      </c>
      <c r="C571" s="300">
        <v>32519.456801205259</v>
      </c>
      <c r="D571" s="300">
        <f>+Summary_CP!N655</f>
        <v>882.13871302208918</v>
      </c>
      <c r="E571" s="300">
        <f t="shared" si="35"/>
        <v>31637.318088183169</v>
      </c>
    </row>
    <row r="572" spans="1:5" x14ac:dyDescent="0.25">
      <c r="A572" s="304">
        <f t="shared" ref="A572:A581" si="37">+A571</f>
        <v>2062</v>
      </c>
      <c r="B572" s="304">
        <f t="shared" si="36"/>
        <v>3</v>
      </c>
      <c r="C572" s="300">
        <v>32421.006608827069</v>
      </c>
      <c r="D572" s="300">
        <f>+Summary_CP!N656</f>
        <v>820.89031982139852</v>
      </c>
      <c r="E572" s="300">
        <f t="shared" si="35"/>
        <v>31600.116289005669</v>
      </c>
    </row>
    <row r="573" spans="1:5" x14ac:dyDescent="0.25">
      <c r="A573" s="304">
        <f t="shared" si="37"/>
        <v>2062</v>
      </c>
      <c r="B573" s="304">
        <f t="shared" si="36"/>
        <v>4</v>
      </c>
      <c r="C573" s="300">
        <v>35204.756224609351</v>
      </c>
      <c r="D573" s="300">
        <f>+Summary_CP!N657</f>
        <v>1007.5093097981045</v>
      </c>
      <c r="E573" s="300">
        <f t="shared" si="35"/>
        <v>34197.246914811243</v>
      </c>
    </row>
    <row r="574" spans="1:5" x14ac:dyDescent="0.25">
      <c r="A574" s="304">
        <f t="shared" si="37"/>
        <v>2062</v>
      </c>
      <c r="B574" s="304">
        <f t="shared" si="36"/>
        <v>5</v>
      </c>
      <c r="C574" s="300">
        <v>38469.907068798391</v>
      </c>
      <c r="D574" s="300">
        <f>+Summary_CP!N658</f>
        <v>1101.4918499549699</v>
      </c>
      <c r="E574" s="300">
        <f t="shared" si="35"/>
        <v>37368.415218843424</v>
      </c>
    </row>
    <row r="575" spans="1:5" x14ac:dyDescent="0.25">
      <c r="A575" s="304">
        <f t="shared" si="37"/>
        <v>2062</v>
      </c>
      <c r="B575" s="304">
        <f t="shared" si="36"/>
        <v>6</v>
      </c>
      <c r="C575" s="300">
        <v>41052.576479738324</v>
      </c>
      <c r="D575" s="300">
        <f>+Summary_CP!N659</f>
        <v>1125.1738725465502</v>
      </c>
      <c r="E575" s="300">
        <f t="shared" si="35"/>
        <v>39927.402607191776</v>
      </c>
    </row>
    <row r="576" spans="1:5" x14ac:dyDescent="0.25">
      <c r="A576" s="304">
        <f t="shared" si="37"/>
        <v>2062</v>
      </c>
      <c r="B576" s="304">
        <f t="shared" si="36"/>
        <v>7</v>
      </c>
      <c r="C576" s="300">
        <v>41778.648000402391</v>
      </c>
      <c r="D576" s="300">
        <f>+Summary_CP!N660</f>
        <v>1210.5826710624788</v>
      </c>
      <c r="E576" s="300">
        <f t="shared" si="35"/>
        <v>40568.065329339908</v>
      </c>
    </row>
    <row r="577" spans="1:5" x14ac:dyDescent="0.25">
      <c r="A577" s="304">
        <f t="shared" si="37"/>
        <v>2062</v>
      </c>
      <c r="B577" s="304">
        <f t="shared" si="36"/>
        <v>8</v>
      </c>
      <c r="C577" s="299">
        <v>43058.474647170959</v>
      </c>
      <c r="D577" s="299">
        <f>+Summary_CP!N661</f>
        <v>1250.1174893214857</v>
      </c>
      <c r="E577" s="299">
        <f t="shared" si="35"/>
        <v>41808.357157849474</v>
      </c>
    </row>
    <row r="578" spans="1:5" x14ac:dyDescent="0.25">
      <c r="A578" s="304">
        <f t="shared" si="37"/>
        <v>2062</v>
      </c>
      <c r="B578" s="304">
        <f t="shared" si="36"/>
        <v>9</v>
      </c>
      <c r="C578" s="300">
        <v>40330.690555342087</v>
      </c>
      <c r="D578" s="300">
        <f>+Summary_CP!N662</f>
        <v>1089.2417188744396</v>
      </c>
      <c r="E578" s="300">
        <f t="shared" si="35"/>
        <v>39241.448836467651</v>
      </c>
    </row>
    <row r="579" spans="1:5" x14ac:dyDescent="0.25">
      <c r="A579" s="304">
        <f t="shared" si="37"/>
        <v>2062</v>
      </c>
      <c r="B579" s="304">
        <f t="shared" si="36"/>
        <v>10</v>
      </c>
      <c r="C579" s="300">
        <v>37943.27445397024</v>
      </c>
      <c r="D579" s="300">
        <f>+Summary_CP!N663</f>
        <v>1035.838643159258</v>
      </c>
      <c r="E579" s="300">
        <f t="shared" si="35"/>
        <v>36907.435810810981</v>
      </c>
    </row>
    <row r="580" spans="1:5" x14ac:dyDescent="0.25">
      <c r="A580" s="304">
        <f t="shared" si="37"/>
        <v>2062</v>
      </c>
      <c r="B580" s="304">
        <f t="shared" si="36"/>
        <v>11</v>
      </c>
      <c r="C580" s="300">
        <v>33340.2221386335</v>
      </c>
      <c r="D580" s="300">
        <f>+Summary_CP!N664</f>
        <v>824.44318640860035</v>
      </c>
      <c r="E580" s="300">
        <f t="shared" si="35"/>
        <v>32515.7789522249</v>
      </c>
    </row>
    <row r="581" spans="1:5" x14ac:dyDescent="0.25">
      <c r="A581" s="304">
        <f t="shared" si="37"/>
        <v>2062</v>
      </c>
      <c r="B581" s="304">
        <f>+B569</f>
        <v>12</v>
      </c>
      <c r="C581" s="300">
        <v>32029.670328927805</v>
      </c>
      <c r="D581" s="300">
        <f>+Summary_CP!N665</f>
        <v>797.64704896483795</v>
      </c>
      <c r="E581" s="300">
        <f t="shared" si="35"/>
        <v>31232.023279962967</v>
      </c>
    </row>
    <row r="582" spans="1:5" x14ac:dyDescent="0.25">
      <c r="A582" s="304">
        <f>+A570+1</f>
        <v>2063</v>
      </c>
      <c r="B582" s="304">
        <f>+B570</f>
        <v>1</v>
      </c>
      <c r="C582" s="299">
        <v>32961.11321689422</v>
      </c>
      <c r="D582" s="299">
        <f>+Summary_CP!N666</f>
        <v>953.28787347504272</v>
      </c>
      <c r="E582" s="299">
        <f t="shared" si="35"/>
        <v>32007.825343419179</v>
      </c>
    </row>
    <row r="583" spans="1:5" x14ac:dyDescent="0.25">
      <c r="A583" s="304">
        <f>+A582</f>
        <v>2063</v>
      </c>
      <c r="B583" s="304">
        <f t="shared" ref="B583:B592" si="38">+B571</f>
        <v>2</v>
      </c>
      <c r="C583" s="300">
        <v>32821.742301432925</v>
      </c>
      <c r="D583" s="300">
        <f>+Summary_CP!N667</f>
        <v>884.55773215633735</v>
      </c>
      <c r="E583" s="300">
        <f t="shared" si="35"/>
        <v>31937.184569276589</v>
      </c>
    </row>
    <row r="584" spans="1:5" x14ac:dyDescent="0.25">
      <c r="A584" s="304">
        <f t="shared" ref="A584:A593" si="39">+A583</f>
        <v>2063</v>
      </c>
      <c r="B584" s="304">
        <f t="shared" si="38"/>
        <v>3</v>
      </c>
      <c r="C584" s="300">
        <v>32722.376962598493</v>
      </c>
      <c r="D584" s="300">
        <f>+Summary_CP!N668</f>
        <v>823.23594938268934</v>
      </c>
      <c r="E584" s="300">
        <f t="shared" si="35"/>
        <v>31899.141013215805</v>
      </c>
    </row>
    <row r="585" spans="1:5" x14ac:dyDescent="0.25">
      <c r="A585" s="304">
        <f t="shared" si="39"/>
        <v>2063</v>
      </c>
      <c r="B585" s="304">
        <f t="shared" si="38"/>
        <v>4</v>
      </c>
      <c r="C585" s="300">
        <v>35532.00299908052</v>
      </c>
      <c r="D585" s="300">
        <f>+Summary_CP!N669</f>
        <v>1014.5156710971735</v>
      </c>
      <c r="E585" s="300">
        <f t="shared" si="35"/>
        <v>34517.487327983348</v>
      </c>
    </row>
    <row r="586" spans="1:5" x14ac:dyDescent="0.25">
      <c r="A586" s="304">
        <f t="shared" si="39"/>
        <v>2063</v>
      </c>
      <c r="B586" s="304">
        <f t="shared" si="38"/>
        <v>5</v>
      </c>
      <c r="C586" s="300">
        <v>38827.505142256137</v>
      </c>
      <c r="D586" s="300">
        <f>+Summary_CP!N670</f>
        <v>1108.1217918026662</v>
      </c>
      <c r="E586" s="300">
        <f t="shared" si="35"/>
        <v>37719.38335045347</v>
      </c>
    </row>
    <row r="587" spans="1:5" x14ac:dyDescent="0.25">
      <c r="A587" s="304">
        <f t="shared" si="39"/>
        <v>2063</v>
      </c>
      <c r="B587" s="304">
        <f t="shared" si="38"/>
        <v>6</v>
      </c>
      <c r="C587" s="300">
        <v>41434.181827351393</v>
      </c>
      <c r="D587" s="300">
        <f>+Summary_CP!N671</f>
        <v>1130.464185749003</v>
      </c>
      <c r="E587" s="300">
        <f t="shared" si="35"/>
        <v>40303.717641602387</v>
      </c>
    </row>
    <row r="588" spans="1:5" x14ac:dyDescent="0.25">
      <c r="A588" s="304">
        <f t="shared" si="39"/>
        <v>2063</v>
      </c>
      <c r="B588" s="304">
        <f t="shared" si="38"/>
        <v>7</v>
      </c>
      <c r="C588" s="300">
        <v>42167.002565696639</v>
      </c>
      <c r="D588" s="300">
        <f>+Summary_CP!N672</f>
        <v>1218.3789908907272</v>
      </c>
      <c r="E588" s="300">
        <f t="shared" si="35"/>
        <v>40948.623574805912</v>
      </c>
    </row>
    <row r="589" spans="1:5" x14ac:dyDescent="0.25">
      <c r="A589" s="304">
        <f t="shared" si="39"/>
        <v>2063</v>
      </c>
      <c r="B589" s="304">
        <f t="shared" si="38"/>
        <v>8</v>
      </c>
      <c r="C589" s="299">
        <v>43458.72587606842</v>
      </c>
      <c r="D589" s="299">
        <f>+Summary_CP!N673</f>
        <v>1258.1422724897491</v>
      </c>
      <c r="E589" s="299">
        <f t="shared" si="35"/>
        <v>42200.583603578671</v>
      </c>
    </row>
    <row r="590" spans="1:5" x14ac:dyDescent="0.25">
      <c r="A590" s="304">
        <f t="shared" si="39"/>
        <v>2063</v>
      </c>
      <c r="B590" s="304">
        <f t="shared" si="38"/>
        <v>9</v>
      </c>
      <c r="C590" s="300">
        <v>40705.585592598582</v>
      </c>
      <c r="D590" s="300">
        <f>+Summary_CP!N674</f>
        <v>1096.2909535677004</v>
      </c>
      <c r="E590" s="300">
        <f t="shared" si="35"/>
        <v>39609.294639030879</v>
      </c>
    </row>
    <row r="591" spans="1:5" x14ac:dyDescent="0.25">
      <c r="A591" s="304">
        <f t="shared" si="39"/>
        <v>2063</v>
      </c>
      <c r="B591" s="304">
        <f t="shared" si="38"/>
        <v>10</v>
      </c>
      <c r="C591" s="300">
        <v>38295.977199551424</v>
      </c>
      <c r="D591" s="300">
        <f>+Summary_CP!N675</f>
        <v>1040.636701851512</v>
      </c>
      <c r="E591" s="300">
        <f t="shared" si="35"/>
        <v>37255.340497699915</v>
      </c>
    </row>
    <row r="592" spans="1:5" x14ac:dyDescent="0.25">
      <c r="A592" s="304">
        <f t="shared" si="39"/>
        <v>2063</v>
      </c>
      <c r="B592" s="304">
        <f t="shared" si="38"/>
        <v>11</v>
      </c>
      <c r="C592" s="300">
        <v>33650.137085506314</v>
      </c>
      <c r="D592" s="300">
        <f>+Summary_CP!N676</f>
        <v>827.50827338016802</v>
      </c>
      <c r="E592" s="300">
        <f t="shared" si="35"/>
        <v>32822.628812126146</v>
      </c>
    </row>
    <row r="593" spans="1:5" x14ac:dyDescent="0.25">
      <c r="A593" s="304">
        <f t="shared" si="39"/>
        <v>2063</v>
      </c>
      <c r="B593" s="304">
        <f>+B581</f>
        <v>12</v>
      </c>
      <c r="C593" s="300">
        <v>32327.403005604876</v>
      </c>
      <c r="D593" s="300">
        <f>+Summary_CP!N677</f>
        <v>801.05098275344301</v>
      </c>
      <c r="E593" s="300">
        <f t="shared" si="35"/>
        <v>31526.352022851432</v>
      </c>
    </row>
    <row r="594" spans="1:5" x14ac:dyDescent="0.25">
      <c r="A594" s="304"/>
      <c r="B594" s="304"/>
    </row>
    <row r="595" spans="1:5" x14ac:dyDescent="0.25">
      <c r="A595" s="304"/>
      <c r="B595" s="304"/>
    </row>
    <row r="596" spans="1:5" x14ac:dyDescent="0.25">
      <c r="A596" s="304"/>
      <c r="B596" s="304"/>
    </row>
    <row r="597" spans="1:5" x14ac:dyDescent="0.25">
      <c r="A597" s="304"/>
      <c r="B597" s="304"/>
    </row>
    <row r="598" spans="1:5" x14ac:dyDescent="0.25">
      <c r="A598" s="304"/>
      <c r="B598" s="304"/>
    </row>
    <row r="599" spans="1:5" x14ac:dyDescent="0.25">
      <c r="A599" s="304"/>
      <c r="B599" s="304"/>
    </row>
    <row r="600" spans="1:5" x14ac:dyDescent="0.25">
      <c r="A600" s="304"/>
      <c r="B600" s="304"/>
    </row>
    <row r="601" spans="1:5" x14ac:dyDescent="0.25">
      <c r="A601" s="304"/>
      <c r="B601" s="304"/>
    </row>
    <row r="602" spans="1:5" x14ac:dyDescent="0.25">
      <c r="A602" s="304"/>
      <c r="B602" s="304"/>
    </row>
    <row r="603" spans="1:5" x14ac:dyDescent="0.25">
      <c r="A603" s="304"/>
      <c r="B603" s="304"/>
    </row>
    <row r="604" spans="1:5" x14ac:dyDescent="0.25">
      <c r="A604" s="304"/>
      <c r="B604" s="304"/>
    </row>
    <row r="612" spans="1:2" x14ac:dyDescent="0.25">
      <c r="A612" s="298"/>
      <c r="B612" s="298"/>
    </row>
    <row r="613" spans="1:2" x14ac:dyDescent="0.25">
      <c r="A613" s="298"/>
      <c r="B613" s="298"/>
    </row>
    <row r="614" spans="1:2" x14ac:dyDescent="0.25">
      <c r="A614" s="298"/>
      <c r="B614" s="298"/>
    </row>
    <row r="615" spans="1:2" x14ac:dyDescent="0.25">
      <c r="A615" s="298"/>
      <c r="B615" s="298"/>
    </row>
    <row r="616" spans="1:2" x14ac:dyDescent="0.25">
      <c r="A616" s="298"/>
      <c r="B616" s="298"/>
    </row>
    <row r="617" spans="1:2" x14ac:dyDescent="0.25">
      <c r="A617" s="298"/>
      <c r="B617" s="298"/>
    </row>
    <row r="618" spans="1:2" x14ac:dyDescent="0.25">
      <c r="A618" s="298"/>
      <c r="B618" s="298"/>
    </row>
    <row r="619" spans="1:2" x14ac:dyDescent="0.25">
      <c r="A619" s="298"/>
      <c r="B619" s="298"/>
    </row>
    <row r="620" spans="1:2" x14ac:dyDescent="0.25">
      <c r="A620" s="298"/>
      <c r="B620" s="298"/>
    </row>
    <row r="621" spans="1:2" x14ac:dyDescent="0.25">
      <c r="A621" s="298"/>
      <c r="B621" s="298"/>
    </row>
    <row r="622" spans="1:2" x14ac:dyDescent="0.25">
      <c r="A622" s="298"/>
      <c r="B622" s="298"/>
    </row>
    <row r="623" spans="1:2" x14ac:dyDescent="0.25">
      <c r="A623" s="298"/>
      <c r="B623" s="298"/>
    </row>
    <row r="624" spans="1:2" x14ac:dyDescent="0.25">
      <c r="A624" s="298"/>
      <c r="B624" s="298"/>
    </row>
    <row r="625" spans="1:2" x14ac:dyDescent="0.25">
      <c r="A625" s="298"/>
      <c r="B625" s="298"/>
    </row>
    <row r="626" spans="1:2" x14ac:dyDescent="0.25">
      <c r="A626" s="298"/>
      <c r="B626" s="298"/>
    </row>
    <row r="627" spans="1:2" x14ac:dyDescent="0.25">
      <c r="A627" s="298"/>
      <c r="B627" s="298"/>
    </row>
    <row r="628" spans="1:2" x14ac:dyDescent="0.25">
      <c r="A628" s="298"/>
      <c r="B628" s="298"/>
    </row>
    <row r="629" spans="1:2" x14ac:dyDescent="0.25">
      <c r="A629" s="298"/>
      <c r="B629" s="298"/>
    </row>
    <row r="630" spans="1:2" x14ac:dyDescent="0.25">
      <c r="A630" s="298"/>
      <c r="B630" s="298"/>
    </row>
    <row r="631" spans="1:2" x14ac:dyDescent="0.25">
      <c r="A631" s="298"/>
      <c r="B631" s="298"/>
    </row>
    <row r="632" spans="1:2" x14ac:dyDescent="0.25">
      <c r="A632" s="298"/>
      <c r="B632" s="298"/>
    </row>
    <row r="633" spans="1:2" x14ac:dyDescent="0.25">
      <c r="A633" s="298"/>
      <c r="B633" s="298"/>
    </row>
    <row r="634" spans="1:2" x14ac:dyDescent="0.25">
      <c r="A634" s="298"/>
      <c r="B634" s="298"/>
    </row>
    <row r="635" spans="1:2" x14ac:dyDescent="0.25">
      <c r="A635" s="298"/>
      <c r="B635" s="298"/>
    </row>
    <row r="636" spans="1:2" x14ac:dyDescent="0.25">
      <c r="A636" s="298"/>
      <c r="B636" s="298"/>
    </row>
    <row r="637" spans="1:2" x14ac:dyDescent="0.25">
      <c r="A637" s="298"/>
      <c r="B637" s="298"/>
    </row>
    <row r="638" spans="1:2" x14ac:dyDescent="0.25">
      <c r="A638" s="298"/>
      <c r="B638" s="298"/>
    </row>
    <row r="639" spans="1:2" x14ac:dyDescent="0.25">
      <c r="A639" s="298"/>
      <c r="B639" s="298"/>
    </row>
  </sheetData>
  <printOptions horizontalCentered="1" gridLines="1"/>
  <pageMargins left="0.5" right="0.5" top="1" bottom="0.75" header="0.5" footer="0.5"/>
  <pageSetup scale="85" orientation="portrait" r:id="rId1"/>
  <headerFooter alignWithMargins="0">
    <oddHeader>&amp;L&amp;D&amp;T&amp;C&amp;A</oddHeader>
    <oddFooter>&amp;R&amp;F</oddFooter>
  </headerFooter>
  <rowBreaks count="5" manualBreakCount="5">
    <brk id="29" max="16383" man="1"/>
    <brk id="89" max="16383" man="1"/>
    <brk id="149" max="16383" man="1"/>
    <brk id="209" max="16383" man="1"/>
    <brk id="269" max="16383" man="1"/>
  </rowBreaks>
  <picture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AF2801"/>
  <sheetViews>
    <sheetView zoomScaleNormal="100" zoomScaleSheetLayoutView="100" workbookViewId="0">
      <selection activeCell="A2" sqref="A1:A2"/>
    </sheetView>
  </sheetViews>
  <sheetFormatPr defaultColWidth="9.109375" defaultRowHeight="13.2" x14ac:dyDescent="0.25"/>
  <cols>
    <col min="1" max="1" width="23.109375" style="5" customWidth="1"/>
    <col min="2" max="2" width="9.109375" style="5" customWidth="1"/>
    <col min="3" max="3" width="2.33203125" style="5" customWidth="1"/>
    <col min="4" max="4" width="10.109375" style="5" customWidth="1"/>
    <col min="5" max="5" width="10.88671875" style="5" customWidth="1"/>
    <col min="6" max="7" width="11.109375" style="5" customWidth="1"/>
    <col min="8" max="8" width="10.88671875" style="5" customWidth="1"/>
    <col min="9" max="9" width="10.109375" style="5" customWidth="1"/>
    <col min="10" max="10" width="11.44140625" style="5" customWidth="1"/>
    <col min="11" max="11" width="10.33203125" style="5" customWidth="1"/>
    <col min="12" max="12" width="10.44140625" style="5" customWidth="1"/>
    <col min="13" max="13" width="10.33203125" style="5" customWidth="1"/>
    <col min="14" max="14" width="10.44140625" style="5" customWidth="1"/>
    <col min="15" max="15" width="10.5546875" style="5" customWidth="1"/>
    <col min="16" max="16" width="11.44140625" style="5" customWidth="1"/>
    <col min="17" max="17" width="10" style="20" customWidth="1"/>
    <col min="18" max="18" width="10" style="5" customWidth="1"/>
    <col min="19" max="19" width="11.109375" style="5" customWidth="1"/>
    <col min="20" max="16384" width="9.109375" style="5"/>
  </cols>
  <sheetData>
    <row r="1" spans="1:17" x14ac:dyDescent="0.25">
      <c r="A1" s="322" t="s">
        <v>191</v>
      </c>
    </row>
    <row r="2" spans="1:17" x14ac:dyDescent="0.25">
      <c r="A2" s="322" t="s">
        <v>190</v>
      </c>
    </row>
    <row r="3" spans="1:17" x14ac:dyDescent="0.25">
      <c r="A3" s="1" t="s">
        <v>0</v>
      </c>
      <c r="B3" s="2"/>
      <c r="C3" s="2"/>
      <c r="D3" s="3"/>
      <c r="E3" s="3"/>
      <c r="F3" s="3"/>
      <c r="G3" s="3"/>
      <c r="H3" s="3"/>
      <c r="I3" s="3"/>
      <c r="J3" s="2"/>
      <c r="K3" s="3"/>
      <c r="L3" s="3"/>
      <c r="M3" s="3"/>
      <c r="N3" s="3"/>
      <c r="O3" s="3"/>
      <c r="P3" s="3"/>
      <c r="Q3" s="4"/>
    </row>
    <row r="4" spans="1:17" x14ac:dyDescent="0.25">
      <c r="A4" s="1" t="s">
        <v>1</v>
      </c>
      <c r="B4" s="2"/>
      <c r="C4" s="2"/>
      <c r="D4" s="3"/>
      <c r="E4" s="3"/>
      <c r="F4" s="3"/>
      <c r="G4" s="3"/>
      <c r="H4" s="3"/>
      <c r="I4" s="2"/>
      <c r="J4" s="3"/>
      <c r="K4" s="3"/>
      <c r="L4" s="3"/>
      <c r="M4" s="3"/>
      <c r="N4" s="3"/>
      <c r="O4" s="3"/>
      <c r="P4" s="3"/>
      <c r="Q4" s="6">
        <v>42272</v>
      </c>
    </row>
    <row r="5" spans="1:17" x14ac:dyDescent="0.25">
      <c r="A5" s="1"/>
      <c r="B5" s="2"/>
      <c r="C5" s="2"/>
      <c r="D5" s="3"/>
      <c r="E5" s="3"/>
      <c r="F5" s="3"/>
      <c r="G5" s="3"/>
      <c r="H5" s="3"/>
      <c r="I5" s="2"/>
      <c r="J5" s="3"/>
      <c r="K5" s="3"/>
      <c r="L5" s="3"/>
      <c r="M5" s="3"/>
      <c r="N5" s="3"/>
      <c r="O5" s="3"/>
      <c r="P5" s="3"/>
      <c r="Q5" s="6"/>
    </row>
    <row r="6" spans="1:17" x14ac:dyDescent="0.25">
      <c r="A6" s="7"/>
      <c r="B6" s="7"/>
      <c r="C6" s="7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4"/>
    </row>
    <row r="7" spans="1:17" x14ac:dyDescent="0.25">
      <c r="A7" s="7"/>
      <c r="B7" s="7"/>
      <c r="C7" s="7"/>
      <c r="D7" s="9" t="s">
        <v>2</v>
      </c>
      <c r="E7" s="9" t="s">
        <v>3</v>
      </c>
      <c r="F7" s="9" t="s">
        <v>4</v>
      </c>
      <c r="G7" s="9" t="s">
        <v>5</v>
      </c>
      <c r="H7" s="9" t="s">
        <v>6</v>
      </c>
      <c r="I7" s="9" t="s">
        <v>7</v>
      </c>
      <c r="J7" s="9" t="s">
        <v>8</v>
      </c>
      <c r="K7" s="9" t="s">
        <v>9</v>
      </c>
      <c r="L7" s="9" t="s">
        <v>10</v>
      </c>
      <c r="M7" s="9" t="s">
        <v>11</v>
      </c>
      <c r="N7" s="9" t="s">
        <v>12</v>
      </c>
      <c r="O7" s="9" t="s">
        <v>13</v>
      </c>
      <c r="P7" s="9" t="s">
        <v>14</v>
      </c>
      <c r="Q7" s="4"/>
    </row>
    <row r="8" spans="1:17" x14ac:dyDescent="0.25">
      <c r="A8" s="10" t="s">
        <v>15</v>
      </c>
      <c r="B8" s="7"/>
      <c r="C8" s="7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4"/>
    </row>
    <row r="9" spans="1:17" x14ac:dyDescent="0.25">
      <c r="A9" s="11" t="s">
        <v>16</v>
      </c>
      <c r="B9" s="7"/>
      <c r="C9" s="7"/>
      <c r="D9" s="8">
        <v>4234067.5429999996</v>
      </c>
      <c r="E9" s="8">
        <v>3604218.0830000001</v>
      </c>
      <c r="F9" s="8">
        <v>3598528.1470000003</v>
      </c>
      <c r="G9" s="8">
        <v>3779246.6199999996</v>
      </c>
      <c r="H9" s="8">
        <v>4283254.5109999999</v>
      </c>
      <c r="I9" s="8">
        <v>5282804.8379999995</v>
      </c>
      <c r="J9" s="8">
        <v>5301896.2829999998</v>
      </c>
      <c r="K9" s="8">
        <v>5331470.6049999995</v>
      </c>
      <c r="L9" s="8">
        <v>5632132.7520000003</v>
      </c>
      <c r="M9" s="8">
        <v>4805004.6639999999</v>
      </c>
      <c r="N9" s="8">
        <v>3672851.443</v>
      </c>
      <c r="O9" s="8">
        <v>3703339.3190000001</v>
      </c>
      <c r="P9" s="8">
        <f t="shared" ref="P9:P14" si="0">SUM(D9:O9)</f>
        <v>53228814.807999991</v>
      </c>
      <c r="Q9" s="4"/>
    </row>
    <row r="10" spans="1:17" x14ac:dyDescent="0.25">
      <c r="A10" s="11" t="s">
        <v>17</v>
      </c>
      <c r="B10" s="7"/>
      <c r="C10" s="7"/>
      <c r="D10" s="8">
        <v>3783449.1209999993</v>
      </c>
      <c r="E10" s="8">
        <v>3491303.9850000003</v>
      </c>
      <c r="F10" s="8">
        <v>3442605.1940000001</v>
      </c>
      <c r="G10" s="8">
        <v>3509770.7960000001</v>
      </c>
      <c r="H10" s="8">
        <v>3717189.9610000001</v>
      </c>
      <c r="I10" s="8">
        <v>4108255.0940000005</v>
      </c>
      <c r="J10" s="8">
        <v>4103113.0700000003</v>
      </c>
      <c r="K10" s="8">
        <v>4016555.7649999997</v>
      </c>
      <c r="L10" s="8">
        <v>4261070.784</v>
      </c>
      <c r="M10" s="8">
        <v>3926048.3160000001</v>
      </c>
      <c r="N10" s="8">
        <v>3580327.432</v>
      </c>
      <c r="O10" s="8">
        <v>3621740.1220000004</v>
      </c>
      <c r="P10" s="8">
        <f t="shared" si="0"/>
        <v>45561429.640000008</v>
      </c>
      <c r="Q10" s="4"/>
    </row>
    <row r="11" spans="1:17" x14ac:dyDescent="0.25">
      <c r="A11" s="11" t="s">
        <v>18</v>
      </c>
      <c r="B11" s="7"/>
      <c r="C11" s="7"/>
      <c r="D11" s="8">
        <v>332838.06800000003</v>
      </c>
      <c r="E11" s="8">
        <v>317151.71300000005</v>
      </c>
      <c r="F11" s="8">
        <v>282856.576</v>
      </c>
      <c r="G11" s="8">
        <v>296408.24100000004</v>
      </c>
      <c r="H11" s="8">
        <v>292755.94500000001</v>
      </c>
      <c r="I11" s="8">
        <v>323010.78099999996</v>
      </c>
      <c r="J11" s="8">
        <v>308289.89900000003</v>
      </c>
      <c r="K11" s="8">
        <v>280429.54499999998</v>
      </c>
      <c r="L11" s="8">
        <v>300915.848</v>
      </c>
      <c r="M11" s="8">
        <v>288124.20499999996</v>
      </c>
      <c r="N11" s="8">
        <v>275330.60599999997</v>
      </c>
      <c r="O11" s="8">
        <v>289108.89399999997</v>
      </c>
      <c r="P11" s="8">
        <f t="shared" si="0"/>
        <v>3587220.3210000005</v>
      </c>
      <c r="Q11" s="12"/>
    </row>
    <row r="12" spans="1:17" x14ac:dyDescent="0.25">
      <c r="A12" s="11" t="s">
        <v>19</v>
      </c>
      <c r="B12" s="7"/>
      <c r="C12" s="7"/>
      <c r="D12" s="8">
        <v>36110.541000000005</v>
      </c>
      <c r="E12" s="8">
        <v>31206.652999999998</v>
      </c>
      <c r="F12" s="8">
        <v>37033.506000000001</v>
      </c>
      <c r="G12" s="8">
        <v>32584.448999999997</v>
      </c>
      <c r="H12" s="8">
        <v>34399.455999999998</v>
      </c>
      <c r="I12" s="8">
        <v>35669.650999999998</v>
      </c>
      <c r="J12" s="8">
        <v>34632.569000000003</v>
      </c>
      <c r="K12" s="8">
        <v>35471.712</v>
      </c>
      <c r="L12" s="8">
        <v>35448.928</v>
      </c>
      <c r="M12" s="8">
        <v>37888.816000000006</v>
      </c>
      <c r="N12" s="8">
        <v>36155.986999999994</v>
      </c>
      <c r="O12" s="8">
        <v>36251.615000000005</v>
      </c>
      <c r="P12" s="8">
        <f t="shared" si="0"/>
        <v>422853.88300000003</v>
      </c>
      <c r="Q12" s="4"/>
    </row>
    <row r="13" spans="1:17" x14ac:dyDescent="0.25">
      <c r="A13" s="11" t="s">
        <v>20</v>
      </c>
      <c r="B13" s="7"/>
      <c r="C13" s="7"/>
      <c r="D13" s="8">
        <v>5750.3109999999997</v>
      </c>
      <c r="E13" s="8">
        <v>3526.2839999999997</v>
      </c>
      <c r="F13" s="8">
        <v>3601.8820000000001</v>
      </c>
      <c r="G13" s="8">
        <v>3497.6409999999996</v>
      </c>
      <c r="H13" s="8">
        <v>3486.6559999999999</v>
      </c>
      <c r="I13" s="8">
        <v>3342.0810000000001</v>
      </c>
      <c r="J13" s="8">
        <v>2394.2660000000001</v>
      </c>
      <c r="K13" s="8">
        <v>2229.4699999999998</v>
      </c>
      <c r="L13" s="8">
        <v>2461.7090000000003</v>
      </c>
      <c r="M13" s="8">
        <v>2465.0360000000001</v>
      </c>
      <c r="N13" s="8">
        <v>2280.2079999999996</v>
      </c>
      <c r="O13" s="8">
        <v>2358.6170000000002</v>
      </c>
      <c r="P13" s="8">
        <f t="shared" si="0"/>
        <v>37394.160999999993</v>
      </c>
      <c r="Q13" s="4"/>
    </row>
    <row r="14" spans="1:17" x14ac:dyDescent="0.25">
      <c r="A14" s="11" t="s">
        <v>21</v>
      </c>
      <c r="B14" s="7"/>
      <c r="C14" s="7"/>
      <c r="D14" s="8">
        <v>7557.55</v>
      </c>
      <c r="E14" s="8">
        <v>6694.8</v>
      </c>
      <c r="F14" s="8">
        <v>6300</v>
      </c>
      <c r="G14" s="8">
        <v>6711.25</v>
      </c>
      <c r="H14" s="8">
        <v>6382.95</v>
      </c>
      <c r="I14" s="8">
        <v>6832.35</v>
      </c>
      <c r="J14" s="8">
        <v>7157.85</v>
      </c>
      <c r="K14" s="8">
        <v>6761.65</v>
      </c>
      <c r="L14" s="8">
        <v>6862.8</v>
      </c>
      <c r="M14" s="8">
        <v>6661.55</v>
      </c>
      <c r="N14" s="8">
        <v>6729.8</v>
      </c>
      <c r="O14" s="8">
        <v>6442.1</v>
      </c>
      <c r="P14" s="8">
        <f t="shared" si="0"/>
        <v>81094.650000000009</v>
      </c>
      <c r="Q14" s="4"/>
    </row>
    <row r="15" spans="1:17" x14ac:dyDescent="0.25">
      <c r="A15" s="11"/>
      <c r="B15" s="7"/>
      <c r="C15" s="7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4"/>
    </row>
    <row r="16" spans="1:17" x14ac:dyDescent="0.25">
      <c r="A16" s="10" t="s">
        <v>22</v>
      </c>
      <c r="B16" s="7"/>
      <c r="C16" s="7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4"/>
    </row>
    <row r="17" spans="1:17" x14ac:dyDescent="0.25">
      <c r="A17" s="10" t="s">
        <v>23</v>
      </c>
      <c r="B17" s="7"/>
      <c r="C17" s="7"/>
      <c r="D17" s="8">
        <f t="shared" ref="D17:P17" si="1">SUM(D9:D16)</f>
        <v>8399773.1339999996</v>
      </c>
      <c r="E17" s="8">
        <f t="shared" si="1"/>
        <v>7454101.5180000002</v>
      </c>
      <c r="F17" s="8">
        <f t="shared" si="1"/>
        <v>7370925.3050000006</v>
      </c>
      <c r="G17" s="8">
        <f t="shared" si="1"/>
        <v>7628218.9969999995</v>
      </c>
      <c r="H17" s="8">
        <f t="shared" si="1"/>
        <v>8337469.4790000012</v>
      </c>
      <c r="I17" s="8">
        <f t="shared" si="1"/>
        <v>9759914.7949999999</v>
      </c>
      <c r="J17" s="8">
        <f t="shared" si="1"/>
        <v>9757483.9370000008</v>
      </c>
      <c r="K17" s="8">
        <f t="shared" si="1"/>
        <v>9672918.7469999995</v>
      </c>
      <c r="L17" s="8">
        <f t="shared" si="1"/>
        <v>10238892.821</v>
      </c>
      <c r="M17" s="8">
        <f t="shared" si="1"/>
        <v>9066192.5870000012</v>
      </c>
      <c r="N17" s="8">
        <f t="shared" si="1"/>
        <v>7573675.4759999989</v>
      </c>
      <c r="O17" s="8">
        <f t="shared" si="1"/>
        <v>7659240.6670000004</v>
      </c>
      <c r="P17" s="8">
        <f t="shared" si="1"/>
        <v>102918807.463</v>
      </c>
      <c r="Q17" s="4"/>
    </row>
    <row r="18" spans="1:17" x14ac:dyDescent="0.25">
      <c r="A18" s="10"/>
      <c r="B18" s="7"/>
      <c r="C18" s="7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4"/>
    </row>
    <row r="19" spans="1:17" x14ac:dyDescent="0.25">
      <c r="A19" s="11" t="s">
        <v>24</v>
      </c>
      <c r="B19" s="7"/>
      <c r="C19" s="7"/>
      <c r="D19" s="8">
        <v>70977.112999999998</v>
      </c>
      <c r="E19" s="8">
        <v>70732.137000000002</v>
      </c>
      <c r="F19" s="8">
        <v>75434.78</v>
      </c>
      <c r="G19" s="8">
        <v>83930.119000000006</v>
      </c>
      <c r="H19" s="8">
        <v>82919.672999999995</v>
      </c>
      <c r="I19" s="8">
        <v>94216.115999999995</v>
      </c>
      <c r="J19" s="8">
        <v>95495.267000000007</v>
      </c>
      <c r="K19" s="8">
        <v>97640.126000000004</v>
      </c>
      <c r="L19" s="8">
        <v>97219.453999999998</v>
      </c>
      <c r="M19" s="8">
        <v>84714.517000000007</v>
      </c>
      <c r="N19" s="8">
        <v>77558.36</v>
      </c>
      <c r="O19" s="8">
        <v>62338.103000000003</v>
      </c>
      <c r="P19" s="8">
        <f>SUM(D19:O19)</f>
        <v>993175.76500000001</v>
      </c>
      <c r="Q19" s="4"/>
    </row>
    <row r="20" spans="1:17" x14ac:dyDescent="0.25">
      <c r="A20" s="7"/>
      <c r="B20" s="7"/>
      <c r="C20" s="7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4"/>
    </row>
    <row r="21" spans="1:17" x14ac:dyDescent="0.25">
      <c r="A21" s="10" t="s">
        <v>25</v>
      </c>
      <c r="B21" s="7"/>
      <c r="C21" s="7"/>
      <c r="D21" s="8">
        <f t="shared" ref="D21:P21" si="2">SUM(D17:D19)</f>
        <v>8470750.2469999995</v>
      </c>
      <c r="E21" s="8">
        <f t="shared" si="2"/>
        <v>7524833.6550000003</v>
      </c>
      <c r="F21" s="8">
        <f t="shared" si="2"/>
        <v>7446360.0850000009</v>
      </c>
      <c r="G21" s="8">
        <f t="shared" si="2"/>
        <v>7712149.1159999995</v>
      </c>
      <c r="H21" s="8">
        <f t="shared" si="2"/>
        <v>8420389.1520000007</v>
      </c>
      <c r="I21" s="8">
        <f t="shared" si="2"/>
        <v>9854130.9110000003</v>
      </c>
      <c r="J21" s="8">
        <f t="shared" si="2"/>
        <v>9852979.2040000018</v>
      </c>
      <c r="K21" s="8">
        <f t="shared" si="2"/>
        <v>9770558.8729999997</v>
      </c>
      <c r="L21" s="8">
        <f t="shared" si="2"/>
        <v>10336112.275</v>
      </c>
      <c r="M21" s="8">
        <f t="shared" si="2"/>
        <v>9150907.1040000021</v>
      </c>
      <c r="N21" s="8">
        <f t="shared" si="2"/>
        <v>7651233.8359999992</v>
      </c>
      <c r="O21" s="8">
        <f t="shared" si="2"/>
        <v>7721578.7700000005</v>
      </c>
      <c r="P21" s="8">
        <f t="shared" si="2"/>
        <v>103911983.228</v>
      </c>
      <c r="Q21" s="4"/>
    </row>
    <row r="22" spans="1:17" x14ac:dyDescent="0.25">
      <c r="A22" s="7"/>
      <c r="B22" s="7"/>
      <c r="C22" s="7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4"/>
    </row>
    <row r="23" spans="1:17" x14ac:dyDescent="0.25">
      <c r="A23" s="10" t="s">
        <v>26</v>
      </c>
      <c r="B23" s="7"/>
      <c r="C23" s="7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4"/>
    </row>
    <row r="24" spans="1:17" x14ac:dyDescent="0.25">
      <c r="A24" s="11" t="s">
        <v>16</v>
      </c>
      <c r="B24" s="7"/>
      <c r="C24" s="7"/>
      <c r="D24" s="13">
        <v>3995414</v>
      </c>
      <c r="E24" s="13">
        <v>4001651</v>
      </c>
      <c r="F24" s="13">
        <v>4003023</v>
      </c>
      <c r="G24" s="13">
        <v>4001785</v>
      </c>
      <c r="H24" s="13">
        <v>3996910</v>
      </c>
      <c r="I24" s="13">
        <v>3996829</v>
      </c>
      <c r="J24" s="13">
        <v>3991810</v>
      </c>
      <c r="K24" s="13">
        <v>3989187</v>
      </c>
      <c r="L24" s="13">
        <v>3985030</v>
      </c>
      <c r="M24" s="13">
        <v>3983523</v>
      </c>
      <c r="N24" s="13">
        <v>3981138</v>
      </c>
      <c r="O24" s="13">
        <v>3980785</v>
      </c>
      <c r="P24" s="8">
        <f>AVERAGE(C24:O24)</f>
        <v>3992257.0833333335</v>
      </c>
      <c r="Q24" s="4"/>
    </row>
    <row r="25" spans="1:17" x14ac:dyDescent="0.25">
      <c r="A25" s="11" t="s">
        <v>17</v>
      </c>
      <c r="B25" s="7"/>
      <c r="C25" s="7"/>
      <c r="D25" s="13">
        <v>498674</v>
      </c>
      <c r="E25" s="13">
        <v>499460</v>
      </c>
      <c r="F25" s="13">
        <v>499080</v>
      </c>
      <c r="G25" s="13">
        <v>499289</v>
      </c>
      <c r="H25" s="13">
        <v>500326</v>
      </c>
      <c r="I25" s="13">
        <v>500723</v>
      </c>
      <c r="J25" s="13">
        <v>501265</v>
      </c>
      <c r="K25" s="13">
        <v>501848</v>
      </c>
      <c r="L25" s="13">
        <v>501941</v>
      </c>
      <c r="M25" s="13">
        <v>502471</v>
      </c>
      <c r="N25" s="13">
        <v>502192</v>
      </c>
      <c r="O25" s="13">
        <v>501710</v>
      </c>
      <c r="P25" s="8">
        <f>AVERAGE(D25:O25)</f>
        <v>500748.25</v>
      </c>
      <c r="Q25" s="4"/>
    </row>
    <row r="26" spans="1:17" x14ac:dyDescent="0.25">
      <c r="A26" s="11" t="s">
        <v>18</v>
      </c>
      <c r="B26" s="7"/>
      <c r="C26" s="7"/>
      <c r="D26" s="13">
        <v>15142</v>
      </c>
      <c r="E26" s="13">
        <v>14695</v>
      </c>
      <c r="F26" s="13">
        <v>14221</v>
      </c>
      <c r="G26" s="13">
        <v>13923</v>
      </c>
      <c r="H26" s="13">
        <v>13597</v>
      </c>
      <c r="I26" s="13">
        <v>13372</v>
      </c>
      <c r="J26" s="13">
        <v>13155</v>
      </c>
      <c r="K26" s="13">
        <v>12920</v>
      </c>
      <c r="L26" s="13">
        <v>12797</v>
      </c>
      <c r="M26" s="13">
        <v>12548</v>
      </c>
      <c r="N26" s="13">
        <v>12249</v>
      </c>
      <c r="O26" s="13">
        <v>11902</v>
      </c>
      <c r="P26" s="8">
        <f>AVERAGE(D26:O26)</f>
        <v>13376.75</v>
      </c>
      <c r="Q26" s="12"/>
    </row>
    <row r="27" spans="1:17" x14ac:dyDescent="0.25">
      <c r="A27" s="11" t="s">
        <v>19</v>
      </c>
      <c r="B27" s="7"/>
      <c r="C27" s="7"/>
      <c r="D27" s="13">
        <v>3073</v>
      </c>
      <c r="E27" s="13">
        <v>3083</v>
      </c>
      <c r="F27" s="13">
        <v>3095</v>
      </c>
      <c r="G27" s="13">
        <v>3095</v>
      </c>
      <c r="H27" s="13">
        <v>3099</v>
      </c>
      <c r="I27" s="13">
        <v>3107</v>
      </c>
      <c r="J27" s="13">
        <v>3113</v>
      </c>
      <c r="K27" s="13">
        <v>3132</v>
      </c>
      <c r="L27" s="13">
        <v>3141</v>
      </c>
      <c r="M27" s="13">
        <v>3150</v>
      </c>
      <c r="N27" s="13">
        <v>3155</v>
      </c>
      <c r="O27" s="13">
        <v>3170</v>
      </c>
      <c r="P27" s="8">
        <f>AVERAGE(D27:O27)</f>
        <v>3117.75</v>
      </c>
      <c r="Q27" s="4"/>
    </row>
    <row r="28" spans="1:17" x14ac:dyDescent="0.25">
      <c r="A28" s="11" t="s">
        <v>20</v>
      </c>
      <c r="B28" s="7"/>
      <c r="C28" s="7"/>
      <c r="D28" s="13">
        <v>207</v>
      </c>
      <c r="E28" s="13">
        <v>207</v>
      </c>
      <c r="F28" s="13">
        <v>206</v>
      </c>
      <c r="G28" s="13">
        <v>205</v>
      </c>
      <c r="H28" s="13">
        <v>205</v>
      </c>
      <c r="I28" s="13">
        <v>204</v>
      </c>
      <c r="J28" s="13">
        <v>204</v>
      </c>
      <c r="K28" s="13">
        <v>204</v>
      </c>
      <c r="L28" s="13">
        <v>201</v>
      </c>
      <c r="M28" s="13">
        <v>199</v>
      </c>
      <c r="N28" s="13">
        <v>199</v>
      </c>
      <c r="O28" s="13">
        <v>199</v>
      </c>
      <c r="P28" s="8">
        <f>AVERAGE(D28:O28)</f>
        <v>203.33333333333334</v>
      </c>
      <c r="Q28" s="4"/>
    </row>
    <row r="29" spans="1:17" x14ac:dyDescent="0.25">
      <c r="A29" s="11" t="s">
        <v>21</v>
      </c>
      <c r="B29" s="7"/>
      <c r="C29" s="7"/>
      <c r="D29" s="13">
        <v>23</v>
      </c>
      <c r="E29" s="13">
        <v>23</v>
      </c>
      <c r="F29" s="13">
        <v>23</v>
      </c>
      <c r="G29" s="13">
        <v>23</v>
      </c>
      <c r="H29" s="13">
        <v>23</v>
      </c>
      <c r="I29" s="13">
        <v>23</v>
      </c>
      <c r="J29" s="13">
        <v>23</v>
      </c>
      <c r="K29" s="13">
        <v>23</v>
      </c>
      <c r="L29" s="13">
        <v>23</v>
      </c>
      <c r="M29" s="13">
        <v>23</v>
      </c>
      <c r="N29" s="13">
        <v>23</v>
      </c>
      <c r="O29" s="13">
        <v>23</v>
      </c>
      <c r="P29" s="8">
        <f>AVERAGE(D29:O29)</f>
        <v>23</v>
      </c>
      <c r="Q29" s="4"/>
    </row>
    <row r="30" spans="1:17" x14ac:dyDescent="0.25">
      <c r="A30" s="11"/>
      <c r="B30" s="7"/>
      <c r="C30" s="7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4"/>
    </row>
    <row r="31" spans="1:17" x14ac:dyDescent="0.25">
      <c r="A31" s="10" t="s">
        <v>22</v>
      </c>
      <c r="B31" s="7"/>
      <c r="C31" s="7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4"/>
    </row>
    <row r="32" spans="1:17" x14ac:dyDescent="0.25">
      <c r="A32" s="10" t="s">
        <v>26</v>
      </c>
      <c r="B32" s="7"/>
      <c r="C32" s="7"/>
      <c r="D32" s="8">
        <f t="shared" ref="D32:O32" si="3">SUM(D24:D31)</f>
        <v>4512533</v>
      </c>
      <c r="E32" s="8">
        <f t="shared" si="3"/>
        <v>4519119</v>
      </c>
      <c r="F32" s="8">
        <f t="shared" si="3"/>
        <v>4519648</v>
      </c>
      <c r="G32" s="8">
        <f t="shared" si="3"/>
        <v>4518320</v>
      </c>
      <c r="H32" s="8">
        <f t="shared" si="3"/>
        <v>4514160</v>
      </c>
      <c r="I32" s="8">
        <f t="shared" si="3"/>
        <v>4514258</v>
      </c>
      <c r="J32" s="8">
        <f t="shared" si="3"/>
        <v>4509570</v>
      </c>
      <c r="K32" s="8">
        <f t="shared" si="3"/>
        <v>4507314</v>
      </c>
      <c r="L32" s="8">
        <f t="shared" si="3"/>
        <v>4503133</v>
      </c>
      <c r="M32" s="8">
        <f t="shared" si="3"/>
        <v>4501914</v>
      </c>
      <c r="N32" s="8">
        <f t="shared" si="3"/>
        <v>4498956</v>
      </c>
      <c r="O32" s="8">
        <f t="shared" si="3"/>
        <v>4497789</v>
      </c>
      <c r="P32" s="8">
        <f>AVERAGE(D32:O32)</f>
        <v>4509726.166666667</v>
      </c>
      <c r="Q32" s="4"/>
    </row>
    <row r="33" spans="1:17" x14ac:dyDescent="0.25">
      <c r="A33" s="10"/>
      <c r="B33" s="7"/>
      <c r="C33" s="7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4"/>
    </row>
    <row r="34" spans="1:17" x14ac:dyDescent="0.25">
      <c r="A34" s="11" t="s">
        <v>24</v>
      </c>
      <c r="B34" s="7"/>
      <c r="C34" s="7"/>
      <c r="D34" s="13">
        <v>4</v>
      </c>
      <c r="E34" s="13">
        <v>4</v>
      </c>
      <c r="F34" s="13">
        <v>4</v>
      </c>
      <c r="G34" s="13">
        <v>4</v>
      </c>
      <c r="H34" s="13">
        <v>4</v>
      </c>
      <c r="I34" s="13">
        <v>4</v>
      </c>
      <c r="J34" s="13">
        <v>4</v>
      </c>
      <c r="K34" s="13">
        <v>4</v>
      </c>
      <c r="L34" s="13">
        <v>4</v>
      </c>
      <c r="M34" s="13">
        <v>4</v>
      </c>
      <c r="N34" s="13">
        <v>4</v>
      </c>
      <c r="O34" s="13">
        <v>4</v>
      </c>
      <c r="P34" s="8">
        <f>AVERAGE(D34:O34)</f>
        <v>4</v>
      </c>
      <c r="Q34" s="4"/>
    </row>
    <row r="35" spans="1:17" x14ac:dyDescent="0.25">
      <c r="A35" s="7"/>
      <c r="B35" s="7"/>
      <c r="C35" s="7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4"/>
    </row>
    <row r="36" spans="1:17" x14ac:dyDescent="0.25">
      <c r="A36" s="14" t="s">
        <v>27</v>
      </c>
      <c r="B36" s="7"/>
      <c r="C36" s="7"/>
      <c r="D36" s="8">
        <f t="shared" ref="D36:P36" si="4">SUM(D32:D34)</f>
        <v>4512537</v>
      </c>
      <c r="E36" s="8">
        <f t="shared" si="4"/>
        <v>4519123</v>
      </c>
      <c r="F36" s="8">
        <f t="shared" si="4"/>
        <v>4519652</v>
      </c>
      <c r="G36" s="8">
        <f t="shared" si="4"/>
        <v>4518324</v>
      </c>
      <c r="H36" s="8">
        <f t="shared" si="4"/>
        <v>4514164</v>
      </c>
      <c r="I36" s="8">
        <f t="shared" si="4"/>
        <v>4514262</v>
      </c>
      <c r="J36" s="8">
        <f t="shared" si="4"/>
        <v>4509574</v>
      </c>
      <c r="K36" s="8">
        <f t="shared" si="4"/>
        <v>4507318</v>
      </c>
      <c r="L36" s="8">
        <f t="shared" si="4"/>
        <v>4503137</v>
      </c>
      <c r="M36" s="8">
        <f t="shared" si="4"/>
        <v>4501918</v>
      </c>
      <c r="N36" s="8">
        <f t="shared" si="4"/>
        <v>4498960</v>
      </c>
      <c r="O36" s="8">
        <f t="shared" si="4"/>
        <v>4497793</v>
      </c>
      <c r="P36" s="8">
        <f t="shared" si="4"/>
        <v>4509730.166666667</v>
      </c>
      <c r="Q36" s="4"/>
    </row>
    <row r="37" spans="1:17" x14ac:dyDescent="0.25">
      <c r="A37" s="7"/>
      <c r="B37" s="7"/>
      <c r="C37" s="7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4"/>
    </row>
    <row r="38" spans="1:17" x14ac:dyDescent="0.25">
      <c r="A38" s="10" t="s">
        <v>28</v>
      </c>
      <c r="B38" s="7"/>
      <c r="C38" s="7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4"/>
    </row>
    <row r="39" spans="1:17" x14ac:dyDescent="0.25">
      <c r="A39" s="11" t="s">
        <v>16</v>
      </c>
      <c r="B39" s="7"/>
      <c r="C39" s="7"/>
      <c r="D39" s="8">
        <f t="shared" ref="D39:P44" si="5">(D9/D24)*1000</f>
        <v>1059.7318683370484</v>
      </c>
      <c r="E39" s="8">
        <f t="shared" si="5"/>
        <v>900.68276393918416</v>
      </c>
      <c r="F39" s="8">
        <f t="shared" si="5"/>
        <v>898.95265328228197</v>
      </c>
      <c r="G39" s="8">
        <f t="shared" si="5"/>
        <v>944.39022086393948</v>
      </c>
      <c r="H39" s="8">
        <f t="shared" si="5"/>
        <v>1071.6414707861823</v>
      </c>
      <c r="I39" s="8">
        <f t="shared" si="5"/>
        <v>1321.7490260403933</v>
      </c>
      <c r="J39" s="8">
        <f t="shared" si="5"/>
        <v>1328.1935470375595</v>
      </c>
      <c r="K39" s="8">
        <f t="shared" si="5"/>
        <v>1336.4804921403784</v>
      </c>
      <c r="L39" s="8">
        <f t="shared" si="5"/>
        <v>1413.3225476345224</v>
      </c>
      <c r="M39" s="8">
        <f t="shared" si="5"/>
        <v>1206.2198872706394</v>
      </c>
      <c r="N39" s="8">
        <f t="shared" si="5"/>
        <v>922.56320755522665</v>
      </c>
      <c r="O39" s="8">
        <f t="shared" si="5"/>
        <v>930.30377651644096</v>
      </c>
      <c r="P39" s="8">
        <f t="shared" si="5"/>
        <v>13333.012803763782</v>
      </c>
      <c r="Q39" s="4"/>
    </row>
    <row r="40" spans="1:17" x14ac:dyDescent="0.25">
      <c r="A40" s="11" t="s">
        <v>17</v>
      </c>
      <c r="B40" s="7"/>
      <c r="C40" s="7"/>
      <c r="D40" s="8">
        <f t="shared" si="5"/>
        <v>7587.0190164315745</v>
      </c>
      <c r="E40" s="8">
        <f t="shared" si="5"/>
        <v>6990.1573399271219</v>
      </c>
      <c r="F40" s="8">
        <f t="shared" si="5"/>
        <v>6897.9025286527212</v>
      </c>
      <c r="G40" s="8">
        <f t="shared" si="5"/>
        <v>7029.5375944593216</v>
      </c>
      <c r="H40" s="8">
        <f t="shared" si="5"/>
        <v>7429.5358646162704</v>
      </c>
      <c r="I40" s="8">
        <f t="shared" si="5"/>
        <v>8204.6462694943111</v>
      </c>
      <c r="J40" s="8">
        <f t="shared" si="5"/>
        <v>8185.516782540175</v>
      </c>
      <c r="K40" s="8">
        <f t="shared" si="5"/>
        <v>8003.530481340963</v>
      </c>
      <c r="L40" s="8">
        <f t="shared" si="5"/>
        <v>8489.1865458290922</v>
      </c>
      <c r="M40" s="8">
        <f t="shared" si="5"/>
        <v>7813.482401969467</v>
      </c>
      <c r="N40" s="8">
        <f t="shared" si="5"/>
        <v>7129.399576257686</v>
      </c>
      <c r="O40" s="8">
        <f t="shared" si="5"/>
        <v>7218.7919754439827</v>
      </c>
      <c r="P40" s="8">
        <f t="shared" si="5"/>
        <v>90986.697686911561</v>
      </c>
      <c r="Q40" s="4"/>
    </row>
    <row r="41" spans="1:17" x14ac:dyDescent="0.25">
      <c r="A41" s="11" t="s">
        <v>18</v>
      </c>
      <c r="B41" s="7"/>
      <c r="C41" s="7"/>
      <c r="D41" s="8">
        <f t="shared" si="5"/>
        <v>21981.116629243166</v>
      </c>
      <c r="E41" s="8">
        <f t="shared" si="5"/>
        <v>21582.287376658729</v>
      </c>
      <c r="F41" s="8">
        <f t="shared" si="5"/>
        <v>19890.062302229097</v>
      </c>
      <c r="G41" s="8">
        <f t="shared" si="5"/>
        <v>21289.107304460249</v>
      </c>
      <c r="H41" s="8">
        <f t="shared" si="5"/>
        <v>21530.921894535561</v>
      </c>
      <c r="I41" s="8">
        <f t="shared" si="5"/>
        <v>24155.756880047858</v>
      </c>
      <c r="J41" s="8">
        <f t="shared" si="5"/>
        <v>23435.188065374383</v>
      </c>
      <c r="K41" s="8">
        <f t="shared" si="5"/>
        <v>21705.073142414862</v>
      </c>
      <c r="L41" s="8">
        <f t="shared" si="5"/>
        <v>23514.561850433693</v>
      </c>
      <c r="M41" s="8">
        <f t="shared" si="5"/>
        <v>22961.763229199867</v>
      </c>
      <c r="N41" s="8">
        <f t="shared" si="5"/>
        <v>22477.802759408929</v>
      </c>
      <c r="O41" s="8">
        <f t="shared" si="5"/>
        <v>24290.78255755335</v>
      </c>
      <c r="P41" s="8">
        <f t="shared" si="5"/>
        <v>268168.30104472314</v>
      </c>
      <c r="Q41" s="12"/>
    </row>
    <row r="42" spans="1:17" x14ac:dyDescent="0.25">
      <c r="A42" s="11" t="s">
        <v>19</v>
      </c>
      <c r="B42" s="7"/>
      <c r="C42" s="7"/>
      <c r="D42" s="8">
        <f t="shared" si="5"/>
        <v>11750.908232997073</v>
      </c>
      <c r="E42" s="8">
        <f t="shared" si="5"/>
        <v>10122.170937398638</v>
      </c>
      <c r="F42" s="8">
        <f t="shared" si="5"/>
        <v>11965.591599353796</v>
      </c>
      <c r="G42" s="8">
        <f t="shared" si="5"/>
        <v>10528.09337641357</v>
      </c>
      <c r="H42" s="8">
        <f t="shared" si="5"/>
        <v>11100.179412713778</v>
      </c>
      <c r="I42" s="8">
        <f t="shared" si="5"/>
        <v>11480.415513356935</v>
      </c>
      <c r="J42" s="8">
        <f t="shared" si="5"/>
        <v>11125.142627690331</v>
      </c>
      <c r="K42" s="8">
        <f t="shared" si="5"/>
        <v>11325.578544061304</v>
      </c>
      <c r="L42" s="8">
        <f t="shared" si="5"/>
        <v>11285.873288761541</v>
      </c>
      <c r="M42" s="8">
        <f t="shared" si="5"/>
        <v>12028.195555555558</v>
      </c>
      <c r="N42" s="8">
        <f t="shared" si="5"/>
        <v>11459.900792393026</v>
      </c>
      <c r="O42" s="8">
        <f t="shared" si="5"/>
        <v>11435.840694006311</v>
      </c>
      <c r="P42" s="8">
        <f t="shared" si="5"/>
        <v>135627.89928634433</v>
      </c>
      <c r="Q42" s="4"/>
    </row>
    <row r="43" spans="1:17" x14ac:dyDescent="0.25">
      <c r="A43" s="11" t="s">
        <v>20</v>
      </c>
      <c r="B43" s="7"/>
      <c r="C43" s="7"/>
      <c r="D43" s="8">
        <f t="shared" si="5"/>
        <v>27779.280193236711</v>
      </c>
      <c r="E43" s="8">
        <f t="shared" si="5"/>
        <v>17035.1884057971</v>
      </c>
      <c r="F43" s="8">
        <f t="shared" si="5"/>
        <v>17484.864077669903</v>
      </c>
      <c r="G43" s="8">
        <f t="shared" si="5"/>
        <v>17061.663414634142</v>
      </c>
      <c r="H43" s="8">
        <f t="shared" si="5"/>
        <v>17008.078048780488</v>
      </c>
      <c r="I43" s="8">
        <f t="shared" si="5"/>
        <v>16382.750000000002</v>
      </c>
      <c r="J43" s="8">
        <f t="shared" si="5"/>
        <v>11736.598039215687</v>
      </c>
      <c r="K43" s="8">
        <f t="shared" si="5"/>
        <v>10928.774509803921</v>
      </c>
      <c r="L43" s="8">
        <f t="shared" si="5"/>
        <v>12247.308457711444</v>
      </c>
      <c r="M43" s="8">
        <f t="shared" si="5"/>
        <v>12387.115577889448</v>
      </c>
      <c r="N43" s="8">
        <f t="shared" si="5"/>
        <v>11458.331658291456</v>
      </c>
      <c r="O43" s="8">
        <f t="shared" si="5"/>
        <v>11852.346733668342</v>
      </c>
      <c r="P43" s="8">
        <f t="shared" si="5"/>
        <v>183905.70983606554</v>
      </c>
      <c r="Q43" s="4"/>
    </row>
    <row r="44" spans="1:17" x14ac:dyDescent="0.25">
      <c r="A44" s="11" t="s">
        <v>21</v>
      </c>
      <c r="B44" s="7"/>
      <c r="C44" s="7"/>
      <c r="D44" s="8">
        <f t="shared" si="5"/>
        <v>328589.13043478259</v>
      </c>
      <c r="E44" s="8">
        <f t="shared" si="5"/>
        <v>291078.26086956519</v>
      </c>
      <c r="F44" s="8">
        <f t="shared" si="5"/>
        <v>273913.04347826086</v>
      </c>
      <c r="G44" s="8">
        <f t="shared" si="5"/>
        <v>291793.47826086957</v>
      </c>
      <c r="H44" s="8">
        <f t="shared" si="5"/>
        <v>277519.5652173913</v>
      </c>
      <c r="I44" s="8">
        <f t="shared" si="5"/>
        <v>297058.69565217395</v>
      </c>
      <c r="J44" s="8">
        <f t="shared" si="5"/>
        <v>311210.86956521741</v>
      </c>
      <c r="K44" s="8">
        <f t="shared" si="5"/>
        <v>293984.78260869562</v>
      </c>
      <c r="L44" s="8">
        <f t="shared" si="5"/>
        <v>298382.60869565222</v>
      </c>
      <c r="M44" s="8">
        <f t="shared" si="5"/>
        <v>289632.60869565222</v>
      </c>
      <c r="N44" s="8">
        <f t="shared" si="5"/>
        <v>292600</v>
      </c>
      <c r="O44" s="8">
        <f t="shared" si="5"/>
        <v>280091.30434782611</v>
      </c>
      <c r="P44" s="8">
        <f t="shared" si="5"/>
        <v>3525854.3478260874</v>
      </c>
      <c r="Q44" s="4"/>
    </row>
    <row r="45" spans="1:17" x14ac:dyDescent="0.25">
      <c r="A45" s="11"/>
      <c r="B45" s="7"/>
      <c r="C45" s="7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4"/>
    </row>
    <row r="46" spans="1:17" x14ac:dyDescent="0.25">
      <c r="A46" s="10" t="s">
        <v>22</v>
      </c>
      <c r="B46" s="7"/>
      <c r="C46" s="7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4"/>
    </row>
    <row r="47" spans="1:17" x14ac:dyDescent="0.25">
      <c r="A47" s="10" t="s">
        <v>28</v>
      </c>
      <c r="B47" s="7"/>
      <c r="C47" s="7"/>
      <c r="D47" s="8">
        <f t="shared" ref="D47:P47" si="6">(D17/D32)*1000</f>
        <v>1861.4319571734986</v>
      </c>
      <c r="E47" s="8">
        <f t="shared" si="6"/>
        <v>1649.4590025179687</v>
      </c>
      <c r="F47" s="8">
        <f t="shared" si="6"/>
        <v>1630.8626921831083</v>
      </c>
      <c r="G47" s="8">
        <f t="shared" si="6"/>
        <v>1688.2865748773879</v>
      </c>
      <c r="H47" s="8">
        <f t="shared" si="6"/>
        <v>1846.959230288692</v>
      </c>
      <c r="I47" s="8">
        <f t="shared" si="6"/>
        <v>2162.0197150893905</v>
      </c>
      <c r="J47" s="8">
        <f t="shared" si="6"/>
        <v>2163.7282350645405</v>
      </c>
      <c r="K47" s="8">
        <f t="shared" si="6"/>
        <v>2146.0494536213805</v>
      </c>
      <c r="L47" s="8">
        <f t="shared" si="6"/>
        <v>2273.7264968634058</v>
      </c>
      <c r="M47" s="8">
        <f t="shared" si="6"/>
        <v>2013.8529050088478</v>
      </c>
      <c r="N47" s="8">
        <f t="shared" si="6"/>
        <v>1683.4295503223411</v>
      </c>
      <c r="O47" s="8">
        <f t="shared" si="6"/>
        <v>1702.8901682582264</v>
      </c>
      <c r="P47" s="8">
        <f t="shared" si="6"/>
        <v>22821.520345008379</v>
      </c>
      <c r="Q47" s="4"/>
    </row>
    <row r="48" spans="1:17" x14ac:dyDescent="0.25">
      <c r="A48" s="10"/>
      <c r="B48" s="7"/>
      <c r="C48" s="7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4"/>
    </row>
    <row r="49" spans="1:18" x14ac:dyDescent="0.25">
      <c r="A49" s="11" t="s">
        <v>24</v>
      </c>
      <c r="B49" s="7"/>
      <c r="C49" s="7"/>
      <c r="D49" s="8">
        <f>(D19/D34)*1000</f>
        <v>17744278.25</v>
      </c>
      <c r="E49" s="8">
        <f t="shared" ref="E49:P49" si="7">(E19/E34)*1000</f>
        <v>17683034.25</v>
      </c>
      <c r="F49" s="8">
        <f t="shared" si="7"/>
        <v>18858695</v>
      </c>
      <c r="G49" s="8">
        <f t="shared" si="7"/>
        <v>20982529.75</v>
      </c>
      <c r="H49" s="8">
        <f t="shared" si="7"/>
        <v>20729918.25</v>
      </c>
      <c r="I49" s="8">
        <f t="shared" si="7"/>
        <v>23554029</v>
      </c>
      <c r="J49" s="8">
        <f t="shared" si="7"/>
        <v>23873816.75</v>
      </c>
      <c r="K49" s="8">
        <f t="shared" si="7"/>
        <v>24410031.5</v>
      </c>
      <c r="L49" s="8">
        <f t="shared" si="7"/>
        <v>24304863.5</v>
      </c>
      <c r="M49" s="8">
        <f t="shared" si="7"/>
        <v>21178629.25</v>
      </c>
      <c r="N49" s="8">
        <f t="shared" si="7"/>
        <v>19389590</v>
      </c>
      <c r="O49" s="8">
        <f>(O19/O34)*1000</f>
        <v>15584525.75</v>
      </c>
      <c r="P49" s="8">
        <f t="shared" si="7"/>
        <v>248293941.25</v>
      </c>
      <c r="Q49" s="4"/>
    </row>
    <row r="50" spans="1:18" x14ac:dyDescent="0.25">
      <c r="A50" s="7"/>
      <c r="B50" s="7"/>
      <c r="C50" s="7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4"/>
    </row>
    <row r="51" spans="1:18" x14ac:dyDescent="0.25">
      <c r="A51" s="14" t="s">
        <v>29</v>
      </c>
      <c r="B51" s="7"/>
      <c r="C51" s="7"/>
      <c r="D51" s="8">
        <f t="shared" ref="D51:P51" si="8">(D21/D36)*1000</f>
        <v>1877.1591783070144</v>
      </c>
      <c r="E51" s="8">
        <f t="shared" si="8"/>
        <v>1665.1092822656078</v>
      </c>
      <c r="F51" s="8">
        <f t="shared" si="8"/>
        <v>1647.5516444628925</v>
      </c>
      <c r="G51" s="8">
        <f t="shared" si="8"/>
        <v>1706.8605783914566</v>
      </c>
      <c r="H51" s="8">
        <f t="shared" si="8"/>
        <v>1865.3263709515206</v>
      </c>
      <c r="I51" s="8">
        <f t="shared" si="8"/>
        <v>2182.8885676108303</v>
      </c>
      <c r="J51" s="8">
        <f t="shared" si="8"/>
        <v>2184.9024329127324</v>
      </c>
      <c r="K51" s="8">
        <f t="shared" si="8"/>
        <v>2167.7101267316839</v>
      </c>
      <c r="L51" s="8">
        <f t="shared" si="8"/>
        <v>2295.313750170159</v>
      </c>
      <c r="M51" s="8">
        <f t="shared" si="8"/>
        <v>2032.6685434963504</v>
      </c>
      <c r="N51" s="8">
        <f t="shared" si="8"/>
        <v>1700.667228870672</v>
      </c>
      <c r="O51" s="8">
        <f t="shared" si="8"/>
        <v>1716.748363030491</v>
      </c>
      <c r="P51" s="8">
        <f t="shared" si="8"/>
        <v>23041.729635191401</v>
      </c>
      <c r="Q51" s="4"/>
    </row>
    <row r="53" spans="1:18" x14ac:dyDescent="0.25">
      <c r="A53" s="1" t="s">
        <v>30</v>
      </c>
      <c r="B53" s="2"/>
      <c r="C53" s="2"/>
      <c r="D53" s="3"/>
      <c r="E53" s="3"/>
      <c r="F53" s="3"/>
      <c r="G53" s="3"/>
      <c r="H53" s="3"/>
      <c r="I53" s="3"/>
      <c r="J53" s="2"/>
      <c r="K53" s="3"/>
      <c r="L53" s="3"/>
      <c r="M53" s="3"/>
      <c r="N53" s="3"/>
      <c r="O53" s="3"/>
      <c r="P53" s="3"/>
      <c r="Q53" s="4"/>
    </row>
    <row r="54" spans="1:18" x14ac:dyDescent="0.25">
      <c r="A54" s="1" t="s">
        <v>1</v>
      </c>
      <c r="B54" s="2"/>
      <c r="C54" s="2"/>
      <c r="D54" s="3"/>
      <c r="E54" s="3"/>
      <c r="F54" s="3"/>
      <c r="G54" s="3"/>
      <c r="H54" s="3"/>
      <c r="I54" s="2"/>
      <c r="J54" s="3"/>
      <c r="K54" s="3"/>
      <c r="L54" s="3"/>
      <c r="M54" s="3"/>
      <c r="N54" s="3"/>
      <c r="O54" s="3"/>
      <c r="P54" s="3"/>
      <c r="Q54" s="6">
        <f>Q4</f>
        <v>42272</v>
      </c>
    </row>
    <row r="55" spans="1:18" x14ac:dyDescent="0.25">
      <c r="A55" s="1" t="s">
        <v>31</v>
      </c>
      <c r="B55" s="2"/>
      <c r="C55" s="2"/>
      <c r="D55" s="3"/>
      <c r="E55" s="3"/>
      <c r="F55" s="3"/>
      <c r="G55" s="3"/>
      <c r="H55" s="3"/>
      <c r="I55" s="2"/>
      <c r="J55" s="3"/>
      <c r="K55" s="3"/>
      <c r="L55" s="3"/>
      <c r="M55" s="3"/>
      <c r="N55" s="3"/>
      <c r="O55" s="3"/>
      <c r="P55" s="3"/>
      <c r="Q55" s="6"/>
    </row>
    <row r="56" spans="1:18" x14ac:dyDescent="0.25">
      <c r="A56" s="7"/>
      <c r="B56" s="7"/>
      <c r="C56" s="7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4"/>
    </row>
    <row r="57" spans="1:18" x14ac:dyDescent="0.25">
      <c r="A57" s="7"/>
      <c r="B57" s="7"/>
      <c r="C57" s="7"/>
      <c r="D57" s="9" t="s">
        <v>2</v>
      </c>
      <c r="E57" s="9" t="s">
        <v>3</v>
      </c>
      <c r="F57" s="9" t="s">
        <v>4</v>
      </c>
      <c r="G57" s="9" t="s">
        <v>5</v>
      </c>
      <c r="H57" s="9" t="s">
        <v>6</v>
      </c>
      <c r="I57" s="9" t="s">
        <v>7</v>
      </c>
      <c r="J57" s="9" t="s">
        <v>8</v>
      </c>
      <c r="K57" s="9" t="s">
        <v>9</v>
      </c>
      <c r="L57" s="9" t="s">
        <v>10</v>
      </c>
      <c r="M57" s="9" t="s">
        <v>11</v>
      </c>
      <c r="N57" s="9" t="s">
        <v>12</v>
      </c>
      <c r="O57" s="9" t="s">
        <v>13</v>
      </c>
      <c r="P57" s="9" t="s">
        <v>14</v>
      </c>
      <c r="Q57" s="4"/>
    </row>
    <row r="58" spans="1:18" x14ac:dyDescent="0.25">
      <c r="A58" s="10" t="s">
        <v>15</v>
      </c>
      <c r="B58" s="7"/>
      <c r="C58" s="7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4"/>
    </row>
    <row r="59" spans="1:18" x14ac:dyDescent="0.25">
      <c r="A59" s="11" t="s">
        <v>16</v>
      </c>
      <c r="B59" s="7"/>
      <c r="C59" s="7"/>
      <c r="D59" s="8">
        <v>3931714.5269999998</v>
      </c>
      <c r="E59" s="8">
        <v>3843118.9</v>
      </c>
      <c r="F59" s="8">
        <v>3354308.1660000002</v>
      </c>
      <c r="G59" s="8">
        <v>3695347.1120000002</v>
      </c>
      <c r="H59" s="8">
        <v>4232803.7760000005</v>
      </c>
      <c r="I59" s="8">
        <v>4857369.0460000001</v>
      </c>
      <c r="J59" s="8">
        <v>5575985.6209999993</v>
      </c>
      <c r="K59" s="8">
        <v>5525885.1899999995</v>
      </c>
      <c r="L59" s="8">
        <v>5490522.1779999994</v>
      </c>
      <c r="M59" s="8">
        <v>5140396.8149999995</v>
      </c>
      <c r="N59" s="8">
        <v>4356808.5319999997</v>
      </c>
      <c r="O59" s="8">
        <v>3945267.9760000003</v>
      </c>
      <c r="P59" s="8">
        <f t="shared" ref="P59:P64" si="9">SUM(D59:O59)</f>
        <v>53949527.839000002</v>
      </c>
      <c r="Q59" s="4"/>
      <c r="R59" s="15">
        <f>P59/P9-1</f>
        <v>1.3539903783311269E-2</v>
      </c>
    </row>
    <row r="60" spans="1:18" x14ac:dyDescent="0.25">
      <c r="A60" s="11" t="s">
        <v>17</v>
      </c>
      <c r="B60" s="7"/>
      <c r="C60" s="7"/>
      <c r="D60" s="8">
        <v>3616795.4580000001</v>
      </c>
      <c r="E60" s="8">
        <v>3244004.1589999995</v>
      </c>
      <c r="F60" s="8">
        <v>3225893.5020000003</v>
      </c>
      <c r="G60" s="8">
        <v>3434498.5440000002</v>
      </c>
      <c r="H60" s="8">
        <v>3668648.872</v>
      </c>
      <c r="I60" s="8">
        <v>3921149.5989999995</v>
      </c>
      <c r="J60" s="8">
        <v>4116634.5729999999</v>
      </c>
      <c r="K60" s="8">
        <v>4037452.7439999999</v>
      </c>
      <c r="L60" s="8">
        <v>4187546.25</v>
      </c>
      <c r="M60" s="8">
        <v>4035129.7819999997</v>
      </c>
      <c r="N60" s="8">
        <v>3776580.5959999999</v>
      </c>
      <c r="O60" s="8">
        <v>3760378.7629999998</v>
      </c>
      <c r="P60" s="8">
        <f t="shared" si="9"/>
        <v>45024712.841999993</v>
      </c>
      <c r="Q60" s="4"/>
      <c r="R60" s="15">
        <f t="shared" ref="R60:R101" si="10">P60/P10-1</f>
        <v>-1.1780069287571582E-2</v>
      </c>
    </row>
    <row r="61" spans="1:18" x14ac:dyDescent="0.25">
      <c r="A61" s="11" t="s">
        <v>18</v>
      </c>
      <c r="B61" s="7"/>
      <c r="C61" s="7"/>
      <c r="D61" s="8">
        <v>289843.82200000004</v>
      </c>
      <c r="E61" s="8">
        <v>271299.56100000005</v>
      </c>
      <c r="F61" s="8">
        <v>254511.33499999999</v>
      </c>
      <c r="G61" s="8">
        <v>264216.01</v>
      </c>
      <c r="H61" s="8">
        <v>282419.92499999999</v>
      </c>
      <c r="I61" s="8">
        <v>283242.13199999998</v>
      </c>
      <c r="J61" s="8">
        <v>257991.49599999998</v>
      </c>
      <c r="K61" s="8">
        <v>269213.11300000001</v>
      </c>
      <c r="L61" s="8">
        <v>272856.64600000001</v>
      </c>
      <c r="M61" s="8">
        <v>260115.5</v>
      </c>
      <c r="N61" s="8">
        <v>250100.20499999999</v>
      </c>
      <c r="O61" s="8">
        <v>289045.85799999995</v>
      </c>
      <c r="P61" s="8">
        <f t="shared" si="9"/>
        <v>3244855.6030000006</v>
      </c>
      <c r="Q61" s="4"/>
      <c r="R61" s="15">
        <f t="shared" si="10"/>
        <v>-9.5440114451782465E-2</v>
      </c>
    </row>
    <row r="62" spans="1:18" x14ac:dyDescent="0.25">
      <c r="A62" s="11" t="s">
        <v>19</v>
      </c>
      <c r="B62" s="7"/>
      <c r="C62" s="7"/>
      <c r="D62" s="8">
        <v>33389.081999999995</v>
      </c>
      <c r="E62" s="8">
        <v>37059.944999999992</v>
      </c>
      <c r="F62" s="8">
        <v>35879.706999999995</v>
      </c>
      <c r="G62" s="8">
        <v>32106.958000000006</v>
      </c>
      <c r="H62" s="8">
        <v>37151.982000000004</v>
      </c>
      <c r="I62" s="8">
        <v>35411.127</v>
      </c>
      <c r="J62" s="8">
        <v>36043.606999999996</v>
      </c>
      <c r="K62" s="8">
        <v>34779.288999999997</v>
      </c>
      <c r="L62" s="8">
        <v>36042.716999999997</v>
      </c>
      <c r="M62" s="8">
        <v>34862.544000000002</v>
      </c>
      <c r="N62" s="8">
        <v>33717.418999999994</v>
      </c>
      <c r="O62" s="8">
        <v>35254.038999999997</v>
      </c>
      <c r="P62" s="8">
        <f t="shared" si="9"/>
        <v>421698.41599999997</v>
      </c>
      <c r="Q62" s="4"/>
      <c r="R62" s="15">
        <f t="shared" si="10"/>
        <v>-2.7325443763278612E-3</v>
      </c>
    </row>
    <row r="63" spans="1:18" x14ac:dyDescent="0.25">
      <c r="A63" s="11" t="s">
        <v>20</v>
      </c>
      <c r="B63" s="7"/>
      <c r="C63" s="7"/>
      <c r="D63" s="8">
        <v>2724.3240000000001</v>
      </c>
      <c r="E63" s="8">
        <v>2337.509</v>
      </c>
      <c r="F63" s="8">
        <v>2223.0859999999998</v>
      </c>
      <c r="G63" s="8">
        <v>2111.444</v>
      </c>
      <c r="H63" s="8">
        <v>2171.4970000000003</v>
      </c>
      <c r="I63" s="8">
        <v>4868.527000000001</v>
      </c>
      <c r="J63" s="8">
        <v>4809.1920000000009</v>
      </c>
      <c r="K63" s="8">
        <v>2934.6059999999998</v>
      </c>
      <c r="L63" s="8">
        <v>2247.2669999999998</v>
      </c>
      <c r="M63" s="8">
        <v>2406.1750000000002</v>
      </c>
      <c r="N63" s="8">
        <v>2485.9320000000002</v>
      </c>
      <c r="O63" s="8">
        <v>2525.9540000000002</v>
      </c>
      <c r="P63" s="8">
        <f t="shared" si="9"/>
        <v>33845.513000000006</v>
      </c>
      <c r="Q63" s="4"/>
      <c r="R63" s="15">
        <f t="shared" si="10"/>
        <v>-9.4898452194180472E-2</v>
      </c>
    </row>
    <row r="64" spans="1:18" x14ac:dyDescent="0.25">
      <c r="A64" s="11" t="s">
        <v>21</v>
      </c>
      <c r="B64" s="7"/>
      <c r="C64" s="7"/>
      <c r="D64" s="8">
        <v>6947.75</v>
      </c>
      <c r="E64" s="8">
        <v>6121.85</v>
      </c>
      <c r="F64" s="8">
        <v>6439.3</v>
      </c>
      <c r="G64" s="8">
        <v>6235.95</v>
      </c>
      <c r="H64" s="8">
        <v>6382.95</v>
      </c>
      <c r="I64" s="8">
        <v>6609.75</v>
      </c>
      <c r="J64" s="8">
        <v>7192.85</v>
      </c>
      <c r="K64" s="8">
        <v>6833.75</v>
      </c>
      <c r="L64" s="8">
        <v>6932.8</v>
      </c>
      <c r="M64" s="8">
        <v>7126.35</v>
      </c>
      <c r="N64" s="8">
        <v>6592.6</v>
      </c>
      <c r="O64" s="8">
        <v>6512.45</v>
      </c>
      <c r="P64" s="8">
        <f t="shared" si="9"/>
        <v>79928.350000000006</v>
      </c>
      <c r="Q64" s="4"/>
      <c r="R64" s="15">
        <f t="shared" si="10"/>
        <v>-1.4381959845686576E-2</v>
      </c>
    </row>
    <row r="65" spans="1:19" x14ac:dyDescent="0.25">
      <c r="A65" s="11"/>
      <c r="B65" s="7"/>
      <c r="C65" s="7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4"/>
      <c r="R65" s="15"/>
    </row>
    <row r="66" spans="1:19" x14ac:dyDescent="0.25">
      <c r="A66" s="10" t="s">
        <v>22</v>
      </c>
      <c r="B66" s="7"/>
      <c r="C66" s="7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4"/>
      <c r="R66" s="15"/>
    </row>
    <row r="67" spans="1:19" x14ac:dyDescent="0.25">
      <c r="A67" s="10" t="s">
        <v>23</v>
      </c>
      <c r="B67" s="7"/>
      <c r="C67" s="7"/>
      <c r="D67" s="8">
        <f t="shared" ref="D67:P67" si="11">SUM(D59:D66)</f>
        <v>7881414.9629999995</v>
      </c>
      <c r="E67" s="8">
        <f t="shared" si="11"/>
        <v>7403941.9239999987</v>
      </c>
      <c r="F67" s="8">
        <f t="shared" si="11"/>
        <v>6879255.0960000008</v>
      </c>
      <c r="G67" s="8">
        <f t="shared" si="11"/>
        <v>7434516.0180000002</v>
      </c>
      <c r="H67" s="8">
        <f t="shared" si="11"/>
        <v>8229579.0020000003</v>
      </c>
      <c r="I67" s="8">
        <f t="shared" si="11"/>
        <v>9108650.1809999999</v>
      </c>
      <c r="J67" s="8">
        <f t="shared" si="11"/>
        <v>9998657.3389999978</v>
      </c>
      <c r="K67" s="8">
        <f t="shared" si="11"/>
        <v>9877098.6920000017</v>
      </c>
      <c r="L67" s="8">
        <f t="shared" si="11"/>
        <v>9996147.8580000009</v>
      </c>
      <c r="M67" s="8">
        <f t="shared" si="11"/>
        <v>9480037.1659999993</v>
      </c>
      <c r="N67" s="8">
        <f t="shared" si="11"/>
        <v>8426285.284</v>
      </c>
      <c r="O67" s="8">
        <f t="shared" si="11"/>
        <v>8038985.04</v>
      </c>
      <c r="P67" s="8">
        <f t="shared" si="11"/>
        <v>102754568.56299998</v>
      </c>
      <c r="Q67" s="4"/>
      <c r="R67" s="15">
        <f t="shared" si="10"/>
        <v>-1.5958103678870295E-3</v>
      </c>
    </row>
    <row r="68" spans="1:19" x14ac:dyDescent="0.25">
      <c r="A68" s="10"/>
      <c r="B68" s="7"/>
      <c r="C68" s="7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4"/>
      <c r="R68" s="15"/>
    </row>
    <row r="69" spans="1:19" x14ac:dyDescent="0.25">
      <c r="A69" s="11" t="s">
        <v>24</v>
      </c>
      <c r="B69" s="7"/>
      <c r="C69" s="7"/>
      <c r="D69" s="8">
        <v>67619.698999999993</v>
      </c>
      <c r="E69" s="8">
        <v>65388.196000000004</v>
      </c>
      <c r="F69" s="8">
        <v>71605.937999999995</v>
      </c>
      <c r="G69" s="8">
        <v>88997.535000000003</v>
      </c>
      <c r="H69" s="8">
        <v>89939.281000000003</v>
      </c>
      <c r="I69" s="8">
        <v>103439.674</v>
      </c>
      <c r="J69" s="8">
        <v>110511.06399999998</v>
      </c>
      <c r="K69" s="8">
        <v>127988.302</v>
      </c>
      <c r="L69" s="8">
        <v>128086.37699999999</v>
      </c>
      <c r="M69" s="8">
        <v>118224.14200000001</v>
      </c>
      <c r="N69" s="8">
        <v>103069.236</v>
      </c>
      <c r="O69" s="8">
        <v>80051.517000000007</v>
      </c>
      <c r="P69" s="8">
        <f>SUM(D69:O69)</f>
        <v>1154920.9609999999</v>
      </c>
      <c r="Q69" s="4"/>
      <c r="R69" s="15">
        <f t="shared" si="10"/>
        <v>0.16285656748783017</v>
      </c>
    </row>
    <row r="70" spans="1:19" x14ac:dyDescent="0.25">
      <c r="A70" s="7"/>
      <c r="B70" s="7"/>
      <c r="C70" s="7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4"/>
      <c r="R70" s="15"/>
    </row>
    <row r="71" spans="1:19" x14ac:dyDescent="0.25">
      <c r="A71" s="10" t="s">
        <v>25</v>
      </c>
      <c r="B71" s="7"/>
      <c r="C71" s="7"/>
      <c r="D71" s="8">
        <f t="shared" ref="D71:P71" si="12">SUM(D67:D69)</f>
        <v>7949034.6619999995</v>
      </c>
      <c r="E71" s="8">
        <f t="shared" si="12"/>
        <v>7469330.1199999992</v>
      </c>
      <c r="F71" s="8">
        <f t="shared" si="12"/>
        <v>6950861.0340000009</v>
      </c>
      <c r="G71" s="8">
        <f t="shared" si="12"/>
        <v>7523513.5530000003</v>
      </c>
      <c r="H71" s="8">
        <f t="shared" si="12"/>
        <v>8319518.2830000008</v>
      </c>
      <c r="I71" s="8">
        <f t="shared" si="12"/>
        <v>9212089.8550000004</v>
      </c>
      <c r="J71" s="8">
        <f t="shared" si="12"/>
        <v>10109168.402999997</v>
      </c>
      <c r="K71" s="8">
        <f t="shared" si="12"/>
        <v>10005086.994000001</v>
      </c>
      <c r="L71" s="8">
        <f t="shared" si="12"/>
        <v>10124234.235000001</v>
      </c>
      <c r="M71" s="8">
        <f t="shared" si="12"/>
        <v>9598261.3080000002</v>
      </c>
      <c r="N71" s="8">
        <f t="shared" si="12"/>
        <v>8529354.5199999996</v>
      </c>
      <c r="O71" s="8">
        <f t="shared" si="12"/>
        <v>8119036.557</v>
      </c>
      <c r="P71" s="8">
        <f t="shared" si="12"/>
        <v>103909489.52399997</v>
      </c>
      <c r="Q71" s="4"/>
      <c r="R71" s="15">
        <f t="shared" si="10"/>
        <v>-2.3998233144584269E-5</v>
      </c>
      <c r="S71" s="16">
        <f>'NEL,SALES,Unbilled ST'!D64-P71</f>
        <v>0</v>
      </c>
    </row>
    <row r="72" spans="1:19" x14ac:dyDescent="0.25">
      <c r="A72" s="7"/>
      <c r="B72" s="7"/>
      <c r="C72" s="7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4"/>
      <c r="R72" s="15"/>
    </row>
    <row r="73" spans="1:19" x14ac:dyDescent="0.25">
      <c r="A73" s="10" t="s">
        <v>26</v>
      </c>
      <c r="B73" s="7"/>
      <c r="C73" s="7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4"/>
      <c r="R73" s="15"/>
    </row>
    <row r="74" spans="1:19" x14ac:dyDescent="0.25">
      <c r="A74" s="11" t="s">
        <v>16</v>
      </c>
      <c r="B74" s="7"/>
      <c r="C74" s="7"/>
      <c r="D74" s="13">
        <v>3981732</v>
      </c>
      <c r="E74" s="13">
        <v>3986717</v>
      </c>
      <c r="F74" s="13">
        <v>3987693</v>
      </c>
      <c r="G74" s="13">
        <v>3987872</v>
      </c>
      <c r="H74" s="13">
        <v>3984699</v>
      </c>
      <c r="I74" s="13">
        <v>3984326</v>
      </c>
      <c r="J74" s="13">
        <v>3984488</v>
      </c>
      <c r="K74" s="13">
        <v>3984668</v>
      </c>
      <c r="L74" s="13">
        <v>3981876</v>
      </c>
      <c r="M74" s="13">
        <v>3980940</v>
      </c>
      <c r="N74" s="13">
        <v>3984445</v>
      </c>
      <c r="O74" s="13">
        <v>3984423</v>
      </c>
      <c r="P74" s="8">
        <f>AVERAGE(C74:O74)</f>
        <v>3984489.9166666665</v>
      </c>
      <c r="Q74" s="4"/>
      <c r="R74" s="15">
        <f t="shared" si="10"/>
        <v>-1.9455577395285362E-3</v>
      </c>
    </row>
    <row r="75" spans="1:19" x14ac:dyDescent="0.25">
      <c r="A75" s="11" t="s">
        <v>17</v>
      </c>
      <c r="B75" s="7"/>
      <c r="C75" s="7"/>
      <c r="D75" s="13">
        <v>501254</v>
      </c>
      <c r="E75" s="13">
        <v>501487</v>
      </c>
      <c r="F75" s="13">
        <v>501087</v>
      </c>
      <c r="G75" s="13">
        <v>500729</v>
      </c>
      <c r="H75" s="13">
        <v>500715</v>
      </c>
      <c r="I75" s="13">
        <v>500178</v>
      </c>
      <c r="J75" s="13">
        <v>500612</v>
      </c>
      <c r="K75" s="13">
        <v>501173</v>
      </c>
      <c r="L75" s="13">
        <v>501060</v>
      </c>
      <c r="M75" s="13">
        <v>501374</v>
      </c>
      <c r="N75" s="13">
        <v>501505</v>
      </c>
      <c r="O75" s="13">
        <v>501482</v>
      </c>
      <c r="P75" s="8">
        <f>AVERAGE(D75:O75)</f>
        <v>501054.66666666669</v>
      </c>
      <c r="Q75" s="4"/>
      <c r="R75" s="15">
        <f t="shared" si="10"/>
        <v>6.119175986469827E-4</v>
      </c>
    </row>
    <row r="76" spans="1:19" x14ac:dyDescent="0.25">
      <c r="A76" s="11" t="s">
        <v>18</v>
      </c>
      <c r="B76" s="7"/>
      <c r="C76" s="7"/>
      <c r="D76" s="13">
        <v>11378</v>
      </c>
      <c r="E76" s="13">
        <v>11053</v>
      </c>
      <c r="F76" s="13">
        <v>10780</v>
      </c>
      <c r="G76" s="13">
        <v>10435</v>
      </c>
      <c r="H76" s="13">
        <v>10248</v>
      </c>
      <c r="I76" s="13">
        <v>9981</v>
      </c>
      <c r="J76" s="13">
        <v>9861</v>
      </c>
      <c r="K76" s="13">
        <v>9683</v>
      </c>
      <c r="L76" s="13">
        <v>9548</v>
      </c>
      <c r="M76" s="13">
        <v>9455</v>
      </c>
      <c r="N76" s="13">
        <v>9367</v>
      </c>
      <c r="O76" s="13">
        <v>9214</v>
      </c>
      <c r="P76" s="8">
        <f>AVERAGE(D76:O76)</f>
        <v>10083.583333333334</v>
      </c>
      <c r="Q76" s="4"/>
      <c r="R76" s="15">
        <f t="shared" si="10"/>
        <v>-0.24618585730215981</v>
      </c>
    </row>
    <row r="77" spans="1:19" x14ac:dyDescent="0.25">
      <c r="A77" s="11" t="s">
        <v>19</v>
      </c>
      <c r="B77" s="7"/>
      <c r="C77" s="7"/>
      <c r="D77" s="13">
        <v>3191</v>
      </c>
      <c r="E77" s="13">
        <v>3202</v>
      </c>
      <c r="F77" s="13">
        <v>3203</v>
      </c>
      <c r="G77" s="13">
        <v>3206</v>
      </c>
      <c r="H77" s="13">
        <v>3212</v>
      </c>
      <c r="I77" s="13">
        <v>3210</v>
      </c>
      <c r="J77" s="13">
        <v>3210</v>
      </c>
      <c r="K77" s="13">
        <v>3214</v>
      </c>
      <c r="L77" s="13">
        <v>3219</v>
      </c>
      <c r="M77" s="13">
        <v>3228</v>
      </c>
      <c r="N77" s="13">
        <v>3247</v>
      </c>
      <c r="O77" s="13">
        <v>3259</v>
      </c>
      <c r="P77" s="8">
        <f>AVERAGE(D77:O77)</f>
        <v>3216.75</v>
      </c>
      <c r="Q77" s="4"/>
      <c r="R77" s="15">
        <f t="shared" si="10"/>
        <v>3.175366851094541E-2</v>
      </c>
    </row>
    <row r="78" spans="1:19" x14ac:dyDescent="0.25">
      <c r="A78" s="11" t="s">
        <v>20</v>
      </c>
      <c r="B78" s="7"/>
      <c r="C78" s="7"/>
      <c r="D78" s="13">
        <v>198</v>
      </c>
      <c r="E78" s="13">
        <v>197</v>
      </c>
      <c r="F78" s="13">
        <v>196</v>
      </c>
      <c r="G78" s="13">
        <v>195</v>
      </c>
      <c r="H78" s="13">
        <v>195</v>
      </c>
      <c r="I78" s="13">
        <v>195</v>
      </c>
      <c r="J78" s="13">
        <v>195</v>
      </c>
      <c r="K78" s="13">
        <v>195</v>
      </c>
      <c r="L78" s="13">
        <v>193</v>
      </c>
      <c r="M78" s="13">
        <v>191</v>
      </c>
      <c r="N78" s="13">
        <v>191</v>
      </c>
      <c r="O78" s="13">
        <v>191</v>
      </c>
      <c r="P78" s="8">
        <f>AVERAGE(D78:O78)</f>
        <v>194.33333333333334</v>
      </c>
      <c r="Q78" s="4"/>
      <c r="R78" s="15">
        <f t="shared" si="10"/>
        <v>-4.4262295081967218E-2</v>
      </c>
    </row>
    <row r="79" spans="1:19" x14ac:dyDescent="0.25">
      <c r="A79" s="11" t="s">
        <v>21</v>
      </c>
      <c r="B79" s="7"/>
      <c r="C79" s="7"/>
      <c r="D79" s="13">
        <v>23</v>
      </c>
      <c r="E79" s="13">
        <v>23</v>
      </c>
      <c r="F79" s="13">
        <v>23</v>
      </c>
      <c r="G79" s="13">
        <v>23</v>
      </c>
      <c r="H79" s="13">
        <v>23</v>
      </c>
      <c r="I79" s="13">
        <v>23</v>
      </c>
      <c r="J79" s="13">
        <v>23</v>
      </c>
      <c r="K79" s="13">
        <v>23</v>
      </c>
      <c r="L79" s="13">
        <v>23</v>
      </c>
      <c r="M79" s="13">
        <v>23</v>
      </c>
      <c r="N79" s="13">
        <v>23</v>
      </c>
      <c r="O79" s="13">
        <v>23</v>
      </c>
      <c r="P79" s="8">
        <f>AVERAGE(D79:O79)</f>
        <v>23</v>
      </c>
      <c r="Q79" s="4"/>
      <c r="R79" s="15">
        <f t="shared" si="10"/>
        <v>0</v>
      </c>
    </row>
    <row r="80" spans="1:19" x14ac:dyDescent="0.25">
      <c r="A80" s="11"/>
      <c r="B80" s="7"/>
      <c r="C80" s="7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4"/>
      <c r="R80" s="15"/>
    </row>
    <row r="81" spans="1:18" x14ac:dyDescent="0.25">
      <c r="A81" s="10" t="s">
        <v>22</v>
      </c>
      <c r="B81" s="7"/>
      <c r="C81" s="7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4"/>
      <c r="R81" s="15"/>
    </row>
    <row r="82" spans="1:18" x14ac:dyDescent="0.25">
      <c r="A82" s="10" t="s">
        <v>26</v>
      </c>
      <c r="B82" s="7"/>
      <c r="C82" s="7"/>
      <c r="D82" s="8">
        <f t="shared" ref="D82:P82" si="13">SUM(D74:D81)</f>
        <v>4497776</v>
      </c>
      <c r="E82" s="8">
        <f t="shared" si="13"/>
        <v>4502679</v>
      </c>
      <c r="F82" s="8">
        <f t="shared" si="13"/>
        <v>4502982</v>
      </c>
      <c r="G82" s="8">
        <f t="shared" si="13"/>
        <v>4502460</v>
      </c>
      <c r="H82" s="8">
        <f t="shared" si="13"/>
        <v>4499092</v>
      </c>
      <c r="I82" s="8">
        <f t="shared" si="13"/>
        <v>4497913</v>
      </c>
      <c r="J82" s="8">
        <f t="shared" si="13"/>
        <v>4498389</v>
      </c>
      <c r="K82" s="8">
        <f t="shared" si="13"/>
        <v>4498956</v>
      </c>
      <c r="L82" s="8">
        <f t="shared" si="13"/>
        <v>4495919</v>
      </c>
      <c r="M82" s="8">
        <f t="shared" si="13"/>
        <v>4495211</v>
      </c>
      <c r="N82" s="8">
        <f t="shared" si="13"/>
        <v>4498778</v>
      </c>
      <c r="O82" s="8">
        <f t="shared" si="13"/>
        <v>4498592</v>
      </c>
      <c r="P82" s="8">
        <f t="shared" si="13"/>
        <v>4499062.2499999991</v>
      </c>
      <c r="Q82" s="4"/>
      <c r="R82" s="15">
        <f t="shared" si="10"/>
        <v>-2.3646483783182903E-3</v>
      </c>
    </row>
    <row r="83" spans="1:18" x14ac:dyDescent="0.25">
      <c r="A83" s="10"/>
      <c r="B83" s="7"/>
      <c r="C83" s="7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4"/>
      <c r="R83" s="15"/>
    </row>
    <row r="84" spans="1:18" x14ac:dyDescent="0.25">
      <c r="A84" s="11" t="s">
        <v>24</v>
      </c>
      <c r="B84" s="7"/>
      <c r="C84" s="7"/>
      <c r="D84" s="13">
        <v>5</v>
      </c>
      <c r="E84" s="13">
        <v>5</v>
      </c>
      <c r="F84" s="13">
        <v>5</v>
      </c>
      <c r="G84" s="13">
        <v>5</v>
      </c>
      <c r="H84" s="13">
        <v>5</v>
      </c>
      <c r="I84" s="13">
        <v>5</v>
      </c>
      <c r="J84" s="13">
        <v>4</v>
      </c>
      <c r="K84" s="13">
        <v>4</v>
      </c>
      <c r="L84" s="13">
        <v>4</v>
      </c>
      <c r="M84" s="13">
        <v>4</v>
      </c>
      <c r="N84" s="13">
        <v>4</v>
      </c>
      <c r="O84" s="13">
        <v>4</v>
      </c>
      <c r="P84" s="8">
        <f>AVERAGE(D84:O84)</f>
        <v>4.5</v>
      </c>
      <c r="Q84" s="4"/>
      <c r="R84" s="15">
        <f t="shared" si="10"/>
        <v>0.125</v>
      </c>
    </row>
    <row r="85" spans="1:18" x14ac:dyDescent="0.25">
      <c r="A85" s="7"/>
      <c r="B85" s="7"/>
      <c r="C85" s="7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4"/>
      <c r="R85" s="15"/>
    </row>
    <row r="86" spans="1:18" x14ac:dyDescent="0.25">
      <c r="A86" s="14" t="s">
        <v>27</v>
      </c>
      <c r="B86" s="7"/>
      <c r="C86" s="7"/>
      <c r="D86" s="8">
        <f t="shared" ref="D86:P86" si="14">SUM(D82:D84)</f>
        <v>4497781</v>
      </c>
      <c r="E86" s="8">
        <f t="shared" si="14"/>
        <v>4502684</v>
      </c>
      <c r="F86" s="8">
        <f t="shared" si="14"/>
        <v>4502987</v>
      </c>
      <c r="G86" s="8">
        <f t="shared" si="14"/>
        <v>4502465</v>
      </c>
      <c r="H86" s="8">
        <f t="shared" si="14"/>
        <v>4499097</v>
      </c>
      <c r="I86" s="8">
        <f t="shared" si="14"/>
        <v>4497918</v>
      </c>
      <c r="J86" s="8">
        <f t="shared" si="14"/>
        <v>4498393</v>
      </c>
      <c r="K86" s="8">
        <f t="shared" si="14"/>
        <v>4498960</v>
      </c>
      <c r="L86" s="8">
        <f t="shared" si="14"/>
        <v>4495923</v>
      </c>
      <c r="M86" s="8">
        <f t="shared" si="14"/>
        <v>4495215</v>
      </c>
      <c r="N86" s="8">
        <f t="shared" si="14"/>
        <v>4498782</v>
      </c>
      <c r="O86" s="8">
        <f t="shared" si="14"/>
        <v>4498596</v>
      </c>
      <c r="P86" s="8">
        <f t="shared" si="14"/>
        <v>4499066.7499999991</v>
      </c>
      <c r="Q86" s="4"/>
      <c r="R86" s="15">
        <f t="shared" si="10"/>
        <v>-2.3645354095652715E-3</v>
      </c>
    </row>
    <row r="87" spans="1:18" x14ac:dyDescent="0.25">
      <c r="A87" s="7"/>
      <c r="B87" s="7"/>
      <c r="C87" s="7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4"/>
      <c r="R87" s="15"/>
    </row>
    <row r="88" spans="1:18" x14ac:dyDescent="0.25">
      <c r="A88" s="10" t="s">
        <v>28</v>
      </c>
      <c r="B88" s="7"/>
      <c r="C88" s="7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4"/>
      <c r="R88" s="15"/>
    </row>
    <row r="89" spans="1:18" x14ac:dyDescent="0.25">
      <c r="A89" s="11" t="s">
        <v>16</v>
      </c>
      <c r="B89" s="7"/>
      <c r="C89" s="7"/>
      <c r="D89" s="8">
        <f t="shared" ref="D89:P94" si="15">(D59/D74)*1000</f>
        <v>987.43826229389617</v>
      </c>
      <c r="E89" s="8">
        <f t="shared" si="15"/>
        <v>963.98086445564104</v>
      </c>
      <c r="F89" s="8">
        <f t="shared" si="15"/>
        <v>841.16509620976342</v>
      </c>
      <c r="G89" s="8">
        <f t="shared" si="15"/>
        <v>926.64636979321301</v>
      </c>
      <c r="H89" s="8">
        <f t="shared" si="15"/>
        <v>1062.2643707843429</v>
      </c>
      <c r="I89" s="8">
        <f t="shared" si="15"/>
        <v>1219.1193807936397</v>
      </c>
      <c r="J89" s="8">
        <f t="shared" si="15"/>
        <v>1399.4233690752737</v>
      </c>
      <c r="K89" s="8">
        <f t="shared" si="15"/>
        <v>1386.7868515018063</v>
      </c>
      <c r="L89" s="8">
        <f t="shared" si="15"/>
        <v>1378.8782418136575</v>
      </c>
      <c r="M89" s="8">
        <f t="shared" si="15"/>
        <v>1291.2520196235057</v>
      </c>
      <c r="N89" s="8">
        <f t="shared" si="15"/>
        <v>1093.4543034224339</v>
      </c>
      <c r="O89" s="8">
        <f t="shared" si="15"/>
        <v>990.17297510831554</v>
      </c>
      <c r="P89" s="8">
        <f t="shared" si="15"/>
        <v>13539.883138701214</v>
      </c>
      <c r="Q89" s="12"/>
      <c r="R89" s="15">
        <f t="shared" si="10"/>
        <v>1.5515648112108149E-2</v>
      </c>
    </row>
    <row r="90" spans="1:18" x14ac:dyDescent="0.25">
      <c r="A90" s="11" t="s">
        <v>17</v>
      </c>
      <c r="B90" s="7"/>
      <c r="C90" s="7"/>
      <c r="D90" s="8">
        <f t="shared" si="15"/>
        <v>7215.4944559045907</v>
      </c>
      <c r="E90" s="8">
        <f t="shared" si="15"/>
        <v>6468.7701954387639</v>
      </c>
      <c r="F90" s="8">
        <f t="shared" si="15"/>
        <v>6437.7912458315632</v>
      </c>
      <c r="G90" s="8">
        <f t="shared" si="15"/>
        <v>6858.996670853895</v>
      </c>
      <c r="H90" s="8">
        <f t="shared" si="15"/>
        <v>7326.8203908410969</v>
      </c>
      <c r="I90" s="8">
        <f t="shared" si="15"/>
        <v>7839.5083330334392</v>
      </c>
      <c r="J90" s="8">
        <f t="shared" si="15"/>
        <v>8223.2039443720878</v>
      </c>
      <c r="K90" s="8">
        <f t="shared" si="15"/>
        <v>8056.0060976948089</v>
      </c>
      <c r="L90" s="8">
        <f t="shared" si="15"/>
        <v>8357.3748652855938</v>
      </c>
      <c r="M90" s="8">
        <f t="shared" si="15"/>
        <v>8048.143266304196</v>
      </c>
      <c r="N90" s="8">
        <f t="shared" si="15"/>
        <v>7530.4944038444282</v>
      </c>
      <c r="O90" s="8">
        <f t="shared" si="15"/>
        <v>7498.5318775150454</v>
      </c>
      <c r="P90" s="8">
        <f t="shared" si="15"/>
        <v>89859.881241168609</v>
      </c>
      <c r="Q90" s="4"/>
      <c r="R90" s="15">
        <f t="shared" si="10"/>
        <v>-1.2384408648617673E-2</v>
      </c>
    </row>
    <row r="91" spans="1:18" x14ac:dyDescent="0.25">
      <c r="A91" s="11" t="s">
        <v>18</v>
      </c>
      <c r="B91" s="7"/>
      <c r="C91" s="7"/>
      <c r="D91" s="8">
        <f t="shared" si="15"/>
        <v>25474.057127790478</v>
      </c>
      <c r="E91" s="8">
        <f t="shared" si="15"/>
        <v>24545.332579390215</v>
      </c>
      <c r="F91" s="8">
        <f t="shared" si="15"/>
        <v>23609.585807050091</v>
      </c>
      <c r="G91" s="8">
        <f t="shared" si="15"/>
        <v>25320.173454719694</v>
      </c>
      <c r="H91" s="8">
        <f t="shared" si="15"/>
        <v>27558.540690866506</v>
      </c>
      <c r="I91" s="8">
        <f t="shared" si="15"/>
        <v>28378.131650135256</v>
      </c>
      <c r="J91" s="8">
        <f t="shared" si="15"/>
        <v>26162.812696481087</v>
      </c>
      <c r="K91" s="8">
        <f t="shared" si="15"/>
        <v>27802.655478673965</v>
      </c>
      <c r="L91" s="8">
        <f t="shared" si="15"/>
        <v>28577.361332216169</v>
      </c>
      <c r="M91" s="8">
        <f t="shared" si="15"/>
        <v>27510.893707033316</v>
      </c>
      <c r="N91" s="8">
        <f t="shared" si="15"/>
        <v>26700.139318885449</v>
      </c>
      <c r="O91" s="8">
        <f t="shared" si="15"/>
        <v>31370.290644671146</v>
      </c>
      <c r="P91" s="8">
        <f t="shared" si="15"/>
        <v>321795.88304422208</v>
      </c>
      <c r="Q91" s="4"/>
      <c r="R91" s="15">
        <f t="shared" si="10"/>
        <v>0.19997733434778819</v>
      </c>
    </row>
    <row r="92" spans="1:18" x14ac:dyDescent="0.25">
      <c r="A92" s="11" t="s">
        <v>19</v>
      </c>
      <c r="B92" s="7"/>
      <c r="C92" s="7"/>
      <c r="D92" s="8">
        <f t="shared" si="15"/>
        <v>10463.516765904104</v>
      </c>
      <c r="E92" s="8">
        <f t="shared" si="15"/>
        <v>11573.99906308557</v>
      </c>
      <c r="F92" s="8">
        <f t="shared" si="15"/>
        <v>11201.906650015608</v>
      </c>
      <c r="G92" s="8">
        <f t="shared" si="15"/>
        <v>10014.646912039927</v>
      </c>
      <c r="H92" s="8">
        <f t="shared" si="15"/>
        <v>11566.619551681197</v>
      </c>
      <c r="I92" s="8">
        <f t="shared" si="15"/>
        <v>11031.503738317759</v>
      </c>
      <c r="J92" s="8">
        <f t="shared" si="15"/>
        <v>11228.538006230528</v>
      </c>
      <c r="K92" s="8">
        <f t="shared" si="15"/>
        <v>10821.185127566894</v>
      </c>
      <c r="L92" s="8">
        <f t="shared" si="15"/>
        <v>11196.867660764212</v>
      </c>
      <c r="M92" s="8">
        <f t="shared" si="15"/>
        <v>10800.044609665427</v>
      </c>
      <c r="N92" s="8">
        <f t="shared" si="15"/>
        <v>10384.175854635047</v>
      </c>
      <c r="O92" s="8">
        <f t="shared" si="15"/>
        <v>10817.440625958883</v>
      </c>
      <c r="P92" s="8">
        <f t="shared" si="15"/>
        <v>131094.55692857696</v>
      </c>
      <c r="Q92" s="4"/>
      <c r="R92" s="15">
        <f t="shared" si="10"/>
        <v>-3.3424851240940856E-2</v>
      </c>
    </row>
    <row r="93" spans="1:18" x14ac:dyDescent="0.25">
      <c r="A93" s="11" t="s">
        <v>20</v>
      </c>
      <c r="B93" s="7"/>
      <c r="C93" s="7"/>
      <c r="D93" s="8">
        <f t="shared" si="15"/>
        <v>13759.21212121212</v>
      </c>
      <c r="E93" s="8">
        <f t="shared" si="15"/>
        <v>11865.527918781727</v>
      </c>
      <c r="F93" s="8">
        <f t="shared" si="15"/>
        <v>11342.275510204081</v>
      </c>
      <c r="G93" s="8">
        <f t="shared" si="15"/>
        <v>10827.917948717948</v>
      </c>
      <c r="H93" s="8">
        <f t="shared" si="15"/>
        <v>11135.882051282053</v>
      </c>
      <c r="I93" s="8">
        <f t="shared" si="15"/>
        <v>24966.805128205135</v>
      </c>
      <c r="J93" s="8">
        <f t="shared" si="15"/>
        <v>24662.523076923084</v>
      </c>
      <c r="K93" s="8">
        <f t="shared" si="15"/>
        <v>15049.261538461538</v>
      </c>
      <c r="L93" s="8">
        <f t="shared" si="15"/>
        <v>11643.870466321243</v>
      </c>
      <c r="M93" s="8">
        <f t="shared" si="15"/>
        <v>12597.774869109948</v>
      </c>
      <c r="N93" s="8">
        <f t="shared" si="15"/>
        <v>13015.350785340315</v>
      </c>
      <c r="O93" s="8">
        <f t="shared" si="15"/>
        <v>13224.890052356022</v>
      </c>
      <c r="P93" s="8">
        <f t="shared" si="15"/>
        <v>174162.15951972557</v>
      </c>
      <c r="Q93" s="4"/>
      <c r="R93" s="15">
        <f t="shared" si="10"/>
        <v>-5.2981227853259205E-2</v>
      </c>
    </row>
    <row r="94" spans="1:18" x14ac:dyDescent="0.25">
      <c r="A94" s="11" t="s">
        <v>21</v>
      </c>
      <c r="B94" s="7"/>
      <c r="C94" s="7"/>
      <c r="D94" s="8">
        <f t="shared" si="15"/>
        <v>302076.08695652173</v>
      </c>
      <c r="E94" s="8">
        <f t="shared" si="15"/>
        <v>266167.39130434784</v>
      </c>
      <c r="F94" s="8">
        <f t="shared" si="15"/>
        <v>279969.56521739135</v>
      </c>
      <c r="G94" s="8">
        <f t="shared" si="15"/>
        <v>271128.26086956525</v>
      </c>
      <c r="H94" s="8">
        <f t="shared" si="15"/>
        <v>277519.5652173913</v>
      </c>
      <c r="I94" s="8">
        <f t="shared" si="15"/>
        <v>287380.4347826087</v>
      </c>
      <c r="J94" s="8">
        <f t="shared" si="15"/>
        <v>312732.60869565216</v>
      </c>
      <c r="K94" s="8">
        <f t="shared" si="15"/>
        <v>297119.5652173913</v>
      </c>
      <c r="L94" s="8">
        <f t="shared" si="15"/>
        <v>301426.08695652179</v>
      </c>
      <c r="M94" s="8">
        <f t="shared" si="15"/>
        <v>309841.30434782611</v>
      </c>
      <c r="N94" s="8">
        <f t="shared" si="15"/>
        <v>286634.78260869568</v>
      </c>
      <c r="O94" s="8">
        <f t="shared" si="15"/>
        <v>283150</v>
      </c>
      <c r="P94" s="8">
        <f t="shared" si="15"/>
        <v>3475145.6521739131</v>
      </c>
      <c r="Q94" s="4"/>
      <c r="R94" s="15">
        <f t="shared" si="10"/>
        <v>-1.4381959845686576E-2</v>
      </c>
    </row>
    <row r="95" spans="1:18" x14ac:dyDescent="0.25">
      <c r="A95" s="11"/>
      <c r="B95" s="7"/>
      <c r="C95" s="7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4"/>
      <c r="R95" s="15"/>
    </row>
    <row r="96" spans="1:18" x14ac:dyDescent="0.25">
      <c r="A96" s="10" t="s">
        <v>22</v>
      </c>
      <c r="B96" s="7"/>
      <c r="C96" s="7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4"/>
      <c r="R96" s="15"/>
    </row>
    <row r="97" spans="1:18" x14ac:dyDescent="0.25">
      <c r="A97" s="10" t="s">
        <v>28</v>
      </c>
      <c r="B97" s="7"/>
      <c r="C97" s="7"/>
      <c r="D97" s="8">
        <f t="shared" ref="D97:P97" si="16">(D67/D82)*1000</f>
        <v>1752.2915687664301</v>
      </c>
      <c r="E97" s="8">
        <f t="shared" si="16"/>
        <v>1644.3414962514535</v>
      </c>
      <c r="F97" s="8">
        <f t="shared" si="16"/>
        <v>1527.7109915162887</v>
      </c>
      <c r="G97" s="8">
        <f t="shared" si="16"/>
        <v>1651.2120081022374</v>
      </c>
      <c r="H97" s="8">
        <f t="shared" si="16"/>
        <v>1829.1644185093348</v>
      </c>
      <c r="I97" s="8">
        <f t="shared" si="16"/>
        <v>2025.083673472564</v>
      </c>
      <c r="J97" s="8">
        <f t="shared" si="16"/>
        <v>2222.7195867231576</v>
      </c>
      <c r="K97" s="8">
        <f t="shared" si="16"/>
        <v>2195.4201579210821</v>
      </c>
      <c r="L97" s="8">
        <f t="shared" si="16"/>
        <v>2223.3825515984613</v>
      </c>
      <c r="M97" s="8">
        <f t="shared" si="16"/>
        <v>2108.9192845452635</v>
      </c>
      <c r="N97" s="8">
        <f t="shared" si="16"/>
        <v>1873.0164689166702</v>
      </c>
      <c r="O97" s="8">
        <f t="shared" si="16"/>
        <v>1787.0002525234563</v>
      </c>
      <c r="P97" s="8">
        <f t="shared" si="16"/>
        <v>22839.107985891951</v>
      </c>
      <c r="Q97" s="4"/>
      <c r="R97" s="15">
        <f t="shared" si="10"/>
        <v>7.7066035118122933E-4</v>
      </c>
    </row>
    <row r="98" spans="1:18" x14ac:dyDescent="0.25">
      <c r="A98" s="10"/>
      <c r="B98" s="7"/>
      <c r="C98" s="7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4"/>
      <c r="R98" s="15"/>
    </row>
    <row r="99" spans="1:18" x14ac:dyDescent="0.25">
      <c r="A99" s="11" t="s">
        <v>24</v>
      </c>
      <c r="B99" s="7"/>
      <c r="C99" s="7"/>
      <c r="D99" s="8">
        <f t="shared" ref="D99:P99" si="17">(D69/D84)*1000</f>
        <v>13523939.799999999</v>
      </c>
      <c r="E99" s="8">
        <f t="shared" si="17"/>
        <v>13077639.200000001</v>
      </c>
      <c r="F99" s="8">
        <f t="shared" si="17"/>
        <v>14321187.6</v>
      </c>
      <c r="G99" s="8">
        <f t="shared" si="17"/>
        <v>17799507</v>
      </c>
      <c r="H99" s="8">
        <f t="shared" si="17"/>
        <v>17987856.200000003</v>
      </c>
      <c r="I99" s="8">
        <f t="shared" si="17"/>
        <v>20687934.800000001</v>
      </c>
      <c r="J99" s="8">
        <f t="shared" si="17"/>
        <v>27627765.999999996</v>
      </c>
      <c r="K99" s="8">
        <f t="shared" si="17"/>
        <v>31997075.5</v>
      </c>
      <c r="L99" s="8">
        <f t="shared" si="17"/>
        <v>32021594.25</v>
      </c>
      <c r="M99" s="8">
        <f t="shared" si="17"/>
        <v>29556035.5</v>
      </c>
      <c r="N99" s="8">
        <f t="shared" si="17"/>
        <v>25767309</v>
      </c>
      <c r="O99" s="8">
        <f t="shared" si="17"/>
        <v>20012879.25</v>
      </c>
      <c r="P99" s="8">
        <f t="shared" si="17"/>
        <v>256649102.44444445</v>
      </c>
      <c r="Q99" s="4"/>
      <c r="R99" s="15">
        <f t="shared" si="10"/>
        <v>3.3650282211404647E-2</v>
      </c>
    </row>
    <row r="100" spans="1:18" x14ac:dyDescent="0.25">
      <c r="A100" s="7"/>
      <c r="B100" s="7"/>
      <c r="C100" s="7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4"/>
      <c r="R100" s="15"/>
    </row>
    <row r="101" spans="1:18" x14ac:dyDescent="0.25">
      <c r="A101" s="14" t="s">
        <v>29</v>
      </c>
      <c r="B101" s="7"/>
      <c r="C101" s="7"/>
      <c r="D101" s="8">
        <f t="shared" ref="D101:P101" si="18">(D71/D86)*1000</f>
        <v>1767.3236340319813</v>
      </c>
      <c r="E101" s="8">
        <f t="shared" si="18"/>
        <v>1658.8617189214253</v>
      </c>
      <c r="F101" s="8">
        <f t="shared" si="18"/>
        <v>1543.6111705407991</v>
      </c>
      <c r="G101" s="8">
        <f t="shared" si="18"/>
        <v>1670.9765768306918</v>
      </c>
      <c r="H101" s="8">
        <f t="shared" si="18"/>
        <v>1849.1529040160729</v>
      </c>
      <c r="I101" s="8">
        <f t="shared" si="18"/>
        <v>2048.0786566140159</v>
      </c>
      <c r="J101" s="8">
        <f t="shared" si="18"/>
        <v>2247.2843975615287</v>
      </c>
      <c r="K101" s="8">
        <f t="shared" si="18"/>
        <v>2223.8666256201432</v>
      </c>
      <c r="L101" s="8">
        <f t="shared" si="18"/>
        <v>2251.8700242419632</v>
      </c>
      <c r="M101" s="8">
        <f t="shared" si="18"/>
        <v>2135.2174051741686</v>
      </c>
      <c r="N101" s="8">
        <f t="shared" si="18"/>
        <v>1895.9252793311612</v>
      </c>
      <c r="O101" s="8">
        <f t="shared" si="18"/>
        <v>1804.7934415537648</v>
      </c>
      <c r="P101" s="8">
        <f t="shared" si="18"/>
        <v>23095.787481703843</v>
      </c>
      <c r="Q101" s="4"/>
      <c r="R101" s="15">
        <f t="shared" si="10"/>
        <v>2.34608457647556E-3</v>
      </c>
    </row>
    <row r="103" spans="1:18" x14ac:dyDescent="0.25">
      <c r="A103" s="1" t="s">
        <v>32</v>
      </c>
      <c r="B103" s="2"/>
      <c r="C103" s="2"/>
      <c r="D103" s="3"/>
      <c r="E103" s="3"/>
      <c r="F103" s="3"/>
      <c r="G103" s="3"/>
      <c r="H103" s="3"/>
      <c r="I103" s="3"/>
      <c r="J103" s="2"/>
      <c r="K103" s="3"/>
      <c r="L103" s="3"/>
      <c r="M103" s="3"/>
      <c r="N103" s="3"/>
      <c r="O103" s="3"/>
      <c r="P103" s="3"/>
      <c r="Q103" s="4"/>
    </row>
    <row r="104" spans="1:18" x14ac:dyDescent="0.25">
      <c r="A104" s="1" t="s">
        <v>1</v>
      </c>
      <c r="B104" s="2"/>
      <c r="C104" s="2"/>
      <c r="D104" s="3"/>
      <c r="E104" s="3"/>
      <c r="F104" s="3"/>
      <c r="G104" s="3"/>
      <c r="H104" s="3"/>
      <c r="I104" s="2"/>
      <c r="J104" s="3"/>
      <c r="K104" s="3"/>
      <c r="L104" s="3"/>
      <c r="M104" s="3"/>
      <c r="N104" s="3"/>
      <c r="O104" s="3"/>
      <c r="P104" s="3"/>
      <c r="Q104" s="6">
        <f>Q4</f>
        <v>42272</v>
      </c>
    </row>
    <row r="105" spans="1:18" x14ac:dyDescent="0.25">
      <c r="A105" s="1" t="s">
        <v>31</v>
      </c>
      <c r="B105" s="2"/>
      <c r="C105" s="2"/>
      <c r="D105" s="3"/>
      <c r="E105" s="3"/>
      <c r="F105" s="3"/>
      <c r="G105" s="3"/>
      <c r="H105" s="3"/>
      <c r="I105" s="2"/>
      <c r="J105" s="3"/>
      <c r="K105" s="3"/>
      <c r="L105" s="3"/>
      <c r="M105" s="3"/>
      <c r="N105" s="3"/>
      <c r="O105" s="3"/>
      <c r="P105" s="3"/>
      <c r="Q105" s="6"/>
    </row>
    <row r="106" spans="1:18" x14ac:dyDescent="0.25">
      <c r="A106" s="7"/>
      <c r="B106" s="7"/>
      <c r="C106" s="7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4"/>
    </row>
    <row r="107" spans="1:18" x14ac:dyDescent="0.25">
      <c r="A107" s="7"/>
      <c r="B107" s="7"/>
      <c r="C107" s="7"/>
      <c r="D107" s="9" t="s">
        <v>2</v>
      </c>
      <c r="E107" s="9" t="s">
        <v>3</v>
      </c>
      <c r="F107" s="9" t="s">
        <v>4</v>
      </c>
      <c r="G107" s="9" t="s">
        <v>5</v>
      </c>
      <c r="H107" s="9" t="s">
        <v>6</v>
      </c>
      <c r="I107" s="9" t="s">
        <v>7</v>
      </c>
      <c r="J107" s="9" t="s">
        <v>8</v>
      </c>
      <c r="K107" s="9" t="s">
        <v>9</v>
      </c>
      <c r="L107" s="9" t="s">
        <v>10</v>
      </c>
      <c r="M107" s="9" t="s">
        <v>11</v>
      </c>
      <c r="N107" s="9" t="s">
        <v>12</v>
      </c>
      <c r="O107" s="9" t="s">
        <v>13</v>
      </c>
      <c r="P107" s="9" t="s">
        <v>14</v>
      </c>
      <c r="Q107" s="4"/>
    </row>
    <row r="108" spans="1:18" x14ac:dyDescent="0.25">
      <c r="A108" s="10" t="s">
        <v>15</v>
      </c>
      <c r="B108" s="7"/>
      <c r="C108" s="7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4"/>
    </row>
    <row r="109" spans="1:18" x14ac:dyDescent="0.25">
      <c r="A109" s="11" t="s">
        <v>16</v>
      </c>
      <c r="B109" s="7"/>
      <c r="C109" s="7"/>
      <c r="D109" s="8">
        <v>5216442.7929999996</v>
      </c>
      <c r="E109" s="8">
        <v>3987392.0829999996</v>
      </c>
      <c r="F109" s="8">
        <v>3850643.3329999996</v>
      </c>
      <c r="G109" s="8">
        <v>3335505.3169999998</v>
      </c>
      <c r="H109" s="8">
        <v>4299630.642</v>
      </c>
      <c r="I109" s="8">
        <v>5503337.7070000004</v>
      </c>
      <c r="J109" s="8">
        <v>5922255.4809999997</v>
      </c>
      <c r="K109" s="8">
        <v>5850882.0549999997</v>
      </c>
      <c r="L109" s="8">
        <v>5646214.682</v>
      </c>
      <c r="M109" s="8">
        <v>4656524.523</v>
      </c>
      <c r="N109" s="8">
        <v>3910018.7889999994</v>
      </c>
      <c r="O109" s="8">
        <v>4163655.7940000007</v>
      </c>
      <c r="P109" s="8">
        <f t="shared" ref="P109:P114" si="19">SUM(D109:O109)</f>
        <v>56342503.198999994</v>
      </c>
      <c r="Q109" s="4"/>
      <c r="R109" s="15">
        <f>P109/P59-1</f>
        <v>4.435581655397014E-2</v>
      </c>
    </row>
    <row r="110" spans="1:18" x14ac:dyDescent="0.25">
      <c r="A110" s="11" t="s">
        <v>17</v>
      </c>
      <c r="B110" s="7"/>
      <c r="C110" s="7"/>
      <c r="D110" s="8">
        <v>3588072.0110000004</v>
      </c>
      <c r="E110" s="8">
        <v>3201547.929</v>
      </c>
      <c r="F110" s="8">
        <v>3072576.7620000001</v>
      </c>
      <c r="G110" s="8">
        <v>3245212.0120000001</v>
      </c>
      <c r="H110" s="8">
        <v>3686740.9049999993</v>
      </c>
      <c r="I110" s="8">
        <v>4150599.8140000002</v>
      </c>
      <c r="J110" s="8">
        <v>4239946.3930000002</v>
      </c>
      <c r="K110" s="8">
        <v>4182914.2820000001</v>
      </c>
      <c r="L110" s="8">
        <v>4216695.9620000003</v>
      </c>
      <c r="M110" s="8">
        <v>3893832.5959999999</v>
      </c>
      <c r="N110" s="8">
        <v>3608841.5649999999</v>
      </c>
      <c r="O110" s="8">
        <v>3457175.7659999998</v>
      </c>
      <c r="P110" s="8">
        <f t="shared" si="19"/>
        <v>44544155.997000001</v>
      </c>
      <c r="Q110" s="4"/>
      <c r="R110" s="15">
        <f t="shared" ref="R110:R151" si="20">P110/P60-1</f>
        <v>-1.0673179564439472E-2</v>
      </c>
    </row>
    <row r="111" spans="1:18" x14ac:dyDescent="0.25">
      <c r="A111" s="11" t="s">
        <v>18</v>
      </c>
      <c r="B111" s="7"/>
      <c r="C111" s="7"/>
      <c r="D111" s="8">
        <v>267623.46800000005</v>
      </c>
      <c r="E111" s="8">
        <v>258540.01199999999</v>
      </c>
      <c r="F111" s="8">
        <v>235312.60699999996</v>
      </c>
      <c r="G111" s="8">
        <v>260571.114</v>
      </c>
      <c r="H111" s="8">
        <v>265217.98</v>
      </c>
      <c r="I111" s="8">
        <v>276650.18700000003</v>
      </c>
      <c r="J111" s="8">
        <v>265029.33400000003</v>
      </c>
      <c r="K111" s="8">
        <v>268116.98100000003</v>
      </c>
      <c r="L111" s="8">
        <v>267267.06199999998</v>
      </c>
      <c r="M111" s="8">
        <v>252013.54800000001</v>
      </c>
      <c r="N111" s="8">
        <v>257723.86799999999</v>
      </c>
      <c r="O111" s="8">
        <v>256032.215</v>
      </c>
      <c r="P111" s="8">
        <f t="shared" si="19"/>
        <v>3130098.3759999992</v>
      </c>
      <c r="Q111" s="4"/>
      <c r="R111" s="15">
        <f t="shared" si="20"/>
        <v>-3.5365896372677952E-2</v>
      </c>
    </row>
    <row r="112" spans="1:18" x14ac:dyDescent="0.25">
      <c r="A112" s="11" t="s">
        <v>19</v>
      </c>
      <c r="B112" s="7"/>
      <c r="C112" s="7"/>
      <c r="D112" s="8">
        <v>35893.148999999998</v>
      </c>
      <c r="E112" s="8">
        <v>34964.942999999999</v>
      </c>
      <c r="F112" s="8">
        <v>35849.667999999998</v>
      </c>
      <c r="G112" s="8">
        <v>35740.376000000004</v>
      </c>
      <c r="H112" s="8">
        <v>35757.335000000006</v>
      </c>
      <c r="I112" s="8">
        <v>36046.186999999998</v>
      </c>
      <c r="J112" s="8">
        <v>36454.610999999997</v>
      </c>
      <c r="K112" s="8">
        <v>36395.301999999996</v>
      </c>
      <c r="L112" s="8">
        <v>36034.819000000003</v>
      </c>
      <c r="M112" s="8">
        <v>36013.330999999998</v>
      </c>
      <c r="N112" s="8">
        <v>36379.466</v>
      </c>
      <c r="O112" s="8">
        <v>35273.311000000002</v>
      </c>
      <c r="P112" s="8">
        <f t="shared" si="19"/>
        <v>430802.49800000002</v>
      </c>
      <c r="Q112" s="4"/>
      <c r="R112" s="15">
        <f t="shared" si="20"/>
        <v>2.1589082753395994E-2</v>
      </c>
    </row>
    <row r="113" spans="1:19" x14ac:dyDescent="0.25">
      <c r="A113" s="11" t="s">
        <v>20</v>
      </c>
      <c r="B113" s="7"/>
      <c r="C113" s="7"/>
      <c r="D113" s="8">
        <v>2099.683</v>
      </c>
      <c r="E113" s="8">
        <v>2095.4010000000003</v>
      </c>
      <c r="F113" s="8">
        <v>2158.5790000000002</v>
      </c>
      <c r="G113" s="8">
        <v>2089.5930000000003</v>
      </c>
      <c r="H113" s="8">
        <v>2216.529</v>
      </c>
      <c r="I113" s="8">
        <v>2463.1959999999999</v>
      </c>
      <c r="J113" s="8">
        <v>2499.6260000000002</v>
      </c>
      <c r="K113" s="8">
        <v>2349.7840000000001</v>
      </c>
      <c r="L113" s="8">
        <v>2566.261</v>
      </c>
      <c r="M113" s="8">
        <v>2484.991</v>
      </c>
      <c r="N113" s="8">
        <v>2417.7269999999999</v>
      </c>
      <c r="O113" s="8">
        <v>2178.8069999999998</v>
      </c>
      <c r="P113" s="8">
        <f t="shared" si="19"/>
        <v>27620.177000000003</v>
      </c>
      <c r="Q113" s="4"/>
      <c r="R113" s="15">
        <f t="shared" si="20"/>
        <v>-0.18393386443869242</v>
      </c>
    </row>
    <row r="114" spans="1:19" x14ac:dyDescent="0.25">
      <c r="A114" s="11" t="s">
        <v>21</v>
      </c>
      <c r="B114" s="7"/>
      <c r="C114" s="7"/>
      <c r="D114" s="8">
        <v>6842.15</v>
      </c>
      <c r="E114" s="8">
        <v>6651.05</v>
      </c>
      <c r="F114" s="8">
        <v>5934.6</v>
      </c>
      <c r="G114" s="8">
        <v>6091.4</v>
      </c>
      <c r="H114" s="8">
        <v>6478.15</v>
      </c>
      <c r="I114" s="8">
        <v>7249.2</v>
      </c>
      <c r="J114" s="8">
        <v>7318.5</v>
      </c>
      <c r="K114" s="8">
        <v>6916.35</v>
      </c>
      <c r="L114" s="8">
        <v>7544.25</v>
      </c>
      <c r="M114" s="8">
        <v>6897.8</v>
      </c>
      <c r="N114" s="8">
        <v>6630.05</v>
      </c>
      <c r="O114" s="8">
        <v>6771.8</v>
      </c>
      <c r="P114" s="8">
        <f t="shared" si="19"/>
        <v>81325.3</v>
      </c>
      <c r="Q114" s="4"/>
      <c r="R114" s="15">
        <f t="shared" si="20"/>
        <v>1.7477528311293788E-2</v>
      </c>
    </row>
    <row r="115" spans="1:19" x14ac:dyDescent="0.25">
      <c r="A115" s="11"/>
      <c r="B115" s="7"/>
      <c r="C115" s="7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4"/>
      <c r="R115" s="15"/>
    </row>
    <row r="116" spans="1:19" x14ac:dyDescent="0.25">
      <c r="A116" s="10" t="s">
        <v>22</v>
      </c>
      <c r="B116" s="7"/>
      <c r="C116" s="7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4"/>
      <c r="R116" s="15"/>
    </row>
    <row r="117" spans="1:19" x14ac:dyDescent="0.25">
      <c r="A117" s="10" t="s">
        <v>23</v>
      </c>
      <c r="B117" s="7"/>
      <c r="C117" s="7"/>
      <c r="D117" s="8">
        <f t="shared" ref="D117:P117" si="21">SUM(D109:D116)</f>
        <v>9116973.2540000007</v>
      </c>
      <c r="E117" s="8">
        <f t="shared" si="21"/>
        <v>7491191.4179999996</v>
      </c>
      <c r="F117" s="8">
        <f t="shared" si="21"/>
        <v>7202475.5489999987</v>
      </c>
      <c r="G117" s="8">
        <f t="shared" si="21"/>
        <v>6885209.8120000008</v>
      </c>
      <c r="H117" s="8">
        <f t="shared" si="21"/>
        <v>8296041.5409999993</v>
      </c>
      <c r="I117" s="8">
        <f t="shared" si="21"/>
        <v>9976346.291000003</v>
      </c>
      <c r="J117" s="8">
        <f t="shared" si="21"/>
        <v>10473503.945</v>
      </c>
      <c r="K117" s="8">
        <f t="shared" si="21"/>
        <v>10347574.753999999</v>
      </c>
      <c r="L117" s="8">
        <f t="shared" si="21"/>
        <v>10176323.036000002</v>
      </c>
      <c r="M117" s="8">
        <f t="shared" si="21"/>
        <v>8847766.7890000008</v>
      </c>
      <c r="N117" s="8">
        <f t="shared" si="21"/>
        <v>7822011.4649999989</v>
      </c>
      <c r="O117" s="8">
        <f t="shared" si="21"/>
        <v>7921087.693</v>
      </c>
      <c r="P117" s="8">
        <f t="shared" si="21"/>
        <v>104556505.54699999</v>
      </c>
      <c r="Q117" s="4"/>
      <c r="R117" s="15">
        <f t="shared" si="20"/>
        <v>1.7536319885331553E-2</v>
      </c>
    </row>
    <row r="118" spans="1:19" x14ac:dyDescent="0.25">
      <c r="A118" s="10"/>
      <c r="B118" s="7"/>
      <c r="C118" s="7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4"/>
      <c r="R118" s="15"/>
    </row>
    <row r="119" spans="1:19" x14ac:dyDescent="0.25">
      <c r="A119" s="11" t="s">
        <v>24</v>
      </c>
      <c r="B119" s="7"/>
      <c r="C119" s="7"/>
      <c r="D119" s="8">
        <v>73636.073999999993</v>
      </c>
      <c r="E119" s="8">
        <v>182623.63200000001</v>
      </c>
      <c r="F119" s="8">
        <v>147785.796</v>
      </c>
      <c r="G119" s="8">
        <v>155790.66699999999</v>
      </c>
      <c r="H119" s="8">
        <v>155933.519</v>
      </c>
      <c r="I119" s="8">
        <v>197833.20800000001</v>
      </c>
      <c r="J119" s="8">
        <v>207968.77600000001</v>
      </c>
      <c r="K119" s="8">
        <v>208547.66699999999</v>
      </c>
      <c r="L119" s="8">
        <v>207109.83300000001</v>
      </c>
      <c r="M119" s="8">
        <v>191847.98499999999</v>
      </c>
      <c r="N119" s="8">
        <v>171511.26199999999</v>
      </c>
      <c r="O119" s="8">
        <v>148022.91099999999</v>
      </c>
      <c r="P119" s="8">
        <f>SUM(D119:O119)</f>
        <v>2048611.3300000003</v>
      </c>
      <c r="Q119" s="4"/>
      <c r="R119" s="15">
        <f t="shared" si="20"/>
        <v>0.77381084868889172</v>
      </c>
    </row>
    <row r="120" spans="1:19" x14ac:dyDescent="0.25">
      <c r="A120" s="7"/>
      <c r="B120" s="7"/>
      <c r="C120" s="7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4"/>
      <c r="R120" s="15"/>
    </row>
    <row r="121" spans="1:19" x14ac:dyDescent="0.25">
      <c r="A121" s="10" t="s">
        <v>25</v>
      </c>
      <c r="B121" s="7"/>
      <c r="C121" s="7"/>
      <c r="D121" s="8">
        <f t="shared" ref="D121:P121" si="22">SUM(D117:D119)</f>
        <v>9190609.3279999997</v>
      </c>
      <c r="E121" s="8">
        <f t="shared" si="22"/>
        <v>7673815.0499999998</v>
      </c>
      <c r="F121" s="8">
        <f t="shared" si="22"/>
        <v>7350261.3449999988</v>
      </c>
      <c r="G121" s="8">
        <f t="shared" si="22"/>
        <v>7041000.4790000012</v>
      </c>
      <c r="H121" s="8">
        <f t="shared" si="22"/>
        <v>8451975.0599999987</v>
      </c>
      <c r="I121" s="8">
        <f t="shared" si="22"/>
        <v>10174179.499000004</v>
      </c>
      <c r="J121" s="8">
        <f t="shared" si="22"/>
        <v>10681472.721000001</v>
      </c>
      <c r="K121" s="8">
        <f t="shared" si="22"/>
        <v>10556122.420999998</v>
      </c>
      <c r="L121" s="8">
        <f t="shared" si="22"/>
        <v>10383432.869000003</v>
      </c>
      <c r="M121" s="8">
        <f t="shared" si="22"/>
        <v>9039614.7740000002</v>
      </c>
      <c r="N121" s="8">
        <f t="shared" si="22"/>
        <v>7993522.726999999</v>
      </c>
      <c r="O121" s="8">
        <f t="shared" si="22"/>
        <v>8069110.6040000003</v>
      </c>
      <c r="P121" s="8">
        <f t="shared" si="22"/>
        <v>106605116.87699999</v>
      </c>
      <c r="Q121" s="4"/>
      <c r="R121" s="15">
        <f t="shared" si="20"/>
        <v>2.5942070982625687E-2</v>
      </c>
      <c r="S121" s="17">
        <f>P121-'NEL,SALES,Unbilled ST'!D80</f>
        <v>0</v>
      </c>
    </row>
    <row r="122" spans="1:19" x14ac:dyDescent="0.25">
      <c r="A122" s="7"/>
      <c r="B122" s="7"/>
      <c r="C122" s="7"/>
      <c r="D122" s="8"/>
      <c r="E122" s="8"/>
      <c r="F122" s="8"/>
      <c r="G122" s="8"/>
      <c r="H122" s="8"/>
      <c r="I122" s="18"/>
      <c r="J122" s="8"/>
      <c r="K122" s="8"/>
      <c r="L122" s="8"/>
      <c r="M122" s="8"/>
      <c r="N122" s="8"/>
      <c r="O122" s="8"/>
      <c r="P122" s="8"/>
      <c r="Q122" s="4"/>
      <c r="R122" s="15"/>
    </row>
    <row r="123" spans="1:19" x14ac:dyDescent="0.25">
      <c r="A123" s="10" t="s">
        <v>26</v>
      </c>
      <c r="B123" s="7"/>
      <c r="C123" s="7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4"/>
      <c r="R123" s="15"/>
    </row>
    <row r="124" spans="1:19" x14ac:dyDescent="0.25">
      <c r="A124" s="11" t="s">
        <v>16</v>
      </c>
      <c r="B124" s="7"/>
      <c r="C124" s="7"/>
      <c r="D124" s="13">
        <v>3988092</v>
      </c>
      <c r="E124" s="13">
        <v>3996803</v>
      </c>
      <c r="F124" s="13">
        <v>4002154</v>
      </c>
      <c r="G124" s="13">
        <v>4005428</v>
      </c>
      <c r="H124" s="13">
        <v>4006527</v>
      </c>
      <c r="I124" s="13">
        <v>4006189</v>
      </c>
      <c r="J124" s="13">
        <v>4006320</v>
      </c>
      <c r="K124" s="13">
        <v>4009524</v>
      </c>
      <c r="L124" s="13">
        <v>4007495</v>
      </c>
      <c r="M124" s="13">
        <v>4006475</v>
      </c>
      <c r="N124" s="13">
        <v>4007538</v>
      </c>
      <c r="O124" s="13">
        <v>4009847</v>
      </c>
      <c r="P124" s="8">
        <f>AVERAGE(C124:O124)</f>
        <v>4004366</v>
      </c>
      <c r="Q124" s="4"/>
      <c r="R124" s="15">
        <f t="shared" si="20"/>
        <v>4.9883633160154872E-3</v>
      </c>
    </row>
    <row r="125" spans="1:19" x14ac:dyDescent="0.25">
      <c r="A125" s="11" t="s">
        <v>17</v>
      </c>
      <c r="B125" s="7"/>
      <c r="C125" s="7"/>
      <c r="D125" s="13">
        <v>501516</v>
      </c>
      <c r="E125" s="13">
        <v>501369</v>
      </c>
      <c r="F125" s="13">
        <v>502122</v>
      </c>
      <c r="G125" s="13">
        <v>502350</v>
      </c>
      <c r="H125" s="13">
        <v>502833</v>
      </c>
      <c r="I125" s="13">
        <v>503340</v>
      </c>
      <c r="J125" s="13">
        <v>504091</v>
      </c>
      <c r="K125" s="13">
        <v>504878</v>
      </c>
      <c r="L125" s="13">
        <v>504956</v>
      </c>
      <c r="M125" s="13">
        <v>504974</v>
      </c>
      <c r="N125" s="13">
        <v>505065</v>
      </c>
      <c r="O125" s="13">
        <v>504858</v>
      </c>
      <c r="P125" s="8">
        <f>AVERAGE(D125:O125)</f>
        <v>503529.33333333331</v>
      </c>
      <c r="Q125" s="4"/>
      <c r="R125" s="15">
        <f t="shared" si="20"/>
        <v>4.9389155142085528E-3</v>
      </c>
    </row>
    <row r="126" spans="1:19" x14ac:dyDescent="0.25">
      <c r="A126" s="11" t="s">
        <v>18</v>
      </c>
      <c r="B126" s="7"/>
      <c r="C126" s="7"/>
      <c r="D126" s="13">
        <v>9041</v>
      </c>
      <c r="E126" s="13">
        <v>8993</v>
      </c>
      <c r="F126" s="13">
        <v>8936</v>
      </c>
      <c r="G126" s="13">
        <v>8946</v>
      </c>
      <c r="H126" s="13">
        <v>8858</v>
      </c>
      <c r="I126" s="13">
        <v>8871</v>
      </c>
      <c r="J126" s="13">
        <v>8857</v>
      </c>
      <c r="K126" s="13">
        <v>8840</v>
      </c>
      <c r="L126" s="13">
        <v>8937</v>
      </c>
      <c r="M126" s="13">
        <v>9002</v>
      </c>
      <c r="N126" s="13">
        <v>8881</v>
      </c>
      <c r="O126" s="13">
        <v>8753</v>
      </c>
      <c r="P126" s="8">
        <f>AVERAGE(D126:O126)</f>
        <v>8909.5833333333339</v>
      </c>
      <c r="Q126" s="4"/>
      <c r="R126" s="15">
        <f t="shared" si="20"/>
        <v>-0.11642686544961689</v>
      </c>
    </row>
    <row r="127" spans="1:19" x14ac:dyDescent="0.25">
      <c r="A127" s="11" t="s">
        <v>19</v>
      </c>
      <c r="B127" s="7"/>
      <c r="C127" s="7"/>
      <c r="D127" s="13">
        <v>3262</v>
      </c>
      <c r="E127" s="13">
        <v>3275</v>
      </c>
      <c r="F127" s="13">
        <v>3281</v>
      </c>
      <c r="G127" s="13">
        <v>3286</v>
      </c>
      <c r="H127" s="13">
        <v>3291</v>
      </c>
      <c r="I127" s="13">
        <v>3299</v>
      </c>
      <c r="J127" s="13">
        <v>3303</v>
      </c>
      <c r="K127" s="13">
        <v>3305</v>
      </c>
      <c r="L127" s="13">
        <v>3316</v>
      </c>
      <c r="M127" s="13">
        <v>3332</v>
      </c>
      <c r="N127" s="13">
        <v>3346</v>
      </c>
      <c r="O127" s="13">
        <v>3352</v>
      </c>
      <c r="P127" s="8">
        <f>AVERAGE(D127:O127)</f>
        <v>3304</v>
      </c>
      <c r="Q127" s="4"/>
      <c r="R127" s="15">
        <f t="shared" si="20"/>
        <v>2.7123649646382253E-2</v>
      </c>
    </row>
    <row r="128" spans="1:19" x14ac:dyDescent="0.25">
      <c r="A128" s="11" t="s">
        <v>20</v>
      </c>
      <c r="B128" s="7"/>
      <c r="C128" s="7"/>
      <c r="D128" s="13">
        <v>191</v>
      </c>
      <c r="E128" s="13">
        <v>191</v>
      </c>
      <c r="F128" s="13">
        <v>191</v>
      </c>
      <c r="G128" s="13">
        <v>191</v>
      </c>
      <c r="H128" s="13">
        <v>191</v>
      </c>
      <c r="I128" s="13">
        <v>191</v>
      </c>
      <c r="J128" s="13">
        <v>191</v>
      </c>
      <c r="K128" s="13">
        <v>191</v>
      </c>
      <c r="L128" s="13">
        <v>191</v>
      </c>
      <c r="M128" s="13">
        <v>190</v>
      </c>
      <c r="N128" s="13">
        <v>190</v>
      </c>
      <c r="O128" s="13">
        <v>190</v>
      </c>
      <c r="P128" s="8">
        <f>AVERAGE(D128:O128)</f>
        <v>190.75</v>
      </c>
      <c r="Q128" s="4"/>
      <c r="R128" s="15">
        <f t="shared" si="20"/>
        <v>-1.8439108061749643E-2</v>
      </c>
    </row>
    <row r="129" spans="1:19" x14ac:dyDescent="0.25">
      <c r="A129" s="11" t="s">
        <v>21</v>
      </c>
      <c r="B129" s="7"/>
      <c r="C129" s="7"/>
      <c r="D129" s="13">
        <v>23</v>
      </c>
      <c r="E129" s="13">
        <v>23</v>
      </c>
      <c r="F129" s="13">
        <v>23</v>
      </c>
      <c r="G129" s="13">
        <v>23</v>
      </c>
      <c r="H129" s="13">
        <v>23</v>
      </c>
      <c r="I129" s="13">
        <v>23</v>
      </c>
      <c r="J129" s="13">
        <v>23</v>
      </c>
      <c r="K129" s="13">
        <v>23</v>
      </c>
      <c r="L129" s="13">
        <v>23</v>
      </c>
      <c r="M129" s="13">
        <v>23</v>
      </c>
      <c r="N129" s="13">
        <v>23</v>
      </c>
      <c r="O129" s="13">
        <v>23</v>
      </c>
      <c r="P129" s="8">
        <f>AVERAGE(D129:O129)</f>
        <v>23</v>
      </c>
      <c r="Q129" s="4"/>
      <c r="R129" s="15">
        <f t="shared" si="20"/>
        <v>0</v>
      </c>
    </row>
    <row r="130" spans="1:19" x14ac:dyDescent="0.25">
      <c r="A130" s="11"/>
      <c r="B130" s="7"/>
      <c r="C130" s="7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4"/>
      <c r="R130" s="15"/>
    </row>
    <row r="131" spans="1:19" x14ac:dyDescent="0.25">
      <c r="A131" s="10" t="s">
        <v>22</v>
      </c>
      <c r="B131" s="7"/>
      <c r="C131" s="7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4"/>
      <c r="R131" s="15"/>
    </row>
    <row r="132" spans="1:19" x14ac:dyDescent="0.25">
      <c r="A132" s="10" t="s">
        <v>26</v>
      </c>
      <c r="B132" s="7"/>
      <c r="C132" s="7"/>
      <c r="D132" s="8">
        <f t="shared" ref="D132:P132" si="23">SUM(D124:D131)</f>
        <v>4502125</v>
      </c>
      <c r="E132" s="8">
        <f t="shared" si="23"/>
        <v>4510654</v>
      </c>
      <c r="F132" s="8">
        <f t="shared" si="23"/>
        <v>4516707</v>
      </c>
      <c r="G132" s="8">
        <f t="shared" si="23"/>
        <v>4520224</v>
      </c>
      <c r="H132" s="8">
        <f t="shared" si="23"/>
        <v>4521723</v>
      </c>
      <c r="I132" s="8">
        <f t="shared" si="23"/>
        <v>4521913</v>
      </c>
      <c r="J132" s="8">
        <f t="shared" si="23"/>
        <v>4522785</v>
      </c>
      <c r="K132" s="8">
        <f t="shared" si="23"/>
        <v>4526761</v>
      </c>
      <c r="L132" s="8">
        <f t="shared" si="23"/>
        <v>4524918</v>
      </c>
      <c r="M132" s="8">
        <f t="shared" si="23"/>
        <v>4523996</v>
      </c>
      <c r="N132" s="8">
        <f t="shared" si="23"/>
        <v>4525043</v>
      </c>
      <c r="O132" s="8">
        <f t="shared" si="23"/>
        <v>4527023</v>
      </c>
      <c r="P132" s="8">
        <f t="shared" si="23"/>
        <v>4520322.666666666</v>
      </c>
      <c r="Q132" s="4"/>
      <c r="R132" s="15">
        <f t="shared" si="20"/>
        <v>4.7255217832709029E-3</v>
      </c>
    </row>
    <row r="133" spans="1:19" x14ac:dyDescent="0.25">
      <c r="A133" s="10"/>
      <c r="B133" s="7"/>
      <c r="C133" s="7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4"/>
      <c r="R133" s="15"/>
    </row>
    <row r="134" spans="1:19" x14ac:dyDescent="0.25">
      <c r="A134" s="11" t="s">
        <v>24</v>
      </c>
      <c r="B134" s="7"/>
      <c r="C134" s="7"/>
      <c r="D134" s="13">
        <v>5</v>
      </c>
      <c r="E134" s="13">
        <v>5</v>
      </c>
      <c r="F134" s="13">
        <v>5</v>
      </c>
      <c r="G134" s="13">
        <v>5</v>
      </c>
      <c r="H134" s="13">
        <v>6</v>
      </c>
      <c r="I134" s="13">
        <v>5</v>
      </c>
      <c r="J134" s="13">
        <v>5</v>
      </c>
      <c r="K134" s="13">
        <v>5</v>
      </c>
      <c r="L134" s="13">
        <v>5</v>
      </c>
      <c r="M134" s="13">
        <v>5</v>
      </c>
      <c r="N134" s="13">
        <v>5</v>
      </c>
      <c r="O134" s="13">
        <v>5</v>
      </c>
      <c r="P134" s="8">
        <f>AVERAGE(D134:O134)</f>
        <v>5.083333333333333</v>
      </c>
      <c r="Q134" s="4"/>
      <c r="R134" s="15">
        <f t="shared" si="20"/>
        <v>0.12962962962962954</v>
      </c>
    </row>
    <row r="135" spans="1:19" x14ac:dyDescent="0.25">
      <c r="A135" s="7"/>
      <c r="B135" s="7"/>
      <c r="C135" s="7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4"/>
      <c r="R135" s="15"/>
    </row>
    <row r="136" spans="1:19" x14ac:dyDescent="0.25">
      <c r="A136" s="14" t="s">
        <v>27</v>
      </c>
      <c r="B136" s="7"/>
      <c r="C136" s="7"/>
      <c r="D136" s="8">
        <f t="shared" ref="D136:P136" si="24">SUM(D132:D134)</f>
        <v>4502130</v>
      </c>
      <c r="E136" s="8">
        <f t="shared" si="24"/>
        <v>4510659</v>
      </c>
      <c r="F136" s="8">
        <f t="shared" si="24"/>
        <v>4516712</v>
      </c>
      <c r="G136" s="8">
        <f t="shared" si="24"/>
        <v>4520229</v>
      </c>
      <c r="H136" s="8">
        <f t="shared" si="24"/>
        <v>4521729</v>
      </c>
      <c r="I136" s="8">
        <f t="shared" si="24"/>
        <v>4521918</v>
      </c>
      <c r="J136" s="8">
        <f t="shared" si="24"/>
        <v>4522790</v>
      </c>
      <c r="K136" s="8">
        <f t="shared" si="24"/>
        <v>4526766</v>
      </c>
      <c r="L136" s="8">
        <f t="shared" si="24"/>
        <v>4524923</v>
      </c>
      <c r="M136" s="8">
        <f t="shared" si="24"/>
        <v>4524001</v>
      </c>
      <c r="N136" s="8">
        <f t="shared" si="24"/>
        <v>4525048</v>
      </c>
      <c r="O136" s="8">
        <f t="shared" si="24"/>
        <v>4527028</v>
      </c>
      <c r="P136" s="8">
        <f t="shared" si="24"/>
        <v>4520327.7499999991</v>
      </c>
      <c r="Q136" s="4"/>
      <c r="R136" s="15">
        <f t="shared" si="20"/>
        <v>4.725646713287901E-3</v>
      </c>
      <c r="S136" s="17"/>
    </row>
    <row r="137" spans="1:19" x14ac:dyDescent="0.25">
      <c r="A137" s="7"/>
      <c r="B137" s="7"/>
      <c r="C137" s="7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4"/>
      <c r="R137" s="15"/>
    </row>
    <row r="138" spans="1:19" x14ac:dyDescent="0.25">
      <c r="A138" s="10" t="s">
        <v>28</v>
      </c>
      <c r="B138" s="7"/>
      <c r="C138" s="7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4"/>
      <c r="R138" s="15"/>
    </row>
    <row r="139" spans="1:19" x14ac:dyDescent="0.25">
      <c r="A139" s="11" t="s">
        <v>16</v>
      </c>
      <c r="B139" s="7"/>
      <c r="C139" s="7"/>
      <c r="D139" s="8">
        <f t="shared" ref="D139:P144" si="25">(D109/D124)*1000</f>
        <v>1308.0046280276383</v>
      </c>
      <c r="E139" s="8">
        <f t="shared" si="25"/>
        <v>997.64538882701993</v>
      </c>
      <c r="F139" s="8">
        <f t="shared" si="25"/>
        <v>962.14271939560535</v>
      </c>
      <c r="G139" s="8">
        <f t="shared" si="25"/>
        <v>832.74629253103535</v>
      </c>
      <c r="H139" s="8">
        <f t="shared" si="25"/>
        <v>1073.1565373202277</v>
      </c>
      <c r="I139" s="8">
        <f t="shared" si="25"/>
        <v>1373.7089555684968</v>
      </c>
      <c r="J139" s="8">
        <f t="shared" si="25"/>
        <v>1478.2282695840572</v>
      </c>
      <c r="K139" s="8">
        <f t="shared" si="25"/>
        <v>1459.2460489075509</v>
      </c>
      <c r="L139" s="8">
        <f t="shared" si="25"/>
        <v>1408.9137184201104</v>
      </c>
      <c r="M139" s="8">
        <f t="shared" si="25"/>
        <v>1162.249738985018</v>
      </c>
      <c r="N139" s="8">
        <f t="shared" si="25"/>
        <v>975.66605457016237</v>
      </c>
      <c r="O139" s="8">
        <f t="shared" si="25"/>
        <v>1038.3577712566091</v>
      </c>
      <c r="P139" s="8">
        <f t="shared" si="25"/>
        <v>14070.268102116537</v>
      </c>
      <c r="Q139" s="4"/>
      <c r="R139" s="15">
        <f t="shared" si="20"/>
        <v>3.917204882657499E-2</v>
      </c>
    </row>
    <row r="140" spans="1:19" x14ac:dyDescent="0.25">
      <c r="A140" s="11" t="s">
        <v>17</v>
      </c>
      <c r="B140" s="7"/>
      <c r="C140" s="7"/>
      <c r="D140" s="8">
        <f t="shared" si="25"/>
        <v>7154.4517243717055</v>
      </c>
      <c r="E140" s="8">
        <f t="shared" si="25"/>
        <v>6385.6120522010733</v>
      </c>
      <c r="F140" s="8">
        <f t="shared" si="25"/>
        <v>6119.1837083417977</v>
      </c>
      <c r="G140" s="8">
        <f t="shared" si="25"/>
        <v>6460.061733850901</v>
      </c>
      <c r="H140" s="8">
        <f t="shared" si="25"/>
        <v>7331.9390433802064</v>
      </c>
      <c r="I140" s="8">
        <f t="shared" si="25"/>
        <v>8246.1155759526355</v>
      </c>
      <c r="J140" s="8">
        <f t="shared" si="25"/>
        <v>8411.0733835755855</v>
      </c>
      <c r="K140" s="8">
        <f t="shared" si="25"/>
        <v>8285.0001029951782</v>
      </c>
      <c r="L140" s="8">
        <f t="shared" si="25"/>
        <v>8350.6205728815967</v>
      </c>
      <c r="M140" s="8">
        <f t="shared" si="25"/>
        <v>7710.9565957851291</v>
      </c>
      <c r="N140" s="8">
        <f t="shared" si="25"/>
        <v>7145.3012285547402</v>
      </c>
      <c r="O140" s="8">
        <f t="shared" si="25"/>
        <v>6847.8181310388263</v>
      </c>
      <c r="P140" s="8">
        <f t="shared" si="25"/>
        <v>88463.874988415118</v>
      </c>
      <c r="Q140" s="4"/>
      <c r="R140" s="15">
        <f t="shared" si="20"/>
        <v>-1.5535367212503259E-2</v>
      </c>
    </row>
    <row r="141" spans="1:19" x14ac:dyDescent="0.25">
      <c r="A141" s="11" t="s">
        <v>18</v>
      </c>
      <c r="B141" s="7"/>
      <c r="C141" s="7"/>
      <c r="D141" s="8">
        <f t="shared" si="25"/>
        <v>29601.091472182285</v>
      </c>
      <c r="E141" s="8">
        <f t="shared" si="25"/>
        <v>28749.028355387523</v>
      </c>
      <c r="F141" s="8">
        <f t="shared" si="25"/>
        <v>26333.102842435088</v>
      </c>
      <c r="G141" s="8">
        <f t="shared" si="25"/>
        <v>29127.108651911469</v>
      </c>
      <c r="H141" s="8">
        <f t="shared" si="25"/>
        <v>29941.067961165045</v>
      </c>
      <c r="I141" s="8">
        <f t="shared" si="25"/>
        <v>31185.90767669936</v>
      </c>
      <c r="J141" s="8">
        <f t="shared" si="25"/>
        <v>29923.149373376993</v>
      </c>
      <c r="K141" s="8">
        <f t="shared" si="25"/>
        <v>30329.975226244347</v>
      </c>
      <c r="L141" s="8">
        <f t="shared" si="25"/>
        <v>29905.679982096899</v>
      </c>
      <c r="M141" s="8">
        <f t="shared" si="25"/>
        <v>27995.284159075763</v>
      </c>
      <c r="N141" s="8">
        <f t="shared" si="25"/>
        <v>29019.690124985926</v>
      </c>
      <c r="O141" s="8">
        <f t="shared" si="25"/>
        <v>29250.795727179251</v>
      </c>
      <c r="P141" s="8">
        <f t="shared" si="25"/>
        <v>351318.15472103993</v>
      </c>
      <c r="Q141" s="4"/>
      <c r="R141" s="15">
        <f t="shared" si="20"/>
        <v>9.1742229258914509E-2</v>
      </c>
    </row>
    <row r="142" spans="1:19" x14ac:dyDescent="0.25">
      <c r="A142" s="11" t="s">
        <v>19</v>
      </c>
      <c r="B142" s="7"/>
      <c r="C142" s="7"/>
      <c r="D142" s="8">
        <f t="shared" si="25"/>
        <v>11003.417841814837</v>
      </c>
      <c r="E142" s="8">
        <f t="shared" si="25"/>
        <v>10676.318473282443</v>
      </c>
      <c r="F142" s="8">
        <f t="shared" si="25"/>
        <v>10926.445595854922</v>
      </c>
      <c r="G142" s="8">
        <f t="shared" si="25"/>
        <v>10876.559951308582</v>
      </c>
      <c r="H142" s="8">
        <f t="shared" si="25"/>
        <v>10865.188392585842</v>
      </c>
      <c r="I142" s="8">
        <f t="shared" si="25"/>
        <v>10926.397999393756</v>
      </c>
      <c r="J142" s="8">
        <f t="shared" si="25"/>
        <v>11036.81834695731</v>
      </c>
      <c r="K142" s="8">
        <f t="shared" si="25"/>
        <v>11012.194251134642</v>
      </c>
      <c r="L142" s="8">
        <f t="shared" si="25"/>
        <v>10866.953860072377</v>
      </c>
      <c r="M142" s="8">
        <f t="shared" si="25"/>
        <v>10808.32262905162</v>
      </c>
      <c r="N142" s="8">
        <f t="shared" si="25"/>
        <v>10872.524208009563</v>
      </c>
      <c r="O142" s="8">
        <f t="shared" si="25"/>
        <v>10523.064140811457</v>
      </c>
      <c r="P142" s="8">
        <f t="shared" si="25"/>
        <v>130388.16525423729</v>
      </c>
      <c r="Q142" s="4"/>
      <c r="R142" s="15">
        <f t="shared" si="20"/>
        <v>-5.3884134543017437E-3</v>
      </c>
    </row>
    <row r="143" spans="1:19" x14ac:dyDescent="0.25">
      <c r="A143" s="11" t="s">
        <v>20</v>
      </c>
      <c r="B143" s="7"/>
      <c r="C143" s="7"/>
      <c r="D143" s="8">
        <f t="shared" si="25"/>
        <v>10993.104712041886</v>
      </c>
      <c r="E143" s="8">
        <f t="shared" si="25"/>
        <v>10970.685863874347</v>
      </c>
      <c r="F143" s="8">
        <f t="shared" si="25"/>
        <v>11301.460732984295</v>
      </c>
      <c r="G143" s="8">
        <f t="shared" si="25"/>
        <v>10940.277486910996</v>
      </c>
      <c r="H143" s="8">
        <f t="shared" si="25"/>
        <v>11604.86387434555</v>
      </c>
      <c r="I143" s="8">
        <f t="shared" si="25"/>
        <v>12896.314136125653</v>
      </c>
      <c r="J143" s="8">
        <f t="shared" si="25"/>
        <v>13087.047120418851</v>
      </c>
      <c r="K143" s="8">
        <f t="shared" si="25"/>
        <v>12302.534031413612</v>
      </c>
      <c r="L143" s="8">
        <f t="shared" si="25"/>
        <v>13435.921465968588</v>
      </c>
      <c r="M143" s="8">
        <f t="shared" si="25"/>
        <v>13078.9</v>
      </c>
      <c r="N143" s="8">
        <f t="shared" si="25"/>
        <v>12724.878947368421</v>
      </c>
      <c r="O143" s="8">
        <f t="shared" si="25"/>
        <v>11467.405263157892</v>
      </c>
      <c r="P143" s="8">
        <f t="shared" si="25"/>
        <v>144797.78243774574</v>
      </c>
      <c r="Q143" s="4"/>
      <c r="R143" s="15">
        <f t="shared" si="20"/>
        <v>-0.16860365743601169</v>
      </c>
    </row>
    <row r="144" spans="1:19" x14ac:dyDescent="0.25">
      <c r="A144" s="11" t="s">
        <v>21</v>
      </c>
      <c r="B144" s="7"/>
      <c r="C144" s="7"/>
      <c r="D144" s="8">
        <f t="shared" si="25"/>
        <v>297484.78260869562</v>
      </c>
      <c r="E144" s="8">
        <f t="shared" si="25"/>
        <v>289176.08695652179</v>
      </c>
      <c r="F144" s="8">
        <f t="shared" si="25"/>
        <v>258026.08695652173</v>
      </c>
      <c r="G144" s="8">
        <f t="shared" si="25"/>
        <v>264843.47826086957</v>
      </c>
      <c r="H144" s="8">
        <f t="shared" si="25"/>
        <v>281658.69565217389</v>
      </c>
      <c r="I144" s="8">
        <f t="shared" si="25"/>
        <v>315182.60869565216</v>
      </c>
      <c r="J144" s="8">
        <f t="shared" si="25"/>
        <v>318195.65217391308</v>
      </c>
      <c r="K144" s="8">
        <f t="shared" si="25"/>
        <v>300710.86956521741</v>
      </c>
      <c r="L144" s="8">
        <f t="shared" si="25"/>
        <v>328010.86956521735</v>
      </c>
      <c r="M144" s="8">
        <f t="shared" si="25"/>
        <v>299904.34782608697</v>
      </c>
      <c r="N144" s="8">
        <f t="shared" si="25"/>
        <v>288263.04347826092</v>
      </c>
      <c r="O144" s="8">
        <f t="shared" si="25"/>
        <v>294426.08695652179</v>
      </c>
      <c r="P144" s="8">
        <f t="shared" si="25"/>
        <v>3535882.6086956523</v>
      </c>
      <c r="Q144" s="4"/>
      <c r="R144" s="15">
        <f t="shared" si="20"/>
        <v>1.7477528311293788E-2</v>
      </c>
    </row>
    <row r="145" spans="1:18" x14ac:dyDescent="0.25">
      <c r="A145" s="11"/>
      <c r="B145" s="7"/>
      <c r="C145" s="7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4"/>
      <c r="R145" s="15"/>
    </row>
    <row r="146" spans="1:18" x14ac:dyDescent="0.25">
      <c r="A146" s="10" t="s">
        <v>22</v>
      </c>
      <c r="B146" s="7"/>
      <c r="C146" s="7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4"/>
      <c r="R146" s="15"/>
    </row>
    <row r="147" spans="1:18" x14ac:dyDescent="0.25">
      <c r="A147" s="10" t="s">
        <v>28</v>
      </c>
      <c r="B147" s="7"/>
      <c r="C147" s="7"/>
      <c r="D147" s="8">
        <f t="shared" ref="D147:P147" si="26">(D117/D132)*1000</f>
        <v>2025.0377885998278</v>
      </c>
      <c r="E147" s="8">
        <f t="shared" si="26"/>
        <v>1660.7772216623132</v>
      </c>
      <c r="F147" s="8">
        <f t="shared" si="26"/>
        <v>1594.6297931214044</v>
      </c>
      <c r="G147" s="8">
        <f t="shared" si="26"/>
        <v>1523.2010210113483</v>
      </c>
      <c r="H147" s="8">
        <f t="shared" si="26"/>
        <v>1834.7080396123333</v>
      </c>
      <c r="I147" s="8">
        <f t="shared" si="26"/>
        <v>2206.2225193187051</v>
      </c>
      <c r="J147" s="8">
        <f t="shared" si="26"/>
        <v>2315.7200585479964</v>
      </c>
      <c r="K147" s="8">
        <f t="shared" si="26"/>
        <v>2285.8672578472774</v>
      </c>
      <c r="L147" s="8">
        <f t="shared" si="26"/>
        <v>2248.9519226646767</v>
      </c>
      <c r="M147" s="8">
        <f t="shared" si="26"/>
        <v>1955.741514581357</v>
      </c>
      <c r="N147" s="8">
        <f t="shared" si="26"/>
        <v>1728.604891710421</v>
      </c>
      <c r="O147" s="8">
        <f t="shared" si="26"/>
        <v>1749.7343603069833</v>
      </c>
      <c r="P147" s="8">
        <f t="shared" si="26"/>
        <v>23130.319062842711</v>
      </c>
      <c r="Q147" s="4"/>
      <c r="R147" s="15">
        <f t="shared" si="20"/>
        <v>1.2750545123331625E-2</v>
      </c>
    </row>
    <row r="148" spans="1:18" x14ac:dyDescent="0.25">
      <c r="A148" s="10"/>
      <c r="B148" s="7"/>
      <c r="C148" s="7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4"/>
      <c r="R148" s="15"/>
    </row>
    <row r="149" spans="1:18" x14ac:dyDescent="0.25">
      <c r="A149" s="11" t="s">
        <v>24</v>
      </c>
      <c r="B149" s="7"/>
      <c r="C149" s="7"/>
      <c r="D149" s="8">
        <f t="shared" ref="D149:P149" si="27">(D119/D134)*1000</f>
        <v>14727214.799999997</v>
      </c>
      <c r="E149" s="8">
        <f t="shared" si="27"/>
        <v>36524726.399999999</v>
      </c>
      <c r="F149" s="8">
        <f t="shared" si="27"/>
        <v>29557159.200000003</v>
      </c>
      <c r="G149" s="8">
        <f t="shared" si="27"/>
        <v>31158133.399999999</v>
      </c>
      <c r="H149" s="8">
        <f t="shared" si="27"/>
        <v>25988919.833333332</v>
      </c>
      <c r="I149" s="8">
        <f t="shared" si="27"/>
        <v>39566641.600000001</v>
      </c>
      <c r="J149" s="8">
        <f t="shared" si="27"/>
        <v>41593755.200000003</v>
      </c>
      <c r="K149" s="8">
        <f t="shared" si="27"/>
        <v>41709533.399999999</v>
      </c>
      <c r="L149" s="8">
        <f t="shared" si="27"/>
        <v>41421966.600000001</v>
      </c>
      <c r="M149" s="8">
        <f t="shared" si="27"/>
        <v>38369596.999999993</v>
      </c>
      <c r="N149" s="8">
        <f t="shared" si="27"/>
        <v>34302252.399999999</v>
      </c>
      <c r="O149" s="8">
        <f t="shared" si="27"/>
        <v>29604582.199999996</v>
      </c>
      <c r="P149" s="8">
        <f t="shared" si="27"/>
        <v>403005507.54098368</v>
      </c>
      <c r="Q149" s="4"/>
      <c r="R149" s="15">
        <f t="shared" si="20"/>
        <v>0.57025878408524844</v>
      </c>
    </row>
    <row r="150" spans="1:18" x14ac:dyDescent="0.25">
      <c r="A150" s="7"/>
      <c r="B150" s="7"/>
      <c r="C150" s="7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4"/>
      <c r="R150" s="15"/>
    </row>
    <row r="151" spans="1:18" x14ac:dyDescent="0.25">
      <c r="A151" s="14" t="s">
        <v>29</v>
      </c>
      <c r="B151" s="7"/>
      <c r="C151" s="7"/>
      <c r="D151" s="8">
        <f t="shared" ref="D151:P151" si="28">(D121/D136)*1000</f>
        <v>2041.3913698627093</v>
      </c>
      <c r="E151" s="8">
        <f t="shared" si="28"/>
        <v>1701.2625095357464</v>
      </c>
      <c r="F151" s="8">
        <f t="shared" si="28"/>
        <v>1627.3478018966005</v>
      </c>
      <c r="G151" s="8">
        <f t="shared" si="28"/>
        <v>1557.6645517295697</v>
      </c>
      <c r="H151" s="8">
        <f t="shared" si="28"/>
        <v>1869.1909798220986</v>
      </c>
      <c r="I151" s="8">
        <f t="shared" si="28"/>
        <v>2249.9699240455056</v>
      </c>
      <c r="J151" s="8">
        <f t="shared" si="28"/>
        <v>2361.6999066947619</v>
      </c>
      <c r="K151" s="8">
        <f t="shared" si="28"/>
        <v>2331.9346352340722</v>
      </c>
      <c r="L151" s="8">
        <f t="shared" si="28"/>
        <v>2294.7203452964841</v>
      </c>
      <c r="M151" s="8">
        <f t="shared" si="28"/>
        <v>1998.1460600914986</v>
      </c>
      <c r="N151" s="8">
        <f t="shared" si="28"/>
        <v>1766.5056209348495</v>
      </c>
      <c r="O151" s="8">
        <f t="shared" si="28"/>
        <v>1782.4300189881749</v>
      </c>
      <c r="P151" s="8">
        <f t="shared" si="28"/>
        <v>23583.492784787566</v>
      </c>
      <c r="Q151" s="4"/>
      <c r="R151" s="15">
        <f t="shared" si="20"/>
        <v>2.1116634514847243E-2</v>
      </c>
    </row>
    <row r="153" spans="1:18" x14ac:dyDescent="0.25">
      <c r="A153" s="1" t="s">
        <v>33</v>
      </c>
      <c r="B153" s="2"/>
      <c r="C153" s="2"/>
      <c r="D153" s="3"/>
      <c r="E153" s="3"/>
      <c r="F153" s="3"/>
      <c r="G153" s="3"/>
      <c r="H153" s="3"/>
      <c r="I153" s="3"/>
      <c r="J153" s="2"/>
      <c r="K153" s="3"/>
      <c r="L153" s="3"/>
      <c r="M153" s="3"/>
      <c r="N153" s="3"/>
      <c r="O153" s="3"/>
      <c r="P153" s="3"/>
      <c r="Q153" s="4"/>
    </row>
    <row r="154" spans="1:18" x14ac:dyDescent="0.25">
      <c r="A154" s="1" t="s">
        <v>1</v>
      </c>
      <c r="B154" s="2"/>
      <c r="C154" s="2"/>
      <c r="D154" s="3"/>
      <c r="E154" s="3"/>
      <c r="F154" s="3"/>
      <c r="G154" s="3"/>
      <c r="H154" s="3"/>
      <c r="I154" s="2"/>
      <c r="J154" s="3"/>
      <c r="K154" s="3"/>
      <c r="L154" s="3"/>
      <c r="M154" s="3"/>
      <c r="N154" s="3"/>
      <c r="O154" s="3"/>
      <c r="P154" s="3"/>
      <c r="Q154" s="6">
        <f>Q4</f>
        <v>42272</v>
      </c>
    </row>
    <row r="155" spans="1:18" x14ac:dyDescent="0.25">
      <c r="A155" s="1" t="s">
        <v>31</v>
      </c>
      <c r="B155" s="2"/>
      <c r="C155" s="2"/>
      <c r="D155" s="3"/>
      <c r="E155" s="3"/>
      <c r="F155" s="3"/>
      <c r="G155" s="3"/>
      <c r="H155" s="3"/>
      <c r="I155" s="2"/>
      <c r="J155" s="3"/>
      <c r="K155" s="3"/>
      <c r="L155" s="3"/>
      <c r="M155" s="3"/>
      <c r="N155" s="3"/>
      <c r="O155" s="3"/>
      <c r="P155" s="3"/>
      <c r="Q155" s="6"/>
    </row>
    <row r="156" spans="1:18" x14ac:dyDescent="0.25">
      <c r="A156" s="7"/>
      <c r="B156" s="7"/>
      <c r="C156" s="7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4"/>
    </row>
    <row r="157" spans="1:18" x14ac:dyDescent="0.25">
      <c r="A157" s="7"/>
      <c r="B157" s="7"/>
      <c r="C157" s="7"/>
      <c r="D157" s="9" t="s">
        <v>2</v>
      </c>
      <c r="E157" s="9" t="s">
        <v>3</v>
      </c>
      <c r="F157" s="9" t="s">
        <v>4</v>
      </c>
      <c r="G157" s="9" t="s">
        <v>5</v>
      </c>
      <c r="H157" s="9" t="s">
        <v>6</v>
      </c>
      <c r="I157" s="9" t="s">
        <v>7</v>
      </c>
      <c r="J157" s="9" t="s">
        <v>8</v>
      </c>
      <c r="K157" s="9" t="s">
        <v>9</v>
      </c>
      <c r="L157" s="9" t="s">
        <v>10</v>
      </c>
      <c r="M157" s="9" t="s">
        <v>11</v>
      </c>
      <c r="N157" s="9" t="s">
        <v>12</v>
      </c>
      <c r="O157" s="9" t="s">
        <v>13</v>
      </c>
      <c r="P157" s="9" t="s">
        <v>14</v>
      </c>
      <c r="Q157" s="4"/>
    </row>
    <row r="158" spans="1:18" x14ac:dyDescent="0.25">
      <c r="A158" s="10" t="s">
        <v>15</v>
      </c>
      <c r="B158" s="7"/>
      <c r="C158" s="7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4"/>
    </row>
    <row r="159" spans="1:18" x14ac:dyDescent="0.25">
      <c r="A159" s="11" t="s">
        <v>16</v>
      </c>
      <c r="B159" s="7"/>
      <c r="C159" s="7"/>
      <c r="D159" s="8">
        <v>4535157.375</v>
      </c>
      <c r="E159" s="8">
        <v>3488608.6939999997</v>
      </c>
      <c r="F159" s="8">
        <v>3412863.4729999998</v>
      </c>
      <c r="G159" s="8">
        <v>4182618.1679999996</v>
      </c>
      <c r="H159" s="8">
        <v>4641773.0640000002</v>
      </c>
      <c r="I159" s="8">
        <v>5379683.6359999999</v>
      </c>
      <c r="J159" s="8">
        <v>5462625.2979999995</v>
      </c>
      <c r="K159" s="8">
        <v>5792965.8959999997</v>
      </c>
      <c r="L159" s="8">
        <v>5823651.9369999999</v>
      </c>
      <c r="M159" s="8">
        <v>4694929.7560000001</v>
      </c>
      <c r="N159" s="8">
        <v>3596927.3229999999</v>
      </c>
      <c r="O159" s="8">
        <v>3630694.0985080325</v>
      </c>
      <c r="P159" s="8">
        <f t="shared" ref="P159:P164" si="29">SUM(D159:O159)</f>
        <v>54642498.718508027</v>
      </c>
      <c r="Q159" s="4"/>
      <c r="R159" s="15">
        <f>P159/P109-1</f>
        <v>-3.0172682858757627E-2</v>
      </c>
    </row>
    <row r="160" spans="1:18" x14ac:dyDescent="0.25">
      <c r="A160" s="11" t="s">
        <v>17</v>
      </c>
      <c r="B160" s="7"/>
      <c r="C160" s="7"/>
      <c r="D160" s="8">
        <v>3391263.1809999999</v>
      </c>
      <c r="E160" s="8">
        <v>3153069.6579999998</v>
      </c>
      <c r="F160" s="8">
        <v>3308624.53</v>
      </c>
      <c r="G160" s="8">
        <v>3733380.5020000003</v>
      </c>
      <c r="H160" s="8">
        <v>3800633.9669999997</v>
      </c>
      <c r="I160" s="8">
        <v>4124100.2539999997</v>
      </c>
      <c r="J160" s="8">
        <v>4084168.5460000001</v>
      </c>
      <c r="K160" s="8">
        <v>4165023.1719999993</v>
      </c>
      <c r="L160" s="8">
        <v>4401250.5339999991</v>
      </c>
      <c r="M160" s="8">
        <v>3896890.9369999999</v>
      </c>
      <c r="N160" s="8">
        <v>3478005.8690000004</v>
      </c>
      <c r="O160" s="8">
        <v>3515879.847491967</v>
      </c>
      <c r="P160" s="8">
        <f t="shared" si="29"/>
        <v>45052290.997491963</v>
      </c>
      <c r="Q160" s="4"/>
      <c r="R160" s="15">
        <f t="shared" ref="R160:R201" si="30">P160/P110-1</f>
        <v>1.1407444795366262E-2</v>
      </c>
    </row>
    <row r="161" spans="1:19" x14ac:dyDescent="0.25">
      <c r="A161" s="11" t="s">
        <v>18</v>
      </c>
      <c r="B161" s="7"/>
      <c r="C161" s="7"/>
      <c r="D161" s="8">
        <v>247596.11</v>
      </c>
      <c r="E161" s="8">
        <v>242727.33299999998</v>
      </c>
      <c r="F161" s="8">
        <v>245212.79700000002</v>
      </c>
      <c r="G161" s="8">
        <v>277211.21100000001</v>
      </c>
      <c r="H161" s="8">
        <v>256439.59400000001</v>
      </c>
      <c r="I161" s="8">
        <v>281287.538</v>
      </c>
      <c r="J161" s="8">
        <v>257480.44500000001</v>
      </c>
      <c r="K161" s="8">
        <v>268786.46399999998</v>
      </c>
      <c r="L161" s="8">
        <v>263514.65600000002</v>
      </c>
      <c r="M161" s="8">
        <v>249877.32700000002</v>
      </c>
      <c r="N161" s="8">
        <v>249411.87800000003</v>
      </c>
      <c r="O161" s="8">
        <v>246572.20699999999</v>
      </c>
      <c r="P161" s="8">
        <f t="shared" si="29"/>
        <v>3086117.56</v>
      </c>
      <c r="Q161" s="4"/>
      <c r="R161" s="15">
        <f t="shared" si="30"/>
        <v>-1.4050937292329757E-2</v>
      </c>
    </row>
    <row r="162" spans="1:19" x14ac:dyDescent="0.25">
      <c r="A162" s="11" t="s">
        <v>19</v>
      </c>
      <c r="B162" s="7"/>
      <c r="C162" s="7"/>
      <c r="D162" s="8">
        <v>37252.646000000001</v>
      </c>
      <c r="E162" s="8">
        <v>35979.235000000001</v>
      </c>
      <c r="F162" s="8">
        <v>36457.148000000001</v>
      </c>
      <c r="G162" s="8">
        <v>36344.976000000002</v>
      </c>
      <c r="H162" s="8">
        <v>36359.962</v>
      </c>
      <c r="I162" s="8">
        <v>36514.561000000002</v>
      </c>
      <c r="J162" s="8">
        <v>35654.584000000003</v>
      </c>
      <c r="K162" s="8">
        <v>37182.097999999998</v>
      </c>
      <c r="L162" s="8">
        <v>35526.294999999998</v>
      </c>
      <c r="M162" s="8">
        <v>36848.504000000001</v>
      </c>
      <c r="N162" s="8">
        <v>36740.578000000001</v>
      </c>
      <c r="O162" s="8">
        <v>36609.113999999994</v>
      </c>
      <c r="P162" s="8">
        <f t="shared" si="29"/>
        <v>437469.70099999994</v>
      </c>
      <c r="Q162" s="4"/>
      <c r="R162" s="15">
        <f t="shared" si="30"/>
        <v>1.5476240344362902E-2</v>
      </c>
    </row>
    <row r="163" spans="1:19" x14ac:dyDescent="0.25">
      <c r="A163" s="11" t="s">
        <v>20</v>
      </c>
      <c r="B163" s="7"/>
      <c r="C163" s="7"/>
      <c r="D163" s="8">
        <v>2000.0319999999999</v>
      </c>
      <c r="E163" s="8">
        <v>2139.6679999999997</v>
      </c>
      <c r="F163" s="8">
        <v>2381.23</v>
      </c>
      <c r="G163" s="8">
        <v>2249.0859999999998</v>
      </c>
      <c r="H163" s="8">
        <v>2191.3229999999999</v>
      </c>
      <c r="I163" s="8">
        <v>2432.3619999999996</v>
      </c>
      <c r="J163" s="8">
        <v>2234.6860000000001</v>
      </c>
      <c r="K163" s="8">
        <v>2483.62</v>
      </c>
      <c r="L163" s="8">
        <v>2399.837</v>
      </c>
      <c r="M163" s="8">
        <v>2212.721</v>
      </c>
      <c r="N163" s="8">
        <v>2254.8040000000001</v>
      </c>
      <c r="O163" s="8">
        <v>2149.3069999999998</v>
      </c>
      <c r="P163" s="8">
        <f t="shared" si="29"/>
        <v>27128.675999999999</v>
      </c>
      <c r="Q163" s="4"/>
      <c r="R163" s="15">
        <f t="shared" si="30"/>
        <v>-1.7794998200047929E-2</v>
      </c>
    </row>
    <row r="164" spans="1:19" x14ac:dyDescent="0.25">
      <c r="A164" s="11" t="s">
        <v>21</v>
      </c>
      <c r="B164" s="7"/>
      <c r="C164" s="7"/>
      <c r="D164" s="8">
        <v>6998.25</v>
      </c>
      <c r="E164" s="8">
        <v>6092.8</v>
      </c>
      <c r="F164" s="8">
        <v>6486.9</v>
      </c>
      <c r="G164" s="8">
        <v>6561.45</v>
      </c>
      <c r="H164" s="8">
        <v>6544.65</v>
      </c>
      <c r="I164" s="8">
        <v>7285.95</v>
      </c>
      <c r="J164" s="8">
        <v>7255.7039999999997</v>
      </c>
      <c r="K164" s="8">
        <v>6716.85</v>
      </c>
      <c r="L164" s="8">
        <v>7992.25</v>
      </c>
      <c r="M164" s="8">
        <v>6802.25</v>
      </c>
      <c r="N164" s="8">
        <v>6546.4</v>
      </c>
      <c r="O164" s="8">
        <v>6652.45</v>
      </c>
      <c r="P164" s="8">
        <f t="shared" si="29"/>
        <v>81935.90399999998</v>
      </c>
      <c r="Q164" s="4"/>
      <c r="R164" s="15">
        <f t="shared" si="30"/>
        <v>7.5081678149355735E-3</v>
      </c>
    </row>
    <row r="165" spans="1:19" x14ac:dyDescent="0.25">
      <c r="A165" s="11"/>
      <c r="B165" s="7"/>
      <c r="C165" s="7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4"/>
      <c r="R165" s="15"/>
    </row>
    <row r="166" spans="1:19" x14ac:dyDescent="0.25">
      <c r="A166" s="10" t="s">
        <v>22</v>
      </c>
      <c r="B166" s="7"/>
      <c r="C166" s="7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4"/>
      <c r="R166" s="15"/>
    </row>
    <row r="167" spans="1:19" x14ac:dyDescent="0.25">
      <c r="A167" s="10" t="s">
        <v>23</v>
      </c>
      <c r="B167" s="7"/>
      <c r="C167" s="7"/>
      <c r="D167" s="8">
        <f t="shared" ref="D167:P167" si="31">SUM(D159:D166)</f>
        <v>8220267.5939999996</v>
      </c>
      <c r="E167" s="8">
        <f t="shared" si="31"/>
        <v>6928617.3879999993</v>
      </c>
      <c r="F167" s="8">
        <f t="shared" si="31"/>
        <v>7012026.0780000007</v>
      </c>
      <c r="G167" s="8">
        <f t="shared" si="31"/>
        <v>8238365.3930000002</v>
      </c>
      <c r="H167" s="8">
        <f t="shared" si="31"/>
        <v>8743942.5600000005</v>
      </c>
      <c r="I167" s="8">
        <f t="shared" si="31"/>
        <v>9831304.3010000009</v>
      </c>
      <c r="J167" s="8">
        <f t="shared" si="31"/>
        <v>9849419.2630000021</v>
      </c>
      <c r="K167" s="8">
        <f t="shared" si="31"/>
        <v>10273158.099999998</v>
      </c>
      <c r="L167" s="8">
        <f t="shared" si="31"/>
        <v>10534335.508999998</v>
      </c>
      <c r="M167" s="8">
        <f t="shared" si="31"/>
        <v>8887561.495000001</v>
      </c>
      <c r="N167" s="8">
        <f t="shared" si="31"/>
        <v>7369886.852</v>
      </c>
      <c r="O167" s="8">
        <f t="shared" si="31"/>
        <v>7438557.0240000002</v>
      </c>
      <c r="P167" s="8">
        <f t="shared" si="31"/>
        <v>103327441.557</v>
      </c>
      <c r="Q167" s="4"/>
      <c r="R167" s="15">
        <f t="shared" si="30"/>
        <v>-1.1755021684877409E-2</v>
      </c>
    </row>
    <row r="168" spans="1:19" x14ac:dyDescent="0.25">
      <c r="A168" s="10"/>
      <c r="B168" s="7"/>
      <c r="C168" s="7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4"/>
      <c r="R168" s="15"/>
    </row>
    <row r="169" spans="1:19" x14ac:dyDescent="0.25">
      <c r="A169" s="11" t="s">
        <v>24</v>
      </c>
      <c r="B169" s="7"/>
      <c r="C169" s="7"/>
      <c r="D169" s="8">
        <v>170145.853</v>
      </c>
      <c r="E169" s="8">
        <v>152579.337</v>
      </c>
      <c r="F169" s="8">
        <v>143191.261</v>
      </c>
      <c r="G169" s="8">
        <v>164204.47399999999</v>
      </c>
      <c r="H169" s="8">
        <v>186606.93799999999</v>
      </c>
      <c r="I169" s="8">
        <v>196801.85</v>
      </c>
      <c r="J169" s="8">
        <v>202217.81099999999</v>
      </c>
      <c r="K169" s="8">
        <v>215964.36600000001</v>
      </c>
      <c r="L169" s="8">
        <v>214171.87100000001</v>
      </c>
      <c r="M169" s="8">
        <v>198021.58</v>
      </c>
      <c r="N169" s="8">
        <v>174416.89799999999</v>
      </c>
      <c r="O169" s="8">
        <v>157438.016</v>
      </c>
      <c r="P169" s="8">
        <f>SUM(D169:O169)</f>
        <v>2175760.2549999999</v>
      </c>
      <c r="Q169" s="4"/>
      <c r="R169" s="15">
        <f t="shared" si="30"/>
        <v>6.2065909300618616E-2</v>
      </c>
    </row>
    <row r="170" spans="1:19" x14ac:dyDescent="0.25">
      <c r="A170" s="7"/>
      <c r="B170" s="7"/>
      <c r="C170" s="7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4"/>
      <c r="R170" s="15"/>
    </row>
    <row r="171" spans="1:19" x14ac:dyDescent="0.25">
      <c r="A171" s="10" t="s">
        <v>25</v>
      </c>
      <c r="B171" s="7"/>
      <c r="C171" s="7"/>
      <c r="D171" s="8">
        <f t="shared" ref="D171:P171" si="32">SUM(D167:D169)</f>
        <v>8390413.4469999988</v>
      </c>
      <c r="E171" s="8">
        <f t="shared" si="32"/>
        <v>7081196.7249999996</v>
      </c>
      <c r="F171" s="8">
        <f t="shared" si="32"/>
        <v>7155217.3390000006</v>
      </c>
      <c r="G171" s="8">
        <f t="shared" si="32"/>
        <v>8402569.8670000006</v>
      </c>
      <c r="H171" s="8">
        <f t="shared" si="32"/>
        <v>8930549.4979999997</v>
      </c>
      <c r="I171" s="8">
        <f t="shared" si="32"/>
        <v>10028106.151000001</v>
      </c>
      <c r="J171" s="8">
        <f t="shared" si="32"/>
        <v>10051637.074000003</v>
      </c>
      <c r="K171" s="8">
        <f t="shared" si="32"/>
        <v>10489122.465999998</v>
      </c>
      <c r="L171" s="8">
        <f t="shared" si="32"/>
        <v>10748507.379999997</v>
      </c>
      <c r="M171" s="8">
        <f t="shared" si="32"/>
        <v>9085583.0750000011</v>
      </c>
      <c r="N171" s="8">
        <f t="shared" si="32"/>
        <v>7544303.75</v>
      </c>
      <c r="O171" s="8">
        <f t="shared" si="32"/>
        <v>7595995.04</v>
      </c>
      <c r="P171" s="8">
        <f t="shared" si="32"/>
        <v>105503201.81199999</v>
      </c>
      <c r="Q171" s="4"/>
      <c r="R171" s="15">
        <f t="shared" si="30"/>
        <v>-1.0336418150278637E-2</v>
      </c>
      <c r="S171" s="17">
        <f>P171-'NEL,SALES,Unbilled ST'!D96</f>
        <v>0</v>
      </c>
    </row>
    <row r="172" spans="1:19" x14ac:dyDescent="0.25">
      <c r="A172" s="7"/>
      <c r="B172" s="7"/>
      <c r="C172" s="7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4"/>
      <c r="R172" s="15"/>
    </row>
    <row r="173" spans="1:19" x14ac:dyDescent="0.25">
      <c r="A173" s="10" t="s">
        <v>26</v>
      </c>
      <c r="B173" s="7"/>
      <c r="C173" s="7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4"/>
      <c r="R173" s="15"/>
    </row>
    <row r="174" spans="1:19" x14ac:dyDescent="0.25">
      <c r="A174" s="11" t="s">
        <v>16</v>
      </c>
      <c r="B174" s="7"/>
      <c r="C174" s="7"/>
      <c r="D174" s="13">
        <v>4015002</v>
      </c>
      <c r="E174" s="13">
        <v>4021384</v>
      </c>
      <c r="F174" s="13">
        <v>4027937</v>
      </c>
      <c r="G174" s="13">
        <v>4030950</v>
      </c>
      <c r="H174" s="13">
        <v>4029779</v>
      </c>
      <c r="I174" s="13">
        <v>4028663</v>
      </c>
      <c r="J174" s="13">
        <v>4028593</v>
      </c>
      <c r="K174" s="13">
        <v>4028766</v>
      </c>
      <c r="L174" s="13">
        <v>4024718</v>
      </c>
      <c r="M174" s="13">
        <v>4025416</v>
      </c>
      <c r="N174" s="13">
        <v>4027556</v>
      </c>
      <c r="O174" s="13">
        <v>4032352</v>
      </c>
      <c r="P174" s="8">
        <f>AVERAGE(C174:O174)</f>
        <v>4026759.6666666665</v>
      </c>
      <c r="Q174" s="4"/>
      <c r="R174" s="15">
        <f t="shared" si="30"/>
        <v>5.5923126574011217E-3</v>
      </c>
    </row>
    <row r="175" spans="1:19" x14ac:dyDescent="0.25">
      <c r="A175" s="11" t="s">
        <v>17</v>
      </c>
      <c r="B175" s="7"/>
      <c r="C175" s="7"/>
      <c r="D175" s="13">
        <v>505744</v>
      </c>
      <c r="E175" s="13">
        <v>505721</v>
      </c>
      <c r="F175" s="13">
        <v>506421</v>
      </c>
      <c r="G175" s="13">
        <v>507047</v>
      </c>
      <c r="H175" s="13">
        <v>507722</v>
      </c>
      <c r="I175" s="13">
        <v>508402</v>
      </c>
      <c r="J175" s="13">
        <v>508810</v>
      </c>
      <c r="K175" s="13">
        <v>509275</v>
      </c>
      <c r="L175" s="13">
        <v>508922</v>
      </c>
      <c r="M175" s="13">
        <v>509101</v>
      </c>
      <c r="N175" s="13">
        <v>509402</v>
      </c>
      <c r="O175" s="13">
        <v>509489</v>
      </c>
      <c r="P175" s="8">
        <f>AVERAGE(D175:O175)</f>
        <v>508004.66666666669</v>
      </c>
      <c r="Q175" s="4"/>
      <c r="R175" s="15">
        <f t="shared" si="30"/>
        <v>8.8879297333224194E-3</v>
      </c>
    </row>
    <row r="176" spans="1:19" x14ac:dyDescent="0.25">
      <c r="A176" s="11" t="s">
        <v>18</v>
      </c>
      <c r="B176" s="7"/>
      <c r="C176" s="7"/>
      <c r="D176" s="13">
        <v>8709</v>
      </c>
      <c r="E176" s="13">
        <v>8705</v>
      </c>
      <c r="F176" s="13">
        <v>8630</v>
      </c>
      <c r="G176" s="13">
        <v>8668</v>
      </c>
      <c r="H176" s="13">
        <v>8724</v>
      </c>
      <c r="I176" s="13">
        <v>8685</v>
      </c>
      <c r="J176" s="13">
        <v>8696</v>
      </c>
      <c r="K176" s="13">
        <v>8694.0000000000018</v>
      </c>
      <c r="L176" s="13">
        <v>8758</v>
      </c>
      <c r="M176" s="13">
        <v>8714</v>
      </c>
      <c r="N176" s="13">
        <v>8673</v>
      </c>
      <c r="O176" s="13">
        <v>8633</v>
      </c>
      <c r="P176" s="8">
        <f>AVERAGE(D176:O176)</f>
        <v>8690.75</v>
      </c>
      <c r="Q176" s="4"/>
      <c r="R176" s="15">
        <f t="shared" si="30"/>
        <v>-2.4561567600430267E-2</v>
      </c>
    </row>
    <row r="177" spans="1:19" x14ac:dyDescent="0.25">
      <c r="A177" s="11" t="s">
        <v>19</v>
      </c>
      <c r="B177" s="7"/>
      <c r="C177" s="7"/>
      <c r="D177" s="13">
        <v>3356</v>
      </c>
      <c r="E177" s="13">
        <v>3361</v>
      </c>
      <c r="F177" s="13">
        <v>3368</v>
      </c>
      <c r="G177" s="13">
        <v>3371</v>
      </c>
      <c r="H177" s="13">
        <v>3368</v>
      </c>
      <c r="I177" s="13">
        <v>3371</v>
      </c>
      <c r="J177" s="13">
        <v>3371</v>
      </c>
      <c r="K177" s="13">
        <v>3376</v>
      </c>
      <c r="L177" s="13">
        <v>3381</v>
      </c>
      <c r="M177" s="13">
        <v>3393</v>
      </c>
      <c r="N177" s="13">
        <v>3409</v>
      </c>
      <c r="O177" s="13">
        <v>3417</v>
      </c>
      <c r="P177" s="8">
        <f>AVERAGE(D177:O177)</f>
        <v>3378.5</v>
      </c>
      <c r="Q177" s="4"/>
      <c r="R177" s="15">
        <f t="shared" si="30"/>
        <v>2.2548426150120982E-2</v>
      </c>
    </row>
    <row r="178" spans="1:19" x14ac:dyDescent="0.25">
      <c r="A178" s="11" t="s">
        <v>20</v>
      </c>
      <c r="B178" s="7"/>
      <c r="C178" s="7"/>
      <c r="D178" s="13">
        <v>190</v>
      </c>
      <c r="E178" s="13">
        <v>190</v>
      </c>
      <c r="F178" s="13">
        <v>190</v>
      </c>
      <c r="G178" s="13">
        <v>190</v>
      </c>
      <c r="H178" s="13">
        <v>190</v>
      </c>
      <c r="I178" s="13">
        <v>189</v>
      </c>
      <c r="J178" s="13">
        <v>189</v>
      </c>
      <c r="K178" s="13">
        <v>189</v>
      </c>
      <c r="L178" s="13">
        <v>188</v>
      </c>
      <c r="M178" s="13">
        <v>188</v>
      </c>
      <c r="N178" s="13">
        <v>188</v>
      </c>
      <c r="O178" s="13">
        <v>187</v>
      </c>
      <c r="P178" s="8">
        <f>AVERAGE(D178:O178)</f>
        <v>189</v>
      </c>
      <c r="Q178" s="4"/>
      <c r="R178" s="15">
        <f t="shared" si="30"/>
        <v>-9.1743119266054496E-3</v>
      </c>
    </row>
    <row r="179" spans="1:19" x14ac:dyDescent="0.25">
      <c r="A179" s="11" t="s">
        <v>21</v>
      </c>
      <c r="B179" s="7"/>
      <c r="C179" s="7"/>
      <c r="D179" s="13">
        <v>23</v>
      </c>
      <c r="E179" s="13">
        <v>23</v>
      </c>
      <c r="F179" s="13">
        <v>23</v>
      </c>
      <c r="G179" s="13">
        <v>23</v>
      </c>
      <c r="H179" s="13">
        <v>23</v>
      </c>
      <c r="I179" s="13">
        <v>23</v>
      </c>
      <c r="J179" s="13">
        <v>23</v>
      </c>
      <c r="K179" s="13">
        <v>23</v>
      </c>
      <c r="L179" s="13">
        <v>23</v>
      </c>
      <c r="M179" s="13">
        <v>23</v>
      </c>
      <c r="N179" s="13">
        <v>23</v>
      </c>
      <c r="O179" s="13">
        <v>23</v>
      </c>
      <c r="P179" s="8">
        <f>AVERAGE(D179:O179)</f>
        <v>23</v>
      </c>
      <c r="Q179" s="4"/>
      <c r="R179" s="15">
        <f t="shared" si="30"/>
        <v>0</v>
      </c>
    </row>
    <row r="180" spans="1:19" x14ac:dyDescent="0.25">
      <c r="A180" s="11"/>
      <c r="B180" s="7"/>
      <c r="C180" s="7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4"/>
      <c r="R180" s="15"/>
    </row>
    <row r="181" spans="1:19" x14ac:dyDescent="0.25">
      <c r="A181" s="10" t="s">
        <v>22</v>
      </c>
      <c r="B181" s="7"/>
      <c r="C181" s="7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4"/>
      <c r="R181" s="15"/>
    </row>
    <row r="182" spans="1:19" x14ac:dyDescent="0.25">
      <c r="A182" s="10" t="s">
        <v>26</v>
      </c>
      <c r="B182" s="7"/>
      <c r="C182" s="7"/>
      <c r="D182" s="8">
        <f t="shared" ref="D182:P182" si="33">SUM(D174:D181)</f>
        <v>4533024</v>
      </c>
      <c r="E182" s="8">
        <f t="shared" si="33"/>
        <v>4539384</v>
      </c>
      <c r="F182" s="8">
        <f t="shared" si="33"/>
        <v>4546569</v>
      </c>
      <c r="G182" s="8">
        <f t="shared" si="33"/>
        <v>4550249</v>
      </c>
      <c r="H182" s="8">
        <f t="shared" si="33"/>
        <v>4549806</v>
      </c>
      <c r="I182" s="8">
        <f t="shared" si="33"/>
        <v>4549333</v>
      </c>
      <c r="J182" s="8">
        <f t="shared" si="33"/>
        <v>4549682</v>
      </c>
      <c r="K182" s="8">
        <f t="shared" si="33"/>
        <v>4550323</v>
      </c>
      <c r="L182" s="8">
        <f t="shared" si="33"/>
        <v>4545990</v>
      </c>
      <c r="M182" s="8">
        <f t="shared" si="33"/>
        <v>4546835</v>
      </c>
      <c r="N182" s="8">
        <f t="shared" si="33"/>
        <v>4549251</v>
      </c>
      <c r="O182" s="8">
        <f t="shared" si="33"/>
        <v>4554101</v>
      </c>
      <c r="P182" s="8">
        <f t="shared" si="33"/>
        <v>4547045.583333333</v>
      </c>
      <c r="Q182" s="4"/>
      <c r="R182" s="15">
        <f t="shared" si="30"/>
        <v>5.9117276878759561E-3</v>
      </c>
    </row>
    <row r="183" spans="1:19" x14ac:dyDescent="0.25">
      <c r="A183" s="10"/>
      <c r="B183" s="7"/>
      <c r="C183" s="7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4"/>
      <c r="R183" s="15"/>
    </row>
    <row r="184" spans="1:19" x14ac:dyDescent="0.25">
      <c r="A184" s="11" t="s">
        <v>24</v>
      </c>
      <c r="B184" s="7"/>
      <c r="C184" s="7"/>
      <c r="D184" s="13">
        <v>5</v>
      </c>
      <c r="E184" s="13">
        <v>5</v>
      </c>
      <c r="F184" s="13">
        <v>5</v>
      </c>
      <c r="G184" s="13">
        <v>5</v>
      </c>
      <c r="H184" s="13">
        <v>5</v>
      </c>
      <c r="I184" s="13">
        <v>5</v>
      </c>
      <c r="J184" s="13">
        <v>5</v>
      </c>
      <c r="K184" s="13">
        <v>5</v>
      </c>
      <c r="L184" s="13">
        <v>5</v>
      </c>
      <c r="M184" s="13">
        <v>6</v>
      </c>
      <c r="N184" s="13">
        <v>6</v>
      </c>
      <c r="O184" s="13">
        <v>6</v>
      </c>
      <c r="P184" s="8">
        <f>AVERAGE(D184:O184)</f>
        <v>5.25</v>
      </c>
      <c r="Q184" s="4"/>
      <c r="R184" s="15">
        <f t="shared" si="30"/>
        <v>3.2786885245901676E-2</v>
      </c>
    </row>
    <row r="185" spans="1:19" x14ac:dyDescent="0.25">
      <c r="A185" s="7"/>
      <c r="B185" s="7"/>
      <c r="C185" s="7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4"/>
      <c r="R185" s="15"/>
    </row>
    <row r="186" spans="1:19" x14ac:dyDescent="0.25">
      <c r="A186" s="14" t="s">
        <v>27</v>
      </c>
      <c r="B186" s="7"/>
      <c r="C186" s="7"/>
      <c r="D186" s="8">
        <f t="shared" ref="D186:P186" si="34">SUM(D182:D184)</f>
        <v>4533029</v>
      </c>
      <c r="E186" s="8">
        <f t="shared" si="34"/>
        <v>4539389</v>
      </c>
      <c r="F186" s="8">
        <f t="shared" si="34"/>
        <v>4546574</v>
      </c>
      <c r="G186" s="8">
        <f t="shared" si="34"/>
        <v>4550254</v>
      </c>
      <c r="H186" s="8">
        <f t="shared" si="34"/>
        <v>4549811</v>
      </c>
      <c r="I186" s="8">
        <f t="shared" si="34"/>
        <v>4549338</v>
      </c>
      <c r="J186" s="8">
        <f t="shared" si="34"/>
        <v>4549687</v>
      </c>
      <c r="K186" s="8">
        <f t="shared" si="34"/>
        <v>4550328</v>
      </c>
      <c r="L186" s="8">
        <f t="shared" si="34"/>
        <v>4545995</v>
      </c>
      <c r="M186" s="8">
        <f t="shared" si="34"/>
        <v>4546841</v>
      </c>
      <c r="N186" s="8">
        <f t="shared" si="34"/>
        <v>4549257</v>
      </c>
      <c r="O186" s="8">
        <f t="shared" si="34"/>
        <v>4554107</v>
      </c>
      <c r="P186" s="8">
        <f t="shared" si="34"/>
        <v>4547050.833333333</v>
      </c>
      <c r="Q186" s="4"/>
      <c r="R186" s="15">
        <f t="shared" si="30"/>
        <v>5.9117579103271645E-3</v>
      </c>
      <c r="S186" s="17"/>
    </row>
    <row r="187" spans="1:19" x14ac:dyDescent="0.25">
      <c r="A187" s="7"/>
      <c r="B187" s="7"/>
      <c r="C187" s="7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4"/>
      <c r="R187" s="15"/>
    </row>
    <row r="188" spans="1:19" x14ac:dyDescent="0.25">
      <c r="A188" s="10" t="s">
        <v>28</v>
      </c>
      <c r="B188" s="7"/>
      <c r="C188" s="7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4"/>
      <c r="R188" s="15"/>
    </row>
    <row r="189" spans="1:19" x14ac:dyDescent="0.25">
      <c r="A189" s="11" t="s">
        <v>16</v>
      </c>
      <c r="B189" s="7"/>
      <c r="C189" s="7"/>
      <c r="D189" s="8">
        <f t="shared" ref="D189:P194" si="35">(D159/D174)*1000</f>
        <v>1129.5529553908068</v>
      </c>
      <c r="E189" s="8">
        <f t="shared" si="35"/>
        <v>867.51444129682704</v>
      </c>
      <c r="F189" s="8">
        <f t="shared" si="35"/>
        <v>847.29812631131017</v>
      </c>
      <c r="G189" s="8">
        <f t="shared" si="35"/>
        <v>1037.6259115096937</v>
      </c>
      <c r="H189" s="8">
        <f t="shared" si="35"/>
        <v>1151.867897470308</v>
      </c>
      <c r="I189" s="8">
        <f t="shared" si="35"/>
        <v>1335.352109620487</v>
      </c>
      <c r="J189" s="8">
        <f t="shared" si="35"/>
        <v>1355.9635579965509</v>
      </c>
      <c r="K189" s="8">
        <f t="shared" si="35"/>
        <v>1437.9008103225651</v>
      </c>
      <c r="L189" s="8">
        <f t="shared" si="35"/>
        <v>1446.9714243333322</v>
      </c>
      <c r="M189" s="8">
        <f t="shared" si="35"/>
        <v>1166.3216313543742</v>
      </c>
      <c r="N189" s="8">
        <f t="shared" si="35"/>
        <v>893.07940671712572</v>
      </c>
      <c r="O189" s="8">
        <f t="shared" si="35"/>
        <v>900.39116091750736</v>
      </c>
      <c r="P189" s="8">
        <f t="shared" si="35"/>
        <v>13569.843557050635</v>
      </c>
      <c r="Q189" s="4"/>
      <c r="R189" s="15">
        <f t="shared" si="30"/>
        <v>-3.5566098771822596E-2</v>
      </c>
    </row>
    <row r="190" spans="1:19" x14ac:dyDescent="0.25">
      <c r="A190" s="11" t="s">
        <v>17</v>
      </c>
      <c r="B190" s="7"/>
      <c r="C190" s="7"/>
      <c r="D190" s="8">
        <f t="shared" si="35"/>
        <v>6705.4936509380241</v>
      </c>
      <c r="E190" s="8">
        <f t="shared" si="35"/>
        <v>6234.800726092054</v>
      </c>
      <c r="F190" s="8">
        <f t="shared" si="35"/>
        <v>6533.347807456641</v>
      </c>
      <c r="G190" s="8">
        <f t="shared" si="35"/>
        <v>7362.9870643155373</v>
      </c>
      <c r="H190" s="8">
        <f t="shared" si="35"/>
        <v>7485.6594100708653</v>
      </c>
      <c r="I190" s="8">
        <f t="shared" si="35"/>
        <v>8111.8883363952145</v>
      </c>
      <c r="J190" s="8">
        <f t="shared" si="35"/>
        <v>8026.9030600813667</v>
      </c>
      <c r="K190" s="8">
        <f t="shared" si="35"/>
        <v>8178.3381709292598</v>
      </c>
      <c r="L190" s="8">
        <f t="shared" si="35"/>
        <v>8648.1828924668207</v>
      </c>
      <c r="M190" s="8">
        <f t="shared" si="35"/>
        <v>7654.4554754361116</v>
      </c>
      <c r="N190" s="8">
        <f t="shared" si="35"/>
        <v>6827.6250760695884</v>
      </c>
      <c r="O190" s="8">
        <f t="shared" si="35"/>
        <v>6900.7963812603748</v>
      </c>
      <c r="P190" s="8">
        <f t="shared" si="35"/>
        <v>88684.797510046425</v>
      </c>
      <c r="Q190" s="4"/>
      <c r="R190" s="15">
        <f t="shared" si="30"/>
        <v>2.4973190656665256E-3</v>
      </c>
    </row>
    <row r="191" spans="1:19" x14ac:dyDescent="0.25">
      <c r="A191" s="11" t="s">
        <v>18</v>
      </c>
      <c r="B191" s="7"/>
      <c r="C191" s="7"/>
      <c r="D191" s="8">
        <f t="shared" si="35"/>
        <v>28429.912733953381</v>
      </c>
      <c r="E191" s="8">
        <f t="shared" si="35"/>
        <v>27883.668351522112</v>
      </c>
      <c r="F191" s="8">
        <f t="shared" si="35"/>
        <v>28413.997334878335</v>
      </c>
      <c r="G191" s="8">
        <f t="shared" si="35"/>
        <v>31980.988809413935</v>
      </c>
      <c r="H191" s="8">
        <f t="shared" si="35"/>
        <v>29394.726501604768</v>
      </c>
      <c r="I191" s="8">
        <f t="shared" si="35"/>
        <v>32387.741853770869</v>
      </c>
      <c r="J191" s="8">
        <f t="shared" si="35"/>
        <v>29609.06681232751</v>
      </c>
      <c r="K191" s="8">
        <f t="shared" si="35"/>
        <v>30916.317460317452</v>
      </c>
      <c r="L191" s="8">
        <f t="shared" si="35"/>
        <v>30088.45124457639</v>
      </c>
      <c r="M191" s="8">
        <f t="shared" si="35"/>
        <v>28675.387537296305</v>
      </c>
      <c r="N191" s="8">
        <f t="shared" si="35"/>
        <v>28757.278680963915</v>
      </c>
      <c r="O191" s="8">
        <f t="shared" si="35"/>
        <v>28561.59006139233</v>
      </c>
      <c r="P191" s="8">
        <f t="shared" si="35"/>
        <v>355103.70911601419</v>
      </c>
      <c r="Q191" s="4"/>
      <c r="R191" s="15">
        <f t="shared" si="30"/>
        <v>1.0775288279594175E-2</v>
      </c>
    </row>
    <row r="192" spans="1:19" x14ac:dyDescent="0.25">
      <c r="A192" s="11" t="s">
        <v>19</v>
      </c>
      <c r="B192" s="7"/>
      <c r="C192" s="7"/>
      <c r="D192" s="8">
        <f t="shared" si="35"/>
        <v>11100.311680572111</v>
      </c>
      <c r="E192" s="8">
        <f t="shared" si="35"/>
        <v>10704.919666765843</v>
      </c>
      <c r="F192" s="8">
        <f t="shared" si="35"/>
        <v>10824.568883610451</v>
      </c>
      <c r="G192" s="8">
        <f t="shared" si="35"/>
        <v>10781.660041530702</v>
      </c>
      <c r="H192" s="8">
        <f t="shared" si="35"/>
        <v>10795.713182897862</v>
      </c>
      <c r="I192" s="8">
        <f t="shared" si="35"/>
        <v>10831.967072085436</v>
      </c>
      <c r="J192" s="8">
        <f t="shared" si="35"/>
        <v>10576.85671907446</v>
      </c>
      <c r="K192" s="8">
        <f t="shared" si="35"/>
        <v>11013.65462085308</v>
      </c>
      <c r="L192" s="8">
        <f t="shared" si="35"/>
        <v>10507.629399585921</v>
      </c>
      <c r="M192" s="8">
        <f t="shared" si="35"/>
        <v>10860.154435602712</v>
      </c>
      <c r="N192" s="8">
        <f t="shared" si="35"/>
        <v>10777.52361396304</v>
      </c>
      <c r="O192" s="8">
        <f t="shared" si="35"/>
        <v>10713.817383669884</v>
      </c>
      <c r="P192" s="8">
        <f t="shared" si="35"/>
        <v>129486.36998668047</v>
      </c>
      <c r="Q192" s="4"/>
      <c r="R192" s="15">
        <f t="shared" si="30"/>
        <v>-6.9162355785776786E-3</v>
      </c>
    </row>
    <row r="193" spans="1:18" x14ac:dyDescent="0.25">
      <c r="A193" s="11" t="s">
        <v>20</v>
      </c>
      <c r="B193" s="7"/>
      <c r="C193" s="7"/>
      <c r="D193" s="8">
        <f t="shared" si="35"/>
        <v>10526.484210526314</v>
      </c>
      <c r="E193" s="8">
        <f t="shared" si="35"/>
        <v>11261.410526315787</v>
      </c>
      <c r="F193" s="8">
        <f t="shared" si="35"/>
        <v>12532.789473684212</v>
      </c>
      <c r="G193" s="8">
        <f t="shared" si="35"/>
        <v>11837.294736842105</v>
      </c>
      <c r="H193" s="8">
        <f t="shared" si="35"/>
        <v>11533.278947368421</v>
      </c>
      <c r="I193" s="8">
        <f t="shared" si="35"/>
        <v>12869.64021164021</v>
      </c>
      <c r="J193" s="8">
        <f t="shared" si="35"/>
        <v>11823.73544973545</v>
      </c>
      <c r="K193" s="8">
        <f t="shared" si="35"/>
        <v>13140.846560846559</v>
      </c>
      <c r="L193" s="8">
        <f t="shared" si="35"/>
        <v>12765.090425531915</v>
      </c>
      <c r="M193" s="8">
        <f t="shared" si="35"/>
        <v>11769.79255319149</v>
      </c>
      <c r="N193" s="8">
        <f t="shared" si="35"/>
        <v>11993.638297872341</v>
      </c>
      <c r="O193" s="8">
        <f t="shared" si="35"/>
        <v>11493.620320855614</v>
      </c>
      <c r="P193" s="8">
        <f t="shared" si="35"/>
        <v>143537.96825396825</v>
      </c>
      <c r="Q193" s="4"/>
      <c r="R193" s="15">
        <f t="shared" si="30"/>
        <v>-8.7005074426408369E-3</v>
      </c>
    </row>
    <row r="194" spans="1:18" x14ac:dyDescent="0.25">
      <c r="A194" s="11" t="s">
        <v>21</v>
      </c>
      <c r="B194" s="7"/>
      <c r="C194" s="7"/>
      <c r="D194" s="8">
        <f t="shared" si="35"/>
        <v>304271.73913043481</v>
      </c>
      <c r="E194" s="8">
        <f t="shared" si="35"/>
        <v>264904.34782608697</v>
      </c>
      <c r="F194" s="8">
        <f t="shared" si="35"/>
        <v>282039.13043478259</v>
      </c>
      <c r="G194" s="8">
        <f t="shared" si="35"/>
        <v>285280.43478260865</v>
      </c>
      <c r="H194" s="8">
        <f t="shared" si="35"/>
        <v>284550</v>
      </c>
      <c r="I194" s="8">
        <f t="shared" si="35"/>
        <v>316780.43478260865</v>
      </c>
      <c r="J194" s="8">
        <f t="shared" si="35"/>
        <v>315465.39130434778</v>
      </c>
      <c r="K194" s="8">
        <f t="shared" si="35"/>
        <v>292036.95652173919</v>
      </c>
      <c r="L194" s="8">
        <f t="shared" si="35"/>
        <v>347489.13043478265</v>
      </c>
      <c r="M194" s="8">
        <f t="shared" si="35"/>
        <v>295750</v>
      </c>
      <c r="N194" s="8">
        <f t="shared" si="35"/>
        <v>284626.08695652173</v>
      </c>
      <c r="O194" s="8">
        <f t="shared" si="35"/>
        <v>289236.95652173908</v>
      </c>
      <c r="P194" s="8">
        <f t="shared" si="35"/>
        <v>3562430.6086956514</v>
      </c>
      <c r="Q194" s="4"/>
      <c r="R194" s="15">
        <f t="shared" si="30"/>
        <v>7.5081678149355735E-3</v>
      </c>
    </row>
    <row r="195" spans="1:18" x14ac:dyDescent="0.25">
      <c r="A195" s="11"/>
      <c r="B195" s="7"/>
      <c r="C195" s="7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4"/>
      <c r="R195" s="15"/>
    </row>
    <row r="196" spans="1:18" x14ac:dyDescent="0.25">
      <c r="A196" s="10" t="s">
        <v>22</v>
      </c>
      <c r="B196" s="7"/>
      <c r="C196" s="7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4"/>
      <c r="R196" s="15"/>
    </row>
    <row r="197" spans="1:18" x14ac:dyDescent="0.25">
      <c r="A197" s="10" t="s">
        <v>28</v>
      </c>
      <c r="B197" s="7"/>
      <c r="C197" s="7"/>
      <c r="D197" s="8">
        <f t="shared" ref="D197:P197" si="36">(D167/D182)*1000</f>
        <v>1813.4180613206547</v>
      </c>
      <c r="E197" s="8">
        <f t="shared" si="36"/>
        <v>1526.3342753113639</v>
      </c>
      <c r="F197" s="8">
        <f t="shared" si="36"/>
        <v>1542.267603988854</v>
      </c>
      <c r="G197" s="8">
        <f t="shared" si="36"/>
        <v>1810.5306749147135</v>
      </c>
      <c r="H197" s="8">
        <f t="shared" si="36"/>
        <v>1921.8275592409875</v>
      </c>
      <c r="I197" s="8">
        <f t="shared" si="36"/>
        <v>2161.043014657314</v>
      </c>
      <c r="J197" s="8">
        <f t="shared" si="36"/>
        <v>2164.8588325513742</v>
      </c>
      <c r="K197" s="8">
        <f t="shared" si="36"/>
        <v>2257.676674820666</v>
      </c>
      <c r="L197" s="8">
        <f t="shared" si="36"/>
        <v>2317.2808362974833</v>
      </c>
      <c r="M197" s="8">
        <f t="shared" si="36"/>
        <v>1954.6698956526905</v>
      </c>
      <c r="N197" s="8">
        <f t="shared" si="36"/>
        <v>1620.0220326379003</v>
      </c>
      <c r="O197" s="8">
        <f t="shared" si="36"/>
        <v>1633.3755057254989</v>
      </c>
      <c r="P197" s="8">
        <f t="shared" si="36"/>
        <v>22724.083069616616</v>
      </c>
      <c r="Q197" s="4"/>
      <c r="R197" s="15">
        <f>P197/P147-1</f>
        <v>-1.7562922159542804E-2</v>
      </c>
    </row>
    <row r="198" spans="1:18" x14ac:dyDescent="0.25">
      <c r="A198" s="10"/>
      <c r="B198" s="7"/>
      <c r="C198" s="7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4"/>
      <c r="R198" s="15"/>
    </row>
    <row r="199" spans="1:18" x14ac:dyDescent="0.25">
      <c r="A199" s="11" t="s">
        <v>24</v>
      </c>
      <c r="B199" s="7"/>
      <c r="C199" s="7"/>
      <c r="D199" s="8">
        <f t="shared" ref="D199:P199" si="37">(D169/D184)*1000</f>
        <v>34029170.599999994</v>
      </c>
      <c r="E199" s="8">
        <f t="shared" si="37"/>
        <v>30515867.399999999</v>
      </c>
      <c r="F199" s="8">
        <f t="shared" si="37"/>
        <v>28638252.199999999</v>
      </c>
      <c r="G199" s="8">
        <f t="shared" si="37"/>
        <v>32840894.799999993</v>
      </c>
      <c r="H199" s="8">
        <f t="shared" si="37"/>
        <v>37321387.600000001</v>
      </c>
      <c r="I199" s="8">
        <f t="shared" si="37"/>
        <v>39360370</v>
      </c>
      <c r="J199" s="8">
        <f t="shared" si="37"/>
        <v>40443562.200000003</v>
      </c>
      <c r="K199" s="8">
        <f t="shared" si="37"/>
        <v>43192873.200000003</v>
      </c>
      <c r="L199" s="8">
        <f t="shared" si="37"/>
        <v>42834374.200000003</v>
      </c>
      <c r="M199" s="8">
        <f t="shared" si="37"/>
        <v>33003596.666666664</v>
      </c>
      <c r="N199" s="8">
        <f t="shared" si="37"/>
        <v>29069482.999999996</v>
      </c>
      <c r="O199" s="8">
        <f t="shared" si="37"/>
        <v>26239669.333333336</v>
      </c>
      <c r="P199" s="8">
        <f t="shared" si="37"/>
        <v>414430524.76190472</v>
      </c>
      <c r="Q199" s="4"/>
      <c r="R199" s="15">
        <f t="shared" si="30"/>
        <v>2.8349531227582991E-2</v>
      </c>
    </row>
    <row r="200" spans="1:18" x14ac:dyDescent="0.25">
      <c r="A200" s="7"/>
      <c r="B200" s="7"/>
      <c r="C200" s="7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4"/>
      <c r="R200" s="15"/>
    </row>
    <row r="201" spans="1:18" x14ac:dyDescent="0.25">
      <c r="A201" s="14" t="s">
        <v>29</v>
      </c>
      <c r="B201" s="7"/>
      <c r="C201" s="7"/>
      <c r="D201" s="8">
        <f t="shared" ref="D201:P201" si="38">(D171/D186)*1000</f>
        <v>1850.9507543410816</v>
      </c>
      <c r="E201" s="8">
        <f t="shared" si="38"/>
        <v>1559.944901175026</v>
      </c>
      <c r="F201" s="8">
        <f t="shared" si="38"/>
        <v>1573.7602289108238</v>
      </c>
      <c r="G201" s="8">
        <f t="shared" si="38"/>
        <v>1846.6155662958597</v>
      </c>
      <c r="H201" s="8">
        <f t="shared" si="38"/>
        <v>1962.8396647684924</v>
      </c>
      <c r="I201" s="8">
        <f t="shared" si="38"/>
        <v>2204.3000873973315</v>
      </c>
      <c r="J201" s="8">
        <f t="shared" si="38"/>
        <v>2209.302985897712</v>
      </c>
      <c r="K201" s="8">
        <f t="shared" si="38"/>
        <v>2305.1354684761181</v>
      </c>
      <c r="L201" s="8">
        <f t="shared" si="38"/>
        <v>2364.3904975698383</v>
      </c>
      <c r="M201" s="8">
        <f t="shared" si="38"/>
        <v>1998.2187798077832</v>
      </c>
      <c r="N201" s="8">
        <f t="shared" si="38"/>
        <v>1658.3595409096474</v>
      </c>
      <c r="O201" s="8">
        <f t="shared" si="38"/>
        <v>1667.9439108479446</v>
      </c>
      <c r="P201" s="8">
        <f t="shared" si="38"/>
        <v>23202.556047665326</v>
      </c>
      <c r="Q201" s="4"/>
      <c r="R201" s="15">
        <f t="shared" si="30"/>
        <v>-1.6152685295536928E-2</v>
      </c>
    </row>
    <row r="203" spans="1:18" x14ac:dyDescent="0.25">
      <c r="A203" s="1" t="s">
        <v>34</v>
      </c>
      <c r="B203" s="2"/>
      <c r="C203" s="2"/>
      <c r="D203" s="3"/>
      <c r="E203" s="3"/>
      <c r="F203" s="3"/>
      <c r="G203" s="3"/>
      <c r="H203" s="3"/>
      <c r="I203" s="3"/>
      <c r="J203" s="2"/>
      <c r="K203" s="3"/>
      <c r="L203" s="3"/>
      <c r="M203" s="3"/>
      <c r="N203" s="3"/>
      <c r="O203" s="3"/>
      <c r="P203" s="3"/>
      <c r="Q203" s="4"/>
    </row>
    <row r="204" spans="1:18" x14ac:dyDescent="0.25">
      <c r="A204" s="1" t="s">
        <v>1</v>
      </c>
      <c r="B204" s="2"/>
      <c r="C204" s="2"/>
      <c r="D204" s="3"/>
      <c r="E204" s="3"/>
      <c r="F204" s="3"/>
      <c r="G204" s="3"/>
      <c r="H204" s="3"/>
      <c r="I204" s="2"/>
      <c r="J204" s="3"/>
      <c r="K204" s="3"/>
      <c r="L204" s="3"/>
      <c r="M204" s="3"/>
      <c r="N204" s="3"/>
      <c r="O204" s="3"/>
      <c r="P204" s="3"/>
      <c r="Q204" s="6">
        <f>Q4</f>
        <v>42272</v>
      </c>
    </row>
    <row r="205" spans="1:18" x14ac:dyDescent="0.25">
      <c r="A205" s="1" t="s">
        <v>31</v>
      </c>
      <c r="B205" s="2"/>
      <c r="C205" s="2"/>
      <c r="D205" s="3"/>
      <c r="E205" s="3"/>
      <c r="F205" s="3"/>
      <c r="G205" s="3"/>
      <c r="H205" s="3"/>
      <c r="I205" s="2"/>
      <c r="J205" s="3"/>
      <c r="K205" s="3"/>
      <c r="L205" s="3"/>
      <c r="M205" s="3"/>
      <c r="N205" s="3"/>
      <c r="O205" s="3"/>
      <c r="P205" s="3"/>
      <c r="Q205" s="6"/>
    </row>
    <row r="206" spans="1:18" x14ac:dyDescent="0.25">
      <c r="A206" s="7"/>
      <c r="B206" s="7"/>
      <c r="C206" s="7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4"/>
    </row>
    <row r="207" spans="1:18" x14ac:dyDescent="0.25">
      <c r="A207" s="7"/>
      <c r="B207" s="7"/>
      <c r="C207" s="7"/>
      <c r="D207" s="9" t="s">
        <v>2</v>
      </c>
      <c r="E207" s="9" t="s">
        <v>3</v>
      </c>
      <c r="F207" s="9" t="s">
        <v>4</v>
      </c>
      <c r="G207" s="9" t="s">
        <v>5</v>
      </c>
      <c r="H207" s="9" t="s">
        <v>6</v>
      </c>
      <c r="I207" s="9" t="s">
        <v>7</v>
      </c>
      <c r="J207" s="9" t="s">
        <v>8</v>
      </c>
      <c r="K207" s="9" t="s">
        <v>9</v>
      </c>
      <c r="L207" s="9" t="s">
        <v>10</v>
      </c>
      <c r="M207" s="9" t="s">
        <v>11</v>
      </c>
      <c r="N207" s="9" t="s">
        <v>12</v>
      </c>
      <c r="O207" s="9" t="s">
        <v>13</v>
      </c>
      <c r="P207" s="9" t="s">
        <v>14</v>
      </c>
      <c r="Q207" s="4"/>
    </row>
    <row r="208" spans="1:18" x14ac:dyDescent="0.25">
      <c r="A208" s="10" t="s">
        <v>15</v>
      </c>
      <c r="B208" s="7"/>
      <c r="C208" s="7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4"/>
    </row>
    <row r="209" spans="1:20" x14ac:dyDescent="0.25">
      <c r="A209" s="11" t="s">
        <v>16</v>
      </c>
      <c r="B209" s="7"/>
      <c r="C209" s="7"/>
      <c r="D209" s="8">
        <v>4000847.4709999999</v>
      </c>
      <c r="E209" s="8">
        <v>3390701.44</v>
      </c>
      <c r="F209" s="8">
        <v>3701820.5419999999</v>
      </c>
      <c r="G209" s="8">
        <v>4090949.5469999998</v>
      </c>
      <c r="H209" s="8">
        <v>4194019.9430000004</v>
      </c>
      <c r="I209" s="8">
        <v>5175282.5779999997</v>
      </c>
      <c r="J209" s="8">
        <v>5521777.0530000003</v>
      </c>
      <c r="K209" s="8">
        <v>5763728.2009999994</v>
      </c>
      <c r="L209" s="8">
        <v>5422319.6639999999</v>
      </c>
      <c r="M209" s="8">
        <v>4950073.585</v>
      </c>
      <c r="N209" s="8">
        <v>3733524.7489999998</v>
      </c>
      <c r="O209" s="8">
        <v>3489144.7859999998</v>
      </c>
      <c r="P209" s="8">
        <f t="shared" ref="P209:P214" si="39">SUM(D209:O209)</f>
        <v>53434189.558999993</v>
      </c>
      <c r="Q209" s="4"/>
      <c r="R209" s="15">
        <f>P209/P159-1</f>
        <v>-2.2112992411504884E-2</v>
      </c>
    </row>
    <row r="210" spans="1:20" x14ac:dyDescent="0.25">
      <c r="A210" s="11" t="s">
        <v>17</v>
      </c>
      <c r="B210" s="7"/>
      <c r="C210" s="7"/>
      <c r="D210" s="8">
        <v>3546422.6980000003</v>
      </c>
      <c r="E210" s="8">
        <v>3282168.5829999996</v>
      </c>
      <c r="F210" s="8">
        <v>3475976.682</v>
      </c>
      <c r="G210" s="8">
        <v>3670592.2630000003</v>
      </c>
      <c r="H210" s="8">
        <v>3715830.8440000005</v>
      </c>
      <c r="I210" s="8">
        <v>4061134.4630000005</v>
      </c>
      <c r="J210" s="8">
        <v>4139492.0020000003</v>
      </c>
      <c r="K210" s="8">
        <v>4184881.2320000003</v>
      </c>
      <c r="L210" s="8">
        <v>4147214.2620000001</v>
      </c>
      <c r="M210" s="8">
        <v>4033820.1740000001</v>
      </c>
      <c r="N210" s="8">
        <v>3536667.7380000004</v>
      </c>
      <c r="O210" s="8">
        <v>3426057.7950000004</v>
      </c>
      <c r="P210" s="8">
        <f t="shared" si="39"/>
        <v>45220258.736000001</v>
      </c>
      <c r="Q210" s="4"/>
      <c r="R210" s="15">
        <f t="shared" ref="R210:R251" si="40">P210/P160-1</f>
        <v>3.7282840625660896E-3</v>
      </c>
    </row>
    <row r="211" spans="1:20" x14ac:dyDescent="0.25">
      <c r="A211" s="11" t="s">
        <v>18</v>
      </c>
      <c r="B211" s="7"/>
      <c r="C211" s="7"/>
      <c r="D211" s="8">
        <v>249295.88699999999</v>
      </c>
      <c r="E211" s="8">
        <v>246026.51200000005</v>
      </c>
      <c r="F211" s="8">
        <v>241875.84500000003</v>
      </c>
      <c r="G211" s="8">
        <v>250375.51299999998</v>
      </c>
      <c r="H211" s="8">
        <v>253145.568</v>
      </c>
      <c r="I211" s="8">
        <v>270547.38899999997</v>
      </c>
      <c r="J211" s="8">
        <v>251873.13699999999</v>
      </c>
      <c r="K211" s="8">
        <v>262783.84700000001</v>
      </c>
      <c r="L211" s="8">
        <v>232463.45400000003</v>
      </c>
      <c r="M211" s="8">
        <v>274164.516</v>
      </c>
      <c r="N211" s="8">
        <v>253289.383</v>
      </c>
      <c r="O211" s="8">
        <v>237968.49</v>
      </c>
      <c r="P211" s="8">
        <f t="shared" si="39"/>
        <v>3023809.5409999993</v>
      </c>
      <c r="Q211" s="4"/>
      <c r="R211" s="15">
        <f t="shared" si="40"/>
        <v>-2.0189774948171757E-2</v>
      </c>
      <c r="T211" s="16"/>
    </row>
    <row r="212" spans="1:20" x14ac:dyDescent="0.25">
      <c r="A212" s="11" t="s">
        <v>19</v>
      </c>
      <c r="B212" s="7"/>
      <c r="C212" s="7"/>
      <c r="D212" s="8">
        <v>35939.107000000004</v>
      </c>
      <c r="E212" s="8">
        <v>36489.045999999995</v>
      </c>
      <c r="F212" s="8">
        <v>37109.509000000005</v>
      </c>
      <c r="G212" s="8">
        <v>36995.852999999996</v>
      </c>
      <c r="H212" s="8">
        <v>35900.342000000004</v>
      </c>
      <c r="I212" s="8">
        <v>38643.218000000001</v>
      </c>
      <c r="J212" s="8">
        <v>34816.790999999997</v>
      </c>
      <c r="K212" s="8">
        <v>38284.356</v>
      </c>
      <c r="L212" s="8">
        <v>36862.557000000001</v>
      </c>
      <c r="M212" s="8">
        <v>31463.822999999997</v>
      </c>
      <c r="N212" s="8">
        <v>42016.519</v>
      </c>
      <c r="O212" s="8">
        <v>36809.243999999999</v>
      </c>
      <c r="P212" s="8">
        <f t="shared" si="39"/>
        <v>441330.36499999993</v>
      </c>
      <c r="Q212" s="4"/>
      <c r="R212" s="15">
        <f t="shared" si="40"/>
        <v>8.8249860302895833E-3</v>
      </c>
    </row>
    <row r="213" spans="1:20" x14ac:dyDescent="0.25">
      <c r="A213" s="11" t="s">
        <v>20</v>
      </c>
      <c r="B213" s="7"/>
      <c r="C213" s="7"/>
      <c r="D213" s="8">
        <v>1022.726</v>
      </c>
      <c r="E213" s="8">
        <v>3134.7599999999993</v>
      </c>
      <c r="F213" s="8">
        <v>2251.5309999999999</v>
      </c>
      <c r="G213" s="8">
        <v>2041.96</v>
      </c>
      <c r="H213" s="8">
        <v>2135.6769999999997</v>
      </c>
      <c r="I213" s="8">
        <v>1994.8690000000004</v>
      </c>
      <c r="J213" s="8">
        <v>2088.7359999999999</v>
      </c>
      <c r="K213" s="8">
        <v>2088.9009999999998</v>
      </c>
      <c r="L213" s="8">
        <v>2034.3620000000001</v>
      </c>
      <c r="M213" s="8">
        <v>2361.4110000000001</v>
      </c>
      <c r="N213" s="8">
        <v>2105.7750000000001</v>
      </c>
      <c r="O213" s="8">
        <v>2100.884</v>
      </c>
      <c r="P213" s="8">
        <f t="shared" si="39"/>
        <v>25361.591999999997</v>
      </c>
      <c r="Q213" s="4"/>
      <c r="R213" s="15">
        <f t="shared" si="40"/>
        <v>-6.5137126485642072E-2</v>
      </c>
    </row>
    <row r="214" spans="1:20" x14ac:dyDescent="0.25">
      <c r="A214" s="11" t="s">
        <v>21</v>
      </c>
      <c r="B214" s="7"/>
      <c r="C214" s="7"/>
      <c r="D214" s="8">
        <v>6876.8</v>
      </c>
      <c r="E214" s="8">
        <v>6484.1</v>
      </c>
      <c r="F214" s="8">
        <v>6335.35</v>
      </c>
      <c r="G214" s="8">
        <v>6652.45</v>
      </c>
      <c r="H214" s="8">
        <v>6435.8</v>
      </c>
      <c r="I214" s="8">
        <v>7466.2</v>
      </c>
      <c r="J214" s="8">
        <v>6688.85</v>
      </c>
      <c r="K214" s="8">
        <v>6947.15</v>
      </c>
      <c r="L214" s="8">
        <v>6337.45</v>
      </c>
      <c r="M214" s="8">
        <v>6850.55</v>
      </c>
      <c r="N214" s="8">
        <v>6909.7</v>
      </c>
      <c r="O214" s="8">
        <v>6613.95</v>
      </c>
      <c r="P214" s="8">
        <f t="shared" si="39"/>
        <v>80598.349999999991</v>
      </c>
      <c r="Q214" s="4"/>
      <c r="R214" s="15">
        <f t="shared" si="40"/>
        <v>-1.6324394248460217E-2</v>
      </c>
    </row>
    <row r="215" spans="1:20" x14ac:dyDescent="0.25">
      <c r="A215" s="11"/>
      <c r="B215" s="7"/>
      <c r="C215" s="7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4"/>
      <c r="R215" s="15"/>
    </row>
    <row r="216" spans="1:20" x14ac:dyDescent="0.25">
      <c r="A216" s="10" t="s">
        <v>22</v>
      </c>
      <c r="B216" s="7"/>
      <c r="C216" s="7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4"/>
      <c r="R216" s="15"/>
    </row>
    <row r="217" spans="1:20" x14ac:dyDescent="0.25">
      <c r="A217" s="10" t="s">
        <v>23</v>
      </c>
      <c r="B217" s="7"/>
      <c r="C217" s="7"/>
      <c r="D217" s="8">
        <f t="shared" ref="D217:P217" si="41">SUM(D209:D216)</f>
        <v>7840404.6889999993</v>
      </c>
      <c r="E217" s="8">
        <f t="shared" si="41"/>
        <v>6965004.4409999996</v>
      </c>
      <c r="F217" s="8">
        <f t="shared" si="41"/>
        <v>7465369.4589999989</v>
      </c>
      <c r="G217" s="8">
        <f t="shared" si="41"/>
        <v>8057607.5860000011</v>
      </c>
      <c r="H217" s="8">
        <f t="shared" si="41"/>
        <v>8207468.1740000006</v>
      </c>
      <c r="I217" s="8">
        <f t="shared" si="41"/>
        <v>9555068.717000002</v>
      </c>
      <c r="J217" s="8">
        <f t="shared" si="41"/>
        <v>9956736.5689999983</v>
      </c>
      <c r="K217" s="8">
        <f t="shared" si="41"/>
        <v>10258713.687000001</v>
      </c>
      <c r="L217" s="8">
        <f t="shared" si="41"/>
        <v>9847231.748999998</v>
      </c>
      <c r="M217" s="8">
        <f t="shared" si="41"/>
        <v>9298734.0590000022</v>
      </c>
      <c r="N217" s="8">
        <f t="shared" si="41"/>
        <v>7574513.864000001</v>
      </c>
      <c r="O217" s="8">
        <f t="shared" si="41"/>
        <v>7198695.1490000002</v>
      </c>
      <c r="P217" s="8">
        <f t="shared" si="41"/>
        <v>102225548.14299996</v>
      </c>
      <c r="Q217" s="4"/>
      <c r="R217" s="15">
        <f t="shared" si="40"/>
        <v>-1.0664092688215665E-2</v>
      </c>
    </row>
    <row r="218" spans="1:20" x14ac:dyDescent="0.25">
      <c r="A218" s="10"/>
      <c r="B218" s="7"/>
      <c r="C218" s="7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4"/>
      <c r="R218" s="15"/>
    </row>
    <row r="219" spans="1:20" x14ac:dyDescent="0.25">
      <c r="A219" s="11" t="s">
        <v>24</v>
      </c>
      <c r="B219" s="7"/>
      <c r="C219" s="7"/>
      <c r="D219" s="8">
        <v>157971.01</v>
      </c>
      <c r="E219" s="8">
        <v>162071.60399999999</v>
      </c>
      <c r="F219" s="8">
        <v>159613.859</v>
      </c>
      <c r="G219" s="8">
        <v>179548.94899999999</v>
      </c>
      <c r="H219" s="8">
        <v>174621.68100000001</v>
      </c>
      <c r="I219" s="8">
        <v>205372.965</v>
      </c>
      <c r="J219" s="8">
        <v>205879.92</v>
      </c>
      <c r="K219" s="8">
        <v>223288.742</v>
      </c>
      <c r="L219" s="8">
        <v>226481.851</v>
      </c>
      <c r="M219" s="8">
        <v>202962.894</v>
      </c>
      <c r="N219" s="8">
        <v>190442.03700000001</v>
      </c>
      <c r="O219" s="8">
        <v>148917.33100000001</v>
      </c>
      <c r="P219" s="8">
        <f>SUM(D219:O219)</f>
        <v>2237172.8430000003</v>
      </c>
      <c r="Q219" s="4"/>
      <c r="R219" s="15">
        <f t="shared" si="40"/>
        <v>2.8225806523890506E-2</v>
      </c>
    </row>
    <row r="220" spans="1:20" x14ac:dyDescent="0.25">
      <c r="A220" s="7"/>
      <c r="B220" s="7"/>
      <c r="C220" s="7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4"/>
      <c r="R220" s="15"/>
    </row>
    <row r="221" spans="1:20" x14ac:dyDescent="0.25">
      <c r="A221" s="10" t="s">
        <v>25</v>
      </c>
      <c r="B221" s="7"/>
      <c r="C221" s="7"/>
      <c r="D221" s="8">
        <f t="shared" ref="D221:P221" si="42">SUM(D217:D219)</f>
        <v>7998375.6989999991</v>
      </c>
      <c r="E221" s="8">
        <f t="shared" si="42"/>
        <v>7127076.0449999999</v>
      </c>
      <c r="F221" s="8">
        <f t="shared" si="42"/>
        <v>7624983.317999999</v>
      </c>
      <c r="G221" s="8">
        <f t="shared" si="42"/>
        <v>8237156.5350000011</v>
      </c>
      <c r="H221" s="8">
        <f t="shared" si="42"/>
        <v>8382089.8550000004</v>
      </c>
      <c r="I221" s="8">
        <f t="shared" si="42"/>
        <v>9760441.6820000019</v>
      </c>
      <c r="J221" s="8">
        <f t="shared" si="42"/>
        <v>10162616.488999998</v>
      </c>
      <c r="K221" s="8">
        <f t="shared" si="42"/>
        <v>10482002.429000001</v>
      </c>
      <c r="L221" s="8">
        <f t="shared" si="42"/>
        <v>10073713.599999998</v>
      </c>
      <c r="M221" s="8">
        <f t="shared" si="42"/>
        <v>9501696.9530000016</v>
      </c>
      <c r="N221" s="8">
        <f t="shared" si="42"/>
        <v>7764955.9010000005</v>
      </c>
      <c r="O221" s="8">
        <f t="shared" si="42"/>
        <v>7347612.4800000004</v>
      </c>
      <c r="P221" s="8">
        <f t="shared" si="42"/>
        <v>104462720.98599996</v>
      </c>
      <c r="Q221" s="4"/>
      <c r="R221" s="15">
        <f t="shared" si="40"/>
        <v>-9.8620781941206603E-3</v>
      </c>
      <c r="S221" s="17">
        <f>P221-'NEL,SALES,Unbilled ST'!D112</f>
        <v>0</v>
      </c>
    </row>
    <row r="222" spans="1:20" x14ac:dyDescent="0.25">
      <c r="A222" s="7"/>
      <c r="B222" s="7"/>
      <c r="C222" s="7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4"/>
      <c r="R222" s="15"/>
    </row>
    <row r="223" spans="1:20" x14ac:dyDescent="0.25">
      <c r="A223" s="10" t="s">
        <v>26</v>
      </c>
      <c r="B223" s="7"/>
      <c r="C223" s="7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4"/>
      <c r="R223" s="15"/>
    </row>
    <row r="224" spans="1:20" x14ac:dyDescent="0.25">
      <c r="A224" s="11" t="s">
        <v>16</v>
      </c>
      <c r="B224" s="7"/>
      <c r="C224" s="7"/>
      <c r="D224" s="13">
        <v>4037796</v>
      </c>
      <c r="E224" s="13">
        <v>4043285</v>
      </c>
      <c r="F224" s="13">
        <v>4051099</v>
      </c>
      <c r="G224" s="13">
        <v>4053654</v>
      </c>
      <c r="H224" s="13">
        <v>4052782</v>
      </c>
      <c r="I224" s="13">
        <v>4051323</v>
      </c>
      <c r="J224" s="13">
        <v>4052570</v>
      </c>
      <c r="K224" s="13">
        <v>4054570</v>
      </c>
      <c r="L224" s="13">
        <v>4053644</v>
      </c>
      <c r="M224" s="13">
        <v>4055163</v>
      </c>
      <c r="N224" s="13">
        <v>4058216</v>
      </c>
      <c r="O224" s="13">
        <v>4061984</v>
      </c>
      <c r="P224" s="8">
        <f>AVERAGE(C224:O224)</f>
        <v>4052173.8333333335</v>
      </c>
      <c r="Q224" s="4"/>
      <c r="R224" s="15">
        <f t="shared" si="40"/>
        <v>6.3113194653865445E-3</v>
      </c>
    </row>
    <row r="225" spans="1:19" x14ac:dyDescent="0.25">
      <c r="A225" s="11" t="s">
        <v>17</v>
      </c>
      <c r="B225" s="7"/>
      <c r="C225" s="7"/>
      <c r="D225" s="13">
        <v>510021</v>
      </c>
      <c r="E225" s="13">
        <v>510239</v>
      </c>
      <c r="F225" s="13">
        <v>510602</v>
      </c>
      <c r="G225" s="13">
        <v>511111</v>
      </c>
      <c r="H225" s="13">
        <v>511689</v>
      </c>
      <c r="I225" s="13">
        <v>511685</v>
      </c>
      <c r="J225" s="13">
        <v>512215</v>
      </c>
      <c r="K225" s="13">
        <v>512613</v>
      </c>
      <c r="L225" s="13">
        <v>512887</v>
      </c>
      <c r="M225" s="13">
        <v>512980</v>
      </c>
      <c r="N225" s="13">
        <v>513162</v>
      </c>
      <c r="O225" s="13">
        <v>513438</v>
      </c>
      <c r="P225" s="8">
        <f>AVERAGE(D225:O225)</f>
        <v>511886.83333333331</v>
      </c>
      <c r="Q225" s="4"/>
      <c r="R225" s="15">
        <f t="shared" si="40"/>
        <v>7.6419901654445344E-3</v>
      </c>
    </row>
    <row r="226" spans="1:19" x14ac:dyDescent="0.25">
      <c r="A226" s="11" t="s">
        <v>18</v>
      </c>
      <c r="B226" s="7"/>
      <c r="C226" s="7"/>
      <c r="D226" s="13">
        <v>8580</v>
      </c>
      <c r="E226" s="13">
        <v>8567</v>
      </c>
      <c r="F226" s="13">
        <v>8611</v>
      </c>
      <c r="G226" s="13">
        <v>8652</v>
      </c>
      <c r="H226" s="13">
        <v>8653</v>
      </c>
      <c r="I226" s="13">
        <v>8698</v>
      </c>
      <c r="J226" s="13">
        <v>8690</v>
      </c>
      <c r="K226" s="13">
        <v>8749</v>
      </c>
      <c r="L226" s="13">
        <v>8788</v>
      </c>
      <c r="M226" s="13">
        <v>8937</v>
      </c>
      <c r="N226" s="13">
        <v>8979</v>
      </c>
      <c r="O226" s="13">
        <v>9007</v>
      </c>
      <c r="P226" s="8">
        <f>AVERAGE(D226:O226)</f>
        <v>8742.5833333333339</v>
      </c>
      <c r="Q226" s="4"/>
      <c r="R226" s="15">
        <f t="shared" si="40"/>
        <v>5.9641956486302661E-3</v>
      </c>
    </row>
    <row r="227" spans="1:19" x14ac:dyDescent="0.25">
      <c r="A227" s="11" t="s">
        <v>19</v>
      </c>
      <c r="B227" s="7"/>
      <c r="C227" s="7"/>
      <c r="D227" s="13">
        <v>3403</v>
      </c>
      <c r="E227" s="13">
        <v>3401</v>
      </c>
      <c r="F227" s="13">
        <v>3403</v>
      </c>
      <c r="G227" s="13">
        <v>3407</v>
      </c>
      <c r="H227" s="13">
        <v>3413</v>
      </c>
      <c r="I227" s="13">
        <v>3426</v>
      </c>
      <c r="J227" s="13">
        <v>3433</v>
      </c>
      <c r="K227" s="13">
        <v>3438</v>
      </c>
      <c r="L227" s="13">
        <v>3439</v>
      </c>
      <c r="M227" s="13">
        <v>3454</v>
      </c>
      <c r="N227" s="13">
        <v>3466</v>
      </c>
      <c r="O227" s="13">
        <v>3471</v>
      </c>
      <c r="P227" s="8">
        <f>AVERAGE(D227:O227)</f>
        <v>3429.5</v>
      </c>
      <c r="Q227" s="4"/>
      <c r="R227" s="15">
        <f t="shared" si="40"/>
        <v>1.5095456563563703E-2</v>
      </c>
    </row>
    <row r="228" spans="1:19" x14ac:dyDescent="0.25">
      <c r="A228" s="11" t="s">
        <v>20</v>
      </c>
      <c r="B228" s="7"/>
      <c r="C228" s="7"/>
      <c r="D228" s="13">
        <v>186</v>
      </c>
      <c r="E228" s="13">
        <v>186</v>
      </c>
      <c r="F228" s="13">
        <v>186</v>
      </c>
      <c r="G228" s="13">
        <v>185</v>
      </c>
      <c r="H228" s="13">
        <v>185</v>
      </c>
      <c r="I228" s="13">
        <v>185</v>
      </c>
      <c r="J228" s="13">
        <v>185</v>
      </c>
      <c r="K228" s="13">
        <v>185</v>
      </c>
      <c r="L228" s="13">
        <v>185</v>
      </c>
      <c r="M228" s="13">
        <v>185</v>
      </c>
      <c r="N228" s="13">
        <v>185</v>
      </c>
      <c r="O228" s="13">
        <v>186</v>
      </c>
      <c r="P228" s="8">
        <f>AVERAGE(D228:O228)</f>
        <v>185.33333333333334</v>
      </c>
      <c r="Q228" s="4"/>
      <c r="R228" s="15">
        <f t="shared" si="40"/>
        <v>-1.940035273368601E-2</v>
      </c>
    </row>
    <row r="229" spans="1:19" x14ac:dyDescent="0.25">
      <c r="A229" s="11" t="s">
        <v>21</v>
      </c>
      <c r="B229" s="7"/>
      <c r="C229" s="7"/>
      <c r="D229" s="13">
        <v>23</v>
      </c>
      <c r="E229" s="13">
        <v>23</v>
      </c>
      <c r="F229" s="13">
        <v>23</v>
      </c>
      <c r="G229" s="13">
        <v>23</v>
      </c>
      <c r="H229" s="13">
        <v>23</v>
      </c>
      <c r="I229" s="13">
        <v>23</v>
      </c>
      <c r="J229" s="13">
        <v>23</v>
      </c>
      <c r="K229" s="13">
        <v>23</v>
      </c>
      <c r="L229" s="13">
        <v>26</v>
      </c>
      <c r="M229" s="13">
        <v>26</v>
      </c>
      <c r="N229" s="13">
        <v>26</v>
      </c>
      <c r="O229" s="13">
        <v>26</v>
      </c>
      <c r="P229" s="8">
        <f>AVERAGE(D229:O229)</f>
        <v>24</v>
      </c>
      <c r="Q229" s="4"/>
      <c r="R229" s="15">
        <f t="shared" si="40"/>
        <v>4.3478260869565188E-2</v>
      </c>
    </row>
    <row r="230" spans="1:19" x14ac:dyDescent="0.25">
      <c r="A230" s="11"/>
      <c r="B230" s="7"/>
      <c r="C230" s="7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4"/>
      <c r="R230" s="15"/>
    </row>
    <row r="231" spans="1:19" x14ac:dyDescent="0.25">
      <c r="A231" s="10" t="s">
        <v>22</v>
      </c>
      <c r="B231" s="7"/>
      <c r="C231" s="7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4"/>
      <c r="R231" s="15"/>
    </row>
    <row r="232" spans="1:19" x14ac:dyDescent="0.25">
      <c r="A232" s="10" t="s">
        <v>26</v>
      </c>
      <c r="B232" s="7"/>
      <c r="C232" s="7"/>
      <c r="D232" s="8">
        <f t="shared" ref="D232:P232" si="43">SUM(D224:D231)</f>
        <v>4560009</v>
      </c>
      <c r="E232" s="8">
        <f t="shared" si="43"/>
        <v>4565701</v>
      </c>
      <c r="F232" s="8">
        <f t="shared" si="43"/>
        <v>4573924</v>
      </c>
      <c r="G232" s="8">
        <f t="shared" si="43"/>
        <v>4577032</v>
      </c>
      <c r="H232" s="8">
        <f t="shared" si="43"/>
        <v>4576745</v>
      </c>
      <c r="I232" s="8">
        <f t="shared" si="43"/>
        <v>4575340</v>
      </c>
      <c r="J232" s="8">
        <f t="shared" si="43"/>
        <v>4577116</v>
      </c>
      <c r="K232" s="8">
        <f t="shared" si="43"/>
        <v>4579578</v>
      </c>
      <c r="L232" s="8">
        <f t="shared" si="43"/>
        <v>4578969</v>
      </c>
      <c r="M232" s="8">
        <f t="shared" si="43"/>
        <v>4580745</v>
      </c>
      <c r="N232" s="8">
        <f t="shared" si="43"/>
        <v>4584034</v>
      </c>
      <c r="O232" s="8">
        <f t="shared" si="43"/>
        <v>4588112</v>
      </c>
      <c r="P232" s="8">
        <f t="shared" si="43"/>
        <v>4576442.083333333</v>
      </c>
      <c r="Q232" s="4"/>
      <c r="R232" s="15">
        <f t="shared" si="40"/>
        <v>6.464967078348538E-3</v>
      </c>
    </row>
    <row r="233" spans="1:19" x14ac:dyDescent="0.25">
      <c r="A233" s="10"/>
      <c r="B233" s="7"/>
      <c r="C233" s="7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4"/>
      <c r="R233" s="15"/>
    </row>
    <row r="234" spans="1:19" x14ac:dyDescent="0.25">
      <c r="A234" s="11" t="s">
        <v>24</v>
      </c>
      <c r="B234" s="7"/>
      <c r="C234" s="7"/>
      <c r="D234" s="13">
        <v>6</v>
      </c>
      <c r="E234" s="13">
        <v>6</v>
      </c>
      <c r="F234" s="13">
        <v>6</v>
      </c>
      <c r="G234" s="13">
        <v>6</v>
      </c>
      <c r="H234" s="13">
        <v>6</v>
      </c>
      <c r="I234" s="13">
        <v>7</v>
      </c>
      <c r="J234" s="13">
        <v>7</v>
      </c>
      <c r="K234" s="13">
        <v>7</v>
      </c>
      <c r="L234" s="13">
        <v>7</v>
      </c>
      <c r="M234" s="13">
        <v>7</v>
      </c>
      <c r="N234" s="13">
        <v>7</v>
      </c>
      <c r="O234" s="13">
        <v>7</v>
      </c>
      <c r="P234" s="8">
        <f>AVERAGE(D234:O234)</f>
        <v>6.583333333333333</v>
      </c>
      <c r="Q234" s="4"/>
      <c r="R234" s="15">
        <f t="shared" si="40"/>
        <v>0.25396825396825395</v>
      </c>
    </row>
    <row r="235" spans="1:19" x14ac:dyDescent="0.25">
      <c r="A235" s="7"/>
      <c r="B235" s="7"/>
      <c r="C235" s="7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4"/>
      <c r="R235" s="15"/>
    </row>
    <row r="236" spans="1:19" x14ac:dyDescent="0.25">
      <c r="A236" s="14" t="s">
        <v>27</v>
      </c>
      <c r="B236" s="7"/>
      <c r="C236" s="7"/>
      <c r="D236" s="8">
        <f t="shared" ref="D236:P236" si="44">SUM(D232:D234)</f>
        <v>4560015</v>
      </c>
      <c r="E236" s="8">
        <f t="shared" si="44"/>
        <v>4565707</v>
      </c>
      <c r="F236" s="8">
        <f t="shared" si="44"/>
        <v>4573930</v>
      </c>
      <c r="G236" s="8">
        <f t="shared" si="44"/>
        <v>4577038</v>
      </c>
      <c r="H236" s="8">
        <f t="shared" si="44"/>
        <v>4576751</v>
      </c>
      <c r="I236" s="8">
        <f t="shared" si="44"/>
        <v>4575347</v>
      </c>
      <c r="J236" s="8">
        <f t="shared" si="44"/>
        <v>4577123</v>
      </c>
      <c r="K236" s="8">
        <f t="shared" si="44"/>
        <v>4579585</v>
      </c>
      <c r="L236" s="8">
        <f t="shared" si="44"/>
        <v>4578976</v>
      </c>
      <c r="M236" s="8">
        <f t="shared" si="44"/>
        <v>4580752</v>
      </c>
      <c r="N236" s="8">
        <f t="shared" si="44"/>
        <v>4584041</v>
      </c>
      <c r="O236" s="8">
        <f t="shared" si="44"/>
        <v>4588119</v>
      </c>
      <c r="P236" s="8">
        <f t="shared" si="44"/>
        <v>4576448.666666666</v>
      </c>
      <c r="Q236" s="4"/>
      <c r="R236" s="15">
        <f t="shared" si="40"/>
        <v>6.4652528442885604E-3</v>
      </c>
      <c r="S236" s="17" t="e">
        <v>#REF!</v>
      </c>
    </row>
    <row r="237" spans="1:19" x14ac:dyDescent="0.25">
      <c r="A237" s="7"/>
      <c r="B237" s="7"/>
      <c r="C237" s="7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4"/>
      <c r="R237" s="15"/>
    </row>
    <row r="238" spans="1:19" x14ac:dyDescent="0.25">
      <c r="A238" s="10" t="s">
        <v>28</v>
      </c>
      <c r="B238" s="7"/>
      <c r="C238" s="7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4"/>
      <c r="R238" s="15"/>
    </row>
    <row r="239" spans="1:19" x14ac:dyDescent="0.25">
      <c r="A239" s="11" t="s">
        <v>16</v>
      </c>
      <c r="B239" s="7"/>
      <c r="C239" s="7"/>
      <c r="D239" s="8">
        <f t="shared" ref="D239:P244" si="45">(D209/D224)*1000</f>
        <v>990.84933240807607</v>
      </c>
      <c r="E239" s="8">
        <f t="shared" si="45"/>
        <v>838.60065268710957</v>
      </c>
      <c r="F239" s="8">
        <f t="shared" si="45"/>
        <v>913.78180143215457</v>
      </c>
      <c r="G239" s="8">
        <f t="shared" si="45"/>
        <v>1009.2004761629878</v>
      </c>
      <c r="H239" s="8">
        <f t="shared" si="45"/>
        <v>1034.8496274904498</v>
      </c>
      <c r="I239" s="8">
        <f t="shared" si="45"/>
        <v>1277.4302562397518</v>
      </c>
      <c r="J239" s="8">
        <f t="shared" si="45"/>
        <v>1362.5371191614211</v>
      </c>
      <c r="K239" s="8">
        <f t="shared" si="45"/>
        <v>1421.5387084203751</v>
      </c>
      <c r="L239" s="8">
        <f t="shared" si="45"/>
        <v>1337.6408150296375</v>
      </c>
      <c r="M239" s="8">
        <f t="shared" si="45"/>
        <v>1220.6842449982898</v>
      </c>
      <c r="N239" s="8">
        <f t="shared" si="45"/>
        <v>919.99162908036431</v>
      </c>
      <c r="O239" s="8">
        <f t="shared" si="45"/>
        <v>858.97551196656605</v>
      </c>
      <c r="P239" s="8">
        <f t="shared" si="45"/>
        <v>13186.549184896352</v>
      </c>
      <c r="Q239" s="4"/>
      <c r="R239" s="15">
        <f t="shared" si="40"/>
        <v>-2.8246042081681244E-2</v>
      </c>
    </row>
    <row r="240" spans="1:19" x14ac:dyDescent="0.25">
      <c r="A240" s="11" t="s">
        <v>17</v>
      </c>
      <c r="B240" s="7"/>
      <c r="C240" s="7"/>
      <c r="D240" s="8">
        <f t="shared" si="45"/>
        <v>6953.4836761623546</v>
      </c>
      <c r="E240" s="8">
        <f t="shared" si="45"/>
        <v>6432.6101748396331</v>
      </c>
      <c r="F240" s="8">
        <f t="shared" si="45"/>
        <v>6807.604909498983</v>
      </c>
      <c r="G240" s="8">
        <f t="shared" si="45"/>
        <v>7181.5951192598086</v>
      </c>
      <c r="H240" s="8">
        <f t="shared" si="45"/>
        <v>7261.8931499406881</v>
      </c>
      <c r="I240" s="8">
        <f t="shared" si="45"/>
        <v>7936.7862317636836</v>
      </c>
      <c r="J240" s="8">
        <f t="shared" si="45"/>
        <v>8081.5516960651303</v>
      </c>
      <c r="K240" s="8">
        <f t="shared" si="45"/>
        <v>8163.8218929289742</v>
      </c>
      <c r="L240" s="8">
        <f t="shared" si="45"/>
        <v>8086.0194584772089</v>
      </c>
      <c r="M240" s="8">
        <f t="shared" si="45"/>
        <v>7863.503789621428</v>
      </c>
      <c r="N240" s="8">
        <f t="shared" si="45"/>
        <v>6891.9127643901938</v>
      </c>
      <c r="O240" s="8">
        <f t="shared" si="45"/>
        <v>6672.7780082502668</v>
      </c>
      <c r="P240" s="8">
        <f t="shared" si="45"/>
        <v>88340.343590266217</v>
      </c>
      <c r="Q240" s="4"/>
      <c r="R240" s="15">
        <f t="shared" si="40"/>
        <v>-3.8840244264095602E-3</v>
      </c>
    </row>
    <row r="241" spans="1:18" x14ac:dyDescent="0.25">
      <c r="A241" s="11" t="s">
        <v>18</v>
      </c>
      <c r="B241" s="7"/>
      <c r="C241" s="7"/>
      <c r="D241" s="8">
        <f t="shared" si="45"/>
        <v>29055.464685314684</v>
      </c>
      <c r="E241" s="8">
        <f t="shared" si="45"/>
        <v>28717.930664176496</v>
      </c>
      <c r="F241" s="8">
        <f t="shared" si="45"/>
        <v>28089.170247358034</v>
      </c>
      <c r="G241" s="8">
        <f t="shared" si="45"/>
        <v>28938.455039297271</v>
      </c>
      <c r="H241" s="8">
        <f t="shared" si="45"/>
        <v>29255.23725875419</v>
      </c>
      <c r="I241" s="8">
        <f t="shared" si="45"/>
        <v>31104.55150609335</v>
      </c>
      <c r="J241" s="8">
        <f t="shared" si="45"/>
        <v>28984.250517836594</v>
      </c>
      <c r="K241" s="8">
        <f t="shared" si="45"/>
        <v>30035.872328266087</v>
      </c>
      <c r="L241" s="8">
        <f t="shared" si="45"/>
        <v>26452.373008648159</v>
      </c>
      <c r="M241" s="8">
        <f t="shared" si="45"/>
        <v>30677.466263846927</v>
      </c>
      <c r="N241" s="8">
        <f t="shared" si="45"/>
        <v>28209.085978394032</v>
      </c>
      <c r="O241" s="8">
        <f t="shared" si="45"/>
        <v>26420.394137892748</v>
      </c>
      <c r="P241" s="8">
        <f t="shared" si="45"/>
        <v>345871.40044418589</v>
      </c>
      <c r="Q241" s="4"/>
      <c r="R241" s="15">
        <f t="shared" si="40"/>
        <v>-2.5998908022703993E-2</v>
      </c>
    </row>
    <row r="242" spans="1:18" x14ac:dyDescent="0.25">
      <c r="A242" s="11" t="s">
        <v>19</v>
      </c>
      <c r="B242" s="7"/>
      <c r="C242" s="7"/>
      <c r="D242" s="8">
        <f t="shared" si="45"/>
        <v>10561.007052600648</v>
      </c>
      <c r="E242" s="8">
        <f t="shared" si="45"/>
        <v>10728.916789179651</v>
      </c>
      <c r="F242" s="8">
        <f t="shared" si="45"/>
        <v>10904.939465177787</v>
      </c>
      <c r="G242" s="8">
        <f t="shared" si="45"/>
        <v>10858.776929850308</v>
      </c>
      <c r="H242" s="8">
        <f t="shared" si="45"/>
        <v>10518.705537650163</v>
      </c>
      <c r="I242" s="8">
        <f t="shared" si="45"/>
        <v>11279.398131932283</v>
      </c>
      <c r="J242" s="8">
        <f t="shared" si="45"/>
        <v>10141.797553160501</v>
      </c>
      <c r="K242" s="8">
        <f t="shared" si="45"/>
        <v>11135.647469458987</v>
      </c>
      <c r="L242" s="8">
        <f t="shared" si="45"/>
        <v>10718.975574294855</v>
      </c>
      <c r="M242" s="8">
        <f t="shared" si="45"/>
        <v>9109.3870874348577</v>
      </c>
      <c r="N242" s="8">
        <f t="shared" si="45"/>
        <v>12122.480957876516</v>
      </c>
      <c r="O242" s="8">
        <f t="shared" si="45"/>
        <v>10604.795159896285</v>
      </c>
      <c r="P242" s="8">
        <f t="shared" si="45"/>
        <v>128686.50386353693</v>
      </c>
      <c r="Q242" s="4"/>
      <c r="R242" s="15">
        <f t="shared" si="40"/>
        <v>-6.1772225387569657E-3</v>
      </c>
    </row>
    <row r="243" spans="1:18" x14ac:dyDescent="0.25">
      <c r="A243" s="11" t="s">
        <v>20</v>
      </c>
      <c r="B243" s="7"/>
      <c r="C243" s="7"/>
      <c r="D243" s="8">
        <f t="shared" si="45"/>
        <v>5498.5268817204296</v>
      </c>
      <c r="E243" s="8">
        <f t="shared" si="45"/>
        <v>16853.548387096769</v>
      </c>
      <c r="F243" s="8">
        <f t="shared" si="45"/>
        <v>12105.005376344085</v>
      </c>
      <c r="G243" s="8">
        <f t="shared" si="45"/>
        <v>11037.621621621622</v>
      </c>
      <c r="H243" s="8">
        <f t="shared" si="45"/>
        <v>11544.199999999999</v>
      </c>
      <c r="I243" s="8">
        <f t="shared" si="45"/>
        <v>10783.075675675678</v>
      </c>
      <c r="J243" s="8">
        <f t="shared" si="45"/>
        <v>11290.464864864864</v>
      </c>
      <c r="K243" s="8">
        <f t="shared" si="45"/>
        <v>11291.356756756755</v>
      </c>
      <c r="L243" s="8">
        <f t="shared" si="45"/>
        <v>10996.551351351352</v>
      </c>
      <c r="M243" s="8">
        <f t="shared" si="45"/>
        <v>12764.383783783784</v>
      </c>
      <c r="N243" s="8">
        <f t="shared" si="45"/>
        <v>11382.567567567568</v>
      </c>
      <c r="O243" s="8">
        <f t="shared" si="45"/>
        <v>11295.075268817203</v>
      </c>
      <c r="P243" s="8">
        <f t="shared" si="45"/>
        <v>136843.12230215827</v>
      </c>
      <c r="Q243" s="4"/>
      <c r="R243" s="15">
        <f t="shared" si="40"/>
        <v>-4.6641637980861517E-2</v>
      </c>
    </row>
    <row r="244" spans="1:18" x14ac:dyDescent="0.25">
      <c r="A244" s="11" t="s">
        <v>21</v>
      </c>
      <c r="B244" s="7"/>
      <c r="C244" s="7"/>
      <c r="D244" s="8">
        <f t="shared" si="45"/>
        <v>298991.30434782611</v>
      </c>
      <c r="E244" s="8">
        <f t="shared" si="45"/>
        <v>281917.39130434784</v>
      </c>
      <c r="F244" s="8">
        <f t="shared" si="45"/>
        <v>275450</v>
      </c>
      <c r="G244" s="8">
        <f t="shared" si="45"/>
        <v>289236.95652173908</v>
      </c>
      <c r="H244" s="8">
        <f t="shared" si="45"/>
        <v>279817.39130434784</v>
      </c>
      <c r="I244" s="8">
        <f t="shared" si="45"/>
        <v>324617.39130434778</v>
      </c>
      <c r="J244" s="8">
        <f t="shared" si="45"/>
        <v>290819.5652173913</v>
      </c>
      <c r="K244" s="8">
        <f t="shared" si="45"/>
        <v>302050</v>
      </c>
      <c r="L244" s="8">
        <f t="shared" si="45"/>
        <v>243748.07692307694</v>
      </c>
      <c r="M244" s="8">
        <f t="shared" si="45"/>
        <v>263482.69230769231</v>
      </c>
      <c r="N244" s="8">
        <f t="shared" si="45"/>
        <v>265757.69230769231</v>
      </c>
      <c r="O244" s="8">
        <f t="shared" si="45"/>
        <v>254382.69230769231</v>
      </c>
      <c r="P244" s="8">
        <f t="shared" si="45"/>
        <v>3358264.583333333</v>
      </c>
      <c r="Q244" s="4"/>
      <c r="R244" s="15">
        <f t="shared" si="40"/>
        <v>-5.7310877821441064E-2</v>
      </c>
    </row>
    <row r="245" spans="1:18" x14ac:dyDescent="0.25">
      <c r="A245" s="11"/>
      <c r="B245" s="7"/>
      <c r="C245" s="7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4"/>
      <c r="R245" s="15"/>
    </row>
    <row r="246" spans="1:18" x14ac:dyDescent="0.25">
      <c r="A246" s="10" t="s">
        <v>22</v>
      </c>
      <c r="B246" s="7"/>
      <c r="C246" s="7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4"/>
      <c r="R246" s="15"/>
    </row>
    <row r="247" spans="1:18" x14ac:dyDescent="0.25">
      <c r="A247" s="10" t="s">
        <v>28</v>
      </c>
      <c r="B247" s="7"/>
      <c r="C247" s="7"/>
      <c r="D247" s="8">
        <f t="shared" ref="D247:P247" si="46">(D217/D232)*1000</f>
        <v>1719.3835996814917</v>
      </c>
      <c r="E247" s="8">
        <f t="shared" si="46"/>
        <v>1525.5060375175683</v>
      </c>
      <c r="F247" s="8">
        <f t="shared" si="46"/>
        <v>1632.15861457252</v>
      </c>
      <c r="G247" s="8">
        <f t="shared" si="46"/>
        <v>1760.4437954552211</v>
      </c>
      <c r="H247" s="8">
        <f t="shared" si="46"/>
        <v>1793.2981133971853</v>
      </c>
      <c r="I247" s="8">
        <f t="shared" si="46"/>
        <v>2088.3844079347114</v>
      </c>
      <c r="J247" s="8">
        <f t="shared" si="46"/>
        <v>2175.3297423530444</v>
      </c>
      <c r="K247" s="8">
        <f t="shared" si="46"/>
        <v>2240.1002203696503</v>
      </c>
      <c r="L247" s="8">
        <f t="shared" si="46"/>
        <v>2150.5347053015644</v>
      </c>
      <c r="M247" s="8">
        <f t="shared" si="46"/>
        <v>2029.9610781652336</v>
      </c>
      <c r="N247" s="8">
        <f t="shared" si="46"/>
        <v>1652.368604595865</v>
      </c>
      <c r="O247" s="8">
        <f t="shared" si="46"/>
        <v>1568.9885401664128</v>
      </c>
      <c r="P247" s="8">
        <f t="shared" si="46"/>
        <v>22337.341166249869</v>
      </c>
      <c r="Q247" s="4"/>
      <c r="R247" s="15">
        <f t="shared" si="40"/>
        <v>-1.7019032283148161E-2</v>
      </c>
    </row>
    <row r="248" spans="1:18" x14ac:dyDescent="0.25">
      <c r="A248" s="10"/>
      <c r="B248" s="7"/>
      <c r="C248" s="7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4"/>
      <c r="R248" s="15"/>
    </row>
    <row r="249" spans="1:18" x14ac:dyDescent="0.25">
      <c r="A249" s="11" t="s">
        <v>24</v>
      </c>
      <c r="B249" s="7"/>
      <c r="C249" s="7"/>
      <c r="D249" s="8">
        <f t="shared" ref="D249:P249" si="47">(D219/D234)*1000</f>
        <v>26328501.666666668</v>
      </c>
      <c r="E249" s="8">
        <f t="shared" si="47"/>
        <v>27011933.999999996</v>
      </c>
      <c r="F249" s="8">
        <f t="shared" si="47"/>
        <v>26602309.833333332</v>
      </c>
      <c r="G249" s="8">
        <f t="shared" si="47"/>
        <v>29924824.833333332</v>
      </c>
      <c r="H249" s="8">
        <f t="shared" si="47"/>
        <v>29103613.500000004</v>
      </c>
      <c r="I249" s="8">
        <f t="shared" si="47"/>
        <v>29338995</v>
      </c>
      <c r="J249" s="8">
        <f t="shared" si="47"/>
        <v>29411417.142857146</v>
      </c>
      <c r="K249" s="8">
        <f t="shared" si="47"/>
        <v>31898391.714285713</v>
      </c>
      <c r="L249" s="8">
        <f t="shared" si="47"/>
        <v>32354550.142857142</v>
      </c>
      <c r="M249" s="8">
        <f t="shared" si="47"/>
        <v>28994699.142857142</v>
      </c>
      <c r="N249" s="8">
        <f t="shared" si="47"/>
        <v>27206005.285714287</v>
      </c>
      <c r="O249" s="8">
        <f t="shared" si="47"/>
        <v>21273904.428571429</v>
      </c>
      <c r="P249" s="8">
        <f t="shared" si="47"/>
        <v>339823722.98734182</v>
      </c>
      <c r="Q249" s="4"/>
      <c r="R249" s="15">
        <f t="shared" si="40"/>
        <v>-0.180022458088543</v>
      </c>
    </row>
    <row r="250" spans="1:18" x14ac:dyDescent="0.25">
      <c r="A250" s="7"/>
      <c r="B250" s="7"/>
      <c r="C250" s="7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4"/>
      <c r="R250" s="15"/>
    </row>
    <row r="251" spans="1:18" x14ac:dyDescent="0.25">
      <c r="A251" s="14" t="s">
        <v>29</v>
      </c>
      <c r="B251" s="7"/>
      <c r="C251" s="7"/>
      <c r="D251" s="8">
        <f t="shared" ref="D251:P251" si="48">(D221/D236)*1000</f>
        <v>1754.0239887368789</v>
      </c>
      <c r="E251" s="8">
        <f t="shared" si="48"/>
        <v>1561.0016247209905</v>
      </c>
      <c r="F251" s="8">
        <f t="shared" si="48"/>
        <v>1667.0529102981459</v>
      </c>
      <c r="G251" s="8">
        <f t="shared" si="48"/>
        <v>1799.6696848485858</v>
      </c>
      <c r="H251" s="8">
        <f t="shared" si="48"/>
        <v>1831.4498330802792</v>
      </c>
      <c r="I251" s="8">
        <f t="shared" si="48"/>
        <v>2133.2680738750528</v>
      </c>
      <c r="J251" s="8">
        <f t="shared" si="48"/>
        <v>2220.3066181529312</v>
      </c>
      <c r="K251" s="8">
        <f t="shared" si="48"/>
        <v>2288.8542147377989</v>
      </c>
      <c r="L251" s="8">
        <f t="shared" si="48"/>
        <v>2199.9926621148479</v>
      </c>
      <c r="M251" s="8">
        <f t="shared" si="48"/>
        <v>2074.2657434849129</v>
      </c>
      <c r="N251" s="8">
        <f t="shared" si="48"/>
        <v>1693.910656776412</v>
      </c>
      <c r="O251" s="8">
        <f t="shared" si="48"/>
        <v>1601.4433104285222</v>
      </c>
      <c r="P251" s="8">
        <f t="shared" si="48"/>
        <v>22826.153770033903</v>
      </c>
      <c r="Q251" s="4"/>
      <c r="R251" s="15">
        <f t="shared" si="40"/>
        <v>-1.6222448805130574E-2</v>
      </c>
    </row>
    <row r="253" spans="1:18" x14ac:dyDescent="0.25">
      <c r="A253" s="1" t="s">
        <v>35</v>
      </c>
      <c r="B253" s="2"/>
      <c r="C253" s="2"/>
      <c r="D253" s="3"/>
      <c r="E253" s="3"/>
      <c r="F253" s="3"/>
      <c r="G253" s="3"/>
      <c r="H253" s="3"/>
      <c r="I253" s="3"/>
      <c r="J253" s="2"/>
      <c r="K253" s="3"/>
      <c r="L253" s="3"/>
      <c r="M253" s="3"/>
      <c r="N253" s="3"/>
      <c r="O253" s="3"/>
      <c r="P253" s="3"/>
      <c r="Q253" s="4"/>
    </row>
    <row r="254" spans="1:18" x14ac:dyDescent="0.25">
      <c r="A254" s="1" t="s">
        <v>1</v>
      </c>
      <c r="B254" s="2"/>
      <c r="C254" s="2"/>
      <c r="D254" s="3"/>
      <c r="E254" s="3"/>
      <c r="F254" s="3"/>
      <c r="G254" s="3"/>
      <c r="H254" s="3"/>
      <c r="I254" s="2"/>
      <c r="J254" s="3"/>
      <c r="K254" s="3"/>
      <c r="L254" s="3"/>
      <c r="M254" s="3"/>
      <c r="N254" s="3"/>
      <c r="O254" s="3"/>
      <c r="P254" s="3"/>
      <c r="Q254" s="6">
        <f>Q54</f>
        <v>42272</v>
      </c>
    </row>
    <row r="255" spans="1:18" x14ac:dyDescent="0.25">
      <c r="A255" s="1" t="s">
        <v>31</v>
      </c>
      <c r="B255" s="2"/>
      <c r="C255" s="2"/>
      <c r="D255" s="3"/>
      <c r="E255" s="3"/>
      <c r="F255" s="3"/>
      <c r="G255" s="3"/>
      <c r="H255" s="3"/>
      <c r="I255" s="2"/>
      <c r="J255" s="3"/>
      <c r="K255" s="3"/>
      <c r="L255" s="3"/>
      <c r="M255" s="3"/>
      <c r="N255" s="3"/>
      <c r="O255" s="3"/>
      <c r="P255" s="3"/>
      <c r="Q255" s="6"/>
    </row>
    <row r="256" spans="1:18" x14ac:dyDescent="0.25">
      <c r="A256" s="7"/>
      <c r="B256" s="7"/>
      <c r="C256" s="7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4"/>
    </row>
    <row r="257" spans="1:19" x14ac:dyDescent="0.25">
      <c r="A257" s="7"/>
      <c r="B257" s="7"/>
      <c r="C257" s="7"/>
      <c r="D257" s="9" t="s">
        <v>2</v>
      </c>
      <c r="E257" s="9" t="s">
        <v>3</v>
      </c>
      <c r="F257" s="9" t="s">
        <v>4</v>
      </c>
      <c r="G257" s="9" t="s">
        <v>5</v>
      </c>
      <c r="H257" s="9" t="s">
        <v>6</v>
      </c>
      <c r="I257" s="9" t="s">
        <v>7</v>
      </c>
      <c r="J257" s="9" t="s">
        <v>8</v>
      </c>
      <c r="K257" s="9" t="s">
        <v>9</v>
      </c>
      <c r="L257" s="9" t="s">
        <v>10</v>
      </c>
      <c r="M257" s="9" t="s">
        <v>11</v>
      </c>
      <c r="N257" s="9" t="s">
        <v>12</v>
      </c>
      <c r="O257" s="9" t="s">
        <v>13</v>
      </c>
      <c r="P257" s="9" t="s">
        <v>14</v>
      </c>
      <c r="Q257" s="4"/>
    </row>
    <row r="258" spans="1:19" x14ac:dyDescent="0.25">
      <c r="A258" s="10" t="s">
        <v>15</v>
      </c>
      <c r="B258" s="7"/>
      <c r="C258" s="7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4"/>
    </row>
    <row r="259" spans="1:19" x14ac:dyDescent="0.25">
      <c r="A259" s="11" t="s">
        <v>16</v>
      </c>
      <c r="B259" s="7"/>
      <c r="C259" s="7"/>
      <c r="D259" s="8">
        <v>3857663.4589999998</v>
      </c>
      <c r="E259" s="8">
        <v>3479223.6909999996</v>
      </c>
      <c r="F259" s="8">
        <v>3505055.7479999997</v>
      </c>
      <c r="G259" s="8">
        <v>3880757.199</v>
      </c>
      <c r="H259" s="8">
        <v>4441924.2300000004</v>
      </c>
      <c r="I259" s="8">
        <v>4885839.4479999999</v>
      </c>
      <c r="J259" s="8">
        <v>5403323.0259999996</v>
      </c>
      <c r="K259" s="8">
        <v>5719661.9309999999</v>
      </c>
      <c r="L259" s="8">
        <v>5725031.9720000001</v>
      </c>
      <c r="M259" s="8">
        <v>4867808.8760000002</v>
      </c>
      <c r="N259" s="8">
        <v>4222466.6050000004</v>
      </c>
      <c r="O259" s="8">
        <v>3941257.7549999999</v>
      </c>
      <c r="P259" s="8">
        <f t="shared" ref="P259:P264" si="49">SUM(D259:O259)</f>
        <v>53930013.940000005</v>
      </c>
      <c r="Q259" s="4"/>
      <c r="R259" s="15"/>
      <c r="S259" s="15">
        <f t="shared" ref="S259:S264" si="50">P259/P209-1</f>
        <v>9.2791597494434885E-3</v>
      </c>
    </row>
    <row r="260" spans="1:19" x14ac:dyDescent="0.25">
      <c r="A260" s="11" t="s">
        <v>17</v>
      </c>
      <c r="B260" s="7"/>
      <c r="C260" s="7"/>
      <c r="D260" s="8">
        <v>3534822.719</v>
      </c>
      <c r="E260" s="8">
        <v>3346761.4930000002</v>
      </c>
      <c r="F260" s="8">
        <v>3193801.7309999997</v>
      </c>
      <c r="G260" s="8">
        <v>3498692.5439999998</v>
      </c>
      <c r="H260" s="8">
        <v>3863495.466</v>
      </c>
      <c r="I260" s="8">
        <v>3924772.2429999998</v>
      </c>
      <c r="J260" s="8">
        <v>4031954.55</v>
      </c>
      <c r="K260" s="8">
        <v>4234305.7750000004</v>
      </c>
      <c r="L260" s="8">
        <v>4360095.1730000004</v>
      </c>
      <c r="M260" s="8">
        <v>3926697.514</v>
      </c>
      <c r="N260" s="8">
        <v>3723069.6520000002</v>
      </c>
      <c r="O260" s="8">
        <v>3702863.96</v>
      </c>
      <c r="P260" s="8">
        <f t="shared" si="49"/>
        <v>45341332.820000008</v>
      </c>
      <c r="Q260" s="4"/>
      <c r="R260" s="15"/>
      <c r="S260" s="15">
        <f t="shared" si="50"/>
        <v>2.6774301471128581E-3</v>
      </c>
    </row>
    <row r="261" spans="1:19" x14ac:dyDescent="0.25">
      <c r="A261" s="11" t="s">
        <v>18</v>
      </c>
      <c r="B261" s="7"/>
      <c r="C261" s="7"/>
      <c r="D261" s="8">
        <v>246714.03700000001</v>
      </c>
      <c r="E261" s="8">
        <v>236444.28600000002</v>
      </c>
      <c r="F261" s="8">
        <v>233708.72600000002</v>
      </c>
      <c r="G261" s="8">
        <v>247596.07799999998</v>
      </c>
      <c r="H261" s="8">
        <v>263381.35200000001</v>
      </c>
      <c r="I261" s="8">
        <v>253963.98199999999</v>
      </c>
      <c r="J261" s="8">
        <v>247801.628</v>
      </c>
      <c r="K261" s="8">
        <v>253986.46799999999</v>
      </c>
      <c r="L261" s="8">
        <v>257020.31900000002</v>
      </c>
      <c r="M261" s="8">
        <v>236061.527</v>
      </c>
      <c r="N261" s="8">
        <v>234074.99099999998</v>
      </c>
      <c r="O261" s="8">
        <v>244751.20200000002</v>
      </c>
      <c r="P261" s="8">
        <f t="shared" si="49"/>
        <v>2955504.5959999999</v>
      </c>
      <c r="Q261" s="4"/>
      <c r="R261" s="15"/>
      <c r="S261" s="15">
        <f t="shared" si="50"/>
        <v>-2.2589036800714113E-2</v>
      </c>
    </row>
    <row r="262" spans="1:19" x14ac:dyDescent="0.25">
      <c r="A262" s="11" t="s">
        <v>19</v>
      </c>
      <c r="B262" s="7"/>
      <c r="C262" s="7"/>
      <c r="D262" s="8">
        <v>36038.112999999998</v>
      </c>
      <c r="E262" s="8">
        <v>37883.864999999998</v>
      </c>
      <c r="F262" s="8">
        <v>36347.867999999995</v>
      </c>
      <c r="G262" s="8">
        <v>36330.392</v>
      </c>
      <c r="H262" s="8">
        <v>37607.400999999998</v>
      </c>
      <c r="I262" s="8">
        <v>36329.947</v>
      </c>
      <c r="J262" s="8">
        <v>30546.677</v>
      </c>
      <c r="K262" s="8">
        <v>42849.17</v>
      </c>
      <c r="L262" s="8">
        <v>37543.434000000001</v>
      </c>
      <c r="M262" s="8">
        <v>36856.234000000004</v>
      </c>
      <c r="N262" s="8">
        <v>36583.656000000003</v>
      </c>
      <c r="O262" s="8">
        <v>36612.731</v>
      </c>
      <c r="P262" s="8">
        <f t="shared" si="49"/>
        <v>441529.48800000001</v>
      </c>
      <c r="Q262" s="4"/>
      <c r="R262" s="15"/>
      <c r="S262" s="15">
        <f t="shared" si="50"/>
        <v>4.5118807993205223E-4</v>
      </c>
    </row>
    <row r="263" spans="1:19" x14ac:dyDescent="0.25">
      <c r="A263" s="11" t="s">
        <v>20</v>
      </c>
      <c r="B263" s="7"/>
      <c r="C263" s="7"/>
      <c r="D263" s="8">
        <v>2003.6630000000002</v>
      </c>
      <c r="E263" s="8">
        <v>1981.19</v>
      </c>
      <c r="F263" s="8">
        <v>2008.7249999999999</v>
      </c>
      <c r="G263" s="8">
        <v>1828.3850000000002</v>
      </c>
      <c r="H263" s="8">
        <v>1850.8129999999999</v>
      </c>
      <c r="I263" s="8">
        <v>1728.335</v>
      </c>
      <c r="J263" s="8">
        <v>3175.1680000000001</v>
      </c>
      <c r="K263" s="8">
        <v>2817.857</v>
      </c>
      <c r="L263" s="8">
        <v>3082.674</v>
      </c>
      <c r="M263" s="8">
        <v>1023.1399999999999</v>
      </c>
      <c r="N263" s="8">
        <v>4110.4480000000003</v>
      </c>
      <c r="O263" s="8">
        <v>2019.5149999999999</v>
      </c>
      <c r="P263" s="8">
        <f t="shared" si="49"/>
        <v>27629.912999999997</v>
      </c>
      <c r="Q263" s="4"/>
      <c r="R263" s="15"/>
      <c r="S263" s="15">
        <f t="shared" si="50"/>
        <v>8.9439219746142218E-2</v>
      </c>
    </row>
    <row r="264" spans="1:19" x14ac:dyDescent="0.25">
      <c r="A264" s="11" t="s">
        <v>21</v>
      </c>
      <c r="B264" s="7"/>
      <c r="C264" s="7"/>
      <c r="D264" s="8">
        <v>7170.1</v>
      </c>
      <c r="E264" s="8">
        <v>6622.35</v>
      </c>
      <c r="F264" s="8">
        <v>6370</v>
      </c>
      <c r="G264" s="8">
        <v>6767.6</v>
      </c>
      <c r="H264" s="8">
        <v>8004.5</v>
      </c>
      <c r="I264" s="8">
        <v>7429.45</v>
      </c>
      <c r="J264" s="8">
        <v>7465.5</v>
      </c>
      <c r="K264" s="8">
        <v>8147.65</v>
      </c>
      <c r="L264" s="8">
        <v>7973.35</v>
      </c>
      <c r="M264" s="8">
        <v>7749.0060000000003</v>
      </c>
      <c r="N264" s="8">
        <v>7145.9979999999996</v>
      </c>
      <c r="O264" s="8">
        <v>7001.05</v>
      </c>
      <c r="P264" s="8">
        <f t="shared" si="49"/>
        <v>87846.553999999989</v>
      </c>
      <c r="Q264" s="4"/>
      <c r="R264" s="15"/>
      <c r="S264" s="15">
        <f t="shared" si="50"/>
        <v>8.9929930327357743E-2</v>
      </c>
    </row>
    <row r="265" spans="1:19" x14ac:dyDescent="0.25">
      <c r="A265" s="11"/>
      <c r="B265" s="7"/>
      <c r="C265" s="7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4"/>
      <c r="R265" s="15"/>
    </row>
    <row r="266" spans="1:19" x14ac:dyDescent="0.25">
      <c r="A266" s="10" t="s">
        <v>22</v>
      </c>
      <c r="B266" s="7"/>
      <c r="C266" s="7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4"/>
      <c r="R266" s="15"/>
    </row>
    <row r="267" spans="1:19" x14ac:dyDescent="0.25">
      <c r="A267" s="10" t="s">
        <v>23</v>
      </c>
      <c r="B267" s="7"/>
      <c r="C267" s="7"/>
      <c r="D267" s="8">
        <f t="shared" ref="D267:P267" si="51">SUM(D259:D266)</f>
        <v>7684412.0909999991</v>
      </c>
      <c r="E267" s="8">
        <f t="shared" si="51"/>
        <v>7108916.8750000009</v>
      </c>
      <c r="F267" s="8">
        <f t="shared" si="51"/>
        <v>6977292.7979999986</v>
      </c>
      <c r="G267" s="8">
        <f t="shared" si="51"/>
        <v>7671972.1979999989</v>
      </c>
      <c r="H267" s="8">
        <f t="shared" si="51"/>
        <v>8616263.7620000001</v>
      </c>
      <c r="I267" s="8">
        <f t="shared" si="51"/>
        <v>9110063.4050000012</v>
      </c>
      <c r="J267" s="8">
        <f t="shared" si="51"/>
        <v>9724266.5489999987</v>
      </c>
      <c r="K267" s="8">
        <f t="shared" si="51"/>
        <v>10261768.851000002</v>
      </c>
      <c r="L267" s="8">
        <f t="shared" si="51"/>
        <v>10390746.922</v>
      </c>
      <c r="M267" s="8">
        <f t="shared" si="51"/>
        <v>9076196.2970000003</v>
      </c>
      <c r="N267" s="8">
        <f t="shared" si="51"/>
        <v>8227451.3500000015</v>
      </c>
      <c r="O267" s="8">
        <f t="shared" si="51"/>
        <v>7934506.2129999986</v>
      </c>
      <c r="P267" s="8">
        <f t="shared" si="51"/>
        <v>102783857.31100003</v>
      </c>
      <c r="Q267" s="4"/>
      <c r="R267" s="15"/>
    </row>
    <row r="268" spans="1:19" x14ac:dyDescent="0.25">
      <c r="A268" s="10"/>
      <c r="B268" s="7"/>
      <c r="C268" s="7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4"/>
      <c r="R268" s="15"/>
    </row>
    <row r="269" spans="1:19" x14ac:dyDescent="0.25">
      <c r="A269" s="11" t="s">
        <v>24</v>
      </c>
      <c r="B269" s="7"/>
      <c r="C269" s="7"/>
      <c r="D269" s="8">
        <v>164806.54999999999</v>
      </c>
      <c r="E269" s="8">
        <v>169045.981</v>
      </c>
      <c r="F269" s="8">
        <v>158679.345</v>
      </c>
      <c r="G269" s="8">
        <v>170695.63500000001</v>
      </c>
      <c r="H269" s="8">
        <v>189027.467</v>
      </c>
      <c r="I269" s="8">
        <v>196428.367</v>
      </c>
      <c r="J269" s="8">
        <v>189064.62400000001</v>
      </c>
      <c r="K269" s="8">
        <v>194252.476</v>
      </c>
      <c r="L269" s="8">
        <v>204570.26</v>
      </c>
      <c r="M269" s="8">
        <v>183181.514</v>
      </c>
      <c r="N269" s="8">
        <v>181301.03400000001</v>
      </c>
      <c r="O269" s="8">
        <v>157135.77600000001</v>
      </c>
      <c r="P269" s="8">
        <f>SUM(D269:O269)</f>
        <v>2158189.0290000001</v>
      </c>
      <c r="Q269" s="4"/>
      <c r="R269" s="15"/>
    </row>
    <row r="270" spans="1:19" x14ac:dyDescent="0.25">
      <c r="A270" s="7"/>
      <c r="B270" s="7"/>
      <c r="C270" s="7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4"/>
      <c r="R270" s="15"/>
    </row>
    <row r="271" spans="1:19" x14ac:dyDescent="0.25">
      <c r="A271" s="10" t="s">
        <v>25</v>
      </c>
      <c r="B271" s="7"/>
      <c r="C271" s="7"/>
      <c r="D271" s="8">
        <f>SUM(D267:D269)</f>
        <v>7849218.6409999989</v>
      </c>
      <c r="E271" s="8">
        <f>SUM(E267:E269)</f>
        <v>7277962.8560000006</v>
      </c>
      <c r="F271" s="8">
        <f>SUM(F267:F269)</f>
        <v>7135972.1429999983</v>
      </c>
      <c r="G271" s="8">
        <f>SUM(G267:G269)</f>
        <v>7842667.8329999987</v>
      </c>
      <c r="H271" s="8">
        <f t="shared" ref="H271:O271" si="52">SUM(H267:H269)</f>
        <v>8805291.2290000003</v>
      </c>
      <c r="I271" s="8">
        <f t="shared" si="52"/>
        <v>9306491.7720000017</v>
      </c>
      <c r="J271" s="8">
        <f t="shared" si="52"/>
        <v>9913331.1729999986</v>
      </c>
      <c r="K271" s="8">
        <f t="shared" si="52"/>
        <v>10456021.327000001</v>
      </c>
      <c r="L271" s="8">
        <f t="shared" si="52"/>
        <v>10595317.182</v>
      </c>
      <c r="M271" s="8">
        <f t="shared" si="52"/>
        <v>9259377.8110000007</v>
      </c>
      <c r="N271" s="8">
        <f t="shared" si="52"/>
        <v>8408752.3840000015</v>
      </c>
      <c r="O271" s="8">
        <f t="shared" si="52"/>
        <v>8091641.9889999982</v>
      </c>
      <c r="P271" s="8">
        <f>SUM(P267:P269)</f>
        <v>104942046.34000003</v>
      </c>
      <c r="Q271" s="4"/>
      <c r="R271" s="15"/>
    </row>
    <row r="272" spans="1:19" x14ac:dyDescent="0.25">
      <c r="A272" s="7"/>
      <c r="B272" s="7"/>
      <c r="C272" s="7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4"/>
      <c r="R272" s="15"/>
    </row>
    <row r="273" spans="1:19" x14ac:dyDescent="0.25">
      <c r="A273" s="10" t="s">
        <v>26</v>
      </c>
      <c r="B273" s="7"/>
      <c r="C273" s="7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4"/>
      <c r="R273" s="15"/>
    </row>
    <row r="274" spans="1:19" x14ac:dyDescent="0.25">
      <c r="A274" s="11" t="s">
        <v>16</v>
      </c>
      <c r="B274" s="7"/>
      <c r="C274" s="7"/>
      <c r="D274" s="13">
        <v>4068399</v>
      </c>
      <c r="E274" s="13">
        <v>4072597</v>
      </c>
      <c r="F274" s="13">
        <v>4078650</v>
      </c>
      <c r="G274" s="13">
        <v>4081968</v>
      </c>
      <c r="H274" s="13">
        <v>4083253</v>
      </c>
      <c r="I274" s="13">
        <v>4084806</v>
      </c>
      <c r="J274" s="13">
        <v>4091309</v>
      </c>
      <c r="K274" s="13">
        <v>4100454</v>
      </c>
      <c r="L274" s="13">
        <v>4112677</v>
      </c>
      <c r="M274" s="13">
        <v>4124489</v>
      </c>
      <c r="N274" s="13">
        <v>4130692</v>
      </c>
      <c r="O274" s="13">
        <v>4136766</v>
      </c>
      <c r="P274" s="8">
        <f>AVERAGE(C274:O274)</f>
        <v>4097171.6666666665</v>
      </c>
      <c r="Q274" s="4"/>
      <c r="R274" s="15"/>
      <c r="S274" s="15">
        <f t="shared" ref="S274:S279" si="53">P274/P224-1</f>
        <v>1.1104615740612944E-2</v>
      </c>
    </row>
    <row r="275" spans="1:19" x14ac:dyDescent="0.25">
      <c r="A275" s="11" t="s">
        <v>17</v>
      </c>
      <c r="B275" s="7"/>
      <c r="C275" s="7"/>
      <c r="D275" s="13">
        <v>513848</v>
      </c>
      <c r="E275" s="13">
        <v>513851</v>
      </c>
      <c r="F275" s="13">
        <v>514302</v>
      </c>
      <c r="G275" s="13">
        <v>514643</v>
      </c>
      <c r="H275" s="13">
        <v>515192</v>
      </c>
      <c r="I275" s="13">
        <v>515687</v>
      </c>
      <c r="J275" s="13">
        <v>516272</v>
      </c>
      <c r="K275" s="13">
        <v>516921</v>
      </c>
      <c r="L275" s="13">
        <v>518073</v>
      </c>
      <c r="M275" s="13">
        <v>517247</v>
      </c>
      <c r="N275" s="13">
        <v>520689</v>
      </c>
      <c r="O275" s="13">
        <v>521269</v>
      </c>
      <c r="P275" s="8">
        <f>AVERAGE(D275:O275)</f>
        <v>516499.5</v>
      </c>
      <c r="Q275" s="4"/>
      <c r="R275" s="15"/>
      <c r="S275" s="15">
        <f t="shared" si="53"/>
        <v>9.0111062959554733E-3</v>
      </c>
    </row>
    <row r="276" spans="1:19" x14ac:dyDescent="0.25">
      <c r="A276" s="11" t="s">
        <v>18</v>
      </c>
      <c r="B276" s="7"/>
      <c r="C276" s="7"/>
      <c r="D276" s="13">
        <v>9017</v>
      </c>
      <c r="E276" s="13">
        <v>9111</v>
      </c>
      <c r="F276" s="13">
        <v>9107</v>
      </c>
      <c r="G276" s="13">
        <v>9185</v>
      </c>
      <c r="H276" s="13">
        <v>9390</v>
      </c>
      <c r="I276" s="13">
        <v>9527</v>
      </c>
      <c r="J276" s="13">
        <v>9640</v>
      </c>
      <c r="K276" s="13">
        <v>9654</v>
      </c>
      <c r="L276" s="13">
        <v>9824</v>
      </c>
      <c r="M276" s="13">
        <v>9951</v>
      </c>
      <c r="N276" s="13">
        <v>10016</v>
      </c>
      <c r="O276" s="13">
        <v>10069</v>
      </c>
      <c r="P276" s="8">
        <f>AVERAGE(D276:O276)</f>
        <v>9540.9166666666661</v>
      </c>
      <c r="Q276" s="4"/>
      <c r="R276" s="15"/>
      <c r="S276" s="15">
        <f t="shared" si="53"/>
        <v>9.1315495991840523E-2</v>
      </c>
    </row>
    <row r="277" spans="1:19" x14ac:dyDescent="0.25">
      <c r="A277" s="11" t="s">
        <v>19</v>
      </c>
      <c r="B277" s="7"/>
      <c r="C277" s="7"/>
      <c r="D277" s="13">
        <v>3486</v>
      </c>
      <c r="E277" s="13">
        <v>3487</v>
      </c>
      <c r="F277" s="13">
        <v>3493</v>
      </c>
      <c r="G277" s="13">
        <v>3494</v>
      </c>
      <c r="H277" s="13">
        <v>3499</v>
      </c>
      <c r="I277" s="13">
        <v>3501</v>
      </c>
      <c r="J277" s="13">
        <v>3504</v>
      </c>
      <c r="K277" s="13">
        <v>3504</v>
      </c>
      <c r="L277" s="13">
        <v>3504</v>
      </c>
      <c r="M277" s="13">
        <v>3508</v>
      </c>
      <c r="N277" s="13">
        <v>3526</v>
      </c>
      <c r="O277" s="13">
        <v>3535</v>
      </c>
      <c r="P277" s="8">
        <f>AVERAGE(D277:O277)</f>
        <v>3503.4166666666665</v>
      </c>
      <c r="Q277" s="4"/>
      <c r="R277" s="15"/>
      <c r="S277" s="15">
        <f t="shared" si="53"/>
        <v>2.1553190455362747E-2</v>
      </c>
    </row>
    <row r="278" spans="1:19" x14ac:dyDescent="0.25">
      <c r="A278" s="11" t="s">
        <v>20</v>
      </c>
      <c r="B278" s="7"/>
      <c r="C278" s="7"/>
      <c r="D278" s="13">
        <v>186</v>
      </c>
      <c r="E278" s="13">
        <v>186</v>
      </c>
      <c r="F278" s="13">
        <v>186</v>
      </c>
      <c r="G278" s="13">
        <v>186</v>
      </c>
      <c r="H278" s="13">
        <v>186</v>
      </c>
      <c r="I278" s="13">
        <v>185</v>
      </c>
      <c r="J278" s="13">
        <v>185</v>
      </c>
      <c r="K278" s="13">
        <v>185</v>
      </c>
      <c r="L278" s="13">
        <v>185</v>
      </c>
      <c r="M278" s="13">
        <v>186</v>
      </c>
      <c r="N278" s="13">
        <v>186</v>
      </c>
      <c r="O278" s="13">
        <v>186</v>
      </c>
      <c r="P278" s="8">
        <f>AVERAGE(D278:O278)</f>
        <v>185.66666666666666</v>
      </c>
      <c r="Q278" s="4"/>
      <c r="R278" s="15"/>
      <c r="S278" s="15">
        <f t="shared" si="53"/>
        <v>1.7985611510791255E-3</v>
      </c>
    </row>
    <row r="279" spans="1:19" x14ac:dyDescent="0.25">
      <c r="A279" s="11" t="s">
        <v>21</v>
      </c>
      <c r="B279" s="7"/>
      <c r="C279" s="7"/>
      <c r="D279" s="13">
        <v>26</v>
      </c>
      <c r="E279" s="13">
        <v>26</v>
      </c>
      <c r="F279" s="13">
        <v>26</v>
      </c>
      <c r="G279" s="13">
        <v>26</v>
      </c>
      <c r="H279" s="13">
        <v>26</v>
      </c>
      <c r="I279" s="13">
        <v>26</v>
      </c>
      <c r="J279" s="13">
        <v>26</v>
      </c>
      <c r="K279" s="13">
        <v>26</v>
      </c>
      <c r="L279" s="13">
        <v>26</v>
      </c>
      <c r="M279" s="13">
        <v>26</v>
      </c>
      <c r="N279" s="13">
        <v>27</v>
      </c>
      <c r="O279" s="13">
        <v>27</v>
      </c>
      <c r="P279" s="8">
        <f>AVERAGE(D279:O279)</f>
        <v>26.166666666666668</v>
      </c>
      <c r="Q279" s="4"/>
      <c r="R279" s="15"/>
      <c r="S279" s="15">
        <f t="shared" si="53"/>
        <v>9.0277777777777901E-2</v>
      </c>
    </row>
    <row r="280" spans="1:19" x14ac:dyDescent="0.25">
      <c r="A280" s="11"/>
      <c r="B280" s="7"/>
      <c r="C280" s="7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4"/>
      <c r="R280" s="15"/>
    </row>
    <row r="281" spans="1:19" x14ac:dyDescent="0.25">
      <c r="A281" s="10" t="s">
        <v>22</v>
      </c>
      <c r="B281" s="7"/>
      <c r="C281" s="7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4"/>
      <c r="R281" s="15"/>
    </row>
    <row r="282" spans="1:19" x14ac:dyDescent="0.25">
      <c r="A282" s="10" t="s">
        <v>26</v>
      </c>
      <c r="B282" s="7"/>
      <c r="C282" s="7"/>
      <c r="D282" s="8">
        <f t="shared" ref="D282:P282" si="54">SUM(D274:D281)</f>
        <v>4594962</v>
      </c>
      <c r="E282" s="8">
        <f t="shared" si="54"/>
        <v>4599258</v>
      </c>
      <c r="F282" s="8">
        <f t="shared" si="54"/>
        <v>4605764</v>
      </c>
      <c r="G282" s="8">
        <f t="shared" si="54"/>
        <v>4609502</v>
      </c>
      <c r="H282" s="8">
        <f t="shared" si="54"/>
        <v>4611546</v>
      </c>
      <c r="I282" s="8">
        <f t="shared" si="54"/>
        <v>4613732</v>
      </c>
      <c r="J282" s="8">
        <f t="shared" si="54"/>
        <v>4620936</v>
      </c>
      <c r="K282" s="8">
        <f t="shared" si="54"/>
        <v>4630744</v>
      </c>
      <c r="L282" s="8">
        <f t="shared" si="54"/>
        <v>4644289</v>
      </c>
      <c r="M282" s="8">
        <f t="shared" si="54"/>
        <v>4655407</v>
      </c>
      <c r="N282" s="8">
        <f t="shared" si="54"/>
        <v>4665136</v>
      </c>
      <c r="O282" s="8">
        <f t="shared" si="54"/>
        <v>4671852</v>
      </c>
      <c r="P282" s="8">
        <f t="shared" si="54"/>
        <v>4626927.333333334</v>
      </c>
      <c r="Q282" s="4"/>
      <c r="R282" s="15"/>
    </row>
    <row r="283" spans="1:19" x14ac:dyDescent="0.25">
      <c r="A283" s="10"/>
      <c r="B283" s="7"/>
      <c r="C283" s="7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4"/>
      <c r="R283" s="15"/>
    </row>
    <row r="284" spans="1:19" x14ac:dyDescent="0.25">
      <c r="A284" s="11" t="s">
        <v>24</v>
      </c>
      <c r="B284" s="7"/>
      <c r="C284" s="7"/>
      <c r="D284" s="13">
        <v>7</v>
      </c>
      <c r="E284" s="13">
        <v>7</v>
      </c>
      <c r="F284" s="13">
        <v>7</v>
      </c>
      <c r="G284" s="13">
        <v>7</v>
      </c>
      <c r="H284" s="13">
        <v>7</v>
      </c>
      <c r="I284" s="13">
        <v>7</v>
      </c>
      <c r="J284" s="13">
        <v>7</v>
      </c>
      <c r="K284" s="13">
        <v>7</v>
      </c>
      <c r="L284" s="13">
        <v>7</v>
      </c>
      <c r="M284" s="13">
        <v>7</v>
      </c>
      <c r="N284" s="13">
        <v>7</v>
      </c>
      <c r="O284" s="13">
        <v>7</v>
      </c>
      <c r="P284" s="8">
        <f>AVERAGE(D284:O284)</f>
        <v>7</v>
      </c>
      <c r="Q284" s="4"/>
      <c r="R284" s="15"/>
    </row>
    <row r="285" spans="1:19" x14ac:dyDescent="0.25">
      <c r="A285" s="7"/>
      <c r="B285" s="7"/>
      <c r="C285" s="7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4"/>
      <c r="R285" s="15"/>
    </row>
    <row r="286" spans="1:19" x14ac:dyDescent="0.25">
      <c r="A286" s="14" t="s">
        <v>27</v>
      </c>
      <c r="B286" s="7"/>
      <c r="C286" s="7"/>
      <c r="D286" s="8">
        <f t="shared" ref="D286:P286" si="55">SUM(D282:D284)</f>
        <v>4594969</v>
      </c>
      <c r="E286" s="8">
        <f t="shared" si="55"/>
        <v>4599265</v>
      </c>
      <c r="F286" s="8">
        <f t="shared" si="55"/>
        <v>4605771</v>
      </c>
      <c r="G286" s="8">
        <f t="shared" si="55"/>
        <v>4609509</v>
      </c>
      <c r="H286" s="8">
        <f t="shared" si="55"/>
        <v>4611553</v>
      </c>
      <c r="I286" s="8">
        <f t="shared" si="55"/>
        <v>4613739</v>
      </c>
      <c r="J286" s="8">
        <f t="shared" si="55"/>
        <v>4620943</v>
      </c>
      <c r="K286" s="8">
        <f t="shared" si="55"/>
        <v>4630751</v>
      </c>
      <c r="L286" s="8">
        <f t="shared" si="55"/>
        <v>4644296</v>
      </c>
      <c r="M286" s="8">
        <f t="shared" si="55"/>
        <v>4655414</v>
      </c>
      <c r="N286" s="8">
        <f t="shared" si="55"/>
        <v>4665143</v>
      </c>
      <c r="O286" s="8">
        <f t="shared" si="55"/>
        <v>4671859</v>
      </c>
      <c r="P286" s="8">
        <f t="shared" si="55"/>
        <v>4626934.333333334</v>
      </c>
      <c r="Q286" s="4"/>
      <c r="R286" s="15"/>
    </row>
    <row r="287" spans="1:19" x14ac:dyDescent="0.25">
      <c r="A287" s="7"/>
      <c r="B287" s="7"/>
      <c r="C287" s="7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4"/>
      <c r="R287" s="15"/>
    </row>
    <row r="288" spans="1:19" x14ac:dyDescent="0.25">
      <c r="A288" s="10" t="s">
        <v>28</v>
      </c>
      <c r="B288" s="7"/>
      <c r="C288" s="7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4"/>
      <c r="R288" s="15"/>
    </row>
    <row r="289" spans="1:19" x14ac:dyDescent="0.25">
      <c r="A289" s="11" t="s">
        <v>16</v>
      </c>
      <c r="B289" s="7"/>
      <c r="C289" s="7"/>
      <c r="D289" s="8">
        <f t="shared" ref="D289:P294" si="56">(D259/D274)*1000</f>
        <v>948.20185016268067</v>
      </c>
      <c r="E289" s="8">
        <f t="shared" si="56"/>
        <v>854.30100031994311</v>
      </c>
      <c r="F289" s="8">
        <f t="shared" si="56"/>
        <v>859.36664043249596</v>
      </c>
      <c r="G289" s="8">
        <f t="shared" si="56"/>
        <v>950.70740363471737</v>
      </c>
      <c r="H289" s="8">
        <f t="shared" si="56"/>
        <v>1087.8395803541932</v>
      </c>
      <c r="I289" s="8">
        <f t="shared" si="56"/>
        <v>1196.1007323236404</v>
      </c>
      <c r="J289" s="8">
        <f t="shared" si="56"/>
        <v>1320.683191125383</v>
      </c>
      <c r="K289" s="8">
        <f t="shared" si="56"/>
        <v>1394.8850373641553</v>
      </c>
      <c r="L289" s="8">
        <f t="shared" si="56"/>
        <v>1392.0451258389608</v>
      </c>
      <c r="M289" s="8">
        <f t="shared" si="56"/>
        <v>1180.2210833875422</v>
      </c>
      <c r="N289" s="8">
        <f t="shared" si="56"/>
        <v>1022.2177313147531</v>
      </c>
      <c r="O289" s="8">
        <f t="shared" si="56"/>
        <v>952.73886775321591</v>
      </c>
      <c r="P289" s="8">
        <f t="shared" si="56"/>
        <v>13162.742088343057</v>
      </c>
      <c r="Q289" s="4"/>
      <c r="R289" s="15"/>
      <c r="S289" s="15">
        <f t="shared" ref="S289:S294" si="57">P289/P239-1</f>
        <v>-1.8054076331481816E-3</v>
      </c>
    </row>
    <row r="290" spans="1:19" x14ac:dyDescent="0.25">
      <c r="A290" s="11" t="s">
        <v>17</v>
      </c>
      <c r="B290" s="7"/>
      <c r="C290" s="7"/>
      <c r="D290" s="8">
        <f t="shared" si="56"/>
        <v>6879.1212946240912</v>
      </c>
      <c r="E290" s="8">
        <f t="shared" si="56"/>
        <v>6513.09716824527</v>
      </c>
      <c r="F290" s="8">
        <f t="shared" si="56"/>
        <v>6209.97338334286</v>
      </c>
      <c r="G290" s="8">
        <f t="shared" si="56"/>
        <v>6798.2903566161394</v>
      </c>
      <c r="H290" s="8">
        <f t="shared" si="56"/>
        <v>7499.1371488687719</v>
      </c>
      <c r="I290" s="8">
        <f t="shared" si="56"/>
        <v>7610.7643648181938</v>
      </c>
      <c r="J290" s="8">
        <f t="shared" si="56"/>
        <v>7809.7486402516497</v>
      </c>
      <c r="K290" s="8">
        <f t="shared" si="56"/>
        <v>8191.3982504096375</v>
      </c>
      <c r="L290" s="8">
        <f t="shared" si="56"/>
        <v>8415.9861119958005</v>
      </c>
      <c r="M290" s="8">
        <f t="shared" si="56"/>
        <v>7591.5326990780031</v>
      </c>
      <c r="N290" s="8">
        <f t="shared" si="56"/>
        <v>7150.2752161078888</v>
      </c>
      <c r="O290" s="8">
        <f t="shared" si="56"/>
        <v>7103.5568199912141</v>
      </c>
      <c r="P290" s="8">
        <f t="shared" si="56"/>
        <v>87785.821322189091</v>
      </c>
      <c r="Q290" s="4"/>
      <c r="R290" s="15"/>
      <c r="S290" s="15">
        <f t="shared" si="57"/>
        <v>-6.2771124215802443E-3</v>
      </c>
    </row>
    <row r="291" spans="1:19" x14ac:dyDescent="0.25">
      <c r="A291" s="11" t="s">
        <v>18</v>
      </c>
      <c r="B291" s="7"/>
      <c r="C291" s="7"/>
      <c r="D291" s="8">
        <f t="shared" si="56"/>
        <v>27360.988909836975</v>
      </c>
      <c r="E291" s="8">
        <f t="shared" si="56"/>
        <v>25951.518603885415</v>
      </c>
      <c r="F291" s="8">
        <f t="shared" si="56"/>
        <v>25662.5371692105</v>
      </c>
      <c r="G291" s="8">
        <f t="shared" si="56"/>
        <v>26956.568100163306</v>
      </c>
      <c r="H291" s="8">
        <f t="shared" si="56"/>
        <v>28049.132268370609</v>
      </c>
      <c r="I291" s="8">
        <f t="shared" si="56"/>
        <v>26657.287918547285</v>
      </c>
      <c r="J291" s="8">
        <f t="shared" si="56"/>
        <v>25705.563070539418</v>
      </c>
      <c r="K291" s="8">
        <f t="shared" si="56"/>
        <v>26308.935985083903</v>
      </c>
      <c r="L291" s="8">
        <f t="shared" si="56"/>
        <v>26162.491754885996</v>
      </c>
      <c r="M291" s="8">
        <f t="shared" si="56"/>
        <v>23722.392422872072</v>
      </c>
      <c r="N291" s="8">
        <f t="shared" si="56"/>
        <v>23370.106928913734</v>
      </c>
      <c r="O291" s="8">
        <f t="shared" si="56"/>
        <v>24307.399145893338</v>
      </c>
      <c r="P291" s="8">
        <f t="shared" si="56"/>
        <v>309771.55542357045</v>
      </c>
      <c r="Q291" s="4"/>
      <c r="R291" s="15"/>
      <c r="S291" s="15">
        <f t="shared" si="57"/>
        <v>-0.10437360525979933</v>
      </c>
    </row>
    <row r="292" spans="1:19" x14ac:dyDescent="0.25">
      <c r="A292" s="11" t="s">
        <v>19</v>
      </c>
      <c r="B292" s="7"/>
      <c r="C292" s="7"/>
      <c r="D292" s="8">
        <f t="shared" si="56"/>
        <v>10337.955536431438</v>
      </c>
      <c r="E292" s="8">
        <f t="shared" si="56"/>
        <v>10864.314597074848</v>
      </c>
      <c r="F292" s="8">
        <f t="shared" si="56"/>
        <v>10405.916976810764</v>
      </c>
      <c r="G292" s="8">
        <f t="shared" si="56"/>
        <v>10397.937034917</v>
      </c>
      <c r="H292" s="8">
        <f t="shared" si="56"/>
        <v>10748.042583595312</v>
      </c>
      <c r="I292" s="8">
        <f t="shared" si="56"/>
        <v>10377.019994287346</v>
      </c>
      <c r="J292" s="8">
        <f t="shared" si="56"/>
        <v>8717.658961187215</v>
      </c>
      <c r="K292" s="8">
        <f t="shared" si="56"/>
        <v>12228.644406392694</v>
      </c>
      <c r="L292" s="8">
        <f t="shared" si="56"/>
        <v>10714.450342465752</v>
      </c>
      <c r="M292" s="8">
        <f t="shared" si="56"/>
        <v>10506.338084378564</v>
      </c>
      <c r="N292" s="8">
        <f t="shared" si="56"/>
        <v>10375.398752127056</v>
      </c>
      <c r="O292" s="8">
        <f t="shared" si="56"/>
        <v>10357.20820367751</v>
      </c>
      <c r="P292" s="8">
        <f t="shared" si="56"/>
        <v>126028.25470374159</v>
      </c>
      <c r="Q292" s="4"/>
      <c r="R292" s="15"/>
      <c r="S292" s="15">
        <f t="shared" si="57"/>
        <v>-2.0656782801514506E-2</v>
      </c>
    </row>
    <row r="293" spans="1:19" x14ac:dyDescent="0.25">
      <c r="A293" s="11" t="s">
        <v>20</v>
      </c>
      <c r="B293" s="7"/>
      <c r="C293" s="7"/>
      <c r="D293" s="8">
        <f t="shared" si="56"/>
        <v>10772.38172043011</v>
      </c>
      <c r="E293" s="8">
        <f t="shared" si="56"/>
        <v>10651.559139784948</v>
      </c>
      <c r="F293" s="8">
        <f t="shared" si="56"/>
        <v>10799.596774193547</v>
      </c>
      <c r="G293" s="8">
        <f t="shared" si="56"/>
        <v>9830.0268817204324</v>
      </c>
      <c r="H293" s="8">
        <f t="shared" si="56"/>
        <v>9950.6075268817203</v>
      </c>
      <c r="I293" s="8">
        <f t="shared" si="56"/>
        <v>9342.3513513513517</v>
      </c>
      <c r="J293" s="8">
        <f t="shared" si="56"/>
        <v>17163.070270270273</v>
      </c>
      <c r="K293" s="8">
        <f t="shared" si="56"/>
        <v>15231.659459459459</v>
      </c>
      <c r="L293" s="8">
        <f t="shared" si="56"/>
        <v>16663.102702702701</v>
      </c>
      <c r="M293" s="8">
        <f t="shared" si="56"/>
        <v>5500.7526881720423</v>
      </c>
      <c r="N293" s="8">
        <f t="shared" si="56"/>
        <v>22099.182795698925</v>
      </c>
      <c r="O293" s="8">
        <f t="shared" si="56"/>
        <v>10857.60752688172</v>
      </c>
      <c r="P293" s="8">
        <f t="shared" si="56"/>
        <v>148814.61220825854</v>
      </c>
      <c r="Q293" s="4"/>
      <c r="R293" s="15"/>
      <c r="S293" s="15">
        <f t="shared" si="57"/>
        <v>8.7483314504228193E-2</v>
      </c>
    </row>
    <row r="294" spans="1:19" x14ac:dyDescent="0.25">
      <c r="A294" s="11" t="s">
        <v>21</v>
      </c>
      <c r="B294" s="7"/>
      <c r="C294" s="7"/>
      <c r="D294" s="8">
        <f t="shared" si="56"/>
        <v>275773.07692307694</v>
      </c>
      <c r="E294" s="8">
        <f t="shared" si="56"/>
        <v>254705.76923076925</v>
      </c>
      <c r="F294" s="8">
        <f t="shared" si="56"/>
        <v>245000</v>
      </c>
      <c r="G294" s="8">
        <f t="shared" si="56"/>
        <v>260292.30769230769</v>
      </c>
      <c r="H294" s="8">
        <f t="shared" si="56"/>
        <v>307865.38461538462</v>
      </c>
      <c r="I294" s="8">
        <f t="shared" si="56"/>
        <v>285748.07692307688</v>
      </c>
      <c r="J294" s="8">
        <f t="shared" si="56"/>
        <v>287134.61538461538</v>
      </c>
      <c r="K294" s="8">
        <f t="shared" si="56"/>
        <v>313371.15384615387</v>
      </c>
      <c r="L294" s="8">
        <f t="shared" si="56"/>
        <v>306667.30769230769</v>
      </c>
      <c r="M294" s="8">
        <f t="shared" si="56"/>
        <v>298038.69230769231</v>
      </c>
      <c r="N294" s="8">
        <f t="shared" si="56"/>
        <v>264666.59259259258</v>
      </c>
      <c r="O294" s="8">
        <f t="shared" si="56"/>
        <v>259298.14814814812</v>
      </c>
      <c r="P294" s="8">
        <f t="shared" si="56"/>
        <v>3357193.1464968147</v>
      </c>
      <c r="Q294" s="4"/>
      <c r="R294" s="15"/>
      <c r="S294" s="15">
        <f t="shared" si="57"/>
        <v>-3.1904479528976903E-4</v>
      </c>
    </row>
    <row r="295" spans="1:19" x14ac:dyDescent="0.25">
      <c r="A295" s="11"/>
      <c r="B295" s="7"/>
      <c r="C295" s="7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4"/>
      <c r="R295" s="15"/>
    </row>
    <row r="296" spans="1:19" x14ac:dyDescent="0.25">
      <c r="A296" s="10" t="s">
        <v>22</v>
      </c>
      <c r="B296" s="7"/>
      <c r="C296" s="7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4"/>
      <c r="R296" s="15"/>
    </row>
    <row r="297" spans="1:19" x14ac:dyDescent="0.25">
      <c r="A297" s="10" t="s">
        <v>28</v>
      </c>
      <c r="B297" s="7"/>
      <c r="C297" s="7"/>
      <c r="D297" s="8">
        <f t="shared" ref="D297:P297" si="58">(D267/D282)*1000</f>
        <v>1672.3559609415702</v>
      </c>
      <c r="E297" s="8">
        <f t="shared" si="58"/>
        <v>1545.6660346081915</v>
      </c>
      <c r="F297" s="8">
        <f t="shared" si="58"/>
        <v>1514.9045409187268</v>
      </c>
      <c r="G297" s="8">
        <f t="shared" si="58"/>
        <v>1664.3820087289255</v>
      </c>
      <c r="H297" s="8">
        <f t="shared" si="58"/>
        <v>1868.411105950152</v>
      </c>
      <c r="I297" s="8">
        <f t="shared" si="58"/>
        <v>1974.5540930855977</v>
      </c>
      <c r="J297" s="8">
        <f t="shared" si="58"/>
        <v>2104.3932547431946</v>
      </c>
      <c r="K297" s="8">
        <f t="shared" si="58"/>
        <v>2216.008669665177</v>
      </c>
      <c r="L297" s="8">
        <f t="shared" si="58"/>
        <v>2237.3170407784701</v>
      </c>
      <c r="M297" s="8">
        <f t="shared" si="58"/>
        <v>1949.6031812041354</v>
      </c>
      <c r="N297" s="8">
        <f t="shared" si="58"/>
        <v>1763.6037513161461</v>
      </c>
      <c r="O297" s="8">
        <f t="shared" si="58"/>
        <v>1698.3642061007067</v>
      </c>
      <c r="P297" s="8">
        <f t="shared" si="58"/>
        <v>22214.279565301153</v>
      </c>
      <c r="Q297" s="4"/>
      <c r="R297" s="15">
        <f>P297/P247-1</f>
        <v>-5.5092322775932567E-3</v>
      </c>
    </row>
    <row r="298" spans="1:19" x14ac:dyDescent="0.25">
      <c r="A298" s="10"/>
      <c r="B298" s="7"/>
      <c r="C298" s="7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4"/>
      <c r="R298" s="15"/>
    </row>
    <row r="299" spans="1:19" x14ac:dyDescent="0.25">
      <c r="A299" s="11" t="s">
        <v>24</v>
      </c>
      <c r="B299" s="7"/>
      <c r="C299" s="7"/>
      <c r="D299" s="8">
        <f t="shared" ref="D299:P299" si="59">(D269/D284)*1000</f>
        <v>23543792.857142858</v>
      </c>
      <c r="E299" s="8">
        <f t="shared" si="59"/>
        <v>24149425.857142858</v>
      </c>
      <c r="F299" s="8">
        <f t="shared" si="59"/>
        <v>22668477.857142858</v>
      </c>
      <c r="G299" s="8">
        <f t="shared" si="59"/>
        <v>24385090.714285713</v>
      </c>
      <c r="H299" s="8">
        <f t="shared" si="59"/>
        <v>27003923.857142858</v>
      </c>
      <c r="I299" s="8">
        <f t="shared" si="59"/>
        <v>28061195.285714287</v>
      </c>
      <c r="J299" s="8">
        <f t="shared" si="59"/>
        <v>27009232</v>
      </c>
      <c r="K299" s="8">
        <f t="shared" si="59"/>
        <v>27750353.714285713</v>
      </c>
      <c r="L299" s="8">
        <f t="shared" si="59"/>
        <v>29224322.857142858</v>
      </c>
      <c r="M299" s="8">
        <f t="shared" si="59"/>
        <v>26168787.714285713</v>
      </c>
      <c r="N299" s="8">
        <f t="shared" si="59"/>
        <v>25900147.714285716</v>
      </c>
      <c r="O299" s="8">
        <f t="shared" si="59"/>
        <v>22447968</v>
      </c>
      <c r="P299" s="8">
        <f t="shared" si="59"/>
        <v>308312718.4285714</v>
      </c>
      <c r="Q299" s="4"/>
      <c r="R299" s="15">
        <f>P299/P249-1</f>
        <v>-9.2727500840028676E-2</v>
      </c>
    </row>
    <row r="300" spans="1:19" x14ac:dyDescent="0.25">
      <c r="A300" s="7"/>
      <c r="B300" s="7"/>
      <c r="C300" s="7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4"/>
      <c r="R300" s="15"/>
    </row>
    <row r="301" spans="1:19" x14ac:dyDescent="0.25">
      <c r="A301" s="14" t="s">
        <v>29</v>
      </c>
      <c r="B301" s="7"/>
      <c r="C301" s="7"/>
      <c r="D301" s="8">
        <f t="shared" ref="D301:P301" si="60">(D271/D286)*1000</f>
        <v>1708.2201514308365</v>
      </c>
      <c r="E301" s="8">
        <f t="shared" si="60"/>
        <v>1582.4186812458079</v>
      </c>
      <c r="F301" s="8">
        <f t="shared" si="60"/>
        <v>1549.3545256592215</v>
      </c>
      <c r="G301" s="8">
        <f t="shared" si="60"/>
        <v>1701.4106780136451</v>
      </c>
      <c r="H301" s="8">
        <f t="shared" si="60"/>
        <v>1909.3982502206959</v>
      </c>
      <c r="I301" s="8">
        <f t="shared" si="60"/>
        <v>2017.1257567885834</v>
      </c>
      <c r="J301" s="8">
        <f t="shared" si="60"/>
        <v>2145.3047944975729</v>
      </c>
      <c r="K301" s="8">
        <f t="shared" si="60"/>
        <v>2257.9536941200254</v>
      </c>
      <c r="L301" s="8">
        <f t="shared" si="60"/>
        <v>2281.3613047058157</v>
      </c>
      <c r="M301" s="8">
        <f t="shared" si="60"/>
        <v>1988.9483107195194</v>
      </c>
      <c r="N301" s="8">
        <f t="shared" si="60"/>
        <v>1802.4640153581577</v>
      </c>
      <c r="O301" s="8">
        <f t="shared" si="60"/>
        <v>1731.9961901675538</v>
      </c>
      <c r="P301" s="8">
        <f t="shared" si="60"/>
        <v>22680.686342137418</v>
      </c>
      <c r="Q301" s="4"/>
      <c r="R301" s="15">
        <f>P301/P251-1</f>
        <v>-6.3728400922039574E-3</v>
      </c>
    </row>
    <row r="303" spans="1:19" x14ac:dyDescent="0.25">
      <c r="A303" s="1" t="s">
        <v>36</v>
      </c>
      <c r="B303" s="2"/>
      <c r="C303" s="2"/>
      <c r="D303" s="3"/>
      <c r="E303" s="3"/>
      <c r="F303" s="3"/>
      <c r="G303" s="3"/>
      <c r="H303" s="3"/>
      <c r="I303" s="3"/>
      <c r="J303" s="2"/>
      <c r="K303" s="3"/>
      <c r="L303" s="3"/>
      <c r="M303" s="3"/>
      <c r="N303" s="3"/>
      <c r="O303" s="3"/>
      <c r="P303" s="3"/>
      <c r="Q303" s="4"/>
    </row>
    <row r="304" spans="1:19" x14ac:dyDescent="0.25">
      <c r="A304" s="1" t="s">
        <v>1</v>
      </c>
      <c r="B304" s="2"/>
      <c r="C304" s="2"/>
      <c r="D304" s="3"/>
      <c r="E304" s="3"/>
      <c r="F304" s="3"/>
      <c r="G304" s="3"/>
      <c r="H304" s="3"/>
      <c r="I304" s="2"/>
      <c r="J304" s="3"/>
      <c r="K304" s="3"/>
      <c r="L304" s="3"/>
      <c r="M304" s="3"/>
      <c r="N304" s="3"/>
      <c r="O304" s="3"/>
      <c r="P304" s="3"/>
      <c r="Q304" s="6">
        <f>Q104</f>
        <v>42272</v>
      </c>
    </row>
    <row r="305" spans="1:19" x14ac:dyDescent="0.25">
      <c r="A305" s="1" t="s">
        <v>31</v>
      </c>
      <c r="B305" s="2"/>
      <c r="C305" s="2"/>
      <c r="D305" s="3"/>
      <c r="E305" s="3"/>
      <c r="F305" s="3"/>
      <c r="G305" s="3"/>
      <c r="H305" s="3"/>
      <c r="I305" s="2"/>
      <c r="J305" s="3"/>
      <c r="K305" s="3"/>
      <c r="L305" s="3"/>
      <c r="M305" s="3"/>
      <c r="N305" s="3"/>
      <c r="O305" s="3"/>
      <c r="P305" s="3"/>
      <c r="Q305" s="6"/>
    </row>
    <row r="306" spans="1:19" x14ac:dyDescent="0.25">
      <c r="A306" s="7"/>
      <c r="B306" s="7"/>
      <c r="C306" s="7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4"/>
    </row>
    <row r="307" spans="1:19" x14ac:dyDescent="0.25">
      <c r="A307" s="7"/>
      <c r="B307" s="7"/>
      <c r="C307" s="7"/>
      <c r="D307" s="9" t="s">
        <v>2</v>
      </c>
      <c r="E307" s="9" t="s">
        <v>3</v>
      </c>
      <c r="F307" s="9" t="s">
        <v>4</v>
      </c>
      <c r="G307" s="9" t="s">
        <v>5</v>
      </c>
      <c r="H307" s="9" t="s">
        <v>6</v>
      </c>
      <c r="I307" s="9" t="s">
        <v>7</v>
      </c>
      <c r="J307" s="9" t="s">
        <v>8</v>
      </c>
      <c r="K307" s="9" t="s">
        <v>9</v>
      </c>
      <c r="L307" s="9" t="s">
        <v>10</v>
      </c>
      <c r="M307" s="9" t="s">
        <v>11</v>
      </c>
      <c r="N307" s="9" t="s">
        <v>12</v>
      </c>
      <c r="O307" s="9" t="s">
        <v>13</v>
      </c>
      <c r="P307" s="9" t="s">
        <v>14</v>
      </c>
      <c r="Q307" s="4"/>
    </row>
    <row r="308" spans="1:19" x14ac:dyDescent="0.25">
      <c r="A308" s="10" t="s">
        <v>15</v>
      </c>
      <c r="B308" s="7"/>
      <c r="C308" s="7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4"/>
    </row>
    <row r="309" spans="1:19" x14ac:dyDescent="0.25">
      <c r="A309" s="11" t="s">
        <v>16</v>
      </c>
      <c r="B309" s="7"/>
      <c r="C309" s="7"/>
      <c r="D309" s="8">
        <v>4251593.2759999996</v>
      </c>
      <c r="E309" s="8">
        <v>3846219.983</v>
      </c>
      <c r="F309" s="8">
        <v>3620058.202</v>
      </c>
      <c r="G309" s="8">
        <v>3866194.7549999999</v>
      </c>
      <c r="H309" s="8">
        <v>4759680.6705474211</v>
      </c>
      <c r="I309" s="8">
        <v>5069974.3910000008</v>
      </c>
      <c r="J309" s="8">
        <v>5464416.2755698496</v>
      </c>
      <c r="K309" s="8">
        <v>5890546.4800000004</v>
      </c>
      <c r="L309" s="8">
        <v>5886305.0329999998</v>
      </c>
      <c r="M309" s="8">
        <v>4873631.1229999997</v>
      </c>
      <c r="N309" s="8">
        <v>3922850.9570000004</v>
      </c>
      <c r="O309" s="8">
        <v>3750951.9330000002</v>
      </c>
      <c r="P309" s="8">
        <f t="shared" ref="P309:P314" si="61">SUM(D309:O309)</f>
        <v>55202423.079117268</v>
      </c>
      <c r="Q309" s="4"/>
      <c r="R309" s="15"/>
      <c r="S309" s="15">
        <f t="shared" ref="S309:S314" si="62">P309/P259-1</f>
        <v>2.3593710554810743E-2</v>
      </c>
    </row>
    <row r="310" spans="1:19" x14ac:dyDescent="0.25">
      <c r="A310" s="11" t="s">
        <v>17</v>
      </c>
      <c r="B310" s="7"/>
      <c r="C310" s="7"/>
      <c r="D310" s="8">
        <v>3646147.2830000003</v>
      </c>
      <c r="E310" s="8">
        <v>3369095.1440000003</v>
      </c>
      <c r="F310" s="8">
        <v>3372432.9349999996</v>
      </c>
      <c r="G310" s="8">
        <v>3509142.321</v>
      </c>
      <c r="H310" s="8">
        <v>3935076.0464525805</v>
      </c>
      <c r="I310" s="8">
        <v>3987306.6740000001</v>
      </c>
      <c r="J310" s="8">
        <v>4124777.641430147</v>
      </c>
      <c r="K310" s="8">
        <v>4286915.9270000001</v>
      </c>
      <c r="L310" s="8">
        <v>4355915.716</v>
      </c>
      <c r="M310" s="8">
        <v>3971901.9890000001</v>
      </c>
      <c r="N310" s="8">
        <v>3645600.4910000004</v>
      </c>
      <c r="O310" s="8">
        <v>3479710.4250000003</v>
      </c>
      <c r="P310" s="8">
        <f t="shared" si="61"/>
        <v>45684022.592882723</v>
      </c>
      <c r="Q310" s="4"/>
      <c r="R310" s="19">
        <f>P310/P317</f>
        <v>0.43763231706679423</v>
      </c>
      <c r="S310" s="15">
        <f t="shared" si="62"/>
        <v>7.5579995463113114E-3</v>
      </c>
    </row>
    <row r="311" spans="1:19" x14ac:dyDescent="0.25">
      <c r="A311" s="11" t="s">
        <v>18</v>
      </c>
      <c r="B311" s="7"/>
      <c r="C311" s="7"/>
      <c r="D311" s="8">
        <v>244554.533</v>
      </c>
      <c r="E311" s="8">
        <v>231192.41800000001</v>
      </c>
      <c r="F311" s="8">
        <v>221663.62200000003</v>
      </c>
      <c r="G311" s="8">
        <v>241605.75</v>
      </c>
      <c r="H311" s="8">
        <v>255167.56200000001</v>
      </c>
      <c r="I311" s="8">
        <v>261200.00900000002</v>
      </c>
      <c r="J311" s="8">
        <v>251413.05100000001</v>
      </c>
      <c r="K311" s="8">
        <v>257328.12099999998</v>
      </c>
      <c r="L311" s="8">
        <v>257152.57</v>
      </c>
      <c r="M311" s="8">
        <v>244905.08499999999</v>
      </c>
      <c r="N311" s="8">
        <v>237296.85399999999</v>
      </c>
      <c r="O311" s="8">
        <v>237721.842</v>
      </c>
      <c r="P311" s="8">
        <f t="shared" si="61"/>
        <v>2941201.4169999999</v>
      </c>
      <c r="Q311" s="4"/>
      <c r="R311" s="15"/>
      <c r="S311" s="15">
        <f t="shared" si="62"/>
        <v>-4.8395049086906727E-3</v>
      </c>
    </row>
    <row r="312" spans="1:19" x14ac:dyDescent="0.25">
      <c r="A312" s="11" t="s">
        <v>19</v>
      </c>
      <c r="B312" s="7"/>
      <c r="C312" s="7"/>
      <c r="D312" s="8">
        <v>34628.398999999998</v>
      </c>
      <c r="E312" s="8">
        <v>33826.311000000002</v>
      </c>
      <c r="F312" s="8">
        <v>43198.112000000001</v>
      </c>
      <c r="G312" s="8">
        <v>36794.230000000003</v>
      </c>
      <c r="H312" s="8">
        <v>37910.372000000003</v>
      </c>
      <c r="I312" s="8">
        <v>25050.665000000005</v>
      </c>
      <c r="J312" s="8">
        <v>48367.955999999998</v>
      </c>
      <c r="K312" s="8">
        <v>36996.050000000003</v>
      </c>
      <c r="L312" s="8">
        <v>37347.159999999996</v>
      </c>
      <c r="M312" s="8">
        <v>31885.576999999997</v>
      </c>
      <c r="N312" s="8">
        <v>36774.741000000002</v>
      </c>
      <c r="O312" s="8">
        <v>43167.759999999995</v>
      </c>
      <c r="P312" s="8">
        <f t="shared" si="61"/>
        <v>445947.33299999998</v>
      </c>
      <c r="Q312" s="4"/>
      <c r="R312" s="15"/>
      <c r="S312" s="15">
        <f t="shared" si="62"/>
        <v>1.0005775650481441E-2</v>
      </c>
    </row>
    <row r="313" spans="1:19" x14ac:dyDescent="0.25">
      <c r="A313" s="11" t="s">
        <v>20</v>
      </c>
      <c r="B313" s="7"/>
      <c r="C313" s="7"/>
      <c r="D313" s="8">
        <v>1708.3420000000001</v>
      </c>
      <c r="E313" s="8">
        <v>1801.4769999999999</v>
      </c>
      <c r="F313" s="8">
        <v>1864.6670000000001</v>
      </c>
      <c r="G313" s="8">
        <v>1847.7900000000002</v>
      </c>
      <c r="H313" s="8">
        <v>2649.4090000000001</v>
      </c>
      <c r="I313" s="8">
        <v>2068.2869999999998</v>
      </c>
      <c r="J313" s="8">
        <v>2018.951</v>
      </c>
      <c r="K313" s="8">
        <v>1931.1019999999999</v>
      </c>
      <c r="L313" s="8">
        <v>2191.076</v>
      </c>
      <c r="M313" s="8">
        <v>2047.4370000000001</v>
      </c>
      <c r="N313" s="8">
        <v>2010.2929999999999</v>
      </c>
      <c r="O313" s="8">
        <v>1913.1129999999998</v>
      </c>
      <c r="P313" s="8">
        <f t="shared" si="61"/>
        <v>24051.944000000003</v>
      </c>
      <c r="Q313" s="4"/>
      <c r="R313" s="15"/>
      <c r="S313" s="15">
        <f t="shared" si="62"/>
        <v>-0.12949620941622197</v>
      </c>
    </row>
    <row r="314" spans="1:19" x14ac:dyDescent="0.25">
      <c r="A314" s="11" t="s">
        <v>21</v>
      </c>
      <c r="B314" s="7"/>
      <c r="C314" s="7"/>
      <c r="D314" s="8">
        <v>7818.3</v>
      </c>
      <c r="E314" s="8">
        <v>7222.95</v>
      </c>
      <c r="F314" s="8">
        <v>6524.7</v>
      </c>
      <c r="G314" s="8">
        <v>7231</v>
      </c>
      <c r="H314" s="8">
        <v>8336.65</v>
      </c>
      <c r="I314" s="8">
        <v>7799.75</v>
      </c>
      <c r="J314" s="8">
        <v>8283.5319999999992</v>
      </c>
      <c r="K314" s="8">
        <v>7994.35</v>
      </c>
      <c r="L314" s="8">
        <v>7991.2</v>
      </c>
      <c r="M314" s="8">
        <v>7990.15</v>
      </c>
      <c r="N314" s="8">
        <v>7327.95</v>
      </c>
      <c r="O314" s="8">
        <v>6884.85</v>
      </c>
      <c r="P314" s="8">
        <f t="shared" si="61"/>
        <v>91405.381999999998</v>
      </c>
      <c r="Q314" s="4"/>
      <c r="R314" s="15"/>
      <c r="S314" s="15">
        <f t="shared" si="62"/>
        <v>4.0511868001105844E-2</v>
      </c>
    </row>
    <row r="315" spans="1:19" x14ac:dyDescent="0.25">
      <c r="A315" s="11"/>
      <c r="B315" s="7"/>
      <c r="C315" s="7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4"/>
      <c r="R315" s="15"/>
    </row>
    <row r="316" spans="1:19" x14ac:dyDescent="0.25">
      <c r="A316" s="10" t="s">
        <v>22</v>
      </c>
      <c r="B316" s="7"/>
      <c r="C316" s="7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4"/>
      <c r="R316" s="15"/>
    </row>
    <row r="317" spans="1:19" x14ac:dyDescent="0.25">
      <c r="A317" s="10" t="s">
        <v>23</v>
      </c>
      <c r="B317" s="7"/>
      <c r="C317" s="7"/>
      <c r="D317" s="8">
        <f t="shared" ref="D317:P317" si="63">SUM(D309:D316)</f>
        <v>8186450.1330000004</v>
      </c>
      <c r="E317" s="8">
        <f t="shared" si="63"/>
        <v>7489358.2829999998</v>
      </c>
      <c r="F317" s="8">
        <f t="shared" si="63"/>
        <v>7265742.2380000008</v>
      </c>
      <c r="G317" s="8">
        <f t="shared" si="63"/>
        <v>7662815.8459999999</v>
      </c>
      <c r="H317" s="8">
        <f t="shared" si="63"/>
        <v>8998820.7100000028</v>
      </c>
      <c r="I317" s="8">
        <f t="shared" si="63"/>
        <v>9353399.7760000005</v>
      </c>
      <c r="J317" s="8">
        <f t="shared" si="63"/>
        <v>9899277.4069999959</v>
      </c>
      <c r="K317" s="8">
        <f t="shared" si="63"/>
        <v>10481712.030000001</v>
      </c>
      <c r="L317" s="8">
        <f t="shared" si="63"/>
        <v>10546902.754999999</v>
      </c>
      <c r="M317" s="8">
        <f t="shared" si="63"/>
        <v>9132361.3610000014</v>
      </c>
      <c r="N317" s="8">
        <f t="shared" si="63"/>
        <v>7851861.2860000012</v>
      </c>
      <c r="O317" s="8">
        <f t="shared" si="63"/>
        <v>7520349.9230000004</v>
      </c>
      <c r="P317" s="8">
        <f t="shared" si="63"/>
        <v>104389051.748</v>
      </c>
      <c r="Q317" s="4"/>
      <c r="R317" s="15"/>
    </row>
    <row r="318" spans="1:19" x14ac:dyDescent="0.25">
      <c r="A318" s="10"/>
      <c r="B318" s="7"/>
      <c r="C318" s="7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4"/>
      <c r="R318" s="15"/>
    </row>
    <row r="319" spans="1:19" x14ac:dyDescent="0.25">
      <c r="A319" s="11" t="s">
        <v>24</v>
      </c>
      <c r="B319" s="7"/>
      <c r="C319" s="7"/>
      <c r="D319" s="8">
        <v>159075.37599999999</v>
      </c>
      <c r="E319" s="8">
        <v>379930.80099999998</v>
      </c>
      <c r="F319" s="8">
        <v>355050.30300000001</v>
      </c>
      <c r="G319" s="8">
        <v>379293.9</v>
      </c>
      <c r="H319" s="8">
        <v>394998.17</v>
      </c>
      <c r="I319" s="8">
        <v>454639.06</v>
      </c>
      <c r="J319" s="8">
        <v>566197.56200000003</v>
      </c>
      <c r="K319" s="8">
        <v>601597.15800000005</v>
      </c>
      <c r="L319" s="8">
        <v>640703.93799999997</v>
      </c>
      <c r="M319" s="8">
        <v>544003.34499999997</v>
      </c>
      <c r="N319" s="8">
        <v>514076.11099999998</v>
      </c>
      <c r="O319" s="8">
        <v>385273.61499999999</v>
      </c>
      <c r="P319" s="8">
        <f>SUM(D319:O319)</f>
        <v>5374839.3389999997</v>
      </c>
      <c r="Q319" s="4"/>
      <c r="R319" s="15"/>
    </row>
    <row r="320" spans="1:19" x14ac:dyDescent="0.25">
      <c r="A320" s="7"/>
      <c r="B320" s="7"/>
      <c r="C320" s="7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4"/>
      <c r="R320" s="15"/>
    </row>
    <row r="321" spans="1:19" x14ac:dyDescent="0.25">
      <c r="A321" s="10" t="s">
        <v>25</v>
      </c>
      <c r="B321" s="7"/>
      <c r="C321" s="7"/>
      <c r="D321" s="8">
        <f t="shared" ref="D321:O321" si="64">SUM(D317:D319)</f>
        <v>8345525.5090000005</v>
      </c>
      <c r="E321" s="8">
        <f t="shared" si="64"/>
        <v>7869289.0839999998</v>
      </c>
      <c r="F321" s="8">
        <f t="shared" si="64"/>
        <v>7620792.5410000011</v>
      </c>
      <c r="G321" s="8">
        <f t="shared" si="64"/>
        <v>8042109.7460000003</v>
      </c>
      <c r="H321" s="8">
        <f t="shared" si="64"/>
        <v>9393818.8800000027</v>
      </c>
      <c r="I321" s="8">
        <f t="shared" si="64"/>
        <v>9808038.8360000011</v>
      </c>
      <c r="J321" s="8">
        <f t="shared" si="64"/>
        <v>10465474.968999997</v>
      </c>
      <c r="K321" s="8">
        <f t="shared" si="64"/>
        <v>11083309.188000001</v>
      </c>
      <c r="L321" s="8">
        <f t="shared" si="64"/>
        <v>11187606.692999998</v>
      </c>
      <c r="M321" s="8">
        <f t="shared" si="64"/>
        <v>9676364.7060000021</v>
      </c>
      <c r="N321" s="8">
        <f t="shared" si="64"/>
        <v>8365937.3970000008</v>
      </c>
      <c r="O321" s="8">
        <f t="shared" si="64"/>
        <v>7905623.5380000006</v>
      </c>
      <c r="P321" s="8">
        <f>SUM(P317:P319)</f>
        <v>109763891.087</v>
      </c>
      <c r="Q321" s="4"/>
      <c r="R321" s="15"/>
    </row>
    <row r="322" spans="1:19" x14ac:dyDescent="0.25">
      <c r="A322" s="7"/>
      <c r="B322" s="7"/>
      <c r="C322" s="7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4"/>
      <c r="R322" s="15"/>
    </row>
    <row r="323" spans="1:19" x14ac:dyDescent="0.25">
      <c r="A323" s="10" t="s">
        <v>26</v>
      </c>
      <c r="B323" s="7"/>
      <c r="C323" s="7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4"/>
      <c r="R323" s="15"/>
    </row>
    <row r="324" spans="1:19" x14ac:dyDescent="0.25">
      <c r="A324" s="11" t="s">
        <v>16</v>
      </c>
      <c r="B324" s="7"/>
      <c r="C324" s="7"/>
      <c r="D324" s="13">
        <v>4143809</v>
      </c>
      <c r="E324" s="13">
        <v>4150625</v>
      </c>
      <c r="F324" s="13">
        <v>4157504</v>
      </c>
      <c r="G324" s="13">
        <v>4161055</v>
      </c>
      <c r="H324" s="13">
        <v>4163079</v>
      </c>
      <c r="I324" s="13">
        <v>4165874</v>
      </c>
      <c r="J324" s="13">
        <v>4169041</v>
      </c>
      <c r="K324" s="13">
        <v>4172469</v>
      </c>
      <c r="L324" s="13">
        <v>4177177</v>
      </c>
      <c r="M324" s="13">
        <v>4182719</v>
      </c>
      <c r="N324" s="13">
        <v>4189026</v>
      </c>
      <c r="O324" s="13">
        <v>4195956</v>
      </c>
      <c r="P324" s="8">
        <f>AVERAGE(C324:O324)</f>
        <v>4169027.8333333335</v>
      </c>
      <c r="Q324" s="4"/>
      <c r="R324" s="15"/>
      <c r="S324" s="15">
        <f t="shared" ref="S324:S329" si="65">P324/P274-1</f>
        <v>1.7537992672180813E-2</v>
      </c>
    </row>
    <row r="325" spans="1:19" x14ac:dyDescent="0.25">
      <c r="A325" s="11" t="s">
        <v>17</v>
      </c>
      <c r="B325" s="7"/>
      <c r="C325" s="7"/>
      <c r="D325" s="13">
        <v>522012</v>
      </c>
      <c r="E325" s="13">
        <v>522533</v>
      </c>
      <c r="F325" s="13">
        <v>523273</v>
      </c>
      <c r="G325" s="13">
        <v>524403</v>
      </c>
      <c r="H325" s="13">
        <v>525113</v>
      </c>
      <c r="I325" s="13">
        <v>525359</v>
      </c>
      <c r="J325" s="13">
        <v>525938</v>
      </c>
      <c r="K325" s="13">
        <v>526058</v>
      </c>
      <c r="L325" s="13">
        <v>527211</v>
      </c>
      <c r="M325" s="13">
        <v>527791</v>
      </c>
      <c r="N325" s="13">
        <v>528488</v>
      </c>
      <c r="O325" s="13">
        <v>528916</v>
      </c>
      <c r="P325" s="8">
        <f>AVERAGE(D325:O325)</f>
        <v>525591.25</v>
      </c>
      <c r="Q325" s="4"/>
      <c r="R325" s="19">
        <f>P325/P332</f>
        <v>0.11161849638045267</v>
      </c>
      <c r="S325" s="15">
        <f t="shared" si="65"/>
        <v>1.760263078667057E-2</v>
      </c>
    </row>
    <row r="326" spans="1:19" x14ac:dyDescent="0.25">
      <c r="A326" s="11" t="s">
        <v>18</v>
      </c>
      <c r="B326" s="7"/>
      <c r="C326" s="7"/>
      <c r="D326" s="13">
        <v>9969</v>
      </c>
      <c r="E326" s="13">
        <v>10149</v>
      </c>
      <c r="F326" s="13">
        <v>10279</v>
      </c>
      <c r="G326" s="13">
        <v>10335</v>
      </c>
      <c r="H326" s="13">
        <v>10421</v>
      </c>
      <c r="I326" s="13">
        <v>10458</v>
      </c>
      <c r="J326" s="13">
        <v>10457</v>
      </c>
      <c r="K326" s="13">
        <v>10620</v>
      </c>
      <c r="L326" s="13">
        <v>10569</v>
      </c>
      <c r="M326" s="13">
        <v>10599</v>
      </c>
      <c r="N326" s="13">
        <v>10554</v>
      </c>
      <c r="O326" s="13">
        <v>10571</v>
      </c>
      <c r="P326" s="8">
        <f>AVERAGE(D326:O326)</f>
        <v>10415.083333333334</v>
      </c>
      <c r="Q326" s="4"/>
      <c r="R326" s="15"/>
      <c r="S326" s="15">
        <f t="shared" si="65"/>
        <v>9.1622922325772516E-2</v>
      </c>
    </row>
    <row r="327" spans="1:19" x14ac:dyDescent="0.25">
      <c r="A327" s="11" t="s">
        <v>19</v>
      </c>
      <c r="B327" s="7"/>
      <c r="C327" s="7"/>
      <c r="D327" s="13">
        <v>3545</v>
      </c>
      <c r="E327" s="13">
        <v>3559</v>
      </c>
      <c r="F327" s="13">
        <v>3565</v>
      </c>
      <c r="G327" s="13">
        <v>3565</v>
      </c>
      <c r="H327" s="13">
        <v>3577</v>
      </c>
      <c r="I327" s="13">
        <v>3578</v>
      </c>
      <c r="J327" s="13">
        <v>3579</v>
      </c>
      <c r="K327" s="13">
        <v>3555</v>
      </c>
      <c r="L327" s="13">
        <v>3553</v>
      </c>
      <c r="M327" s="13">
        <v>3577</v>
      </c>
      <c r="N327" s="13">
        <v>3595</v>
      </c>
      <c r="O327" s="13">
        <v>3610</v>
      </c>
      <c r="P327" s="8">
        <f>AVERAGE(D327:O327)</f>
        <v>3571.5</v>
      </c>
      <c r="Q327" s="4"/>
      <c r="R327" s="15"/>
      <c r="S327" s="15">
        <f t="shared" si="65"/>
        <v>1.9433410242382543E-2</v>
      </c>
    </row>
    <row r="328" spans="1:19" x14ac:dyDescent="0.25">
      <c r="A328" s="11" t="s">
        <v>20</v>
      </c>
      <c r="B328" s="7"/>
      <c r="C328" s="7"/>
      <c r="D328" s="13">
        <v>186</v>
      </c>
      <c r="E328" s="13">
        <v>186</v>
      </c>
      <c r="F328" s="13">
        <v>186</v>
      </c>
      <c r="G328" s="13">
        <v>186</v>
      </c>
      <c r="H328" s="13">
        <v>186</v>
      </c>
      <c r="I328" s="13">
        <v>186</v>
      </c>
      <c r="J328" s="13">
        <v>186</v>
      </c>
      <c r="K328" s="13">
        <v>186</v>
      </c>
      <c r="L328" s="13">
        <v>186</v>
      </c>
      <c r="M328" s="13">
        <v>186</v>
      </c>
      <c r="N328" s="13">
        <v>186</v>
      </c>
      <c r="O328" s="13">
        <v>185</v>
      </c>
      <c r="P328" s="8">
        <f>AVERAGE(D328:O328)</f>
        <v>185.91666666666666</v>
      </c>
      <c r="Q328" s="4"/>
      <c r="R328" s="15"/>
      <c r="S328" s="15">
        <f t="shared" si="65"/>
        <v>1.3464991023339756E-3</v>
      </c>
    </row>
    <row r="329" spans="1:19" x14ac:dyDescent="0.25">
      <c r="A329" s="11" t="s">
        <v>21</v>
      </c>
      <c r="B329" s="7"/>
      <c r="C329" s="7"/>
      <c r="D329" s="13">
        <v>27</v>
      </c>
      <c r="E329" s="13">
        <v>27</v>
      </c>
      <c r="F329" s="13">
        <v>27</v>
      </c>
      <c r="G329" s="13">
        <v>27</v>
      </c>
      <c r="H329" s="13">
        <v>27</v>
      </c>
      <c r="I329" s="13">
        <v>27</v>
      </c>
      <c r="J329" s="13">
        <v>27</v>
      </c>
      <c r="K329" s="13">
        <v>27</v>
      </c>
      <c r="L329" s="13">
        <v>27</v>
      </c>
      <c r="M329" s="13">
        <v>27</v>
      </c>
      <c r="N329" s="13">
        <v>27</v>
      </c>
      <c r="O329" s="13">
        <v>27</v>
      </c>
      <c r="P329" s="8">
        <f>AVERAGE(D329:O329)</f>
        <v>27</v>
      </c>
      <c r="Q329" s="4"/>
      <c r="R329" s="15"/>
      <c r="S329" s="15">
        <f t="shared" si="65"/>
        <v>3.1847133757961776E-2</v>
      </c>
    </row>
    <row r="330" spans="1:19" x14ac:dyDescent="0.25">
      <c r="A330" s="11"/>
      <c r="B330" s="7"/>
      <c r="C330" s="7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4"/>
      <c r="R330" s="15"/>
    </row>
    <row r="331" spans="1:19" x14ac:dyDescent="0.25">
      <c r="A331" s="10" t="s">
        <v>22</v>
      </c>
      <c r="B331" s="7"/>
      <c r="C331" s="7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4"/>
      <c r="R331" s="15"/>
    </row>
    <row r="332" spans="1:19" x14ac:dyDescent="0.25">
      <c r="A332" s="10" t="s">
        <v>26</v>
      </c>
      <c r="B332" s="7"/>
      <c r="C332" s="7"/>
      <c r="D332" s="8">
        <f t="shared" ref="D332:P332" si="66">SUM(D324:D331)</f>
        <v>4679548</v>
      </c>
      <c r="E332" s="8">
        <f t="shared" si="66"/>
        <v>4687079</v>
      </c>
      <c r="F332" s="8">
        <f t="shared" si="66"/>
        <v>4694834</v>
      </c>
      <c r="G332" s="8">
        <f t="shared" si="66"/>
        <v>4699571</v>
      </c>
      <c r="H332" s="8">
        <f t="shared" si="66"/>
        <v>4702403</v>
      </c>
      <c r="I332" s="8">
        <f t="shared" si="66"/>
        <v>4705482</v>
      </c>
      <c r="J332" s="8">
        <f t="shared" si="66"/>
        <v>4709228</v>
      </c>
      <c r="K332" s="8">
        <f t="shared" si="66"/>
        <v>4712915</v>
      </c>
      <c r="L332" s="8">
        <f t="shared" si="66"/>
        <v>4718723</v>
      </c>
      <c r="M332" s="8">
        <f t="shared" si="66"/>
        <v>4724899</v>
      </c>
      <c r="N332" s="8">
        <f t="shared" si="66"/>
        <v>4731876</v>
      </c>
      <c r="O332" s="8">
        <f t="shared" si="66"/>
        <v>4739265</v>
      </c>
      <c r="P332" s="8">
        <f t="shared" si="66"/>
        <v>4708818.583333334</v>
      </c>
      <c r="Q332" s="4"/>
      <c r="R332" s="15"/>
    </row>
    <row r="333" spans="1:19" x14ac:dyDescent="0.25">
      <c r="A333" s="10"/>
      <c r="B333" s="7"/>
      <c r="C333" s="7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4"/>
      <c r="R333" s="15"/>
    </row>
    <row r="334" spans="1:19" x14ac:dyDescent="0.25">
      <c r="A334" s="11" t="s">
        <v>24</v>
      </c>
      <c r="B334" s="7"/>
      <c r="C334" s="7"/>
      <c r="D334" s="13">
        <v>8</v>
      </c>
      <c r="E334" s="13">
        <v>10</v>
      </c>
      <c r="F334" s="13">
        <v>11</v>
      </c>
      <c r="G334" s="13">
        <v>11</v>
      </c>
      <c r="H334" s="13">
        <v>11</v>
      </c>
      <c r="I334" s="13">
        <v>12</v>
      </c>
      <c r="J334" s="13">
        <v>11</v>
      </c>
      <c r="K334" s="13">
        <v>11</v>
      </c>
      <c r="L334" s="13">
        <v>11</v>
      </c>
      <c r="M334" s="13">
        <v>11</v>
      </c>
      <c r="N334" s="13">
        <v>11</v>
      </c>
      <c r="O334" s="13">
        <v>11</v>
      </c>
      <c r="P334" s="8">
        <f>AVERAGE(D334:O334)</f>
        <v>10.75</v>
      </c>
      <c r="Q334" s="4"/>
      <c r="R334" s="15"/>
    </row>
    <row r="335" spans="1:19" x14ac:dyDescent="0.25">
      <c r="A335" s="7"/>
      <c r="B335" s="7"/>
      <c r="C335" s="7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4"/>
      <c r="R335" s="15"/>
    </row>
    <row r="336" spans="1:19" x14ac:dyDescent="0.25">
      <c r="A336" s="14" t="s">
        <v>27</v>
      </c>
      <c r="B336" s="7"/>
      <c r="C336" s="7"/>
      <c r="D336" s="8">
        <f t="shared" ref="D336:O336" si="67">SUM(D332:D334)</f>
        <v>4679556</v>
      </c>
      <c r="E336" s="8">
        <f t="shared" si="67"/>
        <v>4687089</v>
      </c>
      <c r="F336" s="8">
        <f t="shared" si="67"/>
        <v>4694845</v>
      </c>
      <c r="G336" s="8">
        <f t="shared" si="67"/>
        <v>4699582</v>
      </c>
      <c r="H336" s="8">
        <f t="shared" si="67"/>
        <v>4702414</v>
      </c>
      <c r="I336" s="8">
        <f t="shared" si="67"/>
        <v>4705494</v>
      </c>
      <c r="J336" s="8">
        <f t="shared" si="67"/>
        <v>4709239</v>
      </c>
      <c r="K336" s="8">
        <f t="shared" si="67"/>
        <v>4712926</v>
      </c>
      <c r="L336" s="8">
        <f t="shared" si="67"/>
        <v>4718734</v>
      </c>
      <c r="M336" s="8">
        <f t="shared" si="67"/>
        <v>4724910</v>
      </c>
      <c r="N336" s="8">
        <f t="shared" si="67"/>
        <v>4731887</v>
      </c>
      <c r="O336" s="8">
        <f t="shared" si="67"/>
        <v>4739276</v>
      </c>
      <c r="P336" s="8">
        <f>SUM(P332:P334)</f>
        <v>4708829.333333334</v>
      </c>
      <c r="Q336" s="4"/>
      <c r="R336" s="15"/>
    </row>
    <row r="337" spans="1:19" x14ac:dyDescent="0.25">
      <c r="A337" s="7"/>
      <c r="B337" s="7"/>
      <c r="C337" s="7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4"/>
      <c r="R337" s="15"/>
    </row>
    <row r="338" spans="1:19" x14ac:dyDescent="0.25">
      <c r="A338" s="10" t="s">
        <v>28</v>
      </c>
      <c r="B338" s="7"/>
      <c r="C338" s="7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4"/>
      <c r="R338" s="15"/>
    </row>
    <row r="339" spans="1:19" x14ac:dyDescent="0.25">
      <c r="A339" s="11" t="s">
        <v>16</v>
      </c>
      <c r="B339" s="7"/>
      <c r="C339" s="7"/>
      <c r="D339" s="8">
        <f t="shared" ref="D339:P344" si="68">(D309/D324)*1000</f>
        <v>1026.0109179742599</v>
      </c>
      <c r="E339" s="8">
        <f t="shared" si="68"/>
        <v>926.66043860864329</v>
      </c>
      <c r="F339" s="8">
        <f t="shared" si="68"/>
        <v>870.72873579917189</v>
      </c>
      <c r="G339" s="8">
        <f t="shared" si="68"/>
        <v>929.13810439900453</v>
      </c>
      <c r="H339" s="8">
        <f t="shared" si="68"/>
        <v>1143.3077946749079</v>
      </c>
      <c r="I339" s="8">
        <f t="shared" si="68"/>
        <v>1217.0253807484337</v>
      </c>
      <c r="J339" s="8">
        <f t="shared" si="68"/>
        <v>1310.7130094354673</v>
      </c>
      <c r="K339" s="8">
        <f t="shared" si="68"/>
        <v>1411.7651874705361</v>
      </c>
      <c r="L339" s="8">
        <f t="shared" si="68"/>
        <v>1409.1586334502942</v>
      </c>
      <c r="M339" s="8">
        <f t="shared" si="68"/>
        <v>1165.1825338972089</v>
      </c>
      <c r="N339" s="8">
        <f t="shared" si="68"/>
        <v>936.45896611766091</v>
      </c>
      <c r="O339" s="8">
        <f t="shared" si="68"/>
        <v>893.94453445174361</v>
      </c>
      <c r="P339" s="8">
        <f t="shared" si="68"/>
        <v>13241.078084859017</v>
      </c>
      <c r="Q339" s="4"/>
      <c r="R339" s="15"/>
      <c r="S339" s="15">
        <f t="shared" ref="S339:S344" si="69">P339/P289-1</f>
        <v>5.9513432680060596E-3</v>
      </c>
    </row>
    <row r="340" spans="1:19" x14ac:dyDescent="0.25">
      <c r="A340" s="11" t="s">
        <v>17</v>
      </c>
      <c r="B340" s="7"/>
      <c r="C340" s="7"/>
      <c r="D340" s="8">
        <f t="shared" si="68"/>
        <v>6984.7959108219748</v>
      </c>
      <c r="E340" s="8">
        <f t="shared" si="68"/>
        <v>6447.6217655152886</v>
      </c>
      <c r="F340" s="8">
        <f t="shared" si="68"/>
        <v>6444.8823749744388</v>
      </c>
      <c r="G340" s="8">
        <f t="shared" si="68"/>
        <v>6691.6900189358184</v>
      </c>
      <c r="H340" s="8">
        <f t="shared" si="68"/>
        <v>7493.7700008428292</v>
      </c>
      <c r="I340" s="8">
        <f t="shared" si="68"/>
        <v>7589.6799597989193</v>
      </c>
      <c r="J340" s="8">
        <f t="shared" si="68"/>
        <v>7842.7070138117933</v>
      </c>
      <c r="K340" s="8">
        <f t="shared" si="68"/>
        <v>8149.1317060096035</v>
      </c>
      <c r="L340" s="8">
        <f t="shared" si="68"/>
        <v>8262.1867070300123</v>
      </c>
      <c r="M340" s="8">
        <f t="shared" si="68"/>
        <v>7525.5204976970053</v>
      </c>
      <c r="N340" s="8">
        <f t="shared" si="68"/>
        <v>6898.1708023644815</v>
      </c>
      <c r="O340" s="8">
        <f t="shared" si="68"/>
        <v>6578.9471768674048</v>
      </c>
      <c r="P340" s="8">
        <f t="shared" si="68"/>
        <v>86919.298205369152</v>
      </c>
      <c r="Q340" s="4"/>
      <c r="R340" s="15"/>
      <c r="S340" s="15">
        <f t="shared" si="69"/>
        <v>-9.870877822509061E-3</v>
      </c>
    </row>
    <row r="341" spans="1:19" x14ac:dyDescent="0.25">
      <c r="A341" s="11" t="s">
        <v>18</v>
      </c>
      <c r="B341" s="7"/>
      <c r="C341" s="7"/>
      <c r="D341" s="8">
        <f t="shared" si="68"/>
        <v>24531.500952954157</v>
      </c>
      <c r="E341" s="8">
        <f t="shared" si="68"/>
        <v>22779.822445561142</v>
      </c>
      <c r="F341" s="8">
        <f t="shared" si="68"/>
        <v>21564.706878100984</v>
      </c>
      <c r="G341" s="8">
        <f t="shared" si="68"/>
        <v>23377.431059506533</v>
      </c>
      <c r="H341" s="8">
        <f t="shared" si="68"/>
        <v>24485.899817675847</v>
      </c>
      <c r="I341" s="8">
        <f t="shared" si="68"/>
        <v>24976.095716198128</v>
      </c>
      <c r="J341" s="8">
        <f t="shared" si="68"/>
        <v>24042.560103280099</v>
      </c>
      <c r="K341" s="8">
        <f t="shared" si="68"/>
        <v>24230.519868173258</v>
      </c>
      <c r="L341" s="8">
        <f t="shared" si="68"/>
        <v>24330.832623710856</v>
      </c>
      <c r="M341" s="8">
        <f t="shared" si="68"/>
        <v>23106.433154071136</v>
      </c>
      <c r="N341" s="8">
        <f t="shared" si="68"/>
        <v>22484.068031078263</v>
      </c>
      <c r="O341" s="8">
        <f t="shared" si="68"/>
        <v>22488.112950525021</v>
      </c>
      <c r="P341" s="8">
        <f t="shared" si="68"/>
        <v>282398.26056760625</v>
      </c>
      <c r="Q341" s="4"/>
      <c r="R341" s="15"/>
      <c r="S341" s="15">
        <f t="shared" si="69"/>
        <v>-8.8366069694601035E-2</v>
      </c>
    </row>
    <row r="342" spans="1:19" x14ac:dyDescent="0.25">
      <c r="A342" s="11" t="s">
        <v>19</v>
      </c>
      <c r="B342" s="7"/>
      <c r="C342" s="7"/>
      <c r="D342" s="8">
        <f t="shared" si="68"/>
        <v>9768.236671368124</v>
      </c>
      <c r="E342" s="8">
        <f t="shared" si="68"/>
        <v>9504.4425400393375</v>
      </c>
      <c r="F342" s="8">
        <f t="shared" si="68"/>
        <v>12117.282468443198</v>
      </c>
      <c r="G342" s="8">
        <f t="shared" si="68"/>
        <v>10320.962131837308</v>
      </c>
      <c r="H342" s="8">
        <f t="shared" si="68"/>
        <v>10598.37070170534</v>
      </c>
      <c r="I342" s="8">
        <f t="shared" si="68"/>
        <v>7001.30380100615</v>
      </c>
      <c r="J342" s="8">
        <f t="shared" si="68"/>
        <v>13514.37720033529</v>
      </c>
      <c r="K342" s="8">
        <f t="shared" si="68"/>
        <v>10406.765119549931</v>
      </c>
      <c r="L342" s="8">
        <f t="shared" si="68"/>
        <v>10511.443850267378</v>
      </c>
      <c r="M342" s="8">
        <f t="shared" si="68"/>
        <v>8914.0556332121887</v>
      </c>
      <c r="N342" s="8">
        <f t="shared" si="68"/>
        <v>10229.413351877609</v>
      </c>
      <c r="O342" s="8">
        <f t="shared" si="68"/>
        <v>11957.828254847644</v>
      </c>
      <c r="P342" s="8">
        <f t="shared" si="68"/>
        <v>124862.75598488029</v>
      </c>
      <c r="Q342" s="4"/>
      <c r="R342" s="15"/>
      <c r="S342" s="15">
        <f t="shared" si="69"/>
        <v>-9.2479160455016807E-3</v>
      </c>
    </row>
    <row r="343" spans="1:19" x14ac:dyDescent="0.25">
      <c r="A343" s="11" t="s">
        <v>20</v>
      </c>
      <c r="B343" s="7"/>
      <c r="C343" s="7"/>
      <c r="D343" s="8">
        <f t="shared" si="68"/>
        <v>9184.6344086021509</v>
      </c>
      <c r="E343" s="8">
        <f t="shared" si="68"/>
        <v>9685.3602150537627</v>
      </c>
      <c r="F343" s="8">
        <f t="shared" si="68"/>
        <v>10025.091397849463</v>
      </c>
      <c r="G343" s="8">
        <f t="shared" si="68"/>
        <v>9934.354838709678</v>
      </c>
      <c r="H343" s="8">
        <f t="shared" si="68"/>
        <v>14244.134408602153</v>
      </c>
      <c r="I343" s="8">
        <f t="shared" si="68"/>
        <v>11119.822580645159</v>
      </c>
      <c r="J343" s="8">
        <f t="shared" si="68"/>
        <v>10854.575268817203</v>
      </c>
      <c r="K343" s="8">
        <f t="shared" si="68"/>
        <v>10382.2688172043</v>
      </c>
      <c r="L343" s="8">
        <f t="shared" si="68"/>
        <v>11779.978494623656</v>
      </c>
      <c r="M343" s="8">
        <f t="shared" si="68"/>
        <v>11007.725806451614</v>
      </c>
      <c r="N343" s="8">
        <f t="shared" si="68"/>
        <v>10808.026881720431</v>
      </c>
      <c r="O343" s="8">
        <f t="shared" si="68"/>
        <v>10341.151351351349</v>
      </c>
      <c r="P343" s="8">
        <f t="shared" si="68"/>
        <v>129369.48812191843</v>
      </c>
      <c r="Q343" s="4"/>
      <c r="R343" s="15"/>
      <c r="S343" s="15">
        <f t="shared" si="69"/>
        <v>-0.13066676583565351</v>
      </c>
    </row>
    <row r="344" spans="1:19" x14ac:dyDescent="0.25">
      <c r="A344" s="11" t="s">
        <v>21</v>
      </c>
      <c r="B344" s="7"/>
      <c r="C344" s="7"/>
      <c r="D344" s="8">
        <f t="shared" si="68"/>
        <v>289566.66666666669</v>
      </c>
      <c r="E344" s="8">
        <f t="shared" si="68"/>
        <v>267516.66666666663</v>
      </c>
      <c r="F344" s="8">
        <f t="shared" si="68"/>
        <v>241655.55555555553</v>
      </c>
      <c r="G344" s="8">
        <f t="shared" si="68"/>
        <v>267814.81481481483</v>
      </c>
      <c r="H344" s="8">
        <f t="shared" si="68"/>
        <v>308764.81481481483</v>
      </c>
      <c r="I344" s="8">
        <f t="shared" si="68"/>
        <v>288879.62962962961</v>
      </c>
      <c r="J344" s="8">
        <f t="shared" si="68"/>
        <v>306797.48148148146</v>
      </c>
      <c r="K344" s="8">
        <f t="shared" si="68"/>
        <v>296087.03703703708</v>
      </c>
      <c r="L344" s="8">
        <f t="shared" si="68"/>
        <v>295970.37037037034</v>
      </c>
      <c r="M344" s="8">
        <f t="shared" si="68"/>
        <v>295931.48148148146</v>
      </c>
      <c r="N344" s="8">
        <f t="shared" si="68"/>
        <v>271405.55555555556</v>
      </c>
      <c r="O344" s="8">
        <f t="shared" si="68"/>
        <v>254994.44444444447</v>
      </c>
      <c r="P344" s="8">
        <f t="shared" si="68"/>
        <v>3385384.5185185182</v>
      </c>
      <c r="Q344" s="4"/>
      <c r="R344" s="15"/>
      <c r="S344" s="15">
        <f t="shared" si="69"/>
        <v>8.3973041739111576E-3</v>
      </c>
    </row>
    <row r="345" spans="1:19" x14ac:dyDescent="0.25">
      <c r="A345" s="11"/>
      <c r="B345" s="7"/>
      <c r="C345" s="7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4"/>
      <c r="R345" s="15"/>
    </row>
    <row r="346" spans="1:19" x14ac:dyDescent="0.25">
      <c r="A346" s="10" t="s">
        <v>22</v>
      </c>
      <c r="B346" s="7"/>
      <c r="C346" s="7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4"/>
      <c r="R346" s="15"/>
    </row>
    <row r="347" spans="1:19" x14ac:dyDescent="0.25">
      <c r="A347" s="10" t="s">
        <v>28</v>
      </c>
      <c r="B347" s="7"/>
      <c r="C347" s="7"/>
      <c r="D347" s="8">
        <f t="shared" ref="D347:P347" si="70">(D317/D332)*1000</f>
        <v>1749.4104415640143</v>
      </c>
      <c r="E347" s="8">
        <f t="shared" si="70"/>
        <v>1597.8732773652844</v>
      </c>
      <c r="F347" s="8">
        <f t="shared" si="70"/>
        <v>1547.6036507361071</v>
      </c>
      <c r="G347" s="8">
        <f t="shared" si="70"/>
        <v>1630.5351799132304</v>
      </c>
      <c r="H347" s="8">
        <f t="shared" si="70"/>
        <v>1913.664292490457</v>
      </c>
      <c r="I347" s="8">
        <f t="shared" si="70"/>
        <v>1987.7665616402317</v>
      </c>
      <c r="J347" s="8">
        <f t="shared" si="70"/>
        <v>2102.1019595993221</v>
      </c>
      <c r="K347" s="8">
        <f t="shared" si="70"/>
        <v>2224.0401174220206</v>
      </c>
      <c r="L347" s="8">
        <f t="shared" si="70"/>
        <v>2235.1180086222475</v>
      </c>
      <c r="M347" s="8">
        <f t="shared" si="70"/>
        <v>1932.816206441662</v>
      </c>
      <c r="N347" s="8">
        <f t="shared" si="70"/>
        <v>1659.3548279794318</v>
      </c>
      <c r="O347" s="8">
        <f t="shared" si="70"/>
        <v>1586.817770899074</v>
      </c>
      <c r="P347" s="8">
        <f t="shared" si="70"/>
        <v>22168.841271031477</v>
      </c>
      <c r="Q347" s="4"/>
      <c r="R347" s="15">
        <f>P347/P297-1</f>
        <v>-2.045454327524121E-3</v>
      </c>
    </row>
    <row r="348" spans="1:19" x14ac:dyDescent="0.25">
      <c r="A348" s="10"/>
      <c r="B348" s="7"/>
      <c r="C348" s="7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4"/>
      <c r="R348" s="15"/>
    </row>
    <row r="349" spans="1:19" x14ac:dyDescent="0.25">
      <c r="A349" s="11" t="s">
        <v>24</v>
      </c>
      <c r="B349" s="7"/>
      <c r="C349" s="7"/>
      <c r="D349" s="8">
        <f>(D319/D334)*1000</f>
        <v>19884422</v>
      </c>
      <c r="E349" s="8">
        <f t="shared" ref="E349:P349" si="71">(E319/E334)*1000</f>
        <v>37993080.100000001</v>
      </c>
      <c r="F349" s="8">
        <f t="shared" si="71"/>
        <v>32277300.272727273</v>
      </c>
      <c r="G349" s="8">
        <f t="shared" si="71"/>
        <v>34481263.63636364</v>
      </c>
      <c r="H349" s="8">
        <f t="shared" si="71"/>
        <v>35908924.545454547</v>
      </c>
      <c r="I349" s="8">
        <f t="shared" si="71"/>
        <v>37886588.333333336</v>
      </c>
      <c r="J349" s="8">
        <f t="shared" si="71"/>
        <v>51472505.63636364</v>
      </c>
      <c r="K349" s="8">
        <f t="shared" si="71"/>
        <v>54690650.727272734</v>
      </c>
      <c r="L349" s="8">
        <f t="shared" si="71"/>
        <v>58245812.545454547</v>
      </c>
      <c r="M349" s="8">
        <f t="shared" si="71"/>
        <v>49454849.545454539</v>
      </c>
      <c r="N349" s="8">
        <f t="shared" si="71"/>
        <v>46734191.909090906</v>
      </c>
      <c r="O349" s="8">
        <f t="shared" si="71"/>
        <v>35024874.090909094</v>
      </c>
      <c r="P349" s="8">
        <f t="shared" si="71"/>
        <v>499985054.79069763</v>
      </c>
      <c r="Q349" s="4"/>
      <c r="R349" s="15">
        <f>P349/P299-1</f>
        <v>0.62168157492514231</v>
      </c>
    </row>
    <row r="350" spans="1:19" x14ac:dyDescent="0.25">
      <c r="A350" s="7"/>
      <c r="B350" s="7"/>
      <c r="C350" s="7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4"/>
      <c r="R350" s="15"/>
    </row>
    <row r="351" spans="1:19" x14ac:dyDescent="0.25">
      <c r="A351" s="14" t="s">
        <v>29</v>
      </c>
      <c r="B351" s="7"/>
      <c r="C351" s="7"/>
      <c r="D351" s="8">
        <f t="shared" ref="D351:P351" si="72">(D321/D336)*1000</f>
        <v>1783.4011408347287</v>
      </c>
      <c r="E351" s="8">
        <f t="shared" si="72"/>
        <v>1678.9288797375086</v>
      </c>
      <c r="F351" s="8">
        <f t="shared" si="72"/>
        <v>1623.2255891302059</v>
      </c>
      <c r="G351" s="8">
        <f t="shared" si="72"/>
        <v>1711.2393710759809</v>
      </c>
      <c r="H351" s="8">
        <f t="shared" si="72"/>
        <v>1997.658836503975</v>
      </c>
      <c r="I351" s="8">
        <f t="shared" si="72"/>
        <v>2084.3802661314626</v>
      </c>
      <c r="J351" s="8">
        <f t="shared" si="72"/>
        <v>2222.3282719352314</v>
      </c>
      <c r="K351" s="8">
        <f t="shared" si="72"/>
        <v>2351.6832617359155</v>
      </c>
      <c r="L351" s="8">
        <f t="shared" si="72"/>
        <v>2370.8915766389878</v>
      </c>
      <c r="M351" s="8">
        <f t="shared" si="72"/>
        <v>2047.9468827977678</v>
      </c>
      <c r="N351" s="8">
        <f t="shared" si="72"/>
        <v>1767.9917962960656</v>
      </c>
      <c r="O351" s="8">
        <f t="shared" si="72"/>
        <v>1668.1078582467028</v>
      </c>
      <c r="P351" s="8">
        <f t="shared" si="72"/>
        <v>23310.229213446393</v>
      </c>
      <c r="Q351" s="4"/>
      <c r="R351" s="15">
        <f>P351/P301-1</f>
        <v>2.7756782216038056E-2</v>
      </c>
    </row>
    <row r="352" spans="1:19" x14ac:dyDescent="0.25">
      <c r="A352" s="14"/>
      <c r="B352" s="7"/>
      <c r="C352" s="7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4"/>
      <c r="R352" s="15"/>
    </row>
    <row r="353" spans="1:19" x14ac:dyDescent="0.25">
      <c r="A353" s="1" t="s">
        <v>37</v>
      </c>
      <c r="B353" s="2"/>
      <c r="C353" s="2"/>
      <c r="D353" s="3"/>
      <c r="E353" s="3"/>
      <c r="F353" s="3"/>
      <c r="G353" s="3"/>
      <c r="H353" s="3"/>
      <c r="I353" s="3"/>
      <c r="J353" s="2"/>
      <c r="K353" s="3"/>
      <c r="L353" s="3"/>
      <c r="M353" s="3"/>
      <c r="N353" s="3"/>
      <c r="O353" s="3"/>
      <c r="P353" s="3"/>
      <c r="Q353" s="4"/>
    </row>
    <row r="354" spans="1:19" x14ac:dyDescent="0.25">
      <c r="A354" s="1" t="s">
        <v>1</v>
      </c>
      <c r="B354" s="2"/>
      <c r="C354" s="2"/>
      <c r="D354" s="3"/>
      <c r="E354" s="3"/>
      <c r="F354" s="3"/>
      <c r="G354" s="3"/>
      <c r="H354" s="3"/>
      <c r="I354" s="2"/>
      <c r="J354" s="3"/>
      <c r="K354" s="3"/>
      <c r="L354" s="3"/>
      <c r="M354" s="3"/>
      <c r="N354" s="3"/>
      <c r="O354" s="3"/>
      <c r="P354" s="3"/>
      <c r="Q354" s="6"/>
    </row>
    <row r="355" spans="1:19" x14ac:dyDescent="0.25">
      <c r="A355" s="1" t="s">
        <v>31</v>
      </c>
      <c r="B355" s="2"/>
      <c r="C355" s="2"/>
      <c r="D355" s="3"/>
      <c r="E355" s="3"/>
      <c r="F355" s="3"/>
      <c r="G355" s="3"/>
      <c r="H355" s="3"/>
      <c r="I355" s="2"/>
      <c r="J355" s="3"/>
      <c r="K355" s="3"/>
      <c r="L355" s="3"/>
      <c r="M355" s="3"/>
      <c r="N355" s="3"/>
      <c r="O355" s="3"/>
      <c r="P355" s="3"/>
      <c r="Q355" s="6"/>
    </row>
    <row r="356" spans="1:19" x14ac:dyDescent="0.25">
      <c r="A356" s="7"/>
      <c r="B356" s="7"/>
      <c r="C356" s="7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4"/>
    </row>
    <row r="357" spans="1:19" x14ac:dyDescent="0.25">
      <c r="A357" s="7"/>
      <c r="B357" s="7"/>
      <c r="C357" s="7"/>
      <c r="D357" s="9" t="s">
        <v>2</v>
      </c>
      <c r="E357" s="9" t="s">
        <v>3</v>
      </c>
      <c r="F357" s="9" t="s">
        <v>4</v>
      </c>
      <c r="G357" s="9" t="s">
        <v>5</v>
      </c>
      <c r="H357" s="9" t="s">
        <v>6</v>
      </c>
      <c r="I357" s="9" t="s">
        <v>7</v>
      </c>
      <c r="J357" s="9" t="s">
        <v>8</v>
      </c>
      <c r="K357" s="9" t="s">
        <v>9</v>
      </c>
      <c r="L357" s="9" t="s">
        <v>10</v>
      </c>
      <c r="M357" s="9" t="s">
        <v>11</v>
      </c>
      <c r="N357" s="9" t="s">
        <v>12</v>
      </c>
      <c r="O357" s="9" t="s">
        <v>13</v>
      </c>
      <c r="P357" s="9" t="s">
        <v>14</v>
      </c>
      <c r="Q357" s="4"/>
    </row>
    <row r="358" spans="1:19" x14ac:dyDescent="0.25">
      <c r="A358" s="10" t="s">
        <v>15</v>
      </c>
      <c r="B358" s="7"/>
      <c r="C358" s="7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4"/>
    </row>
    <row r="359" spans="1:19" x14ac:dyDescent="0.25">
      <c r="A359" s="11" t="s">
        <v>16</v>
      </c>
      <c r="B359" s="7"/>
      <c r="C359" s="7"/>
      <c r="D359" s="8">
        <v>4058057.6329999999</v>
      </c>
      <c r="E359" s="8">
        <v>3583164.74</v>
      </c>
      <c r="F359" s="8">
        <v>3997462.8099999996</v>
      </c>
      <c r="G359" s="8">
        <v>4513542.71</v>
      </c>
      <c r="H359" s="8">
        <v>5017343.8650000002</v>
      </c>
      <c r="I359" s="8">
        <v>5525875.8029999994</v>
      </c>
      <c r="J359" s="8">
        <v>6116245.6370000001</v>
      </c>
      <c r="K359" s="8">
        <v>6147235.4472583216</v>
      </c>
      <c r="L359" s="8">
        <v>5638980.9720619395</v>
      </c>
      <c r="M359" s="8">
        <v>5087206.29382494</v>
      </c>
      <c r="N359" s="8">
        <v>4196559.8640573053</v>
      </c>
      <c r="O359" s="8">
        <v>4033096.7550705131</v>
      </c>
      <c r="P359" s="8">
        <f t="shared" ref="P359:P364" si="73">SUM(D359:O359)</f>
        <v>57914772.53027302</v>
      </c>
      <c r="Q359" s="4"/>
      <c r="S359" s="15">
        <f t="shared" ref="S359:S364" si="74">P359/P309-1</f>
        <v>4.9134608588980777E-2</v>
      </c>
    </row>
    <row r="360" spans="1:19" x14ac:dyDescent="0.25">
      <c r="A360" s="11" t="s">
        <v>17</v>
      </c>
      <c r="B360" s="7"/>
      <c r="C360" s="7"/>
      <c r="D360" s="8">
        <v>3601099.3030000003</v>
      </c>
      <c r="E360" s="8">
        <v>3255922.3749999995</v>
      </c>
      <c r="F360" s="8">
        <v>3467997.2549999999</v>
      </c>
      <c r="G360" s="8">
        <v>3817917.105</v>
      </c>
      <c r="H360" s="8">
        <v>4049038.4580000006</v>
      </c>
      <c r="I360" s="8">
        <v>4168269.1400000006</v>
      </c>
      <c r="J360" s="8">
        <v>4340772.2010000004</v>
      </c>
      <c r="K360" s="8">
        <v>4422288.3586657355</v>
      </c>
      <c r="L360" s="8">
        <v>4193858.5004497785</v>
      </c>
      <c r="M360" s="8">
        <v>3956254.5717649856</v>
      </c>
      <c r="N360" s="8">
        <v>3630185.7395587927</v>
      </c>
      <c r="O360" s="8">
        <v>3696281.0158042298</v>
      </c>
      <c r="P360" s="8">
        <f t="shared" si="73"/>
        <v>46599884.023243524</v>
      </c>
      <c r="Q360" s="4"/>
      <c r="S360" s="15">
        <f t="shared" si="74"/>
        <v>2.0047740509249401E-2</v>
      </c>
    </row>
    <row r="361" spans="1:19" x14ac:dyDescent="0.25">
      <c r="A361" s="11" t="s">
        <v>18</v>
      </c>
      <c r="B361" s="7"/>
      <c r="C361" s="7"/>
      <c r="D361" s="8">
        <v>248965.85900000003</v>
      </c>
      <c r="E361" s="8">
        <v>228273.97200000001</v>
      </c>
      <c r="F361" s="8">
        <v>241643.027</v>
      </c>
      <c r="G361" s="8">
        <v>252586.63200000001</v>
      </c>
      <c r="H361" s="8">
        <v>267532.576</v>
      </c>
      <c r="I361" s="8">
        <v>261715.533</v>
      </c>
      <c r="J361" s="8">
        <v>258418.84599999999</v>
      </c>
      <c r="K361" s="8">
        <v>259331.15111382765</v>
      </c>
      <c r="L361" s="8">
        <v>259646.21276594489</v>
      </c>
      <c r="M361" s="8">
        <v>259255.92930527349</v>
      </c>
      <c r="N361" s="8">
        <v>258358.08432608796</v>
      </c>
      <c r="O361" s="8">
        <v>258708.17136582691</v>
      </c>
      <c r="P361" s="8">
        <f t="shared" si="73"/>
        <v>3054435.9938769611</v>
      </c>
      <c r="Q361" s="4"/>
      <c r="S361" s="15">
        <f t="shared" si="74"/>
        <v>3.8499429594474943E-2</v>
      </c>
    </row>
    <row r="362" spans="1:19" x14ac:dyDescent="0.25">
      <c r="A362" s="11" t="s">
        <v>19</v>
      </c>
      <c r="B362" s="7"/>
      <c r="C362" s="7"/>
      <c r="D362" s="8">
        <v>36914.300000000003</v>
      </c>
      <c r="E362" s="8">
        <v>37100.618000000002</v>
      </c>
      <c r="F362" s="8">
        <v>37088.447999999997</v>
      </c>
      <c r="G362" s="8">
        <v>40805.003000000004</v>
      </c>
      <c r="H362" s="8">
        <v>36798.815999999999</v>
      </c>
      <c r="I362" s="8">
        <v>36067.892999999996</v>
      </c>
      <c r="J362" s="8">
        <v>38002.673999999999</v>
      </c>
      <c r="K362" s="8">
        <v>44559.951887432195</v>
      </c>
      <c r="L362" s="8">
        <v>39039.19008742561</v>
      </c>
      <c r="M362" s="8">
        <v>36321.181863481135</v>
      </c>
      <c r="N362" s="8">
        <v>35860.626437212013</v>
      </c>
      <c r="O362" s="8">
        <v>41639.738201573906</v>
      </c>
      <c r="P362" s="8">
        <f t="shared" si="73"/>
        <v>460198.44047712476</v>
      </c>
      <c r="Q362" s="4"/>
      <c r="S362" s="15">
        <f t="shared" si="74"/>
        <v>3.19569294904265E-2</v>
      </c>
    </row>
    <row r="363" spans="1:19" x14ac:dyDescent="0.25">
      <c r="A363" s="11" t="s">
        <v>20</v>
      </c>
      <c r="B363" s="7"/>
      <c r="C363" s="7"/>
      <c r="D363" s="8">
        <v>1685.4070000000002</v>
      </c>
      <c r="E363" s="8">
        <v>1743.1680000000001</v>
      </c>
      <c r="F363" s="8">
        <v>2034.6749999999997</v>
      </c>
      <c r="G363" s="8">
        <v>1994.345</v>
      </c>
      <c r="H363" s="8">
        <v>1941.8700000000001</v>
      </c>
      <c r="I363" s="8">
        <v>2036.1959999999999</v>
      </c>
      <c r="J363" s="8">
        <v>1898.4189999999999</v>
      </c>
      <c r="K363" s="8">
        <v>1926.239775</v>
      </c>
      <c r="L363" s="8">
        <v>2048.368125</v>
      </c>
      <c r="M363" s="8">
        <v>1989.5662875</v>
      </c>
      <c r="N363" s="8">
        <v>1954.0748625000001</v>
      </c>
      <c r="O363" s="8">
        <v>1845.3361499999999</v>
      </c>
      <c r="P363" s="8">
        <f t="shared" si="73"/>
        <v>23097.665200000003</v>
      </c>
      <c r="Q363" s="4"/>
      <c r="S363" s="15">
        <f t="shared" si="74"/>
        <v>-3.9675745128959217E-2</v>
      </c>
    </row>
    <row r="364" spans="1:19" x14ac:dyDescent="0.25">
      <c r="A364" s="11" t="s">
        <v>21</v>
      </c>
      <c r="B364" s="7"/>
      <c r="C364" s="7"/>
      <c r="D364" s="8">
        <v>7690.55</v>
      </c>
      <c r="E364" s="8">
        <v>6969.9</v>
      </c>
      <c r="F364" s="8">
        <v>6698.3</v>
      </c>
      <c r="G364" s="8">
        <v>7953.05</v>
      </c>
      <c r="H364" s="8">
        <v>7576.45</v>
      </c>
      <c r="I364" s="8">
        <v>7674.45</v>
      </c>
      <c r="J364" s="8">
        <v>8353.7999999999993</v>
      </c>
      <c r="K364" s="8">
        <v>8227.685576923077</v>
      </c>
      <c r="L364" s="8">
        <v>8135.6086538461541</v>
      </c>
      <c r="M364" s="8">
        <v>8018.5973461538451</v>
      </c>
      <c r="N364" s="8">
        <v>7236.9740000000002</v>
      </c>
      <c r="O364" s="8">
        <v>6942.9500000000007</v>
      </c>
      <c r="P364" s="8">
        <f t="shared" si="73"/>
        <v>91478.31557692308</v>
      </c>
      <c r="Q364" s="4"/>
      <c r="S364" s="15">
        <f t="shared" si="74"/>
        <v>7.9791337585666255E-4</v>
      </c>
    </row>
    <row r="365" spans="1:19" x14ac:dyDescent="0.25">
      <c r="A365" s="11"/>
      <c r="B365" s="7"/>
      <c r="C365" s="7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4"/>
    </row>
    <row r="366" spans="1:19" x14ac:dyDescent="0.25">
      <c r="A366" s="10" t="s">
        <v>22</v>
      </c>
      <c r="B366" s="7"/>
      <c r="C366" s="7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4"/>
    </row>
    <row r="367" spans="1:19" x14ac:dyDescent="0.25">
      <c r="A367" s="10" t="s">
        <v>23</v>
      </c>
      <c r="B367" s="7"/>
      <c r="C367" s="7"/>
      <c r="D367" s="8">
        <f t="shared" ref="D367:P367" si="75">SUM(D359:D366)</f>
        <v>7954413.0520000001</v>
      </c>
      <c r="E367" s="8">
        <f t="shared" si="75"/>
        <v>7113174.773</v>
      </c>
      <c r="F367" s="8">
        <f t="shared" si="75"/>
        <v>7752924.5149999987</v>
      </c>
      <c r="G367" s="8">
        <f t="shared" si="75"/>
        <v>8634798.8450000007</v>
      </c>
      <c r="H367" s="8">
        <f t="shared" si="75"/>
        <v>9380232.0349999983</v>
      </c>
      <c r="I367" s="8">
        <f t="shared" si="75"/>
        <v>10001639.014999999</v>
      </c>
      <c r="J367" s="8">
        <f t="shared" si="75"/>
        <v>10763691.577000001</v>
      </c>
      <c r="K367" s="8">
        <f t="shared" si="75"/>
        <v>10883568.834277241</v>
      </c>
      <c r="L367" s="8">
        <f t="shared" si="75"/>
        <v>10141708.852143934</v>
      </c>
      <c r="M367" s="8">
        <f t="shared" si="75"/>
        <v>9349046.1403923351</v>
      </c>
      <c r="N367" s="8">
        <f t="shared" si="75"/>
        <v>8130155.3632418988</v>
      </c>
      <c r="O367" s="8">
        <f t="shared" si="75"/>
        <v>8038513.9665921433</v>
      </c>
      <c r="P367" s="8">
        <f t="shared" si="75"/>
        <v>108143866.96864754</v>
      </c>
      <c r="Q367" s="4"/>
    </row>
    <row r="368" spans="1:19" x14ac:dyDescent="0.25">
      <c r="A368" s="10"/>
      <c r="B368" s="7"/>
      <c r="C368" s="7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4"/>
    </row>
    <row r="369" spans="1:19" x14ac:dyDescent="0.25">
      <c r="A369" s="11" t="s">
        <v>24</v>
      </c>
      <c r="B369" s="7"/>
      <c r="C369" s="7"/>
      <c r="D369" s="8">
        <v>385765.41800000001</v>
      </c>
      <c r="E369" s="8">
        <v>453052.19900000002</v>
      </c>
      <c r="F369" s="8">
        <v>446421.902</v>
      </c>
      <c r="G369" s="8">
        <v>534432.56799999997</v>
      </c>
      <c r="H369" s="8">
        <v>588536.33799999999</v>
      </c>
      <c r="I369" s="8">
        <v>590679.24100000004</v>
      </c>
      <c r="J369" s="8">
        <v>620086.67299999995</v>
      </c>
      <c r="K369" s="8">
        <v>683875.40050056728</v>
      </c>
      <c r="L369" s="8">
        <v>622223.59545253729</v>
      </c>
      <c r="M369" s="8">
        <v>570101.64488282963</v>
      </c>
      <c r="N369" s="8">
        <v>514730.78563944838</v>
      </c>
      <c r="O369" s="8">
        <v>408367.24934129551</v>
      </c>
      <c r="P369" s="8">
        <f>SUM(D369:O369)</f>
        <v>6418273.0148166781</v>
      </c>
      <c r="Q369" s="4"/>
    </row>
    <row r="370" spans="1:19" x14ac:dyDescent="0.25">
      <c r="A370" s="7"/>
      <c r="B370" s="7"/>
      <c r="C370" s="7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4"/>
    </row>
    <row r="371" spans="1:19" x14ac:dyDescent="0.25">
      <c r="A371" s="10" t="s">
        <v>25</v>
      </c>
      <c r="B371" s="7"/>
      <c r="C371" s="7"/>
      <c r="D371" s="8">
        <f t="shared" ref="D371:O371" si="76">SUM(D367:D369)</f>
        <v>8340178.4699999997</v>
      </c>
      <c r="E371" s="8">
        <f t="shared" si="76"/>
        <v>7566226.9720000001</v>
      </c>
      <c r="F371" s="8">
        <f t="shared" si="76"/>
        <v>8199346.4169999985</v>
      </c>
      <c r="G371" s="8">
        <f t="shared" si="76"/>
        <v>9169231.4130000006</v>
      </c>
      <c r="H371" s="8">
        <f t="shared" si="76"/>
        <v>9968768.3729999978</v>
      </c>
      <c r="I371" s="8">
        <f t="shared" si="76"/>
        <v>10592318.255999999</v>
      </c>
      <c r="J371" s="8">
        <f t="shared" si="76"/>
        <v>11383778.250000002</v>
      </c>
      <c r="K371" s="8">
        <f t="shared" si="76"/>
        <v>11567444.234777808</v>
      </c>
      <c r="L371" s="8">
        <f t="shared" si="76"/>
        <v>10763932.447596472</v>
      </c>
      <c r="M371" s="8">
        <f t="shared" si="76"/>
        <v>9919147.785275165</v>
      </c>
      <c r="N371" s="8">
        <f t="shared" si="76"/>
        <v>8644886.1488813478</v>
      </c>
      <c r="O371" s="8">
        <f t="shared" si="76"/>
        <v>8446881.2159334384</v>
      </c>
      <c r="P371" s="8">
        <f>SUM(P367:P369)</f>
        <v>114562139.98346421</v>
      </c>
      <c r="Q371" s="4"/>
    </row>
    <row r="372" spans="1:19" x14ac:dyDescent="0.25">
      <c r="A372" s="7"/>
      <c r="B372" s="7"/>
      <c r="C372" s="7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4"/>
    </row>
    <row r="373" spans="1:19" x14ac:dyDescent="0.25">
      <c r="A373" s="10" t="s">
        <v>26</v>
      </c>
      <c r="B373" s="7"/>
      <c r="C373" s="7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4"/>
    </row>
    <row r="374" spans="1:19" x14ac:dyDescent="0.25">
      <c r="A374" s="11" t="s">
        <v>16</v>
      </c>
      <c r="B374" s="7"/>
      <c r="C374" s="7"/>
      <c r="D374" s="13">
        <v>4202391</v>
      </c>
      <c r="E374" s="13">
        <v>4209051</v>
      </c>
      <c r="F374" s="13">
        <v>4216219</v>
      </c>
      <c r="G374" s="13">
        <v>4219370</v>
      </c>
      <c r="H374" s="13">
        <v>4220764</v>
      </c>
      <c r="I374" s="13">
        <v>4224554</v>
      </c>
      <c r="J374" s="13">
        <v>4227963.7266315119</v>
      </c>
      <c r="K374" s="13">
        <v>4231864.5909975162</v>
      </c>
      <c r="L374" s="13">
        <v>4237063.7460648585</v>
      </c>
      <c r="M374" s="13">
        <v>4242584.3541674763</v>
      </c>
      <c r="N374" s="13">
        <v>4248666.3665018035</v>
      </c>
      <c r="O374" s="13">
        <v>4255089.2844377374</v>
      </c>
      <c r="P374" s="8">
        <f>AVERAGE(C374:O374)</f>
        <v>4227965.0890667411</v>
      </c>
      <c r="Q374" s="4"/>
      <c r="S374" s="15">
        <f t="shared" ref="S374:S379" si="77">P374/P324-1</f>
        <v>1.4136930260377767E-2</v>
      </c>
    </row>
    <row r="375" spans="1:19" x14ac:dyDescent="0.25">
      <c r="A375" s="11" t="s">
        <v>17</v>
      </c>
      <c r="B375" s="7"/>
      <c r="C375" s="7"/>
      <c r="D375" s="13">
        <v>529310</v>
      </c>
      <c r="E375" s="13">
        <v>529706</v>
      </c>
      <c r="F375" s="13">
        <v>530218</v>
      </c>
      <c r="G375" s="13">
        <v>531182</v>
      </c>
      <c r="H375" s="13">
        <v>532013</v>
      </c>
      <c r="I375" s="13">
        <v>532775</v>
      </c>
      <c r="J375" s="13">
        <v>533364.69230716734</v>
      </c>
      <c r="K375" s="13">
        <v>534051.01651031245</v>
      </c>
      <c r="L375" s="13">
        <v>534704.71155989217</v>
      </c>
      <c r="M375" s="13">
        <v>535305.98276569252</v>
      </c>
      <c r="N375" s="13">
        <v>535894.1068189285</v>
      </c>
      <c r="O375" s="13">
        <v>536448.65761885245</v>
      </c>
      <c r="P375" s="8">
        <f>AVERAGE(D375:O375)</f>
        <v>532914.43063173711</v>
      </c>
      <c r="Q375" s="4"/>
      <c r="S375" s="15">
        <f t="shared" si="77"/>
        <v>1.3933224024823776E-2</v>
      </c>
    </row>
    <row r="376" spans="1:19" x14ac:dyDescent="0.25">
      <c r="A376" s="11" t="s">
        <v>18</v>
      </c>
      <c r="B376" s="7"/>
      <c r="C376" s="7"/>
      <c r="D376" s="13">
        <v>10674</v>
      </c>
      <c r="E376" s="13">
        <v>10753</v>
      </c>
      <c r="F376" s="13">
        <v>10893</v>
      </c>
      <c r="G376" s="13">
        <v>11171</v>
      </c>
      <c r="H376" s="13">
        <v>11203</v>
      </c>
      <c r="I376" s="13">
        <v>11241</v>
      </c>
      <c r="J376" s="13">
        <v>11291</v>
      </c>
      <c r="K376" s="13">
        <v>11363.140368458106</v>
      </c>
      <c r="L376" s="13">
        <v>11469.900949405705</v>
      </c>
      <c r="M376" s="13">
        <v>11589.992541249727</v>
      </c>
      <c r="N376" s="13">
        <v>11701.497977679492</v>
      </c>
      <c r="O376" s="13">
        <v>11786.299418487346</v>
      </c>
      <c r="P376" s="8">
        <f>AVERAGE(D376:O376)</f>
        <v>11261.402604606699</v>
      </c>
      <c r="Q376" s="4"/>
      <c r="S376" s="15">
        <f t="shared" si="77"/>
        <v>8.1259001410457499E-2</v>
      </c>
    </row>
    <row r="377" spans="1:19" x14ac:dyDescent="0.25">
      <c r="A377" s="11" t="s">
        <v>19</v>
      </c>
      <c r="B377" s="7"/>
      <c r="C377" s="7"/>
      <c r="D377" s="13">
        <v>3614</v>
      </c>
      <c r="E377" s="13">
        <v>3618</v>
      </c>
      <c r="F377" s="13">
        <v>3633</v>
      </c>
      <c r="G377" s="13">
        <v>3643</v>
      </c>
      <c r="H377" s="13">
        <v>3663</v>
      </c>
      <c r="I377" s="13">
        <v>3705</v>
      </c>
      <c r="J377" s="13">
        <v>3718.5810613203698</v>
      </c>
      <c r="K377" s="13">
        <v>3725.5705677893402</v>
      </c>
      <c r="L377" s="13">
        <v>3732.5557024270001</v>
      </c>
      <c r="M377" s="13">
        <v>3739.5364679678401</v>
      </c>
      <c r="N377" s="13">
        <v>3746.5128671446801</v>
      </c>
      <c r="O377" s="13">
        <v>3753.48490268861</v>
      </c>
      <c r="P377" s="8">
        <f>AVERAGE(D377:O377)</f>
        <v>3691.0201307781531</v>
      </c>
      <c r="Q377" s="4"/>
      <c r="S377" s="15">
        <f t="shared" si="77"/>
        <v>3.3464967318536543E-2</v>
      </c>
    </row>
    <row r="378" spans="1:19" x14ac:dyDescent="0.25">
      <c r="A378" s="11" t="s">
        <v>20</v>
      </c>
      <c r="B378" s="7"/>
      <c r="C378" s="7"/>
      <c r="D378" s="13">
        <v>185</v>
      </c>
      <c r="E378" s="13">
        <v>185</v>
      </c>
      <c r="F378" s="13">
        <v>185</v>
      </c>
      <c r="G378" s="13">
        <v>185</v>
      </c>
      <c r="H378" s="13">
        <v>185</v>
      </c>
      <c r="I378" s="13">
        <v>185</v>
      </c>
      <c r="J378" s="13">
        <v>185</v>
      </c>
      <c r="K378" s="13">
        <v>185</v>
      </c>
      <c r="L378" s="13">
        <v>185</v>
      </c>
      <c r="M378" s="13">
        <v>185</v>
      </c>
      <c r="N378" s="13">
        <v>185</v>
      </c>
      <c r="O378" s="13">
        <v>184</v>
      </c>
      <c r="P378" s="8">
        <f>AVERAGE(D378:O378)</f>
        <v>184.91666666666666</v>
      </c>
      <c r="Q378" s="4"/>
      <c r="S378" s="15">
        <f t="shared" si="77"/>
        <v>-5.3787539220080394E-3</v>
      </c>
    </row>
    <row r="379" spans="1:19" x14ac:dyDescent="0.25">
      <c r="A379" s="11" t="s">
        <v>21</v>
      </c>
      <c r="B379" s="7"/>
      <c r="C379" s="7"/>
      <c r="D379" s="13">
        <v>27</v>
      </c>
      <c r="E379" s="13">
        <v>27</v>
      </c>
      <c r="F379" s="13">
        <v>27</v>
      </c>
      <c r="G379" s="13">
        <v>27</v>
      </c>
      <c r="H379" s="13">
        <v>27</v>
      </c>
      <c r="I379" s="13">
        <v>27</v>
      </c>
      <c r="J379" s="13">
        <v>27</v>
      </c>
      <c r="K379" s="13">
        <v>27</v>
      </c>
      <c r="L379" s="13">
        <v>27</v>
      </c>
      <c r="M379" s="13">
        <v>27</v>
      </c>
      <c r="N379" s="13">
        <v>27</v>
      </c>
      <c r="O379" s="13">
        <v>27</v>
      </c>
      <c r="P379" s="8">
        <f>AVERAGE(D379:O379)</f>
        <v>27</v>
      </c>
      <c r="Q379" s="4"/>
      <c r="S379" s="15">
        <f t="shared" si="77"/>
        <v>0</v>
      </c>
    </row>
    <row r="380" spans="1:19" x14ac:dyDescent="0.25">
      <c r="A380" s="11"/>
      <c r="B380" s="7"/>
      <c r="C380" s="7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4"/>
    </row>
    <row r="381" spans="1:19" x14ac:dyDescent="0.25">
      <c r="A381" s="10" t="s">
        <v>22</v>
      </c>
      <c r="B381" s="7"/>
      <c r="C381" s="7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4"/>
    </row>
    <row r="382" spans="1:19" x14ac:dyDescent="0.25">
      <c r="A382" s="10" t="s">
        <v>26</v>
      </c>
      <c r="B382" s="7"/>
      <c r="C382" s="7"/>
      <c r="D382" s="8">
        <f t="shared" ref="D382:P382" si="78">SUM(D374:D381)</f>
        <v>4746201</v>
      </c>
      <c r="E382" s="8">
        <f t="shared" si="78"/>
        <v>4753340</v>
      </c>
      <c r="F382" s="8">
        <f t="shared" si="78"/>
        <v>4761175</v>
      </c>
      <c r="G382" s="8">
        <f t="shared" si="78"/>
        <v>4765578</v>
      </c>
      <c r="H382" s="8">
        <f t="shared" si="78"/>
        <v>4767855</v>
      </c>
      <c r="I382" s="8">
        <f t="shared" si="78"/>
        <v>4772487</v>
      </c>
      <c r="J382" s="8">
        <f t="shared" si="78"/>
        <v>4776550</v>
      </c>
      <c r="K382" s="8">
        <f t="shared" si="78"/>
        <v>4781216.318444076</v>
      </c>
      <c r="L382" s="8">
        <f t="shared" si="78"/>
        <v>4787182.9142765831</v>
      </c>
      <c r="M382" s="8">
        <f t="shared" si="78"/>
        <v>4793431.865942386</v>
      </c>
      <c r="N382" s="8">
        <f t="shared" si="78"/>
        <v>4800220.4841655558</v>
      </c>
      <c r="O382" s="8">
        <f t="shared" si="78"/>
        <v>4807288.7263777656</v>
      </c>
      <c r="P382" s="8">
        <f t="shared" si="78"/>
        <v>4776043.8591005299</v>
      </c>
      <c r="Q382" s="4"/>
    </row>
    <row r="383" spans="1:19" x14ac:dyDescent="0.25">
      <c r="A383" s="10"/>
      <c r="B383" s="7"/>
      <c r="C383" s="7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4"/>
    </row>
    <row r="384" spans="1:19" x14ac:dyDescent="0.25">
      <c r="A384" s="11" t="s">
        <v>24</v>
      </c>
      <c r="B384" s="7"/>
      <c r="C384" s="7"/>
      <c r="D384" s="13">
        <v>11</v>
      </c>
      <c r="E384" s="13">
        <v>11</v>
      </c>
      <c r="F384" s="13">
        <v>11</v>
      </c>
      <c r="G384" s="13">
        <v>11</v>
      </c>
      <c r="H384" s="13">
        <v>11</v>
      </c>
      <c r="I384" s="13">
        <v>11</v>
      </c>
      <c r="J384" s="13">
        <v>7</v>
      </c>
      <c r="K384" s="13">
        <v>8</v>
      </c>
      <c r="L384" s="13">
        <v>8</v>
      </c>
      <c r="M384" s="13">
        <v>8</v>
      </c>
      <c r="N384" s="13">
        <v>8</v>
      </c>
      <c r="O384" s="13">
        <v>8</v>
      </c>
      <c r="P384" s="8">
        <f>AVERAGE(D384:O384)</f>
        <v>9.4166666666666661</v>
      </c>
      <c r="Q384" s="4"/>
    </row>
    <row r="385" spans="1:19" x14ac:dyDescent="0.25">
      <c r="A385" s="7"/>
      <c r="B385" s="7"/>
      <c r="C385" s="7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4"/>
    </row>
    <row r="386" spans="1:19" x14ac:dyDescent="0.25">
      <c r="A386" s="14" t="s">
        <v>27</v>
      </c>
      <c r="B386" s="7"/>
      <c r="C386" s="7"/>
      <c r="D386" s="8">
        <f t="shared" ref="D386:O386" si="79">SUM(D382:D384)</f>
        <v>4746212</v>
      </c>
      <c r="E386" s="8">
        <f t="shared" si="79"/>
        <v>4753351</v>
      </c>
      <c r="F386" s="8">
        <f t="shared" si="79"/>
        <v>4761186</v>
      </c>
      <c r="G386" s="8">
        <f t="shared" si="79"/>
        <v>4765589</v>
      </c>
      <c r="H386" s="8">
        <f t="shared" si="79"/>
        <v>4767866</v>
      </c>
      <c r="I386" s="8">
        <f t="shared" si="79"/>
        <v>4772498</v>
      </c>
      <c r="J386" s="8">
        <f t="shared" si="79"/>
        <v>4776557</v>
      </c>
      <c r="K386" s="8">
        <f t="shared" si="79"/>
        <v>4781224.318444076</v>
      </c>
      <c r="L386" s="8">
        <f t="shared" si="79"/>
        <v>4787190.9142765831</v>
      </c>
      <c r="M386" s="8">
        <f t="shared" si="79"/>
        <v>4793439.865942386</v>
      </c>
      <c r="N386" s="8">
        <f t="shared" si="79"/>
        <v>4800228.4841655558</v>
      </c>
      <c r="O386" s="8">
        <f t="shared" si="79"/>
        <v>4807296.7263777656</v>
      </c>
      <c r="P386" s="8">
        <f>SUM(P382:P384)</f>
        <v>4776053.2757671969</v>
      </c>
      <c r="Q386" s="4"/>
    </row>
    <row r="387" spans="1:19" x14ac:dyDescent="0.25">
      <c r="A387" s="7"/>
      <c r="B387" s="7"/>
      <c r="C387" s="7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4"/>
    </row>
    <row r="388" spans="1:19" x14ac:dyDescent="0.25">
      <c r="A388" s="10" t="s">
        <v>28</v>
      </c>
      <c r="B388" s="7"/>
      <c r="C388" s="7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4"/>
    </row>
    <row r="389" spans="1:19" x14ac:dyDescent="0.25">
      <c r="A389" s="11" t="s">
        <v>16</v>
      </c>
      <c r="B389" s="7"/>
      <c r="C389" s="7"/>
      <c r="D389" s="8">
        <f t="shared" ref="D389:P394" si="80">(D359/D374)*1000</f>
        <v>965.65446504144904</v>
      </c>
      <c r="E389" s="8">
        <f t="shared" si="80"/>
        <v>851.29991059742451</v>
      </c>
      <c r="F389" s="8">
        <f t="shared" si="80"/>
        <v>948.11555329550004</v>
      </c>
      <c r="G389" s="8">
        <f t="shared" si="80"/>
        <v>1069.7195813593023</v>
      </c>
      <c r="H389" s="8">
        <f t="shared" si="80"/>
        <v>1188.7288332159771</v>
      </c>
      <c r="I389" s="8">
        <f t="shared" si="80"/>
        <v>1308.0376775867937</v>
      </c>
      <c r="J389" s="8">
        <f t="shared" si="80"/>
        <v>1446.617339329189</v>
      </c>
      <c r="K389" s="8">
        <f t="shared" si="80"/>
        <v>1452.6068391543981</v>
      </c>
      <c r="L389" s="8">
        <f t="shared" si="80"/>
        <v>1330.8699868627423</v>
      </c>
      <c r="M389" s="8">
        <f t="shared" si="80"/>
        <v>1199.0819437279531</v>
      </c>
      <c r="N389" s="8">
        <f t="shared" si="80"/>
        <v>987.7357980246868</v>
      </c>
      <c r="O389" s="8">
        <f t="shared" si="80"/>
        <v>947.82893741404587</v>
      </c>
      <c r="P389" s="8">
        <f t="shared" si="80"/>
        <v>13698.025246243655</v>
      </c>
      <c r="Q389" s="4"/>
      <c r="S389" s="15">
        <f t="shared" ref="S389:S394" si="81">P389/P339-1</f>
        <v>3.4509815473949157E-2</v>
      </c>
    </row>
    <row r="390" spans="1:19" x14ac:dyDescent="0.25">
      <c r="A390" s="11" t="s">
        <v>17</v>
      </c>
      <c r="B390" s="7"/>
      <c r="C390" s="7"/>
      <c r="D390" s="8">
        <f t="shared" si="80"/>
        <v>6803.3842228561716</v>
      </c>
      <c r="E390" s="8">
        <f t="shared" si="80"/>
        <v>6146.659420508734</v>
      </c>
      <c r="F390" s="8">
        <f t="shared" si="80"/>
        <v>6540.7007212127837</v>
      </c>
      <c r="G390" s="8">
        <f t="shared" si="80"/>
        <v>7187.5875029650852</v>
      </c>
      <c r="H390" s="8">
        <f t="shared" si="80"/>
        <v>7610.7885671966678</v>
      </c>
      <c r="I390" s="8">
        <f t="shared" si="80"/>
        <v>7823.695068274601</v>
      </c>
      <c r="J390" s="8">
        <f t="shared" si="80"/>
        <v>8138.469350536102</v>
      </c>
      <c r="K390" s="8">
        <f t="shared" si="80"/>
        <v>8280.6477695007652</v>
      </c>
      <c r="L390" s="8">
        <f t="shared" si="80"/>
        <v>7843.316899555738</v>
      </c>
      <c r="M390" s="8">
        <f t="shared" si="80"/>
        <v>7390.6414259088679</v>
      </c>
      <c r="N390" s="8">
        <f t="shared" si="80"/>
        <v>6774.0728874732422</v>
      </c>
      <c r="O390" s="8">
        <f t="shared" si="80"/>
        <v>6890.2791782740233</v>
      </c>
      <c r="P390" s="8">
        <f t="shared" si="80"/>
        <v>87443.464362566127</v>
      </c>
      <c r="Q390" s="4"/>
      <c r="S390" s="15">
        <f t="shared" si="81"/>
        <v>6.0304922844462983E-3</v>
      </c>
    </row>
    <row r="391" spans="1:19" x14ac:dyDescent="0.25">
      <c r="A391" s="11" t="s">
        <v>18</v>
      </c>
      <c r="B391" s="7"/>
      <c r="C391" s="7"/>
      <c r="D391" s="8">
        <f t="shared" si="80"/>
        <v>23324.513678096311</v>
      </c>
      <c r="E391" s="8">
        <f t="shared" si="80"/>
        <v>21228.863758950989</v>
      </c>
      <c r="F391" s="8">
        <f t="shared" si="80"/>
        <v>22183.331221885615</v>
      </c>
      <c r="G391" s="8">
        <f t="shared" si="80"/>
        <v>22610.923999641931</v>
      </c>
      <c r="H391" s="8">
        <f t="shared" si="80"/>
        <v>23880.440596268858</v>
      </c>
      <c r="I391" s="8">
        <f t="shared" si="80"/>
        <v>23282.228716306377</v>
      </c>
      <c r="J391" s="8">
        <f t="shared" si="80"/>
        <v>22887.153130812152</v>
      </c>
      <c r="K391" s="8">
        <f t="shared" si="80"/>
        <v>22822.1374289876</v>
      </c>
      <c r="L391" s="8">
        <f t="shared" si="80"/>
        <v>22637.180034183126</v>
      </c>
      <c r="M391" s="8">
        <f t="shared" si="80"/>
        <v>22368.947036209087</v>
      </c>
      <c r="N391" s="8">
        <f t="shared" si="80"/>
        <v>22079.060716747874</v>
      </c>
      <c r="O391" s="8">
        <f t="shared" si="80"/>
        <v>21949.906597488214</v>
      </c>
      <c r="P391" s="8">
        <f t="shared" si="80"/>
        <v>271230.51196371258</v>
      </c>
      <c r="Q391" s="4"/>
      <c r="S391" s="15">
        <f t="shared" si="81"/>
        <v>-3.9546095579509166E-2</v>
      </c>
    </row>
    <row r="392" spans="1:19" x14ac:dyDescent="0.25">
      <c r="A392" s="11" t="s">
        <v>19</v>
      </c>
      <c r="B392" s="7"/>
      <c r="C392" s="7"/>
      <c r="D392" s="8">
        <f t="shared" si="80"/>
        <v>10214.250138350857</v>
      </c>
      <c r="E392" s="8">
        <f t="shared" si="80"/>
        <v>10254.454947484799</v>
      </c>
      <c r="F392" s="8">
        <f t="shared" si="80"/>
        <v>10208.766308835673</v>
      </c>
      <c r="G392" s="8">
        <f t="shared" si="80"/>
        <v>11200.93412023058</v>
      </c>
      <c r="H392" s="8">
        <f t="shared" si="80"/>
        <v>10046.086814086813</v>
      </c>
      <c r="I392" s="8">
        <f t="shared" si="80"/>
        <v>9734.9238866396754</v>
      </c>
      <c r="J392" s="8">
        <f t="shared" si="80"/>
        <v>10219.670722064682</v>
      </c>
      <c r="K392" s="8">
        <f t="shared" si="80"/>
        <v>11960.57115994261</v>
      </c>
      <c r="L392" s="8">
        <f t="shared" si="80"/>
        <v>10459.104484908654</v>
      </c>
      <c r="M392" s="8">
        <f t="shared" si="80"/>
        <v>9712.7497417397808</v>
      </c>
      <c r="N392" s="8">
        <f t="shared" si="80"/>
        <v>9571.7344925448961</v>
      </c>
      <c r="O392" s="8">
        <f t="shared" si="80"/>
        <v>11093.620803362626</v>
      </c>
      <c r="P392" s="8">
        <f t="shared" si="80"/>
        <v>124680.5555569008</v>
      </c>
      <c r="Q392" s="4"/>
      <c r="S392" s="15">
        <f t="shared" si="81"/>
        <v>-1.4592055616773347E-3</v>
      </c>
    </row>
    <row r="393" spans="1:19" x14ac:dyDescent="0.25">
      <c r="A393" s="11" t="s">
        <v>20</v>
      </c>
      <c r="B393" s="7"/>
      <c r="C393" s="7"/>
      <c r="D393" s="8">
        <f t="shared" si="80"/>
        <v>9110.3081081081091</v>
      </c>
      <c r="E393" s="8">
        <f t="shared" si="80"/>
        <v>9422.5297297297293</v>
      </c>
      <c r="F393" s="8">
        <f t="shared" si="80"/>
        <v>10998.243243243242</v>
      </c>
      <c r="G393" s="8">
        <f t="shared" si="80"/>
        <v>10780.243243243243</v>
      </c>
      <c r="H393" s="8">
        <f t="shared" si="80"/>
        <v>10496.594594594595</v>
      </c>
      <c r="I393" s="8">
        <f t="shared" si="80"/>
        <v>11006.464864864864</v>
      </c>
      <c r="J393" s="8">
        <f t="shared" si="80"/>
        <v>10261.724324324323</v>
      </c>
      <c r="K393" s="8">
        <f t="shared" si="80"/>
        <v>10412.106891891892</v>
      </c>
      <c r="L393" s="8">
        <f t="shared" si="80"/>
        <v>11072.260135135135</v>
      </c>
      <c r="M393" s="8">
        <f t="shared" si="80"/>
        <v>10754.412364864866</v>
      </c>
      <c r="N393" s="8">
        <f t="shared" si="80"/>
        <v>10562.566824324325</v>
      </c>
      <c r="O393" s="8">
        <f t="shared" si="80"/>
        <v>10029.00081521739</v>
      </c>
      <c r="P393" s="8">
        <f t="shared" si="80"/>
        <v>124908.50941865708</v>
      </c>
      <c r="Q393" s="4"/>
      <c r="S393" s="15">
        <f t="shared" si="81"/>
        <v>-3.4482463894866089E-2</v>
      </c>
    </row>
    <row r="394" spans="1:19" x14ac:dyDescent="0.25">
      <c r="A394" s="11" t="s">
        <v>21</v>
      </c>
      <c r="B394" s="7"/>
      <c r="C394" s="7"/>
      <c r="D394" s="8">
        <f>(D364/D379)*1000</f>
        <v>284835.18518518517</v>
      </c>
      <c r="E394" s="8">
        <f t="shared" si="80"/>
        <v>258144.44444444444</v>
      </c>
      <c r="F394" s="8">
        <f t="shared" si="80"/>
        <v>248085.1851851852</v>
      </c>
      <c r="G394" s="8">
        <f t="shared" si="80"/>
        <v>294557.40740740742</v>
      </c>
      <c r="H394" s="8">
        <f t="shared" si="80"/>
        <v>280609.25925925927</v>
      </c>
      <c r="I394" s="8">
        <f t="shared" si="80"/>
        <v>284238.88888888888</v>
      </c>
      <c r="J394" s="8">
        <f t="shared" si="80"/>
        <v>309400</v>
      </c>
      <c r="K394" s="8">
        <f t="shared" si="80"/>
        <v>304729.09544159548</v>
      </c>
      <c r="L394" s="8">
        <f t="shared" si="80"/>
        <v>301318.83903133904</v>
      </c>
      <c r="M394" s="8">
        <f t="shared" si="80"/>
        <v>296985.08689458686</v>
      </c>
      <c r="N394" s="8">
        <f t="shared" si="80"/>
        <v>268036.07407407404</v>
      </c>
      <c r="O394" s="8">
        <f t="shared" si="80"/>
        <v>257146.29629629632</v>
      </c>
      <c r="P394" s="8">
        <f t="shared" si="80"/>
        <v>3388085.7621082622</v>
      </c>
      <c r="Q394" s="4"/>
      <c r="S394" s="15">
        <f t="shared" si="81"/>
        <v>7.9791337585666255E-4</v>
      </c>
    </row>
    <row r="395" spans="1:19" x14ac:dyDescent="0.25">
      <c r="A395" s="11"/>
      <c r="B395" s="7"/>
      <c r="C395" s="7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4"/>
    </row>
    <row r="396" spans="1:19" x14ac:dyDescent="0.25">
      <c r="A396" s="10" t="s">
        <v>22</v>
      </c>
      <c r="B396" s="7"/>
      <c r="C396" s="7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4"/>
    </row>
    <row r="397" spans="1:19" x14ac:dyDescent="0.25">
      <c r="A397" s="10" t="s">
        <v>28</v>
      </c>
      <c r="B397" s="7"/>
      <c r="C397" s="7"/>
      <c r="D397" s="8">
        <f t="shared" ref="D397:P397" si="82">(D367/D382)*1000</f>
        <v>1675.9536842202849</v>
      </c>
      <c r="E397" s="8">
        <f t="shared" si="82"/>
        <v>1496.4582321062662</v>
      </c>
      <c r="F397" s="8">
        <f t="shared" si="82"/>
        <v>1628.3636948862411</v>
      </c>
      <c r="G397" s="8">
        <f t="shared" si="82"/>
        <v>1811.9100862476705</v>
      </c>
      <c r="H397" s="8">
        <f t="shared" si="82"/>
        <v>1967.3903747072841</v>
      </c>
      <c r="I397" s="8">
        <f t="shared" si="82"/>
        <v>2095.6870107765612</v>
      </c>
      <c r="J397" s="8">
        <f t="shared" si="82"/>
        <v>2253.444761805069</v>
      </c>
      <c r="K397" s="8">
        <f t="shared" si="82"/>
        <v>2276.3180139523615</v>
      </c>
      <c r="L397" s="8">
        <f t="shared" si="82"/>
        <v>2118.5129195499944</v>
      </c>
      <c r="M397" s="8">
        <f t="shared" si="82"/>
        <v>1950.3867796302386</v>
      </c>
      <c r="N397" s="8">
        <f t="shared" si="82"/>
        <v>1693.7045683757171</v>
      </c>
      <c r="O397" s="8">
        <f t="shared" si="82"/>
        <v>1672.151273645065</v>
      </c>
      <c r="P397" s="8">
        <f t="shared" si="82"/>
        <v>22642.980290598553</v>
      </c>
      <c r="Q397" s="4"/>
      <c r="R397" s="15">
        <f>P397/P347-1</f>
        <v>2.1387632026877545E-2</v>
      </c>
    </row>
    <row r="398" spans="1:19" x14ac:dyDescent="0.25">
      <c r="A398" s="10"/>
      <c r="B398" s="7"/>
      <c r="C398" s="7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4"/>
      <c r="R398" s="15"/>
    </row>
    <row r="399" spans="1:19" x14ac:dyDescent="0.25">
      <c r="A399" s="11" t="s">
        <v>24</v>
      </c>
      <c r="B399" s="7"/>
      <c r="C399" s="7"/>
      <c r="D399" s="8">
        <f>(D369/D384)*1000</f>
        <v>35069583.454545453</v>
      </c>
      <c r="E399" s="8">
        <f t="shared" ref="E399:P399" si="83">(E369/E384)*1000</f>
        <v>41186563.545454547</v>
      </c>
      <c r="F399" s="8">
        <f t="shared" si="83"/>
        <v>40583809.272727273</v>
      </c>
      <c r="G399" s="8">
        <f t="shared" si="83"/>
        <v>48584778.909090906</v>
      </c>
      <c r="H399" s="8">
        <f t="shared" si="83"/>
        <v>53503303.454545453</v>
      </c>
      <c r="I399" s="8">
        <f t="shared" si="83"/>
        <v>53698112.81818182</v>
      </c>
      <c r="J399" s="8">
        <f>(J369/J384)*1000</f>
        <v>88583810.428571418</v>
      </c>
      <c r="K399" s="8">
        <f t="shared" si="83"/>
        <v>85484425.062570915</v>
      </c>
      <c r="L399" s="8">
        <f t="shared" si="83"/>
        <v>77777949.431567162</v>
      </c>
      <c r="M399" s="8">
        <f t="shared" si="83"/>
        <v>71262705.610353708</v>
      </c>
      <c r="N399" s="8">
        <f t="shared" si="83"/>
        <v>64341348.204931051</v>
      </c>
      <c r="O399" s="8">
        <f t="shared" si="83"/>
        <v>51045906.167661935</v>
      </c>
      <c r="P399" s="8">
        <f t="shared" si="83"/>
        <v>681586514.84778881</v>
      </c>
      <c r="Q399" s="4"/>
      <c r="R399" s="15">
        <f>P399/P349-1</f>
        <v>0.36321377672601174</v>
      </c>
    </row>
    <row r="400" spans="1:19" x14ac:dyDescent="0.25">
      <c r="A400" s="7"/>
      <c r="B400" s="7"/>
      <c r="C400" s="7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4"/>
      <c r="R400" s="15"/>
    </row>
    <row r="401" spans="1:19" x14ac:dyDescent="0.25">
      <c r="A401" s="14" t="s">
        <v>29</v>
      </c>
      <c r="B401" s="7"/>
      <c r="C401" s="7"/>
      <c r="D401" s="8">
        <f t="shared" ref="D401:P401" si="84">(D371/D386)*1000</f>
        <v>1757.2283897137338</v>
      </c>
      <c r="E401" s="8">
        <f t="shared" si="84"/>
        <v>1591.7669391551351</v>
      </c>
      <c r="F401" s="8">
        <f t="shared" si="84"/>
        <v>1722.1226847680387</v>
      </c>
      <c r="G401" s="8">
        <f t="shared" si="84"/>
        <v>1924.0499785021327</v>
      </c>
      <c r="H401" s="8">
        <f t="shared" si="84"/>
        <v>2090.8239394731308</v>
      </c>
      <c r="I401" s="8">
        <f t="shared" si="84"/>
        <v>2219.4494908117299</v>
      </c>
      <c r="J401" s="8">
        <f t="shared" si="84"/>
        <v>2383.2602123244842</v>
      </c>
      <c r="K401" s="8">
        <f t="shared" si="84"/>
        <v>2419.3477369708789</v>
      </c>
      <c r="L401" s="8">
        <f t="shared" si="84"/>
        <v>2248.4861457051506</v>
      </c>
      <c r="M401" s="8">
        <f t="shared" si="84"/>
        <v>2069.3172466293304</v>
      </c>
      <c r="N401" s="8">
        <f t="shared" si="84"/>
        <v>1800.9322217469664</v>
      </c>
      <c r="O401" s="8">
        <f t="shared" si="84"/>
        <v>1757.0958683671793</v>
      </c>
      <c r="P401" s="8">
        <f t="shared" si="84"/>
        <v>23986.780165273936</v>
      </c>
      <c r="Q401" s="4"/>
      <c r="R401" s="15">
        <f>P401/P351-1</f>
        <v>2.9023779458902776E-2</v>
      </c>
    </row>
    <row r="403" spans="1:19" x14ac:dyDescent="0.25">
      <c r="A403" s="1" t="s">
        <v>38</v>
      </c>
      <c r="B403" s="2"/>
      <c r="C403" s="2"/>
      <c r="D403" s="3"/>
      <c r="E403" s="3"/>
      <c r="F403" s="3"/>
      <c r="G403" s="3"/>
      <c r="H403" s="3"/>
      <c r="I403" s="3"/>
      <c r="J403" s="2"/>
      <c r="K403" s="3"/>
      <c r="L403" s="3"/>
      <c r="M403" s="3"/>
      <c r="N403" s="3"/>
      <c r="O403" s="3"/>
      <c r="P403" s="3"/>
      <c r="Q403" s="4"/>
    </row>
    <row r="404" spans="1:19" x14ac:dyDescent="0.25">
      <c r="A404" s="1" t="s">
        <v>1</v>
      </c>
      <c r="B404" s="2"/>
      <c r="C404" s="2"/>
      <c r="D404" s="3"/>
      <c r="E404" s="3"/>
      <c r="F404" s="3"/>
      <c r="G404" s="3"/>
      <c r="H404" s="3"/>
      <c r="I404" s="2"/>
      <c r="J404" s="3"/>
      <c r="K404" s="3"/>
      <c r="L404" s="3"/>
      <c r="M404" s="3"/>
      <c r="N404" s="3"/>
      <c r="O404" s="3"/>
      <c r="P404" s="3"/>
      <c r="Q404" s="6"/>
    </row>
    <row r="405" spans="1:19" x14ac:dyDescent="0.25">
      <c r="A405" s="1" t="s">
        <v>31</v>
      </c>
      <c r="B405" s="2"/>
      <c r="C405" s="2"/>
      <c r="D405" s="3"/>
      <c r="E405" s="3"/>
      <c r="F405" s="3"/>
      <c r="G405" s="3"/>
      <c r="H405" s="3"/>
      <c r="I405" s="2"/>
      <c r="J405" s="3"/>
      <c r="K405" s="3"/>
      <c r="L405" s="3"/>
      <c r="M405" s="3"/>
      <c r="N405" s="3"/>
      <c r="O405" s="3"/>
      <c r="P405" s="3"/>
      <c r="Q405" s="6"/>
    </row>
    <row r="406" spans="1:19" x14ac:dyDescent="0.25">
      <c r="A406" s="7"/>
      <c r="B406" s="7"/>
      <c r="C406" s="7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4"/>
    </row>
    <row r="407" spans="1:19" x14ac:dyDescent="0.25">
      <c r="A407" s="7"/>
      <c r="B407" s="7"/>
      <c r="C407" s="7"/>
      <c r="D407" s="9" t="s">
        <v>2</v>
      </c>
      <c r="E407" s="9" t="s">
        <v>3</v>
      </c>
      <c r="F407" s="9" t="s">
        <v>4</v>
      </c>
      <c r="G407" s="9" t="s">
        <v>5</v>
      </c>
      <c r="H407" s="9" t="s">
        <v>6</v>
      </c>
      <c r="I407" s="9" t="s">
        <v>7</v>
      </c>
      <c r="J407" s="9" t="s">
        <v>8</v>
      </c>
      <c r="K407" s="9" t="s">
        <v>9</v>
      </c>
      <c r="L407" s="9" t="s">
        <v>10</v>
      </c>
      <c r="M407" s="9" t="s">
        <v>11</v>
      </c>
      <c r="N407" s="9" t="s">
        <v>12</v>
      </c>
      <c r="O407" s="9" t="s">
        <v>13</v>
      </c>
      <c r="P407" s="9" t="s">
        <v>14</v>
      </c>
      <c r="Q407" s="4"/>
    </row>
    <row r="408" spans="1:19" x14ac:dyDescent="0.25">
      <c r="A408" s="10" t="s">
        <v>15</v>
      </c>
      <c r="B408" s="7"/>
      <c r="C408" s="7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4"/>
    </row>
    <row r="409" spans="1:19" x14ac:dyDescent="0.25">
      <c r="A409" s="11" t="s">
        <v>16</v>
      </c>
      <c r="B409" s="7"/>
      <c r="C409" s="7"/>
      <c r="D409" s="8">
        <v>4415439.2856759988</v>
      </c>
      <c r="E409" s="8">
        <v>4013689.0605722186</v>
      </c>
      <c r="F409" s="8">
        <v>3922216.8066351162</v>
      </c>
      <c r="G409" s="8">
        <v>3985099.6959119248</v>
      </c>
      <c r="H409" s="8">
        <v>4654724.9307037275</v>
      </c>
      <c r="I409" s="8">
        <v>5315702.9983230876</v>
      </c>
      <c r="J409" s="8">
        <v>5783588.1729736347</v>
      </c>
      <c r="K409" s="8">
        <v>5911779.832064338</v>
      </c>
      <c r="L409" s="8">
        <v>5717298.7459182795</v>
      </c>
      <c r="M409" s="8">
        <v>5152656.5107092485</v>
      </c>
      <c r="N409" s="8">
        <v>4260638.0266152443</v>
      </c>
      <c r="O409" s="8">
        <v>4097634.1734029958</v>
      </c>
      <c r="P409" s="8">
        <f t="shared" ref="P409:P414" si="85">SUM(D409:O409)</f>
        <v>57230468.23950582</v>
      </c>
      <c r="Q409" s="4"/>
      <c r="S409" s="15">
        <f t="shared" ref="S409:S414" si="86">P409/P359-1</f>
        <v>-1.1815712310870308E-2</v>
      </c>
    </row>
    <row r="410" spans="1:19" x14ac:dyDescent="0.25">
      <c r="A410" s="11" t="s">
        <v>17</v>
      </c>
      <c r="B410" s="7"/>
      <c r="C410" s="7"/>
      <c r="D410" s="8">
        <v>3800731.1602862598</v>
      </c>
      <c r="E410" s="8">
        <v>3380096.6454028729</v>
      </c>
      <c r="F410" s="8">
        <v>3476384.1744138971</v>
      </c>
      <c r="G410" s="8">
        <v>3550788.1353161526</v>
      </c>
      <c r="H410" s="8">
        <v>3916300.5003838148</v>
      </c>
      <c r="I410" s="8">
        <v>4112551.7091816938</v>
      </c>
      <c r="J410" s="8">
        <v>4259346.0945924735</v>
      </c>
      <c r="K410" s="8">
        <v>4257428.9327267697</v>
      </c>
      <c r="L410" s="8">
        <v>4223965.8536195103</v>
      </c>
      <c r="M410" s="8">
        <v>3994117.230036193</v>
      </c>
      <c r="N410" s="8">
        <v>3672063.6783360341</v>
      </c>
      <c r="O410" s="8">
        <v>3734191.3422605479</v>
      </c>
      <c r="P410" s="8">
        <f t="shared" si="85"/>
        <v>46377965.456556216</v>
      </c>
      <c r="Q410" s="4"/>
      <c r="S410" s="15">
        <f t="shared" si="86"/>
        <v>-4.7622128539336339E-3</v>
      </c>
    </row>
    <row r="411" spans="1:19" x14ac:dyDescent="0.25">
      <c r="A411" s="11" t="s">
        <v>18</v>
      </c>
      <c r="B411" s="7"/>
      <c r="C411" s="7"/>
      <c r="D411" s="8">
        <v>259882.99536748554</v>
      </c>
      <c r="E411" s="8">
        <v>259580.10234613344</v>
      </c>
      <c r="F411" s="8">
        <v>260681.36161096289</v>
      </c>
      <c r="G411" s="8">
        <v>261879.46252007404</v>
      </c>
      <c r="H411" s="8">
        <v>263831.31286954886</v>
      </c>
      <c r="I411" s="8">
        <v>265450.58969700348</v>
      </c>
      <c r="J411" s="8">
        <v>266892.67194680509</v>
      </c>
      <c r="K411" s="8">
        <v>267666.58312641777</v>
      </c>
      <c r="L411" s="8">
        <v>267770.0398490752</v>
      </c>
      <c r="M411" s="8">
        <v>267192.588345344</v>
      </c>
      <c r="N411" s="8">
        <v>266030.53399366338</v>
      </c>
      <c r="O411" s="8">
        <v>266199.10043705662</v>
      </c>
      <c r="P411" s="8">
        <f t="shared" si="85"/>
        <v>3173057.3421095703</v>
      </c>
      <c r="Q411" s="4"/>
      <c r="S411" s="15">
        <f t="shared" si="86"/>
        <v>3.8835761649745448E-2</v>
      </c>
    </row>
    <row r="412" spans="1:19" x14ac:dyDescent="0.25">
      <c r="A412" s="11" t="s">
        <v>19</v>
      </c>
      <c r="B412" s="7"/>
      <c r="C412" s="7"/>
      <c r="D412" s="8">
        <v>41688.524669222199</v>
      </c>
      <c r="E412" s="8">
        <v>38557.062432875471</v>
      </c>
      <c r="F412" s="8">
        <v>38617.933879117147</v>
      </c>
      <c r="G412" s="8">
        <v>40478.565514258429</v>
      </c>
      <c r="H412" s="8">
        <v>40244.829272642011</v>
      </c>
      <c r="I412" s="8">
        <v>37536.699422962614</v>
      </c>
      <c r="J412" s="8">
        <v>39002.024682461655</v>
      </c>
      <c r="K412" s="8">
        <v>45559.064512009179</v>
      </c>
      <c r="L412" s="8">
        <v>39912.332931980105</v>
      </c>
      <c r="M412" s="8">
        <v>37131.510649375283</v>
      </c>
      <c r="N412" s="8">
        <v>36658.690917119638</v>
      </c>
      <c r="O412" s="8">
        <v>42564.114764612219</v>
      </c>
      <c r="P412" s="8">
        <f t="shared" si="85"/>
        <v>477951.35364863591</v>
      </c>
      <c r="Q412" s="4"/>
      <c r="S412" s="15">
        <f t="shared" si="86"/>
        <v>3.8576647832846422E-2</v>
      </c>
    </row>
    <row r="413" spans="1:19" x14ac:dyDescent="0.25">
      <c r="A413" s="11" t="s">
        <v>20</v>
      </c>
      <c r="B413" s="7"/>
      <c r="C413" s="7"/>
      <c r="D413" s="8">
        <v>1674.4026374999999</v>
      </c>
      <c r="E413" s="8">
        <v>1746.7044375</v>
      </c>
      <c r="F413" s="8">
        <v>1922.304175</v>
      </c>
      <c r="G413" s="8">
        <v>1897.7158125000001</v>
      </c>
      <c r="H413" s="8">
        <v>2273.0035125000004</v>
      </c>
      <c r="I413" s="8">
        <v>2030.7554624999998</v>
      </c>
      <c r="J413" s="8">
        <v>1943.1887032812499</v>
      </c>
      <c r="K413" s="8">
        <v>1909.9774903124999</v>
      </c>
      <c r="L413" s="8">
        <v>2095.9505109375</v>
      </c>
      <c r="M413" s="8">
        <v>1994.1893526562499</v>
      </c>
      <c r="N413" s="8">
        <v>1954.0860829687499</v>
      </c>
      <c r="O413" s="8">
        <v>1854.7769606249999</v>
      </c>
      <c r="P413" s="8">
        <f t="shared" si="85"/>
        <v>23297.055138281248</v>
      </c>
      <c r="Q413" s="4"/>
      <c r="S413" s="15">
        <f t="shared" si="86"/>
        <v>8.6324715747132519E-3</v>
      </c>
    </row>
    <row r="414" spans="1:19" x14ac:dyDescent="0.25">
      <c r="A414" s="11" t="s">
        <v>21</v>
      </c>
      <c r="B414" s="7"/>
      <c r="C414" s="7"/>
      <c r="D414" s="8">
        <v>7754.4250000000011</v>
      </c>
      <c r="E414" s="8">
        <v>7096.4249999999993</v>
      </c>
      <c r="F414" s="8">
        <v>6611.5</v>
      </c>
      <c r="G414" s="8">
        <v>7592.0250000000005</v>
      </c>
      <c r="H414" s="8">
        <v>7956.55</v>
      </c>
      <c r="I414" s="8">
        <v>7737.0999999999995</v>
      </c>
      <c r="J414" s="8">
        <v>8150.8076538461528</v>
      </c>
      <c r="K414" s="8">
        <v>8111.0177884615396</v>
      </c>
      <c r="L414" s="8">
        <v>8063.404326923077</v>
      </c>
      <c r="M414" s="8">
        <v>8004.3736730769224</v>
      </c>
      <c r="N414" s="8">
        <v>7282.4620000000004</v>
      </c>
      <c r="O414" s="8">
        <v>6913.9</v>
      </c>
      <c r="P414" s="8">
        <f t="shared" si="85"/>
        <v>91273.99044230768</v>
      </c>
      <c r="Q414" s="4"/>
      <c r="S414" s="15">
        <f t="shared" si="86"/>
        <v>-2.2335909152545463E-3</v>
      </c>
    </row>
    <row r="415" spans="1:19" x14ac:dyDescent="0.25">
      <c r="A415" s="11"/>
      <c r="B415" s="7"/>
      <c r="C415" s="7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4"/>
    </row>
    <row r="416" spans="1:19" x14ac:dyDescent="0.25">
      <c r="A416" s="10" t="s">
        <v>22</v>
      </c>
      <c r="B416" s="7"/>
      <c r="C416" s="7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4"/>
    </row>
    <row r="417" spans="1:19" x14ac:dyDescent="0.25">
      <c r="A417" s="10" t="s">
        <v>23</v>
      </c>
      <c r="B417" s="7"/>
      <c r="C417" s="7"/>
      <c r="D417" s="8">
        <f t="shared" ref="D417:P417" si="87">SUM(D409:D416)</f>
        <v>8527170.7936364673</v>
      </c>
      <c r="E417" s="8">
        <f t="shared" si="87"/>
        <v>7700766.0001916001</v>
      </c>
      <c r="F417" s="8">
        <f t="shared" si="87"/>
        <v>7706434.0807140935</v>
      </c>
      <c r="G417" s="8">
        <f t="shared" si="87"/>
        <v>7847735.6000749096</v>
      </c>
      <c r="H417" s="8">
        <f t="shared" si="87"/>
        <v>8885331.1267422345</v>
      </c>
      <c r="I417" s="8">
        <f t="shared" si="87"/>
        <v>9741009.8520872463</v>
      </c>
      <c r="J417" s="8">
        <f t="shared" si="87"/>
        <v>10358922.960552502</v>
      </c>
      <c r="K417" s="8">
        <f t="shared" si="87"/>
        <v>10492455.407708311</v>
      </c>
      <c r="L417" s="8">
        <f t="shared" si="87"/>
        <v>10259106.327156706</v>
      </c>
      <c r="M417" s="8">
        <f t="shared" si="87"/>
        <v>9461096.4027658943</v>
      </c>
      <c r="N417" s="8">
        <f t="shared" si="87"/>
        <v>8244627.4779450307</v>
      </c>
      <c r="O417" s="8">
        <f t="shared" si="87"/>
        <v>8149357.4078258378</v>
      </c>
      <c r="P417" s="8">
        <f t="shared" si="87"/>
        <v>107374013.43740082</v>
      </c>
      <c r="Q417" s="4"/>
    </row>
    <row r="418" spans="1:19" x14ac:dyDescent="0.25">
      <c r="A418" s="10"/>
      <c r="B418" s="7"/>
      <c r="C418" s="7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4"/>
    </row>
    <row r="419" spans="1:19" x14ac:dyDescent="0.25">
      <c r="A419" s="11" t="s">
        <v>24</v>
      </c>
      <c r="B419" s="7"/>
      <c r="C419" s="7"/>
      <c r="D419" s="8">
        <v>390227.52452308999</v>
      </c>
      <c r="E419" s="8">
        <v>466471.98171701847</v>
      </c>
      <c r="F419" s="8">
        <v>462381.62034869753</v>
      </c>
      <c r="G419" s="8">
        <v>540336.738537631</v>
      </c>
      <c r="H419" s="8">
        <v>583115.82919480139</v>
      </c>
      <c r="I419" s="8">
        <v>598605.86050821026</v>
      </c>
      <c r="J419" s="8">
        <v>629857.35164141899</v>
      </c>
      <c r="K419" s="8">
        <v>648939.79552758974</v>
      </c>
      <c r="L419" s="8">
        <v>625840.76746875758</v>
      </c>
      <c r="M419" s="8">
        <v>594452.73818427173</v>
      </c>
      <c r="N419" s="8">
        <v>540505.36523279164</v>
      </c>
      <c r="O419" s="8">
        <v>443461.63037062966</v>
      </c>
      <c r="P419" s="8">
        <f>SUM(D419:O419)</f>
        <v>6524197.2032549083</v>
      </c>
      <c r="Q419" s="4"/>
    </row>
    <row r="420" spans="1:19" x14ac:dyDescent="0.25">
      <c r="A420" s="7"/>
      <c r="B420" s="7"/>
      <c r="C420" s="7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4"/>
    </row>
    <row r="421" spans="1:19" x14ac:dyDescent="0.25">
      <c r="A421" s="10" t="s">
        <v>25</v>
      </c>
      <c r="B421" s="7"/>
      <c r="C421" s="7"/>
      <c r="D421" s="8">
        <f t="shared" ref="D421:O421" si="88">SUM(D417:D419)</f>
        <v>8917398.3181595579</v>
      </c>
      <c r="E421" s="8">
        <f t="shared" si="88"/>
        <v>8167237.9819086185</v>
      </c>
      <c r="F421" s="8">
        <f t="shared" si="88"/>
        <v>8168815.701062791</v>
      </c>
      <c r="G421" s="8">
        <f t="shared" si="88"/>
        <v>8388072.3386125406</v>
      </c>
      <c r="H421" s="8">
        <f t="shared" si="88"/>
        <v>9468446.9559370354</v>
      </c>
      <c r="I421" s="8">
        <f t="shared" si="88"/>
        <v>10339615.712595457</v>
      </c>
      <c r="J421" s="8">
        <f t="shared" si="88"/>
        <v>10988780.312193921</v>
      </c>
      <c r="K421" s="8">
        <f t="shared" si="88"/>
        <v>11141395.203235902</v>
      </c>
      <c r="L421" s="8">
        <f t="shared" si="88"/>
        <v>10884947.094625464</v>
      </c>
      <c r="M421" s="8">
        <f t="shared" si="88"/>
        <v>10055549.140950166</v>
      </c>
      <c r="N421" s="8">
        <f t="shared" si="88"/>
        <v>8785132.8431778215</v>
      </c>
      <c r="O421" s="8">
        <f t="shared" si="88"/>
        <v>8592819.0381964669</v>
      </c>
      <c r="P421" s="8">
        <f>SUM(P417:P419)</f>
        <v>113898210.64065573</v>
      </c>
      <c r="Q421" s="4"/>
    </row>
    <row r="422" spans="1:19" x14ac:dyDescent="0.25">
      <c r="A422" s="7"/>
      <c r="B422" s="7"/>
      <c r="C422" s="7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4"/>
    </row>
    <row r="423" spans="1:19" x14ac:dyDescent="0.25">
      <c r="A423" s="10" t="s">
        <v>26</v>
      </c>
      <c r="B423" s="7"/>
      <c r="C423" s="7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4"/>
    </row>
    <row r="424" spans="1:19" x14ac:dyDescent="0.25">
      <c r="A424" s="11" t="s">
        <v>16</v>
      </c>
      <c r="B424" s="7"/>
      <c r="C424" s="7"/>
      <c r="D424" s="13">
        <v>4261199.3781323014</v>
      </c>
      <c r="E424" s="13">
        <v>4267454.6109802928</v>
      </c>
      <c r="F424" s="13">
        <v>4274182.7251856159</v>
      </c>
      <c r="G424" s="13">
        <v>4278442.0621271497</v>
      </c>
      <c r="H424" s="13">
        <v>4281245.2908646148</v>
      </c>
      <c r="I424" s="13">
        <v>4285688.8519166633</v>
      </c>
      <c r="J424" s="13">
        <v>4289744.5821891427</v>
      </c>
      <c r="K424" s="13">
        <v>4294317.0578410327</v>
      </c>
      <c r="L424" s="13">
        <v>4299758.0594982263</v>
      </c>
      <c r="M424" s="13">
        <v>4305422.8087802222</v>
      </c>
      <c r="N424" s="13">
        <v>4311466.3183326731</v>
      </c>
      <c r="O424" s="13">
        <v>4317730.3465591315</v>
      </c>
      <c r="P424" s="8">
        <f>AVERAGE(C424:O424)</f>
        <v>4288887.6743672555</v>
      </c>
      <c r="Q424" s="4"/>
      <c r="S424" s="15">
        <f t="shared" ref="S424:S429" si="89">P424/P374-1</f>
        <v>1.4409434330017623E-2</v>
      </c>
    </row>
    <row r="425" spans="1:19" x14ac:dyDescent="0.25">
      <c r="A425" s="11" t="s">
        <v>17</v>
      </c>
      <c r="B425" s="7"/>
      <c r="C425" s="7"/>
      <c r="D425" s="13">
        <v>537007.60881108756</v>
      </c>
      <c r="E425" s="13">
        <v>537560.94842379971</v>
      </c>
      <c r="F425" s="13">
        <v>538117.13579131523</v>
      </c>
      <c r="G425" s="13">
        <v>538751.94824872247</v>
      </c>
      <c r="H425" s="13">
        <v>539367.15527634264</v>
      </c>
      <c r="I425" s="13">
        <v>539964.6101035343</v>
      </c>
      <c r="J425" s="13">
        <v>540550.10003578127</v>
      </c>
      <c r="K425" s="13">
        <v>541128.96380391181</v>
      </c>
      <c r="L425" s="13">
        <v>541721.93890734436</v>
      </c>
      <c r="M425" s="13">
        <v>542276.29113523976</v>
      </c>
      <c r="N425" s="13">
        <v>542824.16871804593</v>
      </c>
      <c r="O425" s="13">
        <v>543351.56006429088</v>
      </c>
      <c r="P425" s="8">
        <f>AVERAGE(D425:O425)</f>
        <v>540218.53577661794</v>
      </c>
      <c r="Q425" s="4"/>
      <c r="S425" s="15">
        <f t="shared" si="89"/>
        <v>1.3705962392916105E-2</v>
      </c>
    </row>
    <row r="426" spans="1:19" x14ac:dyDescent="0.25">
      <c r="A426" s="11" t="s">
        <v>18</v>
      </c>
      <c r="B426" s="7"/>
      <c r="C426" s="7"/>
      <c r="D426" s="13">
        <v>11856.835406891038</v>
      </c>
      <c r="E426" s="13">
        <v>11922.690867682453</v>
      </c>
      <c r="F426" s="13">
        <v>11987.82295407898</v>
      </c>
      <c r="G426" s="13">
        <v>12061.193244596132</v>
      </c>
      <c r="H426" s="13">
        <v>12132.36858261976</v>
      </c>
      <c r="I426" s="13">
        <v>12204.807537471095</v>
      </c>
      <c r="J426" s="13">
        <v>12274.577626680188</v>
      </c>
      <c r="K426" s="13">
        <v>12358.07300731324</v>
      </c>
      <c r="L426" s="13">
        <v>12452.615327312495</v>
      </c>
      <c r="M426" s="13">
        <v>12551.903328175886</v>
      </c>
      <c r="N426" s="13">
        <v>12647.01894103083</v>
      </c>
      <c r="O426" s="13">
        <v>12731.341510555863</v>
      </c>
      <c r="P426" s="8">
        <f>AVERAGE(D426:O426)</f>
        <v>12265.10402786733</v>
      </c>
      <c r="Q426" s="4"/>
      <c r="S426" s="15">
        <f t="shared" si="89"/>
        <v>8.9127567719677003E-2</v>
      </c>
    </row>
    <row r="427" spans="1:19" x14ac:dyDescent="0.25">
      <c r="A427" s="11" t="s">
        <v>19</v>
      </c>
      <c r="B427" s="7"/>
      <c r="C427" s="7"/>
      <c r="D427" s="13">
        <v>3760.4525773290202</v>
      </c>
      <c r="E427" s="13">
        <v>3767.4158937935899</v>
      </c>
      <c r="F427" s="13">
        <v>3774.3748548082799</v>
      </c>
      <c r="G427" s="13">
        <v>3781.3294630973801</v>
      </c>
      <c r="H427" s="13">
        <v>3788.2797213834401</v>
      </c>
      <c r="I427" s="13">
        <v>3795.2256323873298</v>
      </c>
      <c r="J427" s="13">
        <v>3802.1671988282001</v>
      </c>
      <c r="K427" s="13">
        <v>3809.1044234235201</v>
      </c>
      <c r="L427" s="13">
        <v>3816.0373088890401</v>
      </c>
      <c r="M427" s="13">
        <v>3822.9658579388201</v>
      </c>
      <c r="N427" s="13">
        <v>3829.8900732852399</v>
      </c>
      <c r="O427" s="13">
        <v>3836.80995763894</v>
      </c>
      <c r="P427" s="8">
        <f>AVERAGE(D427:O427)</f>
        <v>3798.671080233567</v>
      </c>
      <c r="Q427" s="4"/>
      <c r="S427" s="15">
        <f t="shared" si="89"/>
        <v>2.9165635960028968E-2</v>
      </c>
    </row>
    <row r="428" spans="1:19" x14ac:dyDescent="0.25">
      <c r="A428" s="11" t="s">
        <v>20</v>
      </c>
      <c r="B428" s="7"/>
      <c r="C428" s="7"/>
      <c r="D428" s="13">
        <v>184</v>
      </c>
      <c r="E428" s="13">
        <v>184</v>
      </c>
      <c r="F428" s="13">
        <v>184</v>
      </c>
      <c r="G428" s="13">
        <v>184</v>
      </c>
      <c r="H428" s="13">
        <v>184</v>
      </c>
      <c r="I428" s="13">
        <v>184</v>
      </c>
      <c r="J428" s="13">
        <v>184</v>
      </c>
      <c r="K428" s="13">
        <v>184</v>
      </c>
      <c r="L428" s="13">
        <v>184</v>
      </c>
      <c r="M428" s="13">
        <v>184</v>
      </c>
      <c r="N428" s="13">
        <v>184</v>
      </c>
      <c r="O428" s="13">
        <v>183</v>
      </c>
      <c r="P428" s="8">
        <f>AVERAGE(D428:O428)</f>
        <v>183.91666666666666</v>
      </c>
      <c r="Q428" s="4"/>
      <c r="S428" s="15">
        <f t="shared" si="89"/>
        <v>-5.4078413699865102E-3</v>
      </c>
    </row>
    <row r="429" spans="1:19" x14ac:dyDescent="0.25">
      <c r="A429" s="11" t="s">
        <v>21</v>
      </c>
      <c r="B429" s="7"/>
      <c r="C429" s="7"/>
      <c r="D429" s="13">
        <v>27</v>
      </c>
      <c r="E429" s="13">
        <v>27</v>
      </c>
      <c r="F429" s="13">
        <v>27</v>
      </c>
      <c r="G429" s="13">
        <v>27</v>
      </c>
      <c r="H429" s="13">
        <v>27</v>
      </c>
      <c r="I429" s="13">
        <v>27</v>
      </c>
      <c r="J429" s="13">
        <v>27</v>
      </c>
      <c r="K429" s="13">
        <v>27</v>
      </c>
      <c r="L429" s="13">
        <v>27</v>
      </c>
      <c r="M429" s="13">
        <v>27</v>
      </c>
      <c r="N429" s="13">
        <v>27</v>
      </c>
      <c r="O429" s="13">
        <v>27</v>
      </c>
      <c r="P429" s="8">
        <f>AVERAGE(D429:O429)</f>
        <v>27</v>
      </c>
      <c r="Q429" s="4"/>
      <c r="S429" s="15">
        <f t="shared" si="89"/>
        <v>0</v>
      </c>
    </row>
    <row r="430" spans="1:19" x14ac:dyDescent="0.25">
      <c r="A430" s="11"/>
      <c r="B430" s="7"/>
      <c r="C430" s="7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4"/>
    </row>
    <row r="431" spans="1:19" x14ac:dyDescent="0.25">
      <c r="A431" s="10" t="s">
        <v>22</v>
      </c>
      <c r="B431" s="7"/>
      <c r="C431" s="7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4"/>
    </row>
    <row r="432" spans="1:19" x14ac:dyDescent="0.25">
      <c r="A432" s="10" t="s">
        <v>26</v>
      </c>
      <c r="B432" s="7"/>
      <c r="C432" s="7"/>
      <c r="D432" s="8">
        <f t="shared" ref="D432:P432" si="90">SUM(D424:D431)</f>
        <v>4814035.2749276096</v>
      </c>
      <c r="E432" s="8">
        <f t="shared" si="90"/>
        <v>4820916.6661655689</v>
      </c>
      <c r="F432" s="8">
        <f t="shared" si="90"/>
        <v>4828273.0587858185</v>
      </c>
      <c r="G432" s="8">
        <f t="shared" si="90"/>
        <v>4833247.5330835655</v>
      </c>
      <c r="H432" s="8">
        <f t="shared" si="90"/>
        <v>4836744.0944449594</v>
      </c>
      <c r="I432" s="8">
        <f t="shared" si="90"/>
        <v>4841864.495190056</v>
      </c>
      <c r="J432" s="8">
        <f t="shared" si="90"/>
        <v>4846582.4270504322</v>
      </c>
      <c r="K432" s="8">
        <f t="shared" si="90"/>
        <v>4851824.1990756812</v>
      </c>
      <c r="L432" s="8">
        <f t="shared" si="90"/>
        <v>4857959.6510417722</v>
      </c>
      <c r="M432" s="8">
        <f t="shared" si="90"/>
        <v>4864284.9691015761</v>
      </c>
      <c r="N432" s="8">
        <f t="shared" si="90"/>
        <v>4870978.3960650349</v>
      </c>
      <c r="O432" s="8">
        <f t="shared" si="90"/>
        <v>4877860.0580916172</v>
      </c>
      <c r="P432" s="8">
        <f t="shared" si="90"/>
        <v>4845380.9019186413</v>
      </c>
      <c r="Q432" s="4"/>
    </row>
    <row r="433" spans="1:19" x14ac:dyDescent="0.25">
      <c r="A433" s="10"/>
      <c r="B433" s="7"/>
      <c r="C433" s="7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4"/>
    </row>
    <row r="434" spans="1:19" x14ac:dyDescent="0.25">
      <c r="A434" s="11" t="s">
        <v>24</v>
      </c>
      <c r="B434" s="7"/>
      <c r="C434" s="7"/>
      <c r="D434" s="13">
        <v>9</v>
      </c>
      <c r="E434" s="13">
        <v>9</v>
      </c>
      <c r="F434" s="13">
        <v>9</v>
      </c>
      <c r="G434" s="13">
        <v>9</v>
      </c>
      <c r="H434" s="13">
        <v>9</v>
      </c>
      <c r="I434" s="13">
        <v>9</v>
      </c>
      <c r="J434" s="13">
        <v>9</v>
      </c>
      <c r="K434" s="13">
        <v>9</v>
      </c>
      <c r="L434" s="13">
        <v>9</v>
      </c>
      <c r="M434" s="13">
        <v>9</v>
      </c>
      <c r="N434" s="13">
        <v>9</v>
      </c>
      <c r="O434" s="13">
        <v>9</v>
      </c>
      <c r="P434" s="8">
        <f>AVERAGE(D434:O434)</f>
        <v>9</v>
      </c>
      <c r="Q434" s="4"/>
    </row>
    <row r="435" spans="1:19" x14ac:dyDescent="0.25">
      <c r="A435" s="7"/>
      <c r="B435" s="7"/>
      <c r="C435" s="7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4"/>
    </row>
    <row r="436" spans="1:19" x14ac:dyDescent="0.25">
      <c r="A436" s="14" t="s">
        <v>27</v>
      </c>
      <c r="B436" s="7"/>
      <c r="C436" s="7"/>
      <c r="D436" s="8">
        <f t="shared" ref="D436:O436" si="91">SUM(D432:D434)</f>
        <v>4814044.2749276096</v>
      </c>
      <c r="E436" s="8">
        <f t="shared" si="91"/>
        <v>4820925.6661655689</v>
      </c>
      <c r="F436" s="8">
        <f t="shared" si="91"/>
        <v>4828282.0587858185</v>
      </c>
      <c r="G436" s="8">
        <f t="shared" si="91"/>
        <v>4833256.5330835655</v>
      </c>
      <c r="H436" s="8">
        <f t="shared" si="91"/>
        <v>4836753.0944449594</v>
      </c>
      <c r="I436" s="8">
        <f t="shared" si="91"/>
        <v>4841873.495190056</v>
      </c>
      <c r="J436" s="8">
        <f t="shared" si="91"/>
        <v>4846591.4270504322</v>
      </c>
      <c r="K436" s="8">
        <f t="shared" si="91"/>
        <v>4851833.1990756812</v>
      </c>
      <c r="L436" s="8">
        <f t="shared" si="91"/>
        <v>4857968.6510417722</v>
      </c>
      <c r="M436" s="8">
        <f t="shared" si="91"/>
        <v>4864293.9691015761</v>
      </c>
      <c r="N436" s="8">
        <f t="shared" si="91"/>
        <v>4870987.3960650349</v>
      </c>
      <c r="O436" s="8">
        <f t="shared" si="91"/>
        <v>4877869.0580916172</v>
      </c>
      <c r="P436" s="8">
        <f>SUM(P432:P434)</f>
        <v>4845389.9019186413</v>
      </c>
      <c r="Q436" s="4"/>
    </row>
    <row r="437" spans="1:19" x14ac:dyDescent="0.25">
      <c r="A437" s="7"/>
      <c r="B437" s="7"/>
      <c r="C437" s="7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4"/>
    </row>
    <row r="438" spans="1:19" x14ac:dyDescent="0.25">
      <c r="A438" s="10" t="s">
        <v>28</v>
      </c>
      <c r="B438" s="7"/>
      <c r="C438" s="7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4"/>
    </row>
    <row r="439" spans="1:19" x14ac:dyDescent="0.25">
      <c r="A439" s="11" t="s">
        <v>16</v>
      </c>
      <c r="B439" s="7"/>
      <c r="C439" s="7"/>
      <c r="D439" s="8">
        <f t="shared" ref="D439:P444" si="92">(D409/D424)*1000</f>
        <v>1036.1963601926791</v>
      </c>
      <c r="E439" s="8">
        <f t="shared" si="92"/>
        <v>940.53468084812721</v>
      </c>
      <c r="F439" s="8">
        <f t="shared" si="92"/>
        <v>917.65304827130092</v>
      </c>
      <c r="G439" s="8">
        <f t="shared" si="92"/>
        <v>931.4371067889648</v>
      </c>
      <c r="H439" s="8">
        <f t="shared" si="92"/>
        <v>1087.2362162093468</v>
      </c>
      <c r="I439" s="8">
        <f t="shared" si="92"/>
        <v>1240.3380604604035</v>
      </c>
      <c r="J439" s="8">
        <f t="shared" si="92"/>
        <v>1348.2360224864842</v>
      </c>
      <c r="K439" s="8">
        <f t="shared" si="92"/>
        <v>1376.6519221653571</v>
      </c>
      <c r="L439" s="8">
        <f t="shared" si="92"/>
        <v>1329.6791742243929</v>
      </c>
      <c r="M439" s="8">
        <f t="shared" si="92"/>
        <v>1196.7829269174745</v>
      </c>
      <c r="N439" s="8">
        <f t="shared" si="92"/>
        <v>988.21090367764145</v>
      </c>
      <c r="O439" s="8">
        <f t="shared" si="92"/>
        <v>949.02503040016529</v>
      </c>
      <c r="P439" s="8">
        <f t="shared" si="92"/>
        <v>13343.895337139855</v>
      </c>
      <c r="Q439" s="4"/>
      <c r="S439" s="15">
        <f t="shared" ref="S439:S444" si="93">P439/P389-1</f>
        <v>-2.5852624939562863E-2</v>
      </c>
    </row>
    <row r="440" spans="1:19" x14ac:dyDescent="0.25">
      <c r="A440" s="11" t="s">
        <v>17</v>
      </c>
      <c r="B440" s="7"/>
      <c r="C440" s="7"/>
      <c r="D440" s="8">
        <f t="shared" si="92"/>
        <v>7077.6113744475988</v>
      </c>
      <c r="E440" s="8">
        <f t="shared" si="92"/>
        <v>6287.8389051767372</v>
      </c>
      <c r="F440" s="8">
        <f t="shared" si="92"/>
        <v>6460.2740615233961</v>
      </c>
      <c r="G440" s="8">
        <f t="shared" si="92"/>
        <v>6590.766208564839</v>
      </c>
      <c r="H440" s="8">
        <f t="shared" si="92"/>
        <v>7260.9176552052259</v>
      </c>
      <c r="I440" s="8">
        <f t="shared" si="92"/>
        <v>7616.3356490958586</v>
      </c>
      <c r="J440" s="8">
        <f t="shared" si="92"/>
        <v>7879.650922847909</v>
      </c>
      <c r="K440" s="8">
        <f t="shared" si="92"/>
        <v>7867.6789037474782</v>
      </c>
      <c r="L440" s="8">
        <f t="shared" si="92"/>
        <v>7797.2951624209072</v>
      </c>
      <c r="M440" s="8">
        <f t="shared" si="92"/>
        <v>7365.4653454876734</v>
      </c>
      <c r="N440" s="8">
        <f t="shared" si="92"/>
        <v>6764.7387311587809</v>
      </c>
      <c r="O440" s="8">
        <f t="shared" si="92"/>
        <v>6872.5142554457889</v>
      </c>
      <c r="P440" s="8">
        <f t="shared" si="92"/>
        <v>85850.377921378196</v>
      </c>
      <c r="Q440" s="4"/>
      <c r="S440" s="15">
        <f t="shared" si="93"/>
        <v>-1.8218473533739843E-2</v>
      </c>
    </row>
    <row r="441" spans="1:19" x14ac:dyDescent="0.25">
      <c r="A441" s="11" t="s">
        <v>18</v>
      </c>
      <c r="B441" s="7"/>
      <c r="C441" s="7"/>
      <c r="D441" s="8">
        <f t="shared" si="92"/>
        <v>21918.411317107846</v>
      </c>
      <c r="E441" s="8">
        <f t="shared" si="92"/>
        <v>21771.939340451165</v>
      </c>
      <c r="F441" s="8">
        <f t="shared" si="92"/>
        <v>21745.513143590713</v>
      </c>
      <c r="G441" s="8">
        <f t="shared" si="92"/>
        <v>21712.566676386341</v>
      </c>
      <c r="H441" s="8">
        <f t="shared" si="92"/>
        <v>21746.068055293072</v>
      </c>
      <c r="I441" s="8">
        <f t="shared" si="92"/>
        <v>21749.674370695266</v>
      </c>
      <c r="J441" s="8">
        <f t="shared" si="92"/>
        <v>21743.532043553463</v>
      </c>
      <c r="K441" s="8">
        <f t="shared" si="92"/>
        <v>21659.249218548754</v>
      </c>
      <c r="L441" s="8">
        <f t="shared" si="92"/>
        <v>21503.116639423642</v>
      </c>
      <c r="M441" s="8">
        <f t="shared" si="92"/>
        <v>21287.017702372152</v>
      </c>
      <c r="N441" s="8">
        <f t="shared" si="92"/>
        <v>21035.038789305381</v>
      </c>
      <c r="O441" s="8">
        <f t="shared" si="92"/>
        <v>20908.959218189575</v>
      </c>
      <c r="P441" s="8">
        <f t="shared" si="92"/>
        <v>258706.10921033539</v>
      </c>
      <c r="Q441" s="4"/>
      <c r="S441" s="15">
        <f t="shared" si="93"/>
        <v>-4.6176230921441519E-2</v>
      </c>
    </row>
    <row r="442" spans="1:19" x14ac:dyDescent="0.25">
      <c r="A442" s="11" t="s">
        <v>19</v>
      </c>
      <c r="B442" s="7"/>
      <c r="C442" s="7"/>
      <c r="D442" s="8">
        <f t="shared" si="92"/>
        <v>11086.039196599251</v>
      </c>
      <c r="E442" s="8">
        <f t="shared" si="92"/>
        <v>10234.35254291783</v>
      </c>
      <c r="F442" s="8">
        <f t="shared" si="92"/>
        <v>10231.610628160237</v>
      </c>
      <c r="G442" s="8">
        <f t="shared" si="92"/>
        <v>10704.850214533129</v>
      </c>
      <c r="H442" s="8">
        <f t="shared" si="92"/>
        <v>10623.510467158698</v>
      </c>
      <c r="I442" s="8">
        <f t="shared" si="92"/>
        <v>9890.5053503632444</v>
      </c>
      <c r="J442" s="8">
        <f t="shared" si="92"/>
        <v>10257.84050067072</v>
      </c>
      <c r="K442" s="8">
        <f t="shared" si="92"/>
        <v>11960.57115994261</v>
      </c>
      <c r="L442" s="8">
        <f t="shared" si="92"/>
        <v>10459.104484908652</v>
      </c>
      <c r="M442" s="8">
        <f t="shared" si="92"/>
        <v>9712.7497417397826</v>
      </c>
      <c r="N442" s="8">
        <f t="shared" si="92"/>
        <v>9571.7344925448979</v>
      </c>
      <c r="O442" s="8">
        <f t="shared" si="92"/>
        <v>11093.620803362626</v>
      </c>
      <c r="P442" s="8">
        <f t="shared" si="92"/>
        <v>125820.67348122394</v>
      </c>
      <c r="Q442" s="4"/>
      <c r="S442" s="15">
        <f t="shared" si="93"/>
        <v>9.1443121923115989E-3</v>
      </c>
    </row>
    <row r="443" spans="1:19" x14ac:dyDescent="0.25">
      <c r="A443" s="11" t="s">
        <v>20</v>
      </c>
      <c r="B443" s="7"/>
      <c r="C443" s="7"/>
      <c r="D443" s="8">
        <f t="shared" si="92"/>
        <v>9100.0143342391311</v>
      </c>
      <c r="E443" s="8">
        <f t="shared" si="92"/>
        <v>9492.958899456522</v>
      </c>
      <c r="F443" s="8">
        <f t="shared" si="92"/>
        <v>10447.305298913043</v>
      </c>
      <c r="G443" s="8">
        <f t="shared" si="92"/>
        <v>10313.672894021738</v>
      </c>
      <c r="H443" s="8">
        <f t="shared" si="92"/>
        <v>12353.279959239133</v>
      </c>
      <c r="I443" s="8">
        <f t="shared" si="92"/>
        <v>11036.714470108695</v>
      </c>
      <c r="J443" s="8">
        <f t="shared" si="92"/>
        <v>10560.808170006792</v>
      </c>
      <c r="K443" s="8">
        <f t="shared" si="92"/>
        <v>10380.312447350543</v>
      </c>
      <c r="L443" s="8">
        <f t="shared" si="92"/>
        <v>11391.035385529891</v>
      </c>
      <c r="M443" s="8">
        <f t="shared" si="92"/>
        <v>10837.985612262228</v>
      </c>
      <c r="N443" s="8">
        <f t="shared" si="92"/>
        <v>10620.033059612771</v>
      </c>
      <c r="O443" s="8">
        <f t="shared" si="92"/>
        <v>10135.393227459015</v>
      </c>
      <c r="P443" s="8">
        <f t="shared" si="92"/>
        <v>126671.79957379928</v>
      </c>
      <c r="Q443" s="4"/>
      <c r="S443" s="15">
        <f t="shared" si="93"/>
        <v>1.4116653567869841E-2</v>
      </c>
    </row>
    <row r="444" spans="1:19" x14ac:dyDescent="0.25">
      <c r="A444" s="11" t="s">
        <v>21</v>
      </c>
      <c r="B444" s="7"/>
      <c r="C444" s="7"/>
      <c r="D444" s="8">
        <f>(D414/D429)*1000</f>
        <v>287200.92592592596</v>
      </c>
      <c r="E444" s="8">
        <f t="shared" si="92"/>
        <v>262830.5555555555</v>
      </c>
      <c r="F444" s="8">
        <f t="shared" si="92"/>
        <v>244870.37037037039</v>
      </c>
      <c r="G444" s="8">
        <f t="shared" si="92"/>
        <v>281186.11111111112</v>
      </c>
      <c r="H444" s="8">
        <f t="shared" si="92"/>
        <v>294687.03703703702</v>
      </c>
      <c r="I444" s="8">
        <f t="shared" si="92"/>
        <v>286559.25925925927</v>
      </c>
      <c r="J444" s="8">
        <f t="shared" si="92"/>
        <v>301881.76495726494</v>
      </c>
      <c r="K444" s="8">
        <f t="shared" si="92"/>
        <v>300408.06623931625</v>
      </c>
      <c r="L444" s="8">
        <f t="shared" si="92"/>
        <v>298644.60470085469</v>
      </c>
      <c r="M444" s="8">
        <f t="shared" si="92"/>
        <v>296458.28418803413</v>
      </c>
      <c r="N444" s="8">
        <f t="shared" si="92"/>
        <v>269720.81481481483</v>
      </c>
      <c r="O444" s="8">
        <f t="shared" si="92"/>
        <v>256070.37037037036</v>
      </c>
      <c r="P444" s="8">
        <f t="shared" si="92"/>
        <v>3380518.164529914</v>
      </c>
      <c r="Q444" s="4"/>
      <c r="S444" s="15">
        <f t="shared" si="93"/>
        <v>-2.2335909152545463E-3</v>
      </c>
    </row>
    <row r="445" spans="1:19" x14ac:dyDescent="0.25">
      <c r="A445" s="11"/>
      <c r="B445" s="7"/>
      <c r="C445" s="7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4"/>
    </row>
    <row r="446" spans="1:19" x14ac:dyDescent="0.25">
      <c r="A446" s="10" t="s">
        <v>22</v>
      </c>
      <c r="B446" s="7"/>
      <c r="C446" s="7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4"/>
    </row>
    <row r="447" spans="1:19" x14ac:dyDescent="0.25">
      <c r="A447" s="10" t="s">
        <v>28</v>
      </c>
      <c r="B447" s="7"/>
      <c r="C447" s="7"/>
      <c r="D447" s="8">
        <f t="shared" ref="D447:P447" si="94">(D417/D432)*1000</f>
        <v>1771.3145639059933</v>
      </c>
      <c r="E447" s="8">
        <f t="shared" si="94"/>
        <v>1597.3655081485963</v>
      </c>
      <c r="F447" s="8">
        <f t="shared" si="94"/>
        <v>1596.1056855910415</v>
      </c>
      <c r="G447" s="8">
        <f t="shared" si="94"/>
        <v>1623.6982580257234</v>
      </c>
      <c r="H447" s="8">
        <f t="shared" si="94"/>
        <v>1837.0480127214319</v>
      </c>
      <c r="I447" s="8">
        <f t="shared" si="94"/>
        <v>2011.8303314279112</v>
      </c>
      <c r="J447" s="8">
        <f t="shared" si="94"/>
        <v>2137.3665085598905</v>
      </c>
      <c r="K447" s="8">
        <f t="shared" si="94"/>
        <v>2162.5794705643343</v>
      </c>
      <c r="L447" s="8">
        <f t="shared" si="94"/>
        <v>2111.813819811508</v>
      </c>
      <c r="M447" s="8">
        <f t="shared" si="94"/>
        <v>1945.0127743057251</v>
      </c>
      <c r="N447" s="8">
        <f t="shared" si="94"/>
        <v>1692.6019389873213</v>
      </c>
      <c r="O447" s="8">
        <f t="shared" si="94"/>
        <v>1670.6829041368892</v>
      </c>
      <c r="P447" s="8">
        <f t="shared" si="94"/>
        <v>22160.076908480729</v>
      </c>
      <c r="Q447" s="4"/>
      <c r="R447" s="15">
        <f>P447/P397-1</f>
        <v>-2.132684725774936E-2</v>
      </c>
    </row>
    <row r="448" spans="1:19" x14ac:dyDescent="0.25">
      <c r="A448" s="10"/>
      <c r="B448" s="7"/>
      <c r="C448" s="7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4"/>
      <c r="R448" s="15"/>
    </row>
    <row r="449" spans="1:32" x14ac:dyDescent="0.25">
      <c r="A449" s="11" t="s">
        <v>24</v>
      </c>
      <c r="B449" s="7"/>
      <c r="C449" s="7"/>
      <c r="D449" s="8">
        <f t="shared" ref="D449:P449" si="95">(D419/D434)*1000</f>
        <v>43358613.835898891</v>
      </c>
      <c r="E449" s="8">
        <f t="shared" si="95"/>
        <v>51830220.190779828</v>
      </c>
      <c r="F449" s="8">
        <f t="shared" si="95"/>
        <v>51375735.594299726</v>
      </c>
      <c r="G449" s="8">
        <f t="shared" si="95"/>
        <v>60037415.393070117</v>
      </c>
      <c r="H449" s="8">
        <f t="shared" si="95"/>
        <v>64790647.688311264</v>
      </c>
      <c r="I449" s="8">
        <f t="shared" si="95"/>
        <v>66511762.278690033</v>
      </c>
      <c r="J449" s="8">
        <f t="shared" si="95"/>
        <v>69984150.182379887</v>
      </c>
      <c r="K449" s="8">
        <f t="shared" si="95"/>
        <v>72104421.725287735</v>
      </c>
      <c r="L449" s="8">
        <f t="shared" si="95"/>
        <v>69537863.052084163</v>
      </c>
      <c r="M449" s="8">
        <f t="shared" si="95"/>
        <v>66050304.242696859</v>
      </c>
      <c r="N449" s="8">
        <f t="shared" si="95"/>
        <v>60056151.692532405</v>
      </c>
      <c r="O449" s="8">
        <f t="shared" si="95"/>
        <v>49273514.48562552</v>
      </c>
      <c r="P449" s="8">
        <f t="shared" si="95"/>
        <v>724910800.36165643</v>
      </c>
      <c r="Q449" s="4"/>
      <c r="R449" s="15">
        <f>P449/P399-1</f>
        <v>6.356388304358207E-2</v>
      </c>
    </row>
    <row r="450" spans="1:32" x14ac:dyDescent="0.25">
      <c r="A450" s="7"/>
      <c r="B450" s="7"/>
      <c r="C450" s="7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4"/>
      <c r="R450" s="15"/>
    </row>
    <row r="451" spans="1:32" x14ac:dyDescent="0.25">
      <c r="A451" s="14" t="s">
        <v>29</v>
      </c>
      <c r="B451" s="7"/>
      <c r="C451" s="7"/>
      <c r="D451" s="8">
        <f t="shared" ref="D451:P451" si="96">(D421/D436)*1000</f>
        <v>1852.3714799639338</v>
      </c>
      <c r="E451" s="8">
        <f t="shared" si="96"/>
        <v>1694.1223631030625</v>
      </c>
      <c r="F451" s="8">
        <f t="shared" si="96"/>
        <v>1691.8679566779547</v>
      </c>
      <c r="G451" s="8">
        <f t="shared" si="96"/>
        <v>1735.490818911911</v>
      </c>
      <c r="H451" s="8">
        <f t="shared" si="96"/>
        <v>1957.603948568639</v>
      </c>
      <c r="I451" s="8">
        <f t="shared" si="96"/>
        <v>2135.4576328495341</v>
      </c>
      <c r="J451" s="8">
        <f t="shared" si="96"/>
        <v>2267.3213695839713</v>
      </c>
      <c r="K451" s="8">
        <f t="shared" si="96"/>
        <v>2296.3269234726454</v>
      </c>
      <c r="L451" s="8">
        <f t="shared" si="96"/>
        <v>2240.6375743678855</v>
      </c>
      <c r="M451" s="8">
        <f t="shared" si="96"/>
        <v>2067.2165795948808</v>
      </c>
      <c r="N451" s="8">
        <f t="shared" si="96"/>
        <v>1803.5630415046403</v>
      </c>
      <c r="O451" s="8">
        <f t="shared" si="96"/>
        <v>1761.5928053546932</v>
      </c>
      <c r="P451" s="8">
        <f t="shared" si="96"/>
        <v>23506.510919906603</v>
      </c>
      <c r="Q451" s="4"/>
      <c r="R451" s="15">
        <f>P451/P401-1</f>
        <v>-2.0022247340334087E-2</v>
      </c>
    </row>
    <row r="453" spans="1:32" x14ac:dyDescent="0.25">
      <c r="A453" s="1" t="s">
        <v>39</v>
      </c>
      <c r="B453" s="2"/>
      <c r="C453" s="2"/>
      <c r="D453" s="3"/>
      <c r="E453" s="3"/>
      <c r="F453" s="3"/>
      <c r="G453" s="3"/>
      <c r="H453" s="3"/>
      <c r="I453" s="3"/>
      <c r="J453" s="2"/>
      <c r="K453" s="3"/>
      <c r="L453" s="3"/>
      <c r="M453" s="3"/>
      <c r="N453" s="3"/>
      <c r="O453" s="3"/>
      <c r="P453" s="3"/>
    </row>
    <row r="454" spans="1:32" x14ac:dyDescent="0.25">
      <c r="A454" s="1" t="s">
        <v>1</v>
      </c>
      <c r="B454" s="2"/>
      <c r="C454" s="2"/>
      <c r="D454" s="3"/>
      <c r="E454" s="3"/>
      <c r="F454" s="3"/>
      <c r="G454" s="3"/>
      <c r="H454" s="3"/>
      <c r="I454" s="2"/>
      <c r="J454" s="3"/>
      <c r="K454" s="3"/>
      <c r="L454" s="3"/>
      <c r="M454" s="3"/>
      <c r="N454" s="3"/>
      <c r="O454" s="3"/>
      <c r="P454" s="3"/>
    </row>
    <row r="455" spans="1:32" x14ac:dyDescent="0.25">
      <c r="A455" s="1" t="s">
        <v>31</v>
      </c>
      <c r="B455" s="2"/>
      <c r="C455" s="2"/>
      <c r="D455" s="3"/>
      <c r="E455" s="3"/>
      <c r="F455" s="3"/>
      <c r="G455" s="3"/>
      <c r="H455" s="3"/>
      <c r="I455" s="2"/>
      <c r="J455" s="3"/>
      <c r="K455" s="3"/>
      <c r="L455" s="3"/>
      <c r="M455" s="3"/>
      <c r="N455" s="3"/>
      <c r="O455" s="3"/>
      <c r="P455" s="3"/>
    </row>
    <row r="456" spans="1:32" x14ac:dyDescent="0.25">
      <c r="A456" s="7"/>
      <c r="B456" s="7"/>
      <c r="C456" s="7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U456" s="5" t="s">
        <v>40</v>
      </c>
      <c r="V456" s="21" t="s">
        <v>41</v>
      </c>
    </row>
    <row r="457" spans="1:32" x14ac:dyDescent="0.25">
      <c r="A457" s="7"/>
      <c r="B457" s="7"/>
      <c r="C457" s="7"/>
      <c r="D457" s="9" t="s">
        <v>2</v>
      </c>
      <c r="E457" s="9" t="s">
        <v>3</v>
      </c>
      <c r="F457" s="9" t="s">
        <v>4</v>
      </c>
      <c r="G457" s="9" t="s">
        <v>5</v>
      </c>
      <c r="H457" s="9" t="s">
        <v>6</v>
      </c>
      <c r="I457" s="9" t="s">
        <v>7</v>
      </c>
      <c r="J457" s="9" t="s">
        <v>8</v>
      </c>
      <c r="K457" s="9" t="s">
        <v>9</v>
      </c>
      <c r="L457" s="9" t="s">
        <v>10</v>
      </c>
      <c r="M457" s="9" t="s">
        <v>11</v>
      </c>
      <c r="N457" s="9" t="s">
        <v>12</v>
      </c>
      <c r="O457" s="9" t="s">
        <v>13</v>
      </c>
      <c r="P457" s="9" t="s">
        <v>14</v>
      </c>
      <c r="S457" s="22" t="s">
        <v>42</v>
      </c>
      <c r="U457" s="9" t="s">
        <v>2</v>
      </c>
      <c r="V457" s="9" t="s">
        <v>3</v>
      </c>
      <c r="W457" s="9" t="s">
        <v>4</v>
      </c>
      <c r="X457" s="9" t="s">
        <v>5</v>
      </c>
      <c r="Y457" s="9" t="s">
        <v>6</v>
      </c>
      <c r="Z457" s="9" t="s">
        <v>7</v>
      </c>
      <c r="AA457" s="9" t="s">
        <v>8</v>
      </c>
      <c r="AB457" s="9" t="s">
        <v>9</v>
      </c>
      <c r="AC457" s="9" t="s">
        <v>10</v>
      </c>
      <c r="AD457" s="9" t="s">
        <v>11</v>
      </c>
      <c r="AE457" s="9" t="s">
        <v>12</v>
      </c>
      <c r="AF457" s="9" t="s">
        <v>13</v>
      </c>
    </row>
    <row r="458" spans="1:32" x14ac:dyDescent="0.25">
      <c r="A458" s="10" t="s">
        <v>15</v>
      </c>
      <c r="B458" s="7"/>
      <c r="C458" s="7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S458" s="22" t="s">
        <v>43</v>
      </c>
    </row>
    <row r="459" spans="1:32" x14ac:dyDescent="0.25">
      <c r="A459" s="11" t="s">
        <v>16</v>
      </c>
      <c r="B459" s="7"/>
      <c r="C459" s="7"/>
      <c r="D459" s="8">
        <v>4461672.2824602155</v>
      </c>
      <c r="E459" s="8">
        <v>3963138.3318551532</v>
      </c>
      <c r="F459" s="8">
        <v>3880697.8211908145</v>
      </c>
      <c r="G459" s="8">
        <v>3975329.6275267778</v>
      </c>
      <c r="H459" s="8">
        <v>4633241.149299589</v>
      </c>
      <c r="I459" s="8">
        <v>5292484.9196948372</v>
      </c>
      <c r="J459" s="8">
        <v>5762916.0956629608</v>
      </c>
      <c r="K459" s="8">
        <v>5894213.9436052004</v>
      </c>
      <c r="L459" s="8">
        <v>5706833.7832383281</v>
      </c>
      <c r="M459" s="8">
        <v>5136409.6139994506</v>
      </c>
      <c r="N459" s="8">
        <v>4242899.8140633954</v>
      </c>
      <c r="O459" s="8">
        <v>4075359.8444346469</v>
      </c>
      <c r="P459" s="8">
        <f t="shared" ref="P459:P464" si="97">SUM(D459:O459)</f>
        <v>57025197.227031365</v>
      </c>
      <c r="Q459" s="23"/>
      <c r="S459" s="22">
        <v>3</v>
      </c>
      <c r="U459" s="22">
        <v>1</v>
      </c>
      <c r="V459" s="22">
        <v>2</v>
      </c>
      <c r="W459" s="22">
        <v>3</v>
      </c>
      <c r="X459" s="22">
        <v>4</v>
      </c>
      <c r="Y459" s="22">
        <v>5</v>
      </c>
      <c r="Z459" s="22">
        <v>6</v>
      </c>
      <c r="AA459" s="22">
        <v>7</v>
      </c>
      <c r="AB459" s="22">
        <v>8</v>
      </c>
      <c r="AC459" s="22">
        <v>9</v>
      </c>
      <c r="AD459" s="22">
        <v>10</v>
      </c>
      <c r="AE459" s="22">
        <v>11</v>
      </c>
      <c r="AF459" s="22">
        <v>12</v>
      </c>
    </row>
    <row r="460" spans="1:32" x14ac:dyDescent="0.25">
      <c r="A460" s="11" t="s">
        <v>17</v>
      </c>
      <c r="B460" s="7"/>
      <c r="C460" s="7"/>
      <c r="D460" s="8">
        <v>3821826.3543017004</v>
      </c>
      <c r="E460" s="8">
        <v>3374097.9702465842</v>
      </c>
      <c r="F460" s="8">
        <v>3465774.1730524851</v>
      </c>
      <c r="G460" s="8">
        <v>3558275.7156376354</v>
      </c>
      <c r="H460" s="8">
        <v>3909779.8169747377</v>
      </c>
      <c r="I460" s="8">
        <v>4108841.0378846391</v>
      </c>
      <c r="J460" s="8">
        <v>4254708.7728154957</v>
      </c>
      <c r="K460" s="8">
        <v>4255317.6585379345</v>
      </c>
      <c r="L460" s="8">
        <v>4216187.4976898069</v>
      </c>
      <c r="M460" s="8">
        <v>3993991.182845721</v>
      </c>
      <c r="N460" s="8">
        <v>3673900.5040258407</v>
      </c>
      <c r="O460" s="8">
        <v>3730705.2046324057</v>
      </c>
      <c r="P460" s="8">
        <f t="shared" si="97"/>
        <v>46363405.888644986</v>
      </c>
      <c r="S460" s="22">
        <v>4</v>
      </c>
    </row>
    <row r="461" spans="1:32" x14ac:dyDescent="0.25">
      <c r="A461" s="11" t="s">
        <v>18</v>
      </c>
      <c r="B461" s="7"/>
      <c r="C461" s="7"/>
      <c r="D461" s="8">
        <v>267279.98306442134</v>
      </c>
      <c r="E461" s="8">
        <v>266885.96233311715</v>
      </c>
      <c r="F461" s="8">
        <v>267898.61858081963</v>
      </c>
      <c r="G461" s="8">
        <v>269037.96054319711</v>
      </c>
      <c r="H461" s="8">
        <v>270946.27248758398</v>
      </c>
      <c r="I461" s="8">
        <v>272468.12803508557</v>
      </c>
      <c r="J461" s="8">
        <v>273810.81110365014</v>
      </c>
      <c r="K461" s="8">
        <v>274418.70812799426</v>
      </c>
      <c r="L461" s="8">
        <v>274310.70411064063</v>
      </c>
      <c r="M461" s="8">
        <v>273586.26431689865</v>
      </c>
      <c r="N461" s="8">
        <v>272316.58475826948</v>
      </c>
      <c r="O461" s="8">
        <v>272388.54519306903</v>
      </c>
      <c r="P461" s="8">
        <f t="shared" si="97"/>
        <v>3255348.5426547471</v>
      </c>
      <c r="S461" s="22">
        <v>5</v>
      </c>
    </row>
    <row r="462" spans="1:32" x14ac:dyDescent="0.25">
      <c r="A462" s="11" t="s">
        <v>19</v>
      </c>
      <c r="B462" s="7"/>
      <c r="C462" s="7"/>
      <c r="D462" s="8">
        <v>42611.691705945574</v>
      </c>
      <c r="E462" s="8">
        <v>39408.773954880868</v>
      </c>
      <c r="F462" s="8">
        <v>39468.884626605235</v>
      </c>
      <c r="G462" s="8">
        <v>41368.318153615743</v>
      </c>
      <c r="H462" s="8">
        <v>41127.268916223766</v>
      </c>
      <c r="I462" s="8">
        <v>38357.738283103485</v>
      </c>
      <c r="J462" s="8">
        <v>39853.024453041558</v>
      </c>
      <c r="K462" s="8">
        <v>46550.703721940736</v>
      </c>
      <c r="L462" s="8">
        <v>40778.94462242705</v>
      </c>
      <c r="M462" s="8">
        <v>37935.778133603373</v>
      </c>
      <c r="N462" s="8">
        <v>37450.785833010748</v>
      </c>
      <c r="O462" s="8">
        <v>43481.576942651263</v>
      </c>
      <c r="P462" s="8">
        <f t="shared" si="97"/>
        <v>488393.48934704944</v>
      </c>
      <c r="S462" s="22">
        <v>6</v>
      </c>
    </row>
    <row r="463" spans="1:32" x14ac:dyDescent="0.25">
      <c r="A463" s="11" t="s">
        <v>20</v>
      </c>
      <c r="B463" s="7"/>
      <c r="C463" s="7"/>
      <c r="D463" s="8">
        <v>1657.64719828125</v>
      </c>
      <c r="E463" s="8">
        <v>1719.7928132812499</v>
      </c>
      <c r="F463" s="8">
        <v>1951.5347728124998</v>
      </c>
      <c r="G463" s="8">
        <v>1922.73714609375</v>
      </c>
      <c r="H463" s="8">
        <v>2085.35833734375</v>
      </c>
      <c r="I463" s="8">
        <v>2012.35383796875</v>
      </c>
      <c r="J463" s="8">
        <v>1905.6180842558595</v>
      </c>
      <c r="K463" s="8">
        <v>1899.6359793398435</v>
      </c>
      <c r="L463" s="8">
        <v>2048.8575850195311</v>
      </c>
      <c r="M463" s="8">
        <v>1967.8662495761719</v>
      </c>
      <c r="N463" s="8">
        <v>1926.4935859160155</v>
      </c>
      <c r="O463" s="8">
        <v>1825.8446414296873</v>
      </c>
      <c r="P463" s="8">
        <f t="shared" si="97"/>
        <v>22923.740231318359</v>
      </c>
      <c r="S463" s="22">
        <v>7</v>
      </c>
    </row>
    <row r="464" spans="1:32" x14ac:dyDescent="0.25">
      <c r="A464" s="11" t="s">
        <v>21</v>
      </c>
      <c r="B464" s="7"/>
      <c r="C464" s="7"/>
      <c r="D464" s="8">
        <v>7722.4875000000002</v>
      </c>
      <c r="E464" s="8">
        <v>7033.1624999999985</v>
      </c>
      <c r="F464" s="8">
        <v>6654.9000000000005</v>
      </c>
      <c r="G464" s="8">
        <v>7772.5375000000013</v>
      </c>
      <c r="H464" s="8">
        <v>7766.5</v>
      </c>
      <c r="I464" s="8">
        <v>7705.7749999999996</v>
      </c>
      <c r="J464" s="8">
        <v>8084.4454807692309</v>
      </c>
      <c r="K464" s="8">
        <v>8169.3516826923087</v>
      </c>
      <c r="L464" s="8">
        <v>8099.506490384616</v>
      </c>
      <c r="M464" s="8">
        <v>8011.4855096153842</v>
      </c>
      <c r="N464" s="8">
        <v>7259.7179999999998</v>
      </c>
      <c r="O464" s="8">
        <v>6928.4250000000002</v>
      </c>
      <c r="P464" s="8">
        <f t="shared" si="97"/>
        <v>91208.294663461551</v>
      </c>
      <c r="S464" s="22">
        <v>8</v>
      </c>
    </row>
    <row r="465" spans="1:19" x14ac:dyDescent="0.25">
      <c r="A465" s="11"/>
      <c r="B465" s="7"/>
      <c r="C465" s="7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S465" s="22"/>
    </row>
    <row r="466" spans="1:19" x14ac:dyDescent="0.25">
      <c r="A466" s="10" t="s">
        <v>22</v>
      </c>
      <c r="B466" s="7"/>
      <c r="C466" s="7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S466" s="22"/>
    </row>
    <row r="467" spans="1:19" x14ac:dyDescent="0.25">
      <c r="A467" s="10" t="s">
        <v>23</v>
      </c>
      <c r="B467" s="7"/>
      <c r="C467" s="7"/>
      <c r="D467" s="8">
        <f>SUM(D459:D466)</f>
        <v>8602770.4462305643</v>
      </c>
      <c r="E467" s="8">
        <f t="shared" ref="E467:P467" si="98">SUM(E459:E466)</f>
        <v>7652283.9937030151</v>
      </c>
      <c r="F467" s="8">
        <f t="shared" si="98"/>
        <v>7662445.9322235379</v>
      </c>
      <c r="G467" s="8">
        <f t="shared" si="98"/>
        <v>7853706.89650732</v>
      </c>
      <c r="H467" s="8">
        <f t="shared" si="98"/>
        <v>8864946.366015479</v>
      </c>
      <c r="I467" s="8">
        <f t="shared" si="98"/>
        <v>9721869.9527356345</v>
      </c>
      <c r="J467" s="8">
        <f t="shared" si="98"/>
        <v>10341278.767600173</v>
      </c>
      <c r="K467" s="8">
        <f t="shared" si="98"/>
        <v>10480570.001655102</v>
      </c>
      <c r="L467" s="8">
        <f t="shared" si="98"/>
        <v>10248259.293736609</v>
      </c>
      <c r="M467" s="8">
        <f t="shared" si="98"/>
        <v>9451902.1910548639</v>
      </c>
      <c r="N467" s="8">
        <f t="shared" si="98"/>
        <v>8235753.9002664322</v>
      </c>
      <c r="O467" s="8">
        <f t="shared" si="98"/>
        <v>8130689.4408442015</v>
      </c>
      <c r="P467" s="8">
        <f t="shared" si="98"/>
        <v>107246477.18257293</v>
      </c>
      <c r="S467" s="22"/>
    </row>
    <row r="468" spans="1:19" x14ac:dyDescent="0.25">
      <c r="A468" s="10"/>
      <c r="B468" s="7"/>
      <c r="C468" s="7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S468" s="22"/>
    </row>
    <row r="469" spans="1:19" x14ac:dyDescent="0.25">
      <c r="A469" s="11" t="s">
        <v>24</v>
      </c>
      <c r="B469" s="7"/>
      <c r="C469" s="7"/>
      <c r="D469" s="8">
        <v>401672.96024525131</v>
      </c>
      <c r="E469" s="8">
        <v>414705.32106865261</v>
      </c>
      <c r="F469" s="8">
        <v>415216.36457891751</v>
      </c>
      <c r="G469" s="8">
        <v>500437.49355396413</v>
      </c>
      <c r="H469" s="8">
        <v>548136.4956326969</v>
      </c>
      <c r="I469" s="8">
        <v>549160.10959578853</v>
      </c>
      <c r="J469" s="8">
        <v>569934.14067815104</v>
      </c>
      <c r="K469" s="8">
        <v>583495.77374630468</v>
      </c>
      <c r="L469" s="8">
        <v>560768.50148688117</v>
      </c>
      <c r="M469" s="8">
        <v>537563.7290953761</v>
      </c>
      <c r="N469" s="8">
        <v>496035.1630688422</v>
      </c>
      <c r="O469" s="8">
        <v>410386.12407739041</v>
      </c>
      <c r="P469" s="8">
        <f>SUM(D469:O469)</f>
        <v>5987512.1768282168</v>
      </c>
      <c r="S469" s="22">
        <v>9</v>
      </c>
    </row>
    <row r="470" spans="1:19" x14ac:dyDescent="0.25">
      <c r="A470" s="7"/>
      <c r="B470" s="7"/>
      <c r="C470" s="7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S470" s="22"/>
    </row>
    <row r="471" spans="1:19" x14ac:dyDescent="0.25">
      <c r="A471" s="10" t="s">
        <v>25</v>
      </c>
      <c r="B471" s="7"/>
      <c r="C471" s="7"/>
      <c r="D471" s="8">
        <f>SUM(D467:D469)</f>
        <v>9004443.4064758159</v>
      </c>
      <c r="E471" s="8">
        <f t="shared" ref="E471:O471" si="99">SUM(E467:E469)</f>
        <v>8066989.3147716681</v>
      </c>
      <c r="F471" s="8">
        <f t="shared" si="99"/>
        <v>8077662.2968024556</v>
      </c>
      <c r="G471" s="8">
        <f t="shared" si="99"/>
        <v>8354144.3900612844</v>
      </c>
      <c r="H471" s="8">
        <f t="shared" si="99"/>
        <v>9413082.8616481759</v>
      </c>
      <c r="I471" s="8">
        <f t="shared" si="99"/>
        <v>10271030.062331423</v>
      </c>
      <c r="J471" s="8">
        <f t="shared" si="99"/>
        <v>10911212.908278324</v>
      </c>
      <c r="K471" s="8">
        <f t="shared" si="99"/>
        <v>11064065.775401406</v>
      </c>
      <c r="L471" s="8">
        <f t="shared" si="99"/>
        <v>10809027.795223489</v>
      </c>
      <c r="M471" s="8">
        <f t="shared" si="99"/>
        <v>9989465.920150239</v>
      </c>
      <c r="N471" s="8">
        <f t="shared" si="99"/>
        <v>8731789.0633352753</v>
      </c>
      <c r="O471" s="8">
        <f t="shared" si="99"/>
        <v>8541075.5649215914</v>
      </c>
      <c r="P471" s="8">
        <f>SUM(P467:P469)</f>
        <v>113233989.35940115</v>
      </c>
      <c r="S471" s="22"/>
    </row>
    <row r="472" spans="1:19" x14ac:dyDescent="0.25">
      <c r="A472" s="7"/>
      <c r="B472" s="7"/>
      <c r="C472" s="7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S472" s="22" t="s">
        <v>44</v>
      </c>
    </row>
    <row r="473" spans="1:19" x14ac:dyDescent="0.25">
      <c r="A473" s="10" t="s">
        <v>26</v>
      </c>
      <c r="B473" s="7"/>
      <c r="C473" s="7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S473" s="22" t="s">
        <v>43</v>
      </c>
    </row>
    <row r="474" spans="1:19" x14ac:dyDescent="0.25">
      <c r="A474" s="11" t="s">
        <v>16</v>
      </c>
      <c r="B474" s="7"/>
      <c r="C474" s="7"/>
      <c r="D474" s="13">
        <v>4323758.3508120105</v>
      </c>
      <c r="E474" s="13">
        <v>4329870.5522941966</v>
      </c>
      <c r="F474" s="13">
        <v>4336310.8133335682</v>
      </c>
      <c r="G474" s="13">
        <v>4341010.805914578</v>
      </c>
      <c r="H474" s="13">
        <v>4344697.4089242266</v>
      </c>
      <c r="I474" s="13">
        <v>4349533.4274876062</v>
      </c>
      <c r="J474" s="13">
        <v>4354099.6412084242</v>
      </c>
      <c r="K474" s="13">
        <v>4359037.8754932303</v>
      </c>
      <c r="L474" s="13">
        <v>4364590.2679684144</v>
      </c>
      <c r="M474" s="13">
        <v>4370315.4530198108</v>
      </c>
      <c r="N474" s="13">
        <v>4376317.7902241861</v>
      </c>
      <c r="O474" s="13">
        <v>4382474.0637636157</v>
      </c>
      <c r="P474" s="8">
        <f>AVERAGE(C474:O474)</f>
        <v>4352668.037536989</v>
      </c>
      <c r="S474" s="22">
        <v>3</v>
      </c>
    </row>
    <row r="475" spans="1:19" x14ac:dyDescent="0.25">
      <c r="A475" s="11" t="s">
        <v>17</v>
      </c>
      <c r="B475" s="7"/>
      <c r="C475" s="7"/>
      <c r="D475" s="13">
        <v>543891.24062813469</v>
      </c>
      <c r="E475" s="13">
        <v>544430.70634997333</v>
      </c>
      <c r="F475" s="13">
        <v>544966.47746670456</v>
      </c>
      <c r="G475" s="13">
        <v>545582.07090150705</v>
      </c>
      <c r="H475" s="13">
        <v>546189.58382929291</v>
      </c>
      <c r="I475" s="13">
        <v>546772.52468526026</v>
      </c>
      <c r="J475" s="13">
        <v>547351.36585725332</v>
      </c>
      <c r="K475" s="13">
        <v>547927.23107184947</v>
      </c>
      <c r="L475" s="13">
        <v>548506.81413424271</v>
      </c>
      <c r="M475" s="13">
        <v>549047.37966478767</v>
      </c>
      <c r="N475" s="13">
        <v>549567.35833581747</v>
      </c>
      <c r="O475" s="13">
        <v>550061.49371646531</v>
      </c>
      <c r="P475" s="8">
        <f>AVERAGE(D475:O475)</f>
        <v>547024.52055344079</v>
      </c>
      <c r="S475" s="22">
        <v>4</v>
      </c>
    </row>
    <row r="476" spans="1:19" x14ac:dyDescent="0.25">
      <c r="A476" s="11" t="s">
        <v>18</v>
      </c>
      <c r="B476" s="7"/>
      <c r="C476" s="7"/>
      <c r="D476" s="13">
        <v>12813.221893770304</v>
      </c>
      <c r="E476" s="13">
        <v>12896.696863348443</v>
      </c>
      <c r="F476" s="13">
        <v>12979.654520018945</v>
      </c>
      <c r="G476" s="13">
        <v>13069.454030214965</v>
      </c>
      <c r="H476" s="13">
        <v>13152.988652419883</v>
      </c>
      <c r="I476" s="13">
        <v>13231.098695632723</v>
      </c>
      <c r="J476" s="13">
        <v>13300.023990928257</v>
      </c>
      <c r="K476" s="13">
        <v>13372.924271106371</v>
      </c>
      <c r="L476" s="13">
        <v>13442.267212425753</v>
      </c>
      <c r="M476" s="13">
        <v>13505.072862205812</v>
      </c>
      <c r="N476" s="13">
        <v>13562.029990695368</v>
      </c>
      <c r="O476" s="13">
        <v>13618.198083117131</v>
      </c>
      <c r="P476" s="8">
        <f>AVERAGE(D476:O476)</f>
        <v>13245.302588823664</v>
      </c>
      <c r="S476" s="22">
        <v>5</v>
      </c>
    </row>
    <row r="477" spans="1:19" x14ac:dyDescent="0.25">
      <c r="A477" s="11" t="s">
        <v>19</v>
      </c>
      <c r="B477" s="7"/>
      <c r="C477" s="7"/>
      <c r="D477" s="13">
        <v>3843.7255137089101</v>
      </c>
      <c r="E477" s="13">
        <v>3850.6367442024198</v>
      </c>
      <c r="F477" s="13">
        <v>3857.5436518250499</v>
      </c>
      <c r="G477" s="13">
        <v>3864.4462392807</v>
      </c>
      <c r="H477" s="13">
        <v>3871.3445092715601</v>
      </c>
      <c r="I477" s="13">
        <v>3878.2384644981498</v>
      </c>
      <c r="J477" s="13">
        <v>3885.12810765928</v>
      </c>
      <c r="K477" s="13">
        <v>3892.0134414520799</v>
      </c>
      <c r="L477" s="13">
        <v>3898.8944685720098</v>
      </c>
      <c r="M477" s="13">
        <v>3905.7711917128199</v>
      </c>
      <c r="N477" s="13">
        <v>3912.6436135665799</v>
      </c>
      <c r="O477" s="13">
        <v>3919.5117368236902</v>
      </c>
      <c r="P477" s="8">
        <f>AVERAGE(D477:O477)</f>
        <v>3881.658140214437</v>
      </c>
      <c r="S477" s="22">
        <v>6</v>
      </c>
    </row>
    <row r="478" spans="1:19" x14ac:dyDescent="0.25">
      <c r="A478" s="11" t="s">
        <v>20</v>
      </c>
      <c r="B478" s="7"/>
      <c r="C478" s="7"/>
      <c r="D478" s="13">
        <v>183</v>
      </c>
      <c r="E478" s="13">
        <v>183</v>
      </c>
      <c r="F478" s="13">
        <v>183</v>
      </c>
      <c r="G478" s="13">
        <v>183</v>
      </c>
      <c r="H478" s="13">
        <v>183</v>
      </c>
      <c r="I478" s="13">
        <v>183</v>
      </c>
      <c r="J478" s="13">
        <v>183</v>
      </c>
      <c r="K478" s="13">
        <v>183</v>
      </c>
      <c r="L478" s="13">
        <v>183</v>
      </c>
      <c r="M478" s="13">
        <v>183</v>
      </c>
      <c r="N478" s="13">
        <v>183</v>
      </c>
      <c r="O478" s="13">
        <v>182</v>
      </c>
      <c r="P478" s="8">
        <f>AVERAGE(D478:O478)</f>
        <v>182.91666666666666</v>
      </c>
      <c r="S478" s="22">
        <v>7</v>
      </c>
    </row>
    <row r="479" spans="1:19" x14ac:dyDescent="0.25">
      <c r="A479" s="11" t="s">
        <v>21</v>
      </c>
      <c r="B479" s="7"/>
      <c r="C479" s="7"/>
      <c r="D479" s="13">
        <v>27</v>
      </c>
      <c r="E479" s="13">
        <v>27</v>
      </c>
      <c r="F479" s="13">
        <v>27</v>
      </c>
      <c r="G479" s="13">
        <v>27</v>
      </c>
      <c r="H479" s="13">
        <v>27</v>
      </c>
      <c r="I479" s="13">
        <v>27</v>
      </c>
      <c r="J479" s="13">
        <v>27</v>
      </c>
      <c r="K479" s="13">
        <v>27</v>
      </c>
      <c r="L479" s="13">
        <v>27</v>
      </c>
      <c r="M479" s="13">
        <v>27</v>
      </c>
      <c r="N479" s="13">
        <v>27</v>
      </c>
      <c r="O479" s="13">
        <v>27</v>
      </c>
      <c r="P479" s="8">
        <f>AVERAGE(D479:O479)</f>
        <v>27</v>
      </c>
      <c r="S479" s="22">
        <v>8</v>
      </c>
    </row>
    <row r="480" spans="1:19" x14ac:dyDescent="0.25">
      <c r="A480" s="11"/>
      <c r="B480" s="7"/>
      <c r="C480" s="7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S480" s="22"/>
    </row>
    <row r="481" spans="1:19" x14ac:dyDescent="0.25">
      <c r="A481" s="10" t="s">
        <v>22</v>
      </c>
      <c r="B481" s="7"/>
      <c r="C481" s="7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S481" s="22"/>
    </row>
    <row r="482" spans="1:19" x14ac:dyDescent="0.25">
      <c r="A482" s="10" t="s">
        <v>26</v>
      </c>
      <c r="B482" s="7"/>
      <c r="C482" s="7"/>
      <c r="D482" s="8">
        <f t="shared" ref="D482:P482" si="100">SUM(D474:D481)</f>
        <v>4884516.5388476243</v>
      </c>
      <c r="E482" s="8">
        <f t="shared" si="100"/>
        <v>4891258.5922517208</v>
      </c>
      <c r="F482" s="8">
        <f t="shared" si="100"/>
        <v>4898324.4889721163</v>
      </c>
      <c r="G482" s="8">
        <f t="shared" si="100"/>
        <v>4903736.7770855799</v>
      </c>
      <c r="H482" s="8">
        <f t="shared" si="100"/>
        <v>4908121.3259152118</v>
      </c>
      <c r="I482" s="8">
        <f t="shared" si="100"/>
        <v>4913625.2893329971</v>
      </c>
      <c r="J482" s="8">
        <f t="shared" si="100"/>
        <v>4918846.1591642657</v>
      </c>
      <c r="K482" s="8">
        <f t="shared" si="100"/>
        <v>4924440.0442776382</v>
      </c>
      <c r="L482" s="8">
        <f t="shared" si="100"/>
        <v>4930648.2437836546</v>
      </c>
      <c r="M482" s="8">
        <f t="shared" si="100"/>
        <v>4936983.6767385174</v>
      </c>
      <c r="N482" s="8">
        <f t="shared" si="100"/>
        <v>4943569.8221642654</v>
      </c>
      <c r="O482" s="8">
        <f t="shared" si="100"/>
        <v>4950282.2673000209</v>
      </c>
      <c r="P482" s="8">
        <f t="shared" si="100"/>
        <v>4917029.4354861341</v>
      </c>
      <c r="S482" s="22"/>
    </row>
    <row r="483" spans="1:19" x14ac:dyDescent="0.25">
      <c r="A483" s="10"/>
      <c r="B483" s="7"/>
      <c r="C483" s="7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S483" s="22"/>
    </row>
    <row r="484" spans="1:19" x14ac:dyDescent="0.25">
      <c r="A484" s="11" t="s">
        <v>24</v>
      </c>
      <c r="B484" s="7"/>
      <c r="C484" s="7"/>
      <c r="D484" s="13">
        <v>7</v>
      </c>
      <c r="E484" s="13">
        <v>7</v>
      </c>
      <c r="F484" s="13">
        <v>7</v>
      </c>
      <c r="G484" s="13">
        <v>7</v>
      </c>
      <c r="H484" s="13">
        <v>7</v>
      </c>
      <c r="I484" s="13">
        <v>7</v>
      </c>
      <c r="J484" s="13">
        <v>7</v>
      </c>
      <c r="K484" s="13">
        <v>7</v>
      </c>
      <c r="L484" s="13">
        <v>7</v>
      </c>
      <c r="M484" s="13">
        <v>7</v>
      </c>
      <c r="N484" s="13">
        <v>7</v>
      </c>
      <c r="O484" s="13">
        <v>7</v>
      </c>
      <c r="P484" s="8">
        <f>AVERAGE(D484:O484)</f>
        <v>7</v>
      </c>
      <c r="S484" s="22">
        <v>9</v>
      </c>
    </row>
    <row r="485" spans="1:19" x14ac:dyDescent="0.25">
      <c r="A485" s="7"/>
      <c r="B485" s="7"/>
      <c r="C485" s="7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S485" s="22"/>
    </row>
    <row r="486" spans="1:19" x14ac:dyDescent="0.25">
      <c r="A486" s="14" t="s">
        <v>27</v>
      </c>
      <c r="B486" s="7"/>
      <c r="C486" s="7"/>
      <c r="D486" s="8">
        <f t="shared" ref="D486:O486" si="101">SUM(D482:D484)</f>
        <v>4884523.5388476243</v>
      </c>
      <c r="E486" s="8">
        <f t="shared" si="101"/>
        <v>4891265.5922517208</v>
      </c>
      <c r="F486" s="8">
        <f t="shared" si="101"/>
        <v>4898331.4889721163</v>
      </c>
      <c r="G486" s="8">
        <f t="shared" si="101"/>
        <v>4903743.7770855799</v>
      </c>
      <c r="H486" s="8">
        <f t="shared" si="101"/>
        <v>4908128.3259152118</v>
      </c>
      <c r="I486" s="8">
        <f t="shared" si="101"/>
        <v>4913632.2893329971</v>
      </c>
      <c r="J486" s="8">
        <f t="shared" si="101"/>
        <v>4918853.1591642657</v>
      </c>
      <c r="K486" s="8">
        <f t="shared" si="101"/>
        <v>4924447.0442776382</v>
      </c>
      <c r="L486" s="8">
        <f t="shared" si="101"/>
        <v>4930655.2437836546</v>
      </c>
      <c r="M486" s="8">
        <f t="shared" si="101"/>
        <v>4936990.6767385174</v>
      </c>
      <c r="N486" s="8">
        <f t="shared" si="101"/>
        <v>4943576.8221642654</v>
      </c>
      <c r="O486" s="8">
        <f t="shared" si="101"/>
        <v>4950289.2673000209</v>
      </c>
      <c r="P486" s="8">
        <f>SUM(P482:P484)</f>
        <v>4917036.4354861341</v>
      </c>
      <c r="S486" s="22"/>
    </row>
    <row r="487" spans="1:19" x14ac:dyDescent="0.25">
      <c r="A487" s="7"/>
      <c r="B487" s="7"/>
      <c r="C487" s="7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</row>
    <row r="488" spans="1:19" x14ac:dyDescent="0.25">
      <c r="A488" s="10" t="s">
        <v>28</v>
      </c>
      <c r="B488" s="7"/>
      <c r="C488" s="7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</row>
    <row r="489" spans="1:19" x14ac:dyDescent="0.25">
      <c r="A489" s="11" t="s">
        <v>16</v>
      </c>
      <c r="B489" s="7"/>
      <c r="C489" s="7"/>
      <c r="D489" s="8">
        <f t="shared" ref="D489:P494" si="102">(D459/D474)*1000</f>
        <v>1031.8967713869358</v>
      </c>
      <c r="E489" s="8">
        <f t="shared" si="102"/>
        <v>915.30180498243101</v>
      </c>
      <c r="F489" s="8">
        <f t="shared" si="102"/>
        <v>894.93073449859605</v>
      </c>
      <c r="G489" s="8">
        <f t="shared" si="102"/>
        <v>915.76128354954483</v>
      </c>
      <c r="H489" s="8">
        <f t="shared" si="102"/>
        <v>1066.4128507045573</v>
      </c>
      <c r="I489" s="8">
        <f t="shared" si="102"/>
        <v>1216.7937108490971</v>
      </c>
      <c r="J489" s="8">
        <f t="shared" si="102"/>
        <v>1323.5609128282463</v>
      </c>
      <c r="K489" s="8">
        <f t="shared" si="102"/>
        <v>1352.1823191174415</v>
      </c>
      <c r="L489" s="8">
        <f t="shared" si="102"/>
        <v>1307.5302451917642</v>
      </c>
      <c r="M489" s="8">
        <f t="shared" si="102"/>
        <v>1175.2949344767053</v>
      </c>
      <c r="N489" s="8">
        <f t="shared" si="102"/>
        <v>969.51364536213077</v>
      </c>
      <c r="O489" s="8">
        <f t="shared" si="102"/>
        <v>929.92218211435966</v>
      </c>
      <c r="P489" s="8">
        <f t="shared" si="102"/>
        <v>13101.205222923405</v>
      </c>
    </row>
    <row r="490" spans="1:19" x14ac:dyDescent="0.25">
      <c r="A490" s="11" t="s">
        <v>17</v>
      </c>
      <c r="B490" s="7"/>
      <c r="C490" s="7"/>
      <c r="D490" s="8">
        <f t="shared" si="102"/>
        <v>7026.8209318611389</v>
      </c>
      <c r="E490" s="8">
        <f t="shared" si="102"/>
        <v>6197.479184940813</v>
      </c>
      <c r="F490" s="8">
        <f t="shared" si="102"/>
        <v>6359.6098408901325</v>
      </c>
      <c r="G490" s="8">
        <f t="shared" si="102"/>
        <v>6521.9806614209729</v>
      </c>
      <c r="H490" s="8">
        <f t="shared" si="102"/>
        <v>7158.2833739954795</v>
      </c>
      <c r="I490" s="8">
        <f t="shared" si="102"/>
        <v>7514.7174599707978</v>
      </c>
      <c r="J490" s="8">
        <f t="shared" si="102"/>
        <v>7773.2678462432195</v>
      </c>
      <c r="K490" s="8">
        <f t="shared" si="102"/>
        <v>7766.2094840837299</v>
      </c>
      <c r="L490" s="8">
        <f t="shared" si="102"/>
        <v>7686.6638463636818</v>
      </c>
      <c r="M490" s="8">
        <f t="shared" si="102"/>
        <v>7274.4016833013393</v>
      </c>
      <c r="N490" s="8">
        <f t="shared" si="102"/>
        <v>6685.077722139521</v>
      </c>
      <c r="O490" s="8">
        <f t="shared" si="102"/>
        <v>6782.3420603868608</v>
      </c>
      <c r="P490" s="8">
        <f t="shared" si="102"/>
        <v>84755.626387164084</v>
      </c>
    </row>
    <row r="491" spans="1:19" x14ac:dyDescent="0.25">
      <c r="A491" s="11" t="s">
        <v>18</v>
      </c>
      <c r="B491" s="7"/>
      <c r="C491" s="7"/>
      <c r="D491" s="8">
        <f t="shared" si="102"/>
        <v>20859.701430314799</v>
      </c>
      <c r="E491" s="8">
        <f t="shared" si="102"/>
        <v>20694.133169213997</v>
      </c>
      <c r="F491" s="8">
        <f t="shared" si="102"/>
        <v>20639.888231819335</v>
      </c>
      <c r="G491" s="8">
        <f t="shared" si="102"/>
        <v>20585.248620272472</v>
      </c>
      <c r="H491" s="8">
        <f t="shared" si="102"/>
        <v>20599.597524759924</v>
      </c>
      <c r="I491" s="8">
        <f t="shared" si="102"/>
        <v>20593.008509944902</v>
      </c>
      <c r="J491" s="8">
        <f t="shared" si="102"/>
        <v>20587.241894481718</v>
      </c>
      <c r="K491" s="8">
        <f t="shared" si="102"/>
        <v>20520.471257053716</v>
      </c>
      <c r="L491" s="8">
        <f t="shared" si="102"/>
        <v>20406.58021267971</v>
      </c>
      <c r="M491" s="8">
        <f t="shared" si="102"/>
        <v>20258.036895345798</v>
      </c>
      <c r="N491" s="8">
        <f t="shared" si="102"/>
        <v>20079.338044901855</v>
      </c>
      <c r="O491" s="8">
        <f t="shared" si="102"/>
        <v>20001.805197029473</v>
      </c>
      <c r="P491" s="8">
        <f t="shared" si="102"/>
        <v>245773.81459005683</v>
      </c>
    </row>
    <row r="492" spans="1:19" x14ac:dyDescent="0.25">
      <c r="A492" s="11" t="s">
        <v>19</v>
      </c>
      <c r="B492" s="7"/>
      <c r="C492" s="7"/>
      <c r="D492" s="8">
        <f t="shared" si="102"/>
        <v>11086.039196599251</v>
      </c>
      <c r="E492" s="8">
        <f t="shared" si="102"/>
        <v>10234.35254291783</v>
      </c>
      <c r="F492" s="8">
        <f t="shared" si="102"/>
        <v>10231.610628160237</v>
      </c>
      <c r="G492" s="8">
        <f t="shared" si="102"/>
        <v>10704.850214533128</v>
      </c>
      <c r="H492" s="8">
        <f t="shared" si="102"/>
        <v>10623.510467158698</v>
      </c>
      <c r="I492" s="8">
        <f t="shared" si="102"/>
        <v>9890.5053503632444</v>
      </c>
      <c r="J492" s="8">
        <f t="shared" si="102"/>
        <v>10257.84050067072</v>
      </c>
      <c r="K492" s="8">
        <f t="shared" si="102"/>
        <v>11960.57115994261</v>
      </c>
      <c r="L492" s="8">
        <f t="shared" si="102"/>
        <v>10459.104484908654</v>
      </c>
      <c r="M492" s="8">
        <f t="shared" si="102"/>
        <v>9712.7497417397826</v>
      </c>
      <c r="N492" s="8">
        <f t="shared" si="102"/>
        <v>9571.7344925448979</v>
      </c>
      <c r="O492" s="8">
        <f t="shared" si="102"/>
        <v>11093.620803362626</v>
      </c>
      <c r="P492" s="8">
        <f t="shared" si="102"/>
        <v>125820.84039994021</v>
      </c>
    </row>
    <row r="493" spans="1:19" x14ac:dyDescent="0.25">
      <c r="A493" s="11" t="s">
        <v>20</v>
      </c>
      <c r="B493" s="7"/>
      <c r="C493" s="7"/>
      <c r="D493" s="8">
        <f t="shared" si="102"/>
        <v>9058.1814113729506</v>
      </c>
      <c r="E493" s="8">
        <f t="shared" si="102"/>
        <v>9397.7749359631125</v>
      </c>
      <c r="F493" s="8">
        <f t="shared" si="102"/>
        <v>10664.124441598358</v>
      </c>
      <c r="G493" s="8">
        <f t="shared" si="102"/>
        <v>10506.760361168032</v>
      </c>
      <c r="H493" s="8">
        <f t="shared" si="102"/>
        <v>11395.400750512294</v>
      </c>
      <c r="I493" s="8">
        <f t="shared" si="102"/>
        <v>10996.469059938525</v>
      </c>
      <c r="J493" s="8">
        <f t="shared" si="102"/>
        <v>10413.213575168631</v>
      </c>
      <c r="K493" s="8">
        <f t="shared" si="102"/>
        <v>10380.524477266905</v>
      </c>
      <c r="L493" s="8">
        <f t="shared" si="102"/>
        <v>11195.943087538421</v>
      </c>
      <c r="M493" s="8">
        <f t="shared" si="102"/>
        <v>10753.367484022798</v>
      </c>
      <c r="N493" s="8">
        <f t="shared" si="102"/>
        <v>10527.287354732325</v>
      </c>
      <c r="O493" s="8">
        <f t="shared" si="102"/>
        <v>10032.113414448831</v>
      </c>
      <c r="P493" s="8">
        <f t="shared" si="102"/>
        <v>125323.40900948535</v>
      </c>
    </row>
    <row r="494" spans="1:19" x14ac:dyDescent="0.25">
      <c r="A494" s="11" t="s">
        <v>21</v>
      </c>
      <c r="B494" s="7"/>
      <c r="C494" s="7"/>
      <c r="D494" s="8">
        <f>(D464/D479)*1000</f>
        <v>286018.05555555556</v>
      </c>
      <c r="E494" s="8">
        <f t="shared" si="102"/>
        <v>260487.49999999994</v>
      </c>
      <c r="F494" s="8">
        <f t="shared" si="102"/>
        <v>246477.77777777778</v>
      </c>
      <c r="G494" s="8">
        <f t="shared" si="102"/>
        <v>287871.75925925933</v>
      </c>
      <c r="H494" s="8">
        <f t="shared" si="102"/>
        <v>287648.14814814815</v>
      </c>
      <c r="I494" s="8">
        <f t="shared" si="102"/>
        <v>285399.07407407404</v>
      </c>
      <c r="J494" s="8">
        <f t="shared" si="102"/>
        <v>299423.90669515671</v>
      </c>
      <c r="K494" s="8">
        <f t="shared" si="102"/>
        <v>302568.58084045589</v>
      </c>
      <c r="L494" s="8">
        <f t="shared" si="102"/>
        <v>299981.72186609689</v>
      </c>
      <c r="M494" s="8">
        <f t="shared" si="102"/>
        <v>296721.68554131052</v>
      </c>
      <c r="N494" s="8">
        <f t="shared" si="102"/>
        <v>268878.44444444444</v>
      </c>
      <c r="O494" s="8">
        <f t="shared" si="102"/>
        <v>256608.33333333334</v>
      </c>
      <c r="P494" s="8">
        <f t="shared" si="102"/>
        <v>3378084.9875356131</v>
      </c>
    </row>
    <row r="495" spans="1:19" x14ac:dyDescent="0.25">
      <c r="A495" s="11"/>
      <c r="B495" s="7"/>
      <c r="C495" s="7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</row>
    <row r="496" spans="1:19" x14ac:dyDescent="0.25">
      <c r="A496" s="10" t="s">
        <v>22</v>
      </c>
      <c r="B496" s="7"/>
      <c r="C496" s="7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</row>
    <row r="497" spans="1:32" x14ac:dyDescent="0.25">
      <c r="A497" s="10" t="s">
        <v>28</v>
      </c>
      <c r="B497" s="7"/>
      <c r="C497" s="7"/>
      <c r="D497" s="8">
        <f t="shared" ref="D497:P497" si="103">(D467/D482)*1000</f>
        <v>1761.23273978312</v>
      </c>
      <c r="E497" s="8">
        <f t="shared" si="103"/>
        <v>1564.481584724442</v>
      </c>
      <c r="F497" s="8">
        <f t="shared" si="103"/>
        <v>1564.2993740970917</v>
      </c>
      <c r="G497" s="8">
        <f t="shared" si="103"/>
        <v>1601.5759518754155</v>
      </c>
      <c r="H497" s="8">
        <f t="shared" si="103"/>
        <v>1806.1791421511859</v>
      </c>
      <c r="I497" s="8">
        <f t="shared" si="103"/>
        <v>1978.5533857945718</v>
      </c>
      <c r="J497" s="8">
        <f t="shared" si="103"/>
        <v>2102.3789793330725</v>
      </c>
      <c r="K497" s="8">
        <f t="shared" si="103"/>
        <v>2128.276495889897</v>
      </c>
      <c r="L497" s="8">
        <f t="shared" si="103"/>
        <v>2078.4811219614307</v>
      </c>
      <c r="M497" s="8">
        <f t="shared" si="103"/>
        <v>1914.5095082224382</v>
      </c>
      <c r="N497" s="8">
        <f t="shared" si="103"/>
        <v>1665.9527824087388</v>
      </c>
      <c r="O497" s="8">
        <f t="shared" si="103"/>
        <v>1642.4698636990727</v>
      </c>
      <c r="P497" s="8">
        <f t="shared" si="103"/>
        <v>21811.233507893317</v>
      </c>
    </row>
    <row r="498" spans="1:32" x14ac:dyDescent="0.25">
      <c r="A498" s="10"/>
      <c r="B498" s="7"/>
      <c r="C498" s="7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</row>
    <row r="499" spans="1:32" x14ac:dyDescent="0.25">
      <c r="A499" s="11" t="s">
        <v>24</v>
      </c>
      <c r="B499" s="7"/>
      <c r="C499" s="7"/>
      <c r="D499" s="8">
        <f t="shared" ref="D499:P499" si="104">(D469/D484)*1000</f>
        <v>57381851.463607334</v>
      </c>
      <c r="E499" s="8">
        <f t="shared" si="104"/>
        <v>59243617.295521796</v>
      </c>
      <c r="F499" s="8">
        <f t="shared" si="104"/>
        <v>59316623.511273928</v>
      </c>
      <c r="G499" s="8">
        <f t="shared" si="104"/>
        <v>71491070.50770916</v>
      </c>
      <c r="H499" s="8">
        <f t="shared" si="104"/>
        <v>78305213.66181384</v>
      </c>
      <c r="I499" s="8">
        <f t="shared" si="104"/>
        <v>78451444.227969781</v>
      </c>
      <c r="J499" s="8">
        <f t="shared" si="104"/>
        <v>81419162.954021573</v>
      </c>
      <c r="K499" s="8">
        <f t="shared" si="104"/>
        <v>83356539.106614962</v>
      </c>
      <c r="L499" s="8">
        <f t="shared" si="104"/>
        <v>80109785.926697314</v>
      </c>
      <c r="M499" s="8">
        <f t="shared" si="104"/>
        <v>76794818.442196578</v>
      </c>
      <c r="N499" s="8">
        <f t="shared" si="104"/>
        <v>70862166.152691752</v>
      </c>
      <c r="O499" s="8">
        <f t="shared" si="104"/>
        <v>58626589.153912917</v>
      </c>
      <c r="P499" s="8">
        <f t="shared" si="104"/>
        <v>855358882.40403104</v>
      </c>
    </row>
    <row r="500" spans="1:32" x14ac:dyDescent="0.25">
      <c r="A500" s="7"/>
      <c r="B500" s="7"/>
      <c r="C500" s="7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</row>
    <row r="501" spans="1:32" x14ac:dyDescent="0.25">
      <c r="A501" s="14" t="s">
        <v>29</v>
      </c>
      <c r="B501" s="7"/>
      <c r="C501" s="7"/>
      <c r="D501" s="8">
        <f t="shared" ref="D501:P501" si="105">(D471/D486)*1000</f>
        <v>1843.4640215901547</v>
      </c>
      <c r="E501" s="8">
        <f t="shared" si="105"/>
        <v>1649.2642165149707</v>
      </c>
      <c r="F501" s="8">
        <f t="shared" si="105"/>
        <v>1649.0640363944624</v>
      </c>
      <c r="G501" s="8">
        <f t="shared" si="105"/>
        <v>1703.6257948669506</v>
      </c>
      <c r="H501" s="8">
        <f t="shared" si="105"/>
        <v>1917.8558987438314</v>
      </c>
      <c r="I501" s="8">
        <f t="shared" si="105"/>
        <v>2090.3131242907207</v>
      </c>
      <c r="J501" s="8">
        <f t="shared" si="105"/>
        <v>2218.2432683418806</v>
      </c>
      <c r="K501" s="8">
        <f t="shared" si="105"/>
        <v>2246.7630732790999</v>
      </c>
      <c r="L501" s="8">
        <f t="shared" si="105"/>
        <v>2192.2092015764069</v>
      </c>
      <c r="M501" s="8">
        <f t="shared" si="105"/>
        <v>2023.3916922746746</v>
      </c>
      <c r="N501" s="8">
        <f t="shared" si="105"/>
        <v>1766.2897487881164</v>
      </c>
      <c r="O501" s="8">
        <f t="shared" si="105"/>
        <v>1725.368984261409</v>
      </c>
      <c r="P501" s="8">
        <f t="shared" si="105"/>
        <v>23028.909963366179</v>
      </c>
    </row>
    <row r="503" spans="1:32" x14ac:dyDescent="0.25">
      <c r="A503" s="1" t="s">
        <v>45</v>
      </c>
      <c r="B503" s="2"/>
      <c r="C503" s="2"/>
      <c r="D503" s="3"/>
      <c r="E503" s="3"/>
      <c r="F503" s="3"/>
      <c r="G503" s="3"/>
      <c r="H503" s="3"/>
      <c r="I503" s="3"/>
      <c r="J503" s="2"/>
      <c r="K503" s="3"/>
      <c r="L503" s="3"/>
      <c r="M503" s="3"/>
      <c r="N503" s="3"/>
      <c r="O503" s="3"/>
      <c r="P503" s="3"/>
    </row>
    <row r="504" spans="1:32" x14ac:dyDescent="0.25">
      <c r="A504" s="1" t="s">
        <v>1</v>
      </c>
      <c r="B504" s="2"/>
      <c r="C504" s="2"/>
      <c r="D504" s="3"/>
      <c r="E504" s="3"/>
      <c r="F504" s="3"/>
      <c r="G504" s="3"/>
      <c r="H504" s="3"/>
      <c r="I504" s="2"/>
      <c r="J504" s="3"/>
      <c r="K504" s="3"/>
      <c r="L504" s="3"/>
      <c r="M504" s="3"/>
      <c r="N504" s="3"/>
      <c r="O504" s="3"/>
      <c r="P504" s="3"/>
    </row>
    <row r="505" spans="1:32" x14ac:dyDescent="0.25">
      <c r="A505" s="1" t="s">
        <v>31</v>
      </c>
      <c r="B505" s="2"/>
      <c r="C505" s="2"/>
      <c r="D505" s="3"/>
      <c r="E505" s="3"/>
      <c r="F505" s="3"/>
      <c r="G505" s="3"/>
      <c r="H505" s="3"/>
      <c r="I505" s="2"/>
      <c r="J505" s="3"/>
      <c r="K505" s="3"/>
      <c r="L505" s="3"/>
      <c r="M505" s="3"/>
      <c r="N505" s="3"/>
      <c r="O505" s="3"/>
      <c r="P505" s="3"/>
    </row>
    <row r="506" spans="1:32" x14ac:dyDescent="0.25">
      <c r="A506" s="7"/>
      <c r="B506" s="7"/>
      <c r="C506" s="7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</row>
    <row r="507" spans="1:32" x14ac:dyDescent="0.25">
      <c r="A507" s="7"/>
      <c r="B507" s="7"/>
      <c r="C507" s="7"/>
      <c r="D507" s="9" t="s">
        <v>2</v>
      </c>
      <c r="E507" s="9" t="s">
        <v>3</v>
      </c>
      <c r="F507" s="9" t="s">
        <v>4</v>
      </c>
      <c r="G507" s="9" t="s">
        <v>5</v>
      </c>
      <c r="H507" s="9" t="s">
        <v>6</v>
      </c>
      <c r="I507" s="9" t="s">
        <v>7</v>
      </c>
      <c r="J507" s="9" t="s">
        <v>8</v>
      </c>
      <c r="K507" s="9" t="s">
        <v>9</v>
      </c>
      <c r="L507" s="9" t="s">
        <v>10</v>
      </c>
      <c r="M507" s="9" t="s">
        <v>11</v>
      </c>
      <c r="N507" s="9" t="s">
        <v>12</v>
      </c>
      <c r="O507" s="9" t="s">
        <v>13</v>
      </c>
      <c r="P507" s="9" t="s">
        <v>14</v>
      </c>
      <c r="U507" s="9" t="s">
        <v>2</v>
      </c>
      <c r="V507" s="9" t="s">
        <v>3</v>
      </c>
      <c r="W507" s="9" t="s">
        <v>4</v>
      </c>
      <c r="X507" s="9" t="s">
        <v>5</v>
      </c>
      <c r="Y507" s="9" t="s">
        <v>6</v>
      </c>
      <c r="Z507" s="9" t="s">
        <v>7</v>
      </c>
      <c r="AA507" s="9" t="s">
        <v>8</v>
      </c>
      <c r="AB507" s="9" t="s">
        <v>9</v>
      </c>
      <c r="AC507" s="9" t="s">
        <v>10</v>
      </c>
      <c r="AD507" s="9" t="s">
        <v>11</v>
      </c>
      <c r="AE507" s="9" t="s">
        <v>12</v>
      </c>
      <c r="AF507" s="9" t="s">
        <v>13</v>
      </c>
    </row>
    <row r="508" spans="1:32" x14ac:dyDescent="0.25">
      <c r="A508" s="10" t="s">
        <v>15</v>
      </c>
      <c r="B508" s="7"/>
      <c r="C508" s="7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</row>
    <row r="509" spans="1:32" x14ac:dyDescent="0.25">
      <c r="A509" s="11" t="s">
        <v>16</v>
      </c>
      <c r="B509" s="7"/>
      <c r="C509" s="7"/>
      <c r="D509" s="8">
        <v>4483162.385985489</v>
      </c>
      <c r="E509" s="8">
        <v>3973240.3631721237</v>
      </c>
      <c r="F509" s="8">
        <v>3901227.3319380954</v>
      </c>
      <c r="G509" s="8">
        <v>4006416.6101194173</v>
      </c>
      <c r="H509" s="8">
        <v>4671237.5613644989</v>
      </c>
      <c r="I509" s="8">
        <v>5329517.7464675028</v>
      </c>
      <c r="J509" s="8">
        <v>5800193.9335720968</v>
      </c>
      <c r="K509" s="8">
        <v>5930494.9087678762</v>
      </c>
      <c r="L509" s="8">
        <v>5745916.292150666</v>
      </c>
      <c r="M509" s="8">
        <v>5168960.3423556807</v>
      </c>
      <c r="N509" s="8">
        <v>4272587.5366330175</v>
      </c>
      <c r="O509" s="8">
        <v>4109530.7554969974</v>
      </c>
      <c r="P509" s="8">
        <f t="shared" ref="P509:P514" si="106">SUM(D509:O509)</f>
        <v>57392485.768023476</v>
      </c>
      <c r="U509" s="22">
        <f>+AF459+1</f>
        <v>13</v>
      </c>
      <c r="V509" s="22">
        <f>+U509+1</f>
        <v>14</v>
      </c>
      <c r="W509" s="22">
        <f t="shared" ref="W509:AF509" si="107">+V509+1</f>
        <v>15</v>
      </c>
      <c r="X509" s="22">
        <f t="shared" si="107"/>
        <v>16</v>
      </c>
      <c r="Y509" s="22">
        <f t="shared" si="107"/>
        <v>17</v>
      </c>
      <c r="Z509" s="22">
        <f t="shared" si="107"/>
        <v>18</v>
      </c>
      <c r="AA509" s="22">
        <f t="shared" si="107"/>
        <v>19</v>
      </c>
      <c r="AB509" s="22">
        <f t="shared" si="107"/>
        <v>20</v>
      </c>
      <c r="AC509" s="22">
        <f t="shared" si="107"/>
        <v>21</v>
      </c>
      <c r="AD509" s="22">
        <f t="shared" si="107"/>
        <v>22</v>
      </c>
      <c r="AE509" s="22">
        <f t="shared" si="107"/>
        <v>23</v>
      </c>
      <c r="AF509" s="22">
        <f t="shared" si="107"/>
        <v>24</v>
      </c>
    </row>
    <row r="510" spans="1:32" x14ac:dyDescent="0.25">
      <c r="A510" s="11" t="s">
        <v>17</v>
      </c>
      <c r="B510" s="7"/>
      <c r="C510" s="7"/>
      <c r="D510" s="8">
        <v>3820988.1937845461</v>
      </c>
      <c r="E510" s="8">
        <v>3379018.1007591262</v>
      </c>
      <c r="F510" s="8">
        <v>3478017.4291942115</v>
      </c>
      <c r="G510" s="8">
        <v>3576641.777176775</v>
      </c>
      <c r="H510" s="8">
        <v>3929667.683461797</v>
      </c>
      <c r="I510" s="8">
        <v>4128442.7548601325</v>
      </c>
      <c r="J510" s="8">
        <v>4271270.0827721441</v>
      </c>
      <c r="K510" s="8">
        <v>4270811.6555890292</v>
      </c>
      <c r="L510" s="8">
        <v>4226741.8725282848</v>
      </c>
      <c r="M510" s="8">
        <v>4009106.6009057825</v>
      </c>
      <c r="N510" s="8">
        <v>3691551.924860748</v>
      </c>
      <c r="O510" s="8">
        <v>3751632.8304689312</v>
      </c>
      <c r="P510" s="8">
        <f t="shared" si="106"/>
        <v>46533890.906361505</v>
      </c>
    </row>
    <row r="511" spans="1:32" x14ac:dyDescent="0.25">
      <c r="A511" s="11" t="s">
        <v>18</v>
      </c>
      <c r="B511" s="7"/>
      <c r="C511" s="7"/>
      <c r="D511" s="8">
        <v>273362.26578383741</v>
      </c>
      <c r="E511" s="8">
        <v>272877.79328873119</v>
      </c>
      <c r="F511" s="8">
        <v>273736.73833972774</v>
      </c>
      <c r="G511" s="8">
        <v>274736.87413122039</v>
      </c>
      <c r="H511" s="8">
        <v>276465.8680543243</v>
      </c>
      <c r="I511" s="8">
        <v>277849.62680348201</v>
      </c>
      <c r="J511" s="8">
        <v>279029.29319945333</v>
      </c>
      <c r="K511" s="8">
        <v>279518.31372273131</v>
      </c>
      <c r="L511" s="8">
        <v>279274.87360507844</v>
      </c>
      <c r="M511" s="8">
        <v>278454.77026793157</v>
      </c>
      <c r="N511" s="8">
        <v>277083.27426318527</v>
      </c>
      <c r="O511" s="8">
        <v>277055.12212442816</v>
      </c>
      <c r="P511" s="8">
        <f t="shared" si="106"/>
        <v>3319444.8135841312</v>
      </c>
    </row>
    <row r="512" spans="1:32" x14ac:dyDescent="0.25">
      <c r="A512" s="11" t="s">
        <v>19</v>
      </c>
      <c r="B512" s="7"/>
      <c r="C512" s="7"/>
      <c r="D512" s="8">
        <v>43527.953404989712</v>
      </c>
      <c r="E512" s="8">
        <v>40254.114630191318</v>
      </c>
      <c r="F512" s="8">
        <v>40313.470218031594</v>
      </c>
      <c r="G512" s="8">
        <v>42251.415396732344</v>
      </c>
      <c r="H512" s="8">
        <v>42003.107865155442</v>
      </c>
      <c r="I512" s="8">
        <v>39172.63572966311</v>
      </c>
      <c r="J512" s="8">
        <v>40697.658700864311</v>
      </c>
      <c r="K512" s="8">
        <v>47534.925418759165</v>
      </c>
      <c r="L512" s="8">
        <v>41639.074012140467</v>
      </c>
      <c r="M512" s="8">
        <v>38734.029655018487</v>
      </c>
      <c r="N512" s="8">
        <v>38236.955837536247</v>
      </c>
      <c r="O512" s="8">
        <v>44392.176455652079</v>
      </c>
      <c r="P512" s="8">
        <f t="shared" si="106"/>
        <v>498757.51732473425</v>
      </c>
    </row>
    <row r="513" spans="1:16" x14ac:dyDescent="0.25">
      <c r="A513" s="11" t="s">
        <v>20</v>
      </c>
      <c r="B513" s="7"/>
      <c r="C513" s="7"/>
      <c r="D513" s="8">
        <v>1661.6637933011718</v>
      </c>
      <c r="E513" s="8">
        <v>1728.2993822636718</v>
      </c>
      <c r="F513" s="8">
        <v>1931.6231140367186</v>
      </c>
      <c r="G513" s="8">
        <v>1905.6785969003904</v>
      </c>
      <c r="H513" s="8">
        <v>2174.8212702972655</v>
      </c>
      <c r="I513" s="8">
        <v>2017.4003769832029</v>
      </c>
      <c r="J513" s="8">
        <v>1920.8012171122118</v>
      </c>
      <c r="K513" s="8">
        <v>1901.1830449020408</v>
      </c>
      <c r="L513" s="8">
        <v>2067.8144027386229</v>
      </c>
      <c r="M513" s="8">
        <v>1976.3162246106299</v>
      </c>
      <c r="N513" s="8">
        <v>1934.8605727701708</v>
      </c>
      <c r="O513" s="8">
        <v>1835.5664970222069</v>
      </c>
      <c r="P513" s="8">
        <f t="shared" si="106"/>
        <v>23056.028492938305</v>
      </c>
    </row>
    <row r="514" spans="1:16" x14ac:dyDescent="0.25">
      <c r="A514" s="11" t="s">
        <v>21</v>
      </c>
      <c r="B514" s="7"/>
      <c r="C514" s="7"/>
      <c r="D514" s="8">
        <v>7738.4562500000002</v>
      </c>
      <c r="E514" s="8">
        <v>7064.7937499999989</v>
      </c>
      <c r="F514" s="8">
        <v>6633.2000000000007</v>
      </c>
      <c r="G514" s="8">
        <v>7682.2812500000009</v>
      </c>
      <c r="H514" s="8">
        <v>7861.5250000000005</v>
      </c>
      <c r="I514" s="8">
        <v>7721.4374999999991</v>
      </c>
      <c r="J514" s="8">
        <v>8117.6265673076905</v>
      </c>
      <c r="K514" s="8">
        <v>8140.1847355769241</v>
      </c>
      <c r="L514" s="8">
        <v>8081.4554086538456</v>
      </c>
      <c r="M514" s="8">
        <v>8007.9295913461538</v>
      </c>
      <c r="N514" s="8">
        <v>7271.09</v>
      </c>
      <c r="O514" s="8">
        <v>6921.1625000000004</v>
      </c>
      <c r="P514" s="8">
        <f t="shared" si="106"/>
        <v>91241.142552884616</v>
      </c>
    </row>
    <row r="515" spans="1:16" x14ac:dyDescent="0.25">
      <c r="A515" s="11"/>
      <c r="B515" s="7"/>
      <c r="C515" s="7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</row>
    <row r="516" spans="1:16" x14ac:dyDescent="0.25">
      <c r="A516" s="10" t="s">
        <v>22</v>
      </c>
      <c r="B516" s="7"/>
      <c r="C516" s="7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</row>
    <row r="517" spans="1:16" x14ac:dyDescent="0.25">
      <c r="A517" s="10" t="s">
        <v>23</v>
      </c>
      <c r="B517" s="7"/>
      <c r="C517" s="7"/>
      <c r="D517" s="8">
        <f>SUM(D509:D516)</f>
        <v>8630440.9190021642</v>
      </c>
      <c r="E517" s="8">
        <f t="shared" ref="E517:P517" si="108">SUM(E509:E516)</f>
        <v>7674183.464982436</v>
      </c>
      <c r="F517" s="8">
        <f t="shared" si="108"/>
        <v>7701859.7928041033</v>
      </c>
      <c r="G517" s="8">
        <f t="shared" si="108"/>
        <v>7909634.6366710458</v>
      </c>
      <c r="H517" s="8">
        <f t="shared" si="108"/>
        <v>8929410.5670160726</v>
      </c>
      <c r="I517" s="8">
        <f t="shared" si="108"/>
        <v>9784721.6017377637</v>
      </c>
      <c r="J517" s="8">
        <f t="shared" si="108"/>
        <v>10401229.396028981</v>
      </c>
      <c r="K517" s="8">
        <f t="shared" si="108"/>
        <v>10538401.171278873</v>
      </c>
      <c r="L517" s="8">
        <f t="shared" si="108"/>
        <v>10303721.38210756</v>
      </c>
      <c r="M517" s="8">
        <f t="shared" si="108"/>
        <v>9505239.9890003707</v>
      </c>
      <c r="N517" s="8">
        <f t="shared" si="108"/>
        <v>8288665.6421672581</v>
      </c>
      <c r="O517" s="8">
        <f t="shared" si="108"/>
        <v>8191367.6135430308</v>
      </c>
      <c r="P517" s="8">
        <f t="shared" si="108"/>
        <v>107858876.17633967</v>
      </c>
    </row>
    <row r="518" spans="1:16" x14ac:dyDescent="0.25">
      <c r="A518" s="10"/>
      <c r="B518" s="7"/>
      <c r="C518" s="7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</row>
    <row r="519" spans="1:16" x14ac:dyDescent="0.25">
      <c r="A519" s="11" t="s">
        <v>24</v>
      </c>
      <c r="B519" s="7"/>
      <c r="C519" s="7"/>
      <c r="D519" s="8">
        <v>362033.56057445385</v>
      </c>
      <c r="E519" s="8">
        <v>419496.51073982572</v>
      </c>
      <c r="F519" s="8">
        <v>420012.45335875894</v>
      </c>
      <c r="G519" s="8">
        <v>506100.27754200523</v>
      </c>
      <c r="H519" s="8">
        <v>554296.93078116991</v>
      </c>
      <c r="I519" s="8">
        <v>555497.53215222491</v>
      </c>
      <c r="J519" s="8">
        <v>576529.01764984836</v>
      </c>
      <c r="K519" s="8">
        <v>589849.88377414737</v>
      </c>
      <c r="L519" s="8">
        <v>567330.00851190905</v>
      </c>
      <c r="M519" s="8">
        <v>544062.3598709018</v>
      </c>
      <c r="N519" s="8">
        <v>501986.60794144071</v>
      </c>
      <c r="O519" s="8">
        <v>415731.04674257414</v>
      </c>
      <c r="P519" s="8">
        <f>SUM(D519:O519)</f>
        <v>6012926.1896392591</v>
      </c>
    </row>
    <row r="520" spans="1:16" x14ac:dyDescent="0.25">
      <c r="A520" s="7"/>
      <c r="B520" s="7"/>
      <c r="C520" s="7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</row>
    <row r="521" spans="1:16" x14ac:dyDescent="0.25">
      <c r="A521" s="10" t="s">
        <v>25</v>
      </c>
      <c r="B521" s="7"/>
      <c r="C521" s="7"/>
      <c r="D521" s="8">
        <f>SUM(D517:D519)</f>
        <v>8992474.4795766175</v>
      </c>
      <c r="E521" s="8">
        <f t="shared" ref="E521:O521" si="109">SUM(E517:E519)</f>
        <v>8093679.9757222617</v>
      </c>
      <c r="F521" s="8">
        <f t="shared" si="109"/>
        <v>8121872.2461628625</v>
      </c>
      <c r="G521" s="8">
        <f t="shared" si="109"/>
        <v>8415734.9142130502</v>
      </c>
      <c r="H521" s="8">
        <f t="shared" si="109"/>
        <v>9483707.4977972433</v>
      </c>
      <c r="I521" s="8">
        <f t="shared" si="109"/>
        <v>10340219.133889988</v>
      </c>
      <c r="J521" s="8">
        <f t="shared" si="109"/>
        <v>10977758.413678829</v>
      </c>
      <c r="K521" s="8">
        <f t="shared" si="109"/>
        <v>11128251.055053022</v>
      </c>
      <c r="L521" s="8">
        <f t="shared" si="109"/>
        <v>10871051.390619468</v>
      </c>
      <c r="M521" s="8">
        <f t="shared" si="109"/>
        <v>10049302.348871272</v>
      </c>
      <c r="N521" s="8">
        <f t="shared" si="109"/>
        <v>8790652.2501086984</v>
      </c>
      <c r="O521" s="8">
        <f t="shared" si="109"/>
        <v>8607098.6602856051</v>
      </c>
      <c r="P521" s="8">
        <f>SUM(P517:P519)</f>
        <v>113871802.36597893</v>
      </c>
    </row>
    <row r="522" spans="1:16" x14ac:dyDescent="0.25">
      <c r="A522" s="7"/>
      <c r="B522" s="7"/>
      <c r="C522" s="7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</row>
    <row r="523" spans="1:16" x14ac:dyDescent="0.25">
      <c r="A523" s="10" t="s">
        <v>26</v>
      </c>
      <c r="B523" s="7"/>
      <c r="C523" s="7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</row>
    <row r="524" spans="1:16" x14ac:dyDescent="0.25">
      <c r="A524" s="11" t="s">
        <v>16</v>
      </c>
      <c r="B524" s="7"/>
      <c r="C524" s="7"/>
      <c r="D524" s="13">
        <v>4388457.1012385888</v>
      </c>
      <c r="E524" s="13">
        <v>4394492.7830386991</v>
      </c>
      <c r="F524" s="13">
        <v>4400761.6195807317</v>
      </c>
      <c r="G524" s="13">
        <v>4405810.8785533942</v>
      </c>
      <c r="H524" s="13">
        <v>4410153.2248782385</v>
      </c>
      <c r="I524" s="13">
        <v>4415300.5838656789</v>
      </c>
      <c r="J524" s="13">
        <v>4420266.0095894672</v>
      </c>
      <c r="K524" s="13">
        <v>4425448.2830355084</v>
      </c>
      <c r="L524" s="13">
        <v>4431059.3616353571</v>
      </c>
      <c r="M524" s="13">
        <v>4436778.0737298569</v>
      </c>
      <c r="N524" s="13">
        <v>4442665.847277387</v>
      </c>
      <c r="O524" s="13">
        <v>4448649.7004691996</v>
      </c>
      <c r="P524" s="8">
        <f>AVERAGE(C524:O524)</f>
        <v>4418320.288907676</v>
      </c>
    </row>
    <row r="525" spans="1:16" x14ac:dyDescent="0.25">
      <c r="A525" s="11" t="s">
        <v>17</v>
      </c>
      <c r="B525" s="7"/>
      <c r="C525" s="7"/>
      <c r="D525" s="13">
        <v>550565.12819172931</v>
      </c>
      <c r="E525" s="13">
        <v>551074.11438021122</v>
      </c>
      <c r="F525" s="13">
        <v>551583.44485993101</v>
      </c>
      <c r="G525" s="13">
        <v>552167.64476504165</v>
      </c>
      <c r="H525" s="13">
        <v>552752.15427481616</v>
      </c>
      <c r="I525" s="13">
        <v>553305.98890900251</v>
      </c>
      <c r="J525" s="13">
        <v>553851.17470626778</v>
      </c>
      <c r="K525" s="13">
        <v>554382.54010303668</v>
      </c>
      <c r="L525" s="13">
        <v>554911.54543803085</v>
      </c>
      <c r="M525" s="13">
        <v>555419.37279860408</v>
      </c>
      <c r="N525" s="13">
        <v>555925.09749056818</v>
      </c>
      <c r="O525" s="13">
        <v>556419.5025210008</v>
      </c>
      <c r="P525" s="8">
        <f>AVERAGE(D525:O525)</f>
        <v>553529.80903651996</v>
      </c>
    </row>
    <row r="526" spans="1:16" x14ac:dyDescent="0.25">
      <c r="A526" s="11" t="s">
        <v>18</v>
      </c>
      <c r="B526" s="7"/>
      <c r="C526" s="7"/>
      <c r="D526" s="13">
        <v>13676.948873716185</v>
      </c>
      <c r="E526" s="13">
        <v>13733.514964680511</v>
      </c>
      <c r="F526" s="13">
        <v>13777.030455083162</v>
      </c>
      <c r="G526" s="13">
        <v>13816.991864712549</v>
      </c>
      <c r="H526" s="13">
        <v>13848.608399464014</v>
      </c>
      <c r="I526" s="13">
        <v>13877.289395053345</v>
      </c>
      <c r="J526" s="13">
        <v>13897.215870837077</v>
      </c>
      <c r="K526" s="13">
        <v>13913.625309403671</v>
      </c>
      <c r="L526" s="13">
        <v>13925.599161522647</v>
      </c>
      <c r="M526" s="13">
        <v>13936.044059034704</v>
      </c>
      <c r="N526" s="13">
        <v>13950.003506366007</v>
      </c>
      <c r="O526" s="13">
        <v>13964.629865040861</v>
      </c>
      <c r="P526" s="8">
        <f>AVERAGE(D526:O526)</f>
        <v>13859.791810409561</v>
      </c>
    </row>
    <row r="527" spans="1:16" x14ac:dyDescent="0.25">
      <c r="A527" s="11" t="s">
        <v>19</v>
      </c>
      <c r="B527" s="7"/>
      <c r="C527" s="7"/>
      <c r="D527" s="13">
        <v>3926.3755641728499</v>
      </c>
      <c r="E527" s="13">
        <v>3933.2350983010801</v>
      </c>
      <c r="F527" s="13">
        <v>3940.0903418937501</v>
      </c>
      <c r="G527" s="13">
        <v>3946.9412976345002</v>
      </c>
      <c r="H527" s="13">
        <v>3953.7879682053299</v>
      </c>
      <c r="I527" s="13">
        <v>3960.6303562865401</v>
      </c>
      <c r="J527" s="13">
        <v>3967.46846455677</v>
      </c>
      <c r="K527" s="13">
        <v>3974.3022956929799</v>
      </c>
      <c r="L527" s="13">
        <v>3981.1318523704499</v>
      </c>
      <c r="M527" s="13">
        <v>3987.9571372627902</v>
      </c>
      <c r="N527" s="13">
        <v>3994.7781530419302</v>
      </c>
      <c r="O527" s="13">
        <v>4001.59490237815</v>
      </c>
      <c r="P527" s="8">
        <f>AVERAGE(D527:O527)</f>
        <v>3964.0244526497595</v>
      </c>
    </row>
    <row r="528" spans="1:16" x14ac:dyDescent="0.25">
      <c r="A528" s="11" t="s">
        <v>20</v>
      </c>
      <c r="B528" s="7"/>
      <c r="C528" s="7"/>
      <c r="D528" s="13">
        <v>182</v>
      </c>
      <c r="E528" s="13">
        <v>182</v>
      </c>
      <c r="F528" s="13">
        <v>182</v>
      </c>
      <c r="G528" s="13">
        <v>182</v>
      </c>
      <c r="H528" s="13">
        <v>182</v>
      </c>
      <c r="I528" s="13">
        <v>182</v>
      </c>
      <c r="J528" s="13">
        <v>182</v>
      </c>
      <c r="K528" s="13">
        <v>182</v>
      </c>
      <c r="L528" s="13">
        <v>182</v>
      </c>
      <c r="M528" s="13">
        <v>182</v>
      </c>
      <c r="N528" s="13">
        <v>182</v>
      </c>
      <c r="O528" s="13">
        <v>181</v>
      </c>
      <c r="P528" s="8">
        <f>AVERAGE(D528:O528)</f>
        <v>181.91666666666666</v>
      </c>
    </row>
    <row r="529" spans="1:16" x14ac:dyDescent="0.25">
      <c r="A529" s="11" t="s">
        <v>21</v>
      </c>
      <c r="B529" s="7"/>
      <c r="C529" s="7"/>
      <c r="D529" s="13">
        <v>27</v>
      </c>
      <c r="E529" s="13">
        <v>27</v>
      </c>
      <c r="F529" s="13">
        <v>27</v>
      </c>
      <c r="G529" s="13">
        <v>27</v>
      </c>
      <c r="H529" s="13">
        <v>27</v>
      </c>
      <c r="I529" s="13">
        <v>27</v>
      </c>
      <c r="J529" s="13">
        <v>27</v>
      </c>
      <c r="K529" s="13">
        <v>27</v>
      </c>
      <c r="L529" s="13">
        <v>27</v>
      </c>
      <c r="M529" s="13">
        <v>27</v>
      </c>
      <c r="N529" s="13">
        <v>27</v>
      </c>
      <c r="O529" s="13">
        <v>27</v>
      </c>
      <c r="P529" s="8">
        <f>AVERAGE(D529:O529)</f>
        <v>27</v>
      </c>
    </row>
    <row r="530" spans="1:16" x14ac:dyDescent="0.25">
      <c r="A530" s="11"/>
      <c r="B530" s="7"/>
      <c r="C530" s="7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</row>
    <row r="531" spans="1:16" x14ac:dyDescent="0.25">
      <c r="A531" s="10" t="s">
        <v>22</v>
      </c>
      <c r="B531" s="7"/>
      <c r="C531" s="7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</row>
    <row r="532" spans="1:16" x14ac:dyDescent="0.25">
      <c r="A532" s="10" t="s">
        <v>26</v>
      </c>
      <c r="B532" s="7"/>
      <c r="C532" s="7"/>
      <c r="D532" s="8">
        <f t="shared" ref="D532:P532" si="110">SUM(D524:D531)</f>
        <v>4956834.5538682071</v>
      </c>
      <c r="E532" s="8">
        <f t="shared" si="110"/>
        <v>4963442.6474818923</v>
      </c>
      <c r="F532" s="8">
        <f t="shared" si="110"/>
        <v>4970271.1852376405</v>
      </c>
      <c r="G532" s="8">
        <f t="shared" si="110"/>
        <v>4975951.4564807834</v>
      </c>
      <c r="H532" s="8">
        <f t="shared" si="110"/>
        <v>4980916.7755207233</v>
      </c>
      <c r="I532" s="8">
        <f t="shared" si="110"/>
        <v>4986653.4925260209</v>
      </c>
      <c r="J532" s="8">
        <f t="shared" si="110"/>
        <v>4992190.8686311292</v>
      </c>
      <c r="K532" s="8">
        <f t="shared" si="110"/>
        <v>4997927.7507436424</v>
      </c>
      <c r="L532" s="8">
        <f t="shared" si="110"/>
        <v>5004086.638087281</v>
      </c>
      <c r="M532" s="8">
        <f t="shared" si="110"/>
        <v>5010330.4477247577</v>
      </c>
      <c r="N532" s="8">
        <f t="shared" si="110"/>
        <v>5016744.7264273642</v>
      </c>
      <c r="O532" s="8">
        <f t="shared" si="110"/>
        <v>5023243.4277576199</v>
      </c>
      <c r="P532" s="8">
        <f t="shared" si="110"/>
        <v>4989882.8308739224</v>
      </c>
    </row>
    <row r="533" spans="1:16" x14ac:dyDescent="0.25">
      <c r="A533" s="10"/>
      <c r="B533" s="7"/>
      <c r="C533" s="7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</row>
    <row r="534" spans="1:16" x14ac:dyDescent="0.25">
      <c r="A534" s="11" t="s">
        <v>24</v>
      </c>
      <c r="B534" s="7"/>
      <c r="C534" s="7"/>
      <c r="D534" s="13">
        <v>6</v>
      </c>
      <c r="E534" s="13">
        <v>6</v>
      </c>
      <c r="F534" s="13">
        <v>6</v>
      </c>
      <c r="G534" s="13">
        <v>6</v>
      </c>
      <c r="H534" s="13">
        <v>6</v>
      </c>
      <c r="I534" s="13">
        <v>6</v>
      </c>
      <c r="J534" s="13">
        <v>6</v>
      </c>
      <c r="K534" s="13">
        <v>6</v>
      </c>
      <c r="L534" s="13">
        <v>6</v>
      </c>
      <c r="M534" s="13">
        <v>6</v>
      </c>
      <c r="N534" s="13">
        <v>6</v>
      </c>
      <c r="O534" s="13">
        <v>6</v>
      </c>
      <c r="P534" s="8">
        <f>AVERAGE(D534:O534)</f>
        <v>6</v>
      </c>
    </row>
    <row r="535" spans="1:16" x14ac:dyDescent="0.25">
      <c r="A535" s="7"/>
      <c r="B535" s="7"/>
      <c r="C535" s="7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</row>
    <row r="536" spans="1:16" x14ac:dyDescent="0.25">
      <c r="A536" s="14" t="s">
        <v>27</v>
      </c>
      <c r="B536" s="7"/>
      <c r="C536" s="7"/>
      <c r="D536" s="8">
        <f t="shared" ref="D536:O536" si="111">SUM(D532:D534)</f>
        <v>4956840.5538682071</v>
      </c>
      <c r="E536" s="8">
        <f t="shared" si="111"/>
        <v>4963448.6474818923</v>
      </c>
      <c r="F536" s="8">
        <f t="shared" si="111"/>
        <v>4970277.1852376405</v>
      </c>
      <c r="G536" s="8">
        <f t="shared" si="111"/>
        <v>4975957.4564807834</v>
      </c>
      <c r="H536" s="8">
        <f t="shared" si="111"/>
        <v>4980922.7755207233</v>
      </c>
      <c r="I536" s="8">
        <f t="shared" si="111"/>
        <v>4986659.4925260209</v>
      </c>
      <c r="J536" s="8">
        <f t="shared" si="111"/>
        <v>4992196.8686311292</v>
      </c>
      <c r="K536" s="8">
        <f t="shared" si="111"/>
        <v>4997933.7507436424</v>
      </c>
      <c r="L536" s="8">
        <f t="shared" si="111"/>
        <v>5004092.638087281</v>
      </c>
      <c r="M536" s="8">
        <f t="shared" si="111"/>
        <v>5010336.4477247577</v>
      </c>
      <c r="N536" s="8">
        <f t="shared" si="111"/>
        <v>5016750.7264273642</v>
      </c>
      <c r="O536" s="8">
        <f t="shared" si="111"/>
        <v>5023249.4277576199</v>
      </c>
      <c r="P536" s="8">
        <f>SUM(P532:P534)</f>
        <v>4989888.8308739224</v>
      </c>
    </row>
    <row r="537" spans="1:16" x14ac:dyDescent="0.25">
      <c r="A537" s="7"/>
      <c r="B537" s="7"/>
      <c r="C537" s="7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</row>
    <row r="538" spans="1:16" x14ac:dyDescent="0.25">
      <c r="A538" s="10" t="s">
        <v>28</v>
      </c>
      <c r="B538" s="7"/>
      <c r="C538" s="7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</row>
    <row r="539" spans="1:16" x14ac:dyDescent="0.25">
      <c r="A539" s="11" t="s">
        <v>16</v>
      </c>
      <c r="B539" s="7"/>
      <c r="C539" s="7"/>
      <c r="D539" s="8">
        <f t="shared" ref="D539:P544" si="112">(D509/D524)*1000</f>
        <v>1021.5805424462667</v>
      </c>
      <c r="E539" s="8">
        <f t="shared" si="112"/>
        <v>904.14083247730628</v>
      </c>
      <c r="F539" s="8">
        <f t="shared" si="112"/>
        <v>886.48912828633786</v>
      </c>
      <c r="G539" s="8">
        <f t="shared" si="112"/>
        <v>909.34829491248752</v>
      </c>
      <c r="H539" s="8">
        <f t="shared" si="112"/>
        <v>1059.2007404671226</v>
      </c>
      <c r="I539" s="8">
        <f t="shared" si="112"/>
        <v>1207.0566080919932</v>
      </c>
      <c r="J539" s="8">
        <f t="shared" si="112"/>
        <v>1312.1820996720489</v>
      </c>
      <c r="K539" s="8">
        <f t="shared" si="112"/>
        <v>1340.0890778685193</v>
      </c>
      <c r="L539" s="8">
        <f t="shared" si="112"/>
        <v>1296.7364738778942</v>
      </c>
      <c r="M539" s="8">
        <f t="shared" si="112"/>
        <v>1165.0256687304402</v>
      </c>
      <c r="N539" s="8">
        <f t="shared" si="112"/>
        <v>961.71705987102325</v>
      </c>
      <c r="O539" s="8">
        <f t="shared" si="112"/>
        <v>923.77036453635924</v>
      </c>
      <c r="P539" s="8">
        <f t="shared" si="112"/>
        <v>12989.661684805653</v>
      </c>
    </row>
    <row r="540" spans="1:16" x14ac:dyDescent="0.25">
      <c r="A540" s="11" t="s">
        <v>17</v>
      </c>
      <c r="B540" s="7"/>
      <c r="C540" s="7"/>
      <c r="D540" s="8">
        <f t="shared" si="112"/>
        <v>6940.1202475975224</v>
      </c>
      <c r="E540" s="8">
        <f t="shared" si="112"/>
        <v>6131.6944719123339</v>
      </c>
      <c r="F540" s="8">
        <f t="shared" si="112"/>
        <v>6305.5145356609073</v>
      </c>
      <c r="G540" s="8">
        <f t="shared" si="112"/>
        <v>6477.4562781539062</v>
      </c>
      <c r="H540" s="8">
        <f t="shared" si="112"/>
        <v>7109.2761069693688</v>
      </c>
      <c r="I540" s="8">
        <f t="shared" si="112"/>
        <v>7461.409848464702</v>
      </c>
      <c r="J540" s="8">
        <f t="shared" si="112"/>
        <v>7711.9455150336935</v>
      </c>
      <c r="K540" s="8">
        <f t="shared" si="112"/>
        <v>7703.7268431925413</v>
      </c>
      <c r="L540" s="8">
        <f t="shared" si="112"/>
        <v>7616.9650952059746</v>
      </c>
      <c r="M540" s="8">
        <f t="shared" si="112"/>
        <v>7218.161262011814</v>
      </c>
      <c r="N540" s="8">
        <f t="shared" si="112"/>
        <v>6640.3764491373386</v>
      </c>
      <c r="O540" s="8">
        <f t="shared" si="112"/>
        <v>6742.4538742283466</v>
      </c>
      <c r="P540" s="8">
        <f t="shared" si="112"/>
        <v>84067.542789355663</v>
      </c>
    </row>
    <row r="541" spans="1:16" x14ac:dyDescent="0.25">
      <c r="A541" s="11" t="s">
        <v>18</v>
      </c>
      <c r="B541" s="7"/>
      <c r="C541" s="7"/>
      <c r="D541" s="8">
        <f t="shared" si="112"/>
        <v>19987.079597056487</v>
      </c>
      <c r="E541" s="8">
        <f t="shared" si="112"/>
        <v>19869.479444301844</v>
      </c>
      <c r="F541" s="8">
        <f t="shared" si="112"/>
        <v>19869.066794341739</v>
      </c>
      <c r="G541" s="8">
        <f t="shared" si="112"/>
        <v>19883.9860963424</v>
      </c>
      <c r="H541" s="8">
        <f t="shared" si="112"/>
        <v>19963.440374631751</v>
      </c>
      <c r="I541" s="8">
        <f t="shared" si="112"/>
        <v>20021.894686618223</v>
      </c>
      <c r="J541" s="8">
        <f t="shared" si="112"/>
        <v>20078.071449187788</v>
      </c>
      <c r="K541" s="8">
        <f t="shared" si="112"/>
        <v>20089.538672125651</v>
      </c>
      <c r="L541" s="8">
        <f t="shared" si="112"/>
        <v>20054.783307043148</v>
      </c>
      <c r="M541" s="8">
        <f t="shared" si="112"/>
        <v>19980.90484561937</v>
      </c>
      <c r="N541" s="8">
        <f t="shared" si="112"/>
        <v>19862.59531309364</v>
      </c>
      <c r="O541" s="8">
        <f t="shared" si="112"/>
        <v>19839.775547364105</v>
      </c>
      <c r="P541" s="8">
        <f t="shared" si="112"/>
        <v>239501.78032912605</v>
      </c>
    </row>
    <row r="542" spans="1:16" x14ac:dyDescent="0.25">
      <c r="A542" s="11" t="s">
        <v>19</v>
      </c>
      <c r="B542" s="7"/>
      <c r="C542" s="7"/>
      <c r="D542" s="8">
        <f t="shared" si="112"/>
        <v>11086.039196599251</v>
      </c>
      <c r="E542" s="8">
        <f t="shared" si="112"/>
        <v>10234.35254291783</v>
      </c>
      <c r="F542" s="8">
        <f t="shared" si="112"/>
        <v>10231.610628160237</v>
      </c>
      <c r="G542" s="8">
        <f t="shared" si="112"/>
        <v>10704.850214533128</v>
      </c>
      <c r="H542" s="8">
        <f t="shared" si="112"/>
        <v>10623.510467158698</v>
      </c>
      <c r="I542" s="8">
        <f t="shared" si="112"/>
        <v>9890.5053503632444</v>
      </c>
      <c r="J542" s="8">
        <f t="shared" si="112"/>
        <v>10257.84050067072</v>
      </c>
      <c r="K542" s="8">
        <f t="shared" si="112"/>
        <v>11960.57115994261</v>
      </c>
      <c r="L542" s="8">
        <f t="shared" si="112"/>
        <v>10459.104484908654</v>
      </c>
      <c r="M542" s="8">
        <f t="shared" si="112"/>
        <v>9712.7497417397826</v>
      </c>
      <c r="N542" s="8">
        <f t="shared" si="112"/>
        <v>9571.7344925448979</v>
      </c>
      <c r="O542" s="8">
        <f t="shared" si="112"/>
        <v>11093.620803362626</v>
      </c>
      <c r="P542" s="8">
        <f t="shared" si="112"/>
        <v>125820.99915941207</v>
      </c>
    </row>
    <row r="543" spans="1:16" x14ac:dyDescent="0.25">
      <c r="A543" s="11" t="s">
        <v>20</v>
      </c>
      <c r="B543" s="7"/>
      <c r="C543" s="7"/>
      <c r="D543" s="8">
        <f t="shared" si="112"/>
        <v>9130.0208423141321</v>
      </c>
      <c r="E543" s="8">
        <f t="shared" si="112"/>
        <v>9496.1504519981972</v>
      </c>
      <c r="F543" s="8">
        <f t="shared" si="112"/>
        <v>10613.313813388564</v>
      </c>
      <c r="G543" s="8">
        <f t="shared" si="112"/>
        <v>10470.761521430717</v>
      </c>
      <c r="H543" s="8">
        <f t="shared" si="112"/>
        <v>11949.567419215744</v>
      </c>
      <c r="I543" s="8">
        <f t="shared" si="112"/>
        <v>11084.617455951664</v>
      </c>
      <c r="J543" s="8">
        <f t="shared" si="112"/>
        <v>10553.85284127589</v>
      </c>
      <c r="K543" s="8">
        <f t="shared" si="112"/>
        <v>10446.060686274948</v>
      </c>
      <c r="L543" s="8">
        <f t="shared" si="112"/>
        <v>11361.617597464961</v>
      </c>
      <c r="M543" s="8">
        <f t="shared" si="112"/>
        <v>10858.880355003461</v>
      </c>
      <c r="N543" s="8">
        <f t="shared" si="112"/>
        <v>10631.102048187753</v>
      </c>
      <c r="O543" s="8">
        <f t="shared" si="112"/>
        <v>10141.251364763575</v>
      </c>
      <c r="P543" s="8">
        <f t="shared" si="112"/>
        <v>126739.50614533196</v>
      </c>
    </row>
    <row r="544" spans="1:16" x14ac:dyDescent="0.25">
      <c r="A544" s="11" t="s">
        <v>21</v>
      </c>
      <c r="B544" s="7"/>
      <c r="C544" s="7"/>
      <c r="D544" s="8">
        <f>(D514/D529)*1000</f>
        <v>286609.49074074073</v>
      </c>
      <c r="E544" s="8">
        <f t="shared" si="112"/>
        <v>261659.02777777775</v>
      </c>
      <c r="F544" s="8">
        <f t="shared" si="112"/>
        <v>245674.0740740741</v>
      </c>
      <c r="G544" s="8">
        <f t="shared" si="112"/>
        <v>284528.93518518523</v>
      </c>
      <c r="H544" s="8">
        <f t="shared" si="112"/>
        <v>291167.59259259258</v>
      </c>
      <c r="I544" s="8">
        <f t="shared" si="112"/>
        <v>285979.16666666663</v>
      </c>
      <c r="J544" s="8">
        <f t="shared" si="112"/>
        <v>300652.83582621079</v>
      </c>
      <c r="K544" s="8">
        <f t="shared" si="112"/>
        <v>301488.3235398861</v>
      </c>
      <c r="L544" s="8">
        <f t="shared" si="112"/>
        <v>299313.16328347579</v>
      </c>
      <c r="M544" s="8">
        <f t="shared" si="112"/>
        <v>296589.98486467235</v>
      </c>
      <c r="N544" s="8">
        <f t="shared" si="112"/>
        <v>269299.62962962966</v>
      </c>
      <c r="O544" s="8">
        <f t="shared" si="112"/>
        <v>256339.35185185185</v>
      </c>
      <c r="P544" s="8">
        <f t="shared" si="112"/>
        <v>3379301.5760327633</v>
      </c>
    </row>
    <row r="545" spans="1:32" x14ac:dyDescent="0.25">
      <c r="A545" s="11"/>
      <c r="B545" s="7"/>
      <c r="C545" s="7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</row>
    <row r="546" spans="1:32" x14ac:dyDescent="0.25">
      <c r="A546" s="10" t="s">
        <v>22</v>
      </c>
      <c r="B546" s="7"/>
      <c r="C546" s="7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</row>
    <row r="547" spans="1:32" x14ac:dyDescent="0.25">
      <c r="A547" s="10" t="s">
        <v>28</v>
      </c>
      <c r="B547" s="7"/>
      <c r="C547" s="7"/>
      <c r="D547" s="8">
        <f t="shared" ref="D547:P547" si="113">(D517/D532)*1000</f>
        <v>1741.1194231340953</v>
      </c>
      <c r="E547" s="8">
        <f t="shared" si="113"/>
        <v>1546.141259207616</v>
      </c>
      <c r="F547" s="8">
        <f t="shared" si="113"/>
        <v>1549.5854261794891</v>
      </c>
      <c r="G547" s="8">
        <f t="shared" si="113"/>
        <v>1589.5723070950326</v>
      </c>
      <c r="H547" s="8">
        <f t="shared" si="113"/>
        <v>1792.7243054733754</v>
      </c>
      <c r="I547" s="8">
        <f t="shared" si="113"/>
        <v>1962.1819756281584</v>
      </c>
      <c r="J547" s="8">
        <f t="shared" si="113"/>
        <v>2083.4999441599921</v>
      </c>
      <c r="K547" s="8">
        <f t="shared" si="113"/>
        <v>2108.5541241989467</v>
      </c>
      <c r="L547" s="8">
        <f t="shared" si="113"/>
        <v>2059.0613487151704</v>
      </c>
      <c r="M547" s="8">
        <f t="shared" si="113"/>
        <v>1897.1283607285418</v>
      </c>
      <c r="N547" s="8">
        <f t="shared" si="113"/>
        <v>1652.2000010293464</v>
      </c>
      <c r="O547" s="8">
        <f t="shared" si="113"/>
        <v>1630.6929439809498</v>
      </c>
      <c r="P547" s="8">
        <f t="shared" si="113"/>
        <v>21615.512795006729</v>
      </c>
    </row>
    <row r="548" spans="1:32" x14ac:dyDescent="0.25">
      <c r="A548" s="10"/>
      <c r="B548" s="7"/>
      <c r="C548" s="7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</row>
    <row r="549" spans="1:32" x14ac:dyDescent="0.25">
      <c r="A549" s="11" t="s">
        <v>24</v>
      </c>
      <c r="B549" s="7"/>
      <c r="C549" s="7"/>
      <c r="D549" s="8">
        <f t="shared" ref="D549:P549" si="114">(D519/D534)*1000</f>
        <v>60338926.762408979</v>
      </c>
      <c r="E549" s="8">
        <f t="shared" si="114"/>
        <v>69916085.123304293</v>
      </c>
      <c r="F549" s="8">
        <f t="shared" si="114"/>
        <v>70002075.559793159</v>
      </c>
      <c r="G549" s="8">
        <f t="shared" si="114"/>
        <v>84350046.257000864</v>
      </c>
      <c r="H549" s="8">
        <f t="shared" si="114"/>
        <v>92382821.796861649</v>
      </c>
      <c r="I549" s="8">
        <f t="shared" si="114"/>
        <v>92582922.025370821</v>
      </c>
      <c r="J549" s="8">
        <f t="shared" si="114"/>
        <v>96088169.608308062</v>
      </c>
      <c r="K549" s="8">
        <f t="shared" si="114"/>
        <v>98308313.962357894</v>
      </c>
      <c r="L549" s="8">
        <f t="shared" si="114"/>
        <v>94555001.418651506</v>
      </c>
      <c r="M549" s="8">
        <f t="shared" si="114"/>
        <v>90677059.978483632</v>
      </c>
      <c r="N549" s="8">
        <f t="shared" si="114"/>
        <v>83664434.656906784</v>
      </c>
      <c r="O549" s="8">
        <f t="shared" si="114"/>
        <v>69288507.790429026</v>
      </c>
      <c r="P549" s="8">
        <f t="shared" si="114"/>
        <v>1002154364.9398764</v>
      </c>
    </row>
    <row r="550" spans="1:32" x14ac:dyDescent="0.25">
      <c r="A550" s="7"/>
      <c r="B550" s="7"/>
      <c r="C550" s="7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</row>
    <row r="551" spans="1:32" x14ac:dyDescent="0.25">
      <c r="A551" s="14" t="s">
        <v>29</v>
      </c>
      <c r="B551" s="7"/>
      <c r="C551" s="7"/>
      <c r="D551" s="8">
        <f t="shared" ref="D551:P551" si="115">(D521/D536)*1000</f>
        <v>1814.1544763950683</v>
      </c>
      <c r="E551" s="8">
        <f t="shared" si="115"/>
        <v>1630.6565355175842</v>
      </c>
      <c r="F551" s="8">
        <f t="shared" si="115"/>
        <v>1634.0883905400412</v>
      </c>
      <c r="G551" s="8">
        <f t="shared" si="115"/>
        <v>1691.2795151116563</v>
      </c>
      <c r="H551" s="8">
        <f t="shared" si="115"/>
        <v>1904.0061300299487</v>
      </c>
      <c r="I551" s="8">
        <f t="shared" si="115"/>
        <v>2073.57633890741</v>
      </c>
      <c r="J551" s="8">
        <f t="shared" si="115"/>
        <v>2198.9834741210739</v>
      </c>
      <c r="K551" s="8">
        <f t="shared" si="115"/>
        <v>2226.5703408728154</v>
      </c>
      <c r="L551" s="8">
        <f t="shared" si="115"/>
        <v>2172.4320824673459</v>
      </c>
      <c r="M551" s="8">
        <f t="shared" si="115"/>
        <v>2005.7140780305795</v>
      </c>
      <c r="N551" s="8">
        <f t="shared" si="115"/>
        <v>1752.2601240283043</v>
      </c>
      <c r="O551" s="8">
        <f t="shared" si="115"/>
        <v>1713.4523746171642</v>
      </c>
      <c r="P551" s="8">
        <f t="shared" si="115"/>
        <v>22820.508878157827</v>
      </c>
    </row>
    <row r="553" spans="1:32" x14ac:dyDescent="0.25">
      <c r="A553" s="1" t="s">
        <v>46</v>
      </c>
      <c r="B553" s="2"/>
      <c r="C553" s="2"/>
      <c r="D553" s="3"/>
      <c r="E553" s="3"/>
      <c r="F553" s="3"/>
      <c r="G553" s="3"/>
      <c r="H553" s="3"/>
      <c r="I553" s="3"/>
      <c r="J553" s="2"/>
      <c r="K553" s="3"/>
      <c r="L553" s="3"/>
      <c r="M553" s="3"/>
      <c r="N553" s="3"/>
      <c r="O553" s="3"/>
      <c r="P553" s="3"/>
    </row>
    <row r="554" spans="1:32" x14ac:dyDescent="0.25">
      <c r="A554" s="1" t="s">
        <v>1</v>
      </c>
      <c r="B554" s="2"/>
      <c r="C554" s="2"/>
      <c r="D554" s="3"/>
      <c r="E554" s="3"/>
      <c r="F554" s="3"/>
      <c r="G554" s="3"/>
      <c r="H554" s="3"/>
      <c r="I554" s="2"/>
      <c r="J554" s="3"/>
      <c r="K554" s="3"/>
      <c r="L554" s="3"/>
      <c r="M554" s="3"/>
      <c r="N554" s="3"/>
      <c r="O554" s="3"/>
      <c r="P554" s="3"/>
    </row>
    <row r="555" spans="1:32" x14ac:dyDescent="0.25">
      <c r="A555" s="1" t="s">
        <v>31</v>
      </c>
      <c r="B555" s="2"/>
      <c r="C555" s="2"/>
      <c r="D555" s="3"/>
      <c r="E555" s="3"/>
      <c r="F555" s="3"/>
      <c r="G555" s="3"/>
      <c r="H555" s="3"/>
      <c r="I555" s="2"/>
      <c r="J555" s="3"/>
      <c r="K555" s="3"/>
      <c r="L555" s="3"/>
      <c r="M555" s="3"/>
      <c r="N555" s="3"/>
      <c r="O555" s="3"/>
      <c r="P555" s="3"/>
    </row>
    <row r="556" spans="1:32" x14ac:dyDescent="0.25">
      <c r="A556" s="7"/>
      <c r="B556" s="7"/>
      <c r="C556" s="7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</row>
    <row r="557" spans="1:32" x14ac:dyDescent="0.25">
      <c r="A557" s="7"/>
      <c r="B557" s="7"/>
      <c r="C557" s="7"/>
      <c r="D557" s="9" t="s">
        <v>2</v>
      </c>
      <c r="E557" s="9" t="s">
        <v>3</v>
      </c>
      <c r="F557" s="9" t="s">
        <v>4</v>
      </c>
      <c r="G557" s="9" t="s">
        <v>5</v>
      </c>
      <c r="H557" s="9" t="s">
        <v>6</v>
      </c>
      <c r="I557" s="9" t="s">
        <v>7</v>
      </c>
      <c r="J557" s="9" t="s">
        <v>8</v>
      </c>
      <c r="K557" s="9" t="s">
        <v>9</v>
      </c>
      <c r="L557" s="9" t="s">
        <v>10</v>
      </c>
      <c r="M557" s="9" t="s">
        <v>11</v>
      </c>
      <c r="N557" s="9" t="s">
        <v>12</v>
      </c>
      <c r="O557" s="9" t="s">
        <v>13</v>
      </c>
      <c r="P557" s="9" t="s">
        <v>14</v>
      </c>
      <c r="U557" s="9" t="s">
        <v>2</v>
      </c>
      <c r="V557" s="9" t="s">
        <v>3</v>
      </c>
      <c r="W557" s="9" t="s">
        <v>4</v>
      </c>
      <c r="X557" s="9" t="s">
        <v>5</v>
      </c>
      <c r="Y557" s="9" t="s">
        <v>6</v>
      </c>
      <c r="Z557" s="9" t="s">
        <v>7</v>
      </c>
      <c r="AA557" s="9" t="s">
        <v>8</v>
      </c>
      <c r="AB557" s="9" t="s">
        <v>9</v>
      </c>
      <c r="AC557" s="9" t="s">
        <v>10</v>
      </c>
      <c r="AD557" s="9" t="s">
        <v>11</v>
      </c>
      <c r="AE557" s="9" t="s">
        <v>12</v>
      </c>
      <c r="AF557" s="9" t="s">
        <v>13</v>
      </c>
    </row>
    <row r="558" spans="1:32" x14ac:dyDescent="0.25">
      <c r="A558" s="10" t="s">
        <v>15</v>
      </c>
      <c r="B558" s="7"/>
      <c r="C558" s="7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</row>
    <row r="559" spans="1:32" x14ac:dyDescent="0.25">
      <c r="A559" s="11" t="s">
        <v>16</v>
      </c>
      <c r="B559" s="7"/>
      <c r="C559" s="7"/>
      <c r="D559" s="8">
        <v>4527706.3584624566</v>
      </c>
      <c r="E559" s="8">
        <v>4001554.0027868589</v>
      </c>
      <c r="F559" s="8">
        <v>3928994.4090868467</v>
      </c>
      <c r="G559" s="8">
        <v>4034934.5201556152</v>
      </c>
      <c r="H559" s="8">
        <v>4701867.7286351603</v>
      </c>
      <c r="I559" s="8">
        <v>5359879.3755917605</v>
      </c>
      <c r="J559" s="8">
        <v>5831103.9790543215</v>
      </c>
      <c r="K559" s="8">
        <v>5961194.032957213</v>
      </c>
      <c r="L559" s="8">
        <v>5778754.2274664808</v>
      </c>
      <c r="M559" s="8">
        <v>5197421.9328730721</v>
      </c>
      <c r="N559" s="8">
        <v>4298666.6714012492</v>
      </c>
      <c r="O559" s="8">
        <v>4139392.3273082515</v>
      </c>
      <c r="P559" s="8">
        <f t="shared" ref="P559:P564" si="116">SUM(D559:O559)</f>
        <v>57761469.565779284</v>
      </c>
      <c r="U559" s="22">
        <f>+AF509+1</f>
        <v>25</v>
      </c>
      <c r="V559" s="22">
        <f>+U559+1</f>
        <v>26</v>
      </c>
      <c r="W559" s="22">
        <f t="shared" ref="W559:AF559" si="117">+V559+1</f>
        <v>27</v>
      </c>
      <c r="X559" s="22">
        <f t="shared" si="117"/>
        <v>28</v>
      </c>
      <c r="Y559" s="22">
        <f t="shared" si="117"/>
        <v>29</v>
      </c>
      <c r="Z559" s="22">
        <f t="shared" si="117"/>
        <v>30</v>
      </c>
      <c r="AA559" s="22">
        <f t="shared" si="117"/>
        <v>31</v>
      </c>
      <c r="AB559" s="22">
        <f t="shared" si="117"/>
        <v>32</v>
      </c>
      <c r="AC559" s="22">
        <f t="shared" si="117"/>
        <v>33</v>
      </c>
      <c r="AD559" s="22">
        <f t="shared" si="117"/>
        <v>34</v>
      </c>
      <c r="AE559" s="22">
        <f t="shared" si="117"/>
        <v>35</v>
      </c>
      <c r="AF559" s="22">
        <f t="shared" si="117"/>
        <v>36</v>
      </c>
    </row>
    <row r="560" spans="1:32" x14ac:dyDescent="0.25">
      <c r="A560" s="11" t="s">
        <v>17</v>
      </c>
      <c r="B560" s="7"/>
      <c r="C560" s="7"/>
      <c r="D560" s="8">
        <v>3838833.1957340683</v>
      </c>
      <c r="E560" s="8">
        <v>3401924.3701364752</v>
      </c>
      <c r="F560" s="8">
        <v>3498353.3843182903</v>
      </c>
      <c r="G560" s="8">
        <v>3593505.8980686511</v>
      </c>
      <c r="H560" s="8">
        <v>3944336.7022348754</v>
      </c>
      <c r="I560" s="8">
        <v>4142259.7031869926</v>
      </c>
      <c r="J560" s="8">
        <v>4282855.5259482451</v>
      </c>
      <c r="K560" s="8">
        <v>4282137.3044982795</v>
      </c>
      <c r="L560" s="8">
        <v>4235449.4822124485</v>
      </c>
      <c r="M560" s="8">
        <v>4021728.2992281206</v>
      </c>
      <c r="N560" s="8">
        <v>3707076.7295545409</v>
      </c>
      <c r="O560" s="8">
        <v>3770409.5745052709</v>
      </c>
      <c r="P560" s="8">
        <f t="shared" si="116"/>
        <v>46718870.169626258</v>
      </c>
    </row>
    <row r="561" spans="1:16" x14ac:dyDescent="0.25">
      <c r="A561" s="11" t="s">
        <v>18</v>
      </c>
      <c r="B561" s="7"/>
      <c r="C561" s="7"/>
      <c r="D561" s="8">
        <v>277945.5258697581</v>
      </c>
      <c r="E561" s="8">
        <v>277395.01355234627</v>
      </c>
      <c r="F561" s="8">
        <v>278146.27604071313</v>
      </c>
      <c r="G561" s="8">
        <v>279059.99309447047</v>
      </c>
      <c r="H561" s="8">
        <v>280674.95678086183</v>
      </c>
      <c r="I561" s="8">
        <v>281952.42379000597</v>
      </c>
      <c r="J561" s="8">
        <v>283021.89037851035</v>
      </c>
      <c r="K561" s="8">
        <v>283420.37393566809</v>
      </c>
      <c r="L561" s="8">
        <v>283080.29738831264</v>
      </c>
      <c r="M561" s="8">
        <v>282210.08852688654</v>
      </c>
      <c r="N561" s="8">
        <v>280793.29438858695</v>
      </c>
      <c r="O561" s="8">
        <v>280701.54614868358</v>
      </c>
      <c r="P561" s="8">
        <f t="shared" si="116"/>
        <v>3368401.6798948036</v>
      </c>
    </row>
    <row r="562" spans="1:16" x14ac:dyDescent="0.25">
      <c r="A562" s="11" t="s">
        <v>19</v>
      </c>
      <c r="B562" s="7"/>
      <c r="C562" s="7"/>
      <c r="D562" s="8">
        <v>44437.361418641194</v>
      </c>
      <c r="E562" s="8">
        <v>41093.132113073123</v>
      </c>
      <c r="F562" s="8">
        <v>41151.738265096079</v>
      </c>
      <c r="G562" s="8">
        <v>43127.907026319852</v>
      </c>
      <c r="H562" s="8">
        <v>42872.395492977761</v>
      </c>
      <c r="I562" s="8">
        <v>39981.437700736096</v>
      </c>
      <c r="J562" s="8">
        <v>41535.975040372978</v>
      </c>
      <c r="K562" s="8">
        <v>48511.785085850053</v>
      </c>
      <c r="L562" s="8">
        <v>42492.76958906855</v>
      </c>
      <c r="M562" s="8">
        <v>39526.310213336896</v>
      </c>
      <c r="N562" s="8">
        <v>39017.245249342806</v>
      </c>
      <c r="O562" s="8">
        <v>45295.964636707875</v>
      </c>
      <c r="P562" s="8">
        <f t="shared" si="116"/>
        <v>509044.02183152322</v>
      </c>
    </row>
    <row r="563" spans="1:16" x14ac:dyDescent="0.25">
      <c r="A563" s="11" t="s">
        <v>20</v>
      </c>
      <c r="B563" s="7"/>
      <c r="C563" s="7"/>
      <c r="D563" s="8">
        <v>1655.3157183122548</v>
      </c>
      <c r="E563" s="8">
        <v>1719.1323672835986</v>
      </c>
      <c r="F563" s="8">
        <v>1936.3159099574862</v>
      </c>
      <c r="G563" s="8">
        <v>1909.674207139585</v>
      </c>
      <c r="H563" s="8">
        <v>2125.7682298014051</v>
      </c>
      <c r="I563" s="8">
        <v>2010.7509719385966</v>
      </c>
      <c r="J563" s="8">
        <v>1909.6316177743654</v>
      </c>
      <c r="K563" s="8">
        <v>1896.8056426853375</v>
      </c>
      <c r="L563" s="8">
        <v>2053.7807264096814</v>
      </c>
      <c r="M563" s="8">
        <v>1967.406099657934</v>
      </c>
      <c r="N563" s="8">
        <v>1925.2863001963776</v>
      </c>
      <c r="O563" s="8">
        <v>1825.9846163798175</v>
      </c>
      <c r="P563" s="8">
        <f t="shared" si="116"/>
        <v>22935.85240753644</v>
      </c>
    </row>
    <row r="564" spans="1:16" x14ac:dyDescent="0.25">
      <c r="A564" s="11" t="s">
        <v>21</v>
      </c>
      <c r="B564" s="7"/>
      <c r="C564" s="7"/>
      <c r="D564" s="8">
        <v>7730.4718749999993</v>
      </c>
      <c r="E564" s="8">
        <v>7048.9781249999987</v>
      </c>
      <c r="F564" s="8">
        <v>6644.0500000000011</v>
      </c>
      <c r="G564" s="8">
        <v>7727.4093750000011</v>
      </c>
      <c r="H564" s="8">
        <v>7814.0124999999989</v>
      </c>
      <c r="I564" s="8">
        <v>7713.6062499999989</v>
      </c>
      <c r="J564" s="8">
        <v>8101.0360240384607</v>
      </c>
      <c r="K564" s="8">
        <v>8154.7682091346169</v>
      </c>
      <c r="L564" s="8">
        <v>8090.4809495192312</v>
      </c>
      <c r="M564" s="8">
        <v>8009.707550480769</v>
      </c>
      <c r="N564" s="8">
        <v>7265.4039999999995</v>
      </c>
      <c r="O564" s="8">
        <v>6924.7937500000007</v>
      </c>
      <c r="P564" s="8">
        <f t="shared" si="116"/>
        <v>91224.718608173062</v>
      </c>
    </row>
    <row r="565" spans="1:16" x14ac:dyDescent="0.25">
      <c r="A565" s="11"/>
      <c r="B565" s="7"/>
      <c r="C565" s="7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</row>
    <row r="566" spans="1:16" x14ac:dyDescent="0.25">
      <c r="A566" s="10" t="s">
        <v>22</v>
      </c>
      <c r="B566" s="7"/>
      <c r="C566" s="7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</row>
    <row r="567" spans="1:16" x14ac:dyDescent="0.25">
      <c r="A567" s="10" t="s">
        <v>23</v>
      </c>
      <c r="B567" s="7"/>
      <c r="C567" s="7"/>
      <c r="D567" s="8">
        <f>SUM(D559:D566)</f>
        <v>8698308.2290782388</v>
      </c>
      <c r="E567" s="8">
        <f t="shared" ref="E567:P567" si="118">SUM(E559:E566)</f>
        <v>7730734.6290810378</v>
      </c>
      <c r="F567" s="8">
        <f t="shared" si="118"/>
        <v>7755226.1736209039</v>
      </c>
      <c r="G567" s="8">
        <f t="shared" si="118"/>
        <v>7960265.4019271955</v>
      </c>
      <c r="H567" s="8">
        <f t="shared" si="118"/>
        <v>8979691.5638736766</v>
      </c>
      <c r="I567" s="8">
        <f t="shared" si="118"/>
        <v>9833797.2974914331</v>
      </c>
      <c r="J567" s="8">
        <f t="shared" si="118"/>
        <v>10448528.038063262</v>
      </c>
      <c r="K567" s="8">
        <f t="shared" si="118"/>
        <v>10585315.07032883</v>
      </c>
      <c r="L567" s="8">
        <f t="shared" si="118"/>
        <v>10349921.038332241</v>
      </c>
      <c r="M567" s="8">
        <f t="shared" si="118"/>
        <v>9550863.7444915548</v>
      </c>
      <c r="N567" s="8">
        <f t="shared" si="118"/>
        <v>8334744.6308939168</v>
      </c>
      <c r="O567" s="8">
        <f t="shared" si="118"/>
        <v>8244550.1909652939</v>
      </c>
      <c r="P567" s="8">
        <f t="shared" si="118"/>
        <v>108471946.00814757</v>
      </c>
    </row>
    <row r="568" spans="1:16" x14ac:dyDescent="0.25">
      <c r="A568" s="10"/>
      <c r="B568" s="7"/>
      <c r="C568" s="7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</row>
    <row r="569" spans="1:16" x14ac:dyDescent="0.25">
      <c r="A569" s="11" t="s">
        <v>24</v>
      </c>
      <c r="B569" s="7"/>
      <c r="C569" s="7"/>
      <c r="D569" s="8">
        <v>367105.07882820722</v>
      </c>
      <c r="E569" s="8">
        <v>424300.192862747</v>
      </c>
      <c r="F569" s="8">
        <v>424878.69683363702</v>
      </c>
      <c r="G569" s="8">
        <v>511845.96581273089</v>
      </c>
      <c r="H569" s="8">
        <v>560547.63108850713</v>
      </c>
      <c r="I569" s="8">
        <v>561927.5916194031</v>
      </c>
      <c r="J569" s="8">
        <v>583220.17800476379</v>
      </c>
      <c r="K569" s="8">
        <v>596296.42217037291</v>
      </c>
      <c r="L569" s="8">
        <v>573929.59986585099</v>
      </c>
      <c r="M569" s="8">
        <v>550656.03757818602</v>
      </c>
      <c r="N569" s="8">
        <v>508025.07436687121</v>
      </c>
      <c r="O569" s="8">
        <v>421154.29243450472</v>
      </c>
      <c r="P569" s="8">
        <f>SUM(D569:O569)</f>
        <v>6083886.7614657823</v>
      </c>
    </row>
    <row r="570" spans="1:16" x14ac:dyDescent="0.25">
      <c r="A570" s="7"/>
      <c r="B570" s="7"/>
      <c r="C570" s="7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</row>
    <row r="571" spans="1:16" x14ac:dyDescent="0.25">
      <c r="A571" s="10" t="s">
        <v>25</v>
      </c>
      <c r="B571" s="7"/>
      <c r="C571" s="7"/>
      <c r="D571" s="8">
        <f>SUM(D567:D569)</f>
        <v>9065413.3079064451</v>
      </c>
      <c r="E571" s="8">
        <f t="shared" ref="E571:O571" si="119">SUM(E567:E569)</f>
        <v>8155034.8219437851</v>
      </c>
      <c r="F571" s="8">
        <f t="shared" si="119"/>
        <v>8180104.8704545405</v>
      </c>
      <c r="G571" s="8">
        <f t="shared" si="119"/>
        <v>8472111.367739927</v>
      </c>
      <c r="H571" s="8">
        <f t="shared" si="119"/>
        <v>9540239.194962183</v>
      </c>
      <c r="I571" s="8">
        <f t="shared" si="119"/>
        <v>10395724.889110837</v>
      </c>
      <c r="J571" s="8">
        <f t="shared" si="119"/>
        <v>11031748.216068026</v>
      </c>
      <c r="K571" s="8">
        <f t="shared" si="119"/>
        <v>11181611.492499202</v>
      </c>
      <c r="L571" s="8">
        <f t="shared" si="119"/>
        <v>10923850.638198093</v>
      </c>
      <c r="M571" s="8">
        <f t="shared" si="119"/>
        <v>10101519.782069741</v>
      </c>
      <c r="N571" s="8">
        <f t="shared" si="119"/>
        <v>8842769.7052607872</v>
      </c>
      <c r="O571" s="8">
        <f t="shared" si="119"/>
        <v>8665704.4833997991</v>
      </c>
      <c r="P571" s="8">
        <f>SUM(P567:P569)</f>
        <v>114555832.76961336</v>
      </c>
    </row>
    <row r="572" spans="1:16" x14ac:dyDescent="0.25">
      <c r="A572" s="7"/>
      <c r="B572" s="7"/>
      <c r="C572" s="7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</row>
    <row r="573" spans="1:16" x14ac:dyDescent="0.25">
      <c r="A573" s="10" t="s">
        <v>26</v>
      </c>
      <c r="B573" s="7"/>
      <c r="C573" s="7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</row>
    <row r="574" spans="1:16" x14ac:dyDescent="0.25">
      <c r="A574" s="11" t="s">
        <v>16</v>
      </c>
      <c r="B574" s="7"/>
      <c r="C574" s="7"/>
      <c r="D574" s="13">
        <v>4454506.2289137514</v>
      </c>
      <c r="E574" s="13">
        <v>4460399.9138769088</v>
      </c>
      <c r="F574" s="13">
        <v>4466453.407064911</v>
      </c>
      <c r="G574" s="13">
        <v>4471642.0232788492</v>
      </c>
      <c r="H574" s="13">
        <v>4476331.3316951348</v>
      </c>
      <c r="I574" s="13">
        <v>4481579.127269512</v>
      </c>
      <c r="J574" s="13">
        <v>4486689.3327759327</v>
      </c>
      <c r="K574" s="13">
        <v>4491924.7518661721</v>
      </c>
      <c r="L574" s="13">
        <v>4497452.429959476</v>
      </c>
      <c r="M574" s="13">
        <v>4503065.1572244875</v>
      </c>
      <c r="N574" s="13">
        <v>4508812.2135387054</v>
      </c>
      <c r="O574" s="13">
        <v>4514631.9175335467</v>
      </c>
      <c r="P574" s="8">
        <f>AVERAGE(C574:O574)</f>
        <v>4484457.3195831152</v>
      </c>
    </row>
    <row r="575" spans="1:16" x14ac:dyDescent="0.25">
      <c r="A575" s="11" t="s">
        <v>17</v>
      </c>
      <c r="B575" s="7"/>
      <c r="C575" s="7"/>
      <c r="D575" s="13">
        <v>556922.82052131405</v>
      </c>
      <c r="E575" s="13">
        <v>557421.9380498199</v>
      </c>
      <c r="F575" s="13">
        <v>557912.22012190381</v>
      </c>
      <c r="G575" s="13">
        <v>558464.66042717895</v>
      </c>
      <c r="H575" s="13">
        <v>559022.90615475306</v>
      </c>
      <c r="I575" s="13">
        <v>559557.36084258917</v>
      </c>
      <c r="J575" s="13">
        <v>560092.98729669361</v>
      </c>
      <c r="K575" s="13">
        <v>560624.76760962815</v>
      </c>
      <c r="L575" s="13">
        <v>561152.85698799184</v>
      </c>
      <c r="M575" s="13">
        <v>561656.88375493139</v>
      </c>
      <c r="N575" s="13">
        <v>562147.67113741522</v>
      </c>
      <c r="O575" s="13">
        <v>562626.26891541039</v>
      </c>
      <c r="P575" s="8">
        <f>AVERAGE(D575:O575)</f>
        <v>559800.27848496905</v>
      </c>
    </row>
    <row r="576" spans="1:16" x14ac:dyDescent="0.25">
      <c r="A576" s="11" t="s">
        <v>18</v>
      </c>
      <c r="B576" s="7"/>
      <c r="C576" s="7"/>
      <c r="D576" s="13">
        <v>13983.186135764869</v>
      </c>
      <c r="E576" s="13">
        <v>14004.250050278981</v>
      </c>
      <c r="F576" s="13">
        <v>14024.142447425096</v>
      </c>
      <c r="G576" s="13">
        <v>14049.194947402117</v>
      </c>
      <c r="H576" s="13">
        <v>14070.197005326903</v>
      </c>
      <c r="I576" s="13">
        <v>14087.869115998721</v>
      </c>
      <c r="J576" s="13">
        <v>14101.438567753656</v>
      </c>
      <c r="K576" s="13">
        <v>14119.418236877915</v>
      </c>
      <c r="L576" s="13">
        <v>14138.52492837327</v>
      </c>
      <c r="M576" s="13">
        <v>14153.06738126955</v>
      </c>
      <c r="N576" s="13">
        <v>14162.21397003299</v>
      </c>
      <c r="O576" s="13">
        <v>14168.089098011515</v>
      </c>
      <c r="P576" s="8">
        <f>AVERAGE(D576:O576)</f>
        <v>14088.4659903763</v>
      </c>
    </row>
    <row r="577" spans="1:16" x14ac:dyDescent="0.25">
      <c r="A577" s="11" t="s">
        <v>19</v>
      </c>
      <c r="B577" s="7"/>
      <c r="C577" s="7"/>
      <c r="D577" s="13">
        <v>4008.4073879400298</v>
      </c>
      <c r="E577" s="13">
        <v>4015.2156123945101</v>
      </c>
      <c r="F577" s="13">
        <v>4022.0195784068501</v>
      </c>
      <c r="G577" s="13">
        <v>4028.81928864063</v>
      </c>
      <c r="H577" s="13">
        <v>4035.6147457577799</v>
      </c>
      <c r="I577" s="13">
        <v>4042.40595241857</v>
      </c>
      <c r="J577" s="13">
        <v>4049.1929112815801</v>
      </c>
      <c r="K577" s="13">
        <v>4055.9756250037499</v>
      </c>
      <c r="L577" s="13">
        <v>4062.75409624036</v>
      </c>
      <c r="M577" s="13">
        <v>4069.52832764502</v>
      </c>
      <c r="N577" s="13">
        <v>4076.29832186967</v>
      </c>
      <c r="O577" s="13">
        <v>4083.0640815646102</v>
      </c>
      <c r="P577" s="8">
        <f>AVERAGE(D577:O577)</f>
        <v>4045.7746607636132</v>
      </c>
    </row>
    <row r="578" spans="1:16" x14ac:dyDescent="0.25">
      <c r="A578" s="11" t="s">
        <v>20</v>
      </c>
      <c r="B578" s="7"/>
      <c r="C578" s="7"/>
      <c r="D578" s="13">
        <v>181</v>
      </c>
      <c r="E578" s="13">
        <v>181</v>
      </c>
      <c r="F578" s="13">
        <v>181</v>
      </c>
      <c r="G578" s="13">
        <v>181</v>
      </c>
      <c r="H578" s="13">
        <v>181</v>
      </c>
      <c r="I578" s="13">
        <v>181</v>
      </c>
      <c r="J578" s="13">
        <v>181</v>
      </c>
      <c r="K578" s="13">
        <v>181</v>
      </c>
      <c r="L578" s="13">
        <v>181</v>
      </c>
      <c r="M578" s="13">
        <v>181</v>
      </c>
      <c r="N578" s="13">
        <v>181</v>
      </c>
      <c r="O578" s="13">
        <v>180</v>
      </c>
      <c r="P578" s="8">
        <f>AVERAGE(D578:O578)</f>
        <v>180.91666666666666</v>
      </c>
    </row>
    <row r="579" spans="1:16" x14ac:dyDescent="0.25">
      <c r="A579" s="11" t="s">
        <v>21</v>
      </c>
      <c r="B579" s="7"/>
      <c r="C579" s="7"/>
      <c r="D579" s="13">
        <v>27</v>
      </c>
      <c r="E579" s="13">
        <v>27</v>
      </c>
      <c r="F579" s="13">
        <v>27</v>
      </c>
      <c r="G579" s="13">
        <v>27</v>
      </c>
      <c r="H579" s="13">
        <v>27</v>
      </c>
      <c r="I579" s="13">
        <v>27</v>
      </c>
      <c r="J579" s="13">
        <v>27</v>
      </c>
      <c r="K579" s="13">
        <v>27</v>
      </c>
      <c r="L579" s="13">
        <v>27</v>
      </c>
      <c r="M579" s="13">
        <v>27</v>
      </c>
      <c r="N579" s="13">
        <v>27</v>
      </c>
      <c r="O579" s="13">
        <v>27</v>
      </c>
      <c r="P579" s="8">
        <f>AVERAGE(D579:O579)</f>
        <v>27</v>
      </c>
    </row>
    <row r="580" spans="1:16" x14ac:dyDescent="0.25">
      <c r="A580" s="11"/>
      <c r="B580" s="7"/>
      <c r="C580" s="7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</row>
    <row r="581" spans="1:16" x14ac:dyDescent="0.25">
      <c r="A581" s="10" t="s">
        <v>22</v>
      </c>
      <c r="B581" s="7"/>
      <c r="C581" s="7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</row>
    <row r="582" spans="1:16" x14ac:dyDescent="0.25">
      <c r="A582" s="10" t="s">
        <v>26</v>
      </c>
      <c r="B582" s="7"/>
      <c r="C582" s="7"/>
      <c r="D582" s="8">
        <f t="shared" ref="D582:P582" si="120">SUM(D574:D581)</f>
        <v>5029628.6429587705</v>
      </c>
      <c r="E582" s="8">
        <f t="shared" si="120"/>
        <v>5036049.3175894031</v>
      </c>
      <c r="F582" s="8">
        <f t="shared" si="120"/>
        <v>5042619.789212646</v>
      </c>
      <c r="G582" s="8">
        <f t="shared" si="120"/>
        <v>5048392.6979420707</v>
      </c>
      <c r="H582" s="8">
        <f t="shared" si="120"/>
        <v>5053668.0496009719</v>
      </c>
      <c r="I582" s="8">
        <f t="shared" si="120"/>
        <v>5059474.7631805185</v>
      </c>
      <c r="J582" s="8">
        <f t="shared" si="120"/>
        <v>5065140.9515516618</v>
      </c>
      <c r="K582" s="8">
        <f t="shared" si="120"/>
        <v>5070932.9133376814</v>
      </c>
      <c r="L582" s="8">
        <f t="shared" si="120"/>
        <v>5077014.5659720823</v>
      </c>
      <c r="M582" s="8">
        <f t="shared" si="120"/>
        <v>5083152.636688333</v>
      </c>
      <c r="N582" s="8">
        <f t="shared" si="120"/>
        <v>5089406.3969680229</v>
      </c>
      <c r="O582" s="8">
        <f t="shared" si="120"/>
        <v>5095716.3396285325</v>
      </c>
      <c r="P582" s="8">
        <f t="shared" si="120"/>
        <v>5062599.7553858915</v>
      </c>
    </row>
    <row r="583" spans="1:16" x14ac:dyDescent="0.25">
      <c r="A583" s="10"/>
      <c r="B583" s="7"/>
      <c r="C583" s="7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</row>
    <row r="584" spans="1:16" x14ac:dyDescent="0.25">
      <c r="A584" s="11" t="s">
        <v>24</v>
      </c>
      <c r="B584" s="7"/>
      <c r="C584" s="7"/>
      <c r="D584" s="13">
        <v>5</v>
      </c>
      <c r="E584" s="13">
        <v>5</v>
      </c>
      <c r="F584" s="13">
        <v>5</v>
      </c>
      <c r="G584" s="13">
        <v>5</v>
      </c>
      <c r="H584" s="13">
        <v>5</v>
      </c>
      <c r="I584" s="13">
        <v>5</v>
      </c>
      <c r="J584" s="13">
        <v>5</v>
      </c>
      <c r="K584" s="13">
        <v>5</v>
      </c>
      <c r="L584" s="13">
        <v>5</v>
      </c>
      <c r="M584" s="13">
        <v>5</v>
      </c>
      <c r="N584" s="13">
        <v>5</v>
      </c>
      <c r="O584" s="13">
        <v>5</v>
      </c>
      <c r="P584" s="8">
        <f>AVERAGE(D584:O584)</f>
        <v>5</v>
      </c>
    </row>
    <row r="585" spans="1:16" x14ac:dyDescent="0.25">
      <c r="A585" s="7"/>
      <c r="B585" s="7"/>
      <c r="C585" s="7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</row>
    <row r="586" spans="1:16" x14ac:dyDescent="0.25">
      <c r="A586" s="14" t="s">
        <v>27</v>
      </c>
      <c r="B586" s="7"/>
      <c r="C586" s="7"/>
      <c r="D586" s="8">
        <f t="shared" ref="D586:O586" si="121">SUM(D582:D584)</f>
        <v>5029633.6429587705</v>
      </c>
      <c r="E586" s="8">
        <f t="shared" si="121"/>
        <v>5036054.3175894031</v>
      </c>
      <c r="F586" s="8">
        <f t="shared" si="121"/>
        <v>5042624.789212646</v>
      </c>
      <c r="G586" s="8">
        <f t="shared" si="121"/>
        <v>5048397.6979420707</v>
      </c>
      <c r="H586" s="8">
        <f t="shared" si="121"/>
        <v>5053673.0496009719</v>
      </c>
      <c r="I586" s="8">
        <f t="shared" si="121"/>
        <v>5059479.7631805185</v>
      </c>
      <c r="J586" s="8">
        <f t="shared" si="121"/>
        <v>5065145.9515516618</v>
      </c>
      <c r="K586" s="8">
        <f t="shared" si="121"/>
        <v>5070937.9133376814</v>
      </c>
      <c r="L586" s="8">
        <f t="shared" si="121"/>
        <v>5077019.5659720823</v>
      </c>
      <c r="M586" s="8">
        <f t="shared" si="121"/>
        <v>5083157.636688333</v>
      </c>
      <c r="N586" s="8">
        <f t="shared" si="121"/>
        <v>5089411.3969680229</v>
      </c>
      <c r="O586" s="8">
        <f t="shared" si="121"/>
        <v>5095721.3396285325</v>
      </c>
      <c r="P586" s="8">
        <f>SUM(P582:P584)</f>
        <v>5062604.7553858915</v>
      </c>
    </row>
    <row r="587" spans="1:16" x14ac:dyDescent="0.25">
      <c r="A587" s="7"/>
      <c r="B587" s="7"/>
      <c r="C587" s="7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</row>
    <row r="588" spans="1:16" x14ac:dyDescent="0.25">
      <c r="A588" s="10" t="s">
        <v>28</v>
      </c>
      <c r="B588" s="7"/>
      <c r="C588" s="7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</row>
    <row r="589" spans="1:16" x14ac:dyDescent="0.25">
      <c r="A589" s="11" t="s">
        <v>16</v>
      </c>
      <c r="B589" s="7"/>
      <c r="C589" s="7"/>
      <c r="D589" s="8">
        <f t="shared" ref="D589:P594" si="122">(D559/D574)*1000</f>
        <v>1016.4328268470186</v>
      </c>
      <c r="E589" s="8">
        <f t="shared" si="122"/>
        <v>897.12897499111716</v>
      </c>
      <c r="F589" s="8">
        <f t="shared" si="122"/>
        <v>879.6676134294994</v>
      </c>
      <c r="G589" s="8">
        <f t="shared" si="122"/>
        <v>902.33844729748364</v>
      </c>
      <c r="H589" s="8">
        <f t="shared" si="122"/>
        <v>1050.3842053297287</v>
      </c>
      <c r="I589" s="8">
        <f t="shared" si="122"/>
        <v>1195.9800827743882</v>
      </c>
      <c r="J589" s="8">
        <f t="shared" si="122"/>
        <v>1299.645138444786</v>
      </c>
      <c r="K589" s="8">
        <f t="shared" si="122"/>
        <v>1327.0912497990159</v>
      </c>
      <c r="L589" s="8">
        <f t="shared" si="122"/>
        <v>1284.895019449611</v>
      </c>
      <c r="M589" s="8">
        <f t="shared" si="122"/>
        <v>1154.1964753795744</v>
      </c>
      <c r="N589" s="8">
        <f t="shared" si="122"/>
        <v>953.39226115772851</v>
      </c>
      <c r="O589" s="8">
        <f t="shared" si="122"/>
        <v>916.88368020259384</v>
      </c>
      <c r="P589" s="8">
        <f t="shared" si="122"/>
        <v>12880.370008995629</v>
      </c>
    </row>
    <row r="590" spans="1:16" x14ac:dyDescent="0.25">
      <c r="A590" s="11" t="s">
        <v>17</v>
      </c>
      <c r="B590" s="7"/>
      <c r="C590" s="7"/>
      <c r="D590" s="8">
        <f t="shared" si="122"/>
        <v>6892.9357072146622</v>
      </c>
      <c r="E590" s="8">
        <f t="shared" si="122"/>
        <v>6102.9610388825895</v>
      </c>
      <c r="F590" s="8">
        <f t="shared" si="122"/>
        <v>6270.436922055409</v>
      </c>
      <c r="G590" s="8">
        <f t="shared" si="122"/>
        <v>6434.616463143645</v>
      </c>
      <c r="H590" s="8">
        <f t="shared" si="122"/>
        <v>7055.769376904519</v>
      </c>
      <c r="I590" s="8">
        <f t="shared" si="122"/>
        <v>7402.7436560740098</v>
      </c>
      <c r="J590" s="8">
        <f t="shared" si="122"/>
        <v>7646.686573634106</v>
      </c>
      <c r="K590" s="8">
        <f t="shared" si="122"/>
        <v>7638.1522042921924</v>
      </c>
      <c r="L590" s="8">
        <f t="shared" si="122"/>
        <v>7547.764266845893</v>
      </c>
      <c r="M590" s="8">
        <f t="shared" si="122"/>
        <v>7160.4718388583442</v>
      </c>
      <c r="N590" s="8">
        <f t="shared" si="122"/>
        <v>6594.4891705303489</v>
      </c>
      <c r="O590" s="8">
        <f t="shared" si="122"/>
        <v>6701.4460269933534</v>
      </c>
      <c r="P590" s="8">
        <f t="shared" si="122"/>
        <v>83456.318199885805</v>
      </c>
    </row>
    <row r="591" spans="1:16" x14ac:dyDescent="0.25">
      <c r="A591" s="11" t="s">
        <v>18</v>
      </c>
      <c r="B591" s="7"/>
      <c r="C591" s="7"/>
      <c r="D591" s="8">
        <f t="shared" si="122"/>
        <v>19877.124081103044</v>
      </c>
      <c r="E591" s="8">
        <f t="shared" si="122"/>
        <v>19807.916350852378</v>
      </c>
      <c r="F591" s="8">
        <f t="shared" si="122"/>
        <v>19833.389248822281</v>
      </c>
      <c r="G591" s="8">
        <f t="shared" si="122"/>
        <v>19863.059352455806</v>
      </c>
      <c r="H591" s="8">
        <f t="shared" si="122"/>
        <v>19948.189543799548</v>
      </c>
      <c r="I591" s="8">
        <f t="shared" si="122"/>
        <v>20013.844639556599</v>
      </c>
      <c r="J591" s="8">
        <f t="shared" si="122"/>
        <v>20070.426787924196</v>
      </c>
      <c r="K591" s="8">
        <f t="shared" si="122"/>
        <v>20073.091481589116</v>
      </c>
      <c r="L591" s="8">
        <f t="shared" si="122"/>
        <v>20021.911679076617</v>
      </c>
      <c r="M591" s="8">
        <f t="shared" si="122"/>
        <v>19939.853384741808</v>
      </c>
      <c r="N591" s="8">
        <f t="shared" si="122"/>
        <v>19826.934897519619</v>
      </c>
      <c r="O591" s="8">
        <f t="shared" si="122"/>
        <v>19812.237501250602</v>
      </c>
      <c r="P591" s="8">
        <f t="shared" si="122"/>
        <v>239089.31477676329</v>
      </c>
    </row>
    <row r="592" spans="1:16" x14ac:dyDescent="0.25">
      <c r="A592" s="11" t="s">
        <v>19</v>
      </c>
      <c r="B592" s="7"/>
      <c r="C592" s="7"/>
      <c r="D592" s="8">
        <f t="shared" si="122"/>
        <v>11086.039196599251</v>
      </c>
      <c r="E592" s="8">
        <f t="shared" si="122"/>
        <v>10234.35254291783</v>
      </c>
      <c r="F592" s="8">
        <f t="shared" si="122"/>
        <v>10231.610628160237</v>
      </c>
      <c r="G592" s="8">
        <f t="shared" si="122"/>
        <v>10704.850214533128</v>
      </c>
      <c r="H592" s="8">
        <f t="shared" si="122"/>
        <v>10623.510467158698</v>
      </c>
      <c r="I592" s="8">
        <f t="shared" si="122"/>
        <v>9890.5053503632444</v>
      </c>
      <c r="J592" s="8">
        <f t="shared" si="122"/>
        <v>10257.84050067072</v>
      </c>
      <c r="K592" s="8">
        <f t="shared" si="122"/>
        <v>11960.57115994261</v>
      </c>
      <c r="L592" s="8">
        <f t="shared" si="122"/>
        <v>10459.104484908654</v>
      </c>
      <c r="M592" s="8">
        <f t="shared" si="122"/>
        <v>9712.7497417397826</v>
      </c>
      <c r="N592" s="8">
        <f t="shared" si="122"/>
        <v>9571.7344925448979</v>
      </c>
      <c r="O592" s="8">
        <f t="shared" si="122"/>
        <v>11093.620803362626</v>
      </c>
      <c r="P592" s="8">
        <f t="shared" si="122"/>
        <v>125821.15033946169</v>
      </c>
    </row>
    <row r="593" spans="1:32" x14ac:dyDescent="0.25">
      <c r="A593" s="11" t="s">
        <v>20</v>
      </c>
      <c r="B593" s="7"/>
      <c r="C593" s="7"/>
      <c r="D593" s="8">
        <f t="shared" si="122"/>
        <v>9145.3907089074855</v>
      </c>
      <c r="E593" s="8">
        <f t="shared" si="122"/>
        <v>9497.9688800198819</v>
      </c>
      <c r="F593" s="8">
        <f t="shared" si="122"/>
        <v>10697.877955566222</v>
      </c>
      <c r="G593" s="8">
        <f t="shared" si="122"/>
        <v>10550.686227290525</v>
      </c>
      <c r="H593" s="8">
        <f t="shared" si="122"/>
        <v>11744.575855256382</v>
      </c>
      <c r="I593" s="8">
        <f t="shared" si="122"/>
        <v>11109.121391925948</v>
      </c>
      <c r="J593" s="8">
        <f t="shared" si="122"/>
        <v>10550.450926930196</v>
      </c>
      <c r="K593" s="8">
        <f t="shared" si="122"/>
        <v>10479.589186106838</v>
      </c>
      <c r="L593" s="8">
        <f t="shared" si="122"/>
        <v>11346.854842042438</v>
      </c>
      <c r="M593" s="8">
        <f t="shared" si="122"/>
        <v>10869.646959436101</v>
      </c>
      <c r="N593" s="8">
        <f t="shared" si="122"/>
        <v>10636.940885062859</v>
      </c>
      <c r="O593" s="8">
        <f t="shared" si="122"/>
        <v>10144.358979887875</v>
      </c>
      <c r="P593" s="8">
        <f t="shared" si="122"/>
        <v>126775.78484128848</v>
      </c>
    </row>
    <row r="594" spans="1:32" x14ac:dyDescent="0.25">
      <c r="A594" s="11" t="s">
        <v>21</v>
      </c>
      <c r="B594" s="7"/>
      <c r="C594" s="7"/>
      <c r="D594" s="8">
        <f>(D564/D579)*1000</f>
        <v>286313.77314814815</v>
      </c>
      <c r="E594" s="8">
        <f t="shared" si="122"/>
        <v>261073.26388888885</v>
      </c>
      <c r="F594" s="8">
        <f t="shared" si="122"/>
        <v>246075.92592592596</v>
      </c>
      <c r="G594" s="8">
        <f t="shared" si="122"/>
        <v>286200.34722222225</v>
      </c>
      <c r="H594" s="8">
        <f t="shared" si="122"/>
        <v>289407.87037037034</v>
      </c>
      <c r="I594" s="8">
        <f t="shared" si="122"/>
        <v>285689.12037037034</v>
      </c>
      <c r="J594" s="8">
        <f t="shared" si="122"/>
        <v>300038.37126068375</v>
      </c>
      <c r="K594" s="8">
        <f t="shared" si="122"/>
        <v>302028.452190171</v>
      </c>
      <c r="L594" s="8">
        <f t="shared" si="122"/>
        <v>299647.44257478631</v>
      </c>
      <c r="M594" s="8">
        <f t="shared" si="122"/>
        <v>296655.83520299144</v>
      </c>
      <c r="N594" s="8">
        <f t="shared" si="122"/>
        <v>269089.03703703702</v>
      </c>
      <c r="O594" s="8">
        <f t="shared" si="122"/>
        <v>256473.84259259264</v>
      </c>
      <c r="P594" s="8">
        <f t="shared" si="122"/>
        <v>3378693.2817841875</v>
      </c>
    </row>
    <row r="595" spans="1:32" x14ac:dyDescent="0.25">
      <c r="A595" s="11"/>
      <c r="B595" s="7"/>
      <c r="C595" s="7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</row>
    <row r="596" spans="1:32" x14ac:dyDescent="0.25">
      <c r="A596" s="10" t="s">
        <v>22</v>
      </c>
      <c r="B596" s="7"/>
      <c r="C596" s="7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</row>
    <row r="597" spans="1:32" x14ac:dyDescent="0.25">
      <c r="A597" s="10" t="s">
        <v>28</v>
      </c>
      <c r="B597" s="7"/>
      <c r="C597" s="7"/>
      <c r="D597" s="8">
        <f t="shared" ref="D597:P597" si="123">(D567/D582)*1000</f>
        <v>1729.4136101390779</v>
      </c>
      <c r="E597" s="8">
        <f t="shared" si="123"/>
        <v>1535.0792141927425</v>
      </c>
      <c r="F597" s="8">
        <f t="shared" si="123"/>
        <v>1537.9359336611424</v>
      </c>
      <c r="G597" s="8">
        <f t="shared" si="123"/>
        <v>1576.7920362399941</v>
      </c>
      <c r="H597" s="8">
        <f t="shared" si="123"/>
        <v>1776.8661249095487</v>
      </c>
      <c r="I597" s="8">
        <f t="shared" si="123"/>
        <v>1943.6399543002465</v>
      </c>
      <c r="J597" s="8">
        <f t="shared" si="123"/>
        <v>2062.8306572322426</v>
      </c>
      <c r="K597" s="8">
        <f t="shared" si="123"/>
        <v>2087.4492428182393</v>
      </c>
      <c r="L597" s="8">
        <f t="shared" si="123"/>
        <v>2038.5840741330567</v>
      </c>
      <c r="M597" s="8">
        <f t="shared" si="123"/>
        <v>1878.9252314709026</v>
      </c>
      <c r="N597" s="8">
        <f t="shared" si="123"/>
        <v>1637.6653740717738</v>
      </c>
      <c r="O597" s="8">
        <f t="shared" si="123"/>
        <v>1617.9374285120246</v>
      </c>
      <c r="P597" s="8">
        <f t="shared" si="123"/>
        <v>21426.135039166136</v>
      </c>
    </row>
    <row r="598" spans="1:32" x14ac:dyDescent="0.25">
      <c r="A598" s="10"/>
      <c r="B598" s="7"/>
      <c r="C598" s="7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</row>
    <row r="599" spans="1:32" x14ac:dyDescent="0.25">
      <c r="A599" s="11" t="s">
        <v>24</v>
      </c>
      <c r="B599" s="7"/>
      <c r="C599" s="7"/>
      <c r="D599" s="8">
        <f t="shared" ref="D599:P599" si="124">(D569/D584)*1000</f>
        <v>73421015.765641436</v>
      </c>
      <c r="E599" s="8">
        <f t="shared" si="124"/>
        <v>84860038.572549403</v>
      </c>
      <c r="F599" s="8">
        <f t="shared" si="124"/>
        <v>84975739.366727397</v>
      </c>
      <c r="G599" s="8">
        <f t="shared" si="124"/>
        <v>102369193.16254617</v>
      </c>
      <c r="H599" s="8">
        <f t="shared" si="124"/>
        <v>112109526.21770142</v>
      </c>
      <c r="I599" s="8">
        <f t="shared" si="124"/>
        <v>112385518.32388061</v>
      </c>
      <c r="J599" s="8">
        <f t="shared" si="124"/>
        <v>116644035.60095276</v>
      </c>
      <c r="K599" s="8">
        <f t="shared" si="124"/>
        <v>119259284.43407458</v>
      </c>
      <c r="L599" s="8">
        <f t="shared" si="124"/>
        <v>114785919.97317019</v>
      </c>
      <c r="M599" s="8">
        <f t="shared" si="124"/>
        <v>110131207.5156372</v>
      </c>
      <c r="N599" s="8">
        <f t="shared" si="124"/>
        <v>101605014.87337424</v>
      </c>
      <c r="O599" s="8">
        <f t="shared" si="124"/>
        <v>84230858.486900955</v>
      </c>
      <c r="P599" s="8">
        <f t="shared" si="124"/>
        <v>1216777352.2931566</v>
      </c>
    </row>
    <row r="600" spans="1:32" x14ac:dyDescent="0.25">
      <c r="A600" s="7"/>
      <c r="B600" s="7"/>
      <c r="C600" s="7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</row>
    <row r="601" spans="1:32" x14ac:dyDescent="0.25">
      <c r="A601" s="14" t="s">
        <v>29</v>
      </c>
      <c r="B601" s="7"/>
      <c r="C601" s="7"/>
      <c r="D601" s="8">
        <f t="shared" ref="D601:P601" si="125">(D571/D586)*1000</f>
        <v>1802.4003240469731</v>
      </c>
      <c r="E601" s="8">
        <f t="shared" si="125"/>
        <v>1619.3301953596358</v>
      </c>
      <c r="F601" s="8">
        <f t="shared" si="125"/>
        <v>1622.1918568983556</v>
      </c>
      <c r="G601" s="8">
        <f t="shared" si="125"/>
        <v>1678.1782804459917</v>
      </c>
      <c r="H601" s="8">
        <f t="shared" si="125"/>
        <v>1887.7832224851707</v>
      </c>
      <c r="I601" s="8">
        <f t="shared" si="125"/>
        <v>2054.7023361500351</v>
      </c>
      <c r="J601" s="8">
        <f t="shared" si="125"/>
        <v>2177.9724259847926</v>
      </c>
      <c r="K601" s="8">
        <f t="shared" si="125"/>
        <v>2205.0381376370447</v>
      </c>
      <c r="L601" s="8">
        <f t="shared" si="125"/>
        <v>2151.626657382506</v>
      </c>
      <c r="M601" s="8">
        <f t="shared" si="125"/>
        <v>1987.2529053910789</v>
      </c>
      <c r="N601" s="8">
        <f t="shared" si="125"/>
        <v>1737.4837708204918</v>
      </c>
      <c r="O601" s="8">
        <f t="shared" si="125"/>
        <v>1700.5844522949346</v>
      </c>
      <c r="P601" s="8">
        <f t="shared" si="125"/>
        <v>22627.844420946003</v>
      </c>
    </row>
    <row r="603" spans="1:32" x14ac:dyDescent="0.25">
      <c r="A603" s="1" t="s">
        <v>47</v>
      </c>
      <c r="B603" s="2"/>
      <c r="C603" s="2"/>
      <c r="D603" s="3"/>
      <c r="E603" s="3"/>
      <c r="F603" s="3"/>
      <c r="G603" s="3"/>
      <c r="H603" s="3"/>
      <c r="I603" s="3"/>
      <c r="J603" s="2"/>
      <c r="K603" s="3"/>
      <c r="L603" s="3"/>
      <c r="M603" s="3"/>
      <c r="N603" s="3"/>
      <c r="O603" s="3"/>
      <c r="P603" s="3"/>
    </row>
    <row r="604" spans="1:32" x14ac:dyDescent="0.25">
      <c r="A604" s="1" t="s">
        <v>1</v>
      </c>
      <c r="B604" s="2"/>
      <c r="C604" s="2"/>
      <c r="D604" s="3"/>
      <c r="E604" s="3"/>
      <c r="F604" s="3"/>
      <c r="G604" s="3"/>
      <c r="H604" s="3"/>
      <c r="I604" s="2"/>
      <c r="J604" s="3"/>
      <c r="K604" s="3"/>
      <c r="L604" s="3"/>
      <c r="M604" s="3"/>
      <c r="N604" s="3"/>
      <c r="O604" s="3"/>
      <c r="P604" s="3"/>
    </row>
    <row r="605" spans="1:32" x14ac:dyDescent="0.25">
      <c r="A605" s="1" t="s">
        <v>31</v>
      </c>
      <c r="B605" s="2"/>
      <c r="C605" s="2"/>
      <c r="D605" s="3"/>
      <c r="E605" s="3"/>
      <c r="F605" s="3"/>
      <c r="G605" s="3"/>
      <c r="H605" s="3"/>
      <c r="I605" s="2"/>
      <c r="J605" s="3"/>
      <c r="K605" s="3"/>
      <c r="L605" s="3"/>
      <c r="M605" s="3"/>
      <c r="N605" s="3"/>
      <c r="O605" s="3"/>
      <c r="P605" s="3"/>
    </row>
    <row r="606" spans="1:32" x14ac:dyDescent="0.25">
      <c r="A606" s="7"/>
      <c r="B606" s="7"/>
      <c r="C606" s="7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</row>
    <row r="607" spans="1:32" x14ac:dyDescent="0.25">
      <c r="A607" s="7"/>
      <c r="B607" s="7"/>
      <c r="C607" s="7"/>
      <c r="D607" s="9" t="s">
        <v>2</v>
      </c>
      <c r="E607" s="9" t="s">
        <v>3</v>
      </c>
      <c r="F607" s="9" t="s">
        <v>4</v>
      </c>
      <c r="G607" s="9" t="s">
        <v>5</v>
      </c>
      <c r="H607" s="9" t="s">
        <v>6</v>
      </c>
      <c r="I607" s="9" t="s">
        <v>7</v>
      </c>
      <c r="J607" s="9" t="s">
        <v>8</v>
      </c>
      <c r="K607" s="9" t="s">
        <v>9</v>
      </c>
      <c r="L607" s="9" t="s">
        <v>10</v>
      </c>
      <c r="M607" s="9" t="s">
        <v>11</v>
      </c>
      <c r="N607" s="9" t="s">
        <v>12</v>
      </c>
      <c r="O607" s="9" t="s">
        <v>13</v>
      </c>
      <c r="P607" s="9" t="s">
        <v>14</v>
      </c>
      <c r="U607" s="9" t="s">
        <v>2</v>
      </c>
      <c r="V607" s="9" t="s">
        <v>3</v>
      </c>
      <c r="W607" s="9" t="s">
        <v>4</v>
      </c>
      <c r="X607" s="9" t="s">
        <v>5</v>
      </c>
      <c r="Y607" s="9" t="s">
        <v>6</v>
      </c>
      <c r="Z607" s="9" t="s">
        <v>7</v>
      </c>
      <c r="AA607" s="9" t="s">
        <v>8</v>
      </c>
      <c r="AB607" s="9" t="s">
        <v>9</v>
      </c>
      <c r="AC607" s="9" t="s">
        <v>10</v>
      </c>
      <c r="AD607" s="9" t="s">
        <v>11</v>
      </c>
      <c r="AE607" s="9" t="s">
        <v>12</v>
      </c>
      <c r="AF607" s="9" t="s">
        <v>13</v>
      </c>
    </row>
    <row r="608" spans="1:32" x14ac:dyDescent="0.25">
      <c r="A608" s="10" t="s">
        <v>15</v>
      </c>
      <c r="B608" s="7"/>
      <c r="C608" s="7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</row>
    <row r="609" spans="1:32" x14ac:dyDescent="0.25">
      <c r="A609" s="11" t="s">
        <v>16</v>
      </c>
      <c r="B609" s="7"/>
      <c r="C609" s="7"/>
      <c r="D609" s="8">
        <v>4571373.0448240573</v>
      </c>
      <c r="E609" s="8">
        <v>4105910.7269126624</v>
      </c>
      <c r="F609" s="8">
        <v>4016435.4031164921</v>
      </c>
      <c r="G609" s="8">
        <v>4081998.178596871</v>
      </c>
      <c r="H609" s="8">
        <v>4755128.4002499105</v>
      </c>
      <c r="I609" s="8">
        <v>5415178.4485177482</v>
      </c>
      <c r="J609" s="8">
        <v>5887859.7517722193</v>
      </c>
      <c r="K609" s="8">
        <v>6017329.2178786602</v>
      </c>
      <c r="L609" s="8">
        <v>5835329.8218795378</v>
      </c>
      <c r="M609" s="8">
        <v>5248940.5884670103</v>
      </c>
      <c r="N609" s="8">
        <v>4345708.2415978955</v>
      </c>
      <c r="O609" s="8">
        <v>4189850.8954597409</v>
      </c>
      <c r="P609" s="8">
        <f t="shared" ref="P609:P614" si="126">SUM(D609:O609)</f>
        <v>58471042.719272807</v>
      </c>
      <c r="U609" s="22">
        <f>+AF559+1</f>
        <v>37</v>
      </c>
      <c r="V609" s="22">
        <f>+U609+1</f>
        <v>38</v>
      </c>
      <c r="W609" s="22">
        <f t="shared" ref="W609:AF609" si="127">+V609+1</f>
        <v>39</v>
      </c>
      <c r="X609" s="22">
        <f t="shared" si="127"/>
        <v>40</v>
      </c>
      <c r="Y609" s="22">
        <f t="shared" si="127"/>
        <v>41</v>
      </c>
      <c r="Z609" s="22">
        <f t="shared" si="127"/>
        <v>42</v>
      </c>
      <c r="AA609" s="22">
        <f t="shared" si="127"/>
        <v>43</v>
      </c>
      <c r="AB609" s="22">
        <f t="shared" si="127"/>
        <v>44</v>
      </c>
      <c r="AC609" s="22">
        <f t="shared" si="127"/>
        <v>45</v>
      </c>
      <c r="AD609" s="22">
        <f t="shared" si="127"/>
        <v>46</v>
      </c>
      <c r="AE609" s="22">
        <f t="shared" si="127"/>
        <v>47</v>
      </c>
      <c r="AF609" s="22">
        <f t="shared" si="127"/>
        <v>48</v>
      </c>
    </row>
    <row r="610" spans="1:32" x14ac:dyDescent="0.25">
      <c r="A610" s="11" t="s">
        <v>17</v>
      </c>
      <c r="B610" s="7"/>
      <c r="C610" s="7"/>
      <c r="D610" s="8">
        <v>3855770.8496015971</v>
      </c>
      <c r="E610" s="8">
        <v>3478885.0710683139</v>
      </c>
      <c r="F610" s="8">
        <v>3562686.4483271893</v>
      </c>
      <c r="G610" s="8">
        <v>3620438.1660665236</v>
      </c>
      <c r="H610" s="8">
        <v>3972734.5177265941</v>
      </c>
      <c r="I610" s="8">
        <v>4170664.4976338414</v>
      </c>
      <c r="J610" s="8">
        <v>4309722.0019475184</v>
      </c>
      <c r="K610" s="8">
        <v>4308103.894146068</v>
      </c>
      <c r="L610" s="8">
        <v>4259150.0636382978</v>
      </c>
      <c r="M610" s="8">
        <v>4047344.3855151786</v>
      </c>
      <c r="N610" s="8">
        <v>3733570.5989146656</v>
      </c>
      <c r="O610" s="8">
        <v>3800061.8917296254</v>
      </c>
      <c r="P610" s="8">
        <f t="shared" si="126"/>
        <v>47119132.386315413</v>
      </c>
    </row>
    <row r="611" spans="1:32" x14ac:dyDescent="0.25">
      <c r="A611" s="11" t="s">
        <v>18</v>
      </c>
      <c r="B611" s="7"/>
      <c r="C611" s="7"/>
      <c r="D611" s="8">
        <v>281531.5050111172</v>
      </c>
      <c r="E611" s="8">
        <v>280945.01479683275</v>
      </c>
      <c r="F611" s="8">
        <v>281615.89330415783</v>
      </c>
      <c r="G611" s="8">
        <v>282461.27062378876</v>
      </c>
      <c r="H611" s="8">
        <v>283973.09122106974</v>
      </c>
      <c r="I611" s="8">
        <v>285164.72235039453</v>
      </c>
      <c r="J611" s="8">
        <v>286139.32627526746</v>
      </c>
      <c r="K611" s="8">
        <v>286472.24476750201</v>
      </c>
      <c r="L611" s="8">
        <v>286065.1507129987</v>
      </c>
      <c r="M611" s="8">
        <v>285166.96506265417</v>
      </c>
      <c r="N611" s="8">
        <v>283726.57747836912</v>
      </c>
      <c r="O611" s="8">
        <v>283599.03457374452</v>
      </c>
      <c r="P611" s="8">
        <f t="shared" si="126"/>
        <v>3406860.7961778967</v>
      </c>
    </row>
    <row r="612" spans="1:32" x14ac:dyDescent="0.25">
      <c r="A612" s="11" t="s">
        <v>19</v>
      </c>
      <c r="B612" s="7"/>
      <c r="C612" s="7"/>
      <c r="D612" s="8">
        <v>45339.967012825138</v>
      </c>
      <c r="E612" s="8">
        <v>41925.873701336131</v>
      </c>
      <c r="F612" s="8">
        <v>41983.73602336074</v>
      </c>
      <c r="G612" s="8">
        <v>43997.842452712801</v>
      </c>
      <c r="H612" s="8">
        <v>43735.180803915209</v>
      </c>
      <c r="I612" s="8">
        <v>40784.189790797565</v>
      </c>
      <c r="J612" s="8">
        <v>42368.020729851822</v>
      </c>
      <c r="K612" s="8">
        <v>49481.337791580692</v>
      </c>
      <c r="L612" s="8">
        <v>43340.079478467356</v>
      </c>
      <c r="M612" s="8">
        <v>40312.664471674601</v>
      </c>
      <c r="N612" s="8">
        <v>39791.698055571185</v>
      </c>
      <c r="O612" s="8">
        <v>46192.992434937543</v>
      </c>
      <c r="P612" s="8">
        <f t="shared" si="126"/>
        <v>519253.58274703077</v>
      </c>
    </row>
    <row r="613" spans="1:32" x14ac:dyDescent="0.25">
      <c r="A613" s="11" t="s">
        <v>20</v>
      </c>
      <c r="B613" s="7"/>
      <c r="C613" s="7"/>
      <c r="D613" s="8">
        <v>1654.1610570276798</v>
      </c>
      <c r="E613" s="8">
        <v>1718.809045399767</v>
      </c>
      <c r="F613" s="8">
        <v>1928.7162138121168</v>
      </c>
      <c r="G613" s="8">
        <v>1903.1583325098879</v>
      </c>
      <c r="H613" s="8">
        <v>2145.9758387990887</v>
      </c>
      <c r="I613" s="8">
        <v>2009.9561710885955</v>
      </c>
      <c r="J613" s="8">
        <v>1911.6442631841971</v>
      </c>
      <c r="K613" s="8">
        <v>1895.3986330122207</v>
      </c>
      <c r="L613" s="8">
        <v>2056.2479705012815</v>
      </c>
      <c r="M613" s="8">
        <v>1967.1862969486103</v>
      </c>
      <c r="N613" s="8">
        <v>1924.6904661758579</v>
      </c>
      <c r="O613" s="8">
        <v>1826.0665914175072</v>
      </c>
      <c r="P613" s="8">
        <f t="shared" si="126"/>
        <v>22942.010879876809</v>
      </c>
    </row>
    <row r="614" spans="1:32" x14ac:dyDescent="0.25">
      <c r="A614" s="11" t="s">
        <v>21</v>
      </c>
      <c r="B614" s="7"/>
      <c r="C614" s="7"/>
      <c r="D614" s="8">
        <v>7734.4640624999993</v>
      </c>
      <c r="E614" s="8">
        <v>7056.8859374999993</v>
      </c>
      <c r="F614" s="8">
        <v>6638.6250000000009</v>
      </c>
      <c r="G614" s="8">
        <v>7704.8453125000015</v>
      </c>
      <c r="H614" s="8">
        <v>7837.7687500000002</v>
      </c>
      <c r="I614" s="8">
        <v>7717.5218749999995</v>
      </c>
      <c r="J614" s="8">
        <v>8109.331295673077</v>
      </c>
      <c r="K614" s="8">
        <v>8147.476472355771</v>
      </c>
      <c r="L614" s="8">
        <v>8085.9681790865397</v>
      </c>
      <c r="M614" s="8">
        <v>8008.8185709134614</v>
      </c>
      <c r="N614" s="8">
        <v>7268.2470000000012</v>
      </c>
      <c r="O614" s="8">
        <v>6922.9781249999996</v>
      </c>
      <c r="P614" s="8">
        <f t="shared" si="126"/>
        <v>91232.930580528846</v>
      </c>
    </row>
    <row r="615" spans="1:32" x14ac:dyDescent="0.25">
      <c r="A615" s="11"/>
      <c r="B615" s="7"/>
      <c r="C615" s="7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</row>
    <row r="616" spans="1:32" x14ac:dyDescent="0.25">
      <c r="A616" s="10" t="s">
        <v>22</v>
      </c>
      <c r="B616" s="7"/>
      <c r="C616" s="7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</row>
    <row r="617" spans="1:32" x14ac:dyDescent="0.25">
      <c r="A617" s="10" t="s">
        <v>23</v>
      </c>
      <c r="B617" s="7"/>
      <c r="C617" s="7"/>
      <c r="D617" s="8">
        <f>SUM(D609:D616)</f>
        <v>8763403.9915691242</v>
      </c>
      <c r="E617" s="8">
        <f t="shared" ref="E617:P617" si="128">SUM(E609:E616)</f>
        <v>7916442.3814620441</v>
      </c>
      <c r="F617" s="8">
        <f t="shared" si="128"/>
        <v>7911288.8219850129</v>
      </c>
      <c r="G617" s="8">
        <f t="shared" si="128"/>
        <v>8038503.4613849064</v>
      </c>
      <c r="H617" s="8">
        <f t="shared" si="128"/>
        <v>9065554.9345902894</v>
      </c>
      <c r="I617" s="8">
        <f t="shared" si="128"/>
        <v>9921519.3363388702</v>
      </c>
      <c r="J617" s="8">
        <f t="shared" si="128"/>
        <v>10536110.076283712</v>
      </c>
      <c r="K617" s="8">
        <f t="shared" si="128"/>
        <v>10671429.569689179</v>
      </c>
      <c r="L617" s="8">
        <f t="shared" si="128"/>
        <v>10434027.331858888</v>
      </c>
      <c r="M617" s="8">
        <f t="shared" si="128"/>
        <v>9631740.6083843801</v>
      </c>
      <c r="N617" s="8">
        <f t="shared" si="128"/>
        <v>8411990.0535126776</v>
      </c>
      <c r="O617" s="8">
        <f t="shared" si="128"/>
        <v>8328453.8589144666</v>
      </c>
      <c r="P617" s="8">
        <f t="shared" si="128"/>
        <v>109630464.42597355</v>
      </c>
    </row>
    <row r="618" spans="1:32" x14ac:dyDescent="0.25">
      <c r="A618" s="10"/>
      <c r="B618" s="7"/>
      <c r="C618" s="7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</row>
    <row r="619" spans="1:32" x14ac:dyDescent="0.25">
      <c r="A619" s="11" t="s">
        <v>24</v>
      </c>
      <c r="B619" s="7"/>
      <c r="C619" s="7"/>
      <c r="D619" s="8">
        <v>372250.75886474136</v>
      </c>
      <c r="E619" s="8">
        <v>429405.43617534538</v>
      </c>
      <c r="F619" s="8">
        <v>429816.1297078908</v>
      </c>
      <c r="G619" s="8">
        <v>517675.77330239775</v>
      </c>
      <c r="H619" s="8">
        <v>566889.92418177903</v>
      </c>
      <c r="I619" s="8">
        <v>568451.64938284352</v>
      </c>
      <c r="J619" s="8">
        <v>590009.03808444389</v>
      </c>
      <c r="K619" s="8">
        <v>602836.73905843718</v>
      </c>
      <c r="L619" s="8">
        <v>580856.70829469804</v>
      </c>
      <c r="M619" s="8">
        <v>557346.15713166969</v>
      </c>
      <c r="N619" s="8">
        <v>514151.84101362876</v>
      </c>
      <c r="O619" s="8">
        <v>426657.01357452717</v>
      </c>
      <c r="P619" s="8">
        <f>SUM(D619:O619)</f>
        <v>6156347.1687724032</v>
      </c>
    </row>
    <row r="620" spans="1:32" x14ac:dyDescent="0.25">
      <c r="A620" s="7"/>
      <c r="B620" s="7"/>
      <c r="C620" s="7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</row>
    <row r="621" spans="1:32" x14ac:dyDescent="0.25">
      <c r="A621" s="10" t="s">
        <v>25</v>
      </c>
      <c r="B621" s="7"/>
      <c r="C621" s="7"/>
      <c r="D621" s="8">
        <f>SUM(D617:D619)</f>
        <v>9135654.7504338659</v>
      </c>
      <c r="E621" s="8">
        <f t="shared" ref="E621:O621" si="129">SUM(E617:E619)</f>
        <v>8345847.8176373895</v>
      </c>
      <c r="F621" s="8">
        <f t="shared" si="129"/>
        <v>8341104.9516929034</v>
      </c>
      <c r="G621" s="8">
        <f t="shared" si="129"/>
        <v>8556179.2346873041</v>
      </c>
      <c r="H621" s="8">
        <f t="shared" si="129"/>
        <v>9632444.8587720692</v>
      </c>
      <c r="I621" s="8">
        <f t="shared" si="129"/>
        <v>10489970.985721713</v>
      </c>
      <c r="J621" s="8">
        <f t="shared" si="129"/>
        <v>11126119.114368156</v>
      </c>
      <c r="K621" s="8">
        <f t="shared" si="129"/>
        <v>11274266.308747616</v>
      </c>
      <c r="L621" s="8">
        <f t="shared" si="129"/>
        <v>11014884.040153585</v>
      </c>
      <c r="M621" s="8">
        <f t="shared" si="129"/>
        <v>10189086.76551605</v>
      </c>
      <c r="N621" s="8">
        <f t="shared" si="129"/>
        <v>8926141.8945263065</v>
      </c>
      <c r="O621" s="8">
        <f t="shared" si="129"/>
        <v>8755110.8724889942</v>
      </c>
      <c r="P621" s="8">
        <f>SUM(P617:P619)</f>
        <v>115786811.59474595</v>
      </c>
    </row>
    <row r="622" spans="1:32" x14ac:dyDescent="0.25">
      <c r="A622" s="7"/>
      <c r="B622" s="7"/>
      <c r="C622" s="7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</row>
    <row r="623" spans="1:32" x14ac:dyDescent="0.25">
      <c r="A623" s="10" t="s">
        <v>26</v>
      </c>
      <c r="B623" s="7"/>
      <c r="C623" s="7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</row>
    <row r="624" spans="1:32" x14ac:dyDescent="0.25">
      <c r="A624" s="11" t="s">
        <v>16</v>
      </c>
      <c r="B624" s="7"/>
      <c r="C624" s="7"/>
      <c r="D624" s="13">
        <v>4520345.0223491946</v>
      </c>
      <c r="E624" s="13">
        <v>4526056.5105726598</v>
      </c>
      <c r="F624" s="13">
        <v>4531871.4183515487</v>
      </c>
      <c r="G624" s="13">
        <v>4537087.4754892429</v>
      </c>
      <c r="H624" s="13">
        <v>4541980.9189144578</v>
      </c>
      <c r="I624" s="13">
        <v>4547281.4695926094</v>
      </c>
      <c r="J624" s="13">
        <v>4552487.5333425663</v>
      </c>
      <c r="K624" s="13">
        <v>4557783.2311126441</v>
      </c>
      <c r="L624" s="13">
        <v>4563268.2569724899</v>
      </c>
      <c r="M624" s="13">
        <v>4568798.8422967326</v>
      </c>
      <c r="N624" s="13">
        <v>4574409.0162611166</v>
      </c>
      <c r="O624" s="13">
        <v>4580070.8503641887</v>
      </c>
      <c r="P624" s="8">
        <f>AVERAGE(C624:O624)</f>
        <v>4550120.0454682875</v>
      </c>
    </row>
    <row r="625" spans="1:16" x14ac:dyDescent="0.25">
      <c r="A625" s="11" t="s">
        <v>17</v>
      </c>
      <c r="B625" s="7"/>
      <c r="C625" s="7"/>
      <c r="D625" s="13">
        <v>563121.3651231305</v>
      </c>
      <c r="E625" s="13">
        <v>563629.42108312505</v>
      </c>
      <c r="F625" s="13">
        <v>564135.46994845604</v>
      </c>
      <c r="G625" s="13">
        <v>564687.80851465103</v>
      </c>
      <c r="H625" s="13">
        <v>565229.96992444689</v>
      </c>
      <c r="I625" s="13">
        <v>565738.32976879389</v>
      </c>
      <c r="J625" s="13">
        <v>566244.24525472056</v>
      </c>
      <c r="K625" s="13">
        <v>566749.74218773143</v>
      </c>
      <c r="L625" s="13">
        <v>567256.56477978989</v>
      </c>
      <c r="M625" s="13">
        <v>567751.86788262578</v>
      </c>
      <c r="N625" s="13">
        <v>568244.71494008601</v>
      </c>
      <c r="O625" s="13">
        <v>568728.29636989371</v>
      </c>
      <c r="P625" s="8">
        <f>AVERAGE(D625:O625)</f>
        <v>565959.8163147876</v>
      </c>
    </row>
    <row r="626" spans="1:16" x14ac:dyDescent="0.25">
      <c r="A626" s="11" t="s">
        <v>18</v>
      </c>
      <c r="B626" s="7"/>
      <c r="C626" s="7"/>
      <c r="D626" s="13">
        <v>14181.619475935771</v>
      </c>
      <c r="E626" s="13">
        <v>14206.898067734875</v>
      </c>
      <c r="F626" s="13">
        <v>14232.358852408426</v>
      </c>
      <c r="G626" s="13">
        <v>14256.259256537856</v>
      </c>
      <c r="H626" s="13">
        <v>14266.542476254677</v>
      </c>
      <c r="I626" s="13">
        <v>14269.380036949375</v>
      </c>
      <c r="J626" s="13">
        <v>14269.972618175856</v>
      </c>
      <c r="K626" s="13">
        <v>14280.123227160684</v>
      </c>
      <c r="L626" s="13">
        <v>14298.329592385224</v>
      </c>
      <c r="M626" s="13">
        <v>14319.776233156934</v>
      </c>
      <c r="N626" s="13">
        <v>14342.440299776972</v>
      </c>
      <c r="O626" s="13">
        <v>14360.909699921542</v>
      </c>
      <c r="P626" s="8">
        <f>AVERAGE(D626:O626)</f>
        <v>14273.717486366519</v>
      </c>
    </row>
    <row r="627" spans="1:16" x14ac:dyDescent="0.25">
      <c r="A627" s="11" t="s">
        <v>19</v>
      </c>
      <c r="B627" s="7"/>
      <c r="C627" s="7"/>
      <c r="D627" s="13">
        <v>4089.8256093784698</v>
      </c>
      <c r="E627" s="13">
        <v>4096.58290795824</v>
      </c>
      <c r="F627" s="13">
        <v>4103.33597994922</v>
      </c>
      <c r="G627" s="13">
        <v>4110.0848279951097</v>
      </c>
      <c r="H627" s="13">
        <v>4116.82945473789</v>
      </c>
      <c r="I627" s="13">
        <v>4123.5698628179498</v>
      </c>
      <c r="J627" s="13">
        <v>4130.3060548739804</v>
      </c>
      <c r="K627" s="13">
        <v>4137.03803354305</v>
      </c>
      <c r="L627" s="13">
        <v>4143.7658014605704</v>
      </c>
      <c r="M627" s="13">
        <v>4150.48936126029</v>
      </c>
      <c r="N627" s="13">
        <v>4157.2087155743402</v>
      </c>
      <c r="O627" s="13">
        <v>4163.9238670331897</v>
      </c>
      <c r="P627" s="8">
        <f>AVERAGE(D627:O627)</f>
        <v>4126.9133730485255</v>
      </c>
    </row>
    <row r="628" spans="1:16" x14ac:dyDescent="0.25">
      <c r="A628" s="11" t="s">
        <v>20</v>
      </c>
      <c r="B628" s="7"/>
      <c r="C628" s="7"/>
      <c r="D628" s="13">
        <v>180</v>
      </c>
      <c r="E628" s="13">
        <v>180</v>
      </c>
      <c r="F628" s="13">
        <v>180</v>
      </c>
      <c r="G628" s="13">
        <v>180</v>
      </c>
      <c r="H628" s="13">
        <v>180</v>
      </c>
      <c r="I628" s="13">
        <v>180</v>
      </c>
      <c r="J628" s="13">
        <v>180</v>
      </c>
      <c r="K628" s="13">
        <v>180</v>
      </c>
      <c r="L628" s="13">
        <v>180</v>
      </c>
      <c r="M628" s="13">
        <v>180</v>
      </c>
      <c r="N628" s="13">
        <v>180</v>
      </c>
      <c r="O628" s="13">
        <v>179</v>
      </c>
      <c r="P628" s="8">
        <f>AVERAGE(D628:O628)</f>
        <v>179.91666666666666</v>
      </c>
    </row>
    <row r="629" spans="1:16" x14ac:dyDescent="0.25">
      <c r="A629" s="11" t="s">
        <v>21</v>
      </c>
      <c r="B629" s="7"/>
      <c r="C629" s="7"/>
      <c r="D629" s="13">
        <v>27</v>
      </c>
      <c r="E629" s="13">
        <v>27</v>
      </c>
      <c r="F629" s="13">
        <v>27</v>
      </c>
      <c r="G629" s="13">
        <v>27</v>
      </c>
      <c r="H629" s="13">
        <v>27</v>
      </c>
      <c r="I629" s="13">
        <v>27</v>
      </c>
      <c r="J629" s="13">
        <v>27</v>
      </c>
      <c r="K629" s="13">
        <v>27</v>
      </c>
      <c r="L629" s="13">
        <v>27</v>
      </c>
      <c r="M629" s="13">
        <v>27</v>
      </c>
      <c r="N629" s="13">
        <v>27</v>
      </c>
      <c r="O629" s="13">
        <v>27</v>
      </c>
      <c r="P629" s="8">
        <f>AVERAGE(D629:O629)</f>
        <v>27</v>
      </c>
    </row>
    <row r="630" spans="1:16" x14ac:dyDescent="0.25">
      <c r="A630" s="11"/>
      <c r="B630" s="7"/>
      <c r="C630" s="7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</row>
    <row r="631" spans="1:16" x14ac:dyDescent="0.25">
      <c r="A631" s="10" t="s">
        <v>22</v>
      </c>
      <c r="B631" s="7"/>
      <c r="C631" s="7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</row>
    <row r="632" spans="1:16" x14ac:dyDescent="0.25">
      <c r="A632" s="10" t="s">
        <v>26</v>
      </c>
      <c r="B632" s="7"/>
      <c r="C632" s="7"/>
      <c r="D632" s="8">
        <f t="shared" ref="D632:P632" si="130">SUM(D624:D631)</f>
        <v>5101944.8325576391</v>
      </c>
      <c r="E632" s="8">
        <f t="shared" si="130"/>
        <v>5108196.4126314782</v>
      </c>
      <c r="F632" s="8">
        <f t="shared" si="130"/>
        <v>5114549.5831323629</v>
      </c>
      <c r="G632" s="8">
        <f t="shared" si="130"/>
        <v>5120348.6280884268</v>
      </c>
      <c r="H632" s="8">
        <f t="shared" si="130"/>
        <v>5125801.2607698971</v>
      </c>
      <c r="I632" s="8">
        <f t="shared" si="130"/>
        <v>5131619.7492611706</v>
      </c>
      <c r="J632" s="8">
        <f t="shared" si="130"/>
        <v>5137339.0572703369</v>
      </c>
      <c r="K632" s="8">
        <f t="shared" si="130"/>
        <v>5143157.1345610786</v>
      </c>
      <c r="L632" s="8">
        <f t="shared" si="130"/>
        <v>5149173.9171461258</v>
      </c>
      <c r="M632" s="8">
        <f t="shared" si="130"/>
        <v>5155227.975773776</v>
      </c>
      <c r="N632" s="8">
        <f t="shared" si="130"/>
        <v>5161360.3802165538</v>
      </c>
      <c r="O632" s="8">
        <f t="shared" si="130"/>
        <v>5167529.9803010365</v>
      </c>
      <c r="P632" s="8">
        <f t="shared" si="130"/>
        <v>5134687.4093091572</v>
      </c>
    </row>
    <row r="633" spans="1:16" x14ac:dyDescent="0.25">
      <c r="A633" s="10"/>
      <c r="B633" s="7"/>
      <c r="C633" s="7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</row>
    <row r="634" spans="1:16" x14ac:dyDescent="0.25">
      <c r="A634" s="11" t="s">
        <v>24</v>
      </c>
      <c r="B634" s="7"/>
      <c r="C634" s="7"/>
      <c r="D634" s="13">
        <v>5</v>
      </c>
      <c r="E634" s="13">
        <v>5</v>
      </c>
      <c r="F634" s="13">
        <v>5</v>
      </c>
      <c r="G634" s="13">
        <v>5</v>
      </c>
      <c r="H634" s="13">
        <v>5</v>
      </c>
      <c r="I634" s="13">
        <v>5</v>
      </c>
      <c r="J634" s="13">
        <v>5</v>
      </c>
      <c r="K634" s="13">
        <v>5</v>
      </c>
      <c r="L634" s="13">
        <v>5</v>
      </c>
      <c r="M634" s="13">
        <v>5</v>
      </c>
      <c r="N634" s="13">
        <v>5</v>
      </c>
      <c r="O634" s="13">
        <v>5</v>
      </c>
      <c r="P634" s="8">
        <f>AVERAGE(D634:O634)</f>
        <v>5</v>
      </c>
    </row>
    <row r="635" spans="1:16" x14ac:dyDescent="0.25">
      <c r="A635" s="7"/>
      <c r="B635" s="7"/>
      <c r="C635" s="7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</row>
    <row r="636" spans="1:16" x14ac:dyDescent="0.25">
      <c r="A636" s="14" t="s">
        <v>27</v>
      </c>
      <c r="B636" s="7"/>
      <c r="C636" s="7"/>
      <c r="D636" s="8">
        <f t="shared" ref="D636:O636" si="131">SUM(D632:D634)</f>
        <v>5101949.8325576391</v>
      </c>
      <c r="E636" s="8">
        <f t="shared" si="131"/>
        <v>5108201.4126314782</v>
      </c>
      <c r="F636" s="8">
        <f t="shared" si="131"/>
        <v>5114554.5831323629</v>
      </c>
      <c r="G636" s="8">
        <f t="shared" si="131"/>
        <v>5120353.6280884268</v>
      </c>
      <c r="H636" s="8">
        <f t="shared" si="131"/>
        <v>5125806.2607698971</v>
      </c>
      <c r="I636" s="8">
        <f t="shared" si="131"/>
        <v>5131624.7492611706</v>
      </c>
      <c r="J636" s="8">
        <f t="shared" si="131"/>
        <v>5137344.0572703369</v>
      </c>
      <c r="K636" s="8">
        <f t="shared" si="131"/>
        <v>5143162.1345610786</v>
      </c>
      <c r="L636" s="8">
        <f t="shared" si="131"/>
        <v>5149178.9171461258</v>
      </c>
      <c r="M636" s="8">
        <f t="shared" si="131"/>
        <v>5155232.975773776</v>
      </c>
      <c r="N636" s="8">
        <f t="shared" si="131"/>
        <v>5161365.3802165538</v>
      </c>
      <c r="O636" s="8">
        <f t="shared" si="131"/>
        <v>5167534.9803010365</v>
      </c>
      <c r="P636" s="8">
        <f>SUM(P632:P634)</f>
        <v>5134692.4093091572</v>
      </c>
    </row>
    <row r="637" spans="1:16" x14ac:dyDescent="0.25">
      <c r="A637" s="7"/>
      <c r="B637" s="7"/>
      <c r="C637" s="7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</row>
    <row r="638" spans="1:16" x14ac:dyDescent="0.25">
      <c r="A638" s="10" t="s">
        <v>28</v>
      </c>
      <c r="B638" s="7"/>
      <c r="C638" s="7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</row>
    <row r="639" spans="1:16" x14ac:dyDescent="0.25">
      <c r="A639" s="11" t="s">
        <v>16</v>
      </c>
      <c r="B639" s="7"/>
      <c r="C639" s="7"/>
      <c r="D639" s="8">
        <f t="shared" ref="D639:P644" si="132">(D609/D624)*1000</f>
        <v>1011.288523823419</v>
      </c>
      <c r="E639" s="8">
        <f t="shared" si="132"/>
        <v>907.17177687053709</v>
      </c>
      <c r="F639" s="8">
        <f t="shared" si="132"/>
        <v>886.26420133019917</v>
      </c>
      <c r="G639" s="8">
        <f t="shared" si="132"/>
        <v>899.69571903761926</v>
      </c>
      <c r="H639" s="8">
        <f t="shared" si="132"/>
        <v>1046.9283084056626</v>
      </c>
      <c r="I639" s="8">
        <f t="shared" si="132"/>
        <v>1190.8606240297004</v>
      </c>
      <c r="J639" s="8">
        <f t="shared" si="132"/>
        <v>1293.3280341020911</v>
      </c>
      <c r="K639" s="8">
        <f t="shared" si="132"/>
        <v>1320.2315495837463</v>
      </c>
      <c r="L639" s="8">
        <f t="shared" si="132"/>
        <v>1278.7610750175359</v>
      </c>
      <c r="M639" s="8">
        <f t="shared" si="132"/>
        <v>1148.8666429945886</v>
      </c>
      <c r="N639" s="8">
        <f t="shared" si="132"/>
        <v>950.0043013534131</v>
      </c>
      <c r="O639" s="8">
        <f t="shared" si="132"/>
        <v>914.80045447912255</v>
      </c>
      <c r="P639" s="8">
        <f t="shared" si="132"/>
        <v>12850.439578513386</v>
      </c>
    </row>
    <row r="640" spans="1:16" x14ac:dyDescent="0.25">
      <c r="A640" s="11" t="s">
        <v>17</v>
      </c>
      <c r="B640" s="7"/>
      <c r="C640" s="7"/>
      <c r="D640" s="8">
        <f t="shared" si="132"/>
        <v>6847.1400454829218</v>
      </c>
      <c r="E640" s="8">
        <f t="shared" si="132"/>
        <v>6172.2914754573148</v>
      </c>
      <c r="F640" s="8">
        <f t="shared" si="132"/>
        <v>6315.3030399820545</v>
      </c>
      <c r="G640" s="8">
        <f t="shared" si="132"/>
        <v>6411.3977873715512</v>
      </c>
      <c r="H640" s="8">
        <f t="shared" si="132"/>
        <v>7028.5277305051977</v>
      </c>
      <c r="I640" s="8">
        <f t="shared" si="132"/>
        <v>7372.0734095183361</v>
      </c>
      <c r="J640" s="8">
        <f t="shared" si="132"/>
        <v>7611.0654334488181</v>
      </c>
      <c r="K640" s="8">
        <f t="shared" si="132"/>
        <v>7601.4218859918637</v>
      </c>
      <c r="L640" s="8">
        <f t="shared" si="132"/>
        <v>7508.3310235320205</v>
      </c>
      <c r="M640" s="8">
        <f t="shared" si="132"/>
        <v>7128.7205106155752</v>
      </c>
      <c r="N640" s="8">
        <f t="shared" si="132"/>
        <v>6570.3569267834228</v>
      </c>
      <c r="O640" s="8">
        <f t="shared" si="132"/>
        <v>6681.6824764739913</v>
      </c>
      <c r="P640" s="8">
        <f t="shared" si="132"/>
        <v>83255.261288917536</v>
      </c>
    </row>
    <row r="641" spans="1:16" x14ac:dyDescent="0.25">
      <c r="A641" s="11" t="s">
        <v>18</v>
      </c>
      <c r="B641" s="7"/>
      <c r="C641" s="7"/>
      <c r="D641" s="8">
        <f t="shared" si="132"/>
        <v>19851.858632142605</v>
      </c>
      <c r="E641" s="8">
        <f t="shared" si="132"/>
        <v>19775.253785686251</v>
      </c>
      <c r="F641" s="8">
        <f t="shared" si="132"/>
        <v>19787.014663173861</v>
      </c>
      <c r="G641" s="8">
        <f t="shared" si="132"/>
        <v>19813.14070829999</v>
      </c>
      <c r="H641" s="8">
        <f t="shared" si="132"/>
        <v>19904.829196963197</v>
      </c>
      <c r="I641" s="8">
        <f t="shared" si="132"/>
        <v>19984.380653678309</v>
      </c>
      <c r="J641" s="8">
        <f t="shared" si="132"/>
        <v>20051.848306338579</v>
      </c>
      <c r="K641" s="8">
        <f t="shared" si="132"/>
        <v>20060.908453691354</v>
      </c>
      <c r="L641" s="8">
        <f t="shared" si="132"/>
        <v>20006.893033529366</v>
      </c>
      <c r="M641" s="8">
        <f t="shared" si="132"/>
        <v>19914.205391168067</v>
      </c>
      <c r="N641" s="8">
        <f t="shared" si="132"/>
        <v>19782.308418099612</v>
      </c>
      <c r="O641" s="8">
        <f t="shared" si="132"/>
        <v>19747.985364415592</v>
      </c>
      <c r="P641" s="8">
        <f t="shared" si="132"/>
        <v>238680.69404007369</v>
      </c>
    </row>
    <row r="642" spans="1:16" x14ac:dyDescent="0.25">
      <c r="A642" s="11" t="s">
        <v>19</v>
      </c>
      <c r="B642" s="7"/>
      <c r="C642" s="7"/>
      <c r="D642" s="8">
        <f t="shared" si="132"/>
        <v>11086.039196599251</v>
      </c>
      <c r="E642" s="8">
        <f t="shared" si="132"/>
        <v>10234.35254291783</v>
      </c>
      <c r="F642" s="8">
        <f t="shared" si="132"/>
        <v>10231.610628160237</v>
      </c>
      <c r="G642" s="8">
        <f t="shared" si="132"/>
        <v>10704.850214533128</v>
      </c>
      <c r="H642" s="8">
        <f t="shared" si="132"/>
        <v>10623.510467158698</v>
      </c>
      <c r="I642" s="8">
        <f t="shared" si="132"/>
        <v>9890.5053503632444</v>
      </c>
      <c r="J642" s="8">
        <f t="shared" si="132"/>
        <v>10257.84050067072</v>
      </c>
      <c r="K642" s="8">
        <f t="shared" si="132"/>
        <v>11960.57115994261</v>
      </c>
      <c r="L642" s="8">
        <f t="shared" si="132"/>
        <v>10459.104484908654</v>
      </c>
      <c r="M642" s="8">
        <f t="shared" si="132"/>
        <v>9712.7497417397826</v>
      </c>
      <c r="N642" s="8">
        <f t="shared" si="132"/>
        <v>9571.7344925448979</v>
      </c>
      <c r="O642" s="8">
        <f t="shared" si="132"/>
        <v>11093.620803362626</v>
      </c>
      <c r="P642" s="8">
        <f t="shared" si="132"/>
        <v>125821.29446624689</v>
      </c>
    </row>
    <row r="643" spans="1:16" x14ac:dyDescent="0.25">
      <c r="A643" s="11" t="s">
        <v>20</v>
      </c>
      <c r="B643" s="7"/>
      <c r="C643" s="7"/>
      <c r="D643" s="8">
        <f t="shared" si="132"/>
        <v>9189.7836501537768</v>
      </c>
      <c r="E643" s="8">
        <f t="shared" si="132"/>
        <v>9548.9391411098168</v>
      </c>
      <c r="F643" s="8">
        <f t="shared" si="132"/>
        <v>10715.090076733983</v>
      </c>
      <c r="G643" s="8">
        <f t="shared" si="132"/>
        <v>10573.101847277154</v>
      </c>
      <c r="H643" s="8">
        <f t="shared" si="132"/>
        <v>11922.08799332827</v>
      </c>
      <c r="I643" s="8">
        <f t="shared" si="132"/>
        <v>11166.423172714418</v>
      </c>
      <c r="J643" s="8">
        <f t="shared" si="132"/>
        <v>10620.245906578873</v>
      </c>
      <c r="K643" s="8">
        <f t="shared" si="132"/>
        <v>10529.992405623449</v>
      </c>
      <c r="L643" s="8">
        <f t="shared" si="132"/>
        <v>11423.59983611823</v>
      </c>
      <c r="M643" s="8">
        <f t="shared" si="132"/>
        <v>10928.812760825613</v>
      </c>
      <c r="N643" s="8">
        <f t="shared" si="132"/>
        <v>10692.724812088099</v>
      </c>
      <c r="O643" s="8">
        <f t="shared" si="132"/>
        <v>10201.489337527973</v>
      </c>
      <c r="P643" s="8">
        <f t="shared" si="132"/>
        <v>127514.65055975995</v>
      </c>
    </row>
    <row r="644" spans="1:16" x14ac:dyDescent="0.25">
      <c r="A644" s="11" t="s">
        <v>21</v>
      </c>
      <c r="B644" s="7"/>
      <c r="C644" s="7"/>
      <c r="D644" s="8">
        <f>(D614/D629)*1000</f>
        <v>286461.63194444444</v>
      </c>
      <c r="E644" s="8">
        <f t="shared" si="132"/>
        <v>261366.14583333328</v>
      </c>
      <c r="F644" s="8">
        <f t="shared" si="132"/>
        <v>245875.00000000003</v>
      </c>
      <c r="G644" s="8">
        <f t="shared" si="132"/>
        <v>285364.64120370377</v>
      </c>
      <c r="H644" s="8">
        <f t="shared" si="132"/>
        <v>290287.73148148152</v>
      </c>
      <c r="I644" s="8">
        <f t="shared" si="132"/>
        <v>285834.14351851848</v>
      </c>
      <c r="J644" s="8">
        <f t="shared" si="132"/>
        <v>300345.60354344727</v>
      </c>
      <c r="K644" s="8">
        <f t="shared" si="132"/>
        <v>301758.38786502858</v>
      </c>
      <c r="L644" s="8">
        <f t="shared" si="132"/>
        <v>299480.30292913108</v>
      </c>
      <c r="M644" s="8">
        <f t="shared" si="132"/>
        <v>296622.9100338319</v>
      </c>
      <c r="N644" s="8">
        <f t="shared" si="132"/>
        <v>269194.33333333337</v>
      </c>
      <c r="O644" s="8">
        <f t="shared" si="132"/>
        <v>256406.59722222222</v>
      </c>
      <c r="P644" s="8">
        <f t="shared" si="132"/>
        <v>3378997.4289084757</v>
      </c>
    </row>
    <row r="645" spans="1:16" x14ac:dyDescent="0.25">
      <c r="A645" s="11"/>
      <c r="B645" s="7"/>
      <c r="C645" s="7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</row>
    <row r="646" spans="1:16" x14ac:dyDescent="0.25">
      <c r="A646" s="10" t="s">
        <v>22</v>
      </c>
      <c r="B646" s="7"/>
      <c r="C646" s="7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</row>
    <row r="647" spans="1:16" x14ac:dyDescent="0.25">
      <c r="A647" s="10" t="s">
        <v>28</v>
      </c>
      <c r="B647" s="7"/>
      <c r="C647" s="7"/>
      <c r="D647" s="8">
        <f t="shared" ref="D647:P647" si="133">(D617/D632)*1000</f>
        <v>1717.6594963642465</v>
      </c>
      <c r="E647" s="8">
        <f t="shared" si="133"/>
        <v>1549.752934692639</v>
      </c>
      <c r="F647" s="8">
        <f t="shared" si="133"/>
        <v>1546.8202416252284</v>
      </c>
      <c r="G647" s="8">
        <f t="shared" si="133"/>
        <v>1569.9133096696798</v>
      </c>
      <c r="H647" s="8">
        <f t="shared" si="133"/>
        <v>1768.6122565798894</v>
      </c>
      <c r="I647" s="8">
        <f t="shared" si="133"/>
        <v>1933.4089081263921</v>
      </c>
      <c r="J647" s="8">
        <f t="shared" si="133"/>
        <v>2050.8885940422915</v>
      </c>
      <c r="K647" s="8">
        <f t="shared" si="133"/>
        <v>2074.8791628354338</v>
      </c>
      <c r="L647" s="8">
        <f t="shared" si="133"/>
        <v>2026.3497601265401</v>
      </c>
      <c r="M647" s="8">
        <f t="shared" si="133"/>
        <v>1868.3442621058286</v>
      </c>
      <c r="N647" s="8">
        <f t="shared" si="133"/>
        <v>1629.8009504927727</v>
      </c>
      <c r="O647" s="8">
        <f t="shared" si="133"/>
        <v>1611.6895094296656</v>
      </c>
      <c r="P647" s="8">
        <f t="shared" si="133"/>
        <v>21350.952002884183</v>
      </c>
    </row>
    <row r="648" spans="1:16" x14ac:dyDescent="0.25">
      <c r="A648" s="10"/>
      <c r="B648" s="7"/>
      <c r="C648" s="7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</row>
    <row r="649" spans="1:16" x14ac:dyDescent="0.25">
      <c r="A649" s="11" t="s">
        <v>24</v>
      </c>
      <c r="B649" s="7"/>
      <c r="C649" s="7"/>
      <c r="D649" s="8">
        <f t="shared" ref="D649:P649" si="134">(D619/D634)*1000</f>
        <v>74450151.77294828</v>
      </c>
      <c r="E649" s="8">
        <f t="shared" si="134"/>
        <v>85881087.235069081</v>
      </c>
      <c r="F649" s="8">
        <f t="shared" si="134"/>
        <v>85963225.941578165</v>
      </c>
      <c r="G649" s="8">
        <f t="shared" si="134"/>
        <v>103535154.66047955</v>
      </c>
      <c r="H649" s="8">
        <f t="shared" si="134"/>
        <v>113377984.83635581</v>
      </c>
      <c r="I649" s="8">
        <f t="shared" si="134"/>
        <v>113690329.8765687</v>
      </c>
      <c r="J649" s="8">
        <f t="shared" si="134"/>
        <v>118001807.61688878</v>
      </c>
      <c r="K649" s="8">
        <f t="shared" si="134"/>
        <v>120567347.81168742</v>
      </c>
      <c r="L649" s="8">
        <f t="shared" si="134"/>
        <v>116171341.6589396</v>
      </c>
      <c r="M649" s="8">
        <f t="shared" si="134"/>
        <v>111469231.42633393</v>
      </c>
      <c r="N649" s="8">
        <f t="shared" si="134"/>
        <v>102830368.20272574</v>
      </c>
      <c r="O649" s="8">
        <f t="shared" si="134"/>
        <v>85331402.714905426</v>
      </c>
      <c r="P649" s="8">
        <f t="shared" si="134"/>
        <v>1231269433.7544806</v>
      </c>
    </row>
    <row r="650" spans="1:16" x14ac:dyDescent="0.25">
      <c r="A650" s="7"/>
      <c r="B650" s="7"/>
      <c r="C650" s="7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</row>
    <row r="651" spans="1:16" x14ac:dyDescent="0.25">
      <c r="A651" s="14" t="s">
        <v>29</v>
      </c>
      <c r="B651" s="7"/>
      <c r="C651" s="7"/>
      <c r="D651" s="8">
        <f t="shared" ref="D651:P651" si="135">(D621/D636)*1000</f>
        <v>1790.6202628915512</v>
      </c>
      <c r="E651" s="8">
        <f t="shared" si="135"/>
        <v>1633.8133803807955</v>
      </c>
      <c r="F651" s="8">
        <f t="shared" si="135"/>
        <v>1630.8565714014667</v>
      </c>
      <c r="G651" s="8">
        <f t="shared" si="135"/>
        <v>1671.0133432486318</v>
      </c>
      <c r="H651" s="8">
        <f t="shared" si="135"/>
        <v>1879.2058007524604</v>
      </c>
      <c r="I651" s="8">
        <f t="shared" si="135"/>
        <v>2044.1812288071169</v>
      </c>
      <c r="J651" s="8">
        <f t="shared" si="135"/>
        <v>2165.7336924169099</v>
      </c>
      <c r="K651" s="8">
        <f t="shared" si="135"/>
        <v>2192.0884494359366</v>
      </c>
      <c r="L651" s="8">
        <f t="shared" si="135"/>
        <v>2139.1534878454872</v>
      </c>
      <c r="M651" s="8">
        <f t="shared" si="135"/>
        <v>1976.4551502130157</v>
      </c>
      <c r="N651" s="8">
        <f t="shared" si="135"/>
        <v>1729.4148421927446</v>
      </c>
      <c r="O651" s="8">
        <f t="shared" si="135"/>
        <v>1694.2528508977721</v>
      </c>
      <c r="P651" s="8">
        <f t="shared" si="135"/>
        <v>22549.902187875046</v>
      </c>
    </row>
    <row r="653" spans="1:16" x14ac:dyDescent="0.25">
      <c r="A653" s="1" t="s">
        <v>48</v>
      </c>
      <c r="B653" s="2"/>
      <c r="C653" s="2"/>
      <c r="D653" s="3"/>
      <c r="E653" s="3"/>
      <c r="F653" s="3"/>
      <c r="G653" s="3"/>
      <c r="H653" s="3"/>
      <c r="I653" s="3"/>
      <c r="J653" s="2"/>
      <c r="K653" s="3"/>
      <c r="L653" s="3"/>
      <c r="M653" s="3"/>
      <c r="N653" s="3"/>
      <c r="O653" s="3"/>
      <c r="P653" s="3"/>
    </row>
    <row r="654" spans="1:16" x14ac:dyDescent="0.25">
      <c r="A654" s="1" t="s">
        <v>1</v>
      </c>
      <c r="B654" s="2"/>
      <c r="C654" s="2"/>
      <c r="D654" s="3"/>
      <c r="E654" s="3"/>
      <c r="F654" s="3"/>
      <c r="G654" s="3"/>
      <c r="H654" s="3"/>
      <c r="I654" s="2"/>
      <c r="J654" s="3"/>
      <c r="K654" s="3"/>
      <c r="L654" s="3"/>
      <c r="M654" s="3"/>
      <c r="N654" s="3"/>
      <c r="O654" s="3"/>
      <c r="P654" s="3"/>
    </row>
    <row r="655" spans="1:16" x14ac:dyDescent="0.25">
      <c r="A655" s="1" t="s">
        <v>31</v>
      </c>
      <c r="B655" s="2"/>
      <c r="C655" s="2"/>
      <c r="D655" s="3"/>
      <c r="E655" s="3"/>
      <c r="F655" s="3"/>
      <c r="G655" s="3"/>
      <c r="H655" s="3"/>
      <c r="I655" s="2"/>
      <c r="J655" s="3"/>
      <c r="K655" s="3"/>
      <c r="L655" s="3"/>
      <c r="M655" s="3"/>
      <c r="N655" s="3"/>
      <c r="O655" s="3"/>
      <c r="P655" s="3"/>
    </row>
    <row r="656" spans="1:16" x14ac:dyDescent="0.25">
      <c r="A656" s="7"/>
      <c r="B656" s="7"/>
      <c r="C656" s="7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</row>
    <row r="657" spans="1:32" x14ac:dyDescent="0.25">
      <c r="A657" s="7"/>
      <c r="B657" s="7"/>
      <c r="C657" s="7"/>
      <c r="D657" s="9" t="s">
        <v>2</v>
      </c>
      <c r="E657" s="9" t="s">
        <v>3</v>
      </c>
      <c r="F657" s="9" t="s">
        <v>4</v>
      </c>
      <c r="G657" s="9" t="s">
        <v>5</v>
      </c>
      <c r="H657" s="9" t="s">
        <v>6</v>
      </c>
      <c r="I657" s="9" t="s">
        <v>7</v>
      </c>
      <c r="J657" s="9" t="s">
        <v>8</v>
      </c>
      <c r="K657" s="9" t="s">
        <v>9</v>
      </c>
      <c r="L657" s="9" t="s">
        <v>10</v>
      </c>
      <c r="M657" s="9" t="s">
        <v>11</v>
      </c>
      <c r="N657" s="9" t="s">
        <v>12</v>
      </c>
      <c r="O657" s="9" t="s">
        <v>13</v>
      </c>
      <c r="P657" s="9" t="s">
        <v>14</v>
      </c>
      <c r="U657" s="9" t="s">
        <v>2</v>
      </c>
      <c r="V657" s="9" t="s">
        <v>3</v>
      </c>
      <c r="W657" s="9" t="s">
        <v>4</v>
      </c>
      <c r="X657" s="9" t="s">
        <v>5</v>
      </c>
      <c r="Y657" s="9" t="s">
        <v>6</v>
      </c>
      <c r="Z657" s="9" t="s">
        <v>7</v>
      </c>
      <c r="AA657" s="9" t="s">
        <v>8</v>
      </c>
      <c r="AB657" s="9" t="s">
        <v>9</v>
      </c>
      <c r="AC657" s="9" t="s">
        <v>10</v>
      </c>
      <c r="AD657" s="9" t="s">
        <v>11</v>
      </c>
      <c r="AE657" s="9" t="s">
        <v>12</v>
      </c>
      <c r="AF657" s="9" t="s">
        <v>13</v>
      </c>
    </row>
    <row r="658" spans="1:32" x14ac:dyDescent="0.25">
      <c r="A658" s="10" t="s">
        <v>15</v>
      </c>
      <c r="B658" s="7"/>
      <c r="C658" s="7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</row>
    <row r="659" spans="1:32" x14ac:dyDescent="0.25">
      <c r="A659" s="11" t="s">
        <v>16</v>
      </c>
      <c r="B659" s="7"/>
      <c r="C659" s="7"/>
      <c r="D659" s="8">
        <v>4756204.632443008</v>
      </c>
      <c r="E659" s="8">
        <v>4192022.7759427689</v>
      </c>
      <c r="F659" s="8">
        <v>4130092.6551324395</v>
      </c>
      <c r="G659" s="8">
        <v>4241792.2754806671</v>
      </c>
      <c r="H659" s="8">
        <v>4919486.0461209761</v>
      </c>
      <c r="I659" s="8">
        <v>5541368.1146104103</v>
      </c>
      <c r="J659" s="8">
        <v>6039803.8306289157</v>
      </c>
      <c r="K659" s="8">
        <v>6190594.0585446805</v>
      </c>
      <c r="L659" s="8">
        <v>5994521.9663703553</v>
      </c>
      <c r="M659" s="8">
        <v>5406174.5403320445</v>
      </c>
      <c r="N659" s="8">
        <v>4514964.6807836993</v>
      </c>
      <c r="O659" s="8">
        <v>4366655.685678483</v>
      </c>
      <c r="P659" s="8">
        <f t="shared" ref="P659:P664" si="136">SUM(D659:O659)</f>
        <v>60293681.262068436</v>
      </c>
      <c r="U659" s="22">
        <f>+AF609+1</f>
        <v>49</v>
      </c>
      <c r="V659" s="22">
        <f>+U659+1</f>
        <v>50</v>
      </c>
      <c r="W659" s="22">
        <f t="shared" ref="W659:AF659" si="137">+V659+1</f>
        <v>51</v>
      </c>
      <c r="X659" s="22">
        <f t="shared" si="137"/>
        <v>52</v>
      </c>
      <c r="Y659" s="22">
        <f t="shared" si="137"/>
        <v>53</v>
      </c>
      <c r="Z659" s="22">
        <f t="shared" si="137"/>
        <v>54</v>
      </c>
      <c r="AA659" s="22">
        <f t="shared" si="137"/>
        <v>55</v>
      </c>
      <c r="AB659" s="22">
        <f t="shared" si="137"/>
        <v>56</v>
      </c>
      <c r="AC659" s="22">
        <f t="shared" si="137"/>
        <v>57</v>
      </c>
      <c r="AD659" s="22">
        <f t="shared" si="137"/>
        <v>58</v>
      </c>
      <c r="AE659" s="22">
        <f t="shared" si="137"/>
        <v>59</v>
      </c>
      <c r="AF659" s="22">
        <f t="shared" si="137"/>
        <v>60</v>
      </c>
    </row>
    <row r="660" spans="1:32" x14ac:dyDescent="0.25">
      <c r="A660" s="11" t="s">
        <v>17</v>
      </c>
      <c r="B660" s="7"/>
      <c r="C660" s="7"/>
      <c r="D660" s="8">
        <v>3763214.3924597302</v>
      </c>
      <c r="E660" s="8">
        <v>3358615.9253431484</v>
      </c>
      <c r="F660" s="8">
        <v>3453939.3693894316</v>
      </c>
      <c r="G660" s="8">
        <v>3552822.9414311093</v>
      </c>
      <c r="H660" s="8">
        <v>3907493.7395292073</v>
      </c>
      <c r="I660" s="8">
        <v>4087874.8370915451</v>
      </c>
      <c r="J660" s="8">
        <v>4251966.474499437</v>
      </c>
      <c r="K660" s="8">
        <v>4270244.4263305608</v>
      </c>
      <c r="L660" s="8">
        <v>4207419.981038156</v>
      </c>
      <c r="M660" s="8">
        <v>3992207.3403254608</v>
      </c>
      <c r="N660" s="8">
        <v>3678706.613874658</v>
      </c>
      <c r="O660" s="8">
        <v>3732260.6867452585</v>
      </c>
      <c r="P660" s="8">
        <f t="shared" si="136"/>
        <v>46256766.728057697</v>
      </c>
    </row>
    <row r="661" spans="1:32" x14ac:dyDescent="0.25">
      <c r="A661" s="11" t="s">
        <v>18</v>
      </c>
      <c r="B661" s="7"/>
      <c r="C661" s="7"/>
      <c r="D661" s="8">
        <v>284390.72836051276</v>
      </c>
      <c r="E661" s="8">
        <v>283767.61306424305</v>
      </c>
      <c r="F661" s="8">
        <v>284366.03281855315</v>
      </c>
      <c r="G661" s="8">
        <v>285155.68615854363</v>
      </c>
      <c r="H661" s="8">
        <v>286601.99804637098</v>
      </c>
      <c r="I661" s="8">
        <v>287743.57754128304</v>
      </c>
      <c r="J661" s="8">
        <v>288660.2791423836</v>
      </c>
      <c r="K661" s="8">
        <v>288942.02475485491</v>
      </c>
      <c r="L661" s="8">
        <v>288471.95665045542</v>
      </c>
      <c r="M661" s="8">
        <v>287535.68842220184</v>
      </c>
      <c r="N661" s="8">
        <v>286058.3723769018</v>
      </c>
      <c r="O661" s="8">
        <v>285888.04140606924</v>
      </c>
      <c r="P661" s="8">
        <f t="shared" si="136"/>
        <v>3437581.9987423732</v>
      </c>
    </row>
    <row r="662" spans="1:32" x14ac:dyDescent="0.25">
      <c r="A662" s="11" t="s">
        <v>19</v>
      </c>
      <c r="B662" s="7"/>
      <c r="C662" s="7"/>
      <c r="D662" s="8">
        <v>46235.821069994599</v>
      </c>
      <c r="E662" s="8">
        <v>42752.386338999866</v>
      </c>
      <c r="F662" s="8">
        <v>42809.510394913603</v>
      </c>
      <c r="G662" s="8">
        <v>44861.270716653606</v>
      </c>
      <c r="H662" s="8">
        <v>44591.512435637807</v>
      </c>
      <c r="I662" s="8">
        <v>41580.937253273682</v>
      </c>
      <c r="J662" s="8">
        <v>43193.842674090789</v>
      </c>
      <c r="K662" s="8">
        <v>50443.638192403705</v>
      </c>
      <c r="L662" s="8">
        <v>44181.051445613011</v>
      </c>
      <c r="M662" s="8">
        <v>41093.13675906531</v>
      </c>
      <c r="N662" s="8">
        <v>40560.357914336244</v>
      </c>
      <c r="O662" s="8">
        <v>47083.310418357883</v>
      </c>
      <c r="P662" s="8">
        <f t="shared" si="136"/>
        <v>529386.77561334008</v>
      </c>
    </row>
    <row r="663" spans="1:32" x14ac:dyDescent="0.25">
      <c r="A663" s="11" t="s">
        <v>20</v>
      </c>
      <c r="B663" s="7"/>
      <c r="C663" s="7"/>
      <c r="D663" s="8">
        <v>1650.4258207316175</v>
      </c>
      <c r="E663" s="8">
        <v>1714.0849778099744</v>
      </c>
      <c r="F663" s="8">
        <v>1927.2841868878775</v>
      </c>
      <c r="G663" s="8">
        <v>1901.9130322256126</v>
      </c>
      <c r="H663" s="8">
        <v>2131.5733928787458</v>
      </c>
      <c r="I663" s="8">
        <v>2006.2513661560281</v>
      </c>
      <c r="J663" s="8">
        <v>1907.0807223628224</v>
      </c>
      <c r="K663" s="8">
        <v>1892.5203466907851</v>
      </c>
      <c r="L663" s="8">
        <v>2050.4846798382041</v>
      </c>
      <c r="M663" s="8">
        <v>1962.6395969992559</v>
      </c>
      <c r="N663" s="8">
        <v>1919.6284428326871</v>
      </c>
      <c r="O663" s="8">
        <v>1821.334219629169</v>
      </c>
      <c r="P663" s="8">
        <f t="shared" si="136"/>
        <v>22885.22078504278</v>
      </c>
    </row>
    <row r="664" spans="1:32" x14ac:dyDescent="0.25">
      <c r="A664" s="11" t="s">
        <v>21</v>
      </c>
      <c r="B664" s="7"/>
      <c r="C664" s="7"/>
      <c r="D664" s="8">
        <v>7732.4679687499993</v>
      </c>
      <c r="E664" s="8">
        <v>7052.9320312499985</v>
      </c>
      <c r="F664" s="8">
        <v>6641.3375000000005</v>
      </c>
      <c r="G664" s="8">
        <v>7716.1273437500013</v>
      </c>
      <c r="H664" s="8">
        <v>7825.890625</v>
      </c>
      <c r="I664" s="8">
        <v>7715.5640624999987</v>
      </c>
      <c r="J664" s="8">
        <v>8105.1836598557675</v>
      </c>
      <c r="K664" s="8">
        <v>8151.1223407451935</v>
      </c>
      <c r="L664" s="8">
        <v>8088.2245643028846</v>
      </c>
      <c r="M664" s="8">
        <v>8009.2630606971161</v>
      </c>
      <c r="N664" s="8">
        <v>7266.8255000000008</v>
      </c>
      <c r="O664" s="8">
        <v>6923.8859375000002</v>
      </c>
      <c r="P664" s="8">
        <f t="shared" si="136"/>
        <v>91228.824594350983</v>
      </c>
    </row>
    <row r="665" spans="1:32" x14ac:dyDescent="0.25">
      <c r="A665" s="11"/>
      <c r="B665" s="7"/>
      <c r="C665" s="7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</row>
    <row r="666" spans="1:32" x14ac:dyDescent="0.25">
      <c r="A666" s="10" t="s">
        <v>22</v>
      </c>
      <c r="B666" s="7"/>
      <c r="C666" s="7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</row>
    <row r="667" spans="1:32" x14ac:dyDescent="0.25">
      <c r="A667" s="10" t="s">
        <v>23</v>
      </c>
      <c r="B667" s="7"/>
      <c r="C667" s="7"/>
      <c r="D667" s="8">
        <f>SUM(D659:D666)</f>
        <v>8859428.46812273</v>
      </c>
      <c r="E667" s="8">
        <f t="shared" ref="E667:P667" si="138">SUM(E659:E666)</f>
        <v>7885925.7176982202</v>
      </c>
      <c r="F667" s="8">
        <f t="shared" si="138"/>
        <v>7919776.1894222246</v>
      </c>
      <c r="G667" s="8">
        <f t="shared" si="138"/>
        <v>8134250.2141629476</v>
      </c>
      <c r="H667" s="8">
        <f t="shared" si="138"/>
        <v>9168130.7601500694</v>
      </c>
      <c r="I667" s="8">
        <f t="shared" si="138"/>
        <v>9968289.2819251679</v>
      </c>
      <c r="J667" s="8">
        <f t="shared" si="138"/>
        <v>10633636.691327047</v>
      </c>
      <c r="K667" s="8">
        <f t="shared" si="138"/>
        <v>10810267.790509935</v>
      </c>
      <c r="L667" s="8">
        <f t="shared" si="138"/>
        <v>10544733.664748721</v>
      </c>
      <c r="M667" s="8">
        <f t="shared" si="138"/>
        <v>9736982.6084964667</v>
      </c>
      <c r="N667" s="8">
        <f t="shared" si="138"/>
        <v>8529476.4788924288</v>
      </c>
      <c r="O667" s="8">
        <f t="shared" si="138"/>
        <v>8440632.9444052987</v>
      </c>
      <c r="P667" s="8">
        <f t="shared" si="138"/>
        <v>110631530.80986123</v>
      </c>
    </row>
    <row r="668" spans="1:32" x14ac:dyDescent="0.25">
      <c r="A668" s="10"/>
      <c r="B668" s="7"/>
      <c r="C668" s="7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</row>
    <row r="669" spans="1:32" x14ac:dyDescent="0.25">
      <c r="A669" s="11" t="s">
        <v>24</v>
      </c>
      <c r="B669" s="7"/>
      <c r="C669" s="7"/>
      <c r="D669" s="8">
        <v>377471.68839731766</v>
      </c>
      <c r="E669" s="8">
        <v>434585.3177155407</v>
      </c>
      <c r="F669" s="8">
        <v>434825.79391167068</v>
      </c>
      <c r="G669" s="8">
        <v>523590.93934804748</v>
      </c>
      <c r="H669" s="8">
        <v>573325.15715880622</v>
      </c>
      <c r="I669" s="8">
        <v>575071.08449255861</v>
      </c>
      <c r="J669" s="8">
        <v>480922.02704192</v>
      </c>
      <c r="K669" s="8">
        <v>465222.2055427226</v>
      </c>
      <c r="L669" s="8">
        <v>491834.79450843239</v>
      </c>
      <c r="M669" s="8">
        <v>473004.13711678819</v>
      </c>
      <c r="N669" s="8">
        <v>433293.20409523469</v>
      </c>
      <c r="O669" s="8">
        <v>388220.37685549597</v>
      </c>
      <c r="P669" s="8">
        <f>SUM(D669:O669)</f>
        <v>5651366.7261845358</v>
      </c>
    </row>
    <row r="670" spans="1:32" x14ac:dyDescent="0.25">
      <c r="A670" s="7"/>
      <c r="B670" s="7"/>
      <c r="C670" s="7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</row>
    <row r="671" spans="1:32" x14ac:dyDescent="0.25">
      <c r="A671" s="10" t="s">
        <v>25</v>
      </c>
      <c r="B671" s="7"/>
      <c r="C671" s="7"/>
      <c r="D671" s="8">
        <f>SUM(D667:D669)</f>
        <v>9236900.1565200482</v>
      </c>
      <c r="E671" s="8">
        <f t="shared" ref="E671:O671" si="139">SUM(E667:E669)</f>
        <v>8320511.0354137607</v>
      </c>
      <c r="F671" s="8">
        <f t="shared" si="139"/>
        <v>8354601.983333895</v>
      </c>
      <c r="G671" s="8">
        <f t="shared" si="139"/>
        <v>8657841.1535109952</v>
      </c>
      <c r="H671" s="8">
        <f t="shared" si="139"/>
        <v>9741455.9173088763</v>
      </c>
      <c r="I671" s="8">
        <f t="shared" si="139"/>
        <v>10543360.366417727</v>
      </c>
      <c r="J671" s="8">
        <f t="shared" si="139"/>
        <v>11114558.718368966</v>
      </c>
      <c r="K671" s="8">
        <f t="shared" si="139"/>
        <v>11275489.996052658</v>
      </c>
      <c r="L671" s="8">
        <f t="shared" si="139"/>
        <v>11036568.459257154</v>
      </c>
      <c r="M671" s="8">
        <f t="shared" si="139"/>
        <v>10209986.745613255</v>
      </c>
      <c r="N671" s="8">
        <f t="shared" si="139"/>
        <v>8962769.6829876639</v>
      </c>
      <c r="O671" s="8">
        <f t="shared" si="139"/>
        <v>8828853.321260795</v>
      </c>
      <c r="P671" s="8">
        <f>SUM(P667:P669)</f>
        <v>116282897.53604576</v>
      </c>
    </row>
    <row r="672" spans="1:32" x14ac:dyDescent="0.25">
      <c r="A672" s="7"/>
      <c r="B672" s="7"/>
      <c r="C672" s="7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</row>
    <row r="673" spans="1:16" x14ac:dyDescent="0.25">
      <c r="A673" s="10" t="s">
        <v>26</v>
      </c>
      <c r="B673" s="7"/>
      <c r="C673" s="7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</row>
    <row r="674" spans="1:16" x14ac:dyDescent="0.25">
      <c r="A674" s="11" t="s">
        <v>16</v>
      </c>
      <c r="B674" s="7"/>
      <c r="C674" s="7"/>
      <c r="D674" s="13">
        <v>4585666.3015239388</v>
      </c>
      <c r="E674" s="13">
        <v>4591277.633671104</v>
      </c>
      <c r="F674" s="13">
        <v>4596968.7391772913</v>
      </c>
      <c r="G674" s="13">
        <v>4602222.1962177968</v>
      </c>
      <c r="H674" s="13">
        <v>4607231.7999965586</v>
      </c>
      <c r="I674" s="13">
        <v>4612518.5256414581</v>
      </c>
      <c r="J674" s="13">
        <v>4617741.5481754607</v>
      </c>
      <c r="K674" s="13">
        <v>4623061.0710670492</v>
      </c>
      <c r="L674" s="13">
        <v>4628515.9399684621</v>
      </c>
      <c r="M674" s="13">
        <v>4634004.497566307</v>
      </c>
      <c r="N674" s="13">
        <v>4639545.9121349603</v>
      </c>
      <c r="O674" s="13">
        <v>4645127.261163149</v>
      </c>
      <c r="P674" s="8">
        <f>AVERAGE(C674:O674)</f>
        <v>4615323.452191961</v>
      </c>
    </row>
    <row r="675" spans="1:16" x14ac:dyDescent="0.25">
      <c r="A675" s="11" t="s">
        <v>17</v>
      </c>
      <c r="B675" s="7"/>
      <c r="C675" s="7"/>
      <c r="D675" s="13">
        <v>569218.38878762885</v>
      </c>
      <c r="E675" s="13">
        <v>569705.18785478815</v>
      </c>
      <c r="F675" s="13">
        <v>570181.75339537242</v>
      </c>
      <c r="G675" s="13">
        <v>570705.36063168116</v>
      </c>
      <c r="H675" s="13">
        <v>571236.96812686301</v>
      </c>
      <c r="I675" s="13">
        <v>571751.22512474726</v>
      </c>
      <c r="J675" s="13">
        <v>572264.5782694919</v>
      </c>
      <c r="K675" s="13">
        <v>572773.37451131619</v>
      </c>
      <c r="L675" s="13">
        <v>573276.89406192792</v>
      </c>
      <c r="M675" s="13">
        <v>573768.410903777</v>
      </c>
      <c r="N675" s="13">
        <v>574257.97311802977</v>
      </c>
      <c r="O675" s="13">
        <v>574738.74698619277</v>
      </c>
      <c r="P675" s="8">
        <f>AVERAGE(D675:O675)</f>
        <v>571989.90514765133</v>
      </c>
    </row>
    <row r="676" spans="1:16" x14ac:dyDescent="0.25">
      <c r="A676" s="11" t="s">
        <v>18</v>
      </c>
      <c r="B676" s="7"/>
      <c r="C676" s="7"/>
      <c r="D676" s="13">
        <v>14380.221442273083</v>
      </c>
      <c r="E676" s="13">
        <v>14401.315660019036</v>
      </c>
      <c r="F676" s="13">
        <v>14421.618430125585</v>
      </c>
      <c r="G676" s="13">
        <v>14447.424888681946</v>
      </c>
      <c r="H676" s="13">
        <v>14467.797322379691</v>
      </c>
      <c r="I676" s="13">
        <v>14481.180963410688</v>
      </c>
      <c r="J676" s="13">
        <v>14488.089177566097</v>
      </c>
      <c r="K676" s="13">
        <v>14497.902579314557</v>
      </c>
      <c r="L676" s="13">
        <v>14513.828491273103</v>
      </c>
      <c r="M676" s="13">
        <v>14532.540622255146</v>
      </c>
      <c r="N676" s="13">
        <v>14553.282687394511</v>
      </c>
      <c r="O676" s="13">
        <v>14568.357344755539</v>
      </c>
      <c r="P676" s="8">
        <f>AVERAGE(D676:O676)</f>
        <v>14479.463300787416</v>
      </c>
    </row>
    <row r="677" spans="1:16" x14ac:dyDescent="0.25">
      <c r="A677" s="11" t="s">
        <v>19</v>
      </c>
      <c r="B677" s="7"/>
      <c r="C677" s="7"/>
      <c r="D677" s="13">
        <v>4170.6348182656502</v>
      </c>
      <c r="E677" s="13">
        <v>4177.3415718988999</v>
      </c>
      <c r="F677" s="13">
        <v>4184.04413055848</v>
      </c>
      <c r="G677" s="13">
        <v>4190.7424968682899</v>
      </c>
      <c r="H677" s="13">
        <v>4197.4366734505602</v>
      </c>
      <c r="I677" s="13">
        <v>4204.1266629259298</v>
      </c>
      <c r="J677" s="13">
        <v>4210.8124679133498</v>
      </c>
      <c r="K677" s="13">
        <v>4217.4940910301602</v>
      </c>
      <c r="L677" s="13">
        <v>4224.1715348920598</v>
      </c>
      <c r="M677" s="13">
        <v>4230.8448021131198</v>
      </c>
      <c r="N677" s="13">
        <v>4237.5138953057403</v>
      </c>
      <c r="O677" s="13">
        <v>4244.1788170807404</v>
      </c>
      <c r="P677" s="8">
        <f>AVERAGE(D677:O677)</f>
        <v>4207.445163525249</v>
      </c>
    </row>
    <row r="678" spans="1:16" x14ac:dyDescent="0.25">
      <c r="A678" s="11" t="s">
        <v>20</v>
      </c>
      <c r="B678" s="7"/>
      <c r="C678" s="7"/>
      <c r="D678" s="13">
        <v>179</v>
      </c>
      <c r="E678" s="13">
        <v>179</v>
      </c>
      <c r="F678" s="13">
        <v>179</v>
      </c>
      <c r="G678" s="13">
        <v>179</v>
      </c>
      <c r="H678" s="13">
        <v>179</v>
      </c>
      <c r="I678" s="13">
        <v>179</v>
      </c>
      <c r="J678" s="13">
        <v>179</v>
      </c>
      <c r="K678" s="13">
        <v>179</v>
      </c>
      <c r="L678" s="13">
        <v>179</v>
      </c>
      <c r="M678" s="13">
        <v>179</v>
      </c>
      <c r="N678" s="13">
        <v>179</v>
      </c>
      <c r="O678" s="13">
        <v>178</v>
      </c>
      <c r="P678" s="8">
        <f>AVERAGE(D678:O678)</f>
        <v>178.91666666666666</v>
      </c>
    </row>
    <row r="679" spans="1:16" x14ac:dyDescent="0.25">
      <c r="A679" s="11" t="s">
        <v>21</v>
      </c>
      <c r="B679" s="7"/>
      <c r="C679" s="7"/>
      <c r="D679" s="13">
        <v>27</v>
      </c>
      <c r="E679" s="13">
        <v>27</v>
      </c>
      <c r="F679" s="13">
        <v>27</v>
      </c>
      <c r="G679" s="13">
        <v>27</v>
      </c>
      <c r="H679" s="13">
        <v>27</v>
      </c>
      <c r="I679" s="13">
        <v>27</v>
      </c>
      <c r="J679" s="13">
        <v>27</v>
      </c>
      <c r="K679" s="13">
        <v>27</v>
      </c>
      <c r="L679" s="13">
        <v>27</v>
      </c>
      <c r="M679" s="13">
        <v>27</v>
      </c>
      <c r="N679" s="13">
        <v>27</v>
      </c>
      <c r="O679" s="13">
        <v>27</v>
      </c>
      <c r="P679" s="8">
        <f>AVERAGE(D679:O679)</f>
        <v>27</v>
      </c>
    </row>
    <row r="680" spans="1:16" x14ac:dyDescent="0.25">
      <c r="A680" s="11"/>
      <c r="B680" s="7"/>
      <c r="C680" s="7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</row>
    <row r="681" spans="1:16" x14ac:dyDescent="0.25">
      <c r="A681" s="10" t="s">
        <v>22</v>
      </c>
      <c r="B681" s="7"/>
      <c r="C681" s="7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</row>
    <row r="682" spans="1:16" x14ac:dyDescent="0.25">
      <c r="A682" s="10" t="s">
        <v>26</v>
      </c>
      <c r="B682" s="7"/>
      <c r="C682" s="7"/>
      <c r="D682" s="8">
        <f t="shared" ref="D682:P682" si="140">SUM(D674:D681)</f>
        <v>5173641.546572106</v>
      </c>
      <c r="E682" s="8">
        <f t="shared" si="140"/>
        <v>5179767.4787578108</v>
      </c>
      <c r="F682" s="8">
        <f t="shared" si="140"/>
        <v>5185962.155133347</v>
      </c>
      <c r="G682" s="8">
        <f t="shared" si="140"/>
        <v>5191771.724235028</v>
      </c>
      <c r="H682" s="8">
        <f t="shared" si="140"/>
        <v>5197340.0021192515</v>
      </c>
      <c r="I682" s="8">
        <f t="shared" si="140"/>
        <v>5203161.0583925424</v>
      </c>
      <c r="J682" s="8">
        <f t="shared" si="140"/>
        <v>5208911.0280904314</v>
      </c>
      <c r="K682" s="8">
        <f t="shared" si="140"/>
        <v>5214755.8422487108</v>
      </c>
      <c r="L682" s="8">
        <f t="shared" si="140"/>
        <v>5220736.8340565553</v>
      </c>
      <c r="M682" s="8">
        <f t="shared" si="140"/>
        <v>5226742.293894452</v>
      </c>
      <c r="N682" s="8">
        <f t="shared" si="140"/>
        <v>5232800.6818356905</v>
      </c>
      <c r="O682" s="8">
        <f t="shared" si="140"/>
        <v>5238883.5443111779</v>
      </c>
      <c r="P682" s="8">
        <f t="shared" si="140"/>
        <v>5206206.1824705927</v>
      </c>
    </row>
    <row r="683" spans="1:16" x14ac:dyDescent="0.25">
      <c r="A683" s="10"/>
      <c r="B683" s="7"/>
      <c r="C683" s="7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</row>
    <row r="684" spans="1:16" x14ac:dyDescent="0.25">
      <c r="A684" s="11" t="s">
        <v>24</v>
      </c>
      <c r="B684" s="7"/>
      <c r="C684" s="7"/>
      <c r="D684" s="13">
        <v>5</v>
      </c>
      <c r="E684" s="13">
        <v>5</v>
      </c>
      <c r="F684" s="13">
        <v>5</v>
      </c>
      <c r="G684" s="13">
        <v>5</v>
      </c>
      <c r="H684" s="13">
        <v>5</v>
      </c>
      <c r="I684" s="13">
        <v>4</v>
      </c>
      <c r="J684" s="13">
        <v>4</v>
      </c>
      <c r="K684" s="13">
        <v>4</v>
      </c>
      <c r="L684" s="13">
        <v>4</v>
      </c>
      <c r="M684" s="13">
        <v>4</v>
      </c>
      <c r="N684" s="13">
        <v>4</v>
      </c>
      <c r="O684" s="13">
        <v>4</v>
      </c>
      <c r="P684" s="8">
        <f>AVERAGE(D684:O684)</f>
        <v>4.416666666666667</v>
      </c>
    </row>
    <row r="685" spans="1:16" x14ac:dyDescent="0.25">
      <c r="A685" s="7"/>
      <c r="B685" s="7"/>
      <c r="C685" s="7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</row>
    <row r="686" spans="1:16" x14ac:dyDescent="0.25">
      <c r="A686" s="14" t="s">
        <v>27</v>
      </c>
      <c r="B686" s="7"/>
      <c r="C686" s="7"/>
      <c r="D686" s="8">
        <f t="shared" ref="D686:O686" si="141">SUM(D682:D684)</f>
        <v>5173646.546572106</v>
      </c>
      <c r="E686" s="8">
        <f t="shared" si="141"/>
        <v>5179772.4787578108</v>
      </c>
      <c r="F686" s="8">
        <f t="shared" si="141"/>
        <v>5185967.155133347</v>
      </c>
      <c r="G686" s="8">
        <f t="shared" si="141"/>
        <v>5191776.724235028</v>
      </c>
      <c r="H686" s="8">
        <f t="shared" si="141"/>
        <v>5197345.0021192515</v>
      </c>
      <c r="I686" s="8">
        <f t="shared" si="141"/>
        <v>5203165.0583925424</v>
      </c>
      <c r="J686" s="8">
        <f t="shared" si="141"/>
        <v>5208915.0280904314</v>
      </c>
      <c r="K686" s="8">
        <f t="shared" si="141"/>
        <v>5214759.8422487108</v>
      </c>
      <c r="L686" s="8">
        <f t="shared" si="141"/>
        <v>5220740.8340565553</v>
      </c>
      <c r="M686" s="8">
        <f t="shared" si="141"/>
        <v>5226746.293894452</v>
      </c>
      <c r="N686" s="8">
        <f t="shared" si="141"/>
        <v>5232804.6818356905</v>
      </c>
      <c r="O686" s="8">
        <f t="shared" si="141"/>
        <v>5238887.5443111779</v>
      </c>
      <c r="P686" s="8">
        <f>SUM(P682:P684)</f>
        <v>5206210.5991372596</v>
      </c>
    </row>
    <row r="687" spans="1:16" x14ac:dyDescent="0.25">
      <c r="A687" s="7"/>
      <c r="B687" s="7"/>
      <c r="C687" s="7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</row>
    <row r="688" spans="1:16" x14ac:dyDescent="0.25">
      <c r="A688" s="10" t="s">
        <v>28</v>
      </c>
      <c r="B688" s="7"/>
      <c r="C688" s="7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</row>
    <row r="689" spans="1:16" x14ac:dyDescent="0.25">
      <c r="A689" s="11" t="s">
        <v>16</v>
      </c>
      <c r="B689" s="7"/>
      <c r="C689" s="7"/>
      <c r="D689" s="8">
        <f t="shared" ref="D689:P694" si="142">(D659/D674)*1000</f>
        <v>1037.1894332700124</v>
      </c>
      <c r="E689" s="8">
        <f t="shared" si="142"/>
        <v>913.04057615677266</v>
      </c>
      <c r="F689" s="8">
        <f t="shared" si="142"/>
        <v>898.43827301544627</v>
      </c>
      <c r="G689" s="8">
        <f t="shared" si="142"/>
        <v>921.68350301875068</v>
      </c>
      <c r="H689" s="8">
        <f t="shared" si="142"/>
        <v>1067.774807016363</v>
      </c>
      <c r="I689" s="8">
        <f t="shared" si="142"/>
        <v>1201.3757958489234</v>
      </c>
      <c r="J689" s="8">
        <f t="shared" si="142"/>
        <v>1307.956230901518</v>
      </c>
      <c r="K689" s="8">
        <f t="shared" si="142"/>
        <v>1339.0681981875332</v>
      </c>
      <c r="L689" s="8">
        <f t="shared" si="142"/>
        <v>1295.1282968707244</v>
      </c>
      <c r="M689" s="8">
        <f t="shared" si="142"/>
        <v>1166.6312674429355</v>
      </c>
      <c r="N689" s="8">
        <f t="shared" si="142"/>
        <v>973.14796885069882</v>
      </c>
      <c r="O689" s="8">
        <f t="shared" si="142"/>
        <v>940.05081888436007</v>
      </c>
      <c r="P689" s="8">
        <f t="shared" si="142"/>
        <v>13063.804061973833</v>
      </c>
    </row>
    <row r="690" spans="1:16" x14ac:dyDescent="0.25">
      <c r="A690" s="11" t="s">
        <v>17</v>
      </c>
      <c r="B690" s="7"/>
      <c r="C690" s="7"/>
      <c r="D690" s="8">
        <f t="shared" si="142"/>
        <v>6611.196100805797</v>
      </c>
      <c r="E690" s="8">
        <f t="shared" si="142"/>
        <v>5895.3578042530025</v>
      </c>
      <c r="F690" s="8">
        <f t="shared" si="142"/>
        <v>6057.6111894524602</v>
      </c>
      <c r="G690" s="8">
        <f t="shared" si="142"/>
        <v>6225.3190288920587</v>
      </c>
      <c r="H690" s="8">
        <f t="shared" si="142"/>
        <v>6840.4076723924718</v>
      </c>
      <c r="I690" s="8">
        <f t="shared" si="142"/>
        <v>7149.7439051392221</v>
      </c>
      <c r="J690" s="8">
        <f t="shared" si="142"/>
        <v>7430.0710474816296</v>
      </c>
      <c r="K690" s="8">
        <f t="shared" si="142"/>
        <v>7455.3822093666367</v>
      </c>
      <c r="L690" s="8">
        <f t="shared" si="142"/>
        <v>7339.2457024155801</v>
      </c>
      <c r="M690" s="8">
        <f t="shared" si="142"/>
        <v>6957.8723130419394</v>
      </c>
      <c r="N690" s="8">
        <f t="shared" si="142"/>
        <v>6406.0174800891391</v>
      </c>
      <c r="O690" s="8">
        <f t="shared" si="142"/>
        <v>6493.8386463700881</v>
      </c>
      <c r="P690" s="8">
        <f t="shared" si="142"/>
        <v>80869.900520564508</v>
      </c>
    </row>
    <row r="691" spans="1:16" x14ac:dyDescent="0.25">
      <c r="A691" s="11" t="s">
        <v>18</v>
      </c>
      <c r="B691" s="7"/>
      <c r="C691" s="7"/>
      <c r="D691" s="8">
        <f t="shared" si="142"/>
        <v>19776.51940216291</v>
      </c>
      <c r="E691" s="8">
        <f t="shared" si="142"/>
        <v>19704.283953169594</v>
      </c>
      <c r="F691" s="8">
        <f t="shared" si="142"/>
        <v>19718.038873122288</v>
      </c>
      <c r="G691" s="8">
        <f t="shared" si="142"/>
        <v>19737.474903360351</v>
      </c>
      <c r="H691" s="8">
        <f t="shared" si="142"/>
        <v>19809.64978013876</v>
      </c>
      <c r="I691" s="8">
        <f t="shared" si="142"/>
        <v>19870.173452587809</v>
      </c>
      <c r="J691" s="8">
        <f t="shared" si="142"/>
        <v>19923.971726330623</v>
      </c>
      <c r="K691" s="8">
        <f t="shared" si="142"/>
        <v>19929.91904684986</v>
      </c>
      <c r="L691" s="8">
        <f t="shared" si="142"/>
        <v>19875.662498279369</v>
      </c>
      <c r="M691" s="8">
        <f t="shared" si="142"/>
        <v>19785.644912071977</v>
      </c>
      <c r="N691" s="8">
        <f t="shared" si="142"/>
        <v>19655.934576511354</v>
      </c>
      <c r="O691" s="8">
        <f t="shared" si="142"/>
        <v>19623.903686642203</v>
      </c>
      <c r="P691" s="8">
        <f t="shared" si="142"/>
        <v>237410.87133771266</v>
      </c>
    </row>
    <row r="692" spans="1:16" x14ac:dyDescent="0.25">
      <c r="A692" s="11" t="s">
        <v>19</v>
      </c>
      <c r="B692" s="7"/>
      <c r="C692" s="7"/>
      <c r="D692" s="8">
        <f t="shared" si="142"/>
        <v>11086.039196599251</v>
      </c>
      <c r="E692" s="8">
        <f t="shared" si="142"/>
        <v>10234.35254291783</v>
      </c>
      <c r="F692" s="8">
        <f t="shared" si="142"/>
        <v>10231.610628160237</v>
      </c>
      <c r="G692" s="8">
        <f t="shared" si="142"/>
        <v>10704.850214533128</v>
      </c>
      <c r="H692" s="8">
        <f t="shared" si="142"/>
        <v>10623.510467158698</v>
      </c>
      <c r="I692" s="8">
        <f t="shared" si="142"/>
        <v>9890.5053503632444</v>
      </c>
      <c r="J692" s="8">
        <f t="shared" si="142"/>
        <v>10257.84050067072</v>
      </c>
      <c r="K692" s="8">
        <f t="shared" si="142"/>
        <v>11960.57115994261</v>
      </c>
      <c r="L692" s="8">
        <f t="shared" si="142"/>
        <v>10459.104484908654</v>
      </c>
      <c r="M692" s="8">
        <f t="shared" si="142"/>
        <v>9712.7497417397826</v>
      </c>
      <c r="N692" s="8">
        <f t="shared" si="142"/>
        <v>9571.7344925448979</v>
      </c>
      <c r="O692" s="8">
        <f t="shared" si="142"/>
        <v>11093.620803362626</v>
      </c>
      <c r="P692" s="8">
        <f t="shared" si="142"/>
        <v>125821.43201832919</v>
      </c>
    </row>
    <row r="693" spans="1:16" x14ac:dyDescent="0.25">
      <c r="A693" s="11" t="s">
        <v>20</v>
      </c>
      <c r="B693" s="7"/>
      <c r="C693" s="7"/>
      <c r="D693" s="8">
        <f t="shared" si="142"/>
        <v>9220.2559817408801</v>
      </c>
      <c r="E693" s="8">
        <f t="shared" si="142"/>
        <v>9575.8937307819797</v>
      </c>
      <c r="F693" s="8">
        <f t="shared" si="142"/>
        <v>10766.950764736746</v>
      </c>
      <c r="G693" s="8">
        <f t="shared" si="142"/>
        <v>10625.212470534148</v>
      </c>
      <c r="H693" s="8">
        <f t="shared" si="142"/>
        <v>11908.231245132658</v>
      </c>
      <c r="I693" s="8">
        <f t="shared" si="142"/>
        <v>11208.108190815799</v>
      </c>
      <c r="J693" s="8">
        <f t="shared" si="142"/>
        <v>10654.082247836996</v>
      </c>
      <c r="K693" s="8">
        <f t="shared" si="142"/>
        <v>10572.739366987626</v>
      </c>
      <c r="L693" s="8">
        <f t="shared" si="142"/>
        <v>11455.221675073766</v>
      </c>
      <c r="M693" s="8">
        <f t="shared" si="142"/>
        <v>10964.467022342213</v>
      </c>
      <c r="N693" s="8">
        <f t="shared" si="142"/>
        <v>10724.181244875346</v>
      </c>
      <c r="O693" s="8">
        <f t="shared" si="142"/>
        <v>10232.214717017803</v>
      </c>
      <c r="P693" s="8">
        <f t="shared" si="142"/>
        <v>127909.94383815248</v>
      </c>
    </row>
    <row r="694" spans="1:16" x14ac:dyDescent="0.25">
      <c r="A694" s="11" t="s">
        <v>21</v>
      </c>
      <c r="B694" s="7"/>
      <c r="C694" s="7"/>
      <c r="D694" s="8">
        <f>(D664/D679)*1000</f>
        <v>286387.70254629629</v>
      </c>
      <c r="E694" s="8">
        <f t="shared" si="142"/>
        <v>261219.70486111104</v>
      </c>
      <c r="F694" s="8">
        <f t="shared" si="142"/>
        <v>245975.46296296298</v>
      </c>
      <c r="G694" s="8">
        <f t="shared" si="142"/>
        <v>285782.49421296298</v>
      </c>
      <c r="H694" s="8">
        <f t="shared" si="142"/>
        <v>289847.8009259259</v>
      </c>
      <c r="I694" s="8">
        <f t="shared" si="142"/>
        <v>285761.63194444438</v>
      </c>
      <c r="J694" s="8">
        <f t="shared" si="142"/>
        <v>300191.98740206548</v>
      </c>
      <c r="K694" s="8">
        <f t="shared" si="142"/>
        <v>301893.42002759973</v>
      </c>
      <c r="L694" s="8">
        <f t="shared" si="142"/>
        <v>299563.87275195867</v>
      </c>
      <c r="M694" s="8">
        <f t="shared" si="142"/>
        <v>296639.37261841173</v>
      </c>
      <c r="N694" s="8">
        <f t="shared" si="142"/>
        <v>269141.68518518523</v>
      </c>
      <c r="O694" s="8">
        <f t="shared" si="142"/>
        <v>256440.21990740742</v>
      </c>
      <c r="P694" s="8">
        <f t="shared" si="142"/>
        <v>3378845.3553463328</v>
      </c>
    </row>
    <row r="695" spans="1:16" x14ac:dyDescent="0.25">
      <c r="A695" s="11"/>
      <c r="B695" s="7"/>
      <c r="C695" s="7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</row>
    <row r="696" spans="1:16" x14ac:dyDescent="0.25">
      <c r="A696" s="10" t="s">
        <v>22</v>
      </c>
      <c r="B696" s="7"/>
      <c r="C696" s="7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</row>
    <row r="697" spans="1:16" x14ac:dyDescent="0.25">
      <c r="A697" s="10" t="s">
        <v>28</v>
      </c>
      <c r="B697" s="7"/>
      <c r="C697" s="7"/>
      <c r="D697" s="8">
        <f t="shared" ref="D697:P697" si="143">(D667/D682)*1000</f>
        <v>1712.4163683107718</v>
      </c>
      <c r="E697" s="8">
        <f t="shared" si="143"/>
        <v>1522.4478222310838</v>
      </c>
      <c r="F697" s="8">
        <f t="shared" si="143"/>
        <v>1527.1565723985857</v>
      </c>
      <c r="G697" s="8">
        <f t="shared" si="143"/>
        <v>1566.7580637631893</v>
      </c>
      <c r="H697" s="8">
        <f t="shared" si="143"/>
        <v>1764.0044246502441</v>
      </c>
      <c r="I697" s="8">
        <f t="shared" si="143"/>
        <v>1915.8140926363631</v>
      </c>
      <c r="J697" s="8">
        <f t="shared" si="143"/>
        <v>2041.4318144392073</v>
      </c>
      <c r="K697" s="8">
        <f t="shared" si="143"/>
        <v>2073.0151358051548</v>
      </c>
      <c r="L697" s="8">
        <f t="shared" si="143"/>
        <v>2019.778816653238</v>
      </c>
      <c r="M697" s="8">
        <f t="shared" si="143"/>
        <v>1862.9161456593317</v>
      </c>
      <c r="N697" s="8">
        <f t="shared" si="143"/>
        <v>1630.0021723549098</v>
      </c>
      <c r="O697" s="8">
        <f t="shared" si="143"/>
        <v>1611.1510922152204</v>
      </c>
      <c r="P697" s="8">
        <f t="shared" si="143"/>
        <v>21249.932663512245</v>
      </c>
    </row>
    <row r="698" spans="1:16" x14ac:dyDescent="0.25">
      <c r="A698" s="10"/>
      <c r="B698" s="7"/>
      <c r="C698" s="7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</row>
    <row r="699" spans="1:16" x14ac:dyDescent="0.25">
      <c r="A699" s="11" t="s">
        <v>24</v>
      </c>
      <c r="B699" s="7"/>
      <c r="C699" s="7"/>
      <c r="D699" s="8">
        <f t="shared" ref="D699:P699" si="144">(D669/D684)*1000</f>
        <v>75494337.679463521</v>
      </c>
      <c r="E699" s="8">
        <f t="shared" si="144"/>
        <v>86917063.54310815</v>
      </c>
      <c r="F699" s="8">
        <f t="shared" si="144"/>
        <v>86965158.782334134</v>
      </c>
      <c r="G699" s="8">
        <f t="shared" si="144"/>
        <v>104718187.86960949</v>
      </c>
      <c r="H699" s="8">
        <f t="shared" si="144"/>
        <v>114665031.43176125</v>
      </c>
      <c r="I699" s="8">
        <f t="shared" si="144"/>
        <v>143767771.12313965</v>
      </c>
      <c r="J699" s="8">
        <f t="shared" si="144"/>
        <v>120230506.76048</v>
      </c>
      <c r="K699" s="8">
        <f t="shared" si="144"/>
        <v>116305551.38568065</v>
      </c>
      <c r="L699" s="8">
        <f t="shared" si="144"/>
        <v>122958698.6271081</v>
      </c>
      <c r="M699" s="8">
        <f t="shared" si="144"/>
        <v>118251034.27919705</v>
      </c>
      <c r="N699" s="8">
        <f t="shared" si="144"/>
        <v>108323301.02380867</v>
      </c>
      <c r="O699" s="8">
        <f t="shared" si="144"/>
        <v>97055094.213873997</v>
      </c>
      <c r="P699" s="8">
        <f t="shared" si="144"/>
        <v>1279554730.4568758</v>
      </c>
    </row>
    <row r="700" spans="1:16" x14ac:dyDescent="0.25">
      <c r="A700" s="7"/>
      <c r="B700" s="7"/>
      <c r="C700" s="7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</row>
    <row r="701" spans="1:16" x14ac:dyDescent="0.25">
      <c r="A701" s="14" t="s">
        <v>29</v>
      </c>
      <c r="B701" s="7"/>
      <c r="C701" s="7"/>
      <c r="D701" s="8">
        <f t="shared" ref="D701:P701" si="145">(D671/D686)*1000</f>
        <v>1785.3751842866277</v>
      </c>
      <c r="E701" s="8">
        <f t="shared" si="145"/>
        <v>1606.3468172658324</v>
      </c>
      <c r="F701" s="8">
        <f t="shared" si="145"/>
        <v>1611.0017154782911</v>
      </c>
      <c r="G701" s="8">
        <f t="shared" si="145"/>
        <v>1667.6066043242004</v>
      </c>
      <c r="H701" s="8">
        <f t="shared" si="145"/>
        <v>1874.3138878286384</v>
      </c>
      <c r="I701" s="8">
        <f t="shared" si="145"/>
        <v>2026.3359413154913</v>
      </c>
      <c r="J701" s="8">
        <f t="shared" si="145"/>
        <v>2133.7569644409273</v>
      </c>
      <c r="K701" s="8">
        <f t="shared" si="145"/>
        <v>2162.2261306650007</v>
      </c>
      <c r="L701" s="8">
        <f t="shared" si="145"/>
        <v>2113.9851239621212</v>
      </c>
      <c r="M701" s="8">
        <f t="shared" si="145"/>
        <v>1953.4115817980114</v>
      </c>
      <c r="N701" s="8">
        <f t="shared" si="145"/>
        <v>1712.8041706008191</v>
      </c>
      <c r="O701" s="8">
        <f t="shared" si="145"/>
        <v>1685.2534524906728</v>
      </c>
      <c r="P701" s="8">
        <f t="shared" si="145"/>
        <v>22335.41946138626</v>
      </c>
    </row>
    <row r="703" spans="1:16" x14ac:dyDescent="0.25">
      <c r="A703" s="1" t="s">
        <v>49</v>
      </c>
      <c r="B703" s="2"/>
      <c r="C703" s="2"/>
      <c r="D703" s="3"/>
      <c r="E703" s="3"/>
      <c r="F703" s="3"/>
      <c r="G703" s="3"/>
      <c r="H703" s="3"/>
      <c r="I703" s="3"/>
      <c r="J703" s="2"/>
      <c r="K703" s="3"/>
      <c r="L703" s="3"/>
      <c r="M703" s="3"/>
      <c r="N703" s="3"/>
      <c r="O703" s="3"/>
      <c r="P703" s="3"/>
    </row>
    <row r="704" spans="1:16" x14ac:dyDescent="0.25">
      <c r="A704" s="1" t="s">
        <v>1</v>
      </c>
      <c r="B704" s="2"/>
      <c r="C704" s="2"/>
      <c r="D704" s="3"/>
      <c r="E704" s="3"/>
      <c r="F704" s="3"/>
      <c r="G704" s="3"/>
      <c r="H704" s="3"/>
      <c r="I704" s="2"/>
      <c r="J704" s="3"/>
      <c r="K704" s="3"/>
      <c r="L704" s="3"/>
      <c r="M704" s="3"/>
      <c r="N704" s="3"/>
      <c r="O704" s="3"/>
      <c r="P704" s="3"/>
    </row>
    <row r="705" spans="1:32" x14ac:dyDescent="0.25">
      <c r="A705" s="1" t="s">
        <v>31</v>
      </c>
      <c r="B705" s="2"/>
      <c r="C705" s="2"/>
      <c r="D705" s="3"/>
      <c r="E705" s="3"/>
      <c r="F705" s="3"/>
      <c r="G705" s="3"/>
      <c r="H705" s="3"/>
      <c r="I705" s="2"/>
      <c r="J705" s="3"/>
      <c r="K705" s="3"/>
      <c r="L705" s="3"/>
      <c r="M705" s="3"/>
      <c r="N705" s="3"/>
      <c r="O705" s="3"/>
      <c r="P705" s="3"/>
    </row>
    <row r="706" spans="1:32" x14ac:dyDescent="0.25">
      <c r="A706" s="7"/>
      <c r="B706" s="7"/>
      <c r="C706" s="7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</row>
    <row r="707" spans="1:32" x14ac:dyDescent="0.25">
      <c r="A707" s="7"/>
      <c r="B707" s="7"/>
      <c r="C707" s="7"/>
      <c r="D707" s="9" t="s">
        <v>2</v>
      </c>
      <c r="E707" s="9" t="s">
        <v>3</v>
      </c>
      <c r="F707" s="9" t="s">
        <v>4</v>
      </c>
      <c r="G707" s="9" t="s">
        <v>5</v>
      </c>
      <c r="H707" s="9" t="s">
        <v>6</v>
      </c>
      <c r="I707" s="9" t="s">
        <v>7</v>
      </c>
      <c r="J707" s="9" t="s">
        <v>8</v>
      </c>
      <c r="K707" s="9" t="s">
        <v>9</v>
      </c>
      <c r="L707" s="9" t="s">
        <v>10</v>
      </c>
      <c r="M707" s="9" t="s">
        <v>11</v>
      </c>
      <c r="N707" s="9" t="s">
        <v>12</v>
      </c>
      <c r="O707" s="9" t="s">
        <v>13</v>
      </c>
      <c r="P707" s="9" t="s">
        <v>14</v>
      </c>
      <c r="U707" s="9" t="s">
        <v>2</v>
      </c>
      <c r="V707" s="9" t="s">
        <v>3</v>
      </c>
      <c r="W707" s="9" t="s">
        <v>4</v>
      </c>
      <c r="X707" s="9" t="s">
        <v>5</v>
      </c>
      <c r="Y707" s="9" t="s">
        <v>6</v>
      </c>
      <c r="Z707" s="9" t="s">
        <v>7</v>
      </c>
      <c r="AA707" s="9" t="s">
        <v>8</v>
      </c>
      <c r="AB707" s="9" t="s">
        <v>9</v>
      </c>
      <c r="AC707" s="9" t="s">
        <v>10</v>
      </c>
      <c r="AD707" s="9" t="s">
        <v>11</v>
      </c>
      <c r="AE707" s="9" t="s">
        <v>12</v>
      </c>
      <c r="AF707" s="9" t="s">
        <v>13</v>
      </c>
    </row>
    <row r="708" spans="1:32" x14ac:dyDescent="0.25">
      <c r="A708" s="10" t="s">
        <v>15</v>
      </c>
      <c r="B708" s="7"/>
      <c r="C708" s="7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</row>
    <row r="709" spans="1:32" x14ac:dyDescent="0.25">
      <c r="A709" s="11" t="s">
        <v>16</v>
      </c>
      <c r="B709" s="7"/>
      <c r="C709" s="7"/>
      <c r="D709" s="8">
        <v>4786798.5765671143</v>
      </c>
      <c r="E709" s="8">
        <v>4240815.2195873689</v>
      </c>
      <c r="F709" s="8">
        <v>4176068.7560904627</v>
      </c>
      <c r="G709" s="8">
        <v>4295118.629926241</v>
      </c>
      <c r="H709" s="8">
        <v>4983659.1125826538</v>
      </c>
      <c r="I709" s="8">
        <v>5637941.8427393902</v>
      </c>
      <c r="J709" s="8">
        <v>6101933.6958102351</v>
      </c>
      <c r="K709" s="8">
        <v>6252132.1024555257</v>
      </c>
      <c r="L709" s="8">
        <v>6054688.6633632258</v>
      </c>
      <c r="M709" s="8">
        <v>5461097.2429877426</v>
      </c>
      <c r="N709" s="8">
        <v>4564281.5464614173</v>
      </c>
      <c r="O709" s="8">
        <v>4418424.6191689884</v>
      </c>
      <c r="P709" s="8">
        <f t="shared" ref="P709:P714" si="146">SUM(D709:O709)</f>
        <v>60972960.007740371</v>
      </c>
      <c r="U709" s="22">
        <f>+AF659+1</f>
        <v>61</v>
      </c>
      <c r="V709" s="22">
        <f>+U709+1</f>
        <v>62</v>
      </c>
      <c r="W709" s="22">
        <f t="shared" ref="W709:AF709" si="147">+V709+1</f>
        <v>63</v>
      </c>
      <c r="X709" s="22">
        <f t="shared" si="147"/>
        <v>64</v>
      </c>
      <c r="Y709" s="22">
        <f t="shared" si="147"/>
        <v>65</v>
      </c>
      <c r="Z709" s="22">
        <f t="shared" si="147"/>
        <v>66</v>
      </c>
      <c r="AA709" s="22">
        <f t="shared" si="147"/>
        <v>67</v>
      </c>
      <c r="AB709" s="22">
        <f t="shared" si="147"/>
        <v>68</v>
      </c>
      <c r="AC709" s="22">
        <f t="shared" si="147"/>
        <v>69</v>
      </c>
      <c r="AD709" s="22">
        <f t="shared" si="147"/>
        <v>70</v>
      </c>
      <c r="AE709" s="22">
        <f t="shared" si="147"/>
        <v>71</v>
      </c>
      <c r="AF709" s="22">
        <f t="shared" si="147"/>
        <v>72</v>
      </c>
    </row>
    <row r="710" spans="1:32" x14ac:dyDescent="0.25">
      <c r="A710" s="11" t="s">
        <v>17</v>
      </c>
      <c r="B710" s="7"/>
      <c r="C710" s="7"/>
      <c r="D710" s="8">
        <v>3794002.634574709</v>
      </c>
      <c r="E710" s="8">
        <v>3382142.3022957207</v>
      </c>
      <c r="F710" s="8">
        <v>3474897.6629114081</v>
      </c>
      <c r="G710" s="8">
        <v>3578547.4595464263</v>
      </c>
      <c r="H710" s="8">
        <v>3938494.5778174042</v>
      </c>
      <c r="I710" s="8">
        <v>4140255.2867151573</v>
      </c>
      <c r="J710" s="8">
        <v>4276747.9798547253</v>
      </c>
      <c r="K710" s="8">
        <v>4294020.0944840545</v>
      </c>
      <c r="L710" s="8">
        <v>4229414.1842580065</v>
      </c>
      <c r="M710" s="8">
        <v>4014085.2328337901</v>
      </c>
      <c r="N710" s="8">
        <v>3700210.4662336772</v>
      </c>
      <c r="O710" s="8">
        <v>3755770.7628338472</v>
      </c>
      <c r="P710" s="8">
        <f t="shared" si="146"/>
        <v>46578588.644358926</v>
      </c>
    </row>
    <row r="711" spans="1:32" x14ac:dyDescent="0.25">
      <c r="A711" s="11" t="s">
        <v>18</v>
      </c>
      <c r="B711" s="7"/>
      <c r="C711" s="7"/>
      <c r="D711" s="8">
        <v>286639.23982455296</v>
      </c>
      <c r="E711" s="8">
        <v>285986.59276749683</v>
      </c>
      <c r="F711" s="8">
        <v>286525.62242600182</v>
      </c>
      <c r="G711" s="8">
        <v>287263.94113056269</v>
      </c>
      <c r="H711" s="8">
        <v>288641.30450097087</v>
      </c>
      <c r="I711" s="8">
        <v>289729.46745737642</v>
      </c>
      <c r="J711" s="8">
        <v>290589.47324365983</v>
      </c>
      <c r="K711" s="8">
        <v>290826.12411743664</v>
      </c>
      <c r="L711" s="8">
        <v>290299.39729112119</v>
      </c>
      <c r="M711" s="8">
        <v>289326.86398303136</v>
      </c>
      <c r="N711" s="8">
        <v>287820.17149653262</v>
      </c>
      <c r="O711" s="8">
        <v>287616.72986055753</v>
      </c>
      <c r="P711" s="8">
        <f t="shared" si="146"/>
        <v>3461264.9280993012</v>
      </c>
    </row>
    <row r="712" spans="1:32" x14ac:dyDescent="0.25">
      <c r="A712" s="11" t="s">
        <v>19</v>
      </c>
      <c r="B712" s="7"/>
      <c r="C712" s="7"/>
      <c r="D712" s="8">
        <v>47124.974091999145</v>
      </c>
      <c r="E712" s="8">
        <v>43572.716618940474</v>
      </c>
      <c r="F712" s="8">
        <v>43629.107931012433</v>
      </c>
      <c r="G712" s="8">
        <v>45718.240492057499</v>
      </c>
      <c r="H712" s="8">
        <v>45441.438662003377</v>
      </c>
      <c r="I712" s="8">
        <v>42371.725003092521</v>
      </c>
      <c r="J712" s="8">
        <v>44013.487427029504</v>
      </c>
      <c r="K712" s="8">
        <v>51398.740535938952</v>
      </c>
      <c r="L712" s="8">
        <v>45015.732898495458</v>
      </c>
      <c r="M712" s="8">
        <v>41867.771072958902</v>
      </c>
      <c r="N712" s="8">
        <v>41323.268157187762</v>
      </c>
      <c r="O712" s="8">
        <v>47966.968776734422</v>
      </c>
      <c r="P712" s="8">
        <f t="shared" si="146"/>
        <v>539444.17166745046</v>
      </c>
    </row>
    <row r="713" spans="1:32" x14ac:dyDescent="0.25">
      <c r="A713" s="11" t="s">
        <v>20</v>
      </c>
      <c r="B713" s="7"/>
      <c r="C713" s="7"/>
      <c r="D713" s="8">
        <v>1647.9944091852503</v>
      </c>
      <c r="E713" s="8">
        <v>1711.5752140468464</v>
      </c>
      <c r="F713" s="8">
        <v>1922.7838266919973</v>
      </c>
      <c r="G713" s="8">
        <v>1898.0475820809113</v>
      </c>
      <c r="H713" s="8">
        <v>2134.4873833847228</v>
      </c>
      <c r="I713" s="8">
        <v>2004.0134685292003</v>
      </c>
      <c r="J713" s="8">
        <v>1905.8156300166734</v>
      </c>
      <c r="K713" s="8">
        <v>1890.3886826366204</v>
      </c>
      <c r="L713" s="8">
        <v>2048.8493919813941</v>
      </c>
      <c r="M713" s="8">
        <v>1960.2705423953134</v>
      </c>
      <c r="N713" s="8">
        <v>1916.8148564505011</v>
      </c>
      <c r="O713" s="8">
        <v>1819.0237316207215</v>
      </c>
      <c r="P713" s="8">
        <f t="shared" si="146"/>
        <v>22860.064719020153</v>
      </c>
    </row>
    <row r="714" spans="1:32" x14ac:dyDescent="0.25">
      <c r="A714" s="11" t="s">
        <v>21</v>
      </c>
      <c r="B714" s="7"/>
      <c r="C714" s="7"/>
      <c r="D714" s="8">
        <v>7733.4660156249993</v>
      </c>
      <c r="E714" s="8">
        <v>7054.9089843749989</v>
      </c>
      <c r="F714" s="8">
        <v>6639.9812499999998</v>
      </c>
      <c r="G714" s="8">
        <v>7710.4863281250009</v>
      </c>
      <c r="H714" s="8">
        <v>7831.8296875000015</v>
      </c>
      <c r="I714" s="8">
        <v>7716.5429687499982</v>
      </c>
      <c r="J714" s="8">
        <v>8107.2574777644222</v>
      </c>
      <c r="K714" s="8">
        <v>8149.2994065504827</v>
      </c>
      <c r="L714" s="8">
        <v>8087.0963716947117</v>
      </c>
      <c r="M714" s="8">
        <v>8009.0408158052887</v>
      </c>
      <c r="N714" s="8">
        <v>7267.536250000001</v>
      </c>
      <c r="O714" s="8">
        <v>6923.4320312500013</v>
      </c>
      <c r="P714" s="8">
        <f t="shared" si="146"/>
        <v>91230.877587439914</v>
      </c>
    </row>
    <row r="715" spans="1:32" x14ac:dyDescent="0.25">
      <c r="A715" s="11"/>
      <c r="B715" s="7"/>
      <c r="C715" s="7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</row>
    <row r="716" spans="1:32" x14ac:dyDescent="0.25">
      <c r="A716" s="10" t="s">
        <v>22</v>
      </c>
      <c r="B716" s="7"/>
      <c r="C716" s="7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</row>
    <row r="717" spans="1:32" x14ac:dyDescent="0.25">
      <c r="A717" s="10" t="s">
        <v>23</v>
      </c>
      <c r="B717" s="7"/>
      <c r="C717" s="7"/>
      <c r="D717" s="8">
        <f>SUM(D709:D716)</f>
        <v>8923946.8854831848</v>
      </c>
      <c r="E717" s="8">
        <f t="shared" ref="E717:O717" si="148">SUM(E709:E716)</f>
        <v>7961283.3154679481</v>
      </c>
      <c r="F717" s="8">
        <f t="shared" si="148"/>
        <v>7989683.9144355776</v>
      </c>
      <c r="G717" s="8">
        <f t="shared" si="148"/>
        <v>8216256.8050054926</v>
      </c>
      <c r="H717" s="8">
        <f t="shared" si="148"/>
        <v>9266202.7506339177</v>
      </c>
      <c r="I717" s="8">
        <f t="shared" si="148"/>
        <v>10120018.878352296</v>
      </c>
      <c r="J717" s="8">
        <f t="shared" si="148"/>
        <v>10723297.709443431</v>
      </c>
      <c r="K717" s="8">
        <f t="shared" si="148"/>
        <v>10898416.749682143</v>
      </c>
      <c r="L717" s="8">
        <f t="shared" si="148"/>
        <v>10629553.923574528</v>
      </c>
      <c r="M717" s="8">
        <f t="shared" si="148"/>
        <v>9816346.4222357254</v>
      </c>
      <c r="N717" s="8">
        <f t="shared" si="148"/>
        <v>8602819.8034552671</v>
      </c>
      <c r="O717" s="8">
        <f t="shared" si="148"/>
        <v>8518521.5364029985</v>
      </c>
      <c r="P717" s="8">
        <f>SUM(P709:P716)</f>
        <v>111666348.69417252</v>
      </c>
    </row>
    <row r="718" spans="1:32" x14ac:dyDescent="0.25">
      <c r="A718" s="10"/>
      <c r="B718" s="7"/>
      <c r="C718" s="7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</row>
    <row r="719" spans="1:32" x14ac:dyDescent="0.25">
      <c r="A719" s="11" t="s">
        <v>24</v>
      </c>
      <c r="B719" s="7"/>
      <c r="C719" s="7"/>
      <c r="D719" s="8">
        <v>369193.97645117942</v>
      </c>
      <c r="E719" s="8">
        <v>366590.93483722652</v>
      </c>
      <c r="F719" s="8">
        <v>354108.75261600886</v>
      </c>
      <c r="G719" s="8">
        <v>417732.71770472854</v>
      </c>
      <c r="H719" s="8">
        <v>454024.69760624226</v>
      </c>
      <c r="I719" s="8">
        <v>468262.29768351698</v>
      </c>
      <c r="J719" s="8">
        <v>487910.60086398001</v>
      </c>
      <c r="K719" s="8">
        <v>471954.21073289233</v>
      </c>
      <c r="L719" s="8">
        <v>498965.33520517364</v>
      </c>
      <c r="M719" s="8">
        <v>479891.41181051586</v>
      </c>
      <c r="N719" s="8">
        <v>439600.47938923235</v>
      </c>
      <c r="O719" s="8">
        <v>393885.57225740817</v>
      </c>
      <c r="P719" s="8">
        <f>SUM(D719:O719)</f>
        <v>5202120.9871581048</v>
      </c>
    </row>
    <row r="720" spans="1:32" x14ac:dyDescent="0.25">
      <c r="A720" s="7"/>
      <c r="B720" s="7"/>
      <c r="C720" s="7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</row>
    <row r="721" spans="1:16" x14ac:dyDescent="0.25">
      <c r="A721" s="10" t="s">
        <v>25</v>
      </c>
      <c r="B721" s="7"/>
      <c r="C721" s="7"/>
      <c r="D721" s="8">
        <f>SUM(D717:D719)</f>
        <v>9293140.8619343638</v>
      </c>
      <c r="E721" s="8">
        <f t="shared" ref="E721:O721" si="149">SUM(E717:E719)</f>
        <v>8327874.2503051748</v>
      </c>
      <c r="F721" s="8">
        <f t="shared" si="149"/>
        <v>8343792.6670515863</v>
      </c>
      <c r="G721" s="8">
        <f t="shared" si="149"/>
        <v>8633989.5227102209</v>
      </c>
      <c r="H721" s="8">
        <f t="shared" si="149"/>
        <v>9720227.4482401609</v>
      </c>
      <c r="I721" s="8">
        <f t="shared" si="149"/>
        <v>10588281.176035812</v>
      </c>
      <c r="J721" s="8">
        <f t="shared" si="149"/>
        <v>11211208.310307411</v>
      </c>
      <c r="K721" s="8">
        <f t="shared" si="149"/>
        <v>11370370.960415035</v>
      </c>
      <c r="L721" s="8">
        <f t="shared" si="149"/>
        <v>11128519.258779701</v>
      </c>
      <c r="M721" s="8">
        <f t="shared" si="149"/>
        <v>10296237.834046241</v>
      </c>
      <c r="N721" s="8">
        <f t="shared" si="149"/>
        <v>9042420.2828444988</v>
      </c>
      <c r="O721" s="8">
        <f t="shared" si="149"/>
        <v>8912407.1086604074</v>
      </c>
      <c r="P721" s="8">
        <f>SUM(P717:P719)</f>
        <v>116868469.68133062</v>
      </c>
    </row>
    <row r="722" spans="1:16" x14ac:dyDescent="0.25">
      <c r="A722" s="7"/>
      <c r="B722" s="7"/>
      <c r="C722" s="7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</row>
    <row r="723" spans="1:16" x14ac:dyDescent="0.25">
      <c r="A723" s="10" t="s">
        <v>26</v>
      </c>
      <c r="B723" s="7"/>
      <c r="C723" s="7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</row>
    <row r="724" spans="1:16" x14ac:dyDescent="0.25">
      <c r="A724" s="11" t="s">
        <v>16</v>
      </c>
      <c r="B724" s="7"/>
      <c r="C724" s="7"/>
      <c r="D724" s="13">
        <v>4650665.5238623377</v>
      </c>
      <c r="E724" s="13">
        <v>4656223.0970257064</v>
      </c>
      <c r="F724" s="13">
        <v>4661847.9842794416</v>
      </c>
      <c r="G724" s="13">
        <v>4667164.8177122176</v>
      </c>
      <c r="H724" s="13">
        <v>4672308.6640069708</v>
      </c>
      <c r="I724" s="13">
        <v>4677637.743368757</v>
      </c>
      <c r="J724" s="13">
        <v>4682920.2561548026</v>
      </c>
      <c r="K724" s="13">
        <v>4688280.4382698284</v>
      </c>
      <c r="L724" s="13">
        <v>4693744.7385224439</v>
      </c>
      <c r="M724" s="13">
        <v>4699240.7326814318</v>
      </c>
      <c r="N724" s="13">
        <v>4704774.6893770695</v>
      </c>
      <c r="O724" s="13">
        <v>4710330.3405261021</v>
      </c>
      <c r="P724" s="8">
        <f>AVERAGE(C724:O724)</f>
        <v>4680428.2521489253</v>
      </c>
    </row>
    <row r="725" spans="1:16" x14ac:dyDescent="0.25">
      <c r="A725" s="11" t="s">
        <v>17</v>
      </c>
      <c r="B725" s="7"/>
      <c r="C725" s="7"/>
      <c r="D725" s="13">
        <v>575223.47305332567</v>
      </c>
      <c r="E725" s="13">
        <v>575702.59104898537</v>
      </c>
      <c r="F725" s="13">
        <v>576169.24800570321</v>
      </c>
      <c r="G725" s="13">
        <v>576671.68024849589</v>
      </c>
      <c r="H725" s="13">
        <v>577177.49211215111</v>
      </c>
      <c r="I725" s="13">
        <v>577665.13104088826</v>
      </c>
      <c r="J725" s="13">
        <v>578151.14447461488</v>
      </c>
      <c r="K725" s="13">
        <v>578633.83074543893</v>
      </c>
      <c r="L725" s="13">
        <v>579112.51207953936</v>
      </c>
      <c r="M725" s="13">
        <v>579581.66234635492</v>
      </c>
      <c r="N725" s="13">
        <v>580048.05333283672</v>
      </c>
      <c r="O725" s="13">
        <v>580508.46624182363</v>
      </c>
      <c r="P725" s="8">
        <f>AVERAGE(D725:O725)</f>
        <v>577887.10706084652</v>
      </c>
    </row>
    <row r="726" spans="1:16" x14ac:dyDescent="0.25">
      <c r="A726" s="11" t="s">
        <v>18</v>
      </c>
      <c r="B726" s="7"/>
      <c r="C726" s="7"/>
      <c r="D726" s="13">
        <v>14580.156696152782</v>
      </c>
      <c r="E726" s="13">
        <v>14586.988810404597</v>
      </c>
      <c r="F726" s="13">
        <v>14585.372424923078</v>
      </c>
      <c r="G726" s="13">
        <v>14588.309648937298</v>
      </c>
      <c r="H726" s="13">
        <v>14592.706638518224</v>
      </c>
      <c r="I726" s="13">
        <v>14603.22666510017</v>
      </c>
      <c r="J726" s="13">
        <v>14612.351990753225</v>
      </c>
      <c r="K726" s="13">
        <v>14620.949341729378</v>
      </c>
      <c r="L726" s="13">
        <v>14622.67360201356</v>
      </c>
      <c r="M726" s="13">
        <v>14618.173579091279</v>
      </c>
      <c r="N726" s="13">
        <v>14614.132626864515</v>
      </c>
      <c r="O726" s="13">
        <v>14611.365040641444</v>
      </c>
      <c r="P726" s="8">
        <f>AVERAGE(D726:O726)</f>
        <v>14603.033922094126</v>
      </c>
    </row>
    <row r="727" spans="1:16" x14ac:dyDescent="0.25">
      <c r="A727" s="11" t="s">
        <v>19</v>
      </c>
      <c r="B727" s="7"/>
      <c r="C727" s="7"/>
      <c r="D727" s="13">
        <v>4250.8395700472702</v>
      </c>
      <c r="E727" s="13">
        <v>4257.4961568128501</v>
      </c>
      <c r="F727" s="13">
        <v>4264.1485799833899</v>
      </c>
      <c r="G727" s="13">
        <v>4270.7968421631404</v>
      </c>
      <c r="H727" s="13">
        <v>4277.4409459547396</v>
      </c>
      <c r="I727" s="13">
        <v>4284.0808939592098</v>
      </c>
      <c r="J727" s="13">
        <v>4290.7166887759304</v>
      </c>
      <c r="K727" s="13">
        <v>4297.3483330026502</v>
      </c>
      <c r="L727" s="13">
        <v>4303.9758292355</v>
      </c>
      <c r="M727" s="13">
        <v>4310.5991800689999</v>
      </c>
      <c r="N727" s="13">
        <v>4317.2183880960201</v>
      </c>
      <c r="O727" s="13">
        <v>4323.8334559078303</v>
      </c>
      <c r="P727" s="8">
        <f>AVERAGE(D727:O727)</f>
        <v>4287.3745720006273</v>
      </c>
    </row>
    <row r="728" spans="1:16" x14ac:dyDescent="0.25">
      <c r="A728" s="11" t="s">
        <v>20</v>
      </c>
      <c r="B728" s="7"/>
      <c r="C728" s="7"/>
      <c r="D728" s="13">
        <v>178</v>
      </c>
      <c r="E728" s="13">
        <v>178</v>
      </c>
      <c r="F728" s="13">
        <v>178</v>
      </c>
      <c r="G728" s="13">
        <v>178</v>
      </c>
      <c r="H728" s="13">
        <v>178</v>
      </c>
      <c r="I728" s="13">
        <v>178</v>
      </c>
      <c r="J728" s="13">
        <v>178</v>
      </c>
      <c r="K728" s="13">
        <v>178</v>
      </c>
      <c r="L728" s="13">
        <v>178</v>
      </c>
      <c r="M728" s="13">
        <v>178</v>
      </c>
      <c r="N728" s="13">
        <v>178</v>
      </c>
      <c r="O728" s="13">
        <v>177</v>
      </c>
      <c r="P728" s="8">
        <f>AVERAGE(D728:O728)</f>
        <v>177.91666666666666</v>
      </c>
    </row>
    <row r="729" spans="1:16" x14ac:dyDescent="0.25">
      <c r="A729" s="11" t="s">
        <v>21</v>
      </c>
      <c r="B729" s="7"/>
      <c r="C729" s="7"/>
      <c r="D729" s="13">
        <v>27</v>
      </c>
      <c r="E729" s="13">
        <v>27</v>
      </c>
      <c r="F729" s="13">
        <v>27</v>
      </c>
      <c r="G729" s="13">
        <v>27</v>
      </c>
      <c r="H729" s="13">
        <v>27</v>
      </c>
      <c r="I729" s="13">
        <v>27</v>
      </c>
      <c r="J729" s="13">
        <v>27</v>
      </c>
      <c r="K729" s="13">
        <v>27</v>
      </c>
      <c r="L729" s="13">
        <v>27</v>
      </c>
      <c r="M729" s="13">
        <v>27</v>
      </c>
      <c r="N729" s="13">
        <v>27</v>
      </c>
      <c r="O729" s="13">
        <v>27</v>
      </c>
      <c r="P729" s="8">
        <f>AVERAGE(D729:O729)</f>
        <v>27</v>
      </c>
    </row>
    <row r="730" spans="1:16" x14ac:dyDescent="0.25">
      <c r="A730" s="11"/>
      <c r="B730" s="7"/>
      <c r="C730" s="7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</row>
    <row r="731" spans="1:16" x14ac:dyDescent="0.25">
      <c r="A731" s="10" t="s">
        <v>22</v>
      </c>
      <c r="B731" s="7"/>
      <c r="C731" s="7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</row>
    <row r="732" spans="1:16" x14ac:dyDescent="0.25">
      <c r="A732" s="10" t="s">
        <v>26</v>
      </c>
      <c r="B732" s="7"/>
      <c r="C732" s="7"/>
      <c r="D732" s="8">
        <f t="shared" ref="D732:P732" si="150">SUM(D724:D731)</f>
        <v>5244924.9931818638</v>
      </c>
      <c r="E732" s="8">
        <f t="shared" si="150"/>
        <v>5250975.173041909</v>
      </c>
      <c r="F732" s="8">
        <f t="shared" si="150"/>
        <v>5257071.7532900507</v>
      </c>
      <c r="G732" s="8">
        <f t="shared" si="150"/>
        <v>5262900.6044518147</v>
      </c>
      <c r="H732" s="8">
        <f t="shared" si="150"/>
        <v>5268561.303703595</v>
      </c>
      <c r="I732" s="8">
        <f t="shared" si="150"/>
        <v>5274395.1819687039</v>
      </c>
      <c r="J732" s="8">
        <f t="shared" si="150"/>
        <v>5280179.4693089472</v>
      </c>
      <c r="K732" s="8">
        <f t="shared" si="150"/>
        <v>5286037.5666899998</v>
      </c>
      <c r="L732" s="8">
        <f t="shared" si="150"/>
        <v>5291988.9000332328</v>
      </c>
      <c r="M732" s="8">
        <f t="shared" si="150"/>
        <v>5297956.1677869465</v>
      </c>
      <c r="N732" s="8">
        <f t="shared" si="150"/>
        <v>5303959.0937248664</v>
      </c>
      <c r="O732" s="8">
        <f t="shared" si="150"/>
        <v>5309978.005264475</v>
      </c>
      <c r="P732" s="8">
        <f t="shared" si="150"/>
        <v>5277410.6843705336</v>
      </c>
    </row>
    <row r="733" spans="1:16" x14ac:dyDescent="0.25">
      <c r="A733" s="10"/>
      <c r="B733" s="7"/>
      <c r="C733" s="7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</row>
    <row r="734" spans="1:16" x14ac:dyDescent="0.25">
      <c r="A734" s="11" t="s">
        <v>24</v>
      </c>
      <c r="B734" s="7"/>
      <c r="C734" s="7"/>
      <c r="D734" s="13">
        <v>4</v>
      </c>
      <c r="E734" s="13">
        <v>4</v>
      </c>
      <c r="F734" s="13">
        <v>4</v>
      </c>
      <c r="G734" s="13">
        <v>4</v>
      </c>
      <c r="H734" s="13">
        <v>4</v>
      </c>
      <c r="I734" s="13">
        <v>4</v>
      </c>
      <c r="J734" s="13">
        <v>4</v>
      </c>
      <c r="K734" s="13">
        <v>4</v>
      </c>
      <c r="L734" s="13">
        <v>4</v>
      </c>
      <c r="M734" s="13">
        <v>4</v>
      </c>
      <c r="N734" s="13">
        <v>4</v>
      </c>
      <c r="O734" s="13">
        <v>4</v>
      </c>
      <c r="P734" s="8">
        <f>AVERAGE(D734:O734)</f>
        <v>4</v>
      </c>
    </row>
    <row r="735" spans="1:16" x14ac:dyDescent="0.25">
      <c r="A735" s="7"/>
      <c r="B735" s="7"/>
      <c r="C735" s="7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</row>
    <row r="736" spans="1:16" x14ac:dyDescent="0.25">
      <c r="A736" s="14" t="s">
        <v>27</v>
      </c>
      <c r="B736" s="7"/>
      <c r="C736" s="7"/>
      <c r="D736" s="8">
        <f t="shared" ref="D736:O736" si="151">SUM(D732:D734)</f>
        <v>5244928.9931818638</v>
      </c>
      <c r="E736" s="8">
        <f t="shared" si="151"/>
        <v>5250979.173041909</v>
      </c>
      <c r="F736" s="8">
        <f t="shared" si="151"/>
        <v>5257075.7532900507</v>
      </c>
      <c r="G736" s="8">
        <f t="shared" si="151"/>
        <v>5262904.6044518147</v>
      </c>
      <c r="H736" s="8">
        <f t="shared" si="151"/>
        <v>5268565.303703595</v>
      </c>
      <c r="I736" s="8">
        <f t="shared" si="151"/>
        <v>5274399.1819687039</v>
      </c>
      <c r="J736" s="8">
        <f t="shared" si="151"/>
        <v>5280183.4693089472</v>
      </c>
      <c r="K736" s="8">
        <f t="shared" si="151"/>
        <v>5286041.5666899998</v>
      </c>
      <c r="L736" s="8">
        <f t="shared" si="151"/>
        <v>5291992.9000332328</v>
      </c>
      <c r="M736" s="8">
        <f t="shared" si="151"/>
        <v>5297960.1677869465</v>
      </c>
      <c r="N736" s="8">
        <f t="shared" si="151"/>
        <v>5303963.0937248664</v>
      </c>
      <c r="O736" s="8">
        <f t="shared" si="151"/>
        <v>5309982.005264475</v>
      </c>
      <c r="P736" s="8">
        <f>SUM(P732:P734)</f>
        <v>5277414.6843705336</v>
      </c>
    </row>
    <row r="737" spans="1:16" x14ac:dyDescent="0.25">
      <c r="A737" s="7"/>
      <c r="B737" s="7"/>
      <c r="C737" s="7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</row>
    <row r="738" spans="1:16" x14ac:dyDescent="0.25">
      <c r="A738" s="10" t="s">
        <v>28</v>
      </c>
      <c r="B738" s="7"/>
      <c r="C738" s="7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</row>
    <row r="739" spans="1:16" x14ac:dyDescent="0.25">
      <c r="A739" s="11" t="s">
        <v>16</v>
      </c>
      <c r="B739" s="7"/>
      <c r="C739" s="7"/>
      <c r="D739" s="8">
        <f t="shared" ref="D739:P744" si="152">(D709/D724)*1000</f>
        <v>1029.271735842168</v>
      </c>
      <c r="E739" s="8">
        <f t="shared" si="152"/>
        <v>910.78436991052013</v>
      </c>
      <c r="F739" s="8">
        <f t="shared" si="152"/>
        <v>895.79685355955178</v>
      </c>
      <c r="G739" s="8">
        <f t="shared" si="152"/>
        <v>920.28432628433529</v>
      </c>
      <c r="H739" s="8">
        <f t="shared" si="152"/>
        <v>1066.6373887012571</v>
      </c>
      <c r="I739" s="8">
        <f t="shared" si="152"/>
        <v>1205.296808358451</v>
      </c>
      <c r="J739" s="8">
        <f t="shared" si="152"/>
        <v>1303.0189202539614</v>
      </c>
      <c r="K739" s="8">
        <f t="shared" si="152"/>
        <v>1333.5661517643393</v>
      </c>
      <c r="L739" s="8">
        <f t="shared" si="152"/>
        <v>1289.9484315095492</v>
      </c>
      <c r="M739" s="8">
        <f t="shared" si="152"/>
        <v>1162.1233202648864</v>
      </c>
      <c r="N739" s="8">
        <f t="shared" si="152"/>
        <v>970.13817829940467</v>
      </c>
      <c r="O739" s="8">
        <f t="shared" si="152"/>
        <v>938.02860940650919</v>
      </c>
      <c r="P739" s="8">
        <f t="shared" si="152"/>
        <v>13027.21817811134</v>
      </c>
    </row>
    <row r="740" spans="1:16" x14ac:dyDescent="0.25">
      <c r="A740" s="11" t="s">
        <v>17</v>
      </c>
      <c r="B740" s="7"/>
      <c r="C740" s="7"/>
      <c r="D740" s="8">
        <f t="shared" si="152"/>
        <v>6595.7020398278992</v>
      </c>
      <c r="E740" s="8">
        <f t="shared" si="152"/>
        <v>5874.8081993744945</v>
      </c>
      <c r="F740" s="8">
        <f t="shared" si="152"/>
        <v>6031.0363229885743</v>
      </c>
      <c r="G740" s="8">
        <f t="shared" si="152"/>
        <v>6205.5196780330534</v>
      </c>
      <c r="H740" s="8">
        <f t="shared" si="152"/>
        <v>6823.7147699656261</v>
      </c>
      <c r="I740" s="8">
        <f t="shared" si="152"/>
        <v>7167.2238191958695</v>
      </c>
      <c r="J740" s="8">
        <f t="shared" si="152"/>
        <v>7397.2836008845889</v>
      </c>
      <c r="K740" s="8">
        <f t="shared" si="152"/>
        <v>7420.9627338107412</v>
      </c>
      <c r="L740" s="8">
        <f t="shared" si="152"/>
        <v>7303.2685290645368</v>
      </c>
      <c r="M740" s="8">
        <f t="shared" si="152"/>
        <v>6925.832015773809</v>
      </c>
      <c r="N740" s="8">
        <f t="shared" si="152"/>
        <v>6379.1447018450099</v>
      </c>
      <c r="O740" s="8">
        <f t="shared" si="152"/>
        <v>6469.7949836089001</v>
      </c>
      <c r="P740" s="8">
        <f t="shared" si="152"/>
        <v>80601.536312618598</v>
      </c>
    </row>
    <row r="741" spans="1:16" x14ac:dyDescent="0.25">
      <c r="A741" s="11" t="s">
        <v>18</v>
      </c>
      <c r="B741" s="7"/>
      <c r="C741" s="7"/>
      <c r="D741" s="8">
        <f t="shared" si="152"/>
        <v>19659.54453014812</v>
      </c>
      <c r="E741" s="8">
        <f t="shared" si="152"/>
        <v>19605.594854745385</v>
      </c>
      <c r="F741" s="8">
        <f t="shared" si="152"/>
        <v>19644.724459445053</v>
      </c>
      <c r="G741" s="8">
        <f t="shared" si="152"/>
        <v>19691.379470512456</v>
      </c>
      <c r="H741" s="8">
        <f t="shared" si="152"/>
        <v>19779.833285970872</v>
      </c>
      <c r="I741" s="8">
        <f t="shared" si="152"/>
        <v>19840.099322007547</v>
      </c>
      <c r="J741" s="8">
        <f t="shared" si="152"/>
        <v>19886.564012935523</v>
      </c>
      <c r="K741" s="8">
        <f t="shared" si="152"/>
        <v>19891.056135964798</v>
      </c>
      <c r="L741" s="8">
        <f t="shared" si="152"/>
        <v>19852.6894049763</v>
      </c>
      <c r="M741" s="8">
        <f t="shared" si="152"/>
        <v>19792.271751162021</v>
      </c>
      <c r="N741" s="8">
        <f t="shared" si="152"/>
        <v>19694.646192511318</v>
      </c>
      <c r="O741" s="8">
        <f t="shared" si="152"/>
        <v>19684.453099388931</v>
      </c>
      <c r="P741" s="8">
        <f t="shared" si="152"/>
        <v>237023.68607543054</v>
      </c>
    </row>
    <row r="742" spans="1:16" x14ac:dyDescent="0.25">
      <c r="A742" s="11" t="s">
        <v>19</v>
      </c>
      <c r="B742" s="7"/>
      <c r="C742" s="7"/>
      <c r="D742" s="8">
        <f t="shared" si="152"/>
        <v>11086.039196599251</v>
      </c>
      <c r="E742" s="8">
        <f t="shared" si="152"/>
        <v>10234.35254291783</v>
      </c>
      <c r="F742" s="8">
        <f t="shared" si="152"/>
        <v>10231.610628160237</v>
      </c>
      <c r="G742" s="8">
        <f t="shared" si="152"/>
        <v>10704.850214533128</v>
      </c>
      <c r="H742" s="8">
        <f t="shared" si="152"/>
        <v>10623.510467158698</v>
      </c>
      <c r="I742" s="8">
        <f t="shared" si="152"/>
        <v>9890.5053503632444</v>
      </c>
      <c r="J742" s="8">
        <f t="shared" si="152"/>
        <v>10257.84050067072</v>
      </c>
      <c r="K742" s="8">
        <f t="shared" si="152"/>
        <v>11960.57115994261</v>
      </c>
      <c r="L742" s="8">
        <f t="shared" si="152"/>
        <v>10459.104484908654</v>
      </c>
      <c r="M742" s="8">
        <f t="shared" si="152"/>
        <v>9712.7497417397826</v>
      </c>
      <c r="N742" s="8">
        <f t="shared" si="152"/>
        <v>9571.7344925448979</v>
      </c>
      <c r="O742" s="8">
        <f t="shared" si="152"/>
        <v>11093.620803362626</v>
      </c>
      <c r="P742" s="8">
        <f t="shared" si="152"/>
        <v>125821.56343193696</v>
      </c>
    </row>
    <row r="743" spans="1:16" x14ac:dyDescent="0.25">
      <c r="A743" s="11" t="s">
        <v>20</v>
      </c>
      <c r="B743" s="7"/>
      <c r="C743" s="7"/>
      <c r="D743" s="8">
        <f t="shared" si="152"/>
        <v>9258.3955572205086</v>
      </c>
      <c r="E743" s="8">
        <f t="shared" si="152"/>
        <v>9615.5910901508214</v>
      </c>
      <c r="F743" s="8">
        <f t="shared" si="152"/>
        <v>10802.156329730322</v>
      </c>
      <c r="G743" s="8">
        <f t="shared" si="152"/>
        <v>10663.188663375908</v>
      </c>
      <c r="H743" s="8">
        <f t="shared" si="152"/>
        <v>11991.502153846757</v>
      </c>
      <c r="I743" s="8">
        <f t="shared" si="152"/>
        <v>11258.502632186519</v>
      </c>
      <c r="J743" s="8">
        <f t="shared" si="152"/>
        <v>10706.829382116142</v>
      </c>
      <c r="K743" s="8">
        <f t="shared" si="152"/>
        <v>10620.161138407981</v>
      </c>
      <c r="L743" s="8">
        <f t="shared" si="152"/>
        <v>11510.389842592102</v>
      </c>
      <c r="M743" s="8">
        <f t="shared" si="152"/>
        <v>11012.755856153448</v>
      </c>
      <c r="N743" s="8">
        <f t="shared" si="152"/>
        <v>10768.622789047758</v>
      </c>
      <c r="O743" s="8">
        <f t="shared" si="152"/>
        <v>10276.970235145318</v>
      </c>
      <c r="P743" s="8">
        <f t="shared" si="152"/>
        <v>128487.48319823974</v>
      </c>
    </row>
    <row r="744" spans="1:16" x14ac:dyDescent="0.25">
      <c r="A744" s="11" t="s">
        <v>21</v>
      </c>
      <c r="B744" s="7"/>
      <c r="C744" s="7"/>
      <c r="D744" s="8">
        <f>(D714/D729)*1000</f>
        <v>286424.66724537034</v>
      </c>
      <c r="E744" s="8">
        <f t="shared" si="152"/>
        <v>261292.92534722219</v>
      </c>
      <c r="F744" s="8">
        <f t="shared" si="152"/>
        <v>245925.23148148146</v>
      </c>
      <c r="G744" s="8">
        <f t="shared" si="152"/>
        <v>285573.56770833337</v>
      </c>
      <c r="H744" s="8">
        <f t="shared" si="152"/>
        <v>290067.76620370377</v>
      </c>
      <c r="I744" s="8">
        <f t="shared" si="152"/>
        <v>285797.8877314814</v>
      </c>
      <c r="J744" s="8">
        <f t="shared" si="152"/>
        <v>300268.79547275638</v>
      </c>
      <c r="K744" s="8">
        <f t="shared" si="152"/>
        <v>301825.90394631418</v>
      </c>
      <c r="L744" s="8">
        <f t="shared" si="152"/>
        <v>299522.08784054487</v>
      </c>
      <c r="M744" s="8">
        <f t="shared" si="152"/>
        <v>296631.14132612181</v>
      </c>
      <c r="N744" s="8">
        <f t="shared" si="152"/>
        <v>269168.00925925927</v>
      </c>
      <c r="O744" s="8">
        <f t="shared" si="152"/>
        <v>256423.40856481486</v>
      </c>
      <c r="P744" s="8">
        <f t="shared" si="152"/>
        <v>3378921.392127404</v>
      </c>
    </row>
    <row r="745" spans="1:16" x14ac:dyDescent="0.25">
      <c r="A745" s="11"/>
      <c r="B745" s="7"/>
      <c r="C745" s="7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</row>
    <row r="746" spans="1:16" x14ac:dyDescent="0.25">
      <c r="A746" s="10" t="s">
        <v>22</v>
      </c>
      <c r="B746" s="7"/>
      <c r="C746" s="7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</row>
    <row r="747" spans="1:16" x14ac:dyDescent="0.25">
      <c r="A747" s="10" t="s">
        <v>28</v>
      </c>
      <c r="B747" s="7"/>
      <c r="C747" s="7"/>
      <c r="D747" s="8">
        <f t="shared" ref="D747:P747" si="153">(D717/D732)*1000</f>
        <v>1701.4441383020469</v>
      </c>
      <c r="E747" s="8">
        <f t="shared" si="153"/>
        <v>1516.1532959326387</v>
      </c>
      <c r="F747" s="8">
        <f t="shared" si="153"/>
        <v>1519.7973870977446</v>
      </c>
      <c r="G747" s="8">
        <f t="shared" si="153"/>
        <v>1561.1651107481443</v>
      </c>
      <c r="H747" s="8">
        <f t="shared" si="153"/>
        <v>1758.7728824793469</v>
      </c>
      <c r="I747" s="8">
        <f t="shared" si="153"/>
        <v>1918.706985200705</v>
      </c>
      <c r="J747" s="8">
        <f t="shared" si="153"/>
        <v>2030.8585667916436</v>
      </c>
      <c r="K747" s="8">
        <f t="shared" si="153"/>
        <v>2061.7365299025846</v>
      </c>
      <c r="L747" s="8">
        <f t="shared" si="153"/>
        <v>2008.6122863008607</v>
      </c>
      <c r="M747" s="8">
        <f t="shared" si="153"/>
        <v>1852.8553486195024</v>
      </c>
      <c r="N747" s="8">
        <f t="shared" si="153"/>
        <v>1621.9619441698362</v>
      </c>
      <c r="O747" s="8">
        <f t="shared" si="153"/>
        <v>1604.2479889667104</v>
      </c>
      <c r="P747" s="8">
        <f t="shared" si="153"/>
        <v>21159.306215239449</v>
      </c>
    </row>
    <row r="748" spans="1:16" x14ac:dyDescent="0.25">
      <c r="A748" s="10"/>
      <c r="B748" s="7"/>
      <c r="C748" s="7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</row>
    <row r="749" spans="1:16" x14ac:dyDescent="0.25">
      <c r="A749" s="11" t="s">
        <v>24</v>
      </c>
      <c r="B749" s="7"/>
      <c r="C749" s="7"/>
      <c r="D749" s="8">
        <f t="shared" ref="D749:P749" si="154">(D719/D734)*1000</f>
        <v>92298494.112794861</v>
      </c>
      <c r="E749" s="8">
        <f t="shared" si="154"/>
        <v>91647733.709306628</v>
      </c>
      <c r="F749" s="8">
        <f t="shared" si="154"/>
        <v>88527188.154002219</v>
      </c>
      <c r="G749" s="8">
        <f t="shared" si="154"/>
        <v>104433179.42618214</v>
      </c>
      <c r="H749" s="8">
        <f t="shared" si="154"/>
        <v>113506174.40156056</v>
      </c>
      <c r="I749" s="8">
        <f t="shared" si="154"/>
        <v>117065574.42087924</v>
      </c>
      <c r="J749" s="8">
        <f t="shared" si="154"/>
        <v>121977650.215995</v>
      </c>
      <c r="K749" s="8">
        <f t="shared" si="154"/>
        <v>117988552.68322308</v>
      </c>
      <c r="L749" s="8">
        <f t="shared" si="154"/>
        <v>124741333.80129342</v>
      </c>
      <c r="M749" s="8">
        <f t="shared" si="154"/>
        <v>119972852.95262897</v>
      </c>
      <c r="N749" s="8">
        <f t="shared" si="154"/>
        <v>109900119.84730808</v>
      </c>
      <c r="O749" s="8">
        <f t="shared" si="154"/>
        <v>98471393.06435205</v>
      </c>
      <c r="P749" s="8">
        <f t="shared" si="154"/>
        <v>1300530246.7895262</v>
      </c>
    </row>
    <row r="750" spans="1:16" x14ac:dyDescent="0.25">
      <c r="A750" s="7"/>
      <c r="B750" s="7"/>
      <c r="C750" s="7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</row>
    <row r="751" spans="1:16" x14ac:dyDescent="0.25">
      <c r="A751" s="14" t="s">
        <v>29</v>
      </c>
      <c r="B751" s="7"/>
      <c r="C751" s="7"/>
      <c r="D751" s="8">
        <f t="shared" ref="D751:P751" si="155">(D721/D736)*1000</f>
        <v>1771.8334936497647</v>
      </c>
      <c r="E751" s="8">
        <f t="shared" si="155"/>
        <v>1585.9659647975352</v>
      </c>
      <c r="F751" s="8">
        <f t="shared" si="155"/>
        <v>1587.1547336615354</v>
      </c>
      <c r="G751" s="8">
        <f t="shared" si="155"/>
        <v>1640.536960409059</v>
      </c>
      <c r="H751" s="8">
        <f t="shared" si="155"/>
        <v>1844.9477016840281</v>
      </c>
      <c r="I751" s="8">
        <f t="shared" si="155"/>
        <v>2007.4857459089146</v>
      </c>
      <c r="J751" s="8">
        <f t="shared" si="155"/>
        <v>2123.2611282302087</v>
      </c>
      <c r="K751" s="8">
        <f t="shared" si="155"/>
        <v>2151.0180759957411</v>
      </c>
      <c r="L751" s="8">
        <f t="shared" si="155"/>
        <v>2102.8976170224673</v>
      </c>
      <c r="M751" s="8">
        <f t="shared" si="155"/>
        <v>1943.4343611434069</v>
      </c>
      <c r="N751" s="8">
        <f t="shared" si="155"/>
        <v>1704.8422326962666</v>
      </c>
      <c r="O751" s="8">
        <f t="shared" si="155"/>
        <v>1678.4251057394131</v>
      </c>
      <c r="P751" s="8">
        <f t="shared" si="155"/>
        <v>22145.023021868172</v>
      </c>
    </row>
    <row r="753" spans="1:32" x14ac:dyDescent="0.25">
      <c r="A753" s="1" t="s">
        <v>50</v>
      </c>
      <c r="B753" s="2"/>
      <c r="C753" s="2"/>
      <c r="D753" s="3"/>
      <c r="E753" s="3"/>
      <c r="F753" s="3"/>
      <c r="G753" s="3"/>
      <c r="H753" s="3"/>
      <c r="I753" s="3"/>
      <c r="J753" s="2"/>
      <c r="K753" s="3"/>
      <c r="L753" s="3"/>
      <c r="M753" s="3"/>
      <c r="N753" s="3"/>
      <c r="O753" s="3"/>
      <c r="P753" s="3"/>
    </row>
    <row r="754" spans="1:32" x14ac:dyDescent="0.25">
      <c r="A754" s="1" t="s">
        <v>1</v>
      </c>
      <c r="B754" s="2"/>
      <c r="C754" s="2"/>
      <c r="D754" s="3"/>
      <c r="E754" s="3"/>
      <c r="F754" s="3"/>
      <c r="G754" s="3"/>
      <c r="H754" s="3"/>
      <c r="I754" s="2"/>
      <c r="J754" s="3"/>
      <c r="K754" s="3"/>
      <c r="L754" s="3"/>
      <c r="M754" s="3"/>
      <c r="N754" s="3"/>
      <c r="O754" s="3"/>
      <c r="P754" s="3"/>
    </row>
    <row r="755" spans="1:32" x14ac:dyDescent="0.25">
      <c r="A755" s="1" t="s">
        <v>31</v>
      </c>
      <c r="B755" s="2"/>
      <c r="C755" s="2"/>
      <c r="D755" s="3"/>
      <c r="E755" s="3"/>
      <c r="F755" s="3"/>
      <c r="G755" s="3"/>
      <c r="H755" s="3"/>
      <c r="I755" s="2"/>
      <c r="J755" s="3"/>
      <c r="K755" s="3"/>
      <c r="L755" s="3"/>
      <c r="M755" s="3"/>
      <c r="N755" s="3"/>
      <c r="O755" s="3"/>
      <c r="P755" s="3"/>
    </row>
    <row r="756" spans="1:32" x14ac:dyDescent="0.25">
      <c r="A756" s="7"/>
      <c r="B756" s="7"/>
      <c r="C756" s="7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</row>
    <row r="757" spans="1:32" x14ac:dyDescent="0.25">
      <c r="A757" s="7"/>
      <c r="B757" s="7"/>
      <c r="C757" s="7"/>
      <c r="D757" s="9" t="s">
        <v>2</v>
      </c>
      <c r="E757" s="9" t="s">
        <v>3</v>
      </c>
      <c r="F757" s="9" t="s">
        <v>4</v>
      </c>
      <c r="G757" s="9" t="s">
        <v>5</v>
      </c>
      <c r="H757" s="9" t="s">
        <v>6</v>
      </c>
      <c r="I757" s="9" t="s">
        <v>7</v>
      </c>
      <c r="J757" s="9" t="s">
        <v>8</v>
      </c>
      <c r="K757" s="9" t="s">
        <v>9</v>
      </c>
      <c r="L757" s="9" t="s">
        <v>10</v>
      </c>
      <c r="M757" s="9" t="s">
        <v>11</v>
      </c>
      <c r="N757" s="9" t="s">
        <v>12</v>
      </c>
      <c r="O757" s="9" t="s">
        <v>13</v>
      </c>
      <c r="P757" s="9" t="s">
        <v>14</v>
      </c>
      <c r="U757" s="9" t="s">
        <v>2</v>
      </c>
      <c r="V757" s="9" t="s">
        <v>3</v>
      </c>
      <c r="W757" s="9" t="s">
        <v>4</v>
      </c>
      <c r="X757" s="9" t="s">
        <v>5</v>
      </c>
      <c r="Y757" s="9" t="s">
        <v>6</v>
      </c>
      <c r="Z757" s="9" t="s">
        <v>7</v>
      </c>
      <c r="AA757" s="9" t="s">
        <v>8</v>
      </c>
      <c r="AB757" s="9" t="s">
        <v>9</v>
      </c>
      <c r="AC757" s="9" t="s">
        <v>10</v>
      </c>
      <c r="AD757" s="9" t="s">
        <v>11</v>
      </c>
      <c r="AE757" s="9" t="s">
        <v>12</v>
      </c>
      <c r="AF757" s="9" t="s">
        <v>13</v>
      </c>
    </row>
    <row r="758" spans="1:32" x14ac:dyDescent="0.25">
      <c r="A758" s="10" t="s">
        <v>15</v>
      </c>
      <c r="B758" s="7"/>
      <c r="C758" s="7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</row>
    <row r="759" spans="1:32" x14ac:dyDescent="0.25">
      <c r="A759" s="11" t="s">
        <v>16</v>
      </c>
      <c r="B759" s="7"/>
      <c r="C759" s="7"/>
      <c r="D759" s="8">
        <v>4848690.1152959336</v>
      </c>
      <c r="E759" s="8">
        <v>4296966.6155702136</v>
      </c>
      <c r="F759" s="8">
        <v>4232627.9770706138</v>
      </c>
      <c r="G759" s="8">
        <v>4354073.5477359816</v>
      </c>
      <c r="H759" s="8">
        <v>5051381.4642473459</v>
      </c>
      <c r="I759" s="8">
        <v>5713328.5605767062</v>
      </c>
      <c r="J759" s="8">
        <v>6182289.3824769324</v>
      </c>
      <c r="K759" s="8">
        <v>6333018.1659507612</v>
      </c>
      <c r="L759" s="8">
        <v>6132948.7635235209</v>
      </c>
      <c r="M759" s="8">
        <v>5530819.8326623924</v>
      </c>
      <c r="N759" s="8">
        <v>4623063.900235977</v>
      </c>
      <c r="O759" s="8">
        <v>4476208.1764769042</v>
      </c>
      <c r="P759" s="8">
        <f t="shared" ref="P759:P764" si="156">SUM(D759:O759)</f>
        <v>61775416.501823284</v>
      </c>
      <c r="U759" s="22">
        <f>+AF709+1</f>
        <v>73</v>
      </c>
      <c r="V759" s="22">
        <f>+U759+1</f>
        <v>74</v>
      </c>
      <c r="W759" s="22">
        <f t="shared" ref="W759:AF759" si="157">+V759+1</f>
        <v>75</v>
      </c>
      <c r="X759" s="22">
        <f t="shared" si="157"/>
        <v>76</v>
      </c>
      <c r="Y759" s="22">
        <f t="shared" si="157"/>
        <v>77</v>
      </c>
      <c r="Z759" s="22">
        <f t="shared" si="157"/>
        <v>78</v>
      </c>
      <c r="AA759" s="22">
        <f t="shared" si="157"/>
        <v>79</v>
      </c>
      <c r="AB759" s="22">
        <f t="shared" si="157"/>
        <v>80</v>
      </c>
      <c r="AC759" s="22">
        <f t="shared" si="157"/>
        <v>81</v>
      </c>
      <c r="AD759" s="22">
        <f t="shared" si="157"/>
        <v>82</v>
      </c>
      <c r="AE759" s="22">
        <f t="shared" si="157"/>
        <v>83</v>
      </c>
      <c r="AF759" s="22">
        <f t="shared" si="157"/>
        <v>84</v>
      </c>
    </row>
    <row r="760" spans="1:32" x14ac:dyDescent="0.25">
      <c r="A760" s="11" t="s">
        <v>17</v>
      </c>
      <c r="B760" s="7"/>
      <c r="C760" s="7"/>
      <c r="D760" s="8">
        <v>3821399.1126226741</v>
      </c>
      <c r="E760" s="8">
        <v>3410682.1824234687</v>
      </c>
      <c r="F760" s="8">
        <v>3504184.9166172282</v>
      </c>
      <c r="G760" s="8">
        <v>3608808.8185775047</v>
      </c>
      <c r="H760" s="8">
        <v>3972104.6400284003</v>
      </c>
      <c r="I760" s="8">
        <v>4176342.9764959347</v>
      </c>
      <c r="J760" s="8">
        <v>4313594.5682914043</v>
      </c>
      <c r="K760" s="8">
        <v>4330268.1637224564</v>
      </c>
      <c r="L760" s="8">
        <v>4263763.8268022556</v>
      </c>
      <c r="M760" s="8">
        <v>4046264.7383440114</v>
      </c>
      <c r="N760" s="8">
        <v>3729006.1859912295</v>
      </c>
      <c r="O760" s="8">
        <v>3784230.1768161692</v>
      </c>
      <c r="P760" s="8">
        <f t="shared" si="156"/>
        <v>46960650.306732729</v>
      </c>
    </row>
    <row r="761" spans="1:32" x14ac:dyDescent="0.25">
      <c r="A761" s="11" t="s">
        <v>18</v>
      </c>
      <c r="B761" s="7"/>
      <c r="C761" s="7"/>
      <c r="D761" s="8">
        <v>288339.58745913889</v>
      </c>
      <c r="E761" s="8">
        <v>287669.10700846999</v>
      </c>
      <c r="F761" s="8">
        <v>288167.42676093715</v>
      </c>
      <c r="G761" s="8">
        <v>288870.06268676126</v>
      </c>
      <c r="H761" s="8">
        <v>290192.18064552231</v>
      </c>
      <c r="I761" s="8">
        <v>291225.19311956927</v>
      </c>
      <c r="J761" s="8">
        <v>292022.83108788799</v>
      </c>
      <c r="K761" s="8">
        <v>292209.23850977246</v>
      </c>
      <c r="L761" s="8">
        <v>291636.8927162842</v>
      </c>
      <c r="M761" s="8">
        <v>290642.71680842037</v>
      </c>
      <c r="N761" s="8">
        <v>289119.37628016394</v>
      </c>
      <c r="O761" s="8">
        <v>288887.16167430376</v>
      </c>
      <c r="P761" s="8">
        <f t="shared" si="156"/>
        <v>3478981.7747572321</v>
      </c>
    </row>
    <row r="762" spans="1:32" x14ac:dyDescent="0.25">
      <c r="A762" s="11" t="s">
        <v>19</v>
      </c>
      <c r="B762" s="7"/>
      <c r="C762" s="7"/>
      <c r="D762" s="8">
        <v>48007.476202932157</v>
      </c>
      <c r="E762" s="8">
        <v>44386.910785516826</v>
      </c>
      <c r="F762" s="8">
        <v>44442.57483470915</v>
      </c>
      <c r="G762" s="8">
        <v>46568.800088756281</v>
      </c>
      <c r="H762" s="8">
        <v>46285.007395778746</v>
      </c>
      <c r="I762" s="8">
        <v>43156.597619216314</v>
      </c>
      <c r="J762" s="8">
        <v>44827.001194381672</v>
      </c>
      <c r="K762" s="8">
        <v>52346.698664030977</v>
      </c>
      <c r="L762" s="8">
        <v>45844.170890490008</v>
      </c>
      <c r="M762" s="8">
        <v>42636.611081702213</v>
      </c>
      <c r="N762" s="8">
        <v>42080.471791553136</v>
      </c>
      <c r="O762" s="8">
        <v>48844.017324410524</v>
      </c>
      <c r="P762" s="8">
        <f t="shared" si="156"/>
        <v>549426.33787347807</v>
      </c>
    </row>
    <row r="763" spans="1:32" x14ac:dyDescent="0.25">
      <c r="A763" s="11" t="s">
        <v>20</v>
      </c>
      <c r="B763" s="7"/>
      <c r="C763" s="7"/>
      <c r="D763" s="8">
        <v>1644.9258456336418</v>
      </c>
      <c r="E763" s="8">
        <v>1707.9757266987683</v>
      </c>
      <c r="F763" s="8">
        <v>1919.8360030841127</v>
      </c>
      <c r="G763" s="8">
        <v>1895.5071165549957</v>
      </c>
      <c r="H763" s="8">
        <v>2128.7589158785754</v>
      </c>
      <c r="I763" s="8">
        <v>2001.0566458809008</v>
      </c>
      <c r="J763" s="8">
        <v>1902.9138959552836</v>
      </c>
      <c r="K763" s="8">
        <v>1887.8960969731968</v>
      </c>
      <c r="L763" s="8">
        <v>2045.1663515115001</v>
      </c>
      <c r="M763" s="8">
        <v>1956.8288142706733</v>
      </c>
      <c r="N763" s="8">
        <v>1912.8961417840112</v>
      </c>
      <c r="O763" s="8">
        <v>1815.5183666843204</v>
      </c>
      <c r="P763" s="8">
        <f t="shared" si="156"/>
        <v>22819.279920909983</v>
      </c>
    </row>
    <row r="764" spans="1:32" x14ac:dyDescent="0.25">
      <c r="A764" s="11" t="s">
        <v>21</v>
      </c>
      <c r="B764" s="7"/>
      <c r="C764" s="7"/>
      <c r="D764" s="8">
        <v>7732.9669921875002</v>
      </c>
      <c r="E764" s="8">
        <v>7053.9205078124987</v>
      </c>
      <c r="F764" s="8">
        <v>6640.6593750000002</v>
      </c>
      <c r="G764" s="8">
        <v>7713.3068359375011</v>
      </c>
      <c r="H764" s="8">
        <v>7828.8601562499998</v>
      </c>
      <c r="I764" s="8">
        <v>7716.053515624998</v>
      </c>
      <c r="J764" s="8">
        <v>8106.2205688100958</v>
      </c>
      <c r="K764" s="8">
        <v>8150.2108736478376</v>
      </c>
      <c r="L764" s="8">
        <v>8087.6604679987986</v>
      </c>
      <c r="M764" s="8">
        <v>8009.1519382512024</v>
      </c>
      <c r="N764" s="8">
        <v>7267.1808750000009</v>
      </c>
      <c r="O764" s="8">
        <v>6923.6589843749998</v>
      </c>
      <c r="P764" s="8">
        <f t="shared" si="156"/>
        <v>91229.851090895434</v>
      </c>
    </row>
    <row r="765" spans="1:32" x14ac:dyDescent="0.25">
      <c r="A765" s="11"/>
      <c r="B765" s="7"/>
      <c r="C765" s="7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</row>
    <row r="766" spans="1:32" x14ac:dyDescent="0.25">
      <c r="A766" s="10" t="s">
        <v>22</v>
      </c>
      <c r="B766" s="7"/>
      <c r="C766" s="7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</row>
    <row r="767" spans="1:32" x14ac:dyDescent="0.25">
      <c r="A767" s="10" t="s">
        <v>23</v>
      </c>
      <c r="B767" s="7"/>
      <c r="C767" s="7"/>
      <c r="D767" s="8">
        <f>SUM(D759:D766)</f>
        <v>9015814.1844185013</v>
      </c>
      <c r="E767" s="8">
        <f t="shared" ref="E767:P767" si="158">SUM(E759:E766)</f>
        <v>8048466.7120221807</v>
      </c>
      <c r="F767" s="8">
        <f t="shared" si="158"/>
        <v>8077983.3906615721</v>
      </c>
      <c r="G767" s="8">
        <f t="shared" si="158"/>
        <v>8307930.0430414965</v>
      </c>
      <c r="H767" s="8">
        <f t="shared" si="158"/>
        <v>9369920.9113891739</v>
      </c>
      <c r="I767" s="8">
        <f t="shared" si="158"/>
        <v>10233770.437972931</v>
      </c>
      <c r="J767" s="8">
        <f t="shared" si="158"/>
        <v>10842742.917515371</v>
      </c>
      <c r="K767" s="8">
        <f t="shared" si="158"/>
        <v>11017880.373817641</v>
      </c>
      <c r="L767" s="8">
        <f t="shared" si="158"/>
        <v>10744326.480752062</v>
      </c>
      <c r="M767" s="8">
        <f t="shared" si="158"/>
        <v>9920329.8796490468</v>
      </c>
      <c r="N767" s="8">
        <f t="shared" si="158"/>
        <v>8692450.0113157071</v>
      </c>
      <c r="O767" s="8">
        <f t="shared" si="158"/>
        <v>8606908.7096428461</v>
      </c>
      <c r="P767" s="8">
        <f t="shared" si="158"/>
        <v>112878524.05219853</v>
      </c>
    </row>
    <row r="768" spans="1:32" x14ac:dyDescent="0.25">
      <c r="A768" s="10"/>
      <c r="B768" s="7"/>
      <c r="C768" s="7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</row>
    <row r="769" spans="1:16" x14ac:dyDescent="0.25">
      <c r="A769" s="11" t="s">
        <v>24</v>
      </c>
      <c r="B769" s="7"/>
      <c r="C769" s="7"/>
      <c r="D769" s="8">
        <v>374568.74237968237</v>
      </c>
      <c r="E769" s="8">
        <v>371923.39922644926</v>
      </c>
      <c r="F769" s="8">
        <v>359266.08124807529</v>
      </c>
      <c r="G769" s="8">
        <v>423822.37956293009</v>
      </c>
      <c r="H769" s="8">
        <v>460649.93361787754</v>
      </c>
      <c r="I769" s="8">
        <v>475076.70939635939</v>
      </c>
      <c r="J769" s="8">
        <v>495001.23439371301</v>
      </c>
      <c r="K769" s="8">
        <v>478784.17076854385</v>
      </c>
      <c r="L769" s="8">
        <v>506199.83309562155</v>
      </c>
      <c r="M769" s="8">
        <v>486879.44220216287</v>
      </c>
      <c r="N769" s="8">
        <v>446000.00225641567</v>
      </c>
      <c r="O769" s="8">
        <v>399633.80006322789</v>
      </c>
      <c r="P769" s="8">
        <f>SUM(D769:O769)</f>
        <v>5277805.7282110592</v>
      </c>
    </row>
    <row r="770" spans="1:16" x14ac:dyDescent="0.25">
      <c r="A770" s="7"/>
      <c r="B770" s="7"/>
      <c r="C770" s="7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</row>
    <row r="771" spans="1:16" x14ac:dyDescent="0.25">
      <c r="A771" s="10" t="s">
        <v>25</v>
      </c>
      <c r="B771" s="7"/>
      <c r="C771" s="7"/>
      <c r="D771" s="8">
        <f>SUM(D767:D769)</f>
        <v>9390382.9267981835</v>
      </c>
      <c r="E771" s="8">
        <f t="shared" ref="E771:O771" si="159">SUM(E767:E769)</f>
        <v>8420390.1112486292</v>
      </c>
      <c r="F771" s="8">
        <f t="shared" si="159"/>
        <v>8437249.4719096478</v>
      </c>
      <c r="G771" s="8">
        <f t="shared" si="159"/>
        <v>8731752.4226044267</v>
      </c>
      <c r="H771" s="8">
        <f t="shared" si="159"/>
        <v>9830570.8450070508</v>
      </c>
      <c r="I771" s="8">
        <f t="shared" si="159"/>
        <v>10708847.14736929</v>
      </c>
      <c r="J771" s="8">
        <f t="shared" si="159"/>
        <v>11337744.151909083</v>
      </c>
      <c r="K771" s="8">
        <f t="shared" si="159"/>
        <v>11496664.544586185</v>
      </c>
      <c r="L771" s="8">
        <f t="shared" si="159"/>
        <v>11250526.313847683</v>
      </c>
      <c r="M771" s="8">
        <f t="shared" si="159"/>
        <v>10407209.321851209</v>
      </c>
      <c r="N771" s="8">
        <f t="shared" si="159"/>
        <v>9138450.0135721229</v>
      </c>
      <c r="O771" s="8">
        <f t="shared" si="159"/>
        <v>9006542.5097060744</v>
      </c>
      <c r="P771" s="8">
        <f>SUM(P767:P769)</f>
        <v>118156329.78040959</v>
      </c>
    </row>
    <row r="772" spans="1:16" x14ac:dyDescent="0.25">
      <c r="A772" s="7"/>
      <c r="B772" s="7"/>
      <c r="C772" s="7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</row>
    <row r="773" spans="1:16" x14ac:dyDescent="0.25">
      <c r="A773" s="10" t="s">
        <v>26</v>
      </c>
      <c r="B773" s="7"/>
      <c r="C773" s="7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</row>
    <row r="774" spans="1:16" x14ac:dyDescent="0.25">
      <c r="A774" s="11" t="s">
        <v>16</v>
      </c>
      <c r="B774" s="7"/>
      <c r="C774" s="7"/>
      <c r="D774" s="13">
        <v>4715841.0880808523</v>
      </c>
      <c r="E774" s="13">
        <v>4721349.3083898807</v>
      </c>
      <c r="F774" s="13">
        <v>4726901.2355132503</v>
      </c>
      <c r="G774" s="13">
        <v>4732240.4861197006</v>
      </c>
      <c r="H774" s="13">
        <v>4737478.9329665927</v>
      </c>
      <c r="I774" s="13">
        <v>4742865.50505351</v>
      </c>
      <c r="J774" s="13">
        <v>4748223.7682597935</v>
      </c>
      <c r="K774" s="13">
        <v>4753637.003497567</v>
      </c>
      <c r="L774" s="13">
        <v>4759114.2468196806</v>
      </c>
      <c r="M774" s="13">
        <v>4764610.2434975905</v>
      </c>
      <c r="N774" s="13">
        <v>4770133.9415926794</v>
      </c>
      <c r="O774" s="13">
        <v>4775675.6064150296</v>
      </c>
      <c r="P774" s="8">
        <f>AVERAGE(C774:O774)</f>
        <v>4745672.6138505107</v>
      </c>
    </row>
    <row r="775" spans="1:16" x14ac:dyDescent="0.25">
      <c r="A775" s="11" t="s">
        <v>17</v>
      </c>
      <c r="B775" s="7"/>
      <c r="C775" s="7"/>
      <c r="D775" s="13">
        <v>580976.17906241084</v>
      </c>
      <c r="E775" s="13">
        <v>581445.15771002031</v>
      </c>
      <c r="F775" s="13">
        <v>581903.53543212195</v>
      </c>
      <c r="G775" s="13">
        <v>582387.7196769967</v>
      </c>
      <c r="H775" s="13">
        <v>582866.78272018314</v>
      </c>
      <c r="I775" s="13">
        <v>583325.9803898792</v>
      </c>
      <c r="J775" s="13">
        <v>583783.72158537467</v>
      </c>
      <c r="K775" s="13">
        <v>584241.33159457403</v>
      </c>
      <c r="L775" s="13">
        <v>584696.10102767777</v>
      </c>
      <c r="M775" s="13">
        <v>585142.0981081971</v>
      </c>
      <c r="N775" s="13">
        <v>585582.73533020017</v>
      </c>
      <c r="O775" s="13">
        <v>586016.35595224623</v>
      </c>
      <c r="P775" s="8">
        <f>AVERAGE(D775:O775)</f>
        <v>583530.64154915686</v>
      </c>
    </row>
    <row r="776" spans="1:16" x14ac:dyDescent="0.25">
      <c r="A776" s="11" t="s">
        <v>18</v>
      </c>
      <c r="B776" s="7"/>
      <c r="C776" s="7"/>
      <c r="D776" s="13">
        <v>14615.605425059697</v>
      </c>
      <c r="E776" s="13">
        <v>14626.243748789248</v>
      </c>
      <c r="F776" s="13">
        <v>14635.009049778693</v>
      </c>
      <c r="G776" s="13">
        <v>14644.456780716497</v>
      </c>
      <c r="H776" s="13">
        <v>14642.590009512536</v>
      </c>
      <c r="I776" s="13">
        <v>14631.514219170207</v>
      </c>
      <c r="J776" s="13">
        <v>14615.072107099661</v>
      </c>
      <c r="K776" s="13">
        <v>14600.743089144173</v>
      </c>
      <c r="L776" s="13">
        <v>14589.017765472794</v>
      </c>
      <c r="M776" s="13">
        <v>14577.592437174764</v>
      </c>
      <c r="N776" s="13">
        <v>14567.777147414179</v>
      </c>
      <c r="O776" s="13">
        <v>14558.363228208425</v>
      </c>
      <c r="P776" s="8">
        <f>AVERAGE(D776:O776)</f>
        <v>14608.665417295073</v>
      </c>
    </row>
    <row r="777" spans="1:16" x14ac:dyDescent="0.25">
      <c r="A777" s="11" t="s">
        <v>19</v>
      </c>
      <c r="B777" s="7"/>
      <c r="C777" s="7"/>
      <c r="D777" s="13">
        <v>4330.4443860940801</v>
      </c>
      <c r="E777" s="13">
        <v>4337.0511812427803</v>
      </c>
      <c r="F777" s="13">
        <v>4343.6538439403503</v>
      </c>
      <c r="G777" s="13">
        <v>4350.2523767715602</v>
      </c>
      <c r="H777" s="13">
        <v>4356.8467823195797</v>
      </c>
      <c r="I777" s="13">
        <v>4363.4370631659704</v>
      </c>
      <c r="J777" s="13">
        <v>4370.0232218906704</v>
      </c>
      <c r="K777" s="13">
        <v>4376.6052610720099</v>
      </c>
      <c r="L777" s="13">
        <v>4383.1831832866901</v>
      </c>
      <c r="M777" s="13">
        <v>4389.7569911098099</v>
      </c>
      <c r="N777" s="13">
        <v>4396.3266871148799</v>
      </c>
      <c r="O777" s="13">
        <v>4402.8922738737601</v>
      </c>
      <c r="P777" s="8">
        <f>AVERAGE(D777:O777)</f>
        <v>4366.7061043235117</v>
      </c>
    </row>
    <row r="778" spans="1:16" x14ac:dyDescent="0.25">
      <c r="A778" s="11" t="s">
        <v>20</v>
      </c>
      <c r="B778" s="7"/>
      <c r="C778" s="7"/>
      <c r="D778" s="13">
        <v>177</v>
      </c>
      <c r="E778" s="13">
        <v>177</v>
      </c>
      <c r="F778" s="13">
        <v>177</v>
      </c>
      <c r="G778" s="13">
        <v>177</v>
      </c>
      <c r="H778" s="13">
        <v>177</v>
      </c>
      <c r="I778" s="13">
        <v>177</v>
      </c>
      <c r="J778" s="13">
        <v>177</v>
      </c>
      <c r="K778" s="13">
        <v>177</v>
      </c>
      <c r="L778" s="13">
        <v>177</v>
      </c>
      <c r="M778" s="13">
        <v>177</v>
      </c>
      <c r="N778" s="13">
        <v>177</v>
      </c>
      <c r="O778" s="13">
        <v>176</v>
      </c>
      <c r="P778" s="8">
        <f>AVERAGE(D778:O778)</f>
        <v>176.91666666666666</v>
      </c>
    </row>
    <row r="779" spans="1:16" x14ac:dyDescent="0.25">
      <c r="A779" s="11" t="s">
        <v>21</v>
      </c>
      <c r="B779" s="7"/>
      <c r="C779" s="7"/>
      <c r="D779" s="13">
        <v>27</v>
      </c>
      <c r="E779" s="13">
        <v>27</v>
      </c>
      <c r="F779" s="13">
        <v>27</v>
      </c>
      <c r="G779" s="13">
        <v>27</v>
      </c>
      <c r="H779" s="13">
        <v>27</v>
      </c>
      <c r="I779" s="13">
        <v>27</v>
      </c>
      <c r="J779" s="13">
        <v>27</v>
      </c>
      <c r="K779" s="13">
        <v>27</v>
      </c>
      <c r="L779" s="13">
        <v>27</v>
      </c>
      <c r="M779" s="13">
        <v>27</v>
      </c>
      <c r="N779" s="13">
        <v>27</v>
      </c>
      <c r="O779" s="13">
        <v>27</v>
      </c>
      <c r="P779" s="8">
        <f>AVERAGE(D779:O779)</f>
        <v>27</v>
      </c>
    </row>
    <row r="780" spans="1:16" x14ac:dyDescent="0.25">
      <c r="A780" s="11"/>
      <c r="B780" s="7"/>
      <c r="C780" s="7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</row>
    <row r="781" spans="1:16" x14ac:dyDescent="0.25">
      <c r="A781" s="10" t="s">
        <v>22</v>
      </c>
      <c r="B781" s="7"/>
      <c r="C781" s="7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</row>
    <row r="782" spans="1:16" x14ac:dyDescent="0.25">
      <c r="A782" s="10" t="s">
        <v>26</v>
      </c>
      <c r="B782" s="7"/>
      <c r="C782" s="7"/>
      <c r="D782" s="8">
        <f t="shared" ref="D782:P782" si="160">SUM(D774:D781)</f>
        <v>5315967.3169544172</v>
      </c>
      <c r="E782" s="8">
        <f t="shared" si="160"/>
        <v>5321961.7610299336</v>
      </c>
      <c r="F782" s="8">
        <f t="shared" si="160"/>
        <v>5327987.4338390911</v>
      </c>
      <c r="G782" s="8">
        <f t="shared" si="160"/>
        <v>5333826.9149541855</v>
      </c>
      <c r="H782" s="8">
        <f t="shared" si="160"/>
        <v>5339549.1524786074</v>
      </c>
      <c r="I782" s="8">
        <f t="shared" si="160"/>
        <v>5345390.4367257254</v>
      </c>
      <c r="J782" s="8">
        <f t="shared" si="160"/>
        <v>5351196.5851741582</v>
      </c>
      <c r="K782" s="8">
        <f t="shared" si="160"/>
        <v>5357059.683442357</v>
      </c>
      <c r="L782" s="8">
        <f t="shared" si="160"/>
        <v>5362986.5487961173</v>
      </c>
      <c r="M782" s="8">
        <f t="shared" si="160"/>
        <v>5368923.691034073</v>
      </c>
      <c r="N782" s="8">
        <f t="shared" si="160"/>
        <v>5374884.7807574086</v>
      </c>
      <c r="O782" s="8">
        <f t="shared" si="160"/>
        <v>5380856.2178693581</v>
      </c>
      <c r="P782" s="8">
        <f t="shared" si="160"/>
        <v>5348382.5435879529</v>
      </c>
    </row>
    <row r="783" spans="1:16" x14ac:dyDescent="0.25">
      <c r="A783" s="10"/>
      <c r="B783" s="7"/>
      <c r="C783" s="7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</row>
    <row r="784" spans="1:16" x14ac:dyDescent="0.25">
      <c r="A784" s="11" t="s">
        <v>24</v>
      </c>
      <c r="B784" s="7"/>
      <c r="C784" s="7"/>
      <c r="D784" s="13">
        <v>4</v>
      </c>
      <c r="E784" s="13">
        <v>4</v>
      </c>
      <c r="F784" s="13">
        <v>4</v>
      </c>
      <c r="G784" s="13">
        <v>4</v>
      </c>
      <c r="H784" s="13">
        <v>4</v>
      </c>
      <c r="I784" s="13">
        <v>4</v>
      </c>
      <c r="J784" s="13">
        <v>4</v>
      </c>
      <c r="K784" s="13">
        <v>4</v>
      </c>
      <c r="L784" s="13">
        <v>4</v>
      </c>
      <c r="M784" s="13">
        <v>4</v>
      </c>
      <c r="N784" s="13">
        <v>4</v>
      </c>
      <c r="O784" s="13">
        <v>4</v>
      </c>
      <c r="P784" s="8">
        <f>AVERAGE(D784:O784)</f>
        <v>4</v>
      </c>
    </row>
    <row r="785" spans="1:16" x14ac:dyDescent="0.25">
      <c r="A785" s="7"/>
      <c r="B785" s="7"/>
      <c r="C785" s="7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</row>
    <row r="786" spans="1:16" x14ac:dyDescent="0.25">
      <c r="A786" s="14" t="s">
        <v>27</v>
      </c>
      <c r="B786" s="7"/>
      <c r="C786" s="7"/>
      <c r="D786" s="8">
        <f t="shared" ref="D786:O786" si="161">SUM(D782:D784)</f>
        <v>5315971.3169544172</v>
      </c>
      <c r="E786" s="8">
        <f t="shared" si="161"/>
        <v>5321965.7610299336</v>
      </c>
      <c r="F786" s="8">
        <f t="shared" si="161"/>
        <v>5327991.4338390911</v>
      </c>
      <c r="G786" s="8">
        <f t="shared" si="161"/>
        <v>5333830.9149541855</v>
      </c>
      <c r="H786" s="8">
        <f t="shared" si="161"/>
        <v>5339553.1524786074</v>
      </c>
      <c r="I786" s="8">
        <f t="shared" si="161"/>
        <v>5345394.4367257254</v>
      </c>
      <c r="J786" s="8">
        <f t="shared" si="161"/>
        <v>5351200.5851741582</v>
      </c>
      <c r="K786" s="8">
        <f t="shared" si="161"/>
        <v>5357063.683442357</v>
      </c>
      <c r="L786" s="8">
        <f t="shared" si="161"/>
        <v>5362990.5487961173</v>
      </c>
      <c r="M786" s="8">
        <f t="shared" si="161"/>
        <v>5368927.691034073</v>
      </c>
      <c r="N786" s="8">
        <f t="shared" si="161"/>
        <v>5374888.7807574086</v>
      </c>
      <c r="O786" s="8">
        <f t="shared" si="161"/>
        <v>5380860.2178693581</v>
      </c>
      <c r="P786" s="8">
        <f>SUM(P782:P784)</f>
        <v>5348386.5435879529</v>
      </c>
    </row>
    <row r="787" spans="1:16" x14ac:dyDescent="0.25">
      <c r="A787" s="7"/>
      <c r="B787" s="7"/>
      <c r="C787" s="7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</row>
    <row r="788" spans="1:16" x14ac:dyDescent="0.25">
      <c r="A788" s="10" t="s">
        <v>28</v>
      </c>
      <c r="B788" s="7"/>
      <c r="C788" s="7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</row>
    <row r="789" spans="1:16" x14ac:dyDescent="0.25">
      <c r="A789" s="11" t="s">
        <v>16</v>
      </c>
      <c r="B789" s="7"/>
      <c r="C789" s="7"/>
      <c r="D789" s="8">
        <f t="shared" ref="D789:P794" si="162">(D759/D774)*1000</f>
        <v>1028.1708023518547</v>
      </c>
      <c r="E789" s="8">
        <f t="shared" si="162"/>
        <v>910.11410825597352</v>
      </c>
      <c r="F789" s="8">
        <f t="shared" si="162"/>
        <v>895.43397803001312</v>
      </c>
      <c r="G789" s="8">
        <f t="shared" si="162"/>
        <v>920.08712585657179</v>
      </c>
      <c r="H789" s="8">
        <f t="shared" si="162"/>
        <v>1066.2594041519437</v>
      </c>
      <c r="I789" s="8">
        <f t="shared" si="162"/>
        <v>1204.6153437176683</v>
      </c>
      <c r="J789" s="8">
        <f t="shared" si="162"/>
        <v>1302.0214893416278</v>
      </c>
      <c r="K789" s="8">
        <f t="shared" si="162"/>
        <v>1332.2469009079023</v>
      </c>
      <c r="L789" s="8">
        <f t="shared" si="162"/>
        <v>1288.6744140723069</v>
      </c>
      <c r="M789" s="8">
        <f t="shared" si="162"/>
        <v>1160.8126478362992</v>
      </c>
      <c r="N789" s="8">
        <f t="shared" si="162"/>
        <v>969.16857196097988</v>
      </c>
      <c r="O789" s="8">
        <f t="shared" si="162"/>
        <v>937.293180144845</v>
      </c>
      <c r="P789" s="8">
        <f t="shared" si="162"/>
        <v>13017.209893815321</v>
      </c>
    </row>
    <row r="790" spans="1:16" x14ac:dyDescent="0.25">
      <c r="A790" s="11" t="s">
        <v>17</v>
      </c>
      <c r="B790" s="7"/>
      <c r="C790" s="7"/>
      <c r="D790" s="8">
        <f t="shared" si="162"/>
        <v>6577.5487022371772</v>
      </c>
      <c r="E790" s="8">
        <f t="shared" si="162"/>
        <v>5865.8708172172137</v>
      </c>
      <c r="F790" s="8">
        <f t="shared" si="162"/>
        <v>6021.9343984824181</v>
      </c>
      <c r="G790" s="8">
        <f t="shared" si="162"/>
        <v>6196.5743724455906</v>
      </c>
      <c r="H790" s="8">
        <f t="shared" si="162"/>
        <v>6814.7727024191881</v>
      </c>
      <c r="I790" s="8">
        <f t="shared" si="162"/>
        <v>7159.5353488363071</v>
      </c>
      <c r="J790" s="8">
        <f t="shared" si="162"/>
        <v>7389.0285199748723</v>
      </c>
      <c r="K790" s="8">
        <f t="shared" si="162"/>
        <v>7411.7799093464082</v>
      </c>
      <c r="L790" s="8">
        <f t="shared" si="162"/>
        <v>7292.2734037530754</v>
      </c>
      <c r="M790" s="8">
        <f t="shared" si="162"/>
        <v>6915.0121849476418</v>
      </c>
      <c r="N790" s="8">
        <f t="shared" si="162"/>
        <v>6368.0261746250189</v>
      </c>
      <c r="O790" s="8">
        <f t="shared" si="162"/>
        <v>6457.5504392995845</v>
      </c>
      <c r="P790" s="8">
        <f t="shared" si="162"/>
        <v>80476.751284322643</v>
      </c>
    </row>
    <row r="791" spans="1:16" x14ac:dyDescent="0.25">
      <c r="A791" s="11" t="s">
        <v>18</v>
      </c>
      <c r="B791" s="7"/>
      <c r="C791" s="7"/>
      <c r="D791" s="8">
        <f t="shared" si="162"/>
        <v>19728.20003506363</v>
      </c>
      <c r="E791" s="8">
        <f t="shared" si="162"/>
        <v>19668.009910766261</v>
      </c>
      <c r="F791" s="8">
        <f t="shared" si="162"/>
        <v>19690.28005249472</v>
      </c>
      <c r="G791" s="8">
        <f t="shared" si="162"/>
        <v>19725.556708060289</v>
      </c>
      <c r="H791" s="8">
        <f t="shared" si="162"/>
        <v>19818.364132096805</v>
      </c>
      <c r="I791" s="8">
        <f t="shared" si="162"/>
        <v>19903.968157855194</v>
      </c>
      <c r="J791" s="8">
        <f t="shared" si="162"/>
        <v>19980.936730789726</v>
      </c>
      <c r="K791" s="8">
        <f t="shared" si="162"/>
        <v>20013.312796869464</v>
      </c>
      <c r="L791" s="8">
        <f t="shared" si="162"/>
        <v>19990.166398075737</v>
      </c>
      <c r="M791" s="8">
        <f t="shared" si="162"/>
        <v>19937.634973745287</v>
      </c>
      <c r="N791" s="8">
        <f t="shared" si="162"/>
        <v>19846.499116132032</v>
      </c>
      <c r="O791" s="8">
        <f t="shared" si="162"/>
        <v>19843.38192047257</v>
      </c>
      <c r="P791" s="8">
        <f t="shared" si="162"/>
        <v>238145.07864890216</v>
      </c>
    </row>
    <row r="792" spans="1:16" x14ac:dyDescent="0.25">
      <c r="A792" s="11" t="s">
        <v>19</v>
      </c>
      <c r="B792" s="7"/>
      <c r="C792" s="7"/>
      <c r="D792" s="8">
        <f t="shared" si="162"/>
        <v>11086.039196599251</v>
      </c>
      <c r="E792" s="8">
        <f t="shared" si="162"/>
        <v>10234.35254291783</v>
      </c>
      <c r="F792" s="8">
        <f t="shared" si="162"/>
        <v>10231.610628160237</v>
      </c>
      <c r="G792" s="8">
        <f t="shared" si="162"/>
        <v>10704.850214533128</v>
      </c>
      <c r="H792" s="8">
        <f t="shared" si="162"/>
        <v>10623.510467158698</v>
      </c>
      <c r="I792" s="8">
        <f t="shared" si="162"/>
        <v>9890.5053503632444</v>
      </c>
      <c r="J792" s="8">
        <f t="shared" si="162"/>
        <v>10257.84050067072</v>
      </c>
      <c r="K792" s="8">
        <f t="shared" si="162"/>
        <v>11960.57115994261</v>
      </c>
      <c r="L792" s="8">
        <f t="shared" si="162"/>
        <v>10459.104484908654</v>
      </c>
      <c r="M792" s="8">
        <f t="shared" si="162"/>
        <v>9712.7497417397826</v>
      </c>
      <c r="N792" s="8">
        <f t="shared" si="162"/>
        <v>9571.7344925448979</v>
      </c>
      <c r="O792" s="8">
        <f t="shared" si="162"/>
        <v>11093.620803362626</v>
      </c>
      <c r="P792" s="8">
        <f t="shared" si="162"/>
        <v>125821.68910554492</v>
      </c>
    </row>
    <row r="793" spans="1:16" x14ac:dyDescent="0.25">
      <c r="A793" s="11" t="s">
        <v>20</v>
      </c>
      <c r="B793" s="7"/>
      <c r="C793" s="7"/>
      <c r="D793" s="8">
        <f t="shared" si="162"/>
        <v>9293.3663595121016</v>
      </c>
      <c r="E793" s="8">
        <f t="shared" si="162"/>
        <v>9649.5803768291989</v>
      </c>
      <c r="F793" s="8">
        <f t="shared" si="162"/>
        <v>10846.531090870692</v>
      </c>
      <c r="G793" s="8">
        <f t="shared" si="162"/>
        <v>10709.079754547998</v>
      </c>
      <c r="H793" s="8">
        <f t="shared" si="162"/>
        <v>12026.886530387432</v>
      </c>
      <c r="I793" s="8">
        <f t="shared" si="162"/>
        <v>11305.404778988139</v>
      </c>
      <c r="J793" s="8">
        <f t="shared" si="162"/>
        <v>10750.925965849059</v>
      </c>
      <c r="K793" s="8">
        <f t="shared" si="162"/>
        <v>10666.079643916366</v>
      </c>
      <c r="L793" s="8">
        <f t="shared" si="162"/>
        <v>11554.612155432205</v>
      </c>
      <c r="M793" s="8">
        <f t="shared" si="162"/>
        <v>11055.530024128098</v>
      </c>
      <c r="N793" s="8">
        <f t="shared" si="162"/>
        <v>10807.322834937917</v>
      </c>
      <c r="O793" s="8">
        <f t="shared" si="162"/>
        <v>10315.445265251821</v>
      </c>
      <c r="P793" s="8">
        <f t="shared" si="162"/>
        <v>128983.21198818643</v>
      </c>
    </row>
    <row r="794" spans="1:16" x14ac:dyDescent="0.25">
      <c r="A794" s="11" t="s">
        <v>21</v>
      </c>
      <c r="B794" s="7"/>
      <c r="C794" s="7"/>
      <c r="D794" s="8">
        <f>(D764/D779)*1000</f>
        <v>286406.18489583337</v>
      </c>
      <c r="E794" s="8">
        <f t="shared" si="162"/>
        <v>261256.31510416663</v>
      </c>
      <c r="F794" s="8">
        <f t="shared" si="162"/>
        <v>245950.34722222225</v>
      </c>
      <c r="G794" s="8">
        <f t="shared" si="162"/>
        <v>285678.0309606482</v>
      </c>
      <c r="H794" s="8">
        <f t="shared" si="162"/>
        <v>289957.78356481483</v>
      </c>
      <c r="I794" s="8">
        <f t="shared" si="162"/>
        <v>285779.75983796292</v>
      </c>
      <c r="J794" s="8">
        <f t="shared" si="162"/>
        <v>300230.39143741096</v>
      </c>
      <c r="K794" s="8">
        <f t="shared" si="162"/>
        <v>301859.66198695695</v>
      </c>
      <c r="L794" s="8">
        <f t="shared" si="162"/>
        <v>299542.98029625183</v>
      </c>
      <c r="M794" s="8">
        <f t="shared" si="162"/>
        <v>296635.25697226677</v>
      </c>
      <c r="N794" s="8">
        <f t="shared" si="162"/>
        <v>269154.84722222225</v>
      </c>
      <c r="O794" s="8">
        <f t="shared" si="162"/>
        <v>256431.81423611109</v>
      </c>
      <c r="P794" s="8">
        <f t="shared" si="162"/>
        <v>3378883.3737368677</v>
      </c>
    </row>
    <row r="795" spans="1:16" x14ac:dyDescent="0.25">
      <c r="A795" s="11"/>
      <c r="B795" s="7"/>
      <c r="C795" s="7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</row>
    <row r="796" spans="1:16" x14ac:dyDescent="0.25">
      <c r="A796" s="10" t="s">
        <v>22</v>
      </c>
      <c r="B796" s="7"/>
      <c r="C796" s="7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</row>
    <row r="797" spans="1:16" x14ac:dyDescent="0.25">
      <c r="A797" s="10" t="s">
        <v>28</v>
      </c>
      <c r="B797" s="7"/>
      <c r="C797" s="7"/>
      <c r="D797" s="8">
        <f t="shared" ref="D797:P797" si="163">(D767/D782)*1000</f>
        <v>1695.9875121248435</v>
      </c>
      <c r="E797" s="8">
        <f t="shared" si="163"/>
        <v>1512.3120145201119</v>
      </c>
      <c r="F797" s="8">
        <f t="shared" si="163"/>
        <v>1516.1415996135272</v>
      </c>
      <c r="G797" s="8">
        <f t="shared" si="163"/>
        <v>1557.5927332304252</v>
      </c>
      <c r="H797" s="8">
        <f t="shared" si="163"/>
        <v>1754.814993516761</v>
      </c>
      <c r="I797" s="8">
        <f t="shared" si="163"/>
        <v>1914.5038251390188</v>
      </c>
      <c r="J797" s="8">
        <f t="shared" si="163"/>
        <v>2026.2277314864309</v>
      </c>
      <c r="K797" s="8">
        <f t="shared" si="163"/>
        <v>2056.7029349834938</v>
      </c>
      <c r="L797" s="8">
        <f t="shared" si="163"/>
        <v>2003.422231809242</v>
      </c>
      <c r="M797" s="8">
        <f t="shared" si="163"/>
        <v>1847.7315846778886</v>
      </c>
      <c r="N797" s="8">
        <f t="shared" si="163"/>
        <v>1617.234669371052</v>
      </c>
      <c r="O797" s="8">
        <f t="shared" si="163"/>
        <v>1599.5425934370903</v>
      </c>
      <c r="P797" s="8">
        <f t="shared" si="163"/>
        <v>21105.170232732486</v>
      </c>
    </row>
    <row r="798" spans="1:16" x14ac:dyDescent="0.25">
      <c r="A798" s="10"/>
      <c r="B798" s="7"/>
      <c r="C798" s="7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</row>
    <row r="799" spans="1:16" x14ac:dyDescent="0.25">
      <c r="A799" s="11" t="s">
        <v>24</v>
      </c>
      <c r="B799" s="7"/>
      <c r="C799" s="7"/>
      <c r="D799" s="8">
        <f t="shared" ref="D799:P799" si="164">(D769/D784)*1000</f>
        <v>93642185.594920591</v>
      </c>
      <c r="E799" s="8">
        <f t="shared" si="164"/>
        <v>92980849.806612313</v>
      </c>
      <c r="F799" s="8">
        <f t="shared" si="164"/>
        <v>89816520.312018827</v>
      </c>
      <c r="G799" s="8">
        <f t="shared" si="164"/>
        <v>105955594.89073253</v>
      </c>
      <c r="H799" s="8">
        <f t="shared" si="164"/>
        <v>115162483.40446939</v>
      </c>
      <c r="I799" s="8">
        <f t="shared" si="164"/>
        <v>118769177.34908985</v>
      </c>
      <c r="J799" s="8">
        <f t="shared" si="164"/>
        <v>123750308.59842825</v>
      </c>
      <c r="K799" s="8">
        <f t="shared" si="164"/>
        <v>119696042.69213596</v>
      </c>
      <c r="L799" s="8">
        <f t="shared" si="164"/>
        <v>126549958.27390538</v>
      </c>
      <c r="M799" s="8">
        <f t="shared" si="164"/>
        <v>121719860.55054072</v>
      </c>
      <c r="N799" s="8">
        <f t="shared" si="164"/>
        <v>111500000.56410392</v>
      </c>
      <c r="O799" s="8">
        <f t="shared" si="164"/>
        <v>99908450.015806973</v>
      </c>
      <c r="P799" s="8">
        <f t="shared" si="164"/>
        <v>1319451432.0527649</v>
      </c>
    </row>
    <row r="800" spans="1:16" x14ac:dyDescent="0.25">
      <c r="A800" s="7"/>
      <c r="B800" s="7"/>
      <c r="C800" s="7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</row>
    <row r="801" spans="1:32" x14ac:dyDescent="0.25">
      <c r="A801" s="14" t="s">
        <v>29</v>
      </c>
      <c r="B801" s="7"/>
      <c r="C801" s="7"/>
      <c r="D801" s="8">
        <f t="shared" ref="D801:P801" si="165">(D771/D786)*1000</f>
        <v>1766.4472524238608</v>
      </c>
      <c r="E801" s="8">
        <f t="shared" si="165"/>
        <v>1582.1954686193008</v>
      </c>
      <c r="F801" s="8">
        <f t="shared" si="165"/>
        <v>1583.570389832661</v>
      </c>
      <c r="G801" s="8">
        <f t="shared" si="165"/>
        <v>1637.0508480356332</v>
      </c>
      <c r="H801" s="8">
        <f t="shared" si="165"/>
        <v>1841.0849305702152</v>
      </c>
      <c r="I801" s="8">
        <f t="shared" si="165"/>
        <v>2003.378286510303</v>
      </c>
      <c r="J801" s="8">
        <f t="shared" si="165"/>
        <v>2118.7290536858259</v>
      </c>
      <c r="K801" s="8">
        <f t="shared" si="165"/>
        <v>2146.075765371269</v>
      </c>
      <c r="L801" s="8">
        <f t="shared" si="165"/>
        <v>2097.8083424691467</v>
      </c>
      <c r="M801" s="8">
        <f t="shared" si="165"/>
        <v>1938.4148792375981</v>
      </c>
      <c r="N801" s="8">
        <f t="shared" si="165"/>
        <v>1700.2119274148718</v>
      </c>
      <c r="O801" s="8">
        <f t="shared" si="165"/>
        <v>1673.8109047687483</v>
      </c>
      <c r="P801" s="8">
        <f t="shared" si="165"/>
        <v>22091.957792778507</v>
      </c>
    </row>
    <row r="803" spans="1:32" x14ac:dyDescent="0.25">
      <c r="A803" s="1" t="s">
        <v>51</v>
      </c>
      <c r="B803" s="2"/>
      <c r="C803" s="2"/>
      <c r="D803" s="3"/>
      <c r="E803" s="3"/>
      <c r="F803" s="3"/>
      <c r="G803" s="3"/>
      <c r="H803" s="3"/>
      <c r="I803" s="3"/>
      <c r="J803" s="2"/>
      <c r="K803" s="3"/>
      <c r="L803" s="3"/>
      <c r="M803" s="3"/>
      <c r="N803" s="3"/>
      <c r="O803" s="3"/>
      <c r="P803" s="3"/>
    </row>
    <row r="804" spans="1:32" x14ac:dyDescent="0.25">
      <c r="A804" s="1" t="s">
        <v>1</v>
      </c>
      <c r="B804" s="2"/>
      <c r="C804" s="2"/>
      <c r="D804" s="3"/>
      <c r="E804" s="3"/>
      <c r="F804" s="3"/>
      <c r="G804" s="3"/>
      <c r="H804" s="3"/>
      <c r="I804" s="2"/>
      <c r="J804" s="3"/>
      <c r="K804" s="3"/>
      <c r="L804" s="3"/>
      <c r="M804" s="3"/>
      <c r="N804" s="3"/>
      <c r="O804" s="3"/>
      <c r="P804" s="3"/>
    </row>
    <row r="805" spans="1:32" x14ac:dyDescent="0.25">
      <c r="A805" s="1" t="s">
        <v>31</v>
      </c>
      <c r="B805" s="2"/>
      <c r="C805" s="2"/>
      <c r="D805" s="3"/>
      <c r="E805" s="3"/>
      <c r="F805" s="3"/>
      <c r="G805" s="3"/>
      <c r="H805" s="3"/>
      <c r="I805" s="2"/>
      <c r="J805" s="3"/>
      <c r="K805" s="3"/>
      <c r="L805" s="3"/>
      <c r="M805" s="3"/>
      <c r="N805" s="3"/>
      <c r="O805" s="3"/>
      <c r="P805" s="3"/>
    </row>
    <row r="806" spans="1:32" x14ac:dyDescent="0.25">
      <c r="A806" s="7"/>
      <c r="B806" s="7"/>
      <c r="C806" s="7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</row>
    <row r="807" spans="1:32" x14ac:dyDescent="0.25">
      <c r="A807" s="7"/>
      <c r="B807" s="7"/>
      <c r="C807" s="7"/>
      <c r="D807" s="9" t="s">
        <v>2</v>
      </c>
      <c r="E807" s="9" t="s">
        <v>3</v>
      </c>
      <c r="F807" s="9" t="s">
        <v>4</v>
      </c>
      <c r="G807" s="9" t="s">
        <v>5</v>
      </c>
      <c r="H807" s="9" t="s">
        <v>6</v>
      </c>
      <c r="I807" s="9" t="s">
        <v>7</v>
      </c>
      <c r="J807" s="9" t="s">
        <v>8</v>
      </c>
      <c r="K807" s="9" t="s">
        <v>9</v>
      </c>
      <c r="L807" s="9" t="s">
        <v>10</v>
      </c>
      <c r="M807" s="9" t="s">
        <v>11</v>
      </c>
      <c r="N807" s="9" t="s">
        <v>12</v>
      </c>
      <c r="O807" s="9" t="s">
        <v>13</v>
      </c>
      <c r="P807" s="9" t="s">
        <v>14</v>
      </c>
      <c r="U807" s="9" t="s">
        <v>2</v>
      </c>
      <c r="V807" s="9" t="s">
        <v>3</v>
      </c>
      <c r="W807" s="9" t="s">
        <v>4</v>
      </c>
      <c r="X807" s="9" t="s">
        <v>5</v>
      </c>
      <c r="Y807" s="9" t="s">
        <v>6</v>
      </c>
      <c r="Z807" s="9" t="s">
        <v>7</v>
      </c>
      <c r="AA807" s="9" t="s">
        <v>8</v>
      </c>
      <c r="AB807" s="9" t="s">
        <v>9</v>
      </c>
      <c r="AC807" s="9" t="s">
        <v>10</v>
      </c>
      <c r="AD807" s="9" t="s">
        <v>11</v>
      </c>
      <c r="AE807" s="9" t="s">
        <v>12</v>
      </c>
      <c r="AF807" s="9" t="s">
        <v>13</v>
      </c>
    </row>
    <row r="808" spans="1:32" x14ac:dyDescent="0.25">
      <c r="A808" s="10" t="s">
        <v>15</v>
      </c>
      <c r="B808" s="7"/>
      <c r="C808" s="7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</row>
    <row r="809" spans="1:32" x14ac:dyDescent="0.25">
      <c r="A809" s="11" t="s">
        <v>16</v>
      </c>
      <c r="B809" s="7"/>
      <c r="C809" s="7"/>
      <c r="D809" s="8">
        <v>4914971.4651799304</v>
      </c>
      <c r="E809" s="8">
        <v>4428196.627857619</v>
      </c>
      <c r="F809" s="8">
        <v>4341451.9162320057</v>
      </c>
      <c r="G809" s="8">
        <v>4416449.8612573324</v>
      </c>
      <c r="H809" s="8">
        <v>5123598.1943814792</v>
      </c>
      <c r="I809" s="8">
        <v>5794842.8332422841</v>
      </c>
      <c r="J809" s="8">
        <v>6270060.0460493285</v>
      </c>
      <c r="K809" s="8">
        <v>6421901.8925912892</v>
      </c>
      <c r="L809" s="8">
        <v>6218974.181815343</v>
      </c>
      <c r="M809" s="8">
        <v>5607368.4617667962</v>
      </c>
      <c r="N809" s="8">
        <v>4686933.0289729806</v>
      </c>
      <c r="O809" s="8">
        <v>4538189.6624488719</v>
      </c>
      <c r="P809" s="8">
        <f t="shared" ref="P809:P814" si="166">SUM(D809:O809)</f>
        <v>62762938.171795264</v>
      </c>
      <c r="U809" s="22">
        <f>+AF759+1</f>
        <v>85</v>
      </c>
      <c r="V809" s="22">
        <f>+U809+1</f>
        <v>86</v>
      </c>
      <c r="W809" s="22">
        <f t="shared" ref="W809:AF809" si="167">+V809+1</f>
        <v>87</v>
      </c>
      <c r="X809" s="22">
        <f t="shared" si="167"/>
        <v>88</v>
      </c>
      <c r="Y809" s="22">
        <f t="shared" si="167"/>
        <v>89</v>
      </c>
      <c r="Z809" s="22">
        <f t="shared" si="167"/>
        <v>90</v>
      </c>
      <c r="AA809" s="22">
        <f t="shared" si="167"/>
        <v>91</v>
      </c>
      <c r="AB809" s="22">
        <f t="shared" si="167"/>
        <v>92</v>
      </c>
      <c r="AC809" s="22">
        <f t="shared" si="167"/>
        <v>93</v>
      </c>
      <c r="AD809" s="22">
        <f t="shared" si="167"/>
        <v>94</v>
      </c>
      <c r="AE809" s="22">
        <f t="shared" si="167"/>
        <v>95</v>
      </c>
      <c r="AF809" s="22">
        <f t="shared" si="167"/>
        <v>96</v>
      </c>
    </row>
    <row r="810" spans="1:32" x14ac:dyDescent="0.25">
      <c r="A810" s="11" t="s">
        <v>17</v>
      </c>
      <c r="B810" s="7"/>
      <c r="C810" s="7"/>
      <c r="D810" s="8">
        <v>3852517.8349076589</v>
      </c>
      <c r="E810" s="8">
        <v>3497704.4085084493</v>
      </c>
      <c r="F810" s="8">
        <v>3575917.9570473591</v>
      </c>
      <c r="G810" s="8">
        <v>3641457.7821347085</v>
      </c>
      <c r="H810" s="8">
        <v>4008635.3441933692</v>
      </c>
      <c r="I810" s="8">
        <v>4215954.7489772299</v>
      </c>
      <c r="J810" s="8">
        <v>4354669.6510935817</v>
      </c>
      <c r="K810" s="8">
        <v>4371034.7373660728</v>
      </c>
      <c r="L810" s="8">
        <v>4302943.201886625</v>
      </c>
      <c r="M810" s="8">
        <v>4082730.5006232425</v>
      </c>
      <c r="N810" s="8">
        <v>3761466.7109822133</v>
      </c>
      <c r="O810" s="8">
        <v>3816058.5486024967</v>
      </c>
      <c r="P810" s="8">
        <f t="shared" si="166"/>
        <v>47481091.426323004</v>
      </c>
    </row>
    <row r="811" spans="1:32" x14ac:dyDescent="0.25">
      <c r="A811" s="11" t="s">
        <v>18</v>
      </c>
      <c r="B811" s="7"/>
      <c r="C811" s="7"/>
      <c r="D811" s="8">
        <v>289580.12007833458</v>
      </c>
      <c r="E811" s="8">
        <v>288886.2315278764</v>
      </c>
      <c r="F811" s="8">
        <v>289338.71603614063</v>
      </c>
      <c r="G811" s="8">
        <v>290000.02974275051</v>
      </c>
      <c r="H811" s="8">
        <v>291269.11376572162</v>
      </c>
      <c r="I811" s="8">
        <v>292265.47016926715</v>
      </c>
      <c r="J811" s="8">
        <v>293027.57164829673</v>
      </c>
      <c r="K811" s="8">
        <v>293189.33849901904</v>
      </c>
      <c r="L811" s="8">
        <v>292591.85762485815</v>
      </c>
      <c r="M811" s="8">
        <v>291591.29776846449</v>
      </c>
      <c r="N811" s="8">
        <v>290071.41916976345</v>
      </c>
      <c r="O811" s="8">
        <v>289830.02144490095</v>
      </c>
      <c r="P811" s="8">
        <f t="shared" si="166"/>
        <v>3491641.1874753935</v>
      </c>
    </row>
    <row r="812" spans="1:32" x14ac:dyDescent="0.25">
      <c r="A812" s="11" t="s">
        <v>19</v>
      </c>
      <c r="B812" s="7"/>
      <c r="C812" s="7"/>
      <c r="D812" s="8">
        <v>48883.377151955909</v>
      </c>
      <c r="E812" s="8">
        <v>45195.014737177604</v>
      </c>
      <c r="F812" s="8">
        <v>45249.956963454577</v>
      </c>
      <c r="G812" s="8">
        <v>47412.997455221594</v>
      </c>
      <c r="H812" s="8">
        <v>47122.266191340663</v>
      </c>
      <c r="I812" s="8">
        <v>43935.599347154253</v>
      </c>
      <c r="J812" s="8">
        <v>45634.429836240088</v>
      </c>
      <c r="K812" s="8">
        <v>53287.566015784781</v>
      </c>
      <c r="L812" s="8">
        <v>46666.412123010363</v>
      </c>
      <c r="M812" s="8">
        <v>43399.700127000768</v>
      </c>
      <c r="N812" s="8">
        <v>42832.011503162103</v>
      </c>
      <c r="O812" s="8">
        <v>49714.505503115433</v>
      </c>
      <c r="P812" s="8">
        <f t="shared" si="166"/>
        <v>559333.83695461811</v>
      </c>
    </row>
    <row r="813" spans="1:32" x14ac:dyDescent="0.25">
      <c r="A813" s="11" t="s">
        <v>20</v>
      </c>
      <c r="B813" s="7"/>
      <c r="C813" s="7"/>
      <c r="D813" s="8">
        <v>1642.1899361473988</v>
      </c>
      <c r="E813" s="8">
        <v>1704.9367023959435</v>
      </c>
      <c r="F813" s="8">
        <v>1916.1287621495519</v>
      </c>
      <c r="G813" s="8">
        <v>1892.319107102614</v>
      </c>
      <c r="H813" s="8">
        <v>2127.3651940397408</v>
      </c>
      <c r="I813" s="8">
        <v>1998.4724366065252</v>
      </c>
      <c r="J813" s="8">
        <v>1900.8418943478064</v>
      </c>
      <c r="K813" s="8">
        <v>1885.5956004144778</v>
      </c>
      <c r="L813" s="8">
        <v>2042.52160699709</v>
      </c>
      <c r="M813" s="8">
        <v>1953.938519980391</v>
      </c>
      <c r="N813" s="8">
        <v>1909.5471214263575</v>
      </c>
      <c r="O813" s="8">
        <v>1812.6257509380082</v>
      </c>
      <c r="P813" s="8">
        <f t="shared" si="166"/>
        <v>22786.482632545903</v>
      </c>
    </row>
    <row r="814" spans="1:32" x14ac:dyDescent="0.25">
      <c r="A814" s="11" t="s">
        <v>21</v>
      </c>
      <c r="B814" s="7"/>
      <c r="C814" s="7"/>
      <c r="D814" s="8">
        <v>7733.2165039062493</v>
      </c>
      <c r="E814" s="8">
        <v>7054.4147460937493</v>
      </c>
      <c r="F814" s="8">
        <v>6640.3203125</v>
      </c>
      <c r="G814" s="8">
        <v>7711.8965820312515</v>
      </c>
      <c r="H814" s="8">
        <v>7830.3449218750002</v>
      </c>
      <c r="I814" s="8">
        <v>7716.2982421874976</v>
      </c>
      <c r="J814" s="8">
        <v>8106.7390232872585</v>
      </c>
      <c r="K814" s="8">
        <v>8149.7551400991606</v>
      </c>
      <c r="L814" s="8">
        <v>8087.3784198467565</v>
      </c>
      <c r="M814" s="8">
        <v>8009.096377028246</v>
      </c>
      <c r="N814" s="8">
        <v>7267.3585625000005</v>
      </c>
      <c r="O814" s="8">
        <v>6923.5455078125005</v>
      </c>
      <c r="P814" s="8">
        <f t="shared" si="166"/>
        <v>91230.36433916766</v>
      </c>
    </row>
    <row r="815" spans="1:32" x14ac:dyDescent="0.25">
      <c r="A815" s="11"/>
      <c r="B815" s="7"/>
      <c r="C815" s="7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</row>
    <row r="816" spans="1:32" x14ac:dyDescent="0.25">
      <c r="A816" s="10" t="s">
        <v>22</v>
      </c>
      <c r="B816" s="7"/>
      <c r="C816" s="7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</row>
    <row r="817" spans="1:16" x14ac:dyDescent="0.25">
      <c r="A817" s="10" t="s">
        <v>23</v>
      </c>
      <c r="B817" s="7"/>
      <c r="C817" s="7"/>
      <c r="D817" s="8">
        <f>SUM(D809:D816)</f>
        <v>9115328.2037579361</v>
      </c>
      <c r="E817" s="8">
        <f t="shared" ref="E817:P817" si="168">SUM(E809:E816)</f>
        <v>8268741.6340796109</v>
      </c>
      <c r="F817" s="8">
        <f t="shared" si="168"/>
        <v>8260514.9953536093</v>
      </c>
      <c r="G817" s="8">
        <f t="shared" si="168"/>
        <v>8404924.8862791471</v>
      </c>
      <c r="H817" s="8">
        <f t="shared" si="168"/>
        <v>9480582.6286478266</v>
      </c>
      <c r="I817" s="8">
        <f t="shared" si="168"/>
        <v>10356713.422414729</v>
      </c>
      <c r="J817" s="8">
        <f t="shared" si="168"/>
        <v>10973399.27954508</v>
      </c>
      <c r="K817" s="8">
        <f t="shared" si="168"/>
        <v>11149448.885212682</v>
      </c>
      <c r="L817" s="8">
        <f t="shared" si="168"/>
        <v>10871305.55347668</v>
      </c>
      <c r="M817" s="8">
        <f t="shared" si="168"/>
        <v>10035052.995182512</v>
      </c>
      <c r="N817" s="8">
        <f t="shared" si="168"/>
        <v>8790480.0763120446</v>
      </c>
      <c r="O817" s="8">
        <f t="shared" si="168"/>
        <v>8702528.9092581384</v>
      </c>
      <c r="P817" s="8">
        <f t="shared" si="168"/>
        <v>114409021.46952002</v>
      </c>
    </row>
    <row r="818" spans="1:16" x14ac:dyDescent="0.25">
      <c r="A818" s="10"/>
      <c r="B818" s="7"/>
      <c r="C818" s="7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</row>
    <row r="819" spans="1:16" x14ac:dyDescent="0.25">
      <c r="A819" s="11" t="s">
        <v>24</v>
      </c>
      <c r="B819" s="7"/>
      <c r="C819" s="7"/>
      <c r="D819" s="8">
        <v>380022.12388062302</v>
      </c>
      <c r="E819" s="8">
        <v>377257.83791778615</v>
      </c>
      <c r="F819" s="8">
        <v>364498.87350662169</v>
      </c>
      <c r="G819" s="8">
        <v>430001.22056622966</v>
      </c>
      <c r="H819" s="8">
        <v>467372.27081316878</v>
      </c>
      <c r="I819" s="8">
        <v>481990.76179836824</v>
      </c>
      <c r="J819" s="8">
        <v>502195.42235333181</v>
      </c>
      <c r="K819" s="8">
        <v>485713.51184416621</v>
      </c>
      <c r="L819" s="8">
        <v>513463.80692779977</v>
      </c>
      <c r="M819" s="8">
        <v>493969.70601442695</v>
      </c>
      <c r="N819" s="8">
        <v>452493.12566029432</v>
      </c>
      <c r="O819" s="8">
        <v>405466.28487490554</v>
      </c>
      <c r="P819" s="8">
        <f>SUM(D819:O819)</f>
        <v>5354444.9461577227</v>
      </c>
    </row>
    <row r="820" spans="1:16" x14ac:dyDescent="0.25">
      <c r="A820" s="7"/>
      <c r="B820" s="7"/>
      <c r="C820" s="7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</row>
    <row r="821" spans="1:16" x14ac:dyDescent="0.25">
      <c r="A821" s="10" t="s">
        <v>25</v>
      </c>
      <c r="B821" s="7"/>
      <c r="C821" s="7"/>
      <c r="D821" s="8">
        <f>SUM(D817:D819)</f>
        <v>9495350.327638559</v>
      </c>
      <c r="E821" s="8">
        <f t="shared" ref="E821:O821" si="169">SUM(E817:E819)</f>
        <v>8645999.471997397</v>
      </c>
      <c r="F821" s="8">
        <f t="shared" si="169"/>
        <v>8625013.8688602317</v>
      </c>
      <c r="G821" s="8">
        <f t="shared" si="169"/>
        <v>8834926.106845377</v>
      </c>
      <c r="H821" s="8">
        <f t="shared" si="169"/>
        <v>9947954.8994609956</v>
      </c>
      <c r="I821" s="8">
        <f t="shared" si="169"/>
        <v>10838704.184213098</v>
      </c>
      <c r="J821" s="8">
        <f t="shared" si="169"/>
        <v>11475594.701898411</v>
      </c>
      <c r="K821" s="8">
        <f t="shared" si="169"/>
        <v>11635162.397056848</v>
      </c>
      <c r="L821" s="8">
        <f t="shared" si="169"/>
        <v>11384769.36040448</v>
      </c>
      <c r="M821" s="8">
        <f t="shared" si="169"/>
        <v>10529022.701196939</v>
      </c>
      <c r="N821" s="8">
        <f t="shared" si="169"/>
        <v>9242973.2019723393</v>
      </c>
      <c r="O821" s="8">
        <f t="shared" si="169"/>
        <v>9107995.1941330433</v>
      </c>
      <c r="P821" s="8">
        <f>SUM(P817:P819)</f>
        <v>119763466.41567774</v>
      </c>
    </row>
    <row r="822" spans="1:16" x14ac:dyDescent="0.25">
      <c r="A822" s="7"/>
      <c r="B822" s="7"/>
      <c r="C822" s="7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</row>
    <row r="823" spans="1:16" x14ac:dyDescent="0.25">
      <c r="A823" s="10" t="s">
        <v>26</v>
      </c>
      <c r="B823" s="7"/>
      <c r="C823" s="7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</row>
    <row r="824" spans="1:16" x14ac:dyDescent="0.25">
      <c r="A824" s="11" t="s">
        <v>16</v>
      </c>
      <c r="B824" s="7"/>
      <c r="C824" s="7"/>
      <c r="D824" s="13">
        <v>4781190.3324195556</v>
      </c>
      <c r="E824" s="13">
        <v>4786707.4265135229</v>
      </c>
      <c r="F824" s="13">
        <v>4792255.1671708114</v>
      </c>
      <c r="G824" s="13">
        <v>4797648.878931134</v>
      </c>
      <c r="H824" s="13">
        <v>4802957.6874090778</v>
      </c>
      <c r="I824" s="13">
        <v>4808358.0690482352</v>
      </c>
      <c r="J824" s="13">
        <v>4813740.8410494188</v>
      </c>
      <c r="K824" s="13">
        <v>4819179.033220375</v>
      </c>
      <c r="L824" s="13">
        <v>4824668.353130186</v>
      </c>
      <c r="M824" s="13">
        <v>4830162.4510420226</v>
      </c>
      <c r="N824" s="13">
        <v>4835654.880156613</v>
      </c>
      <c r="O824" s="13">
        <v>4841146.769281988</v>
      </c>
      <c r="P824" s="8">
        <f>AVERAGE(C824:O824)</f>
        <v>4811139.1574477451</v>
      </c>
    </row>
    <row r="825" spans="1:16" x14ac:dyDescent="0.25">
      <c r="A825" s="11" t="s">
        <v>17</v>
      </c>
      <c r="B825" s="7"/>
      <c r="C825" s="7"/>
      <c r="D825" s="13">
        <v>586454.26439379819</v>
      </c>
      <c r="E825" s="13">
        <v>586893.20552135329</v>
      </c>
      <c r="F825" s="13">
        <v>587328.75200861658</v>
      </c>
      <c r="G825" s="13">
        <v>587788.10997561028</v>
      </c>
      <c r="H825" s="13">
        <v>588250.12978948548</v>
      </c>
      <c r="I825" s="13">
        <v>588697.63132549741</v>
      </c>
      <c r="J825" s="13">
        <v>589139.6825278576</v>
      </c>
      <c r="K825" s="13">
        <v>589574.22712262208</v>
      </c>
      <c r="L825" s="13">
        <v>590004.84873231989</v>
      </c>
      <c r="M825" s="13">
        <v>590434.86099506251</v>
      </c>
      <c r="N825" s="13">
        <v>590871.9044858471</v>
      </c>
      <c r="O825" s="13">
        <v>591308.85483569279</v>
      </c>
      <c r="P825" s="8">
        <f>AVERAGE(D825:O825)</f>
        <v>588895.53930948034</v>
      </c>
    </row>
    <row r="826" spans="1:16" x14ac:dyDescent="0.25">
      <c r="A826" s="11" t="s">
        <v>18</v>
      </c>
      <c r="B826" s="7"/>
      <c r="C826" s="7"/>
      <c r="D826" s="13">
        <v>14550.414329474666</v>
      </c>
      <c r="E826" s="13">
        <v>14540.936954520346</v>
      </c>
      <c r="F826" s="13">
        <v>14525.160055713763</v>
      </c>
      <c r="G826" s="13">
        <v>14510.069626681023</v>
      </c>
      <c r="H826" s="13">
        <v>14495.431152169129</v>
      </c>
      <c r="I826" s="13">
        <v>14485.524213504372</v>
      </c>
      <c r="J826" s="13">
        <v>14473.752706284116</v>
      </c>
      <c r="K826" s="13">
        <v>14459.145972522258</v>
      </c>
      <c r="L826" s="13">
        <v>14440.899118196859</v>
      </c>
      <c r="M826" s="13">
        <v>14425.035806136868</v>
      </c>
      <c r="N826" s="13">
        <v>14419.838418623604</v>
      </c>
      <c r="O826" s="13">
        <v>14422.901498937143</v>
      </c>
      <c r="P826" s="8">
        <f>AVERAGE(D826:O826)</f>
        <v>14479.092487730342</v>
      </c>
    </row>
    <row r="827" spans="1:16" x14ac:dyDescent="0.25">
      <c r="A827" s="11" t="s">
        <v>19</v>
      </c>
      <c r="B827" s="7"/>
      <c r="C827" s="7"/>
      <c r="D827" s="13">
        <v>4409.45375395672</v>
      </c>
      <c r="E827" s="13">
        <v>4416.0111299324499</v>
      </c>
      <c r="F827" s="13">
        <v>4422.5644043679804</v>
      </c>
      <c r="G827" s="13">
        <v>4429.1135798287696</v>
      </c>
      <c r="H827" s="13">
        <v>4435.6586588786704</v>
      </c>
      <c r="I827" s="13">
        <v>4442.1996440799303</v>
      </c>
      <c r="J827" s="13">
        <v>4448.7365379931798</v>
      </c>
      <c r="K827" s="13">
        <v>4455.2693431774596</v>
      </c>
      <c r="L827" s="13">
        <v>4461.7980621902097</v>
      </c>
      <c r="M827" s="13">
        <v>4468.3226975872703</v>
      </c>
      <c r="N827" s="13">
        <v>4474.84325192289</v>
      </c>
      <c r="O827" s="13">
        <v>4481.3597277496901</v>
      </c>
      <c r="P827" s="8">
        <f>AVERAGE(D827:O827)</f>
        <v>4445.444232638768</v>
      </c>
    </row>
    <row r="828" spans="1:16" x14ac:dyDescent="0.25">
      <c r="A828" s="11" t="s">
        <v>20</v>
      </c>
      <c r="B828" s="7"/>
      <c r="C828" s="7"/>
      <c r="D828" s="13">
        <v>176</v>
      </c>
      <c r="E828" s="13">
        <v>176</v>
      </c>
      <c r="F828" s="13">
        <v>176</v>
      </c>
      <c r="G828" s="13">
        <v>176</v>
      </c>
      <c r="H828" s="13">
        <v>176</v>
      </c>
      <c r="I828" s="13">
        <v>176</v>
      </c>
      <c r="J828" s="13">
        <v>176</v>
      </c>
      <c r="K828" s="13">
        <v>176</v>
      </c>
      <c r="L828" s="13">
        <v>176</v>
      </c>
      <c r="M828" s="13">
        <v>176</v>
      </c>
      <c r="N828" s="13">
        <v>176</v>
      </c>
      <c r="O828" s="13">
        <v>175</v>
      </c>
      <c r="P828" s="8">
        <f>AVERAGE(D828:O828)</f>
        <v>175.91666666666666</v>
      </c>
    </row>
    <row r="829" spans="1:16" x14ac:dyDescent="0.25">
      <c r="A829" s="11" t="s">
        <v>21</v>
      </c>
      <c r="B829" s="7"/>
      <c r="C829" s="7"/>
      <c r="D829" s="13">
        <v>27</v>
      </c>
      <c r="E829" s="13">
        <v>27</v>
      </c>
      <c r="F829" s="13">
        <v>27</v>
      </c>
      <c r="G829" s="13">
        <v>27</v>
      </c>
      <c r="H829" s="13">
        <v>27</v>
      </c>
      <c r="I829" s="13">
        <v>27</v>
      </c>
      <c r="J829" s="13">
        <v>27</v>
      </c>
      <c r="K829" s="13">
        <v>27</v>
      </c>
      <c r="L829" s="13">
        <v>27</v>
      </c>
      <c r="M829" s="13">
        <v>27</v>
      </c>
      <c r="N829" s="13">
        <v>27</v>
      </c>
      <c r="O829" s="13">
        <v>27</v>
      </c>
      <c r="P829" s="8">
        <f>AVERAGE(D829:O829)</f>
        <v>27</v>
      </c>
    </row>
    <row r="830" spans="1:16" x14ac:dyDescent="0.25">
      <c r="A830" s="11"/>
      <c r="B830" s="7"/>
      <c r="C830" s="7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</row>
    <row r="831" spans="1:16" x14ac:dyDescent="0.25">
      <c r="A831" s="10" t="s">
        <v>22</v>
      </c>
      <c r="B831" s="7"/>
      <c r="C831" s="7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</row>
    <row r="832" spans="1:16" x14ac:dyDescent="0.25">
      <c r="A832" s="10" t="s">
        <v>26</v>
      </c>
      <c r="B832" s="7"/>
      <c r="C832" s="7"/>
      <c r="D832" s="8">
        <f t="shared" ref="D832:P832" si="170">SUM(D824:D831)</f>
        <v>5386807.4648967851</v>
      </c>
      <c r="E832" s="8">
        <f t="shared" si="170"/>
        <v>5392760.5801193295</v>
      </c>
      <c r="F832" s="8">
        <f t="shared" si="170"/>
        <v>5398734.6436395105</v>
      </c>
      <c r="G832" s="8">
        <f t="shared" si="170"/>
        <v>5404579.1721132537</v>
      </c>
      <c r="H832" s="8">
        <f t="shared" si="170"/>
        <v>5410341.9070096118</v>
      </c>
      <c r="I832" s="8">
        <f t="shared" si="170"/>
        <v>5416186.4242313169</v>
      </c>
      <c r="J832" s="8">
        <f t="shared" si="170"/>
        <v>5422006.0128215533</v>
      </c>
      <c r="K832" s="8">
        <f t="shared" si="170"/>
        <v>5427870.6756586963</v>
      </c>
      <c r="L832" s="8">
        <f t="shared" si="170"/>
        <v>5433778.8990428932</v>
      </c>
      <c r="M832" s="8">
        <f t="shared" si="170"/>
        <v>5439693.6705408096</v>
      </c>
      <c r="N832" s="8">
        <f t="shared" si="170"/>
        <v>5445624.4663130064</v>
      </c>
      <c r="O832" s="8">
        <f t="shared" si="170"/>
        <v>5451561.8853443675</v>
      </c>
      <c r="P832" s="8">
        <f t="shared" si="170"/>
        <v>5419162.1501442613</v>
      </c>
    </row>
    <row r="833" spans="1:16" x14ac:dyDescent="0.25">
      <c r="A833" s="10"/>
      <c r="B833" s="7"/>
      <c r="C833" s="7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</row>
    <row r="834" spans="1:16" x14ac:dyDescent="0.25">
      <c r="A834" s="11" t="s">
        <v>24</v>
      </c>
      <c r="B834" s="7"/>
      <c r="C834" s="7"/>
      <c r="D834" s="13">
        <v>3</v>
      </c>
      <c r="E834" s="13">
        <v>3</v>
      </c>
      <c r="F834" s="13">
        <v>3</v>
      </c>
      <c r="G834" s="13">
        <v>3</v>
      </c>
      <c r="H834" s="13">
        <v>3</v>
      </c>
      <c r="I834" s="13">
        <v>3</v>
      </c>
      <c r="J834" s="13">
        <v>3</v>
      </c>
      <c r="K834" s="13">
        <v>3</v>
      </c>
      <c r="L834" s="13">
        <v>3</v>
      </c>
      <c r="M834" s="13">
        <v>3</v>
      </c>
      <c r="N834" s="13">
        <v>3</v>
      </c>
      <c r="O834" s="13">
        <v>3</v>
      </c>
      <c r="P834" s="8">
        <f>AVERAGE(D834:O834)</f>
        <v>3</v>
      </c>
    </row>
    <row r="835" spans="1:16" x14ac:dyDescent="0.25">
      <c r="A835" s="7"/>
      <c r="B835" s="7"/>
      <c r="C835" s="7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</row>
    <row r="836" spans="1:16" x14ac:dyDescent="0.25">
      <c r="A836" s="14" t="s">
        <v>27</v>
      </c>
      <c r="B836" s="7"/>
      <c r="C836" s="7"/>
      <c r="D836" s="8">
        <f t="shared" ref="D836:O836" si="171">SUM(D832:D834)</f>
        <v>5386810.4648967851</v>
      </c>
      <c r="E836" s="8">
        <f t="shared" si="171"/>
        <v>5392763.5801193295</v>
      </c>
      <c r="F836" s="8">
        <f t="shared" si="171"/>
        <v>5398737.6436395105</v>
      </c>
      <c r="G836" s="8">
        <f t="shared" si="171"/>
        <v>5404582.1721132537</v>
      </c>
      <c r="H836" s="8">
        <f t="shared" si="171"/>
        <v>5410344.9070096118</v>
      </c>
      <c r="I836" s="8">
        <f t="shared" si="171"/>
        <v>5416189.4242313169</v>
      </c>
      <c r="J836" s="8">
        <f t="shared" si="171"/>
        <v>5422009.0128215533</v>
      </c>
      <c r="K836" s="8">
        <f t="shared" si="171"/>
        <v>5427873.6756586963</v>
      </c>
      <c r="L836" s="8">
        <f t="shared" si="171"/>
        <v>5433781.8990428932</v>
      </c>
      <c r="M836" s="8">
        <f t="shared" si="171"/>
        <v>5439696.6705408096</v>
      </c>
      <c r="N836" s="8">
        <f t="shared" si="171"/>
        <v>5445627.4663130064</v>
      </c>
      <c r="O836" s="8">
        <f t="shared" si="171"/>
        <v>5451564.8853443675</v>
      </c>
      <c r="P836" s="8">
        <f>SUM(P832:P834)</f>
        <v>5419165.1501442613</v>
      </c>
    </row>
    <row r="837" spans="1:16" x14ac:dyDescent="0.25">
      <c r="A837" s="7"/>
      <c r="B837" s="7"/>
      <c r="C837" s="7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</row>
    <row r="838" spans="1:16" x14ac:dyDescent="0.25">
      <c r="A838" s="10" t="s">
        <v>28</v>
      </c>
      <c r="B838" s="7"/>
      <c r="C838" s="7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</row>
    <row r="839" spans="1:16" x14ac:dyDescent="0.25">
      <c r="A839" s="11" t="s">
        <v>16</v>
      </c>
      <c r="B839" s="7"/>
      <c r="C839" s="7"/>
      <c r="D839" s="8">
        <f t="shared" ref="D839:P844" si="172">(D809/D824)*1000</f>
        <v>1027.9807168213431</v>
      </c>
      <c r="E839" s="8">
        <f t="shared" si="172"/>
        <v>925.10283860882828</v>
      </c>
      <c r="F839" s="8">
        <f t="shared" si="172"/>
        <v>905.93087487765285</v>
      </c>
      <c r="G839" s="8">
        <f t="shared" si="172"/>
        <v>920.54461939725593</v>
      </c>
      <c r="H839" s="8">
        <f t="shared" si="172"/>
        <v>1066.7589697516923</v>
      </c>
      <c r="I839" s="8">
        <f t="shared" si="172"/>
        <v>1205.1604206733532</v>
      </c>
      <c r="J839" s="8">
        <f t="shared" si="172"/>
        <v>1302.5337784246867</v>
      </c>
      <c r="K839" s="8">
        <f t="shared" si="172"/>
        <v>1332.5717613566037</v>
      </c>
      <c r="L839" s="8">
        <f t="shared" si="172"/>
        <v>1288.9951653942283</v>
      </c>
      <c r="M839" s="8">
        <f t="shared" si="172"/>
        <v>1160.9068056411031</v>
      </c>
      <c r="N839" s="8">
        <f t="shared" si="172"/>
        <v>969.24473419434446</v>
      </c>
      <c r="O839" s="8">
        <f t="shared" si="172"/>
        <v>937.42038379099813</v>
      </c>
      <c r="P839" s="8">
        <f t="shared" si="172"/>
        <v>13045.338352900666</v>
      </c>
    </row>
    <row r="840" spans="1:16" x14ac:dyDescent="0.25">
      <c r="A840" s="11" t="s">
        <v>17</v>
      </c>
      <c r="B840" s="7"/>
      <c r="C840" s="7"/>
      <c r="D840" s="8">
        <f t="shared" si="172"/>
        <v>6569.1701276823378</v>
      </c>
      <c r="E840" s="8">
        <f t="shared" si="172"/>
        <v>5959.6948398837612</v>
      </c>
      <c r="F840" s="8">
        <f t="shared" si="172"/>
        <v>6088.4435587701282</v>
      </c>
      <c r="G840" s="8">
        <f t="shared" si="172"/>
        <v>6195.1878922590104</v>
      </c>
      <c r="H840" s="8">
        <f t="shared" si="172"/>
        <v>6814.5082188556789</v>
      </c>
      <c r="I840" s="8">
        <f t="shared" si="172"/>
        <v>7161.4943302637166</v>
      </c>
      <c r="J840" s="8">
        <f t="shared" si="172"/>
        <v>7391.5741550607063</v>
      </c>
      <c r="K840" s="8">
        <f t="shared" si="172"/>
        <v>7413.883674492723</v>
      </c>
      <c r="L840" s="8">
        <f t="shared" si="172"/>
        <v>7293.064135204816</v>
      </c>
      <c r="M840" s="8">
        <f t="shared" si="172"/>
        <v>6914.7856441650456</v>
      </c>
      <c r="N840" s="8">
        <f t="shared" si="172"/>
        <v>6365.9596647352701</v>
      </c>
      <c r="O840" s="8">
        <f t="shared" si="172"/>
        <v>6453.5792376436957</v>
      </c>
      <c r="P840" s="8">
        <f t="shared" si="172"/>
        <v>80627.357921572606</v>
      </c>
    </row>
    <row r="841" spans="1:16" x14ac:dyDescent="0.25">
      <c r="A841" s="11" t="s">
        <v>18</v>
      </c>
      <c r="B841" s="7"/>
      <c r="C841" s="7"/>
      <c r="D841" s="8">
        <f t="shared" si="172"/>
        <v>19901.847021066216</v>
      </c>
      <c r="E841" s="8">
        <f t="shared" si="172"/>
        <v>19867.098828048369</v>
      </c>
      <c r="F841" s="8">
        <f t="shared" si="172"/>
        <v>19919.829793704987</v>
      </c>
      <c r="G841" s="8">
        <f t="shared" si="172"/>
        <v>19986.122548268155</v>
      </c>
      <c r="H841" s="8">
        <f t="shared" si="172"/>
        <v>20093.856519896304</v>
      </c>
      <c r="I841" s="8">
        <f t="shared" si="172"/>
        <v>20176.382011553149</v>
      </c>
      <c r="J841" s="8">
        <f t="shared" si="172"/>
        <v>20245.445503644125</v>
      </c>
      <c r="K841" s="8">
        <f t="shared" si="172"/>
        <v>20277.085455544024</v>
      </c>
      <c r="L841" s="8">
        <f t="shared" si="172"/>
        <v>20261.332430206199</v>
      </c>
      <c r="M841" s="8">
        <f t="shared" si="172"/>
        <v>20214.251228715308</v>
      </c>
      <c r="N841" s="8">
        <f t="shared" si="172"/>
        <v>20116.13519851433</v>
      </c>
      <c r="O841" s="8">
        <f t="shared" si="172"/>
        <v>20095.125898645238</v>
      </c>
      <c r="P841" s="8">
        <f t="shared" si="172"/>
        <v>241150.55487311987</v>
      </c>
    </row>
    <row r="842" spans="1:16" x14ac:dyDescent="0.25">
      <c r="A842" s="11" t="s">
        <v>19</v>
      </c>
      <c r="B842" s="7"/>
      <c r="C842" s="7"/>
      <c r="D842" s="8">
        <f t="shared" si="172"/>
        <v>11086.039196599251</v>
      </c>
      <c r="E842" s="8">
        <f t="shared" si="172"/>
        <v>10234.35254291783</v>
      </c>
      <c r="F842" s="8">
        <f t="shared" si="172"/>
        <v>10231.610628160237</v>
      </c>
      <c r="G842" s="8">
        <f t="shared" si="172"/>
        <v>10704.850214533128</v>
      </c>
      <c r="H842" s="8">
        <f t="shared" si="172"/>
        <v>10623.510467158698</v>
      </c>
      <c r="I842" s="8">
        <f t="shared" si="172"/>
        <v>9890.5053503632444</v>
      </c>
      <c r="J842" s="8">
        <f t="shared" si="172"/>
        <v>10257.84050067072</v>
      </c>
      <c r="K842" s="8">
        <f t="shared" si="172"/>
        <v>11960.57115994261</v>
      </c>
      <c r="L842" s="8">
        <f t="shared" si="172"/>
        <v>10459.104484908654</v>
      </c>
      <c r="M842" s="8">
        <f t="shared" si="172"/>
        <v>9712.7497417397826</v>
      </c>
      <c r="N842" s="8">
        <f t="shared" si="172"/>
        <v>9571.7344925448979</v>
      </c>
      <c r="O842" s="8">
        <f t="shared" si="172"/>
        <v>11093.620803362626</v>
      </c>
      <c r="P842" s="8">
        <f t="shared" si="172"/>
        <v>125821.80940387223</v>
      </c>
    </row>
    <row r="843" spans="1:16" x14ac:dyDescent="0.25">
      <c r="A843" s="11" t="s">
        <v>20</v>
      </c>
      <c r="B843" s="7"/>
      <c r="C843" s="7"/>
      <c r="D843" s="8">
        <f t="shared" si="172"/>
        <v>9330.6246372011301</v>
      </c>
      <c r="E843" s="8">
        <f t="shared" si="172"/>
        <v>9687.1403545224057</v>
      </c>
      <c r="F843" s="8">
        <f t="shared" si="172"/>
        <v>10887.095239486091</v>
      </c>
      <c r="G843" s="8">
        <f t="shared" si="172"/>
        <v>10751.813108537579</v>
      </c>
      <c r="H843" s="8">
        <f t="shared" si="172"/>
        <v>12087.302238862163</v>
      </c>
      <c r="I843" s="8">
        <f t="shared" si="172"/>
        <v>11354.957026173439</v>
      </c>
      <c r="J843" s="8">
        <f t="shared" si="172"/>
        <v>10800.238036067081</v>
      </c>
      <c r="K843" s="8">
        <f t="shared" si="172"/>
        <v>10713.611365991352</v>
      </c>
      <c r="L843" s="8">
        <f t="shared" si="172"/>
        <v>11605.236403392557</v>
      </c>
      <c r="M843" s="8">
        <f t="shared" si="172"/>
        <v>11101.923408979495</v>
      </c>
      <c r="N843" s="8">
        <f t="shared" si="172"/>
        <v>10849.69955355885</v>
      </c>
      <c r="O843" s="8">
        <f t="shared" si="172"/>
        <v>10357.861433931475</v>
      </c>
      <c r="P843" s="8">
        <f t="shared" si="172"/>
        <v>129529.98180509277</v>
      </c>
    </row>
    <row r="844" spans="1:16" x14ac:dyDescent="0.25">
      <c r="A844" s="11" t="s">
        <v>21</v>
      </c>
      <c r="B844" s="7"/>
      <c r="C844" s="7"/>
      <c r="D844" s="8">
        <f>(D814/D829)*1000</f>
        <v>286415.4260706018</v>
      </c>
      <c r="E844" s="8">
        <f t="shared" si="172"/>
        <v>261274.62022569444</v>
      </c>
      <c r="F844" s="8">
        <f t="shared" si="172"/>
        <v>245937.78935185185</v>
      </c>
      <c r="G844" s="8">
        <f t="shared" si="172"/>
        <v>285625.79933449079</v>
      </c>
      <c r="H844" s="8">
        <f t="shared" si="172"/>
        <v>290012.77488425927</v>
      </c>
      <c r="I844" s="8">
        <f t="shared" si="172"/>
        <v>285788.82378472213</v>
      </c>
      <c r="J844" s="8">
        <f t="shared" si="172"/>
        <v>300249.59345508367</v>
      </c>
      <c r="K844" s="8">
        <f t="shared" si="172"/>
        <v>301842.7829666356</v>
      </c>
      <c r="L844" s="8">
        <f t="shared" si="172"/>
        <v>299532.53406839835</v>
      </c>
      <c r="M844" s="8">
        <f t="shared" si="172"/>
        <v>296633.19914919429</v>
      </c>
      <c r="N844" s="8">
        <f t="shared" si="172"/>
        <v>269161.42824074073</v>
      </c>
      <c r="O844" s="8">
        <f t="shared" si="172"/>
        <v>256427.61140046298</v>
      </c>
      <c r="P844" s="8">
        <f t="shared" si="172"/>
        <v>3378902.3829321354</v>
      </c>
    </row>
    <row r="845" spans="1:16" x14ac:dyDescent="0.25">
      <c r="A845" s="11"/>
      <c r="B845" s="7"/>
      <c r="C845" s="7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</row>
    <row r="846" spans="1:16" x14ac:dyDescent="0.25">
      <c r="A846" s="10" t="s">
        <v>22</v>
      </c>
      <c r="B846" s="7"/>
      <c r="C846" s="7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</row>
    <row r="847" spans="1:16" x14ac:dyDescent="0.25">
      <c r="A847" s="10" t="s">
        <v>28</v>
      </c>
      <c r="B847" s="7"/>
      <c r="C847" s="7"/>
      <c r="D847" s="8">
        <f t="shared" ref="D847:P847" si="173">(D817/D832)*1000</f>
        <v>1692.1577879213457</v>
      </c>
      <c r="E847" s="8">
        <f t="shared" si="173"/>
        <v>1533.3040492401469</v>
      </c>
      <c r="F847" s="8">
        <f t="shared" si="173"/>
        <v>1530.0835363497054</v>
      </c>
      <c r="G847" s="8">
        <f t="shared" si="173"/>
        <v>1555.1488133705557</v>
      </c>
      <c r="H847" s="8">
        <f t="shared" si="173"/>
        <v>1752.3074865869071</v>
      </c>
      <c r="I847" s="8">
        <f t="shared" si="173"/>
        <v>1912.1781658179516</v>
      </c>
      <c r="J847" s="8">
        <f t="shared" si="173"/>
        <v>2023.8633549273106</v>
      </c>
      <c r="K847" s="8">
        <f t="shared" si="173"/>
        <v>2054.1110043782769</v>
      </c>
      <c r="L847" s="8">
        <f t="shared" si="173"/>
        <v>2000.689714370151</v>
      </c>
      <c r="M847" s="8">
        <f t="shared" si="173"/>
        <v>1844.7827401620643</v>
      </c>
      <c r="N847" s="8">
        <f t="shared" si="173"/>
        <v>1614.2281074816187</v>
      </c>
      <c r="O847" s="8">
        <f t="shared" si="173"/>
        <v>1596.3368099431218</v>
      </c>
      <c r="P847" s="8">
        <f t="shared" si="173"/>
        <v>21111.939133704345</v>
      </c>
    </row>
    <row r="848" spans="1:16" x14ac:dyDescent="0.25">
      <c r="A848" s="10"/>
      <c r="B848" s="7"/>
      <c r="C848" s="7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</row>
    <row r="849" spans="1:32" x14ac:dyDescent="0.25">
      <c r="A849" s="11" t="s">
        <v>24</v>
      </c>
      <c r="B849" s="7"/>
      <c r="C849" s="7"/>
      <c r="D849" s="8">
        <f t="shared" ref="D849:P849" si="174">(D819/D834)*1000</f>
        <v>126674041.29354101</v>
      </c>
      <c r="E849" s="8">
        <f t="shared" si="174"/>
        <v>125752612.63926205</v>
      </c>
      <c r="F849" s="8">
        <f t="shared" si="174"/>
        <v>121499624.50220722</v>
      </c>
      <c r="G849" s="8">
        <f t="shared" si="174"/>
        <v>143333740.18874323</v>
      </c>
      <c r="H849" s="8">
        <f t="shared" si="174"/>
        <v>155790756.93772295</v>
      </c>
      <c r="I849" s="8">
        <f t="shared" si="174"/>
        <v>160663587.26612276</v>
      </c>
      <c r="J849" s="8">
        <f t="shared" si="174"/>
        <v>167398474.11777729</v>
      </c>
      <c r="K849" s="8">
        <f t="shared" si="174"/>
        <v>161904503.94805542</v>
      </c>
      <c r="L849" s="8">
        <f t="shared" si="174"/>
        <v>171154602.3092666</v>
      </c>
      <c r="M849" s="8">
        <f t="shared" si="174"/>
        <v>164656568.67147565</v>
      </c>
      <c r="N849" s="8">
        <f t="shared" si="174"/>
        <v>150831041.88676479</v>
      </c>
      <c r="O849" s="8">
        <f t="shared" si="174"/>
        <v>135155428.29163519</v>
      </c>
      <c r="P849" s="8">
        <f t="shared" si="174"/>
        <v>1784814982.0525742</v>
      </c>
    </row>
    <row r="850" spans="1:32" x14ac:dyDescent="0.25">
      <c r="A850" s="7"/>
      <c r="B850" s="7"/>
      <c r="C850" s="7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</row>
    <row r="851" spans="1:32" x14ac:dyDescent="0.25">
      <c r="A851" s="14" t="s">
        <v>29</v>
      </c>
      <c r="B851" s="7"/>
      <c r="C851" s="7"/>
      <c r="D851" s="8">
        <f t="shared" ref="D851:P851" si="175">(D821/D836)*1000</f>
        <v>1762.7036238819098</v>
      </c>
      <c r="E851" s="8">
        <f t="shared" si="175"/>
        <v>1603.2595057330664</v>
      </c>
      <c r="F851" s="8">
        <f t="shared" si="175"/>
        <v>1597.598260589999</v>
      </c>
      <c r="G851" s="8">
        <f t="shared" si="175"/>
        <v>1634.710293134616</v>
      </c>
      <c r="H851" s="8">
        <f t="shared" si="175"/>
        <v>1838.6914458212234</v>
      </c>
      <c r="I851" s="8">
        <f t="shared" si="175"/>
        <v>2001.1678571879643</v>
      </c>
      <c r="J851" s="8">
        <f t="shared" si="175"/>
        <v>2116.4838853572173</v>
      </c>
      <c r="K851" s="8">
        <f t="shared" si="175"/>
        <v>2143.5949125409352</v>
      </c>
      <c r="L851" s="8">
        <f t="shared" si="175"/>
        <v>2095.1833496316431</v>
      </c>
      <c r="M851" s="8">
        <f t="shared" si="175"/>
        <v>1935.5900409333215</v>
      </c>
      <c r="N851" s="8">
        <f t="shared" si="175"/>
        <v>1697.3201452265973</v>
      </c>
      <c r="O851" s="8">
        <f t="shared" si="175"/>
        <v>1670.7120589573069</v>
      </c>
      <c r="P851" s="8">
        <f t="shared" si="175"/>
        <v>22099.984609712359</v>
      </c>
    </row>
    <row r="853" spans="1:32" x14ac:dyDescent="0.25">
      <c r="A853" s="1" t="s">
        <v>52</v>
      </c>
      <c r="B853" s="2"/>
      <c r="C853" s="2"/>
      <c r="D853" s="3"/>
      <c r="E853" s="3"/>
      <c r="F853" s="3"/>
      <c r="G853" s="3"/>
      <c r="H853" s="3"/>
      <c r="I853" s="3"/>
      <c r="J853" s="2"/>
      <c r="K853" s="3"/>
      <c r="L853" s="3"/>
      <c r="M853" s="3"/>
      <c r="N853" s="3"/>
      <c r="O853" s="3"/>
      <c r="P853" s="3"/>
    </row>
    <row r="854" spans="1:32" x14ac:dyDescent="0.25">
      <c r="A854" s="1" t="s">
        <v>1</v>
      </c>
      <c r="B854" s="2"/>
      <c r="C854" s="2"/>
      <c r="D854" s="3"/>
      <c r="E854" s="3"/>
      <c r="F854" s="3"/>
      <c r="G854" s="3"/>
      <c r="H854" s="3"/>
      <c r="I854" s="2"/>
      <c r="J854" s="3"/>
      <c r="K854" s="3"/>
      <c r="L854" s="3"/>
      <c r="M854" s="3"/>
      <c r="N854" s="3"/>
      <c r="O854" s="3"/>
      <c r="P854" s="3"/>
    </row>
    <row r="855" spans="1:32" x14ac:dyDescent="0.25">
      <c r="A855" s="1" t="s">
        <v>31</v>
      </c>
      <c r="B855" s="2"/>
      <c r="C855" s="2"/>
      <c r="D855" s="3"/>
      <c r="E855" s="3"/>
      <c r="F855" s="3"/>
      <c r="G855" s="3"/>
      <c r="H855" s="3"/>
      <c r="I855" s="2"/>
      <c r="J855" s="3"/>
      <c r="K855" s="3"/>
      <c r="L855" s="3"/>
      <c r="M855" s="3"/>
      <c r="N855" s="3"/>
      <c r="O855" s="3"/>
      <c r="P855" s="3"/>
    </row>
    <row r="856" spans="1:32" x14ac:dyDescent="0.25">
      <c r="A856" s="7"/>
      <c r="B856" s="7"/>
      <c r="C856" s="7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</row>
    <row r="857" spans="1:32" x14ac:dyDescent="0.25">
      <c r="A857" s="7"/>
      <c r="B857" s="7"/>
      <c r="C857" s="7"/>
      <c r="D857" s="9" t="s">
        <v>2</v>
      </c>
      <c r="E857" s="9" t="s">
        <v>3</v>
      </c>
      <c r="F857" s="9" t="s">
        <v>4</v>
      </c>
      <c r="G857" s="9" t="s">
        <v>5</v>
      </c>
      <c r="H857" s="9" t="s">
        <v>6</v>
      </c>
      <c r="I857" s="9" t="s">
        <v>7</v>
      </c>
      <c r="J857" s="9" t="s">
        <v>8</v>
      </c>
      <c r="K857" s="9" t="s">
        <v>9</v>
      </c>
      <c r="L857" s="9" t="s">
        <v>10</v>
      </c>
      <c r="M857" s="9" t="s">
        <v>11</v>
      </c>
      <c r="N857" s="9" t="s">
        <v>12</v>
      </c>
      <c r="O857" s="9" t="s">
        <v>13</v>
      </c>
      <c r="P857" s="9" t="s">
        <v>14</v>
      </c>
      <c r="U857" s="9" t="s">
        <v>2</v>
      </c>
      <c r="V857" s="9" t="s">
        <v>3</v>
      </c>
      <c r="W857" s="9" t="s">
        <v>4</v>
      </c>
      <c r="X857" s="9" t="s">
        <v>5</v>
      </c>
      <c r="Y857" s="9" t="s">
        <v>6</v>
      </c>
      <c r="Z857" s="9" t="s">
        <v>7</v>
      </c>
      <c r="AA857" s="9" t="s">
        <v>8</v>
      </c>
      <c r="AB857" s="9" t="s">
        <v>9</v>
      </c>
      <c r="AC857" s="9" t="s">
        <v>10</v>
      </c>
      <c r="AD857" s="9" t="s">
        <v>11</v>
      </c>
      <c r="AE857" s="9" t="s">
        <v>12</v>
      </c>
      <c r="AF857" s="9" t="s">
        <v>13</v>
      </c>
    </row>
    <row r="858" spans="1:32" x14ac:dyDescent="0.25">
      <c r="A858" s="10" t="s">
        <v>15</v>
      </c>
      <c r="B858" s="7"/>
      <c r="C858" s="7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</row>
    <row r="859" spans="1:32" x14ac:dyDescent="0.25">
      <c r="A859" s="11" t="s">
        <v>16</v>
      </c>
      <c r="B859" s="7"/>
      <c r="C859" s="7"/>
      <c r="D859" s="8">
        <v>4983889.5328632761</v>
      </c>
      <c r="E859" s="8">
        <v>4418801.5754006729</v>
      </c>
      <c r="F859" s="8">
        <v>4354469.8984456798</v>
      </c>
      <c r="G859" s="8">
        <v>4480528.2342429683</v>
      </c>
      <c r="H859" s="8">
        <v>5196931.5588956941</v>
      </c>
      <c r="I859" s="8">
        <v>5876584.2147000711</v>
      </c>
      <c r="J859" s="8">
        <v>6357429.625361206</v>
      </c>
      <c r="K859" s="8">
        <v>6510419.9799922789</v>
      </c>
      <c r="L859" s="8">
        <v>6305265.749432045</v>
      </c>
      <c r="M859" s="8">
        <v>5685513.2463199664</v>
      </c>
      <c r="N859" s="8">
        <v>4753658.715702693</v>
      </c>
      <c r="O859" s="8">
        <v>4603710.9276929749</v>
      </c>
      <c r="P859" s="8">
        <f t="shared" ref="P859:P864" si="176">SUM(D859:O859)</f>
        <v>63527203.259049512</v>
      </c>
      <c r="U859" s="22">
        <f>+AF809+1</f>
        <v>97</v>
      </c>
      <c r="V859" s="22">
        <f>+U859+1</f>
        <v>98</v>
      </c>
      <c r="W859" s="22">
        <f t="shared" ref="W859:AF859" si="177">+V859+1</f>
        <v>99</v>
      </c>
      <c r="X859" s="22">
        <f t="shared" si="177"/>
        <v>100</v>
      </c>
      <c r="Y859" s="22">
        <f t="shared" si="177"/>
        <v>101</v>
      </c>
      <c r="Z859" s="22">
        <f t="shared" si="177"/>
        <v>102</v>
      </c>
      <c r="AA859" s="22">
        <f t="shared" si="177"/>
        <v>103</v>
      </c>
      <c r="AB859" s="22">
        <f t="shared" si="177"/>
        <v>104</v>
      </c>
      <c r="AC859" s="22">
        <f t="shared" si="177"/>
        <v>105</v>
      </c>
      <c r="AD859" s="22">
        <f t="shared" si="177"/>
        <v>106</v>
      </c>
      <c r="AE859" s="22">
        <f t="shared" si="177"/>
        <v>107</v>
      </c>
      <c r="AF859" s="22">
        <f t="shared" si="177"/>
        <v>108</v>
      </c>
    </row>
    <row r="860" spans="1:32" x14ac:dyDescent="0.25">
      <c r="A860" s="11" t="s">
        <v>17</v>
      </c>
      <c r="B860" s="7"/>
      <c r="C860" s="7"/>
      <c r="D860" s="8">
        <v>3885892.312985667</v>
      </c>
      <c r="E860" s="8">
        <v>3473228.2596619814</v>
      </c>
      <c r="F860" s="8">
        <v>3568496.5294328895</v>
      </c>
      <c r="G860" s="8">
        <v>3675438.736591382</v>
      </c>
      <c r="H860" s="8">
        <v>4046053.4567130543</v>
      </c>
      <c r="I860" s="8">
        <v>4255742.9305418944</v>
      </c>
      <c r="J860" s="8">
        <v>4395681.5511124507</v>
      </c>
      <c r="K860" s="8">
        <v>4412000.5120394984</v>
      </c>
      <c r="L860" s="8">
        <v>4343120.7290927749</v>
      </c>
      <c r="M860" s="8">
        <v>4120847.9943985129</v>
      </c>
      <c r="N860" s="8">
        <v>3796272.6611541659</v>
      </c>
      <c r="O860" s="8">
        <v>3850765.4829828381</v>
      </c>
      <c r="P860" s="8">
        <f t="shared" si="176"/>
        <v>47823541.156707108</v>
      </c>
    </row>
    <row r="861" spans="1:32" x14ac:dyDescent="0.25">
      <c r="A861" s="11" t="s">
        <v>18</v>
      </c>
      <c r="B861" s="7"/>
      <c r="C861" s="7"/>
      <c r="D861" s="8">
        <v>290513.48560390994</v>
      </c>
      <c r="E861" s="8">
        <v>289813.68049131962</v>
      </c>
      <c r="F861" s="8">
        <v>290240.47448137146</v>
      </c>
      <c r="G861" s="8">
        <v>290878.79725713946</v>
      </c>
      <c r="H861" s="8">
        <v>292112.94450277288</v>
      </c>
      <c r="I861" s="8">
        <v>293080.92931441398</v>
      </c>
      <c r="J861" s="8">
        <v>293815.56295918988</v>
      </c>
      <c r="K861" s="8">
        <v>293962.28267104388</v>
      </c>
      <c r="L861" s="8">
        <v>293350.41360718728</v>
      </c>
      <c r="M861" s="8">
        <v>292341.05965316202</v>
      </c>
      <c r="N861" s="8">
        <v>290806.85615629063</v>
      </c>
      <c r="O861" s="8">
        <v>290537.66772044596</v>
      </c>
      <c r="P861" s="8">
        <f t="shared" si="176"/>
        <v>3501454.1544182468</v>
      </c>
    </row>
    <row r="862" spans="1:32" x14ac:dyDescent="0.25">
      <c r="A862" s="11" t="s">
        <v>19</v>
      </c>
      <c r="B862" s="7"/>
      <c r="C862" s="7"/>
      <c r="D862" s="8">
        <v>49752.726316106629</v>
      </c>
      <c r="E862" s="8">
        <v>45997.07402904841</v>
      </c>
      <c r="F862" s="8">
        <v>46051.299831683231</v>
      </c>
      <c r="G862" s="8">
        <v>48250.880181268156</v>
      </c>
      <c r="H862" s="8">
        <v>47953.262247356841</v>
      </c>
      <c r="I862" s="8">
        <v>44708.774101456576</v>
      </c>
      <c r="J862" s="8">
        <v>46435.81886966114</v>
      </c>
      <c r="K862" s="8">
        <v>54221.39563057779</v>
      </c>
      <c r="L862" s="8">
        <v>47482.502948141264</v>
      </c>
      <c r="M862" s="8">
        <v>44157.081226361603</v>
      </c>
      <c r="N862" s="8">
        <v>43577.929658452864</v>
      </c>
      <c r="O862" s="8">
        <v>50578.482384752155</v>
      </c>
      <c r="P862" s="8">
        <f t="shared" si="176"/>
        <v>569167.22742486664</v>
      </c>
    </row>
    <row r="863" spans="1:32" x14ac:dyDescent="0.25">
      <c r="A863" s="11" t="s">
        <v>20</v>
      </c>
      <c r="B863" s="7"/>
      <c r="C863" s="7"/>
      <c r="D863" s="8">
        <v>1639.3020467485678</v>
      </c>
      <c r="E863" s="8">
        <v>1701.6338787871189</v>
      </c>
      <c r="F863" s="8">
        <v>1912.8187522857795</v>
      </c>
      <c r="G863" s="8">
        <v>1889.4697240040359</v>
      </c>
      <c r="H863" s="8">
        <v>2123.8186646062372</v>
      </c>
      <c r="I863" s="8">
        <v>1995.7156911937445</v>
      </c>
      <c r="J863" s="8">
        <v>1898.3669635874085</v>
      </c>
      <c r="K863" s="8">
        <v>1883.2110081710714</v>
      </c>
      <c r="L863" s="8">
        <v>2039.3729720533361</v>
      </c>
      <c r="M863" s="8">
        <v>1950.7880537703732</v>
      </c>
      <c r="N863" s="8">
        <v>1905.9312735448145</v>
      </c>
      <c r="O863" s="8">
        <v>1809.4423700014836</v>
      </c>
      <c r="P863" s="8">
        <f t="shared" si="176"/>
        <v>22749.871398753974</v>
      </c>
    </row>
    <row r="864" spans="1:32" x14ac:dyDescent="0.25">
      <c r="A864" s="11" t="s">
        <v>21</v>
      </c>
      <c r="B864" s="7"/>
      <c r="C864" s="7"/>
      <c r="D864" s="8">
        <v>7733.0917480468752</v>
      </c>
      <c r="E864" s="8">
        <v>7054.1676269531235</v>
      </c>
      <c r="F864" s="8">
        <v>6640.4898437500005</v>
      </c>
      <c r="G864" s="8">
        <v>7712.6017089843772</v>
      </c>
      <c r="H864" s="8">
        <v>7829.6025390625009</v>
      </c>
      <c r="I864" s="8">
        <v>7716.1758789062487</v>
      </c>
      <c r="J864" s="8">
        <v>8106.4797960486767</v>
      </c>
      <c r="K864" s="8">
        <v>8149.9830068734982</v>
      </c>
      <c r="L864" s="8">
        <v>8087.519443922778</v>
      </c>
      <c r="M864" s="8">
        <v>8009.1241576397233</v>
      </c>
      <c r="N864" s="8">
        <v>7267.2697187499998</v>
      </c>
      <c r="O864" s="8">
        <v>6923.6022460937502</v>
      </c>
      <c r="P864" s="8">
        <f t="shared" si="176"/>
        <v>91230.107715031569</v>
      </c>
    </row>
    <row r="865" spans="1:16" x14ac:dyDescent="0.25">
      <c r="A865" s="11"/>
      <c r="B865" s="7"/>
      <c r="C865" s="7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</row>
    <row r="866" spans="1:16" x14ac:dyDescent="0.25">
      <c r="A866" s="10" t="s">
        <v>22</v>
      </c>
      <c r="B866" s="7"/>
      <c r="C866" s="7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</row>
    <row r="867" spans="1:16" x14ac:dyDescent="0.25">
      <c r="A867" s="10" t="s">
        <v>23</v>
      </c>
      <c r="B867" s="7"/>
      <c r="C867" s="7"/>
      <c r="D867" s="8">
        <f>SUM(D859:D866)</f>
        <v>9219420.4515637569</v>
      </c>
      <c r="E867" s="8">
        <f t="shared" ref="E867:P867" si="178">SUM(E859:E866)</f>
        <v>8236596.3910887623</v>
      </c>
      <c r="F867" s="8">
        <f t="shared" si="178"/>
        <v>8267811.5107876603</v>
      </c>
      <c r="G867" s="8">
        <f t="shared" si="178"/>
        <v>8504698.7197057456</v>
      </c>
      <c r="H867" s="8">
        <f t="shared" si="178"/>
        <v>9593004.6435625479</v>
      </c>
      <c r="I867" s="8">
        <f t="shared" si="178"/>
        <v>10479828.740227936</v>
      </c>
      <c r="J867" s="8">
        <f t="shared" si="178"/>
        <v>11103367.405062145</v>
      </c>
      <c r="K867" s="8">
        <f t="shared" si="178"/>
        <v>11280637.364348443</v>
      </c>
      <c r="L867" s="8">
        <f t="shared" si="178"/>
        <v>10999346.287496123</v>
      </c>
      <c r="M867" s="8">
        <f t="shared" si="178"/>
        <v>10152819.293809414</v>
      </c>
      <c r="N867" s="8">
        <f t="shared" si="178"/>
        <v>8893489.3636638969</v>
      </c>
      <c r="O867" s="8">
        <f t="shared" si="178"/>
        <v>8804325.6053971071</v>
      </c>
      <c r="P867" s="8">
        <f t="shared" si="178"/>
        <v>115535345.77671349</v>
      </c>
    </row>
    <row r="868" spans="1:16" x14ac:dyDescent="0.25">
      <c r="A868" s="10"/>
      <c r="B868" s="7"/>
      <c r="C868" s="7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</row>
    <row r="869" spans="1:16" x14ac:dyDescent="0.25">
      <c r="A869" s="11" t="s">
        <v>24</v>
      </c>
      <c r="B869" s="7"/>
      <c r="C869" s="7"/>
      <c r="D869" s="8">
        <v>385555.27501276752</v>
      </c>
      <c r="E869" s="8">
        <v>382639.3963109249</v>
      </c>
      <c r="F869" s="8">
        <v>369808.23537761421</v>
      </c>
      <c r="G869" s="8">
        <v>436270.54782915814</v>
      </c>
      <c r="H869" s="8">
        <v>474193.14035599644</v>
      </c>
      <c r="I869" s="8">
        <v>489005.91580469668</v>
      </c>
      <c r="J869" s="8">
        <v>509494.68636727566</v>
      </c>
      <c r="K869" s="8">
        <v>492743.69023440371</v>
      </c>
      <c r="L869" s="8">
        <v>520802.80551210383</v>
      </c>
      <c r="M869" s="8">
        <v>501163.70672470448</v>
      </c>
      <c r="N869" s="8">
        <v>459081.22618679854</v>
      </c>
      <c r="O869" s="8">
        <v>411384.26362959412</v>
      </c>
      <c r="P869" s="8">
        <f>SUM(D869:O869)</f>
        <v>5432142.889346038</v>
      </c>
    </row>
    <row r="870" spans="1:16" x14ac:dyDescent="0.25">
      <c r="A870" s="7"/>
      <c r="B870" s="7"/>
      <c r="C870" s="7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</row>
    <row r="871" spans="1:16" x14ac:dyDescent="0.25">
      <c r="A871" s="10" t="s">
        <v>25</v>
      </c>
      <c r="B871" s="7"/>
      <c r="C871" s="7"/>
      <c r="D871" s="8">
        <f>SUM(D867:D869)</f>
        <v>9604975.7265765239</v>
      </c>
      <c r="E871" s="8">
        <f t="shared" ref="E871:O871" si="179">SUM(E867:E869)</f>
        <v>8619235.7873996869</v>
      </c>
      <c r="F871" s="8">
        <f t="shared" si="179"/>
        <v>8637619.7461652737</v>
      </c>
      <c r="G871" s="8">
        <f t="shared" si="179"/>
        <v>8940969.2675349042</v>
      </c>
      <c r="H871" s="8">
        <f t="shared" si="179"/>
        <v>10067197.783918545</v>
      </c>
      <c r="I871" s="8">
        <f t="shared" si="179"/>
        <v>10968834.656032633</v>
      </c>
      <c r="J871" s="8">
        <f t="shared" si="179"/>
        <v>11612862.09142942</v>
      </c>
      <c r="K871" s="8">
        <f t="shared" si="179"/>
        <v>11773381.054582847</v>
      </c>
      <c r="L871" s="8">
        <f t="shared" si="179"/>
        <v>11520149.093008228</v>
      </c>
      <c r="M871" s="8">
        <f t="shared" si="179"/>
        <v>10653983.000534119</v>
      </c>
      <c r="N871" s="8">
        <f t="shared" si="179"/>
        <v>9352570.5898506958</v>
      </c>
      <c r="O871" s="8">
        <f t="shared" si="179"/>
        <v>9215709.8690267019</v>
      </c>
      <c r="P871" s="8">
        <f>SUM(P867:P869)</f>
        <v>120967488.66605952</v>
      </c>
    </row>
    <row r="872" spans="1:16" x14ac:dyDescent="0.25">
      <c r="A872" s="7"/>
      <c r="B872" s="7"/>
      <c r="C872" s="7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</row>
    <row r="873" spans="1:16" x14ac:dyDescent="0.25">
      <c r="A873" s="10" t="s">
        <v>26</v>
      </c>
      <c r="B873" s="7"/>
      <c r="C873" s="7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</row>
    <row r="874" spans="1:16" x14ac:dyDescent="0.25">
      <c r="A874" s="11" t="s">
        <v>16</v>
      </c>
      <c r="B874" s="7"/>
      <c r="C874" s="7"/>
      <c r="D874" s="13">
        <v>4846616.9195555467</v>
      </c>
      <c r="E874" s="13">
        <v>4852098.6624454642</v>
      </c>
      <c r="F874" s="13">
        <v>4857613.5584615273</v>
      </c>
      <c r="G874" s="13">
        <v>4863017.7539389618</v>
      </c>
      <c r="H874" s="13">
        <v>4868359.4977182159</v>
      </c>
      <c r="I874" s="13">
        <v>4873760.0464388933</v>
      </c>
      <c r="J874" s="13">
        <v>4879141.6177722886</v>
      </c>
      <c r="K874" s="13">
        <v>4884561.3374267397</v>
      </c>
      <c r="L874" s="13">
        <v>4890022.0577777671</v>
      </c>
      <c r="M874" s="13">
        <v>4895509.0785503788</v>
      </c>
      <c r="N874" s="13">
        <v>4901024.5376879675</v>
      </c>
      <c r="O874" s="13">
        <v>4906548.9711034317</v>
      </c>
      <c r="P874" s="8">
        <f>AVERAGE(C874:O874)</f>
        <v>4876522.8365730979</v>
      </c>
    </row>
    <row r="875" spans="1:16" x14ac:dyDescent="0.25">
      <c r="A875" s="11" t="s">
        <v>17</v>
      </c>
      <c r="B875" s="7"/>
      <c r="C875" s="7"/>
      <c r="D875" s="13">
        <v>591748.6730577033</v>
      </c>
      <c r="E875" s="13">
        <v>592182.69408307469</v>
      </c>
      <c r="F875" s="13">
        <v>592607.61095017905</v>
      </c>
      <c r="G875" s="13">
        <v>593053.52452758828</v>
      </c>
      <c r="H875" s="13">
        <v>593504.84547672083</v>
      </c>
      <c r="I875" s="13">
        <v>593950.36890120828</v>
      </c>
      <c r="J875" s="13">
        <v>594397.21106617129</v>
      </c>
      <c r="K875" s="13">
        <v>594844.39804270456</v>
      </c>
      <c r="L875" s="13">
        <v>595285.01122670877</v>
      </c>
      <c r="M875" s="13">
        <v>595711.33779042854</v>
      </c>
      <c r="N875" s="13">
        <v>596124.47126728774</v>
      </c>
      <c r="O875" s="13">
        <v>596531.56556867796</v>
      </c>
      <c r="P875" s="8">
        <f>AVERAGE(D875:O875)</f>
        <v>594161.8093298712</v>
      </c>
    </row>
    <row r="876" spans="1:16" x14ac:dyDescent="0.25">
      <c r="A876" s="11" t="s">
        <v>18</v>
      </c>
      <c r="B876" s="7"/>
      <c r="C876" s="7"/>
      <c r="D876" s="13">
        <v>14429.64526474896</v>
      </c>
      <c r="E876" s="13">
        <v>14431.068937679376</v>
      </c>
      <c r="F876" s="13">
        <v>14422.446185457982</v>
      </c>
      <c r="G876" s="13">
        <v>14413.376594806927</v>
      </c>
      <c r="H876" s="13">
        <v>14404.259005243581</v>
      </c>
      <c r="I876" s="13">
        <v>14398.280696519456</v>
      </c>
      <c r="J876" s="13">
        <v>14392.253088004925</v>
      </c>
      <c r="K876" s="13">
        <v>14386.695508237583</v>
      </c>
      <c r="L876" s="13">
        <v>14376.432748147578</v>
      </c>
      <c r="M876" s="13">
        <v>14358.26803973266</v>
      </c>
      <c r="N876" s="13">
        <v>14335.53934251246</v>
      </c>
      <c r="O876" s="13">
        <v>14315.059193142541</v>
      </c>
      <c r="P876" s="8">
        <f>AVERAGE(D876:O876)</f>
        <v>14388.610383686171</v>
      </c>
    </row>
    <row r="877" spans="1:16" x14ac:dyDescent="0.25">
      <c r="A877" s="11" t="s">
        <v>19</v>
      </c>
      <c r="B877" s="7"/>
      <c r="C877" s="7"/>
      <c r="D877" s="13">
        <v>4487.8721276187398</v>
      </c>
      <c r="E877" s="13">
        <v>4494.3804540794699</v>
      </c>
      <c r="F877" s="13">
        <v>4500.8847096797499</v>
      </c>
      <c r="G877" s="13">
        <v>4507.3848969658402</v>
      </c>
      <c r="H877" s="13">
        <v>4513.8810184824097</v>
      </c>
      <c r="I877" s="13">
        <v>4520.3730767725201</v>
      </c>
      <c r="J877" s="13">
        <v>4526.8610743776799</v>
      </c>
      <c r="K877" s="13">
        <v>4533.3450138377802</v>
      </c>
      <c r="L877" s="13">
        <v>4539.82489769113</v>
      </c>
      <c r="M877" s="13">
        <v>4546.3007284744499</v>
      </c>
      <c r="N877" s="13">
        <v>4552.77250872287</v>
      </c>
      <c r="O877" s="13">
        <v>4559.2402409699398</v>
      </c>
      <c r="P877" s="8">
        <f>AVERAGE(D877:O877)</f>
        <v>4523.5933956393819</v>
      </c>
    </row>
    <row r="878" spans="1:16" x14ac:dyDescent="0.25">
      <c r="A878" s="11" t="s">
        <v>20</v>
      </c>
      <c r="B878" s="7"/>
      <c r="C878" s="7"/>
      <c r="D878" s="13">
        <v>175</v>
      </c>
      <c r="E878" s="13">
        <v>175</v>
      </c>
      <c r="F878" s="13">
        <v>175</v>
      </c>
      <c r="G878" s="13">
        <v>175</v>
      </c>
      <c r="H878" s="13">
        <v>175</v>
      </c>
      <c r="I878" s="13">
        <v>175</v>
      </c>
      <c r="J878" s="13">
        <v>175</v>
      </c>
      <c r="K878" s="13">
        <v>175</v>
      </c>
      <c r="L878" s="13">
        <v>175</v>
      </c>
      <c r="M878" s="13">
        <v>175</v>
      </c>
      <c r="N878" s="13">
        <v>175</v>
      </c>
      <c r="O878" s="13">
        <v>174</v>
      </c>
      <c r="P878" s="8">
        <f>AVERAGE(D878:O878)</f>
        <v>174.91666666666666</v>
      </c>
    </row>
    <row r="879" spans="1:16" x14ac:dyDescent="0.25">
      <c r="A879" s="11" t="s">
        <v>21</v>
      </c>
      <c r="B879" s="7"/>
      <c r="C879" s="7"/>
      <c r="D879" s="13">
        <v>27</v>
      </c>
      <c r="E879" s="13">
        <v>27</v>
      </c>
      <c r="F879" s="13">
        <v>27</v>
      </c>
      <c r="G879" s="13">
        <v>27</v>
      </c>
      <c r="H879" s="13">
        <v>27</v>
      </c>
      <c r="I879" s="13">
        <v>27</v>
      </c>
      <c r="J879" s="13">
        <v>27</v>
      </c>
      <c r="K879" s="13">
        <v>27</v>
      </c>
      <c r="L879" s="13">
        <v>27</v>
      </c>
      <c r="M879" s="13">
        <v>27</v>
      </c>
      <c r="N879" s="13">
        <v>27</v>
      </c>
      <c r="O879" s="13">
        <v>27</v>
      </c>
      <c r="P879" s="8">
        <f>AVERAGE(D879:O879)</f>
        <v>27</v>
      </c>
    </row>
    <row r="880" spans="1:16" x14ac:dyDescent="0.25">
      <c r="A880" s="11"/>
      <c r="B880" s="7"/>
      <c r="C880" s="7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</row>
    <row r="881" spans="1:16" x14ac:dyDescent="0.25">
      <c r="A881" s="10" t="s">
        <v>22</v>
      </c>
      <c r="B881" s="7"/>
      <c r="C881" s="7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</row>
    <row r="882" spans="1:16" x14ac:dyDescent="0.25">
      <c r="A882" s="10" t="s">
        <v>26</v>
      </c>
      <c r="B882" s="7"/>
      <c r="C882" s="7"/>
      <c r="D882" s="8">
        <f t="shared" ref="D882:P882" si="180">SUM(D874:D881)</f>
        <v>5457485.1100056181</v>
      </c>
      <c r="E882" s="8">
        <f t="shared" si="180"/>
        <v>5463408.8059202982</v>
      </c>
      <c r="F882" s="8">
        <f t="shared" si="180"/>
        <v>5469346.5003068438</v>
      </c>
      <c r="G882" s="8">
        <f t="shared" si="180"/>
        <v>5475194.0399583224</v>
      </c>
      <c r="H882" s="8">
        <f t="shared" si="180"/>
        <v>5480984.4832186624</v>
      </c>
      <c r="I882" s="8">
        <f t="shared" si="180"/>
        <v>5486831.0691133933</v>
      </c>
      <c r="J882" s="8">
        <f t="shared" si="180"/>
        <v>5492659.9430008428</v>
      </c>
      <c r="K882" s="8">
        <f t="shared" si="180"/>
        <v>5498527.7759915199</v>
      </c>
      <c r="L882" s="8">
        <f t="shared" si="180"/>
        <v>5504425.326650314</v>
      </c>
      <c r="M882" s="8">
        <f t="shared" si="180"/>
        <v>5510326.9851090144</v>
      </c>
      <c r="N882" s="8">
        <f t="shared" si="180"/>
        <v>5516239.3208064903</v>
      </c>
      <c r="O882" s="8">
        <f t="shared" si="180"/>
        <v>5522155.8361062221</v>
      </c>
      <c r="P882" s="8">
        <f t="shared" si="180"/>
        <v>5489798.7663489617</v>
      </c>
    </row>
    <row r="883" spans="1:16" x14ac:dyDescent="0.25">
      <c r="A883" s="10"/>
      <c r="B883" s="7"/>
      <c r="C883" s="7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</row>
    <row r="884" spans="1:16" x14ac:dyDescent="0.25">
      <c r="A884" s="11" t="s">
        <v>24</v>
      </c>
      <c r="B884" s="7"/>
      <c r="C884" s="7"/>
      <c r="D884" s="13">
        <v>2</v>
      </c>
      <c r="E884" s="13">
        <v>2</v>
      </c>
      <c r="F884" s="13">
        <v>2</v>
      </c>
      <c r="G884" s="13">
        <v>2</v>
      </c>
      <c r="H884" s="13">
        <v>2</v>
      </c>
      <c r="I884" s="13">
        <v>2</v>
      </c>
      <c r="J884" s="13">
        <v>2</v>
      </c>
      <c r="K884" s="13">
        <v>2</v>
      </c>
      <c r="L884" s="13">
        <v>2</v>
      </c>
      <c r="M884" s="13">
        <v>2</v>
      </c>
      <c r="N884" s="13">
        <v>2</v>
      </c>
      <c r="O884" s="13">
        <v>2</v>
      </c>
      <c r="P884" s="8">
        <f>AVERAGE(D884:O884)</f>
        <v>2</v>
      </c>
    </row>
    <row r="885" spans="1:16" x14ac:dyDescent="0.25">
      <c r="A885" s="7"/>
      <c r="B885" s="7"/>
      <c r="C885" s="7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</row>
    <row r="886" spans="1:16" x14ac:dyDescent="0.25">
      <c r="A886" s="14" t="s">
        <v>27</v>
      </c>
      <c r="B886" s="7"/>
      <c r="C886" s="7"/>
      <c r="D886" s="8">
        <f t="shared" ref="D886:O886" si="181">SUM(D882:D884)</f>
        <v>5457487.1100056181</v>
      </c>
      <c r="E886" s="8">
        <f t="shared" si="181"/>
        <v>5463410.8059202982</v>
      </c>
      <c r="F886" s="8">
        <f t="shared" si="181"/>
        <v>5469348.5003068438</v>
      </c>
      <c r="G886" s="8">
        <f t="shared" si="181"/>
        <v>5475196.0399583224</v>
      </c>
      <c r="H886" s="8">
        <f t="shared" si="181"/>
        <v>5480986.4832186624</v>
      </c>
      <c r="I886" s="8">
        <f t="shared" si="181"/>
        <v>5486833.0691133933</v>
      </c>
      <c r="J886" s="8">
        <f t="shared" si="181"/>
        <v>5492661.9430008428</v>
      </c>
      <c r="K886" s="8">
        <f t="shared" si="181"/>
        <v>5498529.7759915199</v>
      </c>
      <c r="L886" s="8">
        <f t="shared" si="181"/>
        <v>5504427.326650314</v>
      </c>
      <c r="M886" s="8">
        <f t="shared" si="181"/>
        <v>5510328.9851090144</v>
      </c>
      <c r="N886" s="8">
        <f t="shared" si="181"/>
        <v>5516241.3208064903</v>
      </c>
      <c r="O886" s="8">
        <f t="shared" si="181"/>
        <v>5522157.8361062221</v>
      </c>
      <c r="P886" s="8">
        <f>SUM(P882:P884)</f>
        <v>5489800.7663489617</v>
      </c>
    </row>
    <row r="887" spans="1:16" x14ac:dyDescent="0.25">
      <c r="A887" s="7"/>
      <c r="B887" s="7"/>
      <c r="C887" s="7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</row>
    <row r="888" spans="1:16" x14ac:dyDescent="0.25">
      <c r="A888" s="10" t="s">
        <v>28</v>
      </c>
      <c r="B888" s="7"/>
      <c r="C888" s="7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</row>
    <row r="889" spans="1:16" x14ac:dyDescent="0.25">
      <c r="A889" s="11" t="s">
        <v>16</v>
      </c>
      <c r="B889" s="7"/>
      <c r="C889" s="7"/>
      <c r="D889" s="8">
        <f t="shared" ref="D889:P894" si="182">(D859/D874)*1000</f>
        <v>1028.3233883730011</v>
      </c>
      <c r="E889" s="8">
        <f t="shared" si="182"/>
        <v>910.69903619263812</v>
      </c>
      <c r="F889" s="8">
        <f t="shared" si="182"/>
        <v>896.42163709391491</v>
      </c>
      <c r="G889" s="8">
        <f t="shared" si="182"/>
        <v>921.34729111647118</v>
      </c>
      <c r="H889" s="8">
        <f t="shared" si="182"/>
        <v>1067.4913307719939</v>
      </c>
      <c r="I889" s="8">
        <f t="shared" si="182"/>
        <v>1205.7598566006363</v>
      </c>
      <c r="J889" s="8">
        <f t="shared" si="182"/>
        <v>1302.9811641876204</v>
      </c>
      <c r="K889" s="8">
        <f t="shared" si="182"/>
        <v>1332.8566334315019</v>
      </c>
      <c r="L889" s="8">
        <f t="shared" si="182"/>
        <v>1289.4145823745885</v>
      </c>
      <c r="M889" s="8">
        <f t="shared" si="182"/>
        <v>1161.3732412898555</v>
      </c>
      <c r="N889" s="8">
        <f t="shared" si="182"/>
        <v>969.93162942726383</v>
      </c>
      <c r="O889" s="8">
        <f t="shared" si="182"/>
        <v>938.27880956778642</v>
      </c>
      <c r="P889" s="8">
        <f t="shared" si="182"/>
        <v>13027.151802223956</v>
      </c>
    </row>
    <row r="890" spans="1:16" x14ac:dyDescent="0.25">
      <c r="A890" s="11" t="s">
        <v>17</v>
      </c>
      <c r="B890" s="7"/>
      <c r="C890" s="7"/>
      <c r="D890" s="8">
        <f t="shared" si="182"/>
        <v>6566.7951444763803</v>
      </c>
      <c r="E890" s="8">
        <f t="shared" si="182"/>
        <v>5865.1296202430685</v>
      </c>
      <c r="F890" s="8">
        <f t="shared" si="182"/>
        <v>6021.6852829669378</v>
      </c>
      <c r="G890" s="8">
        <f t="shared" si="182"/>
        <v>6197.4823259319564</v>
      </c>
      <c r="H890" s="8">
        <f t="shared" si="182"/>
        <v>6817.2205965111252</v>
      </c>
      <c r="I890" s="8">
        <f t="shared" si="182"/>
        <v>7165.1490652575922</v>
      </c>
      <c r="J890" s="8">
        <f t="shared" si="182"/>
        <v>7395.1920858240719</v>
      </c>
      <c r="K890" s="8">
        <f t="shared" si="182"/>
        <v>7417.0665917959204</v>
      </c>
      <c r="L890" s="8">
        <f t="shared" si="182"/>
        <v>7295.8677728889388</v>
      </c>
      <c r="M890" s="8">
        <f t="shared" si="182"/>
        <v>6917.5248698191281</v>
      </c>
      <c r="N890" s="8">
        <f t="shared" si="182"/>
        <v>6368.2550274840323</v>
      </c>
      <c r="O890" s="8">
        <f t="shared" si="182"/>
        <v>6455.2585399431046</v>
      </c>
      <c r="P890" s="8">
        <f t="shared" si="182"/>
        <v>80489.086315805398</v>
      </c>
    </row>
    <row r="891" spans="1:16" x14ac:dyDescent="0.25">
      <c r="A891" s="11" t="s">
        <v>18</v>
      </c>
      <c r="B891" s="7"/>
      <c r="C891" s="7"/>
      <c r="D891" s="8">
        <f t="shared" si="182"/>
        <v>20133.099620516841</v>
      </c>
      <c r="E891" s="8">
        <f t="shared" si="182"/>
        <v>20082.620472737057</v>
      </c>
      <c r="F891" s="8">
        <f t="shared" si="182"/>
        <v>20124.219619139105</v>
      </c>
      <c r="G891" s="8">
        <f t="shared" si="182"/>
        <v>20181.169578399953</v>
      </c>
      <c r="H891" s="8">
        <f t="shared" si="182"/>
        <v>20279.623158430782</v>
      </c>
      <c r="I891" s="8">
        <f t="shared" si="182"/>
        <v>20355.272653162083</v>
      </c>
      <c r="J891" s="8">
        <f t="shared" si="182"/>
        <v>20414.841315156376</v>
      </c>
      <c r="K891" s="8">
        <f t="shared" si="182"/>
        <v>20432.925858667542</v>
      </c>
      <c r="L891" s="8">
        <f t="shared" si="182"/>
        <v>20404.951544393782</v>
      </c>
      <c r="M891" s="8">
        <f t="shared" si="182"/>
        <v>20360.468187680191</v>
      </c>
      <c r="N891" s="8">
        <f t="shared" si="182"/>
        <v>20285.728301403658</v>
      </c>
      <c r="O891" s="8">
        <f t="shared" si="182"/>
        <v>20295.945954566821</v>
      </c>
      <c r="P891" s="8">
        <f t="shared" si="182"/>
        <v>243349.01432790208</v>
      </c>
    </row>
    <row r="892" spans="1:16" x14ac:dyDescent="0.25">
      <c r="A892" s="11" t="s">
        <v>19</v>
      </c>
      <c r="B892" s="7"/>
      <c r="C892" s="7"/>
      <c r="D892" s="8">
        <f t="shared" si="182"/>
        <v>11086.039196599251</v>
      </c>
      <c r="E892" s="8">
        <f t="shared" si="182"/>
        <v>10234.35254291783</v>
      </c>
      <c r="F892" s="8">
        <f t="shared" si="182"/>
        <v>10231.610628160237</v>
      </c>
      <c r="G892" s="8">
        <f t="shared" si="182"/>
        <v>10704.850214533128</v>
      </c>
      <c r="H892" s="8">
        <f t="shared" si="182"/>
        <v>10623.510467158698</v>
      </c>
      <c r="I892" s="8">
        <f t="shared" si="182"/>
        <v>9890.5053503632444</v>
      </c>
      <c r="J892" s="8">
        <f t="shared" si="182"/>
        <v>10257.84050067072</v>
      </c>
      <c r="K892" s="8">
        <f t="shared" si="182"/>
        <v>11960.57115994261</v>
      </c>
      <c r="L892" s="8">
        <f t="shared" si="182"/>
        <v>10459.104484908654</v>
      </c>
      <c r="M892" s="8">
        <f t="shared" si="182"/>
        <v>9712.7497417397826</v>
      </c>
      <c r="N892" s="8">
        <f t="shared" si="182"/>
        <v>9571.7344925448979</v>
      </c>
      <c r="O892" s="8">
        <f t="shared" si="182"/>
        <v>11093.620803362626</v>
      </c>
      <c r="P892" s="8">
        <f t="shared" si="182"/>
        <v>125821.9246613827</v>
      </c>
    </row>
    <row r="893" spans="1:16" x14ac:dyDescent="0.25">
      <c r="A893" s="11" t="s">
        <v>20</v>
      </c>
      <c r="B893" s="7"/>
      <c r="C893" s="7"/>
      <c r="D893" s="8">
        <f t="shared" si="182"/>
        <v>9367.4402671346743</v>
      </c>
      <c r="E893" s="8">
        <f t="shared" si="182"/>
        <v>9723.6221644978214</v>
      </c>
      <c r="F893" s="8">
        <f t="shared" si="182"/>
        <v>10930.392870204454</v>
      </c>
      <c r="G893" s="8">
        <f t="shared" si="182"/>
        <v>10796.969851451633</v>
      </c>
      <c r="H893" s="8">
        <f t="shared" si="182"/>
        <v>12136.106654892783</v>
      </c>
      <c r="I893" s="8">
        <f t="shared" si="182"/>
        <v>11404.089663964254</v>
      </c>
      <c r="J893" s="8">
        <f t="shared" si="182"/>
        <v>10847.811220499476</v>
      </c>
      <c r="K893" s="8">
        <f t="shared" si="182"/>
        <v>10761.205760977551</v>
      </c>
      <c r="L893" s="8">
        <f t="shared" si="182"/>
        <v>11653.559840304779</v>
      </c>
      <c r="M893" s="8">
        <f t="shared" si="182"/>
        <v>11147.360307259274</v>
      </c>
      <c r="N893" s="8">
        <f t="shared" si="182"/>
        <v>10891.035848827512</v>
      </c>
      <c r="O893" s="8">
        <f t="shared" si="182"/>
        <v>10399.094080468296</v>
      </c>
      <c r="P893" s="8">
        <f t="shared" si="182"/>
        <v>130061.19904004177</v>
      </c>
    </row>
    <row r="894" spans="1:16" x14ac:dyDescent="0.25">
      <c r="A894" s="11" t="s">
        <v>21</v>
      </c>
      <c r="B894" s="7"/>
      <c r="C894" s="7"/>
      <c r="D894" s="8">
        <f>(D864/D879)*1000</f>
        <v>286410.80548321758</v>
      </c>
      <c r="E894" s="8">
        <f t="shared" si="182"/>
        <v>261265.4676649305</v>
      </c>
      <c r="F894" s="8">
        <f t="shared" si="182"/>
        <v>245944.06828703705</v>
      </c>
      <c r="G894" s="8">
        <f t="shared" si="182"/>
        <v>285651.9151475695</v>
      </c>
      <c r="H894" s="8">
        <f t="shared" si="182"/>
        <v>289985.27922453708</v>
      </c>
      <c r="I894" s="8">
        <f t="shared" si="182"/>
        <v>285784.29181134253</v>
      </c>
      <c r="J894" s="8">
        <f t="shared" si="182"/>
        <v>300239.99244624731</v>
      </c>
      <c r="K894" s="8">
        <f t="shared" si="182"/>
        <v>301851.22247679625</v>
      </c>
      <c r="L894" s="8">
        <f t="shared" si="182"/>
        <v>299537.75718232512</v>
      </c>
      <c r="M894" s="8">
        <f t="shared" si="182"/>
        <v>296634.2280607305</v>
      </c>
      <c r="N894" s="8">
        <f t="shared" si="182"/>
        <v>269158.13773148146</v>
      </c>
      <c r="O894" s="8">
        <f t="shared" si="182"/>
        <v>256429.71281828705</v>
      </c>
      <c r="P894" s="8">
        <f t="shared" si="182"/>
        <v>3378892.8783345027</v>
      </c>
    </row>
    <row r="895" spans="1:16" x14ac:dyDescent="0.25">
      <c r="A895" s="11"/>
      <c r="B895" s="7"/>
      <c r="C895" s="7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</row>
    <row r="896" spans="1:16" x14ac:dyDescent="0.25">
      <c r="A896" s="10" t="s">
        <v>22</v>
      </c>
      <c r="B896" s="7"/>
      <c r="C896" s="7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</row>
    <row r="897" spans="1:32" x14ac:dyDescent="0.25">
      <c r="A897" s="10" t="s">
        <v>28</v>
      </c>
      <c r="B897" s="7"/>
      <c r="C897" s="7"/>
      <c r="D897" s="8">
        <f t="shared" ref="D897:P897" si="183">(D867/D882)*1000</f>
        <v>1689.3166478202752</v>
      </c>
      <c r="E897" s="8">
        <f t="shared" si="183"/>
        <v>1507.5929119862608</v>
      </c>
      <c r="F897" s="8">
        <f t="shared" si="183"/>
        <v>1511.6635068419628</v>
      </c>
      <c r="G897" s="8">
        <f t="shared" si="183"/>
        <v>1553.3145780109164</v>
      </c>
      <c r="H897" s="8">
        <f t="shared" si="183"/>
        <v>1750.2338627182421</v>
      </c>
      <c r="I897" s="8">
        <f t="shared" si="183"/>
        <v>1909.9966097409579</v>
      </c>
      <c r="J897" s="8">
        <f t="shared" si="183"/>
        <v>2021.4918673803725</v>
      </c>
      <c r="K897" s="8">
        <f t="shared" si="183"/>
        <v>2051.5741347354137</v>
      </c>
      <c r="L897" s="8">
        <f t="shared" si="183"/>
        <v>1998.2733227829453</v>
      </c>
      <c r="M897" s="8">
        <f t="shared" si="183"/>
        <v>1842.5075900661009</v>
      </c>
      <c r="N897" s="8">
        <f t="shared" si="183"/>
        <v>1612.2377667913877</v>
      </c>
      <c r="O897" s="8">
        <f t="shared" si="183"/>
        <v>1594.3638438869566</v>
      </c>
      <c r="P897" s="8">
        <f t="shared" si="183"/>
        <v>21045.460989374529</v>
      </c>
    </row>
    <row r="898" spans="1:32" x14ac:dyDescent="0.25">
      <c r="A898" s="10"/>
      <c r="B898" s="7"/>
      <c r="C898" s="7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</row>
    <row r="899" spans="1:32" x14ac:dyDescent="0.25">
      <c r="A899" s="11" t="s">
        <v>24</v>
      </c>
      <c r="B899" s="7"/>
      <c r="C899" s="7"/>
      <c r="D899" s="8">
        <f t="shared" ref="D899:P899" si="184">(D869/D884)*1000</f>
        <v>192777637.50638378</v>
      </c>
      <c r="E899" s="8">
        <f t="shared" si="184"/>
        <v>191319698.15546244</v>
      </c>
      <c r="F899" s="8">
        <f t="shared" si="184"/>
        <v>184904117.6888071</v>
      </c>
      <c r="G899" s="8">
        <f t="shared" si="184"/>
        <v>218135273.91457906</v>
      </c>
      <c r="H899" s="8">
        <f t="shared" si="184"/>
        <v>237096570.17799821</v>
      </c>
      <c r="I899" s="8">
        <f t="shared" si="184"/>
        <v>244502957.90234834</v>
      </c>
      <c r="J899" s="8">
        <f t="shared" si="184"/>
        <v>254747343.18363783</v>
      </c>
      <c r="K899" s="8">
        <f t="shared" si="184"/>
        <v>246371845.11720186</v>
      </c>
      <c r="L899" s="8">
        <f t="shared" si="184"/>
        <v>260401402.75605193</v>
      </c>
      <c r="M899" s="8">
        <f t="shared" si="184"/>
        <v>250581853.36235225</v>
      </c>
      <c r="N899" s="8">
        <f t="shared" si="184"/>
        <v>229540613.09339926</v>
      </c>
      <c r="O899" s="8">
        <f t="shared" si="184"/>
        <v>205692131.81479707</v>
      </c>
      <c r="P899" s="8">
        <f t="shared" si="184"/>
        <v>2716071444.6730189</v>
      </c>
    </row>
    <row r="900" spans="1:32" x14ac:dyDescent="0.25">
      <c r="A900" s="7"/>
      <c r="B900" s="7"/>
      <c r="C900" s="7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</row>
    <row r="901" spans="1:32" x14ac:dyDescent="0.25">
      <c r="A901" s="14" t="s">
        <v>29</v>
      </c>
      <c r="B901" s="7"/>
      <c r="C901" s="7"/>
      <c r="D901" s="8">
        <f t="shared" ref="D901:P901" si="185">(D871/D886)*1000</f>
        <v>1759.9630622978486</v>
      </c>
      <c r="E901" s="8">
        <f t="shared" si="185"/>
        <v>1577.6290843916868</v>
      </c>
      <c r="F901" s="8">
        <f t="shared" si="185"/>
        <v>1579.2776316376041</v>
      </c>
      <c r="G901" s="8">
        <f t="shared" si="185"/>
        <v>1632.9952758372763</v>
      </c>
      <c r="H901" s="8">
        <f t="shared" si="185"/>
        <v>1836.7492448196422</v>
      </c>
      <c r="I901" s="8">
        <f t="shared" si="185"/>
        <v>1999.1194406439388</v>
      </c>
      <c r="J901" s="8">
        <f t="shared" si="185"/>
        <v>2114.2502873724807</v>
      </c>
      <c r="K901" s="8">
        <f t="shared" si="185"/>
        <v>2141.1871053221344</v>
      </c>
      <c r="L901" s="8">
        <f t="shared" si="185"/>
        <v>2092.8878536068792</v>
      </c>
      <c r="M901" s="8">
        <f t="shared" si="185"/>
        <v>1933.4567916589365</v>
      </c>
      <c r="N901" s="8">
        <f t="shared" si="185"/>
        <v>1695.4607396478664</v>
      </c>
      <c r="O901" s="8">
        <f t="shared" si="185"/>
        <v>1668.8602793586344</v>
      </c>
      <c r="P901" s="8">
        <f t="shared" si="185"/>
        <v>22034.950595576891</v>
      </c>
    </row>
    <row r="903" spans="1:32" x14ac:dyDescent="0.25">
      <c r="A903" s="1" t="s">
        <v>53</v>
      </c>
      <c r="B903" s="2"/>
      <c r="C903" s="2"/>
      <c r="D903" s="3"/>
      <c r="E903" s="3"/>
      <c r="F903" s="3"/>
      <c r="G903" s="3"/>
      <c r="H903" s="3"/>
      <c r="I903" s="3"/>
      <c r="J903" s="2"/>
      <c r="K903" s="3"/>
      <c r="L903" s="3"/>
      <c r="M903" s="3"/>
      <c r="N903" s="3"/>
      <c r="O903" s="3"/>
      <c r="P903" s="3"/>
    </row>
    <row r="904" spans="1:32" x14ac:dyDescent="0.25">
      <c r="A904" s="1" t="s">
        <v>1</v>
      </c>
      <c r="B904" s="2"/>
      <c r="C904" s="2"/>
      <c r="D904" s="3"/>
      <c r="E904" s="3"/>
      <c r="F904" s="3"/>
      <c r="G904" s="3"/>
      <c r="H904" s="3"/>
      <c r="I904" s="2"/>
      <c r="J904" s="3"/>
      <c r="K904" s="3"/>
      <c r="L904" s="3"/>
      <c r="M904" s="3"/>
      <c r="N904" s="3"/>
      <c r="O904" s="3"/>
      <c r="P904" s="3"/>
    </row>
    <row r="905" spans="1:32" x14ac:dyDescent="0.25">
      <c r="A905" s="1" t="s">
        <v>31</v>
      </c>
      <c r="B905" s="2"/>
      <c r="C905" s="2"/>
      <c r="D905" s="3"/>
      <c r="E905" s="3"/>
      <c r="F905" s="3"/>
      <c r="G905" s="3"/>
      <c r="H905" s="3"/>
      <c r="I905" s="2"/>
      <c r="J905" s="3"/>
      <c r="K905" s="3"/>
      <c r="L905" s="3"/>
      <c r="M905" s="3"/>
      <c r="N905" s="3"/>
      <c r="O905" s="3"/>
      <c r="P905" s="3"/>
    </row>
    <row r="906" spans="1:32" x14ac:dyDescent="0.25">
      <c r="A906" s="7"/>
      <c r="B906" s="7"/>
      <c r="C906" s="7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</row>
    <row r="907" spans="1:32" x14ac:dyDescent="0.25">
      <c r="A907" s="7"/>
      <c r="B907" s="7"/>
      <c r="C907" s="7"/>
      <c r="D907" s="9" t="s">
        <v>2</v>
      </c>
      <c r="E907" s="9" t="s">
        <v>3</v>
      </c>
      <c r="F907" s="9" t="s">
        <v>4</v>
      </c>
      <c r="G907" s="9" t="s">
        <v>5</v>
      </c>
      <c r="H907" s="9" t="s">
        <v>6</v>
      </c>
      <c r="I907" s="9" t="s">
        <v>7</v>
      </c>
      <c r="J907" s="9" t="s">
        <v>8</v>
      </c>
      <c r="K907" s="9" t="s">
        <v>9</v>
      </c>
      <c r="L907" s="9" t="s">
        <v>10</v>
      </c>
      <c r="M907" s="9" t="s">
        <v>11</v>
      </c>
      <c r="N907" s="9" t="s">
        <v>12</v>
      </c>
      <c r="O907" s="9" t="s">
        <v>13</v>
      </c>
      <c r="P907" s="9" t="s">
        <v>14</v>
      </c>
      <c r="U907" s="9" t="s">
        <v>2</v>
      </c>
      <c r="V907" s="9" t="s">
        <v>3</v>
      </c>
      <c r="W907" s="9" t="s">
        <v>4</v>
      </c>
      <c r="X907" s="9" t="s">
        <v>5</v>
      </c>
      <c r="Y907" s="9" t="s">
        <v>6</v>
      </c>
      <c r="Z907" s="9" t="s">
        <v>7</v>
      </c>
      <c r="AA907" s="9" t="s">
        <v>8</v>
      </c>
      <c r="AB907" s="9" t="s">
        <v>9</v>
      </c>
      <c r="AC907" s="9" t="s">
        <v>10</v>
      </c>
      <c r="AD907" s="9" t="s">
        <v>11</v>
      </c>
      <c r="AE907" s="9" t="s">
        <v>12</v>
      </c>
      <c r="AF907" s="9" t="s">
        <v>13</v>
      </c>
    </row>
    <row r="908" spans="1:32" x14ac:dyDescent="0.25">
      <c r="A908" s="10" t="s">
        <v>15</v>
      </c>
      <c r="B908" s="7"/>
      <c r="C908" s="7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</row>
    <row r="909" spans="1:32" x14ac:dyDescent="0.25">
      <c r="A909" s="11" t="s">
        <v>16</v>
      </c>
      <c r="B909" s="7"/>
      <c r="C909" s="7"/>
      <c r="D909" s="8">
        <v>5058046.6947239051</v>
      </c>
      <c r="E909" s="8">
        <v>4487237.7345894501</v>
      </c>
      <c r="F909" s="8">
        <v>4423163.7661965778</v>
      </c>
      <c r="G909" s="8">
        <v>4551993.7965620449</v>
      </c>
      <c r="H909" s="8">
        <v>5278767.5848920941</v>
      </c>
      <c r="I909" s="8">
        <v>5967627.9421480009</v>
      </c>
      <c r="J909" s="8">
        <v>6454650.444290706</v>
      </c>
      <c r="K909" s="8">
        <v>6609074.7901800256</v>
      </c>
      <c r="L909" s="8">
        <v>6401767.3301149793</v>
      </c>
      <c r="M909" s="8">
        <v>5773971.475660244</v>
      </c>
      <c r="N909" s="8">
        <v>4830974.9492170373</v>
      </c>
      <c r="O909" s="8">
        <v>4681576.2746494347</v>
      </c>
      <c r="P909" s="8">
        <f t="shared" ref="P909:P914" si="186">SUM(D909:O909)</f>
        <v>64518852.783224493</v>
      </c>
      <c r="U909" s="22">
        <f>+AF859+1</f>
        <v>109</v>
      </c>
      <c r="V909" s="22">
        <f>+U909+1</f>
        <v>110</v>
      </c>
      <c r="W909" s="22">
        <f t="shared" ref="W909:AF909" si="187">+V909+1</f>
        <v>111</v>
      </c>
      <c r="X909" s="22">
        <f t="shared" si="187"/>
        <v>112</v>
      </c>
      <c r="Y909" s="22">
        <f t="shared" si="187"/>
        <v>113</v>
      </c>
      <c r="Z909" s="22">
        <f t="shared" si="187"/>
        <v>114</v>
      </c>
      <c r="AA909" s="22">
        <f t="shared" si="187"/>
        <v>115</v>
      </c>
      <c r="AB909" s="22">
        <f t="shared" si="187"/>
        <v>116</v>
      </c>
      <c r="AC909" s="22">
        <f t="shared" si="187"/>
        <v>117</v>
      </c>
      <c r="AD909" s="22">
        <f t="shared" si="187"/>
        <v>118</v>
      </c>
      <c r="AE909" s="22">
        <f t="shared" si="187"/>
        <v>119</v>
      </c>
      <c r="AF909" s="22">
        <f t="shared" si="187"/>
        <v>120</v>
      </c>
    </row>
    <row r="910" spans="1:32" x14ac:dyDescent="0.25">
      <c r="A910" s="11" t="s">
        <v>17</v>
      </c>
      <c r="B910" s="7"/>
      <c r="C910" s="7"/>
      <c r="D910" s="8">
        <v>3923618.4466768</v>
      </c>
      <c r="E910" s="8">
        <v>3509974.2794194277</v>
      </c>
      <c r="F910" s="8">
        <v>3606686.278358391</v>
      </c>
      <c r="G910" s="8">
        <v>3715393.2335988656</v>
      </c>
      <c r="H910" s="8">
        <v>4090337.0570185618</v>
      </c>
      <c r="I910" s="8">
        <v>4302863.7435543686</v>
      </c>
      <c r="J910" s="8">
        <v>4444362.4762873109</v>
      </c>
      <c r="K910" s="8">
        <v>4460733.4480178934</v>
      </c>
      <c r="L910" s="8">
        <v>4391298.086109045</v>
      </c>
      <c r="M910" s="8">
        <v>4167125.3246314605</v>
      </c>
      <c r="N910" s="8">
        <v>3839735.040615649</v>
      </c>
      <c r="O910" s="8">
        <v>3895700.0910246349</v>
      </c>
      <c r="P910" s="8">
        <f t="shared" si="186"/>
        <v>48347827.505312406</v>
      </c>
    </row>
    <row r="911" spans="1:32" x14ac:dyDescent="0.25">
      <c r="A911" s="11" t="s">
        <v>18</v>
      </c>
      <c r="B911" s="7"/>
      <c r="C911" s="7"/>
      <c r="D911" s="8">
        <v>291195.28398501547</v>
      </c>
      <c r="E911" s="8">
        <v>290483.03658924683</v>
      </c>
      <c r="F911" s="8">
        <v>290888.44584651943</v>
      </c>
      <c r="G911" s="8">
        <v>291510.921420609</v>
      </c>
      <c r="H911" s="8">
        <v>292719.29628449061</v>
      </c>
      <c r="I911" s="8">
        <v>293668.02542351693</v>
      </c>
      <c r="J911" s="8">
        <v>294383.67306604201</v>
      </c>
      <c r="K911" s="8">
        <v>294520.18819401733</v>
      </c>
      <c r="L911" s="8">
        <v>293900.03745606181</v>
      </c>
      <c r="M911" s="8">
        <v>292892.68186655856</v>
      </c>
      <c r="N911" s="8">
        <v>291362.51862893283</v>
      </c>
      <c r="O911" s="8">
        <v>291091.11870342639</v>
      </c>
      <c r="P911" s="8">
        <f t="shared" si="186"/>
        <v>3508615.2274644375</v>
      </c>
    </row>
    <row r="912" spans="1:32" x14ac:dyDescent="0.25">
      <c r="A912" s="11" t="s">
        <v>19</v>
      </c>
      <c r="B912" s="7"/>
      <c r="C912" s="7"/>
      <c r="D912" s="8">
        <v>50615.572703077385</v>
      </c>
      <c r="E912" s="8">
        <v>46793.133875500622</v>
      </c>
      <c r="F912" s="8">
        <v>46846.648613379577</v>
      </c>
      <c r="G912" s="8">
        <v>49082.495500736281</v>
      </c>
      <c r="H912" s="8">
        <v>48778.042409446134</v>
      </c>
      <c r="I912" s="8">
        <v>45476.16546819084</v>
      </c>
      <c r="J912" s="8">
        <v>47231.213471231858</v>
      </c>
      <c r="K912" s="8">
        <v>55148.240151050486</v>
      </c>
      <c r="L912" s="8">
        <v>48292.48937125138</v>
      </c>
      <c r="M912" s="8">
        <v>44908.797075518552</v>
      </c>
      <c r="N912" s="8">
        <v>44318.268306960432</v>
      </c>
      <c r="O912" s="8">
        <v>51435.996674162845</v>
      </c>
      <c r="P912" s="8">
        <f t="shared" si="186"/>
        <v>578927.06362050644</v>
      </c>
    </row>
    <row r="913" spans="1:16" x14ac:dyDescent="0.25">
      <c r="A913" s="11" t="s">
        <v>20</v>
      </c>
      <c r="B913" s="7"/>
      <c r="C913" s="7"/>
      <c r="D913" s="8">
        <v>1636.5042888344933</v>
      </c>
      <c r="E913" s="8">
        <v>1698.4788914823234</v>
      </c>
      <c r="F913" s="8">
        <v>1909.3272276405617</v>
      </c>
      <c r="G913" s="8">
        <v>1886.4658546083706</v>
      </c>
      <c r="H913" s="8">
        <v>2121.3625097154363</v>
      </c>
      <c r="I913" s="8">
        <v>1993.0586072525093</v>
      </c>
      <c r="J913" s="8">
        <v>1896.1051133669587</v>
      </c>
      <c r="K913" s="8">
        <v>1880.880193410959</v>
      </c>
      <c r="L913" s="8">
        <v>2036.4910467299308</v>
      </c>
      <c r="M913" s="8">
        <v>1947.7829179507708</v>
      </c>
      <c r="N913" s="8">
        <v>1902.4663264493299</v>
      </c>
      <c r="O913" s="8">
        <v>1806.4197544252097</v>
      </c>
      <c r="P913" s="8">
        <f t="shared" si="186"/>
        <v>22715.342731866855</v>
      </c>
    </row>
    <row r="914" spans="1:16" x14ac:dyDescent="0.25">
      <c r="A914" s="11" t="s">
        <v>21</v>
      </c>
      <c r="B914" s="7"/>
      <c r="C914" s="7"/>
      <c r="D914" s="8">
        <v>7733.1541259765618</v>
      </c>
      <c r="E914" s="8">
        <v>7054.2911865234364</v>
      </c>
      <c r="F914" s="8">
        <v>6640.4050781249998</v>
      </c>
      <c r="G914" s="8">
        <v>7712.2491455078143</v>
      </c>
      <c r="H914" s="8">
        <v>7829.9737304687515</v>
      </c>
      <c r="I914" s="8">
        <v>7716.2370605468732</v>
      </c>
      <c r="J914" s="8">
        <v>8106.6094096679672</v>
      </c>
      <c r="K914" s="8">
        <v>8149.8690734863294</v>
      </c>
      <c r="L914" s="8">
        <v>8087.4489318847673</v>
      </c>
      <c r="M914" s="8">
        <v>8009.1102673339847</v>
      </c>
      <c r="N914" s="8">
        <v>7267.3141406249997</v>
      </c>
      <c r="O914" s="8">
        <v>6923.5738769531254</v>
      </c>
      <c r="P914" s="8">
        <f t="shared" si="186"/>
        <v>91230.236027099629</v>
      </c>
    </row>
    <row r="915" spans="1:16" x14ac:dyDescent="0.25">
      <c r="A915" s="11"/>
      <c r="B915" s="7"/>
      <c r="C915" s="7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</row>
    <row r="916" spans="1:16" x14ac:dyDescent="0.25">
      <c r="A916" s="10" t="s">
        <v>22</v>
      </c>
      <c r="B916" s="7"/>
      <c r="C916" s="7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</row>
    <row r="917" spans="1:16" x14ac:dyDescent="0.25">
      <c r="A917" s="10" t="s">
        <v>23</v>
      </c>
      <c r="B917" s="7"/>
      <c r="C917" s="7"/>
      <c r="D917" s="8">
        <f>SUM(D909:D916)</f>
        <v>9332845.6565036085</v>
      </c>
      <c r="E917" s="8">
        <f t="shared" ref="E917:P917" si="188">SUM(E909:E916)</f>
        <v>8343240.9545516316</v>
      </c>
      <c r="F917" s="8">
        <f t="shared" si="188"/>
        <v>8376134.8713206341</v>
      </c>
      <c r="G917" s="8">
        <f t="shared" si="188"/>
        <v>8617579.1620823704</v>
      </c>
      <c r="H917" s="8">
        <f t="shared" si="188"/>
        <v>9720553.3168447781</v>
      </c>
      <c r="I917" s="8">
        <f t="shared" si="188"/>
        <v>10619345.172261877</v>
      </c>
      <c r="J917" s="8">
        <f t="shared" si="188"/>
        <v>11250630.521638326</v>
      </c>
      <c r="K917" s="8">
        <f t="shared" si="188"/>
        <v>11429507.415809883</v>
      </c>
      <c r="L917" s="8">
        <f t="shared" si="188"/>
        <v>11145381.883029953</v>
      </c>
      <c r="M917" s="8">
        <f t="shared" si="188"/>
        <v>10288855.172419066</v>
      </c>
      <c r="N917" s="8">
        <f t="shared" si="188"/>
        <v>9015560.5572356544</v>
      </c>
      <c r="O917" s="8">
        <f t="shared" si="188"/>
        <v>8928533.474683037</v>
      </c>
      <c r="P917" s="8">
        <f t="shared" si="188"/>
        <v>117068168.15838082</v>
      </c>
    </row>
    <row r="918" spans="1:16" x14ac:dyDescent="0.25">
      <c r="A918" s="10"/>
      <c r="B918" s="7"/>
      <c r="C918" s="7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</row>
    <row r="919" spans="1:16" x14ac:dyDescent="0.25">
      <c r="A919" s="11" t="s">
        <v>24</v>
      </c>
      <c r="B919" s="7"/>
      <c r="C919" s="7"/>
      <c r="D919" s="8">
        <v>391169.3702125845</v>
      </c>
      <c r="E919" s="8">
        <v>388209.23690540204</v>
      </c>
      <c r="F919" s="8">
        <v>375195.29480792931</v>
      </c>
      <c r="G919" s="8">
        <v>442631.69420369016</v>
      </c>
      <c r="H919" s="8">
        <v>481113.98965737707</v>
      </c>
      <c r="I919" s="8">
        <v>496123.65831863193</v>
      </c>
      <c r="J919" s="8">
        <v>516900.56638449547</v>
      </c>
      <c r="K919" s="8">
        <v>499876.1800032988</v>
      </c>
      <c r="L919" s="8">
        <v>528358.39337559184</v>
      </c>
      <c r="M919" s="8">
        <v>508462.96698054846</v>
      </c>
      <c r="N919" s="8">
        <v>465765.69794777746</v>
      </c>
      <c r="O919" s="8">
        <v>417388.99624929787</v>
      </c>
      <c r="P919" s="8">
        <f>SUM(D919:O919)</f>
        <v>5511196.0450466257</v>
      </c>
    </row>
    <row r="920" spans="1:16" x14ac:dyDescent="0.25">
      <c r="A920" s="7"/>
      <c r="B920" s="7"/>
      <c r="C920" s="7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</row>
    <row r="921" spans="1:16" x14ac:dyDescent="0.25">
      <c r="A921" s="10" t="s">
        <v>25</v>
      </c>
      <c r="B921" s="7"/>
      <c r="C921" s="7"/>
      <c r="D921" s="8">
        <f>SUM(D917:D919)</f>
        <v>9724015.0267161932</v>
      </c>
      <c r="E921" s="8">
        <f t="shared" ref="E921:O921" si="189">SUM(E917:E919)</f>
        <v>8731450.1914570332</v>
      </c>
      <c r="F921" s="8">
        <f t="shared" si="189"/>
        <v>8751330.1661285628</v>
      </c>
      <c r="G921" s="8">
        <f t="shared" si="189"/>
        <v>9060210.8562860601</v>
      </c>
      <c r="H921" s="8">
        <f t="shared" si="189"/>
        <v>10201667.306502156</v>
      </c>
      <c r="I921" s="8">
        <f t="shared" si="189"/>
        <v>11115468.830580508</v>
      </c>
      <c r="J921" s="8">
        <f t="shared" si="189"/>
        <v>11767531.088022823</v>
      </c>
      <c r="K921" s="8">
        <f t="shared" si="189"/>
        <v>11929383.595813181</v>
      </c>
      <c r="L921" s="8">
        <f t="shared" si="189"/>
        <v>11673740.276405545</v>
      </c>
      <c r="M921" s="8">
        <f t="shared" si="189"/>
        <v>10797318.139399614</v>
      </c>
      <c r="N921" s="8">
        <f t="shared" si="189"/>
        <v>9481326.2551834323</v>
      </c>
      <c r="O921" s="8">
        <f t="shared" si="189"/>
        <v>9345922.4709323347</v>
      </c>
      <c r="P921" s="8">
        <f>SUM(P917:P919)</f>
        <v>122579364.20342745</v>
      </c>
    </row>
    <row r="922" spans="1:16" x14ac:dyDescent="0.25">
      <c r="A922" s="7"/>
      <c r="B922" s="7"/>
      <c r="C922" s="7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</row>
    <row r="923" spans="1:16" x14ac:dyDescent="0.25">
      <c r="A923" s="10" t="s">
        <v>26</v>
      </c>
      <c r="B923" s="7"/>
      <c r="C923" s="7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</row>
    <row r="924" spans="1:16" x14ac:dyDescent="0.25">
      <c r="A924" s="11" t="s">
        <v>16</v>
      </c>
      <c r="B924" s="7"/>
      <c r="C924" s="7"/>
      <c r="D924" s="13">
        <v>4912038.5619524559</v>
      </c>
      <c r="E924" s="13">
        <v>4917497.2714403123</v>
      </c>
      <c r="F924" s="13">
        <v>4922960.6380991526</v>
      </c>
      <c r="G924" s="13">
        <v>4928331.6636611717</v>
      </c>
      <c r="H924" s="13">
        <v>4933668.4637547573</v>
      </c>
      <c r="I924" s="13">
        <v>4939051.4937248873</v>
      </c>
      <c r="J924" s="13">
        <v>4944427.1144001819</v>
      </c>
      <c r="K924" s="13">
        <v>4949834.1428866619</v>
      </c>
      <c r="L924" s="13">
        <v>4955267.5992649617</v>
      </c>
      <c r="M924" s="13">
        <v>4960713.9362549344</v>
      </c>
      <c r="N924" s="13">
        <v>4966168.4331062064</v>
      </c>
      <c r="O924" s="13">
        <v>4971634.1177729797</v>
      </c>
      <c r="P924" s="8">
        <f>AVERAGE(C924:O924)</f>
        <v>4941799.4530265555</v>
      </c>
    </row>
    <row r="925" spans="1:16" x14ac:dyDescent="0.25">
      <c r="A925" s="11" t="s">
        <v>17</v>
      </c>
      <c r="B925" s="7"/>
      <c r="C925" s="7"/>
      <c r="D925" s="13">
        <v>596951.17000151449</v>
      </c>
      <c r="E925" s="13">
        <v>597389.6667884175</v>
      </c>
      <c r="F925" s="13">
        <v>597832.74716372462</v>
      </c>
      <c r="G925" s="13">
        <v>598299.56972280669</v>
      </c>
      <c r="H925" s="13">
        <v>598763.75210663304</v>
      </c>
      <c r="I925" s="13">
        <v>599218.11843128887</v>
      </c>
      <c r="J925" s="13">
        <v>599668.81730563799</v>
      </c>
      <c r="K925" s="13">
        <v>600119.35903662886</v>
      </c>
      <c r="L925" s="13">
        <v>600566.8394713786</v>
      </c>
      <c r="M925" s="13">
        <v>601007.88084272598</v>
      </c>
      <c r="N925" s="13">
        <v>601446.54944596812</v>
      </c>
      <c r="O925" s="13">
        <v>601878.18886784744</v>
      </c>
      <c r="P925" s="8">
        <f>AVERAGE(D925:O925)</f>
        <v>599428.55493204761</v>
      </c>
    </row>
    <row r="926" spans="1:16" x14ac:dyDescent="0.25">
      <c r="A926" s="11" t="s">
        <v>18</v>
      </c>
      <c r="B926" s="7"/>
      <c r="C926" s="7"/>
      <c r="D926" s="13">
        <v>14305.002440826782</v>
      </c>
      <c r="E926" s="13">
        <v>14307.570971355097</v>
      </c>
      <c r="F926" s="13">
        <v>14310.215495453103</v>
      </c>
      <c r="G926" s="13">
        <v>14318.689396463924</v>
      </c>
      <c r="H926" s="13">
        <v>14324.151167060005</v>
      </c>
      <c r="I926" s="13">
        <v>14331.714219912295</v>
      </c>
      <c r="J926" s="13">
        <v>14337.754975656615</v>
      </c>
      <c r="K926" s="13">
        <v>14344.34937809099</v>
      </c>
      <c r="L926" s="13">
        <v>14347.825070405994</v>
      </c>
      <c r="M926" s="13">
        <v>14347.387568515125</v>
      </c>
      <c r="N926" s="13">
        <v>14348.246230655655</v>
      </c>
      <c r="O926" s="13">
        <v>14348.539171778692</v>
      </c>
      <c r="P926" s="8">
        <f>AVERAGE(D926:O926)</f>
        <v>14330.953840514521</v>
      </c>
    </row>
    <row r="927" spans="1:16" x14ac:dyDescent="0.25">
      <c r="A927" s="11" t="s">
        <v>19</v>
      </c>
      <c r="B927" s="7"/>
      <c r="C927" s="7"/>
      <c r="D927" s="13">
        <v>4565.7039277476297</v>
      </c>
      <c r="E927" s="13">
        <v>4572.1635715863104</v>
      </c>
      <c r="F927" s="13">
        <v>4578.61917501479</v>
      </c>
      <c r="G927" s="13">
        <v>4585.0707405602798</v>
      </c>
      <c r="H927" s="13">
        <v>4591.51827074841</v>
      </c>
      <c r="I927" s="13">
        <v>4597.9617681032496</v>
      </c>
      <c r="J927" s="13">
        <v>4604.4012351472602</v>
      </c>
      <c r="K927" s="13">
        <v>4610.8366744013501</v>
      </c>
      <c r="L927" s="13">
        <v>4617.2680883848298</v>
      </c>
      <c r="M927" s="13">
        <v>4623.6954796154696</v>
      </c>
      <c r="N927" s="13">
        <v>4630.1188506094104</v>
      </c>
      <c r="O927" s="13">
        <v>4636.5382038812704</v>
      </c>
      <c r="P927" s="8">
        <f>AVERAGE(D927:O927)</f>
        <v>4601.1579988166877</v>
      </c>
    </row>
    <row r="928" spans="1:16" x14ac:dyDescent="0.25">
      <c r="A928" s="11" t="s">
        <v>20</v>
      </c>
      <c r="B928" s="7"/>
      <c r="C928" s="7"/>
      <c r="D928" s="13">
        <v>174</v>
      </c>
      <c r="E928" s="13">
        <v>174</v>
      </c>
      <c r="F928" s="13">
        <v>174</v>
      </c>
      <c r="G928" s="13">
        <v>174</v>
      </c>
      <c r="H928" s="13">
        <v>174</v>
      </c>
      <c r="I928" s="13">
        <v>174</v>
      </c>
      <c r="J928" s="13">
        <v>174</v>
      </c>
      <c r="K928" s="13">
        <v>174</v>
      </c>
      <c r="L928" s="13">
        <v>174</v>
      </c>
      <c r="M928" s="13">
        <v>174</v>
      </c>
      <c r="N928" s="13">
        <v>174</v>
      </c>
      <c r="O928" s="13">
        <v>173</v>
      </c>
      <c r="P928" s="8">
        <f>AVERAGE(D928:O928)</f>
        <v>173.91666666666666</v>
      </c>
    </row>
    <row r="929" spans="1:16" x14ac:dyDescent="0.25">
      <c r="A929" s="11" t="s">
        <v>21</v>
      </c>
      <c r="B929" s="7"/>
      <c r="C929" s="7"/>
      <c r="D929" s="13">
        <v>27</v>
      </c>
      <c r="E929" s="13">
        <v>27</v>
      </c>
      <c r="F929" s="13">
        <v>27</v>
      </c>
      <c r="G929" s="13">
        <v>27</v>
      </c>
      <c r="H929" s="13">
        <v>27</v>
      </c>
      <c r="I929" s="13">
        <v>27</v>
      </c>
      <c r="J929" s="13">
        <v>27</v>
      </c>
      <c r="K929" s="13">
        <v>27</v>
      </c>
      <c r="L929" s="13">
        <v>27</v>
      </c>
      <c r="M929" s="13">
        <v>27</v>
      </c>
      <c r="N929" s="13">
        <v>27</v>
      </c>
      <c r="O929" s="13">
        <v>27</v>
      </c>
      <c r="P929" s="8">
        <f>AVERAGE(D929:O929)</f>
        <v>27</v>
      </c>
    </row>
    <row r="930" spans="1:16" x14ac:dyDescent="0.25">
      <c r="A930" s="11"/>
      <c r="B930" s="7"/>
      <c r="C930" s="7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</row>
    <row r="931" spans="1:16" x14ac:dyDescent="0.25">
      <c r="A931" s="10" t="s">
        <v>22</v>
      </c>
      <c r="B931" s="7"/>
      <c r="C931" s="7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</row>
    <row r="932" spans="1:16" x14ac:dyDescent="0.25">
      <c r="A932" s="10" t="s">
        <v>26</v>
      </c>
      <c r="B932" s="7"/>
      <c r="C932" s="7"/>
      <c r="D932" s="8">
        <f t="shared" ref="D932:P932" si="190">SUM(D924:D931)</f>
        <v>5528061.438322545</v>
      </c>
      <c r="E932" s="8">
        <f t="shared" si="190"/>
        <v>5533967.6727716709</v>
      </c>
      <c r="F932" s="8">
        <f t="shared" si="190"/>
        <v>5539883.219933345</v>
      </c>
      <c r="G932" s="8">
        <f t="shared" si="190"/>
        <v>5545735.9935210031</v>
      </c>
      <c r="H932" s="8">
        <f t="shared" si="190"/>
        <v>5551548.8852991993</v>
      </c>
      <c r="I932" s="8">
        <f t="shared" si="190"/>
        <v>5557400.2881441908</v>
      </c>
      <c r="J932" s="8">
        <f t="shared" si="190"/>
        <v>5563239.0879166238</v>
      </c>
      <c r="K932" s="8">
        <f t="shared" si="190"/>
        <v>5569109.6879757838</v>
      </c>
      <c r="L932" s="8">
        <f t="shared" si="190"/>
        <v>5575000.5318951309</v>
      </c>
      <c r="M932" s="8">
        <f t="shared" si="190"/>
        <v>5580893.9001457905</v>
      </c>
      <c r="N932" s="8">
        <f t="shared" si="190"/>
        <v>5586794.3476334391</v>
      </c>
      <c r="O932" s="8">
        <f t="shared" si="190"/>
        <v>5592697.3840164868</v>
      </c>
      <c r="P932" s="8">
        <f t="shared" si="190"/>
        <v>5560361.0364646018</v>
      </c>
    </row>
    <row r="933" spans="1:16" x14ac:dyDescent="0.25">
      <c r="A933" s="10"/>
      <c r="B933" s="7"/>
      <c r="C933" s="7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</row>
    <row r="934" spans="1:16" x14ac:dyDescent="0.25">
      <c r="A934" s="11" t="s">
        <v>24</v>
      </c>
      <c r="B934" s="7"/>
      <c r="C934" s="7"/>
      <c r="D934" s="13">
        <v>2</v>
      </c>
      <c r="E934" s="13">
        <v>2</v>
      </c>
      <c r="F934" s="13">
        <v>2</v>
      </c>
      <c r="G934" s="13">
        <v>2</v>
      </c>
      <c r="H934" s="13">
        <v>2</v>
      </c>
      <c r="I934" s="13">
        <v>2</v>
      </c>
      <c r="J934" s="13">
        <v>2</v>
      </c>
      <c r="K934" s="13">
        <v>2</v>
      </c>
      <c r="L934" s="13">
        <v>2</v>
      </c>
      <c r="M934" s="13">
        <v>2</v>
      </c>
      <c r="N934" s="13">
        <v>2</v>
      </c>
      <c r="O934" s="13">
        <v>2</v>
      </c>
      <c r="P934" s="8">
        <f>AVERAGE(D934:O934)</f>
        <v>2</v>
      </c>
    </row>
    <row r="935" spans="1:16" x14ac:dyDescent="0.25">
      <c r="A935" s="7"/>
      <c r="B935" s="7"/>
      <c r="C935" s="7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</row>
    <row r="936" spans="1:16" x14ac:dyDescent="0.25">
      <c r="A936" s="14" t="s">
        <v>27</v>
      </c>
      <c r="B936" s="7"/>
      <c r="C936" s="7"/>
      <c r="D936" s="8">
        <f t="shared" ref="D936:O936" si="191">SUM(D932:D934)</f>
        <v>5528063.438322545</v>
      </c>
      <c r="E936" s="8">
        <f t="shared" si="191"/>
        <v>5533969.6727716709</v>
      </c>
      <c r="F936" s="8">
        <f t="shared" si="191"/>
        <v>5539885.219933345</v>
      </c>
      <c r="G936" s="8">
        <f t="shared" si="191"/>
        <v>5545737.9935210031</v>
      </c>
      <c r="H936" s="8">
        <f t="shared" si="191"/>
        <v>5551550.8852991993</v>
      </c>
      <c r="I936" s="8">
        <f t="shared" si="191"/>
        <v>5557402.2881441908</v>
      </c>
      <c r="J936" s="8">
        <f t="shared" si="191"/>
        <v>5563241.0879166238</v>
      </c>
      <c r="K936" s="8">
        <f t="shared" si="191"/>
        <v>5569111.6879757838</v>
      </c>
      <c r="L936" s="8">
        <f t="shared" si="191"/>
        <v>5575002.5318951309</v>
      </c>
      <c r="M936" s="8">
        <f t="shared" si="191"/>
        <v>5580895.9001457905</v>
      </c>
      <c r="N936" s="8">
        <f t="shared" si="191"/>
        <v>5586796.3476334391</v>
      </c>
      <c r="O936" s="8">
        <f t="shared" si="191"/>
        <v>5592699.3840164868</v>
      </c>
      <c r="P936" s="8">
        <f>SUM(P932:P934)</f>
        <v>5560363.0364646018</v>
      </c>
    </row>
    <row r="937" spans="1:16" x14ac:dyDescent="0.25">
      <c r="A937" s="7"/>
      <c r="B937" s="7"/>
      <c r="C937" s="7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</row>
    <row r="938" spans="1:16" x14ac:dyDescent="0.25">
      <c r="A938" s="10" t="s">
        <v>28</v>
      </c>
      <c r="B938" s="7"/>
      <c r="C938" s="7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</row>
    <row r="939" spans="1:16" x14ac:dyDescent="0.25">
      <c r="A939" s="11" t="s">
        <v>16</v>
      </c>
      <c r="B939" s="7"/>
      <c r="C939" s="7"/>
      <c r="D939" s="8">
        <f t="shared" ref="D939:P944" si="192">(D909/D924)*1000</f>
        <v>1029.7245493759751</v>
      </c>
      <c r="E939" s="8">
        <f t="shared" si="192"/>
        <v>912.50436693687459</v>
      </c>
      <c r="F939" s="8">
        <f t="shared" si="192"/>
        <v>898.4763623672693</v>
      </c>
      <c r="G939" s="8">
        <f t="shared" si="192"/>
        <v>923.63787732184562</v>
      </c>
      <c r="H939" s="8">
        <f t="shared" si="192"/>
        <v>1069.9477728737979</v>
      </c>
      <c r="I939" s="8">
        <f t="shared" si="192"/>
        <v>1208.2538418013924</v>
      </c>
      <c r="J939" s="8">
        <f t="shared" si="192"/>
        <v>1305.4394968210047</v>
      </c>
      <c r="K939" s="8">
        <f t="shared" si="192"/>
        <v>1335.2113625216789</v>
      </c>
      <c r="L939" s="8">
        <f t="shared" si="192"/>
        <v>1291.9115268496466</v>
      </c>
      <c r="M939" s="8">
        <f t="shared" si="192"/>
        <v>1163.9396163245153</v>
      </c>
      <c r="N939" s="8">
        <f t="shared" si="192"/>
        <v>972.77710458068191</v>
      </c>
      <c r="O939" s="8">
        <f t="shared" si="192"/>
        <v>941.65744375946258</v>
      </c>
      <c r="P939" s="8">
        <f t="shared" si="192"/>
        <v>13055.740807877293</v>
      </c>
    </row>
    <row r="940" spans="1:16" x14ac:dyDescent="0.25">
      <c r="A940" s="11" t="s">
        <v>17</v>
      </c>
      <c r="B940" s="7"/>
      <c r="C940" s="7"/>
      <c r="D940" s="8">
        <f t="shared" si="192"/>
        <v>6572.7628051501188</v>
      </c>
      <c r="E940" s="8">
        <f t="shared" si="192"/>
        <v>5875.5189025768414</v>
      </c>
      <c r="F940" s="8">
        <f t="shared" si="192"/>
        <v>6032.9352907973962</v>
      </c>
      <c r="G940" s="8">
        <f t="shared" si="192"/>
        <v>6209.9212862884297</v>
      </c>
      <c r="H940" s="8">
        <f t="shared" si="192"/>
        <v>6831.3037364528354</v>
      </c>
      <c r="I940" s="8">
        <f t="shared" si="192"/>
        <v>7180.7971274616411</v>
      </c>
      <c r="J940" s="8">
        <f t="shared" si="192"/>
        <v>7411.3616516800093</v>
      </c>
      <c r="K940" s="8">
        <f t="shared" si="192"/>
        <v>7433.0770718323529</v>
      </c>
      <c r="L940" s="8">
        <f t="shared" si="192"/>
        <v>7311.922333198223</v>
      </c>
      <c r="M940" s="8">
        <f t="shared" si="192"/>
        <v>6933.5618674223842</v>
      </c>
      <c r="N940" s="8">
        <f t="shared" si="192"/>
        <v>6384.1667129900088</v>
      </c>
      <c r="O940" s="8">
        <f t="shared" si="192"/>
        <v>6472.5722963189182</v>
      </c>
      <c r="P940" s="8">
        <f t="shared" si="192"/>
        <v>80656.53046974582</v>
      </c>
    </row>
    <row r="941" spans="1:16" x14ac:dyDescent="0.25">
      <c r="A941" s="11" t="s">
        <v>18</v>
      </c>
      <c r="B941" s="7"/>
      <c r="C941" s="7"/>
      <c r="D941" s="8">
        <f t="shared" si="192"/>
        <v>20356.185550443384</v>
      </c>
      <c r="E941" s="8">
        <f t="shared" si="192"/>
        <v>20302.750003534293</v>
      </c>
      <c r="F941" s="8">
        <f t="shared" si="192"/>
        <v>20327.328120177204</v>
      </c>
      <c r="G941" s="8">
        <f t="shared" si="192"/>
        <v>20358.771207970971</v>
      </c>
      <c r="H941" s="8">
        <f t="shared" si="192"/>
        <v>20435.367713629799</v>
      </c>
      <c r="I941" s="8">
        <f t="shared" si="192"/>
        <v>20490.781557414703</v>
      </c>
      <c r="J941" s="8">
        <f t="shared" si="192"/>
        <v>20532.061927816583</v>
      </c>
      <c r="K941" s="8">
        <f t="shared" si="192"/>
        <v>20532.139899203528</v>
      </c>
      <c r="L941" s="8">
        <f t="shared" si="192"/>
        <v>20483.943455810855</v>
      </c>
      <c r="M941" s="8">
        <f t="shared" si="192"/>
        <v>20414.35630478834</v>
      </c>
      <c r="N941" s="8">
        <f t="shared" si="192"/>
        <v>20306.490001992304</v>
      </c>
      <c r="O941" s="8">
        <f t="shared" si="192"/>
        <v>20287.160610465253</v>
      </c>
      <c r="P941" s="8">
        <f t="shared" si="192"/>
        <v>244827.75302404215</v>
      </c>
    </row>
    <row r="942" spans="1:16" x14ac:dyDescent="0.25">
      <c r="A942" s="11" t="s">
        <v>19</v>
      </c>
      <c r="B942" s="7"/>
      <c r="C942" s="7"/>
      <c r="D942" s="8">
        <f t="shared" si="192"/>
        <v>11086.039196599251</v>
      </c>
      <c r="E942" s="8">
        <f t="shared" si="192"/>
        <v>10234.35254291783</v>
      </c>
      <c r="F942" s="8">
        <f t="shared" si="192"/>
        <v>10231.610628160237</v>
      </c>
      <c r="G942" s="8">
        <f t="shared" si="192"/>
        <v>10704.850214533128</v>
      </c>
      <c r="H942" s="8">
        <f t="shared" si="192"/>
        <v>10623.510467158698</v>
      </c>
      <c r="I942" s="8">
        <f t="shared" si="192"/>
        <v>9890.5053503632444</v>
      </c>
      <c r="J942" s="8">
        <f t="shared" si="192"/>
        <v>10257.84050067072</v>
      </c>
      <c r="K942" s="8">
        <f t="shared" si="192"/>
        <v>11960.57115994261</v>
      </c>
      <c r="L942" s="8">
        <f t="shared" si="192"/>
        <v>10459.104484908654</v>
      </c>
      <c r="M942" s="8">
        <f t="shared" si="192"/>
        <v>9712.7497417397826</v>
      </c>
      <c r="N942" s="8">
        <f t="shared" si="192"/>
        <v>9571.7344925448979</v>
      </c>
      <c r="O942" s="8">
        <f t="shared" si="192"/>
        <v>11093.620803362626</v>
      </c>
      <c r="P942" s="8">
        <f t="shared" si="192"/>
        <v>125822.03518535837</v>
      </c>
    </row>
    <row r="943" spans="1:16" x14ac:dyDescent="0.25">
      <c r="A943" s="11" t="s">
        <v>20</v>
      </c>
      <c r="B943" s="7"/>
      <c r="C943" s="7"/>
      <c r="D943" s="8">
        <f t="shared" si="192"/>
        <v>9405.1970622672015</v>
      </c>
      <c r="E943" s="8">
        <f t="shared" si="192"/>
        <v>9761.3729395535829</v>
      </c>
      <c r="F943" s="8">
        <f t="shared" si="192"/>
        <v>10973.144986440009</v>
      </c>
      <c r="G943" s="8">
        <f t="shared" si="192"/>
        <v>10841.757785105578</v>
      </c>
      <c r="H943" s="8">
        <f t="shared" si="192"/>
        <v>12191.738561582968</v>
      </c>
      <c r="I943" s="8">
        <f t="shared" si="192"/>
        <v>11454.35981179603</v>
      </c>
      <c r="J943" s="8">
        <f t="shared" si="192"/>
        <v>10897.155823948038</v>
      </c>
      <c r="K943" s="8">
        <f t="shared" si="192"/>
        <v>10809.656283971028</v>
      </c>
      <c r="L943" s="8">
        <f t="shared" si="192"/>
        <v>11703.971532930636</v>
      </c>
      <c r="M943" s="8">
        <f t="shared" si="192"/>
        <v>11194.154700866498</v>
      </c>
      <c r="N943" s="8">
        <f t="shared" si="192"/>
        <v>10933.714519823734</v>
      </c>
      <c r="O943" s="8">
        <f t="shared" si="192"/>
        <v>10441.732684538785</v>
      </c>
      <c r="P943" s="8">
        <f t="shared" si="192"/>
        <v>130610.49965615825</v>
      </c>
    </row>
    <row r="944" spans="1:16" x14ac:dyDescent="0.25">
      <c r="A944" s="11" t="s">
        <v>21</v>
      </c>
      <c r="B944" s="7"/>
      <c r="C944" s="7"/>
      <c r="D944" s="8">
        <f>(D914/D929)*1000</f>
        <v>286413.11577690969</v>
      </c>
      <c r="E944" s="8">
        <f t="shared" si="192"/>
        <v>261270.04394531247</v>
      </c>
      <c r="F944" s="8">
        <f t="shared" si="192"/>
        <v>245940.92881944444</v>
      </c>
      <c r="G944" s="8">
        <f t="shared" si="192"/>
        <v>285638.85724103014</v>
      </c>
      <c r="H944" s="8">
        <f t="shared" si="192"/>
        <v>289999.0270543982</v>
      </c>
      <c r="I944" s="8">
        <f t="shared" si="192"/>
        <v>285786.55779803236</v>
      </c>
      <c r="J944" s="8">
        <f t="shared" si="192"/>
        <v>300244.79295066546</v>
      </c>
      <c r="K944" s="8">
        <f t="shared" si="192"/>
        <v>301847.00272171589</v>
      </c>
      <c r="L944" s="8">
        <f t="shared" si="192"/>
        <v>299535.14562536171</v>
      </c>
      <c r="M944" s="8">
        <f t="shared" si="192"/>
        <v>296633.7136049624</v>
      </c>
      <c r="N944" s="8">
        <f t="shared" si="192"/>
        <v>269159.78298611112</v>
      </c>
      <c r="O944" s="8">
        <f t="shared" si="192"/>
        <v>256428.662109375</v>
      </c>
      <c r="P944" s="8">
        <f t="shared" si="192"/>
        <v>3378897.6306333197</v>
      </c>
    </row>
    <row r="945" spans="1:32" x14ac:dyDescent="0.25">
      <c r="A945" s="11"/>
      <c r="B945" s="7"/>
      <c r="C945" s="7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</row>
    <row r="946" spans="1:32" x14ac:dyDescent="0.25">
      <c r="A946" s="10" t="s">
        <v>22</v>
      </c>
      <c r="B946" s="7"/>
      <c r="C946" s="7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</row>
    <row r="947" spans="1:32" x14ac:dyDescent="0.25">
      <c r="A947" s="10" t="s">
        <v>28</v>
      </c>
      <c r="B947" s="7"/>
      <c r="C947" s="7"/>
      <c r="D947" s="8">
        <f t="shared" ref="D947:P947" si="193">(D917/D932)*1000</f>
        <v>1688.2673538692798</v>
      </c>
      <c r="E947" s="8">
        <f t="shared" si="193"/>
        <v>1507.641794801621</v>
      </c>
      <c r="F947" s="8">
        <f t="shared" si="193"/>
        <v>1511.9695738679154</v>
      </c>
      <c r="G947" s="8">
        <f t="shared" si="193"/>
        <v>1553.9108194386017</v>
      </c>
      <c r="H947" s="8">
        <f t="shared" si="193"/>
        <v>1750.9623922407181</v>
      </c>
      <c r="I947" s="8">
        <f t="shared" si="193"/>
        <v>1910.8476304858805</v>
      </c>
      <c r="J947" s="8">
        <f t="shared" si="193"/>
        <v>2022.316557646199</v>
      </c>
      <c r="K947" s="8">
        <f t="shared" si="193"/>
        <v>2052.304238231693</v>
      </c>
      <c r="L947" s="8">
        <f t="shared" si="193"/>
        <v>1999.1714474763039</v>
      </c>
      <c r="M947" s="8">
        <f t="shared" si="193"/>
        <v>1843.5855181103313</v>
      </c>
      <c r="N947" s="8">
        <f t="shared" si="193"/>
        <v>1613.7269418292867</v>
      </c>
      <c r="O947" s="8">
        <f t="shared" si="193"/>
        <v>1596.4628267211672</v>
      </c>
      <c r="P947" s="8">
        <f t="shared" si="193"/>
        <v>21054.058790544885</v>
      </c>
    </row>
    <row r="948" spans="1:32" x14ac:dyDescent="0.25">
      <c r="A948" s="10"/>
      <c r="B948" s="7"/>
      <c r="C948" s="7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</row>
    <row r="949" spans="1:32" x14ac:dyDescent="0.25">
      <c r="A949" s="11" t="s">
        <v>24</v>
      </c>
      <c r="B949" s="7"/>
      <c r="C949" s="7"/>
      <c r="D949" s="8">
        <f t="shared" ref="D949:P949" si="194">(D919/D934)*1000</f>
        <v>195584685.10629225</v>
      </c>
      <c r="E949" s="8">
        <f t="shared" si="194"/>
        <v>194104618.45270103</v>
      </c>
      <c r="F949" s="8">
        <f t="shared" si="194"/>
        <v>187597647.40396467</v>
      </c>
      <c r="G949" s="8">
        <f t="shared" si="194"/>
        <v>221315847.10184509</v>
      </c>
      <c r="H949" s="8">
        <f t="shared" si="194"/>
        <v>240556994.82868853</v>
      </c>
      <c r="I949" s="8">
        <f t="shared" si="194"/>
        <v>248061829.15931597</v>
      </c>
      <c r="J949" s="8">
        <f t="shared" si="194"/>
        <v>258450283.19224775</v>
      </c>
      <c r="K949" s="8">
        <f t="shared" si="194"/>
        <v>249938090.00164941</v>
      </c>
      <c r="L949" s="8">
        <f t="shared" si="194"/>
        <v>264179196.68779591</v>
      </c>
      <c r="M949" s="8">
        <f t="shared" si="194"/>
        <v>254231483.49027422</v>
      </c>
      <c r="N949" s="8">
        <f t="shared" si="194"/>
        <v>232882848.97388873</v>
      </c>
      <c r="O949" s="8">
        <f t="shared" si="194"/>
        <v>208694498.12464893</v>
      </c>
      <c r="P949" s="8">
        <f t="shared" si="194"/>
        <v>2755598022.523313</v>
      </c>
    </row>
    <row r="950" spans="1:32" x14ac:dyDescent="0.25">
      <c r="A950" s="7"/>
      <c r="B950" s="7"/>
      <c r="C950" s="7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</row>
    <row r="951" spans="1:32" x14ac:dyDescent="0.25">
      <c r="A951" s="14" t="s">
        <v>29</v>
      </c>
      <c r="B951" s="7"/>
      <c r="C951" s="7"/>
      <c r="D951" s="8">
        <f t="shared" ref="D951:P951" si="195">(D921/D936)*1000</f>
        <v>1759.0273945312904</v>
      </c>
      <c r="E951" s="8">
        <f t="shared" si="195"/>
        <v>1577.7914784061174</v>
      </c>
      <c r="F951" s="8">
        <f t="shared" si="195"/>
        <v>1579.6952136553216</v>
      </c>
      <c r="G951" s="8">
        <f t="shared" si="195"/>
        <v>1633.725009524604</v>
      </c>
      <c r="H951" s="8">
        <f t="shared" si="195"/>
        <v>1837.6247497823917</v>
      </c>
      <c r="I951" s="8">
        <f t="shared" si="195"/>
        <v>2000.1195260407085</v>
      </c>
      <c r="J951" s="8">
        <f t="shared" si="195"/>
        <v>2115.2293963283264</v>
      </c>
      <c r="K951" s="8">
        <f t="shared" si="195"/>
        <v>2142.0621930728739</v>
      </c>
      <c r="L951" s="8">
        <f t="shared" si="195"/>
        <v>2093.9434932305307</v>
      </c>
      <c r="M951" s="8">
        <f t="shared" si="195"/>
        <v>1934.6926250886627</v>
      </c>
      <c r="N951" s="8">
        <f t="shared" si="195"/>
        <v>1697.0953772459795</v>
      </c>
      <c r="O951" s="8">
        <f t="shared" si="195"/>
        <v>1671.0933002482263</v>
      </c>
      <c r="P951" s="8">
        <f t="shared" si="195"/>
        <v>22045.208810927936</v>
      </c>
    </row>
    <row r="953" spans="1:32" x14ac:dyDescent="0.25">
      <c r="A953" s="1" t="s">
        <v>54</v>
      </c>
      <c r="B953" s="2"/>
      <c r="C953" s="2"/>
      <c r="D953" s="3"/>
      <c r="E953" s="3"/>
      <c r="F953" s="3"/>
      <c r="G953" s="3"/>
      <c r="H953" s="3"/>
      <c r="I953" s="3"/>
      <c r="J953" s="2"/>
      <c r="K953" s="3"/>
      <c r="L953" s="3"/>
      <c r="M953" s="3"/>
      <c r="N953" s="3"/>
      <c r="O953" s="3"/>
      <c r="P953" s="3"/>
    </row>
    <row r="954" spans="1:32" x14ac:dyDescent="0.25">
      <c r="A954" s="1" t="s">
        <v>1</v>
      </c>
      <c r="B954" s="2"/>
      <c r="C954" s="2"/>
      <c r="D954" s="3"/>
      <c r="E954" s="3"/>
      <c r="F954" s="3"/>
      <c r="G954" s="3"/>
      <c r="H954" s="3"/>
      <c r="I954" s="2"/>
      <c r="J954" s="3"/>
      <c r="K954" s="3"/>
      <c r="L954" s="3"/>
      <c r="M954" s="3"/>
      <c r="N954" s="3"/>
      <c r="O954" s="3"/>
      <c r="P954" s="3"/>
    </row>
    <row r="955" spans="1:32" x14ac:dyDescent="0.25">
      <c r="A955" s="1" t="s">
        <v>31</v>
      </c>
      <c r="B955" s="2"/>
      <c r="C955" s="2"/>
      <c r="D955" s="3"/>
      <c r="E955" s="3"/>
      <c r="F955" s="3"/>
      <c r="G955" s="3"/>
      <c r="H955" s="3"/>
      <c r="I955" s="2"/>
      <c r="J955" s="3"/>
      <c r="K955" s="3"/>
      <c r="L955" s="3"/>
      <c r="M955" s="3"/>
      <c r="N955" s="3"/>
      <c r="O955" s="3"/>
      <c r="P955" s="3"/>
    </row>
    <row r="956" spans="1:32" x14ac:dyDescent="0.25">
      <c r="A956" s="7"/>
      <c r="B956" s="7"/>
      <c r="C956" s="7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</row>
    <row r="957" spans="1:32" x14ac:dyDescent="0.25">
      <c r="A957" s="7"/>
      <c r="B957" s="7"/>
      <c r="C957" s="7"/>
      <c r="D957" s="9" t="s">
        <v>2</v>
      </c>
      <c r="E957" s="9" t="s">
        <v>3</v>
      </c>
      <c r="F957" s="9" t="s">
        <v>4</v>
      </c>
      <c r="G957" s="9" t="s">
        <v>5</v>
      </c>
      <c r="H957" s="9" t="s">
        <v>6</v>
      </c>
      <c r="I957" s="9" t="s">
        <v>7</v>
      </c>
      <c r="J957" s="9" t="s">
        <v>8</v>
      </c>
      <c r="K957" s="9" t="s">
        <v>9</v>
      </c>
      <c r="L957" s="9" t="s">
        <v>10</v>
      </c>
      <c r="M957" s="9" t="s">
        <v>11</v>
      </c>
      <c r="N957" s="9" t="s">
        <v>12</v>
      </c>
      <c r="O957" s="9" t="s">
        <v>13</v>
      </c>
      <c r="P957" s="9" t="s">
        <v>14</v>
      </c>
      <c r="U957" s="9" t="s">
        <v>2</v>
      </c>
      <c r="V957" s="9" t="s">
        <v>3</v>
      </c>
      <c r="W957" s="9" t="s">
        <v>4</v>
      </c>
      <c r="X957" s="9" t="s">
        <v>5</v>
      </c>
      <c r="Y957" s="9" t="s">
        <v>6</v>
      </c>
      <c r="Z957" s="9" t="s">
        <v>7</v>
      </c>
      <c r="AA957" s="9" t="s">
        <v>8</v>
      </c>
      <c r="AB957" s="9" t="s">
        <v>9</v>
      </c>
      <c r="AC957" s="9" t="s">
        <v>10</v>
      </c>
      <c r="AD957" s="9" t="s">
        <v>11</v>
      </c>
      <c r="AE957" s="9" t="s">
        <v>12</v>
      </c>
      <c r="AF957" s="9" t="s">
        <v>13</v>
      </c>
    </row>
    <row r="958" spans="1:32" x14ac:dyDescent="0.25">
      <c r="A958" s="10" t="s">
        <v>15</v>
      </c>
      <c r="B958" s="7"/>
      <c r="C958" s="7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</row>
    <row r="959" spans="1:32" x14ac:dyDescent="0.25">
      <c r="A959" s="11" t="s">
        <v>16</v>
      </c>
      <c r="B959" s="7"/>
      <c r="C959" s="7"/>
      <c r="D959" s="8">
        <v>5154394.9552067854</v>
      </c>
      <c r="E959" s="8">
        <v>4583435.672860668</v>
      </c>
      <c r="F959" s="8">
        <v>4517597.9727793969</v>
      </c>
      <c r="G959" s="8">
        <v>4647202.8146519708</v>
      </c>
      <c r="H959" s="8">
        <v>5384667.7386330878</v>
      </c>
      <c r="I959" s="8">
        <v>6083054.7176110353</v>
      </c>
      <c r="J959" s="8">
        <v>6576583.90255001</v>
      </c>
      <c r="K959" s="8">
        <v>6731991.5450868933</v>
      </c>
      <c r="L959" s="8">
        <v>6521896.046447847</v>
      </c>
      <c r="M959" s="8">
        <v>5884165.3119457215</v>
      </c>
      <c r="N959" s="8">
        <v>4926864.9698362928</v>
      </c>
      <c r="O959" s="8">
        <v>4776912.0152448751</v>
      </c>
      <c r="P959" s="8">
        <f t="shared" ref="P959:P964" si="196">SUM(D959:O959)</f>
        <v>65788767.662854582</v>
      </c>
      <c r="U959" s="22">
        <f>+AF909+1</f>
        <v>121</v>
      </c>
      <c r="V959" s="22">
        <f>+U959+1</f>
        <v>122</v>
      </c>
      <c r="W959" s="22">
        <f t="shared" ref="W959:AF959" si="197">+V959+1</f>
        <v>123</v>
      </c>
      <c r="X959" s="22">
        <f t="shared" si="197"/>
        <v>124</v>
      </c>
      <c r="Y959" s="22">
        <f t="shared" si="197"/>
        <v>125</v>
      </c>
      <c r="Z959" s="22">
        <f t="shared" si="197"/>
        <v>126</v>
      </c>
      <c r="AA959" s="22">
        <f t="shared" si="197"/>
        <v>127</v>
      </c>
      <c r="AB959" s="22">
        <f t="shared" si="197"/>
        <v>128</v>
      </c>
      <c r="AC959" s="22">
        <f t="shared" si="197"/>
        <v>129</v>
      </c>
      <c r="AD959" s="22">
        <f t="shared" si="197"/>
        <v>130</v>
      </c>
      <c r="AE959" s="22">
        <f t="shared" si="197"/>
        <v>131</v>
      </c>
      <c r="AF959" s="22">
        <f t="shared" si="197"/>
        <v>132</v>
      </c>
    </row>
    <row r="960" spans="1:32" x14ac:dyDescent="0.25">
      <c r="A960" s="11" t="s">
        <v>17</v>
      </c>
      <c r="B960" s="7"/>
      <c r="C960" s="7"/>
      <c r="D960" s="8">
        <v>3979501.2425428196</v>
      </c>
      <c r="E960" s="8">
        <v>3568791.8768890658</v>
      </c>
      <c r="F960" s="8">
        <v>3665804.3433424314</v>
      </c>
      <c r="G960" s="8">
        <v>3774654.8537506852</v>
      </c>
      <c r="H960" s="8">
        <v>4153451.5500618503</v>
      </c>
      <c r="I960" s="8">
        <v>4367872.597670489</v>
      </c>
      <c r="J960" s="8">
        <v>4510300.4912877809</v>
      </c>
      <c r="K960" s="8">
        <v>4525793.2454169802</v>
      </c>
      <c r="L960" s="8">
        <v>4455360.7592963977</v>
      </c>
      <c r="M960" s="8">
        <v>4228423.755570326</v>
      </c>
      <c r="N960" s="8">
        <v>3897380.1869863132</v>
      </c>
      <c r="O960" s="8">
        <v>3954768.7561957724</v>
      </c>
      <c r="P960" s="8">
        <f t="shared" si="196"/>
        <v>49082103.659010902</v>
      </c>
    </row>
    <row r="961" spans="1:16" x14ac:dyDescent="0.25">
      <c r="A961" s="11" t="s">
        <v>18</v>
      </c>
      <c r="B961" s="7"/>
      <c r="C961" s="7"/>
      <c r="D961" s="8">
        <v>291744.96859048575</v>
      </c>
      <c r="E961" s="8">
        <v>291029.08891758055</v>
      </c>
      <c r="F961" s="8">
        <v>291421.58616948785</v>
      </c>
      <c r="G961" s="8">
        <v>292035.80347284267</v>
      </c>
      <c r="H961" s="8">
        <v>293234.1381291303</v>
      </c>
      <c r="I961" s="8">
        <v>294178.14788223978</v>
      </c>
      <c r="J961" s="8">
        <v>294884.69656683382</v>
      </c>
      <c r="K961" s="8">
        <v>295010.83713632758</v>
      </c>
      <c r="L961" s="8">
        <v>294375.18416801171</v>
      </c>
      <c r="M961" s="8">
        <v>293359.59062405303</v>
      </c>
      <c r="N961" s="8">
        <v>291824.60668438568</v>
      </c>
      <c r="O961" s="8">
        <v>291546.44335751201</v>
      </c>
      <c r="P961" s="8">
        <f t="shared" si="196"/>
        <v>3514645.0916988906</v>
      </c>
    </row>
    <row r="962" spans="1:16" x14ac:dyDescent="0.25">
      <c r="A962" s="11" t="s">
        <v>19</v>
      </c>
      <c r="B962" s="7"/>
      <c r="C962" s="7"/>
      <c r="D962" s="8">
        <v>51471.964953981289</v>
      </c>
      <c r="E962" s="8">
        <v>47583.239152699345</v>
      </c>
      <c r="F962" s="8">
        <v>47636.048144624008</v>
      </c>
      <c r="G962" s="8">
        <v>49907.890294154662</v>
      </c>
      <c r="H962" s="8">
        <v>49596.653172820224</v>
      </c>
      <c r="I962" s="8">
        <v>46237.816707398051</v>
      </c>
      <c r="J962" s="8">
        <v>48020.658479615551</v>
      </c>
      <c r="K962" s="8">
        <v>56068.151826073146</v>
      </c>
      <c r="L962" s="8">
        <v>49096.417053586956</v>
      </c>
      <c r="M962" s="8">
        <v>45654.890050839196</v>
      </c>
      <c r="N962" s="8">
        <v>45053.069183687265</v>
      </c>
      <c r="O962" s="8">
        <v>52287.096711875245</v>
      </c>
      <c r="P962" s="8">
        <f t="shared" si="196"/>
        <v>588613.89573135495</v>
      </c>
    </row>
    <row r="963" spans="1:16" x14ac:dyDescent="0.25">
      <c r="A963" s="11" t="s">
        <v>20</v>
      </c>
      <c r="B963" s="7"/>
      <c r="C963" s="7"/>
      <c r="D963" s="8">
        <v>1633.675638280698</v>
      </c>
      <c r="E963" s="8">
        <v>1695.2660895371725</v>
      </c>
      <c r="F963" s="8">
        <v>1905.9436854088626</v>
      </c>
      <c r="G963" s="8">
        <v>1883.5539947932662</v>
      </c>
      <c r="H963" s="8">
        <v>2118.3753642055017</v>
      </c>
      <c r="I963" s="8">
        <v>1990.3652066410739</v>
      </c>
      <c r="J963" s="8">
        <v>1893.7484405127027</v>
      </c>
      <c r="K963" s="8">
        <v>1878.5342699672358</v>
      </c>
      <c r="L963" s="8">
        <v>2033.4907025185032</v>
      </c>
      <c r="M963" s="8">
        <v>1944.7204346763865</v>
      </c>
      <c r="N963" s="8">
        <v>1898.943593521501</v>
      </c>
      <c r="O963" s="8">
        <v>1803.3321747733737</v>
      </c>
      <c r="P963" s="8">
        <f t="shared" si="196"/>
        <v>22679.949594836282</v>
      </c>
    </row>
    <row r="964" spans="1:16" x14ac:dyDescent="0.25">
      <c r="A964" s="11" t="s">
        <v>21</v>
      </c>
      <c r="B964" s="7"/>
      <c r="C964" s="7"/>
      <c r="D964" s="8">
        <v>7733.122937011718</v>
      </c>
      <c r="E964" s="8">
        <v>7054.2294067382809</v>
      </c>
      <c r="F964" s="8">
        <v>6640.4474609375002</v>
      </c>
      <c r="G964" s="8">
        <v>7712.4254272460948</v>
      </c>
      <c r="H964" s="8">
        <v>7829.7881347656257</v>
      </c>
      <c r="I964" s="8">
        <v>7716.2064697265596</v>
      </c>
      <c r="J964" s="8">
        <v>8106.544602858321</v>
      </c>
      <c r="K964" s="8">
        <v>8149.9260401799129</v>
      </c>
      <c r="L964" s="8">
        <v>8087.4841879037731</v>
      </c>
      <c r="M964" s="8">
        <v>8009.1172124868535</v>
      </c>
      <c r="N964" s="8">
        <v>7267.2919296875007</v>
      </c>
      <c r="O964" s="8">
        <v>6923.5880615234373</v>
      </c>
      <c r="P964" s="8">
        <f t="shared" si="196"/>
        <v>91230.17187106557</v>
      </c>
    </row>
    <row r="965" spans="1:16" x14ac:dyDescent="0.25">
      <c r="A965" s="11"/>
      <c r="B965" s="7"/>
      <c r="C965" s="7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</row>
    <row r="966" spans="1:16" x14ac:dyDescent="0.25">
      <c r="A966" s="10" t="s">
        <v>22</v>
      </c>
      <c r="B966" s="7"/>
      <c r="C966" s="7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</row>
    <row r="967" spans="1:16" x14ac:dyDescent="0.25">
      <c r="A967" s="10" t="s">
        <v>23</v>
      </c>
      <c r="B967" s="7"/>
      <c r="C967" s="7"/>
      <c r="D967" s="8">
        <f>SUM(D959:D966)</f>
        <v>9486479.9298693649</v>
      </c>
      <c r="E967" s="8">
        <f t="shared" ref="E967:P967" si="198">SUM(E959:E966)</f>
        <v>8499589.3733162899</v>
      </c>
      <c r="F967" s="8">
        <f t="shared" si="198"/>
        <v>8531006.3415822871</v>
      </c>
      <c r="G967" s="8">
        <f t="shared" si="198"/>
        <v>8773397.3415916953</v>
      </c>
      <c r="H967" s="8">
        <f t="shared" si="198"/>
        <v>9890898.2434958592</v>
      </c>
      <c r="I967" s="8">
        <f t="shared" si="198"/>
        <v>10801049.85154753</v>
      </c>
      <c r="J967" s="8">
        <f t="shared" si="198"/>
        <v>11439790.041927611</v>
      </c>
      <c r="K967" s="8">
        <f t="shared" si="198"/>
        <v>11618892.239776423</v>
      </c>
      <c r="L967" s="8">
        <f t="shared" si="198"/>
        <v>11330849.381856266</v>
      </c>
      <c r="M967" s="8">
        <f t="shared" si="198"/>
        <v>10461557.385838104</v>
      </c>
      <c r="N967" s="8">
        <f t="shared" si="198"/>
        <v>9170289.0682138875</v>
      </c>
      <c r="O967" s="8">
        <f t="shared" si="198"/>
        <v>9084241.2317463327</v>
      </c>
      <c r="P967" s="8">
        <f t="shared" si="198"/>
        <v>119088040.43076164</v>
      </c>
    </row>
    <row r="968" spans="1:16" x14ac:dyDescent="0.25">
      <c r="A968" s="10"/>
      <c r="B968" s="7"/>
      <c r="C968" s="7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</row>
    <row r="969" spans="1:16" x14ac:dyDescent="0.25">
      <c r="A969" s="11" t="s">
        <v>24</v>
      </c>
      <c r="B969" s="7"/>
      <c r="C969" s="7"/>
      <c r="D969" s="8">
        <v>396865.59462921129</v>
      </c>
      <c r="E969" s="8">
        <v>393860.53811954096</v>
      </c>
      <c r="F969" s="8">
        <v>380661.1922276761</v>
      </c>
      <c r="G969" s="8">
        <v>449086.00897111138</v>
      </c>
      <c r="H969" s="8">
        <v>488136.29057382263</v>
      </c>
      <c r="I969" s="8">
        <v>503345.49481536244</v>
      </c>
      <c r="J969" s="8">
        <v>524414.62646647461</v>
      </c>
      <c r="K969" s="8">
        <v>507112.47696448537</v>
      </c>
      <c r="L969" s="8">
        <v>536024.1620903397</v>
      </c>
      <c r="M969" s="8">
        <v>515869.03354581952</v>
      </c>
      <c r="N969" s="8">
        <v>472547.95641884231</v>
      </c>
      <c r="O969" s="8">
        <v>423481.75859233743</v>
      </c>
      <c r="P969" s="8">
        <f>SUM(D969:O969)</f>
        <v>5591405.1334150238</v>
      </c>
    </row>
    <row r="970" spans="1:16" x14ac:dyDescent="0.25">
      <c r="A970" s="7"/>
      <c r="B970" s="7"/>
      <c r="C970" s="7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</row>
    <row r="971" spans="1:16" x14ac:dyDescent="0.25">
      <c r="A971" s="10" t="s">
        <v>25</v>
      </c>
      <c r="B971" s="7"/>
      <c r="C971" s="7"/>
      <c r="D971" s="8">
        <f>SUM(D967:D969)</f>
        <v>9883345.5244985763</v>
      </c>
      <c r="E971" s="8">
        <f t="shared" ref="E971:O971" si="199">SUM(E967:E969)</f>
        <v>8893449.9114358313</v>
      </c>
      <c r="F971" s="8">
        <f t="shared" si="199"/>
        <v>8911667.5338099636</v>
      </c>
      <c r="G971" s="8">
        <f t="shared" si="199"/>
        <v>9222483.3505628072</v>
      </c>
      <c r="H971" s="8">
        <f t="shared" si="199"/>
        <v>10379034.534069682</v>
      </c>
      <c r="I971" s="8">
        <f t="shared" si="199"/>
        <v>11304395.346362893</v>
      </c>
      <c r="J971" s="8">
        <f t="shared" si="199"/>
        <v>11964204.668394087</v>
      </c>
      <c r="K971" s="8">
        <f t="shared" si="199"/>
        <v>12126004.716740908</v>
      </c>
      <c r="L971" s="8">
        <f t="shared" si="199"/>
        <v>11866873.543946605</v>
      </c>
      <c r="M971" s="8">
        <f t="shared" si="199"/>
        <v>10977426.419383924</v>
      </c>
      <c r="N971" s="8">
        <f t="shared" si="199"/>
        <v>9642837.0246327296</v>
      </c>
      <c r="O971" s="8">
        <f t="shared" si="199"/>
        <v>9507722.9903386701</v>
      </c>
      <c r="P971" s="8">
        <f>SUM(P967:P969)</f>
        <v>124679445.56417666</v>
      </c>
    </row>
    <row r="972" spans="1:16" x14ac:dyDescent="0.25">
      <c r="A972" s="7"/>
      <c r="B972" s="7"/>
      <c r="C972" s="7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</row>
    <row r="973" spans="1:16" x14ac:dyDescent="0.25">
      <c r="A973" s="10" t="s">
        <v>26</v>
      </c>
      <c r="B973" s="7"/>
      <c r="C973" s="7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</row>
    <row r="974" spans="1:16" x14ac:dyDescent="0.25">
      <c r="A974" s="11" t="s">
        <v>16</v>
      </c>
      <c r="B974" s="7"/>
      <c r="C974" s="7"/>
      <c r="D974" s="13">
        <v>4977090.3514455967</v>
      </c>
      <c r="E974" s="13">
        <v>4982552.8826753115</v>
      </c>
      <c r="F974" s="13">
        <v>4988034.77948537</v>
      </c>
      <c r="G974" s="13">
        <v>4993449.0098802308</v>
      </c>
      <c r="H974" s="13">
        <v>4998825.2835677965</v>
      </c>
      <c r="I974" s="13">
        <v>5004226.3381311195</v>
      </c>
      <c r="J974" s="13">
        <v>5009630.313526921</v>
      </c>
      <c r="K974" s="13">
        <v>5015077.9343929412</v>
      </c>
      <c r="L974" s="13">
        <v>5020553.8864158671</v>
      </c>
      <c r="M974" s="13">
        <v>5026035.1701348033</v>
      </c>
      <c r="N974" s="13">
        <v>5031508.8637642693</v>
      </c>
      <c r="O974" s="13">
        <v>5036978.7850503549</v>
      </c>
      <c r="P974" s="8">
        <f>AVERAGE(C974:O974)</f>
        <v>5006996.9665392162</v>
      </c>
    </row>
    <row r="975" spans="1:16" x14ac:dyDescent="0.25">
      <c r="A975" s="11" t="s">
        <v>17</v>
      </c>
      <c r="B975" s="7"/>
      <c r="C975" s="7"/>
      <c r="D975" s="13">
        <v>602309.45774125285</v>
      </c>
      <c r="E975" s="13">
        <v>602736.9831974199</v>
      </c>
      <c r="F975" s="13">
        <v>603157.1480997944</v>
      </c>
      <c r="G975" s="13">
        <v>603594.85574367677</v>
      </c>
      <c r="H975" s="13">
        <v>604036.81089685927</v>
      </c>
      <c r="I975" s="13">
        <v>604473.23658467608</v>
      </c>
      <c r="J975" s="13">
        <v>604901.7197633012</v>
      </c>
      <c r="K975" s="13">
        <v>605320.34243720793</v>
      </c>
      <c r="L975" s="13">
        <v>605732.22334987007</v>
      </c>
      <c r="M975" s="13">
        <v>606142.89824171062</v>
      </c>
      <c r="N975" s="13">
        <v>606561.14384654001</v>
      </c>
      <c r="O975" s="13">
        <v>606982.56627444422</v>
      </c>
      <c r="P975" s="8">
        <f>AVERAGE(D975:O975)</f>
        <v>604662.44884806278</v>
      </c>
    </row>
    <row r="976" spans="1:16" x14ac:dyDescent="0.25">
      <c r="A976" s="11" t="s">
        <v>18</v>
      </c>
      <c r="B976" s="7"/>
      <c r="C976" s="7"/>
      <c r="D976" s="13">
        <v>14349.806531878301</v>
      </c>
      <c r="E976" s="13">
        <v>14348.67133015111</v>
      </c>
      <c r="F976" s="13">
        <v>14341.698167945518</v>
      </c>
      <c r="G976" s="13">
        <v>14341.124066642558</v>
      </c>
      <c r="H976" s="13">
        <v>14346.386815589602</v>
      </c>
      <c r="I976" s="13">
        <v>14358.795959288531</v>
      </c>
      <c r="J976" s="13">
        <v>14367.249430419333</v>
      </c>
      <c r="K976" s="13">
        <v>14370.285296580496</v>
      </c>
      <c r="L976" s="13">
        <v>14365.503152897334</v>
      </c>
      <c r="M976" s="13">
        <v>14358.106989225</v>
      </c>
      <c r="N976" s="13">
        <v>14355.400422894319</v>
      </c>
      <c r="O976" s="13">
        <v>14355.856882102957</v>
      </c>
      <c r="P976" s="8">
        <f>AVERAGE(D976:O976)</f>
        <v>14354.907087134588</v>
      </c>
    </row>
    <row r="977" spans="1:16" x14ac:dyDescent="0.25">
      <c r="A977" s="11" t="s">
        <v>19</v>
      </c>
      <c r="B977" s="7"/>
      <c r="C977" s="7"/>
      <c r="D977" s="13">
        <v>4642.9535419440699</v>
      </c>
      <c r="E977" s="13">
        <v>4649.3648673092603</v>
      </c>
      <c r="F977" s="13">
        <v>4655.7721824867303</v>
      </c>
      <c r="G977" s="13">
        <v>4662.1754899847801</v>
      </c>
      <c r="H977" s="13">
        <v>4668.5747923101599</v>
      </c>
      <c r="I977" s="13">
        <v>4674.9700919680399</v>
      </c>
      <c r="J977" s="13">
        <v>4681.36139146204</v>
      </c>
      <c r="K977" s="13">
        <v>4687.7486932941902</v>
      </c>
      <c r="L977" s="13">
        <v>4694.1319999649804</v>
      </c>
      <c r="M977" s="13">
        <v>4700.5113139733103</v>
      </c>
      <c r="N977" s="13">
        <v>4706.8866378165403</v>
      </c>
      <c r="O977" s="13">
        <v>4713.2579739904504</v>
      </c>
      <c r="P977" s="8">
        <f>AVERAGE(D977:O977)</f>
        <v>4678.1424147087118</v>
      </c>
    </row>
    <row r="978" spans="1:16" x14ac:dyDescent="0.25">
      <c r="A978" s="11" t="s">
        <v>20</v>
      </c>
      <c r="B978" s="7"/>
      <c r="C978" s="7"/>
      <c r="D978" s="13">
        <v>173</v>
      </c>
      <c r="E978" s="13">
        <v>173</v>
      </c>
      <c r="F978" s="13">
        <v>173</v>
      </c>
      <c r="G978" s="13">
        <v>173</v>
      </c>
      <c r="H978" s="13">
        <v>173</v>
      </c>
      <c r="I978" s="13">
        <v>173</v>
      </c>
      <c r="J978" s="13">
        <v>173</v>
      </c>
      <c r="K978" s="13">
        <v>173</v>
      </c>
      <c r="L978" s="13">
        <v>173</v>
      </c>
      <c r="M978" s="13">
        <v>173</v>
      </c>
      <c r="N978" s="13">
        <v>173</v>
      </c>
      <c r="O978" s="13">
        <v>172</v>
      </c>
      <c r="P978" s="8">
        <f>AVERAGE(D978:O978)</f>
        <v>172.91666666666666</v>
      </c>
    </row>
    <row r="979" spans="1:16" x14ac:dyDescent="0.25">
      <c r="A979" s="11" t="s">
        <v>21</v>
      </c>
      <c r="B979" s="7"/>
      <c r="C979" s="7"/>
      <c r="D979" s="13">
        <v>27</v>
      </c>
      <c r="E979" s="13">
        <v>27</v>
      </c>
      <c r="F979" s="13">
        <v>27</v>
      </c>
      <c r="G979" s="13">
        <v>27</v>
      </c>
      <c r="H979" s="13">
        <v>27</v>
      </c>
      <c r="I979" s="13">
        <v>27</v>
      </c>
      <c r="J979" s="13">
        <v>27</v>
      </c>
      <c r="K979" s="13">
        <v>27</v>
      </c>
      <c r="L979" s="13">
        <v>27</v>
      </c>
      <c r="M979" s="13">
        <v>27</v>
      </c>
      <c r="N979" s="13">
        <v>27</v>
      </c>
      <c r="O979" s="13">
        <v>27</v>
      </c>
      <c r="P979" s="8">
        <f>AVERAGE(D979:O979)</f>
        <v>27</v>
      </c>
    </row>
    <row r="980" spans="1:16" x14ac:dyDescent="0.25">
      <c r="A980" s="11"/>
      <c r="B980" s="7"/>
      <c r="C980" s="7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</row>
    <row r="981" spans="1:16" x14ac:dyDescent="0.25">
      <c r="A981" s="10" t="s">
        <v>22</v>
      </c>
      <c r="B981" s="7"/>
      <c r="C981" s="7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</row>
    <row r="982" spans="1:16" x14ac:dyDescent="0.25">
      <c r="A982" s="10" t="s">
        <v>26</v>
      </c>
      <c r="B982" s="7"/>
      <c r="C982" s="7"/>
      <c r="D982" s="8">
        <f t="shared" ref="D982:P982" si="200">SUM(D974:D981)</f>
        <v>5598592.5692606717</v>
      </c>
      <c r="E982" s="8">
        <f t="shared" si="200"/>
        <v>5604487.9020701917</v>
      </c>
      <c r="F982" s="8">
        <f t="shared" si="200"/>
        <v>5610389.3979355963</v>
      </c>
      <c r="G982" s="8">
        <f t="shared" si="200"/>
        <v>5616247.1651805341</v>
      </c>
      <c r="H982" s="8">
        <f t="shared" si="200"/>
        <v>5622077.0560725564</v>
      </c>
      <c r="I982" s="8">
        <f t="shared" si="200"/>
        <v>5627933.340767052</v>
      </c>
      <c r="J982" s="8">
        <f t="shared" si="200"/>
        <v>5633780.6441121036</v>
      </c>
      <c r="K982" s="8">
        <f t="shared" si="200"/>
        <v>5639656.3108200235</v>
      </c>
      <c r="L982" s="8">
        <f t="shared" si="200"/>
        <v>5645545.7449185997</v>
      </c>
      <c r="M982" s="8">
        <f t="shared" si="200"/>
        <v>5651436.6866797125</v>
      </c>
      <c r="N982" s="8">
        <f t="shared" si="200"/>
        <v>5657332.2946715197</v>
      </c>
      <c r="O982" s="8">
        <f t="shared" si="200"/>
        <v>5663229.4661808927</v>
      </c>
      <c r="P982" s="8">
        <f t="shared" si="200"/>
        <v>5630892.3815557892</v>
      </c>
    </row>
    <row r="983" spans="1:16" x14ac:dyDescent="0.25">
      <c r="A983" s="10"/>
      <c r="B983" s="7"/>
      <c r="C983" s="7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</row>
    <row r="984" spans="1:16" x14ac:dyDescent="0.25">
      <c r="A984" s="11" t="s">
        <v>24</v>
      </c>
      <c r="B984" s="7"/>
      <c r="C984" s="7"/>
      <c r="D984" s="13">
        <v>2</v>
      </c>
      <c r="E984" s="13">
        <v>2</v>
      </c>
      <c r="F984" s="13">
        <v>2</v>
      </c>
      <c r="G984" s="13">
        <v>2</v>
      </c>
      <c r="H984" s="13">
        <v>2</v>
      </c>
      <c r="I984" s="13">
        <v>2</v>
      </c>
      <c r="J984" s="13">
        <v>2</v>
      </c>
      <c r="K984" s="13">
        <v>2</v>
      </c>
      <c r="L984" s="13">
        <v>2</v>
      </c>
      <c r="M984" s="13">
        <v>2</v>
      </c>
      <c r="N984" s="13">
        <v>2</v>
      </c>
      <c r="O984" s="13">
        <v>2</v>
      </c>
      <c r="P984" s="8">
        <f>AVERAGE(D984:O984)</f>
        <v>2</v>
      </c>
    </row>
    <row r="985" spans="1:16" x14ac:dyDescent="0.25">
      <c r="A985" s="7"/>
      <c r="B985" s="7"/>
      <c r="C985" s="7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</row>
    <row r="986" spans="1:16" x14ac:dyDescent="0.25">
      <c r="A986" s="14" t="s">
        <v>27</v>
      </c>
      <c r="B986" s="7"/>
      <c r="C986" s="7"/>
      <c r="D986" s="8">
        <f t="shared" ref="D986:O986" si="201">SUM(D982:D984)</f>
        <v>5598594.5692606717</v>
      </c>
      <c r="E986" s="8">
        <f t="shared" si="201"/>
        <v>5604489.9020701917</v>
      </c>
      <c r="F986" s="8">
        <f t="shared" si="201"/>
        <v>5610391.3979355963</v>
      </c>
      <c r="G986" s="8">
        <f t="shared" si="201"/>
        <v>5616249.1651805341</v>
      </c>
      <c r="H986" s="8">
        <f t="shared" si="201"/>
        <v>5622079.0560725564</v>
      </c>
      <c r="I986" s="8">
        <f t="shared" si="201"/>
        <v>5627935.340767052</v>
      </c>
      <c r="J986" s="8">
        <f t="shared" si="201"/>
        <v>5633782.6441121036</v>
      </c>
      <c r="K986" s="8">
        <f t="shared" si="201"/>
        <v>5639658.3108200235</v>
      </c>
      <c r="L986" s="8">
        <f t="shared" si="201"/>
        <v>5645547.7449185997</v>
      </c>
      <c r="M986" s="8">
        <f t="shared" si="201"/>
        <v>5651438.6866797125</v>
      </c>
      <c r="N986" s="8">
        <f t="shared" si="201"/>
        <v>5657334.2946715197</v>
      </c>
      <c r="O986" s="8">
        <f t="shared" si="201"/>
        <v>5663231.4661808927</v>
      </c>
      <c r="P986" s="8">
        <f>SUM(P982:P984)</f>
        <v>5630894.3815557892</v>
      </c>
    </row>
    <row r="987" spans="1:16" x14ac:dyDescent="0.25">
      <c r="A987" s="7"/>
      <c r="B987" s="7"/>
      <c r="C987" s="7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</row>
    <row r="988" spans="1:16" x14ac:dyDescent="0.25">
      <c r="A988" s="10" t="s">
        <v>28</v>
      </c>
      <c r="B988" s="7"/>
      <c r="C988" s="7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</row>
    <row r="989" spans="1:16" x14ac:dyDescent="0.25">
      <c r="A989" s="11" t="s">
        <v>16</v>
      </c>
      <c r="B989" s="7"/>
      <c r="C989" s="7"/>
      <c r="D989" s="8">
        <f t="shared" ref="D989:P994" si="202">(D959/D974)*1000</f>
        <v>1035.6241480948183</v>
      </c>
      <c r="E989" s="8">
        <f t="shared" si="202"/>
        <v>919.89704490595523</v>
      </c>
      <c r="F989" s="8">
        <f t="shared" si="202"/>
        <v>905.68694335477164</v>
      </c>
      <c r="G989" s="8">
        <f t="shared" si="202"/>
        <v>930.65991170768655</v>
      </c>
      <c r="H989" s="8">
        <f t="shared" si="202"/>
        <v>1077.1866254925208</v>
      </c>
      <c r="I989" s="8">
        <f t="shared" si="202"/>
        <v>1215.5834501847924</v>
      </c>
      <c r="J989" s="8">
        <f t="shared" si="202"/>
        <v>1312.7882679869665</v>
      </c>
      <c r="K989" s="8">
        <f t="shared" si="202"/>
        <v>1342.3503349608025</v>
      </c>
      <c r="L989" s="8">
        <f t="shared" si="202"/>
        <v>1299.039148667275</v>
      </c>
      <c r="M989" s="8">
        <f t="shared" si="202"/>
        <v>1170.7369950194563</v>
      </c>
      <c r="N989" s="8">
        <f t="shared" si="202"/>
        <v>979.20228369632878</v>
      </c>
      <c r="O989" s="8">
        <f t="shared" si="202"/>
        <v>948.36850006647785</v>
      </c>
      <c r="P989" s="8">
        <f t="shared" si="202"/>
        <v>13139.366391173808</v>
      </c>
    </row>
    <row r="990" spans="1:16" x14ac:dyDescent="0.25">
      <c r="A990" s="11" t="s">
        <v>17</v>
      </c>
      <c r="B990" s="7"/>
      <c r="C990" s="7"/>
      <c r="D990" s="8">
        <f t="shared" si="202"/>
        <v>6607.0708194862527</v>
      </c>
      <c r="E990" s="8">
        <f t="shared" si="202"/>
        <v>5920.977103407884</v>
      </c>
      <c r="F990" s="8">
        <f t="shared" si="202"/>
        <v>6077.6936075304729</v>
      </c>
      <c r="G990" s="8">
        <f t="shared" si="202"/>
        <v>6253.6233001853716</v>
      </c>
      <c r="H990" s="8">
        <f t="shared" si="202"/>
        <v>6876.1563453308509</v>
      </c>
      <c r="I990" s="8">
        <f t="shared" si="202"/>
        <v>7225.9156126569496</v>
      </c>
      <c r="J990" s="8">
        <f t="shared" si="202"/>
        <v>7456.2533779085088</v>
      </c>
      <c r="K990" s="8">
        <f t="shared" si="202"/>
        <v>7476.6911470292389</v>
      </c>
      <c r="L990" s="8">
        <f t="shared" si="202"/>
        <v>7355.3306024516833</v>
      </c>
      <c r="M990" s="8">
        <f t="shared" si="202"/>
        <v>6975.9519872889186</v>
      </c>
      <c r="N990" s="8">
        <f t="shared" si="202"/>
        <v>6425.370676187511</v>
      </c>
      <c r="O990" s="8">
        <f t="shared" si="202"/>
        <v>6515.4569108458427</v>
      </c>
      <c r="P990" s="8">
        <f t="shared" si="202"/>
        <v>81172.733237390203</v>
      </c>
    </row>
    <row r="991" spans="1:16" x14ac:dyDescent="0.25">
      <c r="A991" s="11" t="s">
        <v>18</v>
      </c>
      <c r="B991" s="7"/>
      <c r="C991" s="7"/>
      <c r="D991" s="8">
        <f t="shared" si="202"/>
        <v>20330.933935755169</v>
      </c>
      <c r="E991" s="8">
        <f t="shared" si="202"/>
        <v>20282.650722233502</v>
      </c>
      <c r="F991" s="8">
        <f t="shared" si="202"/>
        <v>20319.880027933585</v>
      </c>
      <c r="G991" s="8">
        <f t="shared" si="202"/>
        <v>20363.522560418936</v>
      </c>
      <c r="H991" s="8">
        <f t="shared" si="202"/>
        <v>20439.581192003367</v>
      </c>
      <c r="I991" s="8">
        <f t="shared" si="202"/>
        <v>20487.661271622117</v>
      </c>
      <c r="J991" s="8">
        <f t="shared" si="202"/>
        <v>20524.784371216079</v>
      </c>
      <c r="K991" s="8">
        <f t="shared" si="202"/>
        <v>20529.226180814054</v>
      </c>
      <c r="L991" s="8">
        <f t="shared" si="202"/>
        <v>20491.811601366713</v>
      </c>
      <c r="M991" s="8">
        <f t="shared" si="202"/>
        <v>20431.63425681421</v>
      </c>
      <c r="N991" s="8">
        <f t="shared" si="202"/>
        <v>20328.559154572737</v>
      </c>
      <c r="O991" s="8">
        <f t="shared" si="202"/>
        <v>20308.536491539893</v>
      </c>
      <c r="P991" s="8">
        <f t="shared" si="202"/>
        <v>244839.27832934904</v>
      </c>
    </row>
    <row r="992" spans="1:16" x14ac:dyDescent="0.25">
      <c r="A992" s="11" t="s">
        <v>19</v>
      </c>
      <c r="B992" s="7"/>
      <c r="C992" s="7"/>
      <c r="D992" s="8">
        <f t="shared" si="202"/>
        <v>11086.039196599251</v>
      </c>
      <c r="E992" s="8">
        <f t="shared" si="202"/>
        <v>10234.35254291783</v>
      </c>
      <c r="F992" s="8">
        <f t="shared" si="202"/>
        <v>10231.610628160237</v>
      </c>
      <c r="G992" s="8">
        <f t="shared" si="202"/>
        <v>10704.850214533128</v>
      </c>
      <c r="H992" s="8">
        <f t="shared" si="202"/>
        <v>10623.510467158698</v>
      </c>
      <c r="I992" s="8">
        <f t="shared" si="202"/>
        <v>9890.5053503632444</v>
      </c>
      <c r="J992" s="8">
        <f t="shared" si="202"/>
        <v>10257.84050067072</v>
      </c>
      <c r="K992" s="8">
        <f t="shared" si="202"/>
        <v>11960.57115994261</v>
      </c>
      <c r="L992" s="8">
        <f t="shared" si="202"/>
        <v>10459.104484908654</v>
      </c>
      <c r="M992" s="8">
        <f t="shared" si="202"/>
        <v>9712.7497417397826</v>
      </c>
      <c r="N992" s="8">
        <f t="shared" si="202"/>
        <v>9571.7344925448979</v>
      </c>
      <c r="O992" s="8">
        <f t="shared" si="202"/>
        <v>11093.620803362626</v>
      </c>
      <c r="P992" s="8">
        <f t="shared" si="202"/>
        <v>125822.14125860584</v>
      </c>
    </row>
    <row r="993" spans="1:32" x14ac:dyDescent="0.25">
      <c r="A993" s="11" t="s">
        <v>20</v>
      </c>
      <c r="B993" s="7"/>
      <c r="C993" s="7"/>
      <c r="D993" s="8">
        <f t="shared" si="202"/>
        <v>9443.2117819693522</v>
      </c>
      <c r="E993" s="8">
        <f t="shared" si="202"/>
        <v>9799.2259510819222</v>
      </c>
      <c r="F993" s="8">
        <f t="shared" si="202"/>
        <v>11017.015522594582</v>
      </c>
      <c r="G993" s="8">
        <f t="shared" si="202"/>
        <v>10887.595345625816</v>
      </c>
      <c r="H993" s="8">
        <f t="shared" si="202"/>
        <v>12244.944301765905</v>
      </c>
      <c r="I993" s="8">
        <f t="shared" si="202"/>
        <v>11505.001194457074</v>
      </c>
      <c r="J993" s="8">
        <f t="shared" si="202"/>
        <v>10946.522777530074</v>
      </c>
      <c r="K993" s="8">
        <f t="shared" si="202"/>
        <v>10858.579595186335</v>
      </c>
      <c r="L993" s="8">
        <f t="shared" si="202"/>
        <v>11754.281517447997</v>
      </c>
      <c r="M993" s="8">
        <f t="shared" si="202"/>
        <v>11241.158581944432</v>
      </c>
      <c r="N993" s="8">
        <f t="shared" si="202"/>
        <v>10976.552563708099</v>
      </c>
      <c r="O993" s="8">
        <f t="shared" si="202"/>
        <v>10484.489388217289</v>
      </c>
      <c r="P993" s="8">
        <f t="shared" si="202"/>
        <v>131161.15428339056</v>
      </c>
    </row>
    <row r="994" spans="1:32" x14ac:dyDescent="0.25">
      <c r="A994" s="11" t="s">
        <v>21</v>
      </c>
      <c r="B994" s="7"/>
      <c r="C994" s="7"/>
      <c r="D994" s="8">
        <f>(D964/D979)*1000</f>
        <v>286411.96063006361</v>
      </c>
      <c r="E994" s="8">
        <f t="shared" si="202"/>
        <v>261267.7558051215</v>
      </c>
      <c r="F994" s="8">
        <f t="shared" si="202"/>
        <v>245942.49855324073</v>
      </c>
      <c r="G994" s="8">
        <f t="shared" si="202"/>
        <v>285645.38619429979</v>
      </c>
      <c r="H994" s="8">
        <f t="shared" si="202"/>
        <v>289992.15313946764</v>
      </c>
      <c r="I994" s="8">
        <f t="shared" si="202"/>
        <v>285785.42480468738</v>
      </c>
      <c r="J994" s="8">
        <f t="shared" si="202"/>
        <v>300242.39269845636</v>
      </c>
      <c r="K994" s="8">
        <f t="shared" si="202"/>
        <v>301849.11259925604</v>
      </c>
      <c r="L994" s="8">
        <f t="shared" si="202"/>
        <v>299536.45140384347</v>
      </c>
      <c r="M994" s="8">
        <f t="shared" si="202"/>
        <v>296633.97083284642</v>
      </c>
      <c r="N994" s="8">
        <f t="shared" si="202"/>
        <v>269158.96035879629</v>
      </c>
      <c r="O994" s="8">
        <f t="shared" si="202"/>
        <v>256429.18746383101</v>
      </c>
      <c r="P994" s="8">
        <f t="shared" si="202"/>
        <v>3378895.2544839098</v>
      </c>
    </row>
    <row r="995" spans="1:32" x14ac:dyDescent="0.25">
      <c r="A995" s="11"/>
      <c r="B995" s="7"/>
      <c r="C995" s="7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</row>
    <row r="996" spans="1:32" x14ac:dyDescent="0.25">
      <c r="A996" s="10" t="s">
        <v>22</v>
      </c>
      <c r="B996" s="7"/>
      <c r="C996" s="7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</row>
    <row r="997" spans="1:32" x14ac:dyDescent="0.25">
      <c r="A997" s="10" t="s">
        <v>28</v>
      </c>
      <c r="B997" s="7"/>
      <c r="C997" s="7"/>
      <c r="D997" s="8">
        <f t="shared" ref="D997:P997" si="203">(D967/D982)*1000</f>
        <v>1694.440131606525</v>
      </c>
      <c r="E997" s="8">
        <f t="shared" si="203"/>
        <v>1516.568421920708</v>
      </c>
      <c r="F997" s="8">
        <f t="shared" si="203"/>
        <v>1520.5729471685804</v>
      </c>
      <c r="G997" s="8">
        <f t="shared" si="203"/>
        <v>1562.1458749153314</v>
      </c>
      <c r="H997" s="8">
        <f t="shared" si="203"/>
        <v>1759.2961008623022</v>
      </c>
      <c r="I997" s="8">
        <f t="shared" si="203"/>
        <v>1919.1858178752725</v>
      </c>
      <c r="J997" s="8">
        <f t="shared" si="203"/>
        <v>2030.5707240986392</v>
      </c>
      <c r="K997" s="8">
        <f t="shared" si="203"/>
        <v>2060.2128213885785</v>
      </c>
      <c r="L997" s="8">
        <f t="shared" si="203"/>
        <v>2007.042346978563</v>
      </c>
      <c r="M997" s="8">
        <f t="shared" si="203"/>
        <v>1851.1323696672955</v>
      </c>
      <c r="N997" s="8">
        <f t="shared" si="203"/>
        <v>1620.9564138297342</v>
      </c>
      <c r="O997" s="8">
        <f t="shared" si="203"/>
        <v>1604.0743688728658</v>
      </c>
      <c r="P997" s="8">
        <f t="shared" si="203"/>
        <v>21149.052825239429</v>
      </c>
    </row>
    <row r="998" spans="1:32" x14ac:dyDescent="0.25">
      <c r="A998" s="10"/>
      <c r="B998" s="7"/>
      <c r="C998" s="7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</row>
    <row r="999" spans="1:32" x14ac:dyDescent="0.25">
      <c r="A999" s="11" t="s">
        <v>24</v>
      </c>
      <c r="B999" s="7"/>
      <c r="C999" s="7"/>
      <c r="D999" s="8">
        <f t="shared" ref="D999:P999" si="204">(D969/D984)*1000</f>
        <v>198432797.31460565</v>
      </c>
      <c r="E999" s="8">
        <f t="shared" si="204"/>
        <v>196930269.05977046</v>
      </c>
      <c r="F999" s="8">
        <f t="shared" si="204"/>
        <v>190330596.11383805</v>
      </c>
      <c r="G999" s="8">
        <f t="shared" si="204"/>
        <v>224543004.48555568</v>
      </c>
      <c r="H999" s="8">
        <f t="shared" si="204"/>
        <v>244068145.28691131</v>
      </c>
      <c r="I999" s="8">
        <f t="shared" si="204"/>
        <v>251672747.40768123</v>
      </c>
      <c r="J999" s="8">
        <f t="shared" si="204"/>
        <v>262207313.2332373</v>
      </c>
      <c r="K999" s="8">
        <f t="shared" si="204"/>
        <v>253556238.48224267</v>
      </c>
      <c r="L999" s="8">
        <f t="shared" si="204"/>
        <v>268012081.04516986</v>
      </c>
      <c r="M999" s="8">
        <f t="shared" si="204"/>
        <v>257934516.77290976</v>
      </c>
      <c r="N999" s="8">
        <f t="shared" si="204"/>
        <v>236273978.20942116</v>
      </c>
      <c r="O999" s="8">
        <f t="shared" si="204"/>
        <v>211740879.29616871</v>
      </c>
      <c r="P999" s="8">
        <f t="shared" si="204"/>
        <v>2795702566.7075119</v>
      </c>
    </row>
    <row r="1000" spans="1:32" x14ac:dyDescent="0.25">
      <c r="A1000" s="7"/>
      <c r="B1000" s="7"/>
      <c r="C1000" s="7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</row>
    <row r="1001" spans="1:32" x14ac:dyDescent="0.25">
      <c r="A1001" s="14" t="s">
        <v>29</v>
      </c>
      <c r="B1001" s="7"/>
      <c r="C1001" s="7"/>
      <c r="D1001" s="8">
        <f t="shared" ref="D1001:P1001" si="205">(D971/D986)*1000</f>
        <v>1765.3261728869452</v>
      </c>
      <c r="E1001" s="8">
        <f t="shared" si="205"/>
        <v>1586.8437746940647</v>
      </c>
      <c r="F1001" s="8">
        <f t="shared" si="205"/>
        <v>1588.4217163688627</v>
      </c>
      <c r="G1001" s="8">
        <f t="shared" si="205"/>
        <v>1642.1072283865365</v>
      </c>
      <c r="H1001" s="8">
        <f t="shared" si="205"/>
        <v>1846.1203463261536</v>
      </c>
      <c r="I1001" s="8">
        <f t="shared" si="205"/>
        <v>2008.6221077341261</v>
      </c>
      <c r="J1001" s="8">
        <f t="shared" si="205"/>
        <v>2123.6539327440937</v>
      </c>
      <c r="K1001" s="8">
        <f t="shared" si="205"/>
        <v>2150.1310980979893</v>
      </c>
      <c r="L1001" s="8">
        <f t="shared" si="205"/>
        <v>2101.987987724955</v>
      </c>
      <c r="M1001" s="8">
        <f t="shared" si="205"/>
        <v>1942.412724968143</v>
      </c>
      <c r="N1001" s="8">
        <f t="shared" si="205"/>
        <v>1704.4842186036346</v>
      </c>
      <c r="O1001" s="8">
        <f t="shared" si="205"/>
        <v>1678.8512083809251</v>
      </c>
      <c r="P1001" s="8">
        <f t="shared" si="205"/>
        <v>22142.032351480251</v>
      </c>
    </row>
    <row r="1003" spans="1:32" x14ac:dyDescent="0.25">
      <c r="A1003" s="1" t="s">
        <v>55</v>
      </c>
      <c r="B1003" s="2"/>
      <c r="C1003" s="2"/>
      <c r="D1003" s="3"/>
      <c r="E1003" s="3"/>
      <c r="F1003" s="3"/>
      <c r="G1003" s="3"/>
      <c r="H1003" s="3"/>
      <c r="I1003" s="3"/>
      <c r="J1003" s="2"/>
      <c r="K1003" s="3"/>
      <c r="L1003" s="3"/>
      <c r="M1003" s="3"/>
      <c r="N1003" s="3"/>
      <c r="O1003" s="3"/>
      <c r="P1003" s="3"/>
    </row>
    <row r="1004" spans="1:32" x14ac:dyDescent="0.25">
      <c r="A1004" s="1" t="s">
        <v>1</v>
      </c>
      <c r="B1004" s="2"/>
      <c r="C1004" s="2"/>
      <c r="D1004" s="3"/>
      <c r="E1004" s="3"/>
      <c r="F1004" s="3"/>
      <c r="G1004" s="3"/>
      <c r="H1004" s="3"/>
      <c r="I1004" s="2"/>
      <c r="J1004" s="3"/>
      <c r="K1004" s="3"/>
      <c r="L1004" s="3"/>
      <c r="M1004" s="3"/>
      <c r="N1004" s="3"/>
      <c r="O1004" s="3"/>
      <c r="P1004" s="3"/>
    </row>
    <row r="1005" spans="1:32" x14ac:dyDescent="0.25">
      <c r="A1005" s="1" t="s">
        <v>31</v>
      </c>
      <c r="B1005" s="2"/>
      <c r="C1005" s="2"/>
      <c r="D1005" s="3"/>
      <c r="E1005" s="3"/>
      <c r="F1005" s="3"/>
      <c r="G1005" s="3"/>
      <c r="H1005" s="3"/>
      <c r="I1005" s="2"/>
      <c r="J1005" s="3"/>
      <c r="K1005" s="3"/>
      <c r="L1005" s="3"/>
      <c r="M1005" s="3"/>
      <c r="N1005" s="3"/>
      <c r="O1005" s="3"/>
      <c r="P1005" s="3"/>
    </row>
    <row r="1006" spans="1:32" x14ac:dyDescent="0.25">
      <c r="A1006" s="7"/>
      <c r="B1006" s="7"/>
      <c r="C1006" s="7"/>
      <c r="D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</row>
    <row r="1007" spans="1:32" x14ac:dyDescent="0.25">
      <c r="A1007" s="7"/>
      <c r="B1007" s="7"/>
      <c r="C1007" s="7"/>
      <c r="D1007" s="9" t="s">
        <v>2</v>
      </c>
      <c r="E1007" s="9" t="s">
        <v>3</v>
      </c>
      <c r="F1007" s="9" t="s">
        <v>4</v>
      </c>
      <c r="G1007" s="9" t="s">
        <v>5</v>
      </c>
      <c r="H1007" s="9" t="s">
        <v>6</v>
      </c>
      <c r="I1007" s="9" t="s">
        <v>7</v>
      </c>
      <c r="J1007" s="9" t="s">
        <v>8</v>
      </c>
      <c r="K1007" s="9" t="s">
        <v>9</v>
      </c>
      <c r="L1007" s="9" t="s">
        <v>10</v>
      </c>
      <c r="M1007" s="9" t="s">
        <v>11</v>
      </c>
      <c r="N1007" s="9" t="s">
        <v>12</v>
      </c>
      <c r="O1007" s="9" t="s">
        <v>13</v>
      </c>
      <c r="P1007" s="9" t="s">
        <v>14</v>
      </c>
      <c r="U1007" s="9" t="s">
        <v>2</v>
      </c>
      <c r="V1007" s="9" t="s">
        <v>3</v>
      </c>
      <c r="W1007" s="9" t="s">
        <v>4</v>
      </c>
      <c r="X1007" s="9" t="s">
        <v>5</v>
      </c>
      <c r="Y1007" s="9" t="s">
        <v>6</v>
      </c>
      <c r="Z1007" s="9" t="s">
        <v>7</v>
      </c>
      <c r="AA1007" s="9" t="s">
        <v>8</v>
      </c>
      <c r="AB1007" s="9" t="s">
        <v>9</v>
      </c>
      <c r="AC1007" s="9" t="s">
        <v>10</v>
      </c>
      <c r="AD1007" s="9" t="s">
        <v>11</v>
      </c>
      <c r="AE1007" s="9" t="s">
        <v>12</v>
      </c>
      <c r="AF1007" s="9" t="s">
        <v>13</v>
      </c>
    </row>
    <row r="1008" spans="1:32" x14ac:dyDescent="0.25">
      <c r="A1008" s="10" t="s">
        <v>15</v>
      </c>
      <c r="B1008" s="7"/>
      <c r="C1008" s="7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</row>
    <row r="1009" spans="1:32" x14ac:dyDescent="0.25">
      <c r="A1009" s="11" t="s">
        <v>16</v>
      </c>
      <c r="B1009" s="7"/>
      <c r="C1009" s="7"/>
      <c r="D1009" s="8">
        <v>5258158.1122575402</v>
      </c>
      <c r="E1009" s="8">
        <v>4754470.2185489656</v>
      </c>
      <c r="F1009" s="8">
        <v>4662984.7468056912</v>
      </c>
      <c r="G1009" s="8">
        <v>4741212.4707453717</v>
      </c>
      <c r="H1009" s="8">
        <v>5489809.7957456056</v>
      </c>
      <c r="I1009" s="8">
        <v>6198243.7466652011</v>
      </c>
      <c r="J1009" s="8">
        <v>6698730.8322907072</v>
      </c>
      <c r="K1009" s="8">
        <v>6855665.4699273016</v>
      </c>
      <c r="L1009" s="8">
        <v>6643453.9528417103</v>
      </c>
      <c r="M1009" s="8">
        <v>5996495.0090208715</v>
      </c>
      <c r="N1009" s="8">
        <v>5025498.9568295423</v>
      </c>
      <c r="O1009" s="8">
        <v>4875792.3878799649</v>
      </c>
      <c r="P1009" s="8">
        <f t="shared" ref="P1009:P1014" si="206">SUM(D1009:O1009)</f>
        <v>67200515.699558482</v>
      </c>
      <c r="U1009" s="22">
        <f>+AF959+1</f>
        <v>133</v>
      </c>
      <c r="V1009" s="22">
        <f>+U1009+1</f>
        <v>134</v>
      </c>
      <c r="W1009" s="22">
        <f t="shared" ref="W1009:AF1009" si="207">+V1009+1</f>
        <v>135</v>
      </c>
      <c r="X1009" s="22">
        <f t="shared" si="207"/>
        <v>136</v>
      </c>
      <c r="Y1009" s="22">
        <f t="shared" si="207"/>
        <v>137</v>
      </c>
      <c r="Z1009" s="22">
        <f t="shared" si="207"/>
        <v>138</v>
      </c>
      <c r="AA1009" s="22">
        <f t="shared" si="207"/>
        <v>139</v>
      </c>
      <c r="AB1009" s="22">
        <f t="shared" si="207"/>
        <v>140</v>
      </c>
      <c r="AC1009" s="22">
        <f t="shared" si="207"/>
        <v>141</v>
      </c>
      <c r="AD1009" s="22">
        <f t="shared" si="207"/>
        <v>142</v>
      </c>
      <c r="AE1009" s="22">
        <f t="shared" si="207"/>
        <v>143</v>
      </c>
      <c r="AF1009" s="22">
        <f t="shared" si="207"/>
        <v>144</v>
      </c>
    </row>
    <row r="1010" spans="1:32" x14ac:dyDescent="0.25">
      <c r="A1010" s="11" t="s">
        <v>17</v>
      </c>
      <c r="B1010" s="7"/>
      <c r="C1010" s="7"/>
      <c r="D1010" s="8">
        <v>4040288.0304402295</v>
      </c>
      <c r="E1010" s="8">
        <v>3684700.350913445</v>
      </c>
      <c r="F1010" s="8">
        <v>3765484.3748820582</v>
      </c>
      <c r="G1010" s="8">
        <v>3832454.4376680749</v>
      </c>
      <c r="H1010" s="8">
        <v>4215254.1082918495</v>
      </c>
      <c r="I1010" s="8">
        <v>4431672.4686879255</v>
      </c>
      <c r="J1010" s="8">
        <v>4575274.8223686684</v>
      </c>
      <c r="K1010" s="8">
        <v>4590426.5876337867</v>
      </c>
      <c r="L1010" s="8">
        <v>4519834.8383248802</v>
      </c>
      <c r="M1010" s="8">
        <v>4290898.859397118</v>
      </c>
      <c r="N1010" s="8">
        <v>3956916.1783489054</v>
      </c>
      <c r="O1010" s="8">
        <v>4016460.4830014682</v>
      </c>
      <c r="P1010" s="8">
        <f t="shared" si="206"/>
        <v>49919665.539958417</v>
      </c>
    </row>
    <row r="1011" spans="1:32" x14ac:dyDescent="0.25">
      <c r="A1011" s="11" t="s">
        <v>18</v>
      </c>
      <c r="B1011" s="7"/>
      <c r="C1011" s="7"/>
      <c r="D1011" s="8">
        <v>292194.33271655231</v>
      </c>
      <c r="E1011" s="8">
        <v>291475.4222816464</v>
      </c>
      <c r="F1011" s="8">
        <v>291858.69857556716</v>
      </c>
      <c r="G1011" s="8">
        <v>292461.77497014584</v>
      </c>
      <c r="H1011" s="8">
        <v>293638.11553632421</v>
      </c>
      <c r="I1011" s="8">
        <v>294553.41100975219</v>
      </c>
      <c r="J1011" s="8">
        <v>295227.12753106566</v>
      </c>
      <c r="K1011" s="8">
        <v>295323.38885659422</v>
      </c>
      <c r="L1011" s="8">
        <v>294663.08202202403</v>
      </c>
      <c r="M1011" s="8">
        <v>293632.56322959351</v>
      </c>
      <c r="N1011" s="8">
        <v>292088.51469105127</v>
      </c>
      <c r="O1011" s="8">
        <v>291797.08707748831</v>
      </c>
      <c r="P1011" s="8">
        <f t="shared" si="206"/>
        <v>3518913.5184978046</v>
      </c>
    </row>
    <row r="1012" spans="1:32" x14ac:dyDescent="0.25">
      <c r="A1012" s="11" t="s">
        <v>19</v>
      </c>
      <c r="B1012" s="7"/>
      <c r="C1012" s="7"/>
      <c r="D1012" s="8">
        <v>52321.951346093636</v>
      </c>
      <c r="E1012" s="8">
        <v>48367.434401133891</v>
      </c>
      <c r="F1012" s="8">
        <v>48419.542926120877</v>
      </c>
      <c r="G1012" s="8">
        <v>50727.111091383355</v>
      </c>
      <c r="H1012" s="8">
        <v>50409.140684903847</v>
      </c>
      <c r="I1012" s="8">
        <v>46993.770755532336</v>
      </c>
      <c r="J1012" s="8">
        <v>48804.198398080371</v>
      </c>
      <c r="K1012" s="8">
        <v>56981.1825136923</v>
      </c>
      <c r="L1012" s="8">
        <v>49894.331314845462</v>
      </c>
      <c r="M1012" s="8">
        <v>46395.40221171383</v>
      </c>
      <c r="N1012" s="8">
        <v>45782.373711455613</v>
      </c>
      <c r="O1012" s="8">
        <v>53131.830476827192</v>
      </c>
      <c r="P1012" s="8">
        <f t="shared" si="206"/>
        <v>598228.26983178267</v>
      </c>
    </row>
    <row r="1013" spans="1:32" x14ac:dyDescent="0.25">
      <c r="A1013" s="11" t="s">
        <v>20</v>
      </c>
      <c r="B1013" s="7"/>
      <c r="C1013" s="7"/>
      <c r="D1013" s="8">
        <v>1630.876520575745</v>
      </c>
      <c r="E1013" s="8">
        <v>1692.0981348931371</v>
      </c>
      <c r="F1013" s="8">
        <v>1902.5232290443348</v>
      </c>
      <c r="G1013" s="8">
        <v>1880.6108528605173</v>
      </c>
      <c r="H1013" s="8">
        <v>2115.6677272854326</v>
      </c>
      <c r="I1013" s="8">
        <v>1987.7033508300265</v>
      </c>
      <c r="J1013" s="8">
        <v>1891.4507874411788</v>
      </c>
      <c r="K1013" s="8">
        <v>1876.2075969405639</v>
      </c>
      <c r="L1013" s="8">
        <v>2030.5643436641819</v>
      </c>
      <c r="M1013" s="8">
        <v>1941.7018298094522</v>
      </c>
      <c r="N1013" s="8">
        <v>1895.4672414232814</v>
      </c>
      <c r="O1013" s="8">
        <v>1800.2924008407483</v>
      </c>
      <c r="P1013" s="8">
        <f t="shared" si="206"/>
        <v>22645.1640156086</v>
      </c>
    </row>
    <row r="1014" spans="1:32" x14ac:dyDescent="0.25">
      <c r="A1014" s="11" t="s">
        <v>21</v>
      </c>
      <c r="B1014" s="7"/>
      <c r="C1014" s="7"/>
      <c r="D1014" s="8">
        <v>7733.138531494139</v>
      </c>
      <c r="E1014" s="8">
        <v>7054.2602966308596</v>
      </c>
      <c r="F1014" s="8">
        <v>6640.42626953125</v>
      </c>
      <c r="G1014" s="8">
        <v>7712.3372863769537</v>
      </c>
      <c r="H1014" s="8">
        <v>7829.8809326171886</v>
      </c>
      <c r="I1014" s="8">
        <v>7716.2217651367173</v>
      </c>
      <c r="J1014" s="8">
        <v>8106.5770062631436</v>
      </c>
      <c r="K1014" s="8">
        <v>8149.8975568331225</v>
      </c>
      <c r="L1014" s="8">
        <v>8087.4665598942693</v>
      </c>
      <c r="M1014" s="8">
        <v>8009.1137399104191</v>
      </c>
      <c r="N1014" s="8">
        <v>7267.3030351562511</v>
      </c>
      <c r="O1014" s="8">
        <v>6923.5809692382818</v>
      </c>
      <c r="P1014" s="8">
        <f t="shared" si="206"/>
        <v>91230.203949082585</v>
      </c>
    </row>
    <row r="1015" spans="1:32" x14ac:dyDescent="0.25">
      <c r="A1015" s="11"/>
      <c r="B1015" s="7"/>
      <c r="C1015" s="7"/>
      <c r="D1015" s="8"/>
      <c r="E1015" s="8"/>
      <c r="F1015" s="8"/>
      <c r="G1015" s="8"/>
      <c r="H1015" s="8"/>
      <c r="I1015" s="8"/>
      <c r="J1015" s="8"/>
      <c r="K1015" s="8"/>
      <c r="L1015" s="8"/>
      <c r="M1015" s="8"/>
      <c r="N1015" s="8"/>
      <c r="O1015" s="8"/>
      <c r="P1015" s="8"/>
    </row>
    <row r="1016" spans="1:32" x14ac:dyDescent="0.25">
      <c r="A1016" s="10" t="s">
        <v>22</v>
      </c>
      <c r="B1016" s="7"/>
      <c r="C1016" s="7"/>
      <c r="D1016" s="8"/>
      <c r="E1016" s="8"/>
      <c r="F1016" s="8"/>
      <c r="G1016" s="8"/>
      <c r="H1016" s="8"/>
      <c r="I1016" s="8"/>
      <c r="J1016" s="8"/>
      <c r="K1016" s="8"/>
      <c r="L1016" s="8"/>
      <c r="M1016" s="8"/>
      <c r="N1016" s="8"/>
      <c r="O1016" s="8"/>
      <c r="P1016" s="8"/>
    </row>
    <row r="1017" spans="1:32" x14ac:dyDescent="0.25">
      <c r="A1017" s="10" t="s">
        <v>23</v>
      </c>
      <c r="B1017" s="7"/>
      <c r="C1017" s="7"/>
      <c r="D1017" s="8">
        <f>SUM(D1009:D1016)</f>
        <v>9652326.4418124873</v>
      </c>
      <c r="E1017" s="8">
        <f t="shared" ref="E1017:P1017" si="208">SUM(E1009:E1016)</f>
        <v>8787759.7845767178</v>
      </c>
      <c r="F1017" s="8">
        <f t="shared" si="208"/>
        <v>8777290.3126880135</v>
      </c>
      <c r="G1017" s="8">
        <f t="shared" si="208"/>
        <v>8926448.7426142134</v>
      </c>
      <c r="H1017" s="8">
        <f t="shared" si="208"/>
        <v>10059056.708918588</v>
      </c>
      <c r="I1017" s="8">
        <f t="shared" si="208"/>
        <v>10981167.322234379</v>
      </c>
      <c r="J1017" s="8">
        <f t="shared" si="208"/>
        <v>11628035.008382227</v>
      </c>
      <c r="K1017" s="8">
        <f t="shared" si="208"/>
        <v>11808422.734085148</v>
      </c>
      <c r="L1017" s="8">
        <f t="shared" si="208"/>
        <v>11517964.235407019</v>
      </c>
      <c r="M1017" s="8">
        <f t="shared" si="208"/>
        <v>10637372.649429018</v>
      </c>
      <c r="N1017" s="8">
        <f t="shared" si="208"/>
        <v>9329448.7938575335</v>
      </c>
      <c r="O1017" s="8">
        <f t="shared" si="208"/>
        <v>9245905.661805829</v>
      </c>
      <c r="P1017" s="8">
        <f t="shared" si="208"/>
        <v>121351198.39581117</v>
      </c>
    </row>
    <row r="1018" spans="1:32" x14ac:dyDescent="0.25">
      <c r="A1018" s="10"/>
      <c r="B1018" s="7"/>
      <c r="C1018" s="7"/>
      <c r="D1018" s="8"/>
      <c r="E1018" s="8"/>
      <c r="F1018" s="8"/>
      <c r="G1018" s="8"/>
      <c r="H1018" s="8"/>
      <c r="I1018" s="8"/>
      <c r="J1018" s="8"/>
      <c r="K1018" s="8"/>
      <c r="L1018" s="8"/>
      <c r="M1018" s="8"/>
      <c r="N1018" s="8"/>
      <c r="O1018" s="8"/>
      <c r="P1018" s="8"/>
    </row>
    <row r="1019" spans="1:32" x14ac:dyDescent="0.25">
      <c r="A1019" s="11" t="s">
        <v>24</v>
      </c>
      <c r="B1019" s="7"/>
      <c r="C1019" s="7"/>
      <c r="D1019" s="8">
        <v>402645.1561723309</v>
      </c>
      <c r="E1019" s="8">
        <v>399594.49620422634</v>
      </c>
      <c r="F1019" s="8">
        <v>386207.08601239906</v>
      </c>
      <c r="G1019" s="8">
        <v>455634.86200949509</v>
      </c>
      <c r="H1019" s="8">
        <v>495261.53585080389</v>
      </c>
      <c r="I1019" s="8">
        <v>510672.95385192265</v>
      </c>
      <c r="J1019" s="8">
        <v>532038.45356022264</v>
      </c>
      <c r="K1019" s="8">
        <v>514454.09912756184</v>
      </c>
      <c r="L1019" s="8">
        <v>543801.72560508654</v>
      </c>
      <c r="M1019" s="8">
        <v>523383.47553410369</v>
      </c>
      <c r="N1019" s="8">
        <v>479429.43790587445</v>
      </c>
      <c r="O1019" s="8">
        <v>429663.84600829578</v>
      </c>
      <c r="P1019" s="8">
        <f>SUM(D1019:O1019)</f>
        <v>5672787.1278423229</v>
      </c>
    </row>
    <row r="1020" spans="1:32" x14ac:dyDescent="0.25">
      <c r="A1020" s="7"/>
      <c r="B1020" s="7"/>
      <c r="C1020" s="7"/>
      <c r="D1020" s="8"/>
      <c r="E1020" s="8"/>
      <c r="F1020" s="8"/>
      <c r="G1020" s="8"/>
      <c r="H1020" s="8"/>
      <c r="I1020" s="8"/>
      <c r="J1020" s="8"/>
      <c r="K1020" s="8"/>
      <c r="L1020" s="8"/>
      <c r="M1020" s="8"/>
      <c r="N1020" s="8"/>
      <c r="O1020" s="8"/>
      <c r="P1020" s="8"/>
    </row>
    <row r="1021" spans="1:32" x14ac:dyDescent="0.25">
      <c r="A1021" s="10" t="s">
        <v>25</v>
      </c>
      <c r="B1021" s="7"/>
      <c r="C1021" s="7"/>
      <c r="D1021" s="8">
        <f>SUM(D1017:D1019)</f>
        <v>10054971.597984819</v>
      </c>
      <c r="E1021" s="8">
        <f t="shared" ref="E1021:O1021" si="209">SUM(E1017:E1019)</f>
        <v>9187354.280780945</v>
      </c>
      <c r="F1021" s="8">
        <f t="shared" si="209"/>
        <v>9163497.3987004124</v>
      </c>
      <c r="G1021" s="8">
        <f t="shared" si="209"/>
        <v>9382083.6046237089</v>
      </c>
      <c r="H1021" s="8">
        <f t="shared" si="209"/>
        <v>10554318.244769393</v>
      </c>
      <c r="I1021" s="8">
        <f t="shared" si="209"/>
        <v>11491840.276086302</v>
      </c>
      <c r="J1021" s="8">
        <f t="shared" si="209"/>
        <v>12160073.461942449</v>
      </c>
      <c r="K1021" s="8">
        <f t="shared" si="209"/>
        <v>12322876.833212711</v>
      </c>
      <c r="L1021" s="8">
        <f t="shared" si="209"/>
        <v>12061765.961012106</v>
      </c>
      <c r="M1021" s="8">
        <f t="shared" si="209"/>
        <v>11160756.124963121</v>
      </c>
      <c r="N1021" s="8">
        <f t="shared" si="209"/>
        <v>9808878.2317634076</v>
      </c>
      <c r="O1021" s="8">
        <f t="shared" si="209"/>
        <v>9675569.5078141242</v>
      </c>
      <c r="P1021" s="8">
        <f>SUM(P1017:P1019)</f>
        <v>127023985.52365349</v>
      </c>
    </row>
    <row r="1022" spans="1:32" x14ac:dyDescent="0.25">
      <c r="A1022" s="7"/>
      <c r="B1022" s="7"/>
      <c r="C1022" s="7"/>
      <c r="D1022" s="8"/>
      <c r="E1022" s="8"/>
      <c r="F1022" s="8"/>
      <c r="G1022" s="8"/>
      <c r="H1022" s="8"/>
      <c r="I1022" s="8"/>
      <c r="J1022" s="8"/>
      <c r="K1022" s="8"/>
      <c r="L1022" s="8"/>
      <c r="M1022" s="8"/>
      <c r="N1022" s="8"/>
      <c r="O1022" s="8"/>
      <c r="P1022" s="8"/>
    </row>
    <row r="1023" spans="1:32" x14ac:dyDescent="0.25">
      <c r="A1023" s="10" t="s">
        <v>26</v>
      </c>
      <c r="B1023" s="7"/>
      <c r="C1023" s="7"/>
      <c r="D1023" s="8"/>
      <c r="E1023" s="8"/>
      <c r="F1023" s="8"/>
      <c r="G1023" s="8"/>
      <c r="H1023" s="8"/>
      <c r="I1023" s="8"/>
      <c r="J1023" s="8"/>
      <c r="K1023" s="8"/>
      <c r="L1023" s="8"/>
      <c r="M1023" s="8"/>
      <c r="N1023" s="8"/>
      <c r="O1023" s="8"/>
      <c r="P1023" s="8"/>
    </row>
    <row r="1024" spans="1:32" x14ac:dyDescent="0.25">
      <c r="A1024" s="11" t="s">
        <v>16</v>
      </c>
      <c r="B1024" s="7"/>
      <c r="C1024" s="7"/>
      <c r="D1024" s="13">
        <v>5042430.77579764</v>
      </c>
      <c r="E1024" s="13">
        <v>5047879.6730764005</v>
      </c>
      <c r="F1024" s="13">
        <v>5053340.1084966613</v>
      </c>
      <c r="G1024" s="13">
        <v>5058758.0611692695</v>
      </c>
      <c r="H1024" s="13">
        <v>5064164.3470662087</v>
      </c>
      <c r="I1024" s="13">
        <v>5069600.5820726231</v>
      </c>
      <c r="J1024" s="13">
        <v>5075043.0587152904</v>
      </c>
      <c r="K1024" s="13">
        <v>5080492.1129254531</v>
      </c>
      <c r="L1024" s="13">
        <v>5085953.9031833578</v>
      </c>
      <c r="M1024" s="13">
        <v>5091414.2723482121</v>
      </c>
      <c r="N1024" s="13">
        <v>5096859.4798997119</v>
      </c>
      <c r="O1024" s="13">
        <v>5102297.1262945514</v>
      </c>
      <c r="P1024" s="8">
        <f>AVERAGE(C1024:O1024)</f>
        <v>5072352.791753782</v>
      </c>
    </row>
    <row r="1025" spans="1:16" x14ac:dyDescent="0.25">
      <c r="A1025" s="11" t="s">
        <v>17</v>
      </c>
      <c r="B1025" s="7"/>
      <c r="C1025" s="7"/>
      <c r="D1025" s="13">
        <v>607410.60093901388</v>
      </c>
      <c r="E1025" s="13">
        <v>607839.62254059757</v>
      </c>
      <c r="F1025" s="13">
        <v>608263.30702646181</v>
      </c>
      <c r="G1025" s="13">
        <v>608698.02633947309</v>
      </c>
      <c r="H1025" s="13">
        <v>609131.16635740525</v>
      </c>
      <c r="I1025" s="13">
        <v>609558.78863304411</v>
      </c>
      <c r="J1025" s="13">
        <v>609981.27225801034</v>
      </c>
      <c r="K1025" s="13">
        <v>610400.61265889194</v>
      </c>
      <c r="L1025" s="13">
        <v>610818.21999790764</v>
      </c>
      <c r="M1025" s="13">
        <v>611236.76054241636</v>
      </c>
      <c r="N1025" s="13">
        <v>611663.43721246719</v>
      </c>
      <c r="O1025" s="13">
        <v>612092.68366960145</v>
      </c>
      <c r="P1025" s="8">
        <f>AVERAGE(D1025:O1025)</f>
        <v>609757.87484794087</v>
      </c>
    </row>
    <row r="1026" spans="1:16" x14ac:dyDescent="0.25">
      <c r="A1026" s="11" t="s">
        <v>18</v>
      </c>
      <c r="B1026" s="7"/>
      <c r="C1026" s="7"/>
      <c r="D1026" s="13">
        <v>14360.977907398126</v>
      </c>
      <c r="E1026" s="13">
        <v>14368.093711845901</v>
      </c>
      <c r="F1026" s="13">
        <v>14373.065811293198</v>
      </c>
      <c r="G1026" s="13">
        <v>14379.01299007448</v>
      </c>
      <c r="H1026" s="13">
        <v>14378.711279946021</v>
      </c>
      <c r="I1026" s="13">
        <v>14372.053990099979</v>
      </c>
      <c r="J1026" s="13">
        <v>14357.887377222216</v>
      </c>
      <c r="K1026" s="13">
        <v>14337.564431399507</v>
      </c>
      <c r="L1026" s="13">
        <v>14315.587912877154</v>
      </c>
      <c r="M1026" s="13">
        <v>14294.966815886281</v>
      </c>
      <c r="N1026" s="13">
        <v>14284.429351526527</v>
      </c>
      <c r="O1026" s="13">
        <v>14280.797834128818</v>
      </c>
      <c r="P1026" s="8">
        <f>AVERAGE(D1026:O1026)</f>
        <v>14341.929117808184</v>
      </c>
    </row>
    <row r="1027" spans="1:16" x14ac:dyDescent="0.25">
      <c r="A1027" s="11" t="s">
        <v>19</v>
      </c>
      <c r="B1027" s="7"/>
      <c r="C1027" s="7"/>
      <c r="D1027" s="13">
        <v>4719.6253249892798</v>
      </c>
      <c r="E1027" s="13">
        <v>4725.9886933056796</v>
      </c>
      <c r="F1027" s="13">
        <v>4732.3480814307804</v>
      </c>
      <c r="G1027" s="13">
        <v>4738.7034918541103</v>
      </c>
      <c r="H1027" s="13">
        <v>4745.0549270636702</v>
      </c>
      <c r="I1027" s="13">
        <v>4751.4023895458904</v>
      </c>
      <c r="J1027" s="13">
        <v>4757.7458817856696</v>
      </c>
      <c r="K1027" s="13">
        <v>4764.0854062663102</v>
      </c>
      <c r="L1027" s="13">
        <v>4770.4209654696097</v>
      </c>
      <c r="M1027" s="13">
        <v>4776.75256187578</v>
      </c>
      <c r="N1027" s="13">
        <v>4783.0801979634898</v>
      </c>
      <c r="O1027" s="13">
        <v>4789.4038762098498</v>
      </c>
      <c r="P1027" s="8">
        <f>AVERAGE(D1027:O1027)</f>
        <v>4754.550983146677</v>
      </c>
    </row>
    <row r="1028" spans="1:16" x14ac:dyDescent="0.25">
      <c r="A1028" s="11" t="s">
        <v>20</v>
      </c>
      <c r="B1028" s="7"/>
      <c r="C1028" s="7"/>
      <c r="D1028" s="13">
        <v>172</v>
      </c>
      <c r="E1028" s="13">
        <v>172</v>
      </c>
      <c r="F1028" s="13">
        <v>172</v>
      </c>
      <c r="G1028" s="13">
        <v>172</v>
      </c>
      <c r="H1028" s="13">
        <v>172</v>
      </c>
      <c r="I1028" s="13">
        <v>172</v>
      </c>
      <c r="J1028" s="13">
        <v>172</v>
      </c>
      <c r="K1028" s="13">
        <v>172</v>
      </c>
      <c r="L1028" s="13">
        <v>172</v>
      </c>
      <c r="M1028" s="13">
        <v>172</v>
      </c>
      <c r="N1028" s="13">
        <v>172</v>
      </c>
      <c r="O1028" s="13">
        <v>171</v>
      </c>
      <c r="P1028" s="8">
        <f>AVERAGE(D1028:O1028)</f>
        <v>171.91666666666666</v>
      </c>
    </row>
    <row r="1029" spans="1:16" x14ac:dyDescent="0.25">
      <c r="A1029" s="11" t="s">
        <v>21</v>
      </c>
      <c r="B1029" s="7"/>
      <c r="C1029" s="7"/>
      <c r="D1029" s="13">
        <v>27</v>
      </c>
      <c r="E1029" s="13">
        <v>27</v>
      </c>
      <c r="F1029" s="13">
        <v>27</v>
      </c>
      <c r="G1029" s="13">
        <v>27</v>
      </c>
      <c r="H1029" s="13">
        <v>27</v>
      </c>
      <c r="I1029" s="13">
        <v>27</v>
      </c>
      <c r="J1029" s="13">
        <v>27</v>
      </c>
      <c r="K1029" s="13">
        <v>27</v>
      </c>
      <c r="L1029" s="13">
        <v>27</v>
      </c>
      <c r="M1029" s="13">
        <v>27</v>
      </c>
      <c r="N1029" s="13">
        <v>27</v>
      </c>
      <c r="O1029" s="13">
        <v>27</v>
      </c>
      <c r="P1029" s="8">
        <f>AVERAGE(D1029:O1029)</f>
        <v>27</v>
      </c>
    </row>
    <row r="1030" spans="1:16" x14ac:dyDescent="0.25">
      <c r="A1030" s="11"/>
      <c r="B1030" s="7"/>
      <c r="C1030" s="7"/>
      <c r="D1030" s="8"/>
      <c r="E1030" s="8"/>
      <c r="F1030" s="8"/>
      <c r="G1030" s="8"/>
      <c r="H1030" s="8"/>
      <c r="I1030" s="8"/>
      <c r="J1030" s="8"/>
      <c r="K1030" s="8"/>
      <c r="L1030" s="8"/>
      <c r="M1030" s="8"/>
      <c r="N1030" s="8"/>
      <c r="O1030" s="8"/>
      <c r="P1030" s="8"/>
    </row>
    <row r="1031" spans="1:16" x14ac:dyDescent="0.25">
      <c r="A1031" s="10" t="s">
        <v>22</v>
      </c>
      <c r="B1031" s="7"/>
      <c r="C1031" s="7"/>
      <c r="D1031" s="8"/>
      <c r="E1031" s="8"/>
      <c r="F1031" s="8"/>
      <c r="G1031" s="8"/>
      <c r="H1031" s="8"/>
      <c r="I1031" s="8"/>
      <c r="J1031" s="8"/>
      <c r="K1031" s="8"/>
      <c r="L1031" s="8"/>
      <c r="M1031" s="8"/>
      <c r="N1031" s="8"/>
      <c r="O1031" s="8"/>
      <c r="P1031" s="8"/>
    </row>
    <row r="1032" spans="1:16" x14ac:dyDescent="0.25">
      <c r="A1032" s="10" t="s">
        <v>26</v>
      </c>
      <c r="B1032" s="7"/>
      <c r="C1032" s="7"/>
      <c r="D1032" s="8">
        <f t="shared" ref="D1032:P1032" si="210">SUM(D1024:D1031)</f>
        <v>5669120.9799690414</v>
      </c>
      <c r="E1032" s="8">
        <f t="shared" si="210"/>
        <v>5675012.3780221492</v>
      </c>
      <c r="F1032" s="8">
        <f t="shared" si="210"/>
        <v>5680907.8294158466</v>
      </c>
      <c r="G1032" s="8">
        <f t="shared" si="210"/>
        <v>5686772.8039906714</v>
      </c>
      <c r="H1032" s="8">
        <f t="shared" si="210"/>
        <v>5692618.2796306247</v>
      </c>
      <c r="I1032" s="8">
        <f t="shared" si="210"/>
        <v>5698481.8270853125</v>
      </c>
      <c r="J1032" s="8">
        <f t="shared" si="210"/>
        <v>5704338.9642323088</v>
      </c>
      <c r="K1032" s="8">
        <f t="shared" si="210"/>
        <v>5710193.3754220102</v>
      </c>
      <c r="L1032" s="8">
        <f t="shared" si="210"/>
        <v>5716057.1320596123</v>
      </c>
      <c r="M1032" s="8">
        <f t="shared" si="210"/>
        <v>5721921.7522683898</v>
      </c>
      <c r="N1032" s="8">
        <f t="shared" si="210"/>
        <v>5727789.4266616693</v>
      </c>
      <c r="O1032" s="8">
        <f t="shared" si="210"/>
        <v>5733658.0116744917</v>
      </c>
      <c r="P1032" s="8">
        <f t="shared" si="210"/>
        <v>5701406.0633693449</v>
      </c>
    </row>
    <row r="1033" spans="1:16" x14ac:dyDescent="0.25">
      <c r="A1033" s="10"/>
      <c r="B1033" s="7"/>
      <c r="C1033" s="7"/>
      <c r="D1033" s="8"/>
      <c r="E1033" s="8"/>
      <c r="F1033" s="8"/>
      <c r="G1033" s="8"/>
      <c r="H1033" s="8"/>
      <c r="I1033" s="8"/>
      <c r="J1033" s="8"/>
      <c r="K1033" s="8"/>
      <c r="L1033" s="8"/>
      <c r="M1033" s="8"/>
      <c r="N1033" s="8"/>
      <c r="O1033" s="8"/>
      <c r="P1033" s="8"/>
    </row>
    <row r="1034" spans="1:16" x14ac:dyDescent="0.25">
      <c r="A1034" s="11" t="s">
        <v>24</v>
      </c>
      <c r="B1034" s="7"/>
      <c r="C1034" s="7"/>
      <c r="D1034" s="13">
        <v>2</v>
      </c>
      <c r="E1034" s="13">
        <v>2</v>
      </c>
      <c r="F1034" s="13">
        <v>2</v>
      </c>
      <c r="G1034" s="13">
        <v>2</v>
      </c>
      <c r="H1034" s="13">
        <v>2</v>
      </c>
      <c r="I1034" s="13">
        <v>2</v>
      </c>
      <c r="J1034" s="13">
        <v>2</v>
      </c>
      <c r="K1034" s="13">
        <v>2</v>
      </c>
      <c r="L1034" s="13">
        <v>2</v>
      </c>
      <c r="M1034" s="13">
        <v>2</v>
      </c>
      <c r="N1034" s="13">
        <v>2</v>
      </c>
      <c r="O1034" s="13">
        <v>2</v>
      </c>
      <c r="P1034" s="8">
        <f>AVERAGE(D1034:O1034)</f>
        <v>2</v>
      </c>
    </row>
    <row r="1035" spans="1:16" x14ac:dyDescent="0.25">
      <c r="A1035" s="7"/>
      <c r="B1035" s="7"/>
      <c r="C1035" s="7"/>
      <c r="D1035" s="8"/>
      <c r="E1035" s="8"/>
      <c r="F1035" s="8"/>
      <c r="G1035" s="8"/>
      <c r="H1035" s="8"/>
      <c r="I1035" s="8"/>
      <c r="J1035" s="8"/>
      <c r="K1035" s="8"/>
      <c r="L1035" s="8"/>
      <c r="M1035" s="8"/>
      <c r="N1035" s="8"/>
      <c r="O1035" s="8"/>
      <c r="P1035" s="8"/>
    </row>
    <row r="1036" spans="1:16" x14ac:dyDescent="0.25">
      <c r="A1036" s="14" t="s">
        <v>27</v>
      </c>
      <c r="B1036" s="7"/>
      <c r="C1036" s="7"/>
      <c r="D1036" s="8">
        <f t="shared" ref="D1036:O1036" si="211">SUM(D1032:D1034)</f>
        <v>5669122.9799690414</v>
      </c>
      <c r="E1036" s="8">
        <f t="shared" si="211"/>
        <v>5675014.3780221492</v>
      </c>
      <c r="F1036" s="8">
        <f t="shared" si="211"/>
        <v>5680909.8294158466</v>
      </c>
      <c r="G1036" s="8">
        <f t="shared" si="211"/>
        <v>5686774.8039906714</v>
      </c>
      <c r="H1036" s="8">
        <f t="shared" si="211"/>
        <v>5692620.2796306247</v>
      </c>
      <c r="I1036" s="8">
        <f t="shared" si="211"/>
        <v>5698483.8270853125</v>
      </c>
      <c r="J1036" s="8">
        <f t="shared" si="211"/>
        <v>5704340.9642323088</v>
      </c>
      <c r="K1036" s="8">
        <f t="shared" si="211"/>
        <v>5710195.3754220102</v>
      </c>
      <c r="L1036" s="8">
        <f t="shared" si="211"/>
        <v>5716059.1320596123</v>
      </c>
      <c r="M1036" s="8">
        <f t="shared" si="211"/>
        <v>5721923.7522683898</v>
      </c>
      <c r="N1036" s="8">
        <f t="shared" si="211"/>
        <v>5727791.4266616693</v>
      </c>
      <c r="O1036" s="8">
        <f t="shared" si="211"/>
        <v>5733660.0116744917</v>
      </c>
      <c r="P1036" s="8">
        <f>SUM(P1032:P1034)</f>
        <v>5701408.0633693449</v>
      </c>
    </row>
    <row r="1037" spans="1:16" x14ac:dyDescent="0.25">
      <c r="A1037" s="7"/>
      <c r="B1037" s="7"/>
      <c r="C1037" s="7"/>
      <c r="D1037" s="8"/>
      <c r="E1037" s="8"/>
      <c r="F1037" s="8"/>
      <c r="G1037" s="8"/>
      <c r="H1037" s="8"/>
      <c r="I1037" s="8"/>
      <c r="J1037" s="8"/>
      <c r="K1037" s="8"/>
      <c r="L1037" s="8"/>
      <c r="M1037" s="8"/>
      <c r="N1037" s="8"/>
      <c r="O1037" s="8"/>
      <c r="P1037" s="8"/>
    </row>
    <row r="1038" spans="1:16" x14ac:dyDescent="0.25">
      <c r="A1038" s="10" t="s">
        <v>28</v>
      </c>
      <c r="B1038" s="7"/>
      <c r="C1038" s="7"/>
      <c r="D1038" s="8"/>
      <c r="E1038" s="8"/>
      <c r="F1038" s="8"/>
      <c r="G1038" s="8"/>
      <c r="H1038" s="8"/>
      <c r="I1038" s="8"/>
      <c r="J1038" s="8"/>
      <c r="K1038" s="8"/>
      <c r="L1038" s="8"/>
      <c r="M1038" s="8"/>
      <c r="N1038" s="8"/>
      <c r="O1038" s="8"/>
      <c r="P1038" s="8"/>
    </row>
    <row r="1039" spans="1:16" x14ac:dyDescent="0.25">
      <c r="A1039" s="11" t="s">
        <v>16</v>
      </c>
      <c r="B1039" s="7"/>
      <c r="C1039" s="7"/>
      <c r="D1039" s="8">
        <f t="shared" ref="D1039:P1044" si="212">(D1009/D1024)*1000</f>
        <v>1042.7824091300045</v>
      </c>
      <c r="E1039" s="8">
        <f t="shared" si="212"/>
        <v>941.87471304191808</v>
      </c>
      <c r="F1039" s="8">
        <f t="shared" si="212"/>
        <v>922.7530003304887</v>
      </c>
      <c r="G1039" s="8">
        <f t="shared" si="212"/>
        <v>937.22854768221487</v>
      </c>
      <c r="H1039" s="8">
        <f t="shared" si="212"/>
        <v>1084.0504808904916</v>
      </c>
      <c r="I1039" s="8">
        <f t="shared" si="212"/>
        <v>1222.6296029284324</v>
      </c>
      <c r="J1039" s="8">
        <f t="shared" si="212"/>
        <v>1319.9357630645288</v>
      </c>
      <c r="K1039" s="8">
        <f t="shared" si="212"/>
        <v>1349.4097259762632</v>
      </c>
      <c r="L1039" s="8">
        <f t="shared" si="212"/>
        <v>1306.235581231575</v>
      </c>
      <c r="M1039" s="8">
        <f t="shared" si="212"/>
        <v>1177.7660760367132</v>
      </c>
      <c r="N1039" s="8">
        <f t="shared" si="212"/>
        <v>985.99911899639551</v>
      </c>
      <c r="O1039" s="8">
        <f t="shared" si="212"/>
        <v>955.60730141580734</v>
      </c>
      <c r="P1039" s="8">
        <f t="shared" si="212"/>
        <v>13248.391517405416</v>
      </c>
    </row>
    <row r="1040" spans="1:16" x14ac:dyDescent="0.25">
      <c r="A1040" s="11" t="s">
        <v>17</v>
      </c>
      <c r="B1040" s="7"/>
      <c r="C1040" s="7"/>
      <c r="D1040" s="8">
        <f t="shared" si="212"/>
        <v>6651.6587366012873</v>
      </c>
      <c r="E1040" s="8">
        <f t="shared" si="212"/>
        <v>6061.9614356702195</v>
      </c>
      <c r="F1040" s="8">
        <f t="shared" si="212"/>
        <v>6190.5499335310797</v>
      </c>
      <c r="G1040" s="8">
        <f t="shared" si="212"/>
        <v>6296.1505899983003</v>
      </c>
      <c r="H1040" s="8">
        <f t="shared" si="212"/>
        <v>6920.1090686247471</v>
      </c>
      <c r="I1040" s="8">
        <f t="shared" si="212"/>
        <v>7270.2954191278232</v>
      </c>
      <c r="J1040" s="8">
        <f t="shared" si="212"/>
        <v>7500.6808084977001</v>
      </c>
      <c r="K1040" s="8">
        <f t="shared" si="212"/>
        <v>7520.3505573790089</v>
      </c>
      <c r="L1040" s="8">
        <f t="shared" si="212"/>
        <v>7399.6398443064827</v>
      </c>
      <c r="M1040" s="8">
        <f t="shared" si="212"/>
        <v>7020.0274858948933</v>
      </c>
      <c r="N1040" s="8">
        <f t="shared" si="212"/>
        <v>6469.1069264851812</v>
      </c>
      <c r="O1040" s="8">
        <f t="shared" si="212"/>
        <v>6561.8501742613444</v>
      </c>
      <c r="P1040" s="8">
        <f t="shared" si="212"/>
        <v>81868.012860690316</v>
      </c>
    </row>
    <row r="1041" spans="1:16" x14ac:dyDescent="0.25">
      <c r="A1041" s="11" t="s">
        <v>18</v>
      </c>
      <c r="B1041" s="7"/>
      <c r="C1041" s="7"/>
      <c r="D1041" s="8">
        <f t="shared" si="212"/>
        <v>20346.409179142807</v>
      </c>
      <c r="E1041" s="8">
        <f t="shared" si="212"/>
        <v>20286.29741197588</v>
      </c>
      <c r="F1041" s="8">
        <f t="shared" si="212"/>
        <v>20305.946024838213</v>
      </c>
      <c r="G1041" s="8">
        <f t="shared" si="212"/>
        <v>20339.48889065097</v>
      </c>
      <c r="H1041" s="8">
        <f t="shared" si="212"/>
        <v>20421.726941959056</v>
      </c>
      <c r="I1041" s="8">
        <f t="shared" si="212"/>
        <v>20494.872285662987</v>
      </c>
      <c r="J1041" s="8">
        <f t="shared" si="212"/>
        <v>20562.017222632825</v>
      </c>
      <c r="K1041" s="8">
        <f t="shared" si="212"/>
        <v>20597.877015278205</v>
      </c>
      <c r="L1041" s="8">
        <f t="shared" si="212"/>
        <v>20583.372741329666</v>
      </c>
      <c r="M1041" s="8">
        <f t="shared" si="212"/>
        <v>20540.975506377097</v>
      </c>
      <c r="N1041" s="8">
        <f t="shared" si="212"/>
        <v>20448.035234941799</v>
      </c>
      <c r="O1041" s="8">
        <f t="shared" si="212"/>
        <v>20432.828086126956</v>
      </c>
      <c r="P1041" s="8">
        <f t="shared" si="212"/>
        <v>245358.45140444991</v>
      </c>
    </row>
    <row r="1042" spans="1:16" x14ac:dyDescent="0.25">
      <c r="A1042" s="11" t="s">
        <v>19</v>
      </c>
      <c r="B1042" s="7"/>
      <c r="C1042" s="7"/>
      <c r="D1042" s="8">
        <f t="shared" si="212"/>
        <v>11086.039196599251</v>
      </c>
      <c r="E1042" s="8">
        <f t="shared" si="212"/>
        <v>10234.35254291783</v>
      </c>
      <c r="F1042" s="8">
        <f t="shared" si="212"/>
        <v>10231.610628160237</v>
      </c>
      <c r="G1042" s="8">
        <f t="shared" si="212"/>
        <v>10704.850214533128</v>
      </c>
      <c r="H1042" s="8">
        <f t="shared" si="212"/>
        <v>10623.510467158698</v>
      </c>
      <c r="I1042" s="8">
        <f t="shared" si="212"/>
        <v>9890.5053503632444</v>
      </c>
      <c r="J1042" s="8">
        <f t="shared" si="212"/>
        <v>10257.84050067072</v>
      </c>
      <c r="K1042" s="8">
        <f t="shared" si="212"/>
        <v>11960.57115994261</v>
      </c>
      <c r="L1042" s="8">
        <f t="shared" si="212"/>
        <v>10459.104484908654</v>
      </c>
      <c r="M1042" s="8">
        <f t="shared" si="212"/>
        <v>9712.7497417397826</v>
      </c>
      <c r="N1042" s="8">
        <f t="shared" si="212"/>
        <v>9571.7344925448979</v>
      </c>
      <c r="O1042" s="8">
        <f t="shared" si="212"/>
        <v>11093.620803362626</v>
      </c>
      <c r="P1042" s="8">
        <f t="shared" si="212"/>
        <v>125822.24314184568</v>
      </c>
    </row>
    <row r="1043" spans="1:16" x14ac:dyDescent="0.25">
      <c r="A1043" s="11" t="s">
        <v>20</v>
      </c>
      <c r="B1043" s="7"/>
      <c r="C1043" s="7"/>
      <c r="D1043" s="8">
        <f t="shared" si="212"/>
        <v>9481.8402359054944</v>
      </c>
      <c r="E1043" s="8">
        <f t="shared" si="212"/>
        <v>9837.7798540298663</v>
      </c>
      <c r="F1043" s="8">
        <f t="shared" si="212"/>
        <v>11061.181564211249</v>
      </c>
      <c r="G1043" s="8">
        <f t="shared" si="212"/>
        <v>10933.784028258822</v>
      </c>
      <c r="H1043" s="8">
        <f t="shared" si="212"/>
        <v>12300.393763287399</v>
      </c>
      <c r="I1043" s="8">
        <f t="shared" si="212"/>
        <v>11556.41483040713</v>
      </c>
      <c r="J1043" s="8">
        <f t="shared" si="212"/>
        <v>10996.806903727784</v>
      </c>
      <c r="K1043" s="8">
        <f t="shared" si="212"/>
        <v>10908.183703142813</v>
      </c>
      <c r="L1043" s="8">
        <f t="shared" si="212"/>
        <v>11805.60664921036</v>
      </c>
      <c r="M1043" s="8">
        <f t="shared" si="212"/>
        <v>11288.964126799139</v>
      </c>
      <c r="N1043" s="8">
        <f t="shared" si="212"/>
        <v>11020.158380367915</v>
      </c>
      <c r="O1043" s="8">
        <f t="shared" si="212"/>
        <v>10528.025735910809</v>
      </c>
      <c r="P1043" s="8">
        <f t="shared" si="212"/>
        <v>131721.74900014699</v>
      </c>
    </row>
    <row r="1044" spans="1:16" x14ac:dyDescent="0.25">
      <c r="A1044" s="11" t="s">
        <v>21</v>
      </c>
      <c r="B1044" s="7"/>
      <c r="C1044" s="7"/>
      <c r="D1044" s="8">
        <f>(D1014/D1029)*1000</f>
        <v>286412.53820348665</v>
      </c>
      <c r="E1044" s="8">
        <f t="shared" si="212"/>
        <v>261268.89987521703</v>
      </c>
      <c r="F1044" s="8">
        <f t="shared" si="212"/>
        <v>245941.71368634258</v>
      </c>
      <c r="G1044" s="8">
        <f t="shared" si="212"/>
        <v>285642.12171766494</v>
      </c>
      <c r="H1044" s="8">
        <f t="shared" si="212"/>
        <v>289995.59009693289</v>
      </c>
      <c r="I1044" s="8">
        <f t="shared" si="212"/>
        <v>285785.9913013599</v>
      </c>
      <c r="J1044" s="8">
        <f t="shared" si="212"/>
        <v>300243.59282456088</v>
      </c>
      <c r="K1044" s="8">
        <f t="shared" si="212"/>
        <v>301848.05766048603</v>
      </c>
      <c r="L1044" s="8">
        <f t="shared" si="212"/>
        <v>299535.79851460259</v>
      </c>
      <c r="M1044" s="8">
        <f t="shared" si="212"/>
        <v>296633.84221890441</v>
      </c>
      <c r="N1044" s="8">
        <f t="shared" si="212"/>
        <v>269159.37167245377</v>
      </c>
      <c r="O1044" s="8">
        <f t="shared" si="212"/>
        <v>256428.92478660302</v>
      </c>
      <c r="P1044" s="8">
        <f t="shared" si="212"/>
        <v>3378896.4425586141</v>
      </c>
    </row>
    <row r="1045" spans="1:16" x14ac:dyDescent="0.25">
      <c r="A1045" s="11"/>
      <c r="B1045" s="7"/>
      <c r="C1045" s="7"/>
      <c r="D1045" s="8"/>
      <c r="E1045" s="8"/>
      <c r="F1045" s="8"/>
      <c r="G1045" s="8"/>
      <c r="H1045" s="8"/>
      <c r="I1045" s="8"/>
      <c r="J1045" s="8"/>
      <c r="K1045" s="8"/>
      <c r="L1045" s="8"/>
      <c r="M1045" s="8"/>
      <c r="N1045" s="8"/>
      <c r="O1045" s="8"/>
      <c r="P1045" s="8"/>
    </row>
    <row r="1046" spans="1:16" x14ac:dyDescent="0.25">
      <c r="A1046" s="10" t="s">
        <v>22</v>
      </c>
      <c r="B1046" s="7"/>
      <c r="C1046" s="7"/>
      <c r="D1046" s="8"/>
      <c r="E1046" s="8"/>
      <c r="F1046" s="8"/>
      <c r="G1046" s="8"/>
      <c r="H1046" s="8"/>
      <c r="I1046" s="8"/>
      <c r="J1046" s="8"/>
      <c r="K1046" s="8"/>
      <c r="L1046" s="8"/>
      <c r="M1046" s="8"/>
      <c r="N1046" s="8"/>
      <c r="O1046" s="8"/>
      <c r="P1046" s="8"/>
    </row>
    <row r="1047" spans="1:16" x14ac:dyDescent="0.25">
      <c r="A1047" s="10" t="s">
        <v>28</v>
      </c>
      <c r="B1047" s="7"/>
      <c r="C1047" s="7"/>
      <c r="D1047" s="8">
        <f t="shared" ref="D1047:P1047" si="213">(D1017/D1032)*1000</f>
        <v>1702.6142987453406</v>
      </c>
      <c r="E1047" s="8">
        <f t="shared" si="213"/>
        <v>1548.5005492868054</v>
      </c>
      <c r="F1047" s="8">
        <f t="shared" si="213"/>
        <v>1545.0506461729656</v>
      </c>
      <c r="G1047" s="8">
        <f t="shared" si="213"/>
        <v>1569.6861911469562</v>
      </c>
      <c r="H1047" s="8">
        <f t="shared" si="213"/>
        <v>1767.0351698992345</v>
      </c>
      <c r="I1047" s="8">
        <f t="shared" si="213"/>
        <v>1927.0338408451294</v>
      </c>
      <c r="J1047" s="8">
        <f t="shared" si="213"/>
        <v>2038.4544258840572</v>
      </c>
      <c r="K1047" s="8">
        <f t="shared" si="213"/>
        <v>2067.9549636464717</v>
      </c>
      <c r="L1047" s="8">
        <f t="shared" si="213"/>
        <v>2015.019089086127</v>
      </c>
      <c r="M1047" s="8">
        <f t="shared" si="213"/>
        <v>1859.0559448339109</v>
      </c>
      <c r="N1047" s="8">
        <f t="shared" si="213"/>
        <v>1628.8044302800113</v>
      </c>
      <c r="O1047" s="8">
        <f t="shared" si="213"/>
        <v>1612.5666447109215</v>
      </c>
      <c r="P1047" s="8">
        <f t="shared" si="213"/>
        <v>21284.433532190229</v>
      </c>
    </row>
    <row r="1048" spans="1:16" x14ac:dyDescent="0.25">
      <c r="A1048" s="10"/>
      <c r="B1048" s="7"/>
      <c r="C1048" s="7"/>
      <c r="D1048" s="8"/>
      <c r="E1048" s="8"/>
      <c r="F1048" s="8"/>
      <c r="G1048" s="8"/>
      <c r="H1048" s="8"/>
      <c r="I1048" s="8"/>
      <c r="J1048" s="8"/>
      <c r="K1048" s="8"/>
      <c r="L1048" s="8"/>
      <c r="M1048" s="8"/>
      <c r="N1048" s="8"/>
      <c r="O1048" s="8"/>
      <c r="P1048" s="8"/>
    </row>
    <row r="1049" spans="1:16" x14ac:dyDescent="0.25">
      <c r="A1049" s="11" t="s">
        <v>24</v>
      </c>
      <c r="B1049" s="7"/>
      <c r="C1049" s="7"/>
      <c r="D1049" s="8">
        <f t="shared" ref="D1049:P1049" si="214">(D1019/D1034)*1000</f>
        <v>201322578.08616546</v>
      </c>
      <c r="E1049" s="8">
        <f t="shared" si="214"/>
        <v>199797248.10211316</v>
      </c>
      <c r="F1049" s="8">
        <f t="shared" si="214"/>
        <v>193103543.00619954</v>
      </c>
      <c r="G1049" s="8">
        <f t="shared" si="214"/>
        <v>227817431.00474754</v>
      </c>
      <c r="H1049" s="8">
        <f t="shared" si="214"/>
        <v>247630767.92540196</v>
      </c>
      <c r="I1049" s="8">
        <f t="shared" si="214"/>
        <v>255336476.92596132</v>
      </c>
      <c r="J1049" s="8">
        <f t="shared" si="214"/>
        <v>266019226.78011131</v>
      </c>
      <c r="K1049" s="8">
        <f t="shared" si="214"/>
        <v>257227049.56378093</v>
      </c>
      <c r="L1049" s="8">
        <f t="shared" si="214"/>
        <v>271900862.80254328</v>
      </c>
      <c r="M1049" s="8">
        <f t="shared" si="214"/>
        <v>261691737.76705185</v>
      </c>
      <c r="N1049" s="8">
        <f t="shared" si="214"/>
        <v>239714718.95293722</v>
      </c>
      <c r="O1049" s="8">
        <f t="shared" si="214"/>
        <v>214831923.00414789</v>
      </c>
      <c r="P1049" s="8">
        <f t="shared" si="214"/>
        <v>2836393563.9211617</v>
      </c>
    </row>
    <row r="1050" spans="1:16" x14ac:dyDescent="0.25">
      <c r="A1050" s="7"/>
      <c r="B1050" s="7"/>
      <c r="C1050" s="7"/>
      <c r="D1050" s="8"/>
      <c r="E1050" s="8"/>
      <c r="F1050" s="8"/>
      <c r="G1050" s="8"/>
      <c r="H1050" s="8"/>
      <c r="I1050" s="8"/>
      <c r="J1050" s="8"/>
      <c r="K1050" s="8"/>
      <c r="L1050" s="8"/>
      <c r="M1050" s="8"/>
      <c r="N1050" s="8"/>
      <c r="O1050" s="8"/>
      <c r="P1050" s="8"/>
    </row>
    <row r="1051" spans="1:16" x14ac:dyDescent="0.25">
      <c r="A1051" s="14" t="s">
        <v>29</v>
      </c>
      <c r="B1051" s="7"/>
      <c r="C1051" s="7"/>
      <c r="D1051" s="8">
        <f t="shared" ref="D1051:P1051" si="215">(D1021/D1036)*1000</f>
        <v>1773.6379389744211</v>
      </c>
      <c r="E1051" s="8">
        <f t="shared" si="215"/>
        <v>1618.9129522492794</v>
      </c>
      <c r="F1051" s="8">
        <f t="shared" si="215"/>
        <v>1613.0334178605808</v>
      </c>
      <c r="G1051" s="8">
        <f t="shared" si="215"/>
        <v>1649.8074792833136</v>
      </c>
      <c r="H1051" s="8">
        <f t="shared" si="215"/>
        <v>1854.0351764783841</v>
      </c>
      <c r="I1051" s="8">
        <f t="shared" si="215"/>
        <v>2016.6487481222184</v>
      </c>
      <c r="J1051" s="8">
        <f t="shared" si="215"/>
        <v>2131.7227595947106</v>
      </c>
      <c r="K1051" s="8">
        <f t="shared" si="215"/>
        <v>2158.0481967838082</v>
      </c>
      <c r="L1051" s="8">
        <f t="shared" si="215"/>
        <v>2110.1541608205875</v>
      </c>
      <c r="M1051" s="8">
        <f t="shared" si="215"/>
        <v>1950.5251394757875</v>
      </c>
      <c r="N1051" s="8">
        <f t="shared" si="215"/>
        <v>1712.5061827679574</v>
      </c>
      <c r="O1051" s="8">
        <f t="shared" si="215"/>
        <v>1687.5031808850511</v>
      </c>
      <c r="P1051" s="8">
        <f t="shared" si="215"/>
        <v>22279.406089131338</v>
      </c>
    </row>
    <row r="1053" spans="1:16" x14ac:dyDescent="0.25">
      <c r="A1053" s="1" t="s">
        <v>56</v>
      </c>
      <c r="B1053" s="2"/>
      <c r="C1053" s="2"/>
      <c r="D1053" s="3"/>
      <c r="E1053" s="3"/>
      <c r="F1053" s="3"/>
      <c r="G1053" s="3"/>
      <c r="H1053" s="3"/>
      <c r="I1053" s="3"/>
      <c r="J1053" s="2"/>
      <c r="K1053" s="3"/>
      <c r="L1053" s="3"/>
      <c r="M1053" s="3"/>
      <c r="N1053" s="3"/>
      <c r="O1053" s="3"/>
      <c r="P1053" s="3"/>
    </row>
    <row r="1054" spans="1:16" x14ac:dyDescent="0.25">
      <c r="A1054" s="1" t="s">
        <v>1</v>
      </c>
      <c r="B1054" s="2"/>
      <c r="C1054" s="2"/>
      <c r="D1054" s="3"/>
      <c r="E1054" s="3"/>
      <c r="F1054" s="3"/>
      <c r="G1054" s="3"/>
      <c r="H1054" s="3"/>
      <c r="I1054" s="2"/>
      <c r="J1054" s="3"/>
      <c r="K1054" s="3"/>
      <c r="L1054" s="3"/>
      <c r="M1054" s="3"/>
      <c r="N1054" s="3"/>
      <c r="O1054" s="3"/>
      <c r="P1054" s="3"/>
    </row>
    <row r="1055" spans="1:16" x14ac:dyDescent="0.25">
      <c r="A1055" s="1" t="s">
        <v>31</v>
      </c>
      <c r="B1055" s="2"/>
      <c r="C1055" s="2"/>
      <c r="D1055" s="3"/>
      <c r="E1055" s="3"/>
      <c r="F1055" s="3"/>
      <c r="G1055" s="3"/>
      <c r="H1055" s="3"/>
      <c r="I1055" s="2"/>
      <c r="J1055" s="3"/>
      <c r="K1055" s="3"/>
      <c r="L1055" s="3"/>
      <c r="M1055" s="3"/>
      <c r="N1055" s="3"/>
      <c r="O1055" s="3"/>
      <c r="P1055" s="3"/>
    </row>
    <row r="1056" spans="1:16" x14ac:dyDescent="0.25">
      <c r="A1056" s="7"/>
      <c r="B1056" s="7"/>
      <c r="C1056" s="7"/>
      <c r="D1056" s="8"/>
      <c r="E1056" s="8"/>
      <c r="F1056" s="8"/>
      <c r="G1056" s="8"/>
      <c r="H1056" s="8"/>
      <c r="I1056" s="8"/>
      <c r="J1056" s="8"/>
      <c r="K1056" s="8"/>
      <c r="L1056" s="8"/>
      <c r="M1056" s="8"/>
      <c r="N1056" s="8"/>
      <c r="O1056" s="8"/>
      <c r="P1056" s="8"/>
    </row>
    <row r="1057" spans="1:32" x14ac:dyDescent="0.25">
      <c r="A1057" s="7"/>
      <c r="B1057" s="7"/>
      <c r="C1057" s="7"/>
      <c r="D1057" s="9" t="s">
        <v>2</v>
      </c>
      <c r="E1057" s="9" t="s">
        <v>3</v>
      </c>
      <c r="F1057" s="9" t="s">
        <v>4</v>
      </c>
      <c r="G1057" s="9" t="s">
        <v>5</v>
      </c>
      <c r="H1057" s="9" t="s">
        <v>6</v>
      </c>
      <c r="I1057" s="9" t="s">
        <v>7</v>
      </c>
      <c r="J1057" s="9" t="s">
        <v>8</v>
      </c>
      <c r="K1057" s="9" t="s">
        <v>9</v>
      </c>
      <c r="L1057" s="9" t="s">
        <v>10</v>
      </c>
      <c r="M1057" s="9" t="s">
        <v>11</v>
      </c>
      <c r="N1057" s="9" t="s">
        <v>12</v>
      </c>
      <c r="O1057" s="9" t="s">
        <v>13</v>
      </c>
      <c r="P1057" s="9" t="s">
        <v>14</v>
      </c>
      <c r="U1057" s="9" t="s">
        <v>2</v>
      </c>
      <c r="V1057" s="9" t="s">
        <v>3</v>
      </c>
      <c r="W1057" s="9" t="s">
        <v>4</v>
      </c>
      <c r="X1057" s="9" t="s">
        <v>5</v>
      </c>
      <c r="Y1057" s="9" t="s">
        <v>6</v>
      </c>
      <c r="Z1057" s="9" t="s">
        <v>7</v>
      </c>
      <c r="AA1057" s="9" t="s">
        <v>8</v>
      </c>
      <c r="AB1057" s="9" t="s">
        <v>9</v>
      </c>
      <c r="AC1057" s="9" t="s">
        <v>10</v>
      </c>
      <c r="AD1057" s="9" t="s">
        <v>11</v>
      </c>
      <c r="AE1057" s="9" t="s">
        <v>12</v>
      </c>
      <c r="AF1057" s="9" t="s">
        <v>13</v>
      </c>
    </row>
    <row r="1058" spans="1:32" x14ac:dyDescent="0.25">
      <c r="A1058" s="10" t="s">
        <v>15</v>
      </c>
      <c r="B1058" s="7"/>
      <c r="C1058" s="7"/>
      <c r="D1058" s="8"/>
      <c r="E1058" s="8"/>
      <c r="F1058" s="8"/>
      <c r="G1058" s="8"/>
      <c r="H1058" s="8"/>
      <c r="I1058" s="8"/>
      <c r="J1058" s="8"/>
      <c r="K1058" s="8"/>
      <c r="L1058" s="8"/>
      <c r="M1058" s="8"/>
      <c r="N1058" s="8"/>
      <c r="O1058" s="8"/>
      <c r="P1058" s="8"/>
    </row>
    <row r="1059" spans="1:32" x14ac:dyDescent="0.25">
      <c r="A1059" s="11" t="s">
        <v>16</v>
      </c>
      <c r="B1059" s="7"/>
      <c r="C1059" s="7"/>
      <c r="D1059" s="8">
        <v>5366372.2083840137</v>
      </c>
      <c r="E1059" s="8">
        <v>4776685.4239517646</v>
      </c>
      <c r="F1059" s="8">
        <v>4707754.5448079295</v>
      </c>
      <c r="G1059" s="8">
        <v>4839910.8133495916</v>
      </c>
      <c r="H1059" s="8">
        <v>5599728.1823616177</v>
      </c>
      <c r="I1059" s="8">
        <v>6318176.3192976899</v>
      </c>
      <c r="J1059" s="8">
        <v>6825504.6573061571</v>
      </c>
      <c r="K1059" s="8">
        <v>6983768.6539684078</v>
      </c>
      <c r="L1059" s="8">
        <v>6769428.7595647732</v>
      </c>
      <c r="M1059" s="8">
        <v>6112981.6468020827</v>
      </c>
      <c r="N1059" s="8">
        <v>5127775.4638355449</v>
      </c>
      <c r="O1059" s="8">
        <v>4977909.1110329228</v>
      </c>
      <c r="P1059" s="8">
        <f t="shared" ref="P1059:P1064" si="216">SUM(D1059:O1059)</f>
        <v>68405995.7846625</v>
      </c>
      <c r="U1059" s="22">
        <f>+AF1009+1</f>
        <v>145</v>
      </c>
      <c r="V1059" s="22">
        <f>+U1059+1</f>
        <v>146</v>
      </c>
      <c r="W1059" s="22">
        <f t="shared" ref="W1059:AF1059" si="217">+V1059+1</f>
        <v>147</v>
      </c>
      <c r="X1059" s="22">
        <f t="shared" si="217"/>
        <v>148</v>
      </c>
      <c r="Y1059" s="22">
        <f t="shared" si="217"/>
        <v>149</v>
      </c>
      <c r="Z1059" s="22">
        <f t="shared" si="217"/>
        <v>150</v>
      </c>
      <c r="AA1059" s="22">
        <f t="shared" si="217"/>
        <v>151</v>
      </c>
      <c r="AB1059" s="22">
        <f t="shared" si="217"/>
        <v>152</v>
      </c>
      <c r="AC1059" s="22">
        <f t="shared" si="217"/>
        <v>153</v>
      </c>
      <c r="AD1059" s="22">
        <f t="shared" si="217"/>
        <v>154</v>
      </c>
      <c r="AE1059" s="22">
        <f t="shared" si="217"/>
        <v>155</v>
      </c>
      <c r="AF1059" s="22">
        <f t="shared" si="217"/>
        <v>156</v>
      </c>
    </row>
    <row r="1060" spans="1:32" x14ac:dyDescent="0.25">
      <c r="A1060" s="11" t="s">
        <v>17</v>
      </c>
      <c r="B1060" s="7"/>
      <c r="C1060" s="7"/>
      <c r="D1060" s="8">
        <v>4104453.0142384479</v>
      </c>
      <c r="E1060" s="8">
        <v>3685094.8183077197</v>
      </c>
      <c r="F1060" s="8">
        <v>3783658.2851372198</v>
      </c>
      <c r="G1060" s="8">
        <v>3893834.6251194123</v>
      </c>
      <c r="H1060" s="8">
        <v>4280688.2879370227</v>
      </c>
      <c r="I1060" s="8">
        <v>4499017.546813637</v>
      </c>
      <c r="J1060" s="8">
        <v>4643704.9379414357</v>
      </c>
      <c r="K1060" s="8">
        <v>4658368.1074600639</v>
      </c>
      <c r="L1060" s="8">
        <v>4587631.9061424481</v>
      </c>
      <c r="M1060" s="8">
        <v>4356440.737779717</v>
      </c>
      <c r="N1060" s="8">
        <v>4019160.2002375345</v>
      </c>
      <c r="O1060" s="8">
        <v>4080567.7247480555</v>
      </c>
      <c r="P1060" s="8">
        <f t="shared" si="216"/>
        <v>50592620.19186271</v>
      </c>
    </row>
    <row r="1061" spans="1:32" x14ac:dyDescent="0.25">
      <c r="A1061" s="11" t="s">
        <v>18</v>
      </c>
      <c r="B1061" s="7"/>
      <c r="C1061" s="7"/>
      <c r="D1061" s="8">
        <v>292432.4579157852</v>
      </c>
      <c r="E1061" s="8">
        <v>291703.64289156371</v>
      </c>
      <c r="F1061" s="8">
        <v>292068.49870675075</v>
      </c>
      <c r="G1061" s="8">
        <v>292654.32975630369</v>
      </c>
      <c r="H1061" s="8">
        <v>293808.27508571703</v>
      </c>
      <c r="I1061" s="8">
        <v>294706.29470351106</v>
      </c>
      <c r="J1061" s="8">
        <v>295366.14449086506</v>
      </c>
      <c r="K1061" s="8">
        <v>295457.37212976429</v>
      </c>
      <c r="L1061" s="8">
        <v>294794.32947174588</v>
      </c>
      <c r="M1061" s="8">
        <v>293763.49234164541</v>
      </c>
      <c r="N1061" s="8">
        <v>292216.12262814498</v>
      </c>
      <c r="O1061" s="8">
        <v>291916.95159272035</v>
      </c>
      <c r="P1061" s="8">
        <f t="shared" si="216"/>
        <v>3520887.9117145175</v>
      </c>
    </row>
    <row r="1062" spans="1:32" x14ac:dyDescent="0.25">
      <c r="A1062" s="11" t="s">
        <v>19</v>
      </c>
      <c r="B1062" s="7"/>
      <c r="C1062" s="7"/>
      <c r="D1062" s="8">
        <v>53165.579795572768</v>
      </c>
      <c r="E1062" s="8">
        <v>49145.763828128263</v>
      </c>
      <c r="F1062" s="8">
        <v>49197.177125706789</v>
      </c>
      <c r="G1062" s="8">
        <v>51540.204074236353</v>
      </c>
      <c r="H1062" s="8">
        <v>51215.550747936461</v>
      </c>
      <c r="I1062" s="8">
        <v>47744.070227880453</v>
      </c>
      <c r="J1062" s="8">
        <v>49581.877397007229</v>
      </c>
      <c r="K1062" s="8">
        <v>57887.383684053304</v>
      </c>
      <c r="L1062" s="8">
        <v>50686.277135730939</v>
      </c>
      <c r="M1062" s="8">
        <v>47130.375302926041</v>
      </c>
      <c r="N1062" s="8">
        <v>46506.223003242856</v>
      </c>
      <c r="O1062" s="8">
        <v>53970.245589071688</v>
      </c>
      <c r="P1062" s="8">
        <f t="shared" si="216"/>
        <v>607770.72791149316</v>
      </c>
    </row>
    <row r="1063" spans="1:32" x14ac:dyDescent="0.25">
      <c r="A1063" s="11" t="s">
        <v>20</v>
      </c>
      <c r="B1063" s="7"/>
      <c r="C1063" s="7"/>
      <c r="D1063" s="8">
        <v>1628.0766956131117</v>
      </c>
      <c r="E1063" s="8">
        <v>1688.9236982361101</v>
      </c>
      <c r="F1063" s="8">
        <v>1899.1382950393427</v>
      </c>
      <c r="G1063" s="8">
        <v>1877.6980228161556</v>
      </c>
      <c r="H1063" s="8">
        <v>2112.8343705118568</v>
      </c>
      <c r="I1063" s="8">
        <v>1985.0391056328881</v>
      </c>
      <c r="J1063" s="8">
        <v>1889.1352292140327</v>
      </c>
      <c r="K1063" s="8">
        <v>1873.8829780816743</v>
      </c>
      <c r="L1063" s="8">
        <v>2027.6157737693427</v>
      </c>
      <c r="M1063" s="8">
        <v>1938.676470642984</v>
      </c>
      <c r="N1063" s="8">
        <v>1891.9851872661327</v>
      </c>
      <c r="O1063" s="8">
        <v>1797.2440183357992</v>
      </c>
      <c r="P1063" s="8">
        <f t="shared" si="216"/>
        <v>22610.249845159429</v>
      </c>
    </row>
    <row r="1064" spans="1:32" x14ac:dyDescent="0.25">
      <c r="A1064" s="11" t="s">
        <v>21</v>
      </c>
      <c r="B1064" s="7"/>
      <c r="C1064" s="7"/>
      <c r="D1064" s="8">
        <v>7733.1307342529281</v>
      </c>
      <c r="E1064" s="8">
        <v>7054.2448516845698</v>
      </c>
      <c r="F1064" s="8">
        <v>6640.4368652343755</v>
      </c>
      <c r="G1064" s="8">
        <v>7712.3813568115247</v>
      </c>
      <c r="H1064" s="8">
        <v>7829.8345336914072</v>
      </c>
      <c r="I1064" s="8">
        <v>7716.2141174316384</v>
      </c>
      <c r="J1064" s="8">
        <v>8106.5608045607323</v>
      </c>
      <c r="K1064" s="8">
        <v>8149.9117985065177</v>
      </c>
      <c r="L1064" s="8">
        <v>8087.4753738990212</v>
      </c>
      <c r="M1064" s="8">
        <v>8009.1154761986363</v>
      </c>
      <c r="N1064" s="8">
        <v>7267.2974824218763</v>
      </c>
      <c r="O1064" s="8">
        <v>6923.5845153808596</v>
      </c>
      <c r="P1064" s="8">
        <f t="shared" si="216"/>
        <v>91230.187910074092</v>
      </c>
    </row>
    <row r="1065" spans="1:32" x14ac:dyDescent="0.25">
      <c r="A1065" s="11"/>
      <c r="B1065" s="7"/>
      <c r="C1065" s="7"/>
      <c r="D1065" s="8"/>
      <c r="E1065" s="8"/>
      <c r="F1065" s="8"/>
      <c r="G1065" s="8"/>
      <c r="H1065" s="8"/>
      <c r="I1065" s="8"/>
      <c r="J1065" s="8"/>
      <c r="K1065" s="8"/>
      <c r="L1065" s="8"/>
      <c r="M1065" s="8"/>
      <c r="N1065" s="8"/>
      <c r="O1065" s="8"/>
      <c r="P1065" s="8"/>
    </row>
    <row r="1066" spans="1:32" x14ac:dyDescent="0.25">
      <c r="A1066" s="10" t="s">
        <v>22</v>
      </c>
      <c r="B1066" s="7"/>
      <c r="C1066" s="7"/>
      <c r="D1066" s="8"/>
      <c r="E1066" s="8"/>
      <c r="F1066" s="8"/>
      <c r="G1066" s="8"/>
      <c r="H1066" s="8"/>
      <c r="I1066" s="8"/>
      <c r="J1066" s="8"/>
      <c r="K1066" s="8"/>
      <c r="L1066" s="8"/>
      <c r="M1066" s="8"/>
      <c r="N1066" s="8"/>
      <c r="O1066" s="8"/>
      <c r="P1066" s="8"/>
    </row>
    <row r="1067" spans="1:32" x14ac:dyDescent="0.25">
      <c r="A1067" s="10" t="s">
        <v>23</v>
      </c>
      <c r="B1067" s="7"/>
      <c r="C1067" s="7"/>
      <c r="D1067" s="8">
        <f>SUM(D1059:D1066)</f>
        <v>9825784.4677636866</v>
      </c>
      <c r="E1067" s="8">
        <f t="shared" ref="E1067:P1067" si="218">SUM(E1059:E1066)</f>
        <v>8811372.8175290953</v>
      </c>
      <c r="F1067" s="8">
        <f t="shared" si="218"/>
        <v>8841218.080937881</v>
      </c>
      <c r="G1067" s="8">
        <f t="shared" si="218"/>
        <v>9087530.0516791716</v>
      </c>
      <c r="H1067" s="8">
        <f t="shared" si="218"/>
        <v>10235382.965036498</v>
      </c>
      <c r="I1067" s="8">
        <f t="shared" si="218"/>
        <v>11169345.484265784</v>
      </c>
      <c r="J1067" s="8">
        <f t="shared" si="218"/>
        <v>11824153.313169237</v>
      </c>
      <c r="K1067" s="8">
        <f t="shared" si="218"/>
        <v>12005505.312018879</v>
      </c>
      <c r="L1067" s="8">
        <f t="shared" si="218"/>
        <v>11712656.363462368</v>
      </c>
      <c r="M1067" s="8">
        <f t="shared" si="218"/>
        <v>10820264.044173213</v>
      </c>
      <c r="N1067" s="8">
        <f t="shared" si="218"/>
        <v>9494817.2923741546</v>
      </c>
      <c r="O1067" s="8">
        <f t="shared" si="218"/>
        <v>9413084.8614964876</v>
      </c>
      <c r="P1067" s="8">
        <f t="shared" si="218"/>
        <v>123241115.05390647</v>
      </c>
    </row>
    <row r="1068" spans="1:32" x14ac:dyDescent="0.25">
      <c r="A1068" s="10"/>
      <c r="B1068" s="7"/>
      <c r="C1068" s="7"/>
      <c r="D1068" s="8"/>
      <c r="E1068" s="8"/>
      <c r="F1068" s="8"/>
      <c r="G1068" s="8"/>
      <c r="H1068" s="8"/>
      <c r="I1068" s="8"/>
      <c r="J1068" s="8"/>
      <c r="K1068" s="8"/>
      <c r="L1068" s="8"/>
      <c r="M1068" s="8"/>
      <c r="N1068" s="8"/>
      <c r="O1068" s="8"/>
      <c r="P1068" s="8"/>
    </row>
    <row r="1069" spans="1:32" x14ac:dyDescent="0.25">
      <c r="A1069" s="11" t="s">
        <v>24</v>
      </c>
      <c r="B1069" s="7"/>
      <c r="C1069" s="7"/>
      <c r="D1069" s="8">
        <v>408509.27900375583</v>
      </c>
      <c r="E1069" s="8">
        <v>405412.32503864949</v>
      </c>
      <c r="F1069" s="8">
        <v>391834.15161582007</v>
      </c>
      <c r="G1069" s="8">
        <v>462279.64340517065</v>
      </c>
      <c r="H1069" s="8">
        <v>502491.24026808079</v>
      </c>
      <c r="I1069" s="8">
        <v>518107.58650979615</v>
      </c>
      <c r="J1069" s="8">
        <v>539773.65797737858</v>
      </c>
      <c r="K1069" s="8">
        <v>521902.58679157821</v>
      </c>
      <c r="L1069" s="8">
        <v>551692.72160121985</v>
      </c>
      <c r="M1069" s="8">
        <v>531007.88519020646</v>
      </c>
      <c r="N1069" s="8">
        <v>486411.5998844268</v>
      </c>
      <c r="O1069" s="8">
        <v>435936.57296845457</v>
      </c>
      <c r="P1069" s="8">
        <f>SUM(D1069:O1069)</f>
        <v>5755359.2502545379</v>
      </c>
    </row>
    <row r="1070" spans="1:32" x14ac:dyDescent="0.25">
      <c r="A1070" s="7"/>
      <c r="B1070" s="7"/>
      <c r="C1070" s="7"/>
      <c r="D1070" s="8"/>
      <c r="E1070" s="8"/>
      <c r="F1070" s="8"/>
      <c r="G1070" s="8"/>
      <c r="H1070" s="8"/>
      <c r="I1070" s="8"/>
      <c r="J1070" s="8"/>
      <c r="K1070" s="8"/>
      <c r="L1070" s="8"/>
      <c r="M1070" s="8"/>
      <c r="N1070" s="8"/>
      <c r="O1070" s="8"/>
      <c r="P1070" s="8"/>
    </row>
    <row r="1071" spans="1:32" x14ac:dyDescent="0.25">
      <c r="A1071" s="10" t="s">
        <v>25</v>
      </c>
      <c r="B1071" s="7"/>
      <c r="C1071" s="7"/>
      <c r="D1071" s="8">
        <f>SUM(D1067:D1069)</f>
        <v>10234293.746767443</v>
      </c>
      <c r="E1071" s="8">
        <f t="shared" ref="E1071:O1071" si="219">SUM(E1067:E1069)</f>
        <v>9216785.1425677445</v>
      </c>
      <c r="F1071" s="8">
        <f t="shared" si="219"/>
        <v>9233052.2325537018</v>
      </c>
      <c r="G1071" s="8">
        <f t="shared" si="219"/>
        <v>9549809.6950843427</v>
      </c>
      <c r="H1071" s="8">
        <f t="shared" si="219"/>
        <v>10737874.20530458</v>
      </c>
      <c r="I1071" s="8">
        <f t="shared" si="219"/>
        <v>11687453.07077558</v>
      </c>
      <c r="J1071" s="8">
        <f t="shared" si="219"/>
        <v>12363926.971146615</v>
      </c>
      <c r="K1071" s="8">
        <f t="shared" si="219"/>
        <v>12527407.898810457</v>
      </c>
      <c r="L1071" s="8">
        <f t="shared" si="219"/>
        <v>12264349.085063588</v>
      </c>
      <c r="M1071" s="8">
        <f t="shared" si="219"/>
        <v>11351271.929363418</v>
      </c>
      <c r="N1071" s="8">
        <f t="shared" si="219"/>
        <v>9981228.8922585808</v>
      </c>
      <c r="O1071" s="8">
        <f t="shared" si="219"/>
        <v>9849021.4344649427</v>
      </c>
      <c r="P1071" s="8">
        <f>SUM(P1067:P1069)</f>
        <v>128996474.30416101</v>
      </c>
    </row>
    <row r="1072" spans="1:32" x14ac:dyDescent="0.25">
      <c r="A1072" s="7"/>
      <c r="B1072" s="7"/>
      <c r="C1072" s="7"/>
      <c r="D1072" s="8"/>
      <c r="E1072" s="8"/>
      <c r="F1072" s="8"/>
      <c r="G1072" s="8"/>
      <c r="H1072" s="8"/>
      <c r="I1072" s="8"/>
      <c r="J1072" s="8"/>
      <c r="K1072" s="8"/>
      <c r="L1072" s="8"/>
      <c r="M1072" s="8"/>
      <c r="N1072" s="8"/>
      <c r="O1072" s="8"/>
      <c r="P1072" s="8"/>
    </row>
    <row r="1073" spans="1:16" x14ac:dyDescent="0.25">
      <c r="A1073" s="10" t="s">
        <v>26</v>
      </c>
      <c r="B1073" s="7"/>
      <c r="C1073" s="7"/>
      <c r="D1073" s="8"/>
      <c r="E1073" s="8"/>
      <c r="F1073" s="8"/>
      <c r="G1073" s="8"/>
      <c r="H1073" s="8"/>
      <c r="I1073" s="8"/>
      <c r="J1073" s="8"/>
      <c r="K1073" s="8"/>
      <c r="L1073" s="8"/>
      <c r="M1073" s="8"/>
      <c r="N1073" s="8"/>
      <c r="O1073" s="8"/>
      <c r="P1073" s="8"/>
    </row>
    <row r="1074" spans="1:16" x14ac:dyDescent="0.25">
      <c r="A1074" s="11" t="s">
        <v>16</v>
      </c>
      <c r="B1074" s="7"/>
      <c r="C1074" s="7"/>
      <c r="D1074" s="13">
        <v>5107715.0689824121</v>
      </c>
      <c r="E1074" s="13">
        <v>5113129.0415862659</v>
      </c>
      <c r="F1074" s="13">
        <v>5118562.5492498381</v>
      </c>
      <c r="G1074" s="13">
        <v>5123965.421548388</v>
      </c>
      <c r="H1074" s="13">
        <v>5129370.5178116122</v>
      </c>
      <c r="I1074" s="13">
        <v>5134799.3647088874</v>
      </c>
      <c r="J1074" s="13">
        <v>5140231.2623601984</v>
      </c>
      <c r="K1074" s="13">
        <v>5145651.3601450473</v>
      </c>
      <c r="L1074" s="13">
        <v>5151082.5443451619</v>
      </c>
      <c r="M1074" s="13">
        <v>5156525.1125795003</v>
      </c>
      <c r="N1074" s="13">
        <v>5161973.0910979789</v>
      </c>
      <c r="O1074" s="13">
        <v>5167413.0246461295</v>
      </c>
      <c r="P1074" s="8">
        <f>AVERAGE(C1074:O1074)</f>
        <v>5137534.863255118</v>
      </c>
    </row>
    <row r="1075" spans="1:16" x14ac:dyDescent="0.25">
      <c r="A1075" s="11" t="s">
        <v>17</v>
      </c>
      <c r="B1075" s="7"/>
      <c r="C1075" s="7"/>
      <c r="D1075" s="13">
        <v>612528.35252499022</v>
      </c>
      <c r="E1075" s="13">
        <v>612964.46802813245</v>
      </c>
      <c r="F1075" s="13">
        <v>613389.87142191222</v>
      </c>
      <c r="G1075" s="13">
        <v>613822.92674087291</v>
      </c>
      <c r="H1075" s="13">
        <v>614247.38111546135</v>
      </c>
      <c r="I1075" s="13">
        <v>614663.7198998481</v>
      </c>
      <c r="J1075" s="13">
        <v>615075.51677873277</v>
      </c>
      <c r="K1075" s="13">
        <v>615487.09264781326</v>
      </c>
      <c r="L1075" s="13">
        <v>615894.98073850456</v>
      </c>
      <c r="M1075" s="13">
        <v>616295.16653899266</v>
      </c>
      <c r="N1075" s="13">
        <v>616691.1210443984</v>
      </c>
      <c r="O1075" s="13">
        <v>617090.19387068821</v>
      </c>
      <c r="P1075" s="8">
        <f>AVERAGE(D1075:O1075)</f>
        <v>614845.89927919558</v>
      </c>
    </row>
    <row r="1076" spans="1:16" x14ac:dyDescent="0.25">
      <c r="A1076" s="11" t="s">
        <v>18</v>
      </c>
      <c r="B1076" s="7"/>
      <c r="C1076" s="7"/>
      <c r="D1076" s="13">
        <v>14285.367681568392</v>
      </c>
      <c r="E1076" s="13">
        <v>14293.221148630018</v>
      </c>
      <c r="F1076" s="13">
        <v>14294.901549958719</v>
      </c>
      <c r="G1076" s="13">
        <v>14298.317155713034</v>
      </c>
      <c r="H1076" s="13">
        <v>14294.46410562241</v>
      </c>
      <c r="I1076" s="13">
        <v>14287.340553309976</v>
      </c>
      <c r="J1076" s="13">
        <v>14277.129596416678</v>
      </c>
      <c r="K1076" s="13">
        <v>14267.151044047878</v>
      </c>
      <c r="L1076" s="13">
        <v>14256.108242294304</v>
      </c>
      <c r="M1076" s="13">
        <v>14241.850163929181</v>
      </c>
      <c r="N1076" s="13">
        <v>14228.399097596346</v>
      </c>
      <c r="O1076" s="13">
        <v>14221.380008746637</v>
      </c>
      <c r="P1076" s="8">
        <f>AVERAGE(D1076:O1076)</f>
        <v>14270.469195652797</v>
      </c>
    </row>
    <row r="1077" spans="1:16" x14ac:dyDescent="0.25">
      <c r="A1077" s="11" t="s">
        <v>19</v>
      </c>
      <c r="B1077" s="7"/>
      <c r="C1077" s="7"/>
      <c r="D1077" s="13">
        <v>4795.7235990904501</v>
      </c>
      <c r="E1077" s="13">
        <v>4802.0393690792998</v>
      </c>
      <c r="F1077" s="13">
        <v>4808.3511886488805</v>
      </c>
      <c r="G1077" s="13">
        <v>4814.6590602701099</v>
      </c>
      <c r="H1077" s="13">
        <v>4820.9629864123699</v>
      </c>
      <c r="I1077" s="13">
        <v>4827.2629695435098</v>
      </c>
      <c r="J1077" s="13">
        <v>4833.5590121298201</v>
      </c>
      <c r="K1077" s="13">
        <v>4839.8511166360604</v>
      </c>
      <c r="L1077" s="13">
        <v>4846.1392855254198</v>
      </c>
      <c r="M1077" s="13">
        <v>4852.4235212595804</v>
      </c>
      <c r="N1077" s="13">
        <v>4858.7038262986698</v>
      </c>
      <c r="O1077" s="13">
        <v>4864.9802031012796</v>
      </c>
      <c r="P1077" s="8">
        <f>AVERAGE(D1077:O1077)</f>
        <v>4830.3880114996218</v>
      </c>
    </row>
    <row r="1078" spans="1:16" x14ac:dyDescent="0.25">
      <c r="A1078" s="11" t="s">
        <v>20</v>
      </c>
      <c r="B1078" s="7"/>
      <c r="C1078" s="7"/>
      <c r="D1078" s="13">
        <v>171</v>
      </c>
      <c r="E1078" s="13">
        <v>171</v>
      </c>
      <c r="F1078" s="13">
        <v>171</v>
      </c>
      <c r="G1078" s="13">
        <v>171</v>
      </c>
      <c r="H1078" s="13">
        <v>171</v>
      </c>
      <c r="I1078" s="13">
        <v>171</v>
      </c>
      <c r="J1078" s="13">
        <v>171</v>
      </c>
      <c r="K1078" s="13">
        <v>171</v>
      </c>
      <c r="L1078" s="13">
        <v>171</v>
      </c>
      <c r="M1078" s="13">
        <v>171</v>
      </c>
      <c r="N1078" s="13">
        <v>171</v>
      </c>
      <c r="O1078" s="13">
        <v>170</v>
      </c>
      <c r="P1078" s="8">
        <f>AVERAGE(D1078:O1078)</f>
        <v>170.91666666666666</v>
      </c>
    </row>
    <row r="1079" spans="1:16" x14ac:dyDescent="0.25">
      <c r="A1079" s="11" t="s">
        <v>21</v>
      </c>
      <c r="B1079" s="7"/>
      <c r="C1079" s="7"/>
      <c r="D1079" s="13">
        <v>27</v>
      </c>
      <c r="E1079" s="13">
        <v>27</v>
      </c>
      <c r="F1079" s="13">
        <v>27</v>
      </c>
      <c r="G1079" s="13">
        <v>27</v>
      </c>
      <c r="H1079" s="13">
        <v>27</v>
      </c>
      <c r="I1079" s="13">
        <v>27</v>
      </c>
      <c r="J1079" s="13">
        <v>27</v>
      </c>
      <c r="K1079" s="13">
        <v>27</v>
      </c>
      <c r="L1079" s="13">
        <v>27</v>
      </c>
      <c r="M1079" s="13">
        <v>27</v>
      </c>
      <c r="N1079" s="13">
        <v>27</v>
      </c>
      <c r="O1079" s="13">
        <v>27</v>
      </c>
      <c r="P1079" s="8">
        <f>AVERAGE(D1079:O1079)</f>
        <v>27</v>
      </c>
    </row>
    <row r="1080" spans="1:16" x14ac:dyDescent="0.25">
      <c r="A1080" s="11"/>
      <c r="B1080" s="7"/>
      <c r="C1080" s="7"/>
      <c r="D1080" s="8"/>
      <c r="E1080" s="8"/>
      <c r="F1080" s="8"/>
      <c r="G1080" s="8"/>
      <c r="H1080" s="8"/>
      <c r="I1080" s="8"/>
      <c r="J1080" s="8"/>
      <c r="K1080" s="8"/>
      <c r="L1080" s="8"/>
      <c r="M1080" s="8"/>
      <c r="N1080" s="8"/>
      <c r="O1080" s="8"/>
      <c r="P1080" s="8"/>
    </row>
    <row r="1081" spans="1:16" x14ac:dyDescent="0.25">
      <c r="A1081" s="10" t="s">
        <v>22</v>
      </c>
      <c r="B1081" s="7"/>
      <c r="C1081" s="7"/>
      <c r="D1081" s="8"/>
      <c r="E1081" s="8"/>
      <c r="F1081" s="8"/>
      <c r="G1081" s="8"/>
      <c r="H1081" s="8"/>
      <c r="I1081" s="8"/>
      <c r="J1081" s="8"/>
      <c r="K1081" s="8"/>
      <c r="L1081" s="8"/>
      <c r="M1081" s="8"/>
      <c r="N1081" s="8"/>
      <c r="O1081" s="8"/>
      <c r="P1081" s="8"/>
    </row>
    <row r="1082" spans="1:16" x14ac:dyDescent="0.25">
      <c r="A1082" s="10" t="s">
        <v>26</v>
      </c>
      <c r="B1082" s="7"/>
      <c r="C1082" s="7"/>
      <c r="D1082" s="8">
        <f t="shared" ref="D1082:P1082" si="220">SUM(D1074:D1081)</f>
        <v>5739522.5127880611</v>
      </c>
      <c r="E1082" s="8">
        <f t="shared" si="220"/>
        <v>5745386.7701321077</v>
      </c>
      <c r="F1082" s="8">
        <f t="shared" si="220"/>
        <v>5751253.673410357</v>
      </c>
      <c r="G1082" s="8">
        <f t="shared" si="220"/>
        <v>5757099.3245052444</v>
      </c>
      <c r="H1082" s="8">
        <f t="shared" si="220"/>
        <v>5762931.3260191092</v>
      </c>
      <c r="I1082" s="8">
        <f t="shared" si="220"/>
        <v>5768775.6881315885</v>
      </c>
      <c r="J1082" s="8">
        <f t="shared" si="220"/>
        <v>5774615.4677474778</v>
      </c>
      <c r="K1082" s="8">
        <f t="shared" si="220"/>
        <v>5780443.4549535438</v>
      </c>
      <c r="L1082" s="8">
        <f t="shared" si="220"/>
        <v>5786277.7726114867</v>
      </c>
      <c r="M1082" s="8">
        <f t="shared" si="220"/>
        <v>5792112.5528036822</v>
      </c>
      <c r="N1082" s="8">
        <f t="shared" si="220"/>
        <v>5797949.3150662724</v>
      </c>
      <c r="O1082" s="8">
        <f t="shared" si="220"/>
        <v>5803786.5787286656</v>
      </c>
      <c r="P1082" s="8">
        <f t="shared" si="220"/>
        <v>5771679.5364081329</v>
      </c>
    </row>
    <row r="1083" spans="1:16" x14ac:dyDescent="0.25">
      <c r="A1083" s="10"/>
      <c r="B1083" s="7"/>
      <c r="C1083" s="7"/>
      <c r="D1083" s="8"/>
      <c r="E1083" s="8"/>
      <c r="F1083" s="8"/>
      <c r="G1083" s="8"/>
      <c r="H1083" s="8"/>
      <c r="I1083" s="8"/>
      <c r="J1083" s="8"/>
      <c r="K1083" s="8"/>
      <c r="L1083" s="8"/>
      <c r="M1083" s="8"/>
      <c r="N1083" s="8"/>
      <c r="O1083" s="8"/>
      <c r="P1083" s="8"/>
    </row>
    <row r="1084" spans="1:16" x14ac:dyDescent="0.25">
      <c r="A1084" s="11" t="s">
        <v>24</v>
      </c>
      <c r="B1084" s="7"/>
      <c r="C1084" s="7"/>
      <c r="D1084" s="13">
        <v>2</v>
      </c>
      <c r="E1084" s="13">
        <v>2</v>
      </c>
      <c r="F1084" s="13">
        <v>2</v>
      </c>
      <c r="G1084" s="13">
        <v>2</v>
      </c>
      <c r="H1084" s="13">
        <v>2</v>
      </c>
      <c r="I1084" s="13">
        <v>2</v>
      </c>
      <c r="J1084" s="13">
        <v>2</v>
      </c>
      <c r="K1084" s="13">
        <v>2</v>
      </c>
      <c r="L1084" s="13">
        <v>2</v>
      </c>
      <c r="M1084" s="13">
        <v>2</v>
      </c>
      <c r="N1084" s="13">
        <v>2</v>
      </c>
      <c r="O1084" s="13">
        <v>2</v>
      </c>
      <c r="P1084" s="8">
        <f>AVERAGE(D1084:O1084)</f>
        <v>2</v>
      </c>
    </row>
    <row r="1085" spans="1:16" x14ac:dyDescent="0.25">
      <c r="A1085" s="7"/>
      <c r="B1085" s="7"/>
      <c r="C1085" s="7"/>
      <c r="D1085" s="8"/>
      <c r="E1085" s="8"/>
      <c r="F1085" s="8"/>
      <c r="G1085" s="8"/>
      <c r="H1085" s="8"/>
      <c r="I1085" s="8"/>
      <c r="J1085" s="8"/>
      <c r="K1085" s="8"/>
      <c r="L1085" s="8"/>
      <c r="M1085" s="8"/>
      <c r="N1085" s="8"/>
      <c r="O1085" s="8"/>
      <c r="P1085" s="8"/>
    </row>
    <row r="1086" spans="1:16" x14ac:dyDescent="0.25">
      <c r="A1086" s="14" t="s">
        <v>27</v>
      </c>
      <c r="B1086" s="7"/>
      <c r="C1086" s="7"/>
      <c r="D1086" s="8">
        <f t="shared" ref="D1086:O1086" si="221">SUM(D1082:D1084)</f>
        <v>5739524.5127880611</v>
      </c>
      <c r="E1086" s="8">
        <f t="shared" si="221"/>
        <v>5745388.7701321077</v>
      </c>
      <c r="F1086" s="8">
        <f t="shared" si="221"/>
        <v>5751255.673410357</v>
      </c>
      <c r="G1086" s="8">
        <f t="shared" si="221"/>
        <v>5757101.3245052444</v>
      </c>
      <c r="H1086" s="8">
        <f t="shared" si="221"/>
        <v>5762933.3260191092</v>
      </c>
      <c r="I1086" s="8">
        <f t="shared" si="221"/>
        <v>5768777.6881315885</v>
      </c>
      <c r="J1086" s="8">
        <f t="shared" si="221"/>
        <v>5774617.4677474778</v>
      </c>
      <c r="K1086" s="8">
        <f t="shared" si="221"/>
        <v>5780445.4549535438</v>
      </c>
      <c r="L1086" s="8">
        <f t="shared" si="221"/>
        <v>5786279.7726114867</v>
      </c>
      <c r="M1086" s="8">
        <f t="shared" si="221"/>
        <v>5792114.5528036822</v>
      </c>
      <c r="N1086" s="8">
        <f t="shared" si="221"/>
        <v>5797951.3150662724</v>
      </c>
      <c r="O1086" s="8">
        <f t="shared" si="221"/>
        <v>5803788.5787286656</v>
      </c>
      <c r="P1086" s="8">
        <f>SUM(P1082:P1084)</f>
        <v>5771681.5364081329</v>
      </c>
    </row>
    <row r="1087" spans="1:16" x14ac:dyDescent="0.25">
      <c r="A1087" s="7"/>
      <c r="B1087" s="7"/>
      <c r="C1087" s="7"/>
      <c r="D1087" s="8"/>
      <c r="E1087" s="8"/>
      <c r="F1087" s="8"/>
      <c r="G1087" s="8"/>
      <c r="H1087" s="8"/>
      <c r="I1087" s="8"/>
      <c r="J1087" s="8"/>
      <c r="K1087" s="8"/>
      <c r="L1087" s="8"/>
      <c r="M1087" s="8"/>
      <c r="N1087" s="8"/>
      <c r="O1087" s="8"/>
      <c r="P1087" s="8"/>
    </row>
    <row r="1088" spans="1:16" x14ac:dyDescent="0.25">
      <c r="A1088" s="10" t="s">
        <v>28</v>
      </c>
      <c r="B1088" s="7"/>
      <c r="C1088" s="7"/>
      <c r="D1088" s="8"/>
      <c r="E1088" s="8"/>
      <c r="F1088" s="8"/>
      <c r="G1088" s="8"/>
      <c r="H1088" s="8"/>
      <c r="I1088" s="8"/>
      <c r="J1088" s="8"/>
      <c r="K1088" s="8"/>
      <c r="L1088" s="8"/>
      <c r="M1088" s="8"/>
      <c r="N1088" s="8"/>
      <c r="O1088" s="8"/>
      <c r="P1088" s="8"/>
    </row>
    <row r="1089" spans="1:16" x14ac:dyDescent="0.25">
      <c r="A1089" s="11" t="s">
        <v>16</v>
      </c>
      <c r="B1089" s="7"/>
      <c r="C1089" s="7"/>
      <c r="D1089" s="8">
        <f t="shared" ref="D1089:P1094" si="222">(D1059/D1074)*1000</f>
        <v>1050.6404793353386</v>
      </c>
      <c r="E1089" s="8">
        <f t="shared" si="222"/>
        <v>934.20005345100287</v>
      </c>
      <c r="F1089" s="8">
        <f t="shared" si="222"/>
        <v>919.74152889816401</v>
      </c>
      <c r="G1089" s="8">
        <f t="shared" si="222"/>
        <v>944.5635196903886</v>
      </c>
      <c r="H1089" s="8">
        <f t="shared" si="222"/>
        <v>1091.698905921633</v>
      </c>
      <c r="I1089" s="8">
        <f t="shared" si="222"/>
        <v>1230.4621603566575</v>
      </c>
      <c r="J1089" s="8">
        <f t="shared" si="222"/>
        <v>1327.8594500769884</v>
      </c>
      <c r="K1089" s="8">
        <f t="shared" si="222"/>
        <v>1357.2176125378901</v>
      </c>
      <c r="L1089" s="8">
        <f t="shared" si="222"/>
        <v>1314.175942879468</v>
      </c>
      <c r="M1089" s="8">
        <f t="shared" si="222"/>
        <v>1185.4847040091547</v>
      </c>
      <c r="N1089" s="8">
        <f t="shared" si="222"/>
        <v>993.37508610391455</v>
      </c>
      <c r="O1089" s="8">
        <f t="shared" si="222"/>
        <v>963.3271208031249</v>
      </c>
      <c r="P1089" s="8">
        <f t="shared" si="222"/>
        <v>13314.945320160958</v>
      </c>
    </row>
    <row r="1090" spans="1:16" x14ac:dyDescent="0.25">
      <c r="A1090" s="11" t="s">
        <v>17</v>
      </c>
      <c r="B1090" s="7"/>
      <c r="C1090" s="7"/>
      <c r="D1090" s="8">
        <f t="shared" si="222"/>
        <v>6700.8375976702118</v>
      </c>
      <c r="E1090" s="8">
        <f t="shared" si="222"/>
        <v>6011.9224041850821</v>
      </c>
      <c r="F1090" s="8">
        <f t="shared" si="222"/>
        <v>6168.4394565665725</v>
      </c>
      <c r="G1090" s="8">
        <f t="shared" si="222"/>
        <v>6343.5796472998245</v>
      </c>
      <c r="H1090" s="8">
        <f t="shared" si="222"/>
        <v>6968.9972143851483</v>
      </c>
      <c r="I1090" s="8">
        <f t="shared" si="222"/>
        <v>7319.4779538097619</v>
      </c>
      <c r="J1090" s="8">
        <f t="shared" si="222"/>
        <v>7549.8126835894882</v>
      </c>
      <c r="K1090" s="8">
        <f t="shared" si="222"/>
        <v>7568.5878113541858</v>
      </c>
      <c r="L1090" s="8">
        <f t="shared" si="222"/>
        <v>7448.7242949139336</v>
      </c>
      <c r="M1090" s="8">
        <f t="shared" si="222"/>
        <v>7068.7569436001531</v>
      </c>
      <c r="N1090" s="8">
        <f t="shared" si="222"/>
        <v>6517.2986331161665</v>
      </c>
      <c r="O1090" s="8">
        <f t="shared" si="222"/>
        <v>6612.5953147185191</v>
      </c>
      <c r="P1090" s="8">
        <f t="shared" si="222"/>
        <v>82285.041261841601</v>
      </c>
    </row>
    <row r="1091" spans="1:16" x14ac:dyDescent="0.25">
      <c r="A1091" s="11" t="s">
        <v>18</v>
      </c>
      <c r="B1091" s="7"/>
      <c r="C1091" s="7"/>
      <c r="D1091" s="8">
        <f t="shared" si="222"/>
        <v>20470.768721836568</v>
      </c>
      <c r="E1091" s="8">
        <f t="shared" si="222"/>
        <v>20408.530719439896</v>
      </c>
      <c r="F1091" s="8">
        <f t="shared" si="222"/>
        <v>20431.655138442991</v>
      </c>
      <c r="G1091" s="8">
        <f t="shared" si="222"/>
        <v>20467.746418631563</v>
      </c>
      <c r="H1091" s="8">
        <f t="shared" si="222"/>
        <v>20553.990196117535</v>
      </c>
      <c r="I1091" s="8">
        <f t="shared" si="222"/>
        <v>20627.092467200684</v>
      </c>
      <c r="J1091" s="8">
        <f t="shared" si="222"/>
        <v>20688.062155364689</v>
      </c>
      <c r="K1091" s="8">
        <f t="shared" si="222"/>
        <v>20708.92578466297</v>
      </c>
      <c r="L1091" s="8">
        <f t="shared" si="222"/>
        <v>20678.457574919703</v>
      </c>
      <c r="M1091" s="8">
        <f t="shared" si="222"/>
        <v>20626.778751378119</v>
      </c>
      <c r="N1091" s="8">
        <f t="shared" si="222"/>
        <v>20537.526437356548</v>
      </c>
      <c r="O1091" s="8">
        <f t="shared" si="222"/>
        <v>20526.626207385034</v>
      </c>
      <c r="P1091" s="8">
        <f t="shared" si="222"/>
        <v>246725.44843774886</v>
      </c>
    </row>
    <row r="1092" spans="1:16" x14ac:dyDescent="0.25">
      <c r="A1092" s="11" t="s">
        <v>19</v>
      </c>
      <c r="B1092" s="7"/>
      <c r="C1092" s="7"/>
      <c r="D1092" s="8">
        <f t="shared" si="222"/>
        <v>11086.039196599251</v>
      </c>
      <c r="E1092" s="8">
        <f t="shared" si="222"/>
        <v>10234.35254291783</v>
      </c>
      <c r="F1092" s="8">
        <f t="shared" si="222"/>
        <v>10231.610628160237</v>
      </c>
      <c r="G1092" s="8">
        <f t="shared" si="222"/>
        <v>10704.850214533128</v>
      </c>
      <c r="H1092" s="8">
        <f t="shared" si="222"/>
        <v>10623.510467158698</v>
      </c>
      <c r="I1092" s="8">
        <f t="shared" si="222"/>
        <v>9890.5053503632444</v>
      </c>
      <c r="J1092" s="8">
        <f t="shared" si="222"/>
        <v>10257.84050067072</v>
      </c>
      <c r="K1092" s="8">
        <f t="shared" si="222"/>
        <v>11960.57115994261</v>
      </c>
      <c r="L1092" s="8">
        <f t="shared" si="222"/>
        <v>10459.104484908654</v>
      </c>
      <c r="M1092" s="8">
        <f t="shared" si="222"/>
        <v>9712.7497417397826</v>
      </c>
      <c r="N1092" s="8">
        <f t="shared" si="222"/>
        <v>9571.7344925448979</v>
      </c>
      <c r="O1092" s="8">
        <f t="shared" si="222"/>
        <v>11093.620803362626</v>
      </c>
      <c r="P1092" s="8">
        <f t="shared" si="222"/>
        <v>125822.34107582741</v>
      </c>
    </row>
    <row r="1093" spans="1:16" x14ac:dyDescent="0.25">
      <c r="A1093" s="11" t="s">
        <v>20</v>
      </c>
      <c r="B1093" s="7"/>
      <c r="C1093" s="7"/>
      <c r="D1093" s="8">
        <f t="shared" si="222"/>
        <v>9520.9163486146881</v>
      </c>
      <c r="E1093" s="8">
        <f t="shared" si="222"/>
        <v>9876.7467733105859</v>
      </c>
      <c r="F1093" s="8">
        <f t="shared" si="222"/>
        <v>11106.07190081487</v>
      </c>
      <c r="G1093" s="8">
        <f t="shared" si="222"/>
        <v>10980.690191907343</v>
      </c>
      <c r="H1093" s="8">
        <f t="shared" si="222"/>
        <v>12355.756552700917</v>
      </c>
      <c r="I1093" s="8">
        <f t="shared" si="222"/>
        <v>11608.41582241455</v>
      </c>
      <c r="J1093" s="8">
        <f t="shared" si="222"/>
        <v>11047.574439848144</v>
      </c>
      <c r="K1093" s="8">
        <f t="shared" si="222"/>
        <v>10958.37998878172</v>
      </c>
      <c r="L1093" s="8">
        <f t="shared" si="222"/>
        <v>11857.40218578563</v>
      </c>
      <c r="M1093" s="8">
        <f t="shared" si="222"/>
        <v>11337.289302005755</v>
      </c>
      <c r="N1093" s="8">
        <f t="shared" si="222"/>
        <v>11064.240861205455</v>
      </c>
      <c r="O1093" s="8">
        <f t="shared" si="222"/>
        <v>10572.023637269407</v>
      </c>
      <c r="P1093" s="8">
        <f t="shared" si="222"/>
        <v>132288.15121497473</v>
      </c>
    </row>
    <row r="1094" spans="1:16" x14ac:dyDescent="0.25">
      <c r="A1094" s="11" t="s">
        <v>21</v>
      </c>
      <c r="B1094" s="7"/>
      <c r="C1094" s="7"/>
      <c r="D1094" s="8">
        <f>(D1064/D1079)*1000</f>
        <v>286412.24941677513</v>
      </c>
      <c r="E1094" s="8">
        <f t="shared" si="222"/>
        <v>261268.32784016925</v>
      </c>
      <c r="F1094" s="8">
        <f t="shared" si="222"/>
        <v>245942.10611979169</v>
      </c>
      <c r="G1094" s="8">
        <f t="shared" si="222"/>
        <v>285643.75395598239</v>
      </c>
      <c r="H1094" s="8">
        <f t="shared" si="222"/>
        <v>289993.87161820027</v>
      </c>
      <c r="I1094" s="8">
        <f t="shared" si="222"/>
        <v>285785.70805302367</v>
      </c>
      <c r="J1094" s="8">
        <f t="shared" si="222"/>
        <v>300242.99276150862</v>
      </c>
      <c r="K1094" s="8">
        <f t="shared" si="222"/>
        <v>301848.58512987103</v>
      </c>
      <c r="L1094" s="8">
        <f t="shared" si="222"/>
        <v>299536.12495922303</v>
      </c>
      <c r="M1094" s="8">
        <f t="shared" si="222"/>
        <v>296633.90652587544</v>
      </c>
      <c r="N1094" s="8">
        <f t="shared" si="222"/>
        <v>269159.16601562506</v>
      </c>
      <c r="O1094" s="8">
        <f t="shared" si="222"/>
        <v>256429.05612521703</v>
      </c>
      <c r="P1094" s="8">
        <f t="shared" si="222"/>
        <v>3378895.8485212624</v>
      </c>
    </row>
    <row r="1095" spans="1:16" x14ac:dyDescent="0.25">
      <c r="A1095" s="11"/>
      <c r="B1095" s="7"/>
      <c r="C1095" s="7"/>
      <c r="D1095" s="8"/>
      <c r="E1095" s="8"/>
      <c r="F1095" s="8"/>
      <c r="G1095" s="8"/>
      <c r="H1095" s="8"/>
      <c r="I1095" s="8"/>
      <c r="J1095" s="8"/>
      <c r="K1095" s="8"/>
      <c r="L1095" s="8"/>
      <c r="M1095" s="8"/>
      <c r="N1095" s="8"/>
      <c r="O1095" s="8"/>
      <c r="P1095" s="8"/>
    </row>
    <row r="1096" spans="1:16" x14ac:dyDescent="0.25">
      <c r="A1096" s="10" t="s">
        <v>22</v>
      </c>
      <c r="B1096" s="7"/>
      <c r="C1096" s="7"/>
      <c r="D1096" s="8"/>
      <c r="E1096" s="8"/>
      <c r="F1096" s="8"/>
      <c r="G1096" s="8"/>
      <c r="H1096" s="8"/>
      <c r="I1096" s="8"/>
      <c r="J1096" s="8"/>
      <c r="K1096" s="8"/>
      <c r="L1096" s="8"/>
      <c r="M1096" s="8"/>
      <c r="N1096" s="8"/>
      <c r="O1096" s="8"/>
      <c r="P1096" s="8"/>
    </row>
    <row r="1097" spans="1:16" x14ac:dyDescent="0.25">
      <c r="A1097" s="10" t="s">
        <v>28</v>
      </c>
      <c r="B1097" s="7"/>
      <c r="C1097" s="7"/>
      <c r="D1097" s="8">
        <f t="shared" ref="D1097:P1097" si="223">(D1067/D1082)*1000</f>
        <v>1711.9515509994335</v>
      </c>
      <c r="E1097" s="8">
        <f t="shared" si="223"/>
        <v>1533.6431070812816</v>
      </c>
      <c r="F1097" s="8">
        <f t="shared" si="223"/>
        <v>1537.2679737312385</v>
      </c>
      <c r="G1097" s="8">
        <f t="shared" si="223"/>
        <v>1578.4911010650558</v>
      </c>
      <c r="H1097" s="8">
        <f t="shared" si="223"/>
        <v>1776.0723468670672</v>
      </c>
      <c r="I1097" s="8">
        <f t="shared" si="223"/>
        <v>1936.1726106364436</v>
      </c>
      <c r="J1097" s="8">
        <f t="shared" si="223"/>
        <v>2047.6087765860402</v>
      </c>
      <c r="K1097" s="8">
        <f t="shared" si="223"/>
        <v>2076.9176976778094</v>
      </c>
      <c r="L1097" s="8">
        <f t="shared" si="223"/>
        <v>2024.2125981062543</v>
      </c>
      <c r="M1097" s="8">
        <f t="shared" si="223"/>
        <v>1868.1032085496413</v>
      </c>
      <c r="N1097" s="8">
        <f t="shared" si="223"/>
        <v>1637.616470309835</v>
      </c>
      <c r="O1097" s="8">
        <f t="shared" si="223"/>
        <v>1621.8868033494173</v>
      </c>
      <c r="P1097" s="8">
        <f t="shared" si="223"/>
        <v>21352.730046166536</v>
      </c>
    </row>
    <row r="1098" spans="1:16" x14ac:dyDescent="0.25">
      <c r="A1098" s="10"/>
      <c r="B1098" s="7"/>
      <c r="C1098" s="7"/>
      <c r="D1098" s="8"/>
      <c r="E1098" s="8"/>
      <c r="F1098" s="8"/>
      <c r="G1098" s="8"/>
      <c r="H1098" s="8"/>
      <c r="I1098" s="8"/>
      <c r="J1098" s="8"/>
      <c r="K1098" s="8"/>
      <c r="L1098" s="8"/>
      <c r="M1098" s="8"/>
      <c r="N1098" s="8"/>
      <c r="O1098" s="8"/>
      <c r="P1098" s="8"/>
    </row>
    <row r="1099" spans="1:16" x14ac:dyDescent="0.25">
      <c r="A1099" s="11" t="s">
        <v>24</v>
      </c>
      <c r="B1099" s="7"/>
      <c r="C1099" s="7"/>
      <c r="D1099" s="8">
        <f t="shared" ref="D1099:P1099" si="224">(D1069/D1084)*1000</f>
        <v>204254639.5018779</v>
      </c>
      <c r="E1099" s="8">
        <f t="shared" si="224"/>
        <v>202706162.51932475</v>
      </c>
      <c r="F1099" s="8">
        <f t="shared" si="224"/>
        <v>195917075.80791003</v>
      </c>
      <c r="G1099" s="8">
        <f t="shared" si="224"/>
        <v>231139821.70258531</v>
      </c>
      <c r="H1099" s="8">
        <f t="shared" si="224"/>
        <v>251245620.13404039</v>
      </c>
      <c r="I1099" s="8">
        <f t="shared" si="224"/>
        <v>259053793.25489807</v>
      </c>
      <c r="J1099" s="8">
        <f t="shared" si="224"/>
        <v>269886828.9886893</v>
      </c>
      <c r="K1099" s="8">
        <f t="shared" si="224"/>
        <v>260951293.39578912</v>
      </c>
      <c r="L1099" s="8">
        <f t="shared" si="224"/>
        <v>275846360.80060995</v>
      </c>
      <c r="M1099" s="8">
        <f t="shared" si="224"/>
        <v>265503942.59510323</v>
      </c>
      <c r="N1099" s="8">
        <f t="shared" si="224"/>
        <v>243205799.94221342</v>
      </c>
      <c r="O1099" s="8">
        <f t="shared" si="224"/>
        <v>217968286.48422727</v>
      </c>
      <c r="P1099" s="8">
        <f t="shared" si="224"/>
        <v>2877679625.1272688</v>
      </c>
    </row>
    <row r="1100" spans="1:16" x14ac:dyDescent="0.25">
      <c r="A1100" s="7"/>
      <c r="B1100" s="7"/>
      <c r="C1100" s="7"/>
      <c r="D1100" s="8"/>
      <c r="E1100" s="8"/>
      <c r="F1100" s="8"/>
      <c r="G1100" s="8"/>
      <c r="H1100" s="8"/>
      <c r="I1100" s="8"/>
      <c r="J1100" s="8"/>
      <c r="K1100" s="8"/>
      <c r="L1100" s="8"/>
      <c r="M1100" s="8"/>
      <c r="N1100" s="8"/>
      <c r="O1100" s="8"/>
      <c r="P1100" s="8"/>
    </row>
    <row r="1101" spans="1:16" x14ac:dyDescent="0.25">
      <c r="A1101" s="14" t="s">
        <v>29</v>
      </c>
      <c r="B1101" s="7"/>
      <c r="C1101" s="7"/>
      <c r="D1101" s="8">
        <f t="shared" ref="D1101:P1101" si="225">(D1071/D1086)*1000</f>
        <v>1783.1257143278544</v>
      </c>
      <c r="E1101" s="8">
        <f t="shared" si="225"/>
        <v>1604.2056527979423</v>
      </c>
      <c r="F1101" s="8">
        <f t="shared" si="225"/>
        <v>1605.3976308583622</v>
      </c>
      <c r="G1101" s="8">
        <f t="shared" si="225"/>
        <v>1658.7878442290639</v>
      </c>
      <c r="H1101" s="8">
        <f t="shared" si="225"/>
        <v>1863.2653889685091</v>
      </c>
      <c r="I1101" s="8">
        <f t="shared" si="225"/>
        <v>2025.9843077019236</v>
      </c>
      <c r="J1101" s="8">
        <f t="shared" si="225"/>
        <v>2141.081559116581</v>
      </c>
      <c r="K1101" s="8">
        <f t="shared" si="225"/>
        <v>2167.2045859502255</v>
      </c>
      <c r="L1101" s="8">
        <f t="shared" si="225"/>
        <v>2119.5568771346138</v>
      </c>
      <c r="M1101" s="8">
        <f t="shared" si="225"/>
        <v>1959.7802885077294</v>
      </c>
      <c r="N1101" s="8">
        <f t="shared" si="225"/>
        <v>1721.5096074232029</v>
      </c>
      <c r="O1101" s="8">
        <f t="shared" si="225"/>
        <v>1696.9986588695476</v>
      </c>
      <c r="P1101" s="8">
        <f t="shared" si="225"/>
        <v>22349.894652094554</v>
      </c>
    </row>
    <row r="1103" spans="1:16" x14ac:dyDescent="0.25">
      <c r="A1103" s="1" t="s">
        <v>57</v>
      </c>
      <c r="B1103" s="2"/>
      <c r="C1103" s="2"/>
      <c r="D1103" s="3"/>
      <c r="E1103" s="3"/>
      <c r="F1103" s="3"/>
      <c r="G1103" s="3"/>
      <c r="H1103" s="3"/>
      <c r="I1103" s="3"/>
      <c r="J1103" s="2"/>
      <c r="K1103" s="3"/>
      <c r="L1103" s="3"/>
      <c r="M1103" s="3"/>
      <c r="N1103" s="3"/>
      <c r="O1103" s="3"/>
      <c r="P1103" s="3"/>
    </row>
    <row r="1104" spans="1:16" x14ac:dyDescent="0.25">
      <c r="A1104" s="1" t="s">
        <v>1</v>
      </c>
      <c r="B1104" s="2"/>
      <c r="C1104" s="2"/>
      <c r="D1104" s="3"/>
      <c r="E1104" s="3"/>
      <c r="F1104" s="3"/>
      <c r="G1104" s="3"/>
      <c r="H1104" s="3"/>
      <c r="I1104" s="2"/>
      <c r="J1104" s="3"/>
      <c r="K1104" s="3"/>
      <c r="L1104" s="3"/>
      <c r="M1104" s="3"/>
      <c r="N1104" s="3"/>
      <c r="O1104" s="3"/>
      <c r="P1104" s="3"/>
    </row>
    <row r="1105" spans="1:32" x14ac:dyDescent="0.25">
      <c r="A1105" s="1" t="s">
        <v>31</v>
      </c>
      <c r="B1105" s="2"/>
      <c r="C1105" s="2"/>
      <c r="D1105" s="3"/>
      <c r="E1105" s="3"/>
      <c r="F1105" s="3"/>
      <c r="G1105" s="3"/>
      <c r="H1105" s="3"/>
      <c r="I1105" s="2"/>
      <c r="J1105" s="3"/>
      <c r="K1105" s="3"/>
      <c r="L1105" s="3"/>
      <c r="M1105" s="3"/>
      <c r="N1105" s="3"/>
      <c r="O1105" s="3"/>
      <c r="P1105" s="3"/>
    </row>
    <row r="1106" spans="1:32" x14ac:dyDescent="0.25">
      <c r="A1106" s="7"/>
      <c r="B1106" s="7"/>
      <c r="C1106" s="7"/>
      <c r="D1106" s="8"/>
      <c r="E1106" s="8"/>
      <c r="F1106" s="8"/>
      <c r="G1106" s="8"/>
      <c r="H1106" s="8"/>
      <c r="I1106" s="8"/>
      <c r="J1106" s="8"/>
      <c r="K1106" s="8"/>
      <c r="L1106" s="8"/>
      <c r="M1106" s="8"/>
      <c r="N1106" s="8"/>
      <c r="O1106" s="8"/>
      <c r="P1106" s="8"/>
    </row>
    <row r="1107" spans="1:32" x14ac:dyDescent="0.25">
      <c r="A1107" s="7"/>
      <c r="B1107" s="7"/>
      <c r="C1107" s="7"/>
      <c r="D1107" s="9" t="s">
        <v>2</v>
      </c>
      <c r="E1107" s="9" t="s">
        <v>3</v>
      </c>
      <c r="F1107" s="9" t="s">
        <v>4</v>
      </c>
      <c r="G1107" s="9" t="s">
        <v>5</v>
      </c>
      <c r="H1107" s="9" t="s">
        <v>6</v>
      </c>
      <c r="I1107" s="9" t="s">
        <v>7</v>
      </c>
      <c r="J1107" s="9" t="s">
        <v>8</v>
      </c>
      <c r="K1107" s="9" t="s">
        <v>9</v>
      </c>
      <c r="L1107" s="9" t="s">
        <v>10</v>
      </c>
      <c r="M1107" s="9" t="s">
        <v>11</v>
      </c>
      <c r="N1107" s="9" t="s">
        <v>12</v>
      </c>
      <c r="O1107" s="9" t="s">
        <v>13</v>
      </c>
      <c r="P1107" s="9" t="s">
        <v>14</v>
      </c>
      <c r="U1107" s="9" t="s">
        <v>2</v>
      </c>
      <c r="V1107" s="9" t="s">
        <v>3</v>
      </c>
      <c r="W1107" s="9" t="s">
        <v>4</v>
      </c>
      <c r="X1107" s="9" t="s">
        <v>5</v>
      </c>
      <c r="Y1107" s="9" t="s">
        <v>6</v>
      </c>
      <c r="Z1107" s="9" t="s">
        <v>7</v>
      </c>
      <c r="AA1107" s="9" t="s">
        <v>8</v>
      </c>
      <c r="AB1107" s="9" t="s">
        <v>9</v>
      </c>
      <c r="AC1107" s="9" t="s">
        <v>10</v>
      </c>
      <c r="AD1107" s="9" t="s">
        <v>11</v>
      </c>
      <c r="AE1107" s="9" t="s">
        <v>12</v>
      </c>
      <c r="AF1107" s="9" t="s">
        <v>13</v>
      </c>
    </row>
    <row r="1108" spans="1:32" x14ac:dyDescent="0.25">
      <c r="A1108" s="10" t="s">
        <v>15</v>
      </c>
      <c r="B1108" s="7"/>
      <c r="C1108" s="7"/>
      <c r="D1108" s="8"/>
      <c r="E1108" s="8"/>
      <c r="F1108" s="8"/>
      <c r="G1108" s="8"/>
      <c r="H1108" s="8"/>
      <c r="I1108" s="8"/>
      <c r="J1108" s="8"/>
      <c r="K1108" s="8"/>
      <c r="L1108" s="8"/>
      <c r="M1108" s="8"/>
      <c r="N1108" s="8"/>
      <c r="O1108" s="8"/>
      <c r="P1108" s="8"/>
    </row>
    <row r="1109" spans="1:32" x14ac:dyDescent="0.25">
      <c r="A1109" s="11" t="s">
        <v>16</v>
      </c>
      <c r="B1109" s="7"/>
      <c r="C1109" s="7"/>
      <c r="D1109" s="8">
        <v>5477683.4752319651</v>
      </c>
      <c r="E1109" s="8">
        <v>4878593.3574584993</v>
      </c>
      <c r="F1109" s="8">
        <v>4808105.6505133016</v>
      </c>
      <c r="G1109" s="8">
        <v>4941742.3636462018</v>
      </c>
      <c r="H1109" s="8">
        <v>5713180.622425193</v>
      </c>
      <c r="I1109" s="8">
        <v>6441990.5462923162</v>
      </c>
      <c r="J1109" s="8">
        <v>6956240.9543189816</v>
      </c>
      <c r="K1109" s="8">
        <v>7115547.6090119686</v>
      </c>
      <c r="L1109" s="8">
        <v>6898806.0948121324</v>
      </c>
      <c r="M1109" s="8">
        <v>6232636.9197915671</v>
      </c>
      <c r="N1109" s="8">
        <v>5233596.8913938571</v>
      </c>
      <c r="O1109" s="8">
        <v>5085014.1277728574</v>
      </c>
      <c r="P1109" s="8">
        <f t="shared" ref="P1109:P1114" si="226">SUM(D1109:O1109)</f>
        <v>69783138.612668842</v>
      </c>
      <c r="U1109" s="22">
        <f>+AF1059+1</f>
        <v>157</v>
      </c>
      <c r="V1109" s="22">
        <f>+U1109+1</f>
        <v>158</v>
      </c>
      <c r="W1109" s="22">
        <f t="shared" ref="W1109:AF1109" si="227">+V1109+1</f>
        <v>159</v>
      </c>
      <c r="X1109" s="22">
        <f t="shared" si="227"/>
        <v>160</v>
      </c>
      <c r="Y1109" s="22">
        <f t="shared" si="227"/>
        <v>161</v>
      </c>
      <c r="Z1109" s="22">
        <f t="shared" si="227"/>
        <v>162</v>
      </c>
      <c r="AA1109" s="22">
        <f t="shared" si="227"/>
        <v>163</v>
      </c>
      <c r="AB1109" s="22">
        <f t="shared" si="227"/>
        <v>164</v>
      </c>
      <c r="AC1109" s="22">
        <f t="shared" si="227"/>
        <v>165</v>
      </c>
      <c r="AD1109" s="22">
        <f t="shared" si="227"/>
        <v>166</v>
      </c>
      <c r="AE1109" s="22">
        <f t="shared" si="227"/>
        <v>167</v>
      </c>
      <c r="AF1109" s="22">
        <f t="shared" si="227"/>
        <v>168</v>
      </c>
    </row>
    <row r="1110" spans="1:32" x14ac:dyDescent="0.25">
      <c r="A1110" s="11" t="s">
        <v>17</v>
      </c>
      <c r="B1110" s="7"/>
      <c r="C1110" s="7"/>
      <c r="D1110" s="8">
        <v>4170743.3546614852</v>
      </c>
      <c r="E1110" s="8">
        <v>3746942.6390835778</v>
      </c>
      <c r="F1110" s="8">
        <v>3846500.7361821244</v>
      </c>
      <c r="G1110" s="8">
        <v>3957619.3403570913</v>
      </c>
      <c r="H1110" s="8">
        <v>4348811.7359563001</v>
      </c>
      <c r="I1110" s="8">
        <v>4569211.105288621</v>
      </c>
      <c r="J1110" s="8">
        <v>4714924.4135692781</v>
      </c>
      <c r="K1110" s="8">
        <v>4728696.731363452</v>
      </c>
      <c r="L1110" s="8">
        <v>4657551.7089292444</v>
      </c>
      <c r="M1110" s="8">
        <v>4424069.7821391346</v>
      </c>
      <c r="N1110" s="8">
        <v>4084115.1097036721</v>
      </c>
      <c r="O1110" s="8">
        <v>4148682.6260888665</v>
      </c>
      <c r="P1110" s="8">
        <f t="shared" si="226"/>
        <v>51397869.283322848</v>
      </c>
    </row>
    <row r="1111" spans="1:32" x14ac:dyDescent="0.25">
      <c r="A1111" s="11" t="s">
        <v>18</v>
      </c>
      <c r="B1111" s="7"/>
      <c r="C1111" s="7"/>
      <c r="D1111" s="8">
        <v>292549.26176393614</v>
      </c>
      <c r="E1111" s="8">
        <v>291827.99574957957</v>
      </c>
      <c r="F1111" s="8">
        <v>292199.3978027358</v>
      </c>
      <c r="G1111" s="8">
        <v>292793.37091108278</v>
      </c>
      <c r="H1111" s="8">
        <v>293949.52317707875</v>
      </c>
      <c r="I1111" s="8">
        <v>294846.93448437902</v>
      </c>
      <c r="J1111" s="8">
        <v>295500.97873387294</v>
      </c>
      <c r="K1111" s="8">
        <v>295585.37028227124</v>
      </c>
      <c r="L1111" s="8">
        <v>294915.7043849146</v>
      </c>
      <c r="M1111" s="8">
        <v>293888.77277158538</v>
      </c>
      <c r="N1111" s="8">
        <v>292353.86507801677</v>
      </c>
      <c r="O1111" s="8">
        <v>292072.55626900226</v>
      </c>
      <c r="P1111" s="8">
        <f t="shared" si="226"/>
        <v>3522483.7314084549</v>
      </c>
    </row>
    <row r="1112" spans="1:32" x14ac:dyDescent="0.25">
      <c r="A1112" s="11" t="s">
        <v>19</v>
      </c>
      <c r="B1112" s="7"/>
      <c r="C1112" s="7"/>
      <c r="D1112" s="8">
        <v>54002.897860161902</v>
      </c>
      <c r="E1112" s="8">
        <v>49918.271310333272</v>
      </c>
      <c r="F1112" s="8">
        <v>49968.994580840677</v>
      </c>
      <c r="G1112" s="8">
        <v>52347.215079085479</v>
      </c>
      <c r="H1112" s="8">
        <v>52015.928821554851</v>
      </c>
      <c r="I1112" s="8">
        <v>48488.757420964917</v>
      </c>
      <c r="J1112" s="8">
        <v>50353.739316380896</v>
      </c>
      <c r="K1112" s="8">
        <v>58786.806422301939</v>
      </c>
      <c r="L1112" s="8">
        <v>51472.299160489172</v>
      </c>
      <c r="M1112" s="8">
        <v>47859.85075700633</v>
      </c>
      <c r="N1112" s="8">
        <v>47224.657864499233</v>
      </c>
      <c r="O1112" s="8">
        <v>54802.389312461106</v>
      </c>
      <c r="P1112" s="8">
        <f t="shared" si="226"/>
        <v>617241.8079060798</v>
      </c>
    </row>
    <row r="1113" spans="1:32" x14ac:dyDescent="0.25">
      <c r="A1113" s="11" t="s">
        <v>20</v>
      </c>
      <c r="B1113" s="7"/>
      <c r="C1113" s="7"/>
      <c r="D1113" s="8">
        <v>1625.2912267629406</v>
      </c>
      <c r="E1113" s="8">
        <v>1685.768363690785</v>
      </c>
      <c r="F1113" s="8">
        <v>1895.752585682191</v>
      </c>
      <c r="G1113" s="8">
        <v>1874.7846600949456</v>
      </c>
      <c r="H1113" s="8">
        <v>2110.0778274065929</v>
      </c>
      <c r="I1113" s="8">
        <v>1982.3893729447921</v>
      </c>
      <c r="J1113" s="8">
        <v>1886.8401721324794</v>
      </c>
      <c r="K1113" s="8">
        <v>1871.5689614260416</v>
      </c>
      <c r="L1113" s="8">
        <v>2024.69301427645</v>
      </c>
      <c r="M1113" s="8">
        <v>1935.6696074444474</v>
      </c>
      <c r="N1113" s="8">
        <v>1888.5233848324317</v>
      </c>
      <c r="O1113" s="8">
        <v>1794.2151725564454</v>
      </c>
      <c r="P1113" s="8">
        <f t="shared" si="226"/>
        <v>22575.574349250543</v>
      </c>
    </row>
    <row r="1114" spans="1:32" x14ac:dyDescent="0.25">
      <c r="A1114" s="11" t="s">
        <v>21</v>
      </c>
      <c r="B1114" s="7"/>
      <c r="C1114" s="7"/>
      <c r="D1114" s="8">
        <v>7733.1346328735335</v>
      </c>
      <c r="E1114" s="8">
        <v>7054.2525741577147</v>
      </c>
      <c r="F1114" s="8">
        <v>6640.4315673828132</v>
      </c>
      <c r="G1114" s="8">
        <v>7712.3593215942383</v>
      </c>
      <c r="H1114" s="8">
        <v>7829.8577331542983</v>
      </c>
      <c r="I1114" s="8">
        <v>7716.2179412841779</v>
      </c>
      <c r="J1114" s="8">
        <v>8106.5689054119384</v>
      </c>
      <c r="K1114" s="8">
        <v>8149.9046776698196</v>
      </c>
      <c r="L1114" s="8">
        <v>8087.4709668966452</v>
      </c>
      <c r="M1114" s="8">
        <v>8009.1146080545277</v>
      </c>
      <c r="N1114" s="8">
        <v>7267.3002587890633</v>
      </c>
      <c r="O1114" s="8">
        <v>6923.5827423095707</v>
      </c>
      <c r="P1114" s="8">
        <f t="shared" si="226"/>
        <v>91230.195929578345</v>
      </c>
    </row>
    <row r="1115" spans="1:32" x14ac:dyDescent="0.25">
      <c r="A1115" s="11"/>
      <c r="B1115" s="7"/>
      <c r="C1115" s="7"/>
      <c r="D1115" s="8"/>
      <c r="E1115" s="8"/>
      <c r="F1115" s="8"/>
      <c r="G1115" s="8"/>
      <c r="H1115" s="8"/>
      <c r="I1115" s="8"/>
      <c r="J1115" s="8"/>
      <c r="K1115" s="8"/>
      <c r="L1115" s="8"/>
      <c r="M1115" s="8"/>
      <c r="N1115" s="8"/>
      <c r="O1115" s="8"/>
      <c r="P1115" s="8"/>
    </row>
    <row r="1116" spans="1:32" x14ac:dyDescent="0.25">
      <c r="A1116" s="10" t="s">
        <v>22</v>
      </c>
      <c r="B1116" s="7"/>
      <c r="C1116" s="7"/>
      <c r="D1116" s="8"/>
      <c r="E1116" s="8"/>
      <c r="F1116" s="8"/>
      <c r="G1116" s="8"/>
      <c r="H1116" s="8"/>
      <c r="I1116" s="8"/>
      <c r="J1116" s="8"/>
      <c r="K1116" s="8"/>
      <c r="L1116" s="8"/>
      <c r="M1116" s="8"/>
      <c r="N1116" s="8"/>
      <c r="O1116" s="8"/>
      <c r="P1116" s="8"/>
    </row>
    <row r="1117" spans="1:32" x14ac:dyDescent="0.25">
      <c r="A1117" s="10" t="s">
        <v>23</v>
      </c>
      <c r="B1117" s="7"/>
      <c r="C1117" s="7"/>
      <c r="D1117" s="8">
        <f>SUM(D1109:D1116)</f>
        <v>10004337.415377187</v>
      </c>
      <c r="E1117" s="8">
        <f t="shared" ref="E1117:P1117" si="228">SUM(E1109:E1116)</f>
        <v>8976022.2845398374</v>
      </c>
      <c r="F1117" s="8">
        <f t="shared" si="228"/>
        <v>9005310.9632320683</v>
      </c>
      <c r="G1117" s="8">
        <f t="shared" si="228"/>
        <v>9254089.4339751508</v>
      </c>
      <c r="H1117" s="8">
        <f t="shared" si="228"/>
        <v>10417897.745940687</v>
      </c>
      <c r="I1117" s="8">
        <f t="shared" si="228"/>
        <v>11364235.95080051</v>
      </c>
      <c r="J1117" s="8">
        <f t="shared" si="228"/>
        <v>12027013.495016059</v>
      </c>
      <c r="K1117" s="8">
        <f t="shared" si="228"/>
        <v>12208637.990719091</v>
      </c>
      <c r="L1117" s="8">
        <f t="shared" si="228"/>
        <v>11912857.971267955</v>
      </c>
      <c r="M1117" s="8">
        <f t="shared" si="228"/>
        <v>11008400.109674793</v>
      </c>
      <c r="N1117" s="8">
        <f t="shared" si="228"/>
        <v>9666446.3476836681</v>
      </c>
      <c r="O1117" s="8">
        <f t="shared" si="228"/>
        <v>9589289.4973580539</v>
      </c>
      <c r="P1117" s="8">
        <f t="shared" si="228"/>
        <v>125434539.20558505</v>
      </c>
    </row>
    <row r="1118" spans="1:32" x14ac:dyDescent="0.25">
      <c r="A1118" s="10"/>
      <c r="B1118" s="7"/>
      <c r="C1118" s="7"/>
      <c r="D1118" s="8"/>
      <c r="E1118" s="8"/>
      <c r="F1118" s="8"/>
      <c r="G1118" s="8"/>
      <c r="H1118" s="8"/>
      <c r="I1118" s="8"/>
      <c r="J1118" s="8"/>
      <c r="K1118" s="8"/>
      <c r="L1118" s="8"/>
      <c r="M1118" s="8"/>
      <c r="N1118" s="8"/>
      <c r="O1118" s="8"/>
      <c r="P1118" s="8"/>
    </row>
    <row r="1119" spans="1:32" x14ac:dyDescent="0.25">
      <c r="A1119" s="11" t="s">
        <v>24</v>
      </c>
      <c r="B1119" s="7"/>
      <c r="C1119" s="7"/>
      <c r="D1119" s="8">
        <v>414459.20532935963</v>
      </c>
      <c r="E1119" s="8">
        <v>411315.25639085507</v>
      </c>
      <c r="F1119" s="8">
        <v>397543.58182235388</v>
      </c>
      <c r="G1119" s="8">
        <v>469021.76375166827</v>
      </c>
      <c r="H1119" s="8">
        <v>509826.94096582878</v>
      </c>
      <c r="I1119" s="8">
        <v>525650.96672781685</v>
      </c>
      <c r="J1119" s="8">
        <v>547621.87373927585</v>
      </c>
      <c r="K1119" s="8">
        <v>529459.5028734681</v>
      </c>
      <c r="L1119" s="8">
        <v>559698.81184290571</v>
      </c>
      <c r="M1119" s="8">
        <v>538743.8782321359</v>
      </c>
      <c r="N1119" s="8">
        <v>493495.92131265905</v>
      </c>
      <c r="O1119" s="8">
        <v>442301.2733488261</v>
      </c>
      <c r="P1119" s="8">
        <f>SUM(D1119:O1119)</f>
        <v>5839138.9763371535</v>
      </c>
    </row>
    <row r="1120" spans="1:32" x14ac:dyDescent="0.25">
      <c r="A1120" s="7"/>
      <c r="B1120" s="7"/>
      <c r="C1120" s="7"/>
      <c r="D1120" s="8"/>
      <c r="E1120" s="8"/>
      <c r="F1120" s="8"/>
      <c r="G1120" s="8"/>
      <c r="H1120" s="8"/>
      <c r="I1120" s="8"/>
      <c r="J1120" s="8"/>
      <c r="K1120" s="8"/>
      <c r="L1120" s="8"/>
      <c r="M1120" s="8"/>
      <c r="N1120" s="8"/>
      <c r="O1120" s="8"/>
      <c r="P1120" s="8"/>
    </row>
    <row r="1121" spans="1:16" x14ac:dyDescent="0.25">
      <c r="A1121" s="10" t="s">
        <v>25</v>
      </c>
      <c r="B1121" s="7"/>
      <c r="C1121" s="7"/>
      <c r="D1121" s="8">
        <f>SUM(D1117:D1119)</f>
        <v>10418796.620706547</v>
      </c>
      <c r="E1121" s="8">
        <f t="shared" ref="E1121:O1121" si="229">SUM(E1117:E1119)</f>
        <v>9387337.5409306921</v>
      </c>
      <c r="F1121" s="8">
        <f t="shared" si="229"/>
        <v>9402854.5450544227</v>
      </c>
      <c r="G1121" s="8">
        <f t="shared" si="229"/>
        <v>9723111.1977268197</v>
      </c>
      <c r="H1121" s="8">
        <f t="shared" si="229"/>
        <v>10927724.686906517</v>
      </c>
      <c r="I1121" s="8">
        <f t="shared" si="229"/>
        <v>11889886.917528328</v>
      </c>
      <c r="J1121" s="8">
        <f t="shared" si="229"/>
        <v>12574635.368755335</v>
      </c>
      <c r="K1121" s="8">
        <f t="shared" si="229"/>
        <v>12738097.493592558</v>
      </c>
      <c r="L1121" s="8">
        <f t="shared" si="229"/>
        <v>12472556.783110861</v>
      </c>
      <c r="M1121" s="8">
        <f t="shared" si="229"/>
        <v>11547143.987906929</v>
      </c>
      <c r="N1121" s="8">
        <f t="shared" si="229"/>
        <v>10159942.268996328</v>
      </c>
      <c r="O1121" s="8">
        <f t="shared" si="229"/>
        <v>10031590.770706881</v>
      </c>
      <c r="P1121" s="8">
        <f>SUM(P1117:P1119)</f>
        <v>131273678.1819222</v>
      </c>
    </row>
    <row r="1122" spans="1:16" x14ac:dyDescent="0.25">
      <c r="A1122" s="7"/>
      <c r="B1122" s="7"/>
      <c r="C1122" s="7"/>
      <c r="D1122" s="8"/>
      <c r="E1122" s="8"/>
      <c r="F1122" s="8"/>
      <c r="G1122" s="8"/>
      <c r="H1122" s="8"/>
      <c r="I1122" s="8"/>
      <c r="J1122" s="8"/>
      <c r="K1122" s="8"/>
      <c r="L1122" s="8"/>
      <c r="M1122" s="8"/>
      <c r="N1122" s="8"/>
      <c r="O1122" s="8"/>
      <c r="P1122" s="8"/>
    </row>
    <row r="1123" spans="1:16" x14ac:dyDescent="0.25">
      <c r="A1123" s="10" t="s">
        <v>26</v>
      </c>
      <c r="B1123" s="7"/>
      <c r="C1123" s="7"/>
      <c r="D1123" s="8"/>
      <c r="E1123" s="8"/>
      <c r="F1123" s="8"/>
      <c r="G1123" s="8"/>
      <c r="H1123" s="8"/>
      <c r="I1123" s="8"/>
      <c r="J1123" s="8"/>
      <c r="K1123" s="8"/>
      <c r="L1123" s="8"/>
      <c r="M1123" s="8"/>
      <c r="N1123" s="8"/>
      <c r="O1123" s="8"/>
      <c r="P1123" s="8"/>
    </row>
    <row r="1124" spans="1:16" x14ac:dyDescent="0.25">
      <c r="A1124" s="11" t="s">
        <v>16</v>
      </c>
      <c r="B1124" s="7"/>
      <c r="C1124" s="7"/>
      <c r="D1124" s="13">
        <v>5172810.9658696307</v>
      </c>
      <c r="E1124" s="13">
        <v>5178162.1252871938</v>
      </c>
      <c r="F1124" s="13">
        <v>5183514.0196015667</v>
      </c>
      <c r="G1124" s="13">
        <v>5188843.016234098</v>
      </c>
      <c r="H1124" s="13">
        <v>5194205.1331817694</v>
      </c>
      <c r="I1124" s="13">
        <v>5199611.4359535305</v>
      </c>
      <c r="J1124" s="13">
        <v>5205042.4791382542</v>
      </c>
      <c r="K1124" s="13">
        <v>5210486.4531892035</v>
      </c>
      <c r="L1124" s="13">
        <v>5215931.2373542674</v>
      </c>
      <c r="M1124" s="13">
        <v>5221354.3716523312</v>
      </c>
      <c r="N1124" s="13">
        <v>5226735.6548442915</v>
      </c>
      <c r="O1124" s="13">
        <v>5232091.0323855812</v>
      </c>
      <c r="P1124" s="8">
        <f>AVERAGE(C1124:O1124)</f>
        <v>5202398.9937243098</v>
      </c>
    </row>
    <row r="1125" spans="1:16" x14ac:dyDescent="0.25">
      <c r="A1125" s="11" t="s">
        <v>17</v>
      </c>
      <c r="B1125" s="7"/>
      <c r="C1125" s="7"/>
      <c r="D1125" s="13">
        <v>617510.08927433006</v>
      </c>
      <c r="E1125" s="13">
        <v>617956.32546171348</v>
      </c>
      <c r="F1125" s="13">
        <v>618402.22233070584</v>
      </c>
      <c r="G1125" s="13">
        <v>618854.20884455775</v>
      </c>
      <c r="H1125" s="13">
        <v>619279.6803931098</v>
      </c>
      <c r="I1125" s="13">
        <v>619681.66733737406</v>
      </c>
      <c r="J1125" s="13">
        <v>620067.35864842241</v>
      </c>
      <c r="K1125" s="13">
        <v>620446.26651564043</v>
      </c>
      <c r="L1125" s="13">
        <v>620828.2803743023</v>
      </c>
      <c r="M1125" s="13">
        <v>621223.23287194374</v>
      </c>
      <c r="N1125" s="13">
        <v>621642.65366918629</v>
      </c>
      <c r="O1125" s="13">
        <v>622075.97100666107</v>
      </c>
      <c r="P1125" s="8">
        <f>AVERAGE(D1125:O1125)</f>
        <v>619830.66306066222</v>
      </c>
    </row>
    <row r="1126" spans="1:16" x14ac:dyDescent="0.25">
      <c r="A1126" s="11" t="s">
        <v>18</v>
      </c>
      <c r="B1126" s="7"/>
      <c r="C1126" s="7"/>
      <c r="D1126" s="13">
        <v>14231.581809773699</v>
      </c>
      <c r="E1126" s="13">
        <v>14261.936889600724</v>
      </c>
      <c r="F1126" s="13">
        <v>14293.611803896134</v>
      </c>
      <c r="G1126" s="13">
        <v>14327.270643206652</v>
      </c>
      <c r="H1126" s="13">
        <v>14344.765325092276</v>
      </c>
      <c r="I1126" s="13">
        <v>14350.007000912459</v>
      </c>
      <c r="J1126" s="13">
        <v>14343.526678592154</v>
      </c>
      <c r="K1126" s="13">
        <v>14332.616721135902</v>
      </c>
      <c r="L1126" s="13">
        <v>14322.072493480104</v>
      </c>
      <c r="M1126" s="13">
        <v>14320.461987507641</v>
      </c>
      <c r="N1126" s="13">
        <v>14337.511000597753</v>
      </c>
      <c r="O1126" s="13">
        <v>14367.823246795046</v>
      </c>
      <c r="P1126" s="8">
        <f>AVERAGE(D1126:O1126)</f>
        <v>14319.432133382545</v>
      </c>
    </row>
    <row r="1127" spans="1:16" x14ac:dyDescent="0.25">
      <c r="A1127" s="11" t="s">
        <v>19</v>
      </c>
      <c r="B1127" s="7"/>
      <c r="C1127" s="7"/>
      <c r="D1127" s="13">
        <v>4871.2526541244597</v>
      </c>
      <c r="E1127" s="13">
        <v>4877.5211818237303</v>
      </c>
      <c r="F1127" s="13">
        <v>4883.7857886530701</v>
      </c>
      <c r="G1127" s="13">
        <v>4890.0464770649296</v>
      </c>
      <c r="H1127" s="13">
        <v>4896.3032495102098</v>
      </c>
      <c r="I1127" s="13">
        <v>4902.5561084382898</v>
      </c>
      <c r="J1127" s="13">
        <v>4908.8050562970302</v>
      </c>
      <c r="K1127" s="13">
        <v>4915.0500955327298</v>
      </c>
      <c r="L1127" s="13">
        <v>4921.2912285901803</v>
      </c>
      <c r="M1127" s="13">
        <v>4927.5284579126301</v>
      </c>
      <c r="N1127" s="13">
        <v>4933.7617859418197</v>
      </c>
      <c r="O1127" s="13">
        <v>4939.9912151179497</v>
      </c>
      <c r="P1127" s="8">
        <f>AVERAGE(D1127:O1127)</f>
        <v>4905.6577749172529</v>
      </c>
    </row>
    <row r="1128" spans="1:16" x14ac:dyDescent="0.25">
      <c r="A1128" s="11" t="s">
        <v>20</v>
      </c>
      <c r="B1128" s="7"/>
      <c r="C1128" s="7"/>
      <c r="D1128" s="13">
        <v>170</v>
      </c>
      <c r="E1128" s="13">
        <v>170</v>
      </c>
      <c r="F1128" s="13">
        <v>170</v>
      </c>
      <c r="G1128" s="13">
        <v>170</v>
      </c>
      <c r="H1128" s="13">
        <v>170</v>
      </c>
      <c r="I1128" s="13">
        <v>170</v>
      </c>
      <c r="J1128" s="13">
        <v>170</v>
      </c>
      <c r="K1128" s="13">
        <v>170</v>
      </c>
      <c r="L1128" s="13">
        <v>170</v>
      </c>
      <c r="M1128" s="13">
        <v>170</v>
      </c>
      <c r="N1128" s="13">
        <v>170</v>
      </c>
      <c r="O1128" s="13">
        <v>169</v>
      </c>
      <c r="P1128" s="8">
        <f>AVERAGE(D1128:O1128)</f>
        <v>169.91666666666666</v>
      </c>
    </row>
    <row r="1129" spans="1:16" x14ac:dyDescent="0.25">
      <c r="A1129" s="11" t="s">
        <v>21</v>
      </c>
      <c r="B1129" s="7"/>
      <c r="C1129" s="7"/>
      <c r="D1129" s="13">
        <v>27</v>
      </c>
      <c r="E1129" s="13">
        <v>27</v>
      </c>
      <c r="F1129" s="13">
        <v>27</v>
      </c>
      <c r="G1129" s="13">
        <v>27</v>
      </c>
      <c r="H1129" s="13">
        <v>27</v>
      </c>
      <c r="I1129" s="13">
        <v>27</v>
      </c>
      <c r="J1129" s="13">
        <v>27</v>
      </c>
      <c r="K1129" s="13">
        <v>27</v>
      </c>
      <c r="L1129" s="13">
        <v>27</v>
      </c>
      <c r="M1129" s="13">
        <v>27</v>
      </c>
      <c r="N1129" s="13">
        <v>27</v>
      </c>
      <c r="O1129" s="13">
        <v>27</v>
      </c>
      <c r="P1129" s="8">
        <f>AVERAGE(D1129:O1129)</f>
        <v>27</v>
      </c>
    </row>
    <row r="1130" spans="1:16" x14ac:dyDescent="0.25">
      <c r="A1130" s="11"/>
      <c r="B1130" s="7"/>
      <c r="C1130" s="7"/>
      <c r="D1130" s="8"/>
      <c r="E1130" s="8"/>
      <c r="F1130" s="8"/>
      <c r="G1130" s="8"/>
      <c r="H1130" s="8"/>
      <c r="I1130" s="8"/>
      <c r="J1130" s="8"/>
      <c r="K1130" s="8"/>
      <c r="L1130" s="8"/>
      <c r="M1130" s="8"/>
      <c r="N1130" s="8"/>
      <c r="O1130" s="8"/>
      <c r="P1130" s="8"/>
    </row>
    <row r="1131" spans="1:16" x14ac:dyDescent="0.25">
      <c r="A1131" s="10" t="s">
        <v>22</v>
      </c>
      <c r="B1131" s="7"/>
      <c r="C1131" s="7"/>
      <c r="D1131" s="8"/>
      <c r="E1131" s="8"/>
      <c r="F1131" s="8"/>
      <c r="G1131" s="8"/>
      <c r="H1131" s="8"/>
      <c r="I1131" s="8"/>
      <c r="J1131" s="8"/>
      <c r="K1131" s="8"/>
      <c r="L1131" s="8"/>
      <c r="M1131" s="8"/>
      <c r="N1131" s="8"/>
      <c r="O1131" s="8"/>
      <c r="P1131" s="8"/>
    </row>
    <row r="1132" spans="1:16" x14ac:dyDescent="0.25">
      <c r="A1132" s="10" t="s">
        <v>26</v>
      </c>
      <c r="B1132" s="7"/>
      <c r="C1132" s="7"/>
      <c r="D1132" s="8">
        <f t="shared" ref="D1132:P1132" si="230">SUM(D1124:D1131)</f>
        <v>5809620.8896078588</v>
      </c>
      <c r="E1132" s="8">
        <f t="shared" si="230"/>
        <v>5815454.908820332</v>
      </c>
      <c r="F1132" s="8">
        <f t="shared" si="230"/>
        <v>5821290.6395248221</v>
      </c>
      <c r="G1132" s="8">
        <f t="shared" si="230"/>
        <v>5827111.5421989262</v>
      </c>
      <c r="H1132" s="8">
        <f t="shared" si="230"/>
        <v>5832922.8821494821</v>
      </c>
      <c r="I1132" s="8">
        <f t="shared" si="230"/>
        <v>5838742.6664002556</v>
      </c>
      <c r="J1132" s="8">
        <f t="shared" si="230"/>
        <v>5844559.1695215655</v>
      </c>
      <c r="K1132" s="8">
        <f t="shared" si="230"/>
        <v>5850377.3865215126</v>
      </c>
      <c r="L1132" s="8">
        <f t="shared" si="230"/>
        <v>5856199.881450641</v>
      </c>
      <c r="M1132" s="8">
        <f t="shared" si="230"/>
        <v>5862022.5949696954</v>
      </c>
      <c r="N1132" s="8">
        <f t="shared" si="230"/>
        <v>5867846.5813000174</v>
      </c>
      <c r="O1132" s="8">
        <f t="shared" si="230"/>
        <v>5873670.8178541549</v>
      </c>
      <c r="P1132" s="8">
        <f t="shared" si="230"/>
        <v>5841651.6633599382</v>
      </c>
    </row>
    <row r="1133" spans="1:16" x14ac:dyDescent="0.25">
      <c r="A1133" s="10"/>
      <c r="B1133" s="7"/>
      <c r="C1133" s="7"/>
      <c r="D1133" s="8"/>
      <c r="E1133" s="8"/>
      <c r="F1133" s="8"/>
      <c r="G1133" s="8"/>
      <c r="H1133" s="8"/>
      <c r="I1133" s="8"/>
      <c r="J1133" s="8"/>
      <c r="K1133" s="8"/>
      <c r="L1133" s="8"/>
      <c r="M1133" s="8"/>
      <c r="N1133" s="8"/>
      <c r="O1133" s="8"/>
      <c r="P1133" s="8"/>
    </row>
    <row r="1134" spans="1:16" x14ac:dyDescent="0.25">
      <c r="A1134" s="11" t="s">
        <v>24</v>
      </c>
      <c r="B1134" s="7"/>
      <c r="C1134" s="7"/>
      <c r="D1134" s="13">
        <v>2</v>
      </c>
      <c r="E1134" s="13">
        <v>2</v>
      </c>
      <c r="F1134" s="13">
        <v>2</v>
      </c>
      <c r="G1134" s="13">
        <v>2</v>
      </c>
      <c r="H1134" s="13">
        <v>2</v>
      </c>
      <c r="I1134" s="13">
        <v>2</v>
      </c>
      <c r="J1134" s="13">
        <v>2</v>
      </c>
      <c r="K1134" s="13">
        <v>2</v>
      </c>
      <c r="L1134" s="13">
        <v>2</v>
      </c>
      <c r="M1134" s="13">
        <v>2</v>
      </c>
      <c r="N1134" s="13">
        <v>2</v>
      </c>
      <c r="O1134" s="13">
        <v>2</v>
      </c>
      <c r="P1134" s="8">
        <f>AVERAGE(D1134:O1134)</f>
        <v>2</v>
      </c>
    </row>
    <row r="1135" spans="1:16" x14ac:dyDescent="0.25">
      <c r="A1135" s="7"/>
      <c r="B1135" s="7"/>
      <c r="C1135" s="7"/>
      <c r="D1135" s="8"/>
      <c r="E1135" s="8"/>
      <c r="F1135" s="8"/>
      <c r="G1135" s="8"/>
      <c r="H1135" s="8"/>
      <c r="I1135" s="8"/>
      <c r="J1135" s="8"/>
      <c r="K1135" s="8"/>
      <c r="L1135" s="8"/>
      <c r="M1135" s="8"/>
      <c r="N1135" s="8"/>
      <c r="O1135" s="8"/>
      <c r="P1135" s="8"/>
    </row>
    <row r="1136" spans="1:16" x14ac:dyDescent="0.25">
      <c r="A1136" s="14" t="s">
        <v>27</v>
      </c>
      <c r="B1136" s="7"/>
      <c r="C1136" s="7"/>
      <c r="D1136" s="8">
        <f t="shared" ref="D1136:O1136" si="231">SUM(D1132:D1134)</f>
        <v>5809622.8896078588</v>
      </c>
      <c r="E1136" s="8">
        <f t="shared" si="231"/>
        <v>5815456.908820332</v>
      </c>
      <c r="F1136" s="8">
        <f t="shared" si="231"/>
        <v>5821292.6395248221</v>
      </c>
      <c r="G1136" s="8">
        <f t="shared" si="231"/>
        <v>5827113.5421989262</v>
      </c>
      <c r="H1136" s="8">
        <f t="shared" si="231"/>
        <v>5832924.8821494821</v>
      </c>
      <c r="I1136" s="8">
        <f t="shared" si="231"/>
        <v>5838744.6664002556</v>
      </c>
      <c r="J1136" s="8">
        <f t="shared" si="231"/>
        <v>5844561.1695215655</v>
      </c>
      <c r="K1136" s="8">
        <f t="shared" si="231"/>
        <v>5850379.3865215126</v>
      </c>
      <c r="L1136" s="8">
        <f t="shared" si="231"/>
        <v>5856201.881450641</v>
      </c>
      <c r="M1136" s="8">
        <f t="shared" si="231"/>
        <v>5862024.5949696954</v>
      </c>
      <c r="N1136" s="8">
        <f t="shared" si="231"/>
        <v>5867848.5813000174</v>
      </c>
      <c r="O1136" s="8">
        <f t="shared" si="231"/>
        <v>5873672.8178541549</v>
      </c>
      <c r="P1136" s="8">
        <f>SUM(P1132:P1134)</f>
        <v>5841653.6633599382</v>
      </c>
    </row>
    <row r="1137" spans="1:16" x14ac:dyDescent="0.25">
      <c r="A1137" s="7"/>
      <c r="B1137" s="7"/>
      <c r="C1137" s="7"/>
      <c r="D1137" s="8"/>
      <c r="E1137" s="8"/>
      <c r="F1137" s="8"/>
      <c r="G1137" s="8"/>
      <c r="H1137" s="8"/>
      <c r="I1137" s="8"/>
      <c r="J1137" s="8"/>
      <c r="K1137" s="8"/>
      <c r="L1137" s="8"/>
      <c r="M1137" s="8"/>
      <c r="N1137" s="8"/>
      <c r="O1137" s="8"/>
      <c r="P1137" s="8"/>
    </row>
    <row r="1138" spans="1:16" x14ac:dyDescent="0.25">
      <c r="A1138" s="10" t="s">
        <v>28</v>
      </c>
      <c r="B1138" s="7"/>
      <c r="C1138" s="7"/>
      <c r="D1138" s="8"/>
      <c r="E1138" s="8"/>
      <c r="F1138" s="8"/>
      <c r="G1138" s="8"/>
      <c r="H1138" s="8"/>
      <c r="I1138" s="8"/>
      <c r="J1138" s="8"/>
      <c r="K1138" s="8"/>
      <c r="L1138" s="8"/>
      <c r="M1138" s="8"/>
      <c r="N1138" s="8"/>
      <c r="O1138" s="8"/>
      <c r="P1138" s="8"/>
    </row>
    <row r="1139" spans="1:16" x14ac:dyDescent="0.25">
      <c r="A1139" s="11" t="s">
        <v>16</v>
      </c>
      <c r="B1139" s="7"/>
      <c r="C1139" s="7"/>
      <c r="D1139" s="8">
        <f t="shared" ref="D1139:P1144" si="232">(D1109/D1124)*1000</f>
        <v>1058.9374928590842</v>
      </c>
      <c r="E1139" s="8">
        <f t="shared" si="232"/>
        <v>942.14766541090489</v>
      </c>
      <c r="F1139" s="8">
        <f t="shared" si="232"/>
        <v>927.57647270391271</v>
      </c>
      <c r="G1139" s="8">
        <f t="shared" si="232"/>
        <v>952.37846822214442</v>
      </c>
      <c r="H1139" s="8">
        <f t="shared" si="232"/>
        <v>1099.9143229688966</v>
      </c>
      <c r="I1139" s="8">
        <f t="shared" si="232"/>
        <v>1238.9369139678709</v>
      </c>
      <c r="J1139" s="8">
        <f t="shared" si="232"/>
        <v>1336.4426865293624</v>
      </c>
      <c r="K1139" s="8">
        <f t="shared" si="232"/>
        <v>1365.6205947252251</v>
      </c>
      <c r="L1139" s="8">
        <f t="shared" si="232"/>
        <v>1322.6413042805925</v>
      </c>
      <c r="M1139" s="8">
        <f t="shared" si="232"/>
        <v>1193.6820365286198</v>
      </c>
      <c r="N1139" s="8">
        <f t="shared" si="232"/>
        <v>1001.3127192578041</v>
      </c>
      <c r="O1139" s="8">
        <f t="shared" si="232"/>
        <v>971.88945993058087</v>
      </c>
      <c r="P1139" s="8">
        <f t="shared" si="232"/>
        <v>13413.64603077325</v>
      </c>
    </row>
    <row r="1140" spans="1:16" x14ac:dyDescent="0.25">
      <c r="A1140" s="11" t="s">
        <v>17</v>
      </c>
      <c r="B1140" s="7"/>
      <c r="C1140" s="7"/>
      <c r="D1140" s="8">
        <f t="shared" si="232"/>
        <v>6754.1298953718378</v>
      </c>
      <c r="E1140" s="8">
        <f t="shared" si="232"/>
        <v>6063.4424872728741</v>
      </c>
      <c r="F1140" s="8">
        <f t="shared" si="232"/>
        <v>6220.0629255260237</v>
      </c>
      <c r="G1140" s="8">
        <f t="shared" si="232"/>
        <v>6395.0754213116388</v>
      </c>
      <c r="H1140" s="8">
        <f t="shared" si="232"/>
        <v>7022.3711089563558</v>
      </c>
      <c r="I1140" s="8">
        <f t="shared" si="232"/>
        <v>7373.481169648674</v>
      </c>
      <c r="J1140" s="8">
        <f t="shared" si="232"/>
        <v>7603.8906867255946</v>
      </c>
      <c r="K1140" s="8">
        <f t="shared" si="232"/>
        <v>7621.4444127761544</v>
      </c>
      <c r="L1140" s="8">
        <f t="shared" si="232"/>
        <v>7502.1577723894434</v>
      </c>
      <c r="M1140" s="8">
        <f t="shared" si="232"/>
        <v>7121.5459242991528</v>
      </c>
      <c r="N1140" s="8">
        <f t="shared" si="232"/>
        <v>6569.8759337017391</v>
      </c>
      <c r="O1140" s="8">
        <f t="shared" si="232"/>
        <v>6669.0931967286087</v>
      </c>
      <c r="P1140" s="8">
        <f t="shared" si="232"/>
        <v>82922.437282346233</v>
      </c>
    </row>
    <row r="1141" spans="1:16" x14ac:dyDescent="0.25">
      <c r="A1141" s="11" t="s">
        <v>18</v>
      </c>
      <c r="B1141" s="7"/>
      <c r="C1141" s="7"/>
      <c r="D1141" s="8">
        <f t="shared" si="232"/>
        <v>20556.341921389558</v>
      </c>
      <c r="E1141" s="8">
        <f t="shared" si="232"/>
        <v>20462.017046392186</v>
      </c>
      <c r="F1141" s="8">
        <f t="shared" si="232"/>
        <v>20442.656608533922</v>
      </c>
      <c r="G1141" s="8">
        <f t="shared" si="232"/>
        <v>20436.088505797314</v>
      </c>
      <c r="H1141" s="8">
        <f t="shared" si="232"/>
        <v>20491.762431476924</v>
      </c>
      <c r="I1141" s="8">
        <f t="shared" si="232"/>
        <v>20546.814678601266</v>
      </c>
      <c r="J1141" s="8">
        <f t="shared" si="232"/>
        <v>20601.696176639103</v>
      </c>
      <c r="K1141" s="8">
        <f t="shared" si="232"/>
        <v>20623.266220911351</v>
      </c>
      <c r="L1141" s="8">
        <f t="shared" si="232"/>
        <v>20591.691916038708</v>
      </c>
      <c r="M1141" s="8">
        <f t="shared" si="232"/>
        <v>20522.296908295091</v>
      </c>
      <c r="N1141" s="8">
        <f t="shared" si="232"/>
        <v>20390.838065674587</v>
      </c>
      <c r="O1141" s="8">
        <f t="shared" si="232"/>
        <v>20328.239793328008</v>
      </c>
      <c r="P1141" s="8">
        <f t="shared" si="232"/>
        <v>245993.25577978572</v>
      </c>
    </row>
    <row r="1142" spans="1:16" x14ac:dyDescent="0.25">
      <c r="A1142" s="11" t="s">
        <v>19</v>
      </c>
      <c r="B1142" s="7"/>
      <c r="C1142" s="7"/>
      <c r="D1142" s="8">
        <f t="shared" si="232"/>
        <v>11086.039196599251</v>
      </c>
      <c r="E1142" s="8">
        <f t="shared" si="232"/>
        <v>10234.35254291783</v>
      </c>
      <c r="F1142" s="8">
        <f t="shared" si="232"/>
        <v>10231.610628160237</v>
      </c>
      <c r="G1142" s="8">
        <f t="shared" si="232"/>
        <v>10704.850214533128</v>
      </c>
      <c r="H1142" s="8">
        <f t="shared" si="232"/>
        <v>10623.510467158698</v>
      </c>
      <c r="I1142" s="8">
        <f t="shared" si="232"/>
        <v>9890.5053503632444</v>
      </c>
      <c r="J1142" s="8">
        <f t="shared" si="232"/>
        <v>10257.84050067072</v>
      </c>
      <c r="K1142" s="8">
        <f t="shared" si="232"/>
        <v>11960.57115994261</v>
      </c>
      <c r="L1142" s="8">
        <f t="shared" si="232"/>
        <v>10459.104484908654</v>
      </c>
      <c r="M1142" s="8">
        <f t="shared" si="232"/>
        <v>9712.7497417397826</v>
      </c>
      <c r="N1142" s="8">
        <f t="shared" si="232"/>
        <v>9571.7344925448979</v>
      </c>
      <c r="O1142" s="8">
        <f t="shared" si="232"/>
        <v>11093.620803362626</v>
      </c>
      <c r="P1142" s="8">
        <f t="shared" si="232"/>
        <v>125822.43528320547</v>
      </c>
    </row>
    <row r="1143" spans="1:16" x14ac:dyDescent="0.25">
      <c r="A1143" s="11" t="s">
        <v>20</v>
      </c>
      <c r="B1143" s="7"/>
      <c r="C1143" s="7"/>
      <c r="D1143" s="8">
        <f t="shared" si="232"/>
        <v>9560.5366280172984</v>
      </c>
      <c r="E1143" s="8">
        <f t="shared" si="232"/>
        <v>9916.284492298737</v>
      </c>
      <c r="F1143" s="8">
        <f t="shared" si="232"/>
        <v>11151.485798130536</v>
      </c>
      <c r="G1143" s="8">
        <f t="shared" si="232"/>
        <v>11028.145059382032</v>
      </c>
      <c r="H1143" s="8">
        <f t="shared" si="232"/>
        <v>12412.222514156429</v>
      </c>
      <c r="I1143" s="8">
        <f t="shared" si="232"/>
        <v>11661.113958498778</v>
      </c>
      <c r="J1143" s="8">
        <f t="shared" si="232"/>
        <v>11099.059836073407</v>
      </c>
      <c r="K1143" s="8">
        <f t="shared" si="232"/>
        <v>11009.229184859068</v>
      </c>
      <c r="L1143" s="8">
        <f t="shared" si="232"/>
        <v>11909.958907508528</v>
      </c>
      <c r="M1143" s="8">
        <f t="shared" si="232"/>
        <v>11386.291808496748</v>
      </c>
      <c r="N1143" s="8">
        <f t="shared" si="232"/>
        <v>11108.961087249598</v>
      </c>
      <c r="O1143" s="8">
        <f t="shared" si="232"/>
        <v>10616.657825777784</v>
      </c>
      <c r="P1143" s="8">
        <f t="shared" si="232"/>
        <v>132862.6249097629</v>
      </c>
    </row>
    <row r="1144" spans="1:16" x14ac:dyDescent="0.25">
      <c r="A1144" s="11" t="s">
        <v>21</v>
      </c>
      <c r="B1144" s="7"/>
      <c r="C1144" s="7"/>
      <c r="D1144" s="8">
        <f>(D1114/D1129)*1000</f>
        <v>286412.39381013089</v>
      </c>
      <c r="E1144" s="8">
        <f t="shared" si="232"/>
        <v>261268.61385769313</v>
      </c>
      <c r="F1144" s="8">
        <f t="shared" si="232"/>
        <v>245941.90990306716</v>
      </c>
      <c r="G1144" s="8">
        <f t="shared" si="232"/>
        <v>285642.93783682364</v>
      </c>
      <c r="H1144" s="8">
        <f t="shared" si="232"/>
        <v>289994.73085756658</v>
      </c>
      <c r="I1144" s="8">
        <f t="shared" si="232"/>
        <v>285785.84967719176</v>
      </c>
      <c r="J1144" s="8">
        <f t="shared" si="232"/>
        <v>300243.29279303475</v>
      </c>
      <c r="K1144" s="8">
        <f t="shared" si="232"/>
        <v>301848.3213951785</v>
      </c>
      <c r="L1144" s="8">
        <f t="shared" si="232"/>
        <v>299535.96173691278</v>
      </c>
      <c r="M1144" s="8">
        <f t="shared" si="232"/>
        <v>296633.87437238992</v>
      </c>
      <c r="N1144" s="8">
        <f t="shared" si="232"/>
        <v>269159.26884403941</v>
      </c>
      <c r="O1144" s="8">
        <f t="shared" si="232"/>
        <v>256428.99045591004</v>
      </c>
      <c r="P1144" s="8">
        <f t="shared" si="232"/>
        <v>3378896.1455399385</v>
      </c>
    </row>
    <row r="1145" spans="1:16" x14ac:dyDescent="0.25">
      <c r="A1145" s="11"/>
      <c r="B1145" s="7"/>
      <c r="C1145" s="7"/>
      <c r="D1145" s="8"/>
      <c r="E1145" s="8"/>
      <c r="F1145" s="8"/>
      <c r="G1145" s="8"/>
      <c r="H1145" s="8"/>
      <c r="I1145" s="8"/>
      <c r="J1145" s="8"/>
      <c r="K1145" s="8"/>
      <c r="L1145" s="8"/>
      <c r="M1145" s="8"/>
      <c r="N1145" s="8"/>
      <c r="O1145" s="8"/>
      <c r="P1145" s="8"/>
    </row>
    <row r="1146" spans="1:16" x14ac:dyDescent="0.25">
      <c r="A1146" s="10" t="s">
        <v>22</v>
      </c>
      <c r="B1146" s="7"/>
      <c r="C1146" s="7"/>
      <c r="D1146" s="8"/>
      <c r="E1146" s="8"/>
      <c r="F1146" s="8"/>
      <c r="G1146" s="8"/>
      <c r="H1146" s="8"/>
      <c r="I1146" s="8"/>
      <c r="J1146" s="8"/>
      <c r="K1146" s="8"/>
      <c r="L1146" s="8"/>
      <c r="M1146" s="8"/>
      <c r="N1146" s="8"/>
      <c r="O1146" s="8"/>
      <c r="P1146" s="8"/>
    </row>
    <row r="1147" spans="1:16" x14ac:dyDescent="0.25">
      <c r="A1147" s="10" t="s">
        <v>28</v>
      </c>
      <c r="B1147" s="7"/>
      <c r="C1147" s="7"/>
      <c r="D1147" s="8">
        <f t="shared" ref="D1147:P1147" si="233">(D1117/D1132)*1000</f>
        <v>1722.0293037145948</v>
      </c>
      <c r="E1147" s="8">
        <f t="shared" si="233"/>
        <v>1543.4772387153851</v>
      </c>
      <c r="F1147" s="8">
        <f t="shared" si="233"/>
        <v>1546.9612360682872</v>
      </c>
      <c r="G1147" s="8">
        <f t="shared" si="233"/>
        <v>1588.1091973199152</v>
      </c>
      <c r="H1147" s="8">
        <f t="shared" si="233"/>
        <v>1786.0509998893733</v>
      </c>
      <c r="I1147" s="8">
        <f t="shared" si="233"/>
        <v>1946.349856484919</v>
      </c>
      <c r="J1147" s="8">
        <f t="shared" si="233"/>
        <v>2057.8136256597413</v>
      </c>
      <c r="K1147" s="8">
        <f t="shared" si="233"/>
        <v>2086.8120437574098</v>
      </c>
      <c r="L1147" s="8">
        <f t="shared" si="233"/>
        <v>2034.2300830614781</v>
      </c>
      <c r="M1147" s="8">
        <f t="shared" si="233"/>
        <v>1877.9184029623657</v>
      </c>
      <c r="N1147" s="8">
        <f t="shared" si="233"/>
        <v>1647.3583986481926</v>
      </c>
      <c r="O1147" s="8">
        <f t="shared" si="233"/>
        <v>1632.5888519679313</v>
      </c>
      <c r="P1147" s="8">
        <f t="shared" si="233"/>
        <v>21472.444170599341</v>
      </c>
    </row>
    <row r="1148" spans="1:16" x14ac:dyDescent="0.25">
      <c r="A1148" s="10"/>
      <c r="B1148" s="7"/>
      <c r="C1148" s="7"/>
      <c r="D1148" s="8"/>
      <c r="E1148" s="8"/>
      <c r="F1148" s="8"/>
      <c r="G1148" s="8"/>
      <c r="H1148" s="8"/>
      <c r="I1148" s="8"/>
      <c r="J1148" s="8"/>
      <c r="K1148" s="8"/>
      <c r="L1148" s="8"/>
      <c r="M1148" s="8"/>
      <c r="N1148" s="8"/>
      <c r="O1148" s="8"/>
      <c r="P1148" s="8"/>
    </row>
    <row r="1149" spans="1:16" x14ac:dyDescent="0.25">
      <c r="A1149" s="11" t="s">
        <v>24</v>
      </c>
      <c r="B1149" s="7"/>
      <c r="C1149" s="7"/>
      <c r="D1149" s="8">
        <f t="shared" ref="D1149:P1149" si="234">(D1119/D1134)*1000</f>
        <v>207229602.66467983</v>
      </c>
      <c r="E1149" s="8">
        <f t="shared" si="234"/>
        <v>205657628.19542754</v>
      </c>
      <c r="F1149" s="8">
        <f t="shared" si="234"/>
        <v>198771790.91117695</v>
      </c>
      <c r="G1149" s="8">
        <f t="shared" si="234"/>
        <v>234510881.87583414</v>
      </c>
      <c r="H1149" s="8">
        <f t="shared" si="234"/>
        <v>254913470.48291439</v>
      </c>
      <c r="I1149" s="8">
        <f t="shared" si="234"/>
        <v>262825483.36390841</v>
      </c>
      <c r="J1149" s="8">
        <f t="shared" si="234"/>
        <v>273810936.86963791</v>
      </c>
      <c r="K1149" s="8">
        <f t="shared" si="234"/>
        <v>264729751.43673405</v>
      </c>
      <c r="L1149" s="8">
        <f t="shared" si="234"/>
        <v>279849405.92145288</v>
      </c>
      <c r="M1149" s="8">
        <f t="shared" si="234"/>
        <v>269371939.11606795</v>
      </c>
      <c r="N1149" s="8">
        <f t="shared" si="234"/>
        <v>246747960.65632951</v>
      </c>
      <c r="O1149" s="8">
        <f t="shared" si="234"/>
        <v>221150636.67441306</v>
      </c>
      <c r="P1149" s="8">
        <f t="shared" si="234"/>
        <v>2919569488.1685767</v>
      </c>
    </row>
    <row r="1150" spans="1:16" x14ac:dyDescent="0.25">
      <c r="A1150" s="7"/>
      <c r="B1150" s="7"/>
      <c r="C1150" s="7"/>
      <c r="D1150" s="8"/>
      <c r="E1150" s="8"/>
      <c r="F1150" s="8"/>
      <c r="G1150" s="8"/>
      <c r="H1150" s="8"/>
      <c r="I1150" s="8"/>
      <c r="J1150" s="8"/>
      <c r="K1150" s="8"/>
      <c r="L1150" s="8"/>
      <c r="M1150" s="8"/>
      <c r="N1150" s="8"/>
      <c r="O1150" s="8"/>
      <c r="P1150" s="8"/>
    </row>
    <row r="1151" spans="1:16" x14ac:dyDescent="0.25">
      <c r="A1151" s="14" t="s">
        <v>29</v>
      </c>
      <c r="B1151" s="7"/>
      <c r="C1151" s="7"/>
      <c r="D1151" s="8">
        <f t="shared" ref="D1151:P1151" si="235">(D1121/D1136)*1000</f>
        <v>1793.3688328279429</v>
      </c>
      <c r="E1151" s="8">
        <f t="shared" si="235"/>
        <v>1614.2046425781045</v>
      </c>
      <c r="F1151" s="8">
        <f t="shared" si="235"/>
        <v>1615.2519942412575</v>
      </c>
      <c r="G1151" s="8">
        <f t="shared" si="235"/>
        <v>1668.5982051514472</v>
      </c>
      <c r="H1151" s="8">
        <f t="shared" si="235"/>
        <v>1873.4554117692592</v>
      </c>
      <c r="I1151" s="8">
        <f t="shared" si="235"/>
        <v>2036.3772688931037</v>
      </c>
      <c r="J1151" s="8">
        <f t="shared" si="235"/>
        <v>2151.510610296973</v>
      </c>
      <c r="K1151" s="8">
        <f t="shared" si="235"/>
        <v>2177.3113591469678</v>
      </c>
      <c r="L1151" s="8">
        <f t="shared" si="235"/>
        <v>2129.8030763962124</v>
      </c>
      <c r="M1151" s="8">
        <f t="shared" si="235"/>
        <v>1969.8218253495104</v>
      </c>
      <c r="N1151" s="8">
        <f t="shared" si="235"/>
        <v>1731.4595167596162</v>
      </c>
      <c r="O1151" s="8">
        <f t="shared" si="235"/>
        <v>1707.8906302397261</v>
      </c>
      <c r="P1151" s="8">
        <f t="shared" si="235"/>
        <v>22472.006343905305</v>
      </c>
    </row>
    <row r="1153" spans="1:32" x14ac:dyDescent="0.25">
      <c r="A1153" s="1" t="s">
        <v>58</v>
      </c>
      <c r="B1153" s="2"/>
      <c r="C1153" s="2"/>
      <c r="D1153" s="3"/>
      <c r="E1153" s="3"/>
      <c r="F1153" s="3"/>
      <c r="G1153" s="3"/>
      <c r="H1153" s="3"/>
      <c r="I1153" s="3"/>
      <c r="J1153" s="2"/>
      <c r="K1153" s="3"/>
      <c r="L1153" s="3"/>
      <c r="M1153" s="3"/>
      <c r="N1153" s="3"/>
      <c r="O1153" s="3"/>
      <c r="P1153" s="3"/>
    </row>
    <row r="1154" spans="1:32" x14ac:dyDescent="0.25">
      <c r="A1154" s="1" t="s">
        <v>1</v>
      </c>
      <c r="B1154" s="2"/>
      <c r="C1154" s="2"/>
      <c r="D1154" s="3"/>
      <c r="E1154" s="3"/>
      <c r="F1154" s="3"/>
      <c r="G1154" s="3"/>
      <c r="H1154" s="3"/>
      <c r="I1154" s="2"/>
      <c r="J1154" s="3"/>
      <c r="K1154" s="3"/>
      <c r="L1154" s="3"/>
      <c r="M1154" s="3"/>
      <c r="N1154" s="3"/>
      <c r="O1154" s="3"/>
      <c r="P1154" s="3"/>
    </row>
    <row r="1155" spans="1:32" x14ac:dyDescent="0.25">
      <c r="A1155" s="1" t="s">
        <v>31</v>
      </c>
      <c r="B1155" s="2"/>
      <c r="C1155" s="2"/>
      <c r="D1155" s="3"/>
      <c r="E1155" s="3"/>
      <c r="F1155" s="3"/>
      <c r="G1155" s="3"/>
      <c r="H1155" s="3"/>
      <c r="I1155" s="2"/>
      <c r="J1155" s="3"/>
      <c r="K1155" s="3"/>
      <c r="L1155" s="3"/>
      <c r="M1155" s="3"/>
      <c r="N1155" s="3"/>
      <c r="O1155" s="3"/>
      <c r="P1155" s="3"/>
    </row>
    <row r="1156" spans="1:32" x14ac:dyDescent="0.25">
      <c r="A1156" s="7"/>
      <c r="B1156" s="7"/>
      <c r="C1156" s="7"/>
      <c r="D1156" s="8"/>
      <c r="E1156" s="8"/>
      <c r="F1156" s="8"/>
      <c r="G1156" s="8"/>
      <c r="H1156" s="8"/>
      <c r="I1156" s="8"/>
      <c r="J1156" s="8"/>
      <c r="K1156" s="8"/>
      <c r="L1156" s="8"/>
      <c r="M1156" s="8"/>
      <c r="N1156" s="8"/>
      <c r="O1156" s="8"/>
      <c r="P1156" s="8"/>
    </row>
    <row r="1157" spans="1:32" x14ac:dyDescent="0.25">
      <c r="A1157" s="7"/>
      <c r="B1157" s="7"/>
      <c r="C1157" s="7"/>
      <c r="D1157" s="9" t="s">
        <v>2</v>
      </c>
      <c r="E1157" s="9" t="s">
        <v>3</v>
      </c>
      <c r="F1157" s="9" t="s">
        <v>4</v>
      </c>
      <c r="G1157" s="9" t="s">
        <v>5</v>
      </c>
      <c r="H1157" s="9" t="s">
        <v>6</v>
      </c>
      <c r="I1157" s="9" t="s">
        <v>7</v>
      </c>
      <c r="J1157" s="9" t="s">
        <v>8</v>
      </c>
      <c r="K1157" s="9" t="s">
        <v>9</v>
      </c>
      <c r="L1157" s="9" t="s">
        <v>10</v>
      </c>
      <c r="M1157" s="9" t="s">
        <v>11</v>
      </c>
      <c r="N1157" s="9" t="s">
        <v>12</v>
      </c>
      <c r="O1157" s="9" t="s">
        <v>13</v>
      </c>
      <c r="P1157" s="9" t="s">
        <v>14</v>
      </c>
      <c r="U1157" s="9" t="s">
        <v>2</v>
      </c>
      <c r="V1157" s="9" t="s">
        <v>3</v>
      </c>
      <c r="W1157" s="9" t="s">
        <v>4</v>
      </c>
      <c r="X1157" s="9" t="s">
        <v>5</v>
      </c>
      <c r="Y1157" s="9" t="s">
        <v>6</v>
      </c>
      <c r="Z1157" s="9" t="s">
        <v>7</v>
      </c>
      <c r="AA1157" s="9" t="s">
        <v>8</v>
      </c>
      <c r="AB1157" s="9" t="s">
        <v>9</v>
      </c>
      <c r="AC1157" s="9" t="s">
        <v>10</v>
      </c>
      <c r="AD1157" s="9" t="s">
        <v>11</v>
      </c>
      <c r="AE1157" s="9" t="s">
        <v>12</v>
      </c>
      <c r="AF1157" s="9" t="s">
        <v>13</v>
      </c>
    </row>
    <row r="1158" spans="1:32" x14ac:dyDescent="0.25">
      <c r="A1158" s="10" t="s">
        <v>15</v>
      </c>
      <c r="B1158" s="7"/>
      <c r="C1158" s="7"/>
      <c r="D1158" s="8"/>
      <c r="E1158" s="8"/>
      <c r="F1158" s="8"/>
      <c r="G1158" s="8"/>
      <c r="H1158" s="8"/>
      <c r="I1158" s="8"/>
      <c r="J1158" s="8"/>
      <c r="K1158" s="8"/>
      <c r="L1158" s="8"/>
      <c r="M1158" s="8"/>
      <c r="N1158" s="8"/>
      <c r="O1158" s="8"/>
      <c r="P1158" s="8"/>
    </row>
    <row r="1159" spans="1:32" x14ac:dyDescent="0.25">
      <c r="A1159" s="11" t="s">
        <v>16</v>
      </c>
      <c r="B1159" s="7"/>
      <c r="C1159" s="7"/>
      <c r="D1159" s="8">
        <v>5584788.8236019416</v>
      </c>
      <c r="E1159" s="8">
        <v>4968402.1457921611</v>
      </c>
      <c r="F1159" s="8">
        <v>4896950.5948891137</v>
      </c>
      <c r="G1159" s="8">
        <v>5031845.8136051334</v>
      </c>
      <c r="H1159" s="8">
        <v>5814262.1192206694</v>
      </c>
      <c r="I1159" s="8">
        <v>6552660.0347713921</v>
      </c>
      <c r="J1159" s="8">
        <v>7073712.2233655779</v>
      </c>
      <c r="K1159" s="8">
        <v>7234779.6679677702</v>
      </c>
      <c r="L1159" s="8">
        <v>7015732.5317735123</v>
      </c>
      <c r="M1159" s="8">
        <v>6341019.4091505036</v>
      </c>
      <c r="N1159" s="8">
        <v>5329083.0884039011</v>
      </c>
      <c r="O1159" s="8">
        <v>5180967.48741112</v>
      </c>
      <c r="P1159" s="8">
        <f t="shared" ref="P1159:P1164" si="236">SUM(D1159:O1159)</f>
        <v>71024203.939952806</v>
      </c>
      <c r="U1159" s="22">
        <f>+AF1109+1</f>
        <v>169</v>
      </c>
      <c r="V1159" s="22">
        <f>+U1159+1</f>
        <v>170</v>
      </c>
      <c r="W1159" s="22">
        <f t="shared" ref="W1159:AF1159" si="237">+V1159+1</f>
        <v>171</v>
      </c>
      <c r="X1159" s="22">
        <f t="shared" si="237"/>
        <v>172</v>
      </c>
      <c r="Y1159" s="22">
        <f t="shared" si="237"/>
        <v>173</v>
      </c>
      <c r="Z1159" s="22">
        <f t="shared" si="237"/>
        <v>174</v>
      </c>
      <c r="AA1159" s="22">
        <f t="shared" si="237"/>
        <v>175</v>
      </c>
      <c r="AB1159" s="22">
        <f t="shared" si="237"/>
        <v>176</v>
      </c>
      <c r="AC1159" s="22">
        <f t="shared" si="237"/>
        <v>177</v>
      </c>
      <c r="AD1159" s="22">
        <f t="shared" si="237"/>
        <v>178</v>
      </c>
      <c r="AE1159" s="22">
        <f t="shared" si="237"/>
        <v>179</v>
      </c>
      <c r="AF1159" s="22">
        <f t="shared" si="237"/>
        <v>180</v>
      </c>
    </row>
    <row r="1160" spans="1:32" x14ac:dyDescent="0.25">
      <c r="A1160" s="11" t="s">
        <v>17</v>
      </c>
      <c r="B1160" s="7"/>
      <c r="C1160" s="7"/>
      <c r="D1160" s="8">
        <v>4232893.2926100995</v>
      </c>
      <c r="E1160" s="8">
        <v>3798561.456176376</v>
      </c>
      <c r="F1160" s="8">
        <v>3898937.7333334922</v>
      </c>
      <c r="G1160" s="8">
        <v>4010728.2922775368</v>
      </c>
      <c r="H1160" s="8">
        <v>4406296.5523811495</v>
      </c>
      <c r="I1160" s="8">
        <v>4629099.3362450497</v>
      </c>
      <c r="J1160" s="8">
        <v>4776482.1313931756</v>
      </c>
      <c r="K1160" s="8">
        <v>4790380.5334577812</v>
      </c>
      <c r="L1160" s="8">
        <v>4718994.4361458076</v>
      </c>
      <c r="M1160" s="8">
        <v>4483484.2367141349</v>
      </c>
      <c r="N1160" s="8">
        <v>4140212.8879361209</v>
      </c>
      <c r="O1160" s="8">
        <v>4206546.3891433207</v>
      </c>
      <c r="P1160" s="8">
        <f t="shared" si="236"/>
        <v>52092617.277814038</v>
      </c>
    </row>
    <row r="1161" spans="1:32" x14ac:dyDescent="0.25">
      <c r="A1161" s="11" t="s">
        <v>18</v>
      </c>
      <c r="B1161" s="7"/>
      <c r="C1161" s="7"/>
      <c r="D1161" s="8">
        <v>292718.99506067508</v>
      </c>
      <c r="E1161" s="8">
        <v>292000.11808269244</v>
      </c>
      <c r="F1161" s="8">
        <v>292366.49503554363</v>
      </c>
      <c r="G1161" s="8">
        <v>292957.11659988423</v>
      </c>
      <c r="H1161" s="8">
        <v>294117.56593846413</v>
      </c>
      <c r="I1161" s="8">
        <v>295024.9571613174</v>
      </c>
      <c r="J1161" s="8">
        <v>295690.33943190135</v>
      </c>
      <c r="K1161" s="8">
        <v>295785.45699553564</v>
      </c>
      <c r="L1161" s="8">
        <v>295120.77925504622</v>
      </c>
      <c r="M1161" s="8">
        <v>294096.71681366232</v>
      </c>
      <c r="N1161" s="8">
        <v>292557.96120699815</v>
      </c>
      <c r="O1161" s="8">
        <v>292280.55540310789</v>
      </c>
      <c r="P1161" s="8">
        <f t="shared" si="236"/>
        <v>3524717.0569848283</v>
      </c>
    </row>
    <row r="1162" spans="1:32" x14ac:dyDescent="0.25">
      <c r="A1162" s="11" t="s">
        <v>19</v>
      </c>
      <c r="B1162" s="7"/>
      <c r="C1162" s="7"/>
      <c r="D1162" s="8">
        <v>54833.952741869813</v>
      </c>
      <c r="E1162" s="8">
        <v>50685.000396200325</v>
      </c>
      <c r="F1162" s="8">
        <v>50735.038801075221</v>
      </c>
      <c r="G1162" s="8">
        <v>53148.189599444064</v>
      </c>
      <c r="H1162" s="8">
        <v>52810.320025354864</v>
      </c>
      <c r="I1162" s="8">
        <v>49227.874314927882</v>
      </c>
      <c r="J1162" s="8">
        <v>51119.827668260128</v>
      </c>
      <c r="K1162" s="8">
        <v>59679.501431464843</v>
      </c>
      <c r="L1162" s="8">
        <v>52252.44169942486</v>
      </c>
      <c r="M1162" s="8">
        <v>48583.869696567897</v>
      </c>
      <c r="N1162" s="8">
        <v>47937.718795448207</v>
      </c>
      <c r="O1162" s="8">
        <v>55628.308557311851</v>
      </c>
      <c r="P1162" s="8">
        <f t="shared" si="236"/>
        <v>626642.04372735007</v>
      </c>
    </row>
    <row r="1163" spans="1:32" x14ac:dyDescent="0.25">
      <c r="A1163" s="11" t="s">
        <v>20</v>
      </c>
      <c r="B1163" s="7"/>
      <c r="C1163" s="7"/>
      <c r="D1163" s="8">
        <v>1622.5125405275937</v>
      </c>
      <c r="E1163" s="8">
        <v>1682.6192999541383</v>
      </c>
      <c r="F1163" s="8">
        <v>1892.3842044336823</v>
      </c>
      <c r="G1163" s="8">
        <v>1871.8861375253725</v>
      </c>
      <c r="H1163" s="8">
        <v>2107.2968015882079</v>
      </c>
      <c r="I1163" s="8">
        <v>1979.7456676651495</v>
      </c>
      <c r="J1163" s="8">
        <v>1884.5463832466339</v>
      </c>
      <c r="K1163" s="8">
        <v>1869.2612397288499</v>
      </c>
      <c r="L1163" s="8">
        <v>2021.772019126146</v>
      </c>
      <c r="M1163" s="8">
        <v>1932.6685723638168</v>
      </c>
      <c r="N1163" s="8">
        <v>1885.0688138393118</v>
      </c>
      <c r="O1163" s="8">
        <v>1791.1917454608351</v>
      </c>
      <c r="P1163" s="8">
        <f t="shared" si="236"/>
        <v>22540.953425459738</v>
      </c>
    </row>
    <row r="1164" spans="1:32" x14ac:dyDescent="0.25">
      <c r="A1164" s="11" t="s">
        <v>21</v>
      </c>
      <c r="B1164" s="7"/>
      <c r="C1164" s="7"/>
      <c r="D1164" s="8">
        <v>7733.1326835632308</v>
      </c>
      <c r="E1164" s="8">
        <v>7054.2487129211422</v>
      </c>
      <c r="F1164" s="8">
        <v>6640.4342163085939</v>
      </c>
      <c r="G1164" s="8">
        <v>7712.370339202882</v>
      </c>
      <c r="H1164" s="8">
        <v>7829.8461334228523</v>
      </c>
      <c r="I1164" s="8">
        <v>7716.2160293579082</v>
      </c>
      <c r="J1164" s="8">
        <v>8106.5648549863363</v>
      </c>
      <c r="K1164" s="8">
        <v>8149.90823808817</v>
      </c>
      <c r="L1164" s="8">
        <v>8087.4731703978332</v>
      </c>
      <c r="M1164" s="8">
        <v>8009.1150421265811</v>
      </c>
      <c r="N1164" s="8">
        <v>7267.2988706054693</v>
      </c>
      <c r="O1164" s="8">
        <v>6923.5836288452147</v>
      </c>
      <c r="P1164" s="8">
        <f t="shared" si="236"/>
        <v>91230.191919826219</v>
      </c>
    </row>
    <row r="1165" spans="1:32" x14ac:dyDescent="0.25">
      <c r="A1165" s="11"/>
      <c r="B1165" s="7"/>
      <c r="C1165" s="7"/>
      <c r="D1165" s="8"/>
      <c r="E1165" s="8"/>
      <c r="F1165" s="8"/>
      <c r="G1165" s="8"/>
      <c r="H1165" s="8"/>
      <c r="I1165" s="8"/>
      <c r="J1165" s="8"/>
      <c r="K1165" s="8"/>
      <c r="L1165" s="8"/>
      <c r="M1165" s="8"/>
      <c r="N1165" s="8"/>
      <c r="O1165" s="8"/>
      <c r="P1165" s="8"/>
    </row>
    <row r="1166" spans="1:32" x14ac:dyDescent="0.25">
      <c r="A1166" s="10" t="s">
        <v>22</v>
      </c>
      <c r="B1166" s="7"/>
      <c r="C1166" s="7"/>
      <c r="D1166" s="8"/>
      <c r="E1166" s="8"/>
      <c r="F1166" s="8"/>
      <c r="G1166" s="8"/>
      <c r="H1166" s="8"/>
      <c r="I1166" s="8"/>
      <c r="J1166" s="8"/>
      <c r="K1166" s="8"/>
      <c r="L1166" s="8"/>
      <c r="M1166" s="8"/>
      <c r="N1166" s="8"/>
      <c r="O1166" s="8"/>
      <c r="P1166" s="8"/>
    </row>
    <row r="1167" spans="1:32" x14ac:dyDescent="0.25">
      <c r="A1167" s="10" t="s">
        <v>23</v>
      </c>
      <c r="B1167" s="7"/>
      <c r="C1167" s="7"/>
      <c r="D1167" s="8">
        <f>SUM(D1159:D1166)</f>
        <v>10174590.709238676</v>
      </c>
      <c r="E1167" s="8">
        <f t="shared" ref="E1167:P1167" si="238">SUM(E1159:E1166)</f>
        <v>9118385.5884603057</v>
      </c>
      <c r="F1167" s="8">
        <f t="shared" si="238"/>
        <v>9147522.6804799698</v>
      </c>
      <c r="G1167" s="8">
        <f t="shared" si="238"/>
        <v>9398263.6685587261</v>
      </c>
      <c r="H1167" s="8">
        <f t="shared" si="238"/>
        <v>10577423.700500647</v>
      </c>
      <c r="I1167" s="8">
        <f t="shared" si="238"/>
        <v>11535708.164189709</v>
      </c>
      <c r="J1167" s="8">
        <f t="shared" si="238"/>
        <v>12206995.633097149</v>
      </c>
      <c r="K1167" s="8">
        <f t="shared" si="238"/>
        <v>12390644.32933037</v>
      </c>
      <c r="L1167" s="8">
        <f t="shared" si="238"/>
        <v>12092209.434063314</v>
      </c>
      <c r="M1167" s="8">
        <f t="shared" si="238"/>
        <v>11177126.015989361</v>
      </c>
      <c r="N1167" s="8">
        <f t="shared" si="238"/>
        <v>9818944.0240269154</v>
      </c>
      <c r="O1167" s="8">
        <f t="shared" si="238"/>
        <v>9744137.5158891641</v>
      </c>
      <c r="P1167" s="8">
        <f t="shared" si="238"/>
        <v>127381951.46382433</v>
      </c>
    </row>
    <row r="1168" spans="1:32" x14ac:dyDescent="0.25">
      <c r="A1168" s="10"/>
      <c r="B1168" s="7"/>
      <c r="C1168" s="7"/>
      <c r="D1168" s="8"/>
      <c r="E1168" s="8"/>
      <c r="F1168" s="8"/>
      <c r="G1168" s="8"/>
      <c r="H1168" s="8"/>
      <c r="I1168" s="8"/>
      <c r="J1168" s="8"/>
      <c r="K1168" s="8"/>
      <c r="L1168" s="8"/>
      <c r="M1168" s="8"/>
      <c r="N1168" s="8"/>
      <c r="O1168" s="8"/>
      <c r="P1168" s="8"/>
    </row>
    <row r="1169" spans="1:16" x14ac:dyDescent="0.25">
      <c r="A1169" s="11" t="s">
        <v>24</v>
      </c>
      <c r="B1169" s="7"/>
      <c r="C1169" s="7"/>
      <c r="D1169" s="8">
        <v>420496.19566582353</v>
      </c>
      <c r="E1169" s="8">
        <v>417304.54018214764</v>
      </c>
      <c r="F1169" s="8">
        <v>403336.58700336656</v>
      </c>
      <c r="G1169" s="8">
        <v>475862.65445309639</v>
      </c>
      <c r="H1169" s="8">
        <v>517270.19777560374</v>
      </c>
      <c r="I1169" s="8">
        <v>533304.69164000184</v>
      </c>
      <c r="J1169" s="8">
        <v>555584.75892711733</v>
      </c>
      <c r="K1169" s="8">
        <v>537126.43324133405</v>
      </c>
      <c r="L1169" s="8">
        <v>567821.68253239896</v>
      </c>
      <c r="M1169" s="8">
        <v>546593.09419815382</v>
      </c>
      <c r="N1169" s="8">
        <v>500683.9029489113</v>
      </c>
      <c r="O1169" s="8">
        <v>448759.30071738438</v>
      </c>
      <c r="P1169" s="8">
        <f>SUM(D1169:O1169)</f>
        <v>5924144.0392853394</v>
      </c>
    </row>
    <row r="1170" spans="1:16" x14ac:dyDescent="0.25">
      <c r="A1170" s="7"/>
      <c r="B1170" s="7"/>
      <c r="C1170" s="7"/>
      <c r="D1170" s="8"/>
      <c r="E1170" s="8"/>
      <c r="F1170" s="8"/>
      <c r="G1170" s="8"/>
      <c r="H1170" s="8"/>
      <c r="I1170" s="8"/>
      <c r="J1170" s="8"/>
      <c r="K1170" s="8"/>
      <c r="L1170" s="8"/>
      <c r="M1170" s="8"/>
      <c r="N1170" s="8"/>
      <c r="O1170" s="8"/>
      <c r="P1170" s="8"/>
    </row>
    <row r="1171" spans="1:16" x14ac:dyDescent="0.25">
      <c r="A1171" s="10" t="s">
        <v>25</v>
      </c>
      <c r="B1171" s="7"/>
      <c r="C1171" s="7"/>
      <c r="D1171" s="8">
        <f>SUM(D1167:D1169)</f>
        <v>10595086.9049045</v>
      </c>
      <c r="E1171" s="8">
        <f t="shared" ref="E1171:O1171" si="239">SUM(E1167:E1169)</f>
        <v>9535690.1286424529</v>
      </c>
      <c r="F1171" s="8">
        <f t="shared" si="239"/>
        <v>9550859.2674833369</v>
      </c>
      <c r="G1171" s="8">
        <f t="shared" si="239"/>
        <v>9874126.323011823</v>
      </c>
      <c r="H1171" s="8">
        <f t="shared" si="239"/>
        <v>11094693.898276251</v>
      </c>
      <c r="I1171" s="8">
        <f t="shared" si="239"/>
        <v>12069012.855829712</v>
      </c>
      <c r="J1171" s="8">
        <f t="shared" si="239"/>
        <v>12762580.392024267</v>
      </c>
      <c r="K1171" s="8">
        <f t="shared" si="239"/>
        <v>12927770.762571704</v>
      </c>
      <c r="L1171" s="8">
        <f t="shared" si="239"/>
        <v>12660031.116595712</v>
      </c>
      <c r="M1171" s="8">
        <f t="shared" si="239"/>
        <v>11723719.110187516</v>
      </c>
      <c r="N1171" s="8">
        <f t="shared" si="239"/>
        <v>10319627.926975828</v>
      </c>
      <c r="O1171" s="8">
        <f t="shared" si="239"/>
        <v>10192896.816606548</v>
      </c>
      <c r="P1171" s="8">
        <f>SUM(P1167:P1169)</f>
        <v>133306095.50310966</v>
      </c>
    </row>
    <row r="1172" spans="1:16" x14ac:dyDescent="0.25">
      <c r="A1172" s="7"/>
      <c r="B1172" s="7"/>
      <c r="C1172" s="7"/>
      <c r="D1172" s="8"/>
      <c r="E1172" s="8"/>
      <c r="F1172" s="8"/>
      <c r="G1172" s="8"/>
      <c r="H1172" s="8"/>
      <c r="I1172" s="8"/>
      <c r="J1172" s="8"/>
      <c r="K1172" s="8"/>
      <c r="L1172" s="8"/>
      <c r="M1172" s="8"/>
      <c r="N1172" s="8"/>
      <c r="O1172" s="8"/>
      <c r="P1172" s="8"/>
    </row>
    <row r="1173" spans="1:16" x14ac:dyDescent="0.25">
      <c r="A1173" s="10" t="s">
        <v>26</v>
      </c>
      <c r="B1173" s="7"/>
      <c r="C1173" s="7"/>
      <c r="D1173" s="8"/>
      <c r="E1173" s="8"/>
      <c r="F1173" s="8"/>
      <c r="G1173" s="8"/>
      <c r="H1173" s="8"/>
      <c r="I1173" s="8"/>
      <c r="J1173" s="8"/>
      <c r="K1173" s="8"/>
      <c r="L1173" s="8"/>
      <c r="M1173" s="8"/>
      <c r="N1173" s="8"/>
      <c r="O1173" s="8"/>
      <c r="P1173" s="8"/>
    </row>
    <row r="1174" spans="1:16" x14ac:dyDescent="0.25">
      <c r="A1174" s="11" t="s">
        <v>16</v>
      </c>
      <c r="B1174" s="7"/>
      <c r="C1174" s="7"/>
      <c r="D1174" s="13">
        <v>5239054.278591047</v>
      </c>
      <c r="E1174" s="13">
        <v>5244334.3088628789</v>
      </c>
      <c r="F1174" s="13">
        <v>5249640.173586674</v>
      </c>
      <c r="G1174" s="13">
        <v>5254941.617217876</v>
      </c>
      <c r="H1174" s="13">
        <v>5260265.4482239932</v>
      </c>
      <c r="I1174" s="13">
        <v>5265606.7618045798</v>
      </c>
      <c r="J1174" s="13">
        <v>5270968.2987697208</v>
      </c>
      <c r="K1174" s="13">
        <v>5276352.4907369576</v>
      </c>
      <c r="L1174" s="13">
        <v>5281730.5547926687</v>
      </c>
      <c r="M1174" s="13">
        <v>5287083.447524054</v>
      </c>
      <c r="N1174" s="13">
        <v>5292388.69918558</v>
      </c>
      <c r="O1174" s="13">
        <v>5297673.2912380183</v>
      </c>
      <c r="P1174" s="8">
        <f>AVERAGE(C1174:O1174)</f>
        <v>5268336.6142111709</v>
      </c>
    </row>
    <row r="1175" spans="1:16" x14ac:dyDescent="0.25">
      <c r="A1175" s="11" t="s">
        <v>17</v>
      </c>
      <c r="B1175" s="7"/>
      <c r="C1175" s="7"/>
      <c r="D1175" s="13">
        <v>622602.60607703461</v>
      </c>
      <c r="E1175" s="13">
        <v>623043.78283710813</v>
      </c>
      <c r="F1175" s="13">
        <v>623469.96667656582</v>
      </c>
      <c r="G1175" s="13">
        <v>623901.01422078139</v>
      </c>
      <c r="H1175" s="13">
        <v>624318.39335129363</v>
      </c>
      <c r="I1175" s="13">
        <v>624723.50447061658</v>
      </c>
      <c r="J1175" s="13">
        <v>625116.67578277376</v>
      </c>
      <c r="K1175" s="13">
        <v>625504.12074859266</v>
      </c>
      <c r="L1175" s="13">
        <v>625895.21600115323</v>
      </c>
      <c r="M1175" s="13">
        <v>626301.02265728533</v>
      </c>
      <c r="N1175" s="13">
        <v>626735.04718525824</v>
      </c>
      <c r="O1175" s="13">
        <v>627181.56602612452</v>
      </c>
      <c r="P1175" s="8">
        <f>AVERAGE(D1175:O1175)</f>
        <v>624899.40966954897</v>
      </c>
    </row>
    <row r="1176" spans="1:16" x14ac:dyDescent="0.25">
      <c r="A1176" s="11" t="s">
        <v>18</v>
      </c>
      <c r="B1176" s="7"/>
      <c r="C1176" s="7"/>
      <c r="D1176" s="13">
        <v>14407.967750327087</v>
      </c>
      <c r="E1176" s="13">
        <v>14448.019410482553</v>
      </c>
      <c r="F1176" s="13">
        <v>14477.233430833414</v>
      </c>
      <c r="G1176" s="13">
        <v>14506.008728125425</v>
      </c>
      <c r="H1176" s="13">
        <v>14526.068950881896</v>
      </c>
      <c r="I1176" s="13">
        <v>14540.918494602909</v>
      </c>
      <c r="J1176" s="13">
        <v>14547.488342737081</v>
      </c>
      <c r="K1176" s="13">
        <v>14551.555715051283</v>
      </c>
      <c r="L1176" s="13">
        <v>14558.104589107319</v>
      </c>
      <c r="M1176" s="13">
        <v>14575.117258454133</v>
      </c>
      <c r="N1176" s="13">
        <v>14611.5569979305</v>
      </c>
      <c r="O1176" s="13">
        <v>14657.165903290897</v>
      </c>
      <c r="P1176" s="8">
        <f>AVERAGE(D1176:O1176)</f>
        <v>14533.933797652042</v>
      </c>
    </row>
    <row r="1177" spans="1:16" x14ac:dyDescent="0.25">
      <c r="A1177" s="11" t="s">
        <v>19</v>
      </c>
      <c r="B1177" s="7"/>
      <c r="C1177" s="7"/>
      <c r="D1177" s="13">
        <v>4946.21674787968</v>
      </c>
      <c r="E1177" s="13">
        <v>4952.4383866641701</v>
      </c>
      <c r="F1177" s="13">
        <v>4958.6561339070404</v>
      </c>
      <c r="G1177" s="13">
        <v>4964.8699920423896</v>
      </c>
      <c r="H1177" s="13">
        <v>4971.0799635027997</v>
      </c>
      <c r="I1177" s="13">
        <v>4977.28605071933</v>
      </c>
      <c r="J1177" s="13">
        <v>4983.4882561215099</v>
      </c>
      <c r="K1177" s="13">
        <v>4989.6865821373704</v>
      </c>
      <c r="L1177" s="13">
        <v>4995.8810311933903</v>
      </c>
      <c r="M1177" s="13">
        <v>5002.0716057145501</v>
      </c>
      <c r="N1177" s="13">
        <v>5008.2583081243301</v>
      </c>
      <c r="O1177" s="13">
        <v>5014.4411408446704</v>
      </c>
      <c r="P1177" s="8">
        <f>AVERAGE(D1177:O1177)</f>
        <v>4980.3645165709358</v>
      </c>
    </row>
    <row r="1178" spans="1:16" x14ac:dyDescent="0.25">
      <c r="A1178" s="11" t="s">
        <v>20</v>
      </c>
      <c r="B1178" s="7"/>
      <c r="C1178" s="7"/>
      <c r="D1178" s="13">
        <v>169</v>
      </c>
      <c r="E1178" s="13">
        <v>169</v>
      </c>
      <c r="F1178" s="13">
        <v>169</v>
      </c>
      <c r="G1178" s="13">
        <v>169</v>
      </c>
      <c r="H1178" s="13">
        <v>169</v>
      </c>
      <c r="I1178" s="13">
        <v>169</v>
      </c>
      <c r="J1178" s="13">
        <v>169</v>
      </c>
      <c r="K1178" s="13">
        <v>169</v>
      </c>
      <c r="L1178" s="13">
        <v>169</v>
      </c>
      <c r="M1178" s="13">
        <v>169</v>
      </c>
      <c r="N1178" s="13">
        <v>169</v>
      </c>
      <c r="O1178" s="13">
        <v>168</v>
      </c>
      <c r="P1178" s="8">
        <f>AVERAGE(D1178:O1178)</f>
        <v>168.91666666666666</v>
      </c>
    </row>
    <row r="1179" spans="1:16" x14ac:dyDescent="0.25">
      <c r="A1179" s="11" t="s">
        <v>21</v>
      </c>
      <c r="B1179" s="7"/>
      <c r="C1179" s="7"/>
      <c r="D1179" s="13">
        <v>27</v>
      </c>
      <c r="E1179" s="13">
        <v>27</v>
      </c>
      <c r="F1179" s="13">
        <v>27</v>
      </c>
      <c r="G1179" s="13">
        <v>27</v>
      </c>
      <c r="H1179" s="13">
        <v>27</v>
      </c>
      <c r="I1179" s="13">
        <v>27</v>
      </c>
      <c r="J1179" s="13">
        <v>27</v>
      </c>
      <c r="K1179" s="13">
        <v>27</v>
      </c>
      <c r="L1179" s="13">
        <v>27</v>
      </c>
      <c r="M1179" s="13">
        <v>27</v>
      </c>
      <c r="N1179" s="13">
        <v>27</v>
      </c>
      <c r="O1179" s="13">
        <v>27</v>
      </c>
      <c r="P1179" s="8">
        <f>AVERAGE(D1179:O1179)</f>
        <v>27</v>
      </c>
    </row>
    <row r="1180" spans="1:16" x14ac:dyDescent="0.25">
      <c r="A1180" s="11"/>
      <c r="B1180" s="7"/>
      <c r="C1180" s="7"/>
      <c r="D1180" s="8"/>
      <c r="E1180" s="8"/>
      <c r="F1180" s="8"/>
      <c r="G1180" s="8"/>
      <c r="H1180" s="8"/>
      <c r="I1180" s="8"/>
      <c r="J1180" s="8"/>
      <c r="K1180" s="8"/>
      <c r="L1180" s="8"/>
      <c r="M1180" s="8"/>
      <c r="N1180" s="8"/>
      <c r="O1180" s="8"/>
      <c r="P1180" s="8"/>
    </row>
    <row r="1181" spans="1:16" x14ac:dyDescent="0.25">
      <c r="A1181" s="10" t="s">
        <v>22</v>
      </c>
      <c r="B1181" s="7"/>
      <c r="C1181" s="7"/>
      <c r="D1181" s="8"/>
      <c r="E1181" s="8"/>
      <c r="F1181" s="8"/>
      <c r="G1181" s="8"/>
      <c r="H1181" s="8"/>
      <c r="I1181" s="8"/>
      <c r="J1181" s="8"/>
      <c r="K1181" s="8"/>
      <c r="L1181" s="8"/>
      <c r="M1181" s="8"/>
      <c r="N1181" s="8"/>
      <c r="O1181" s="8"/>
      <c r="P1181" s="8"/>
    </row>
    <row r="1182" spans="1:16" x14ac:dyDescent="0.25">
      <c r="A1182" s="10" t="s">
        <v>26</v>
      </c>
      <c r="B1182" s="7"/>
      <c r="C1182" s="7"/>
      <c r="D1182" s="8">
        <f t="shared" ref="D1182:P1182" si="240">SUM(D1174:D1181)</f>
        <v>5881207.0691662887</v>
      </c>
      <c r="E1182" s="8">
        <f t="shared" si="240"/>
        <v>5886974.5494971331</v>
      </c>
      <c r="F1182" s="8">
        <f t="shared" si="240"/>
        <v>5892742.0298279803</v>
      </c>
      <c r="G1182" s="8">
        <f t="shared" si="240"/>
        <v>5898509.5101588247</v>
      </c>
      <c r="H1182" s="8">
        <f t="shared" si="240"/>
        <v>5904276.9904896719</v>
      </c>
      <c r="I1182" s="8">
        <f t="shared" si="240"/>
        <v>5910044.4708205182</v>
      </c>
      <c r="J1182" s="8">
        <f t="shared" si="240"/>
        <v>5915811.9511513524</v>
      </c>
      <c r="K1182" s="8">
        <f t="shared" si="240"/>
        <v>5921593.8537827395</v>
      </c>
      <c r="L1182" s="8">
        <f t="shared" si="240"/>
        <v>5927375.7564141229</v>
      </c>
      <c r="M1182" s="8">
        <f t="shared" si="240"/>
        <v>5933157.6590455081</v>
      </c>
      <c r="N1182" s="8">
        <f t="shared" si="240"/>
        <v>5938939.5616768934</v>
      </c>
      <c r="O1182" s="8">
        <f t="shared" si="240"/>
        <v>5944721.4643082777</v>
      </c>
      <c r="P1182" s="8">
        <f t="shared" si="240"/>
        <v>5912946.2388616102</v>
      </c>
    </row>
    <row r="1183" spans="1:16" x14ac:dyDescent="0.25">
      <c r="A1183" s="10"/>
      <c r="B1183" s="7"/>
      <c r="C1183" s="7"/>
      <c r="D1183" s="8"/>
      <c r="E1183" s="8"/>
      <c r="F1183" s="8"/>
      <c r="G1183" s="8"/>
      <c r="H1183" s="8"/>
      <c r="I1183" s="8"/>
      <c r="J1183" s="8"/>
      <c r="K1183" s="8"/>
      <c r="L1183" s="8"/>
      <c r="M1183" s="8"/>
      <c r="N1183" s="8"/>
      <c r="O1183" s="8"/>
      <c r="P1183" s="8"/>
    </row>
    <row r="1184" spans="1:16" x14ac:dyDescent="0.25">
      <c r="A1184" s="11" t="s">
        <v>24</v>
      </c>
      <c r="B1184" s="7"/>
      <c r="C1184" s="7"/>
      <c r="D1184" s="13">
        <v>2</v>
      </c>
      <c r="E1184" s="13">
        <v>2</v>
      </c>
      <c r="F1184" s="13">
        <v>2</v>
      </c>
      <c r="G1184" s="13">
        <v>2</v>
      </c>
      <c r="H1184" s="13">
        <v>2</v>
      </c>
      <c r="I1184" s="13">
        <v>2</v>
      </c>
      <c r="J1184" s="13">
        <v>2</v>
      </c>
      <c r="K1184" s="13">
        <v>2</v>
      </c>
      <c r="L1184" s="13">
        <v>2</v>
      </c>
      <c r="M1184" s="13">
        <v>2</v>
      </c>
      <c r="N1184" s="13">
        <v>2</v>
      </c>
      <c r="O1184" s="13">
        <v>2</v>
      </c>
      <c r="P1184" s="8">
        <f>AVERAGE(D1184:O1184)</f>
        <v>2</v>
      </c>
    </row>
    <row r="1185" spans="1:16" x14ac:dyDescent="0.25">
      <c r="A1185" s="7"/>
      <c r="B1185" s="7"/>
      <c r="C1185" s="7"/>
      <c r="D1185" s="8"/>
      <c r="E1185" s="8"/>
      <c r="F1185" s="8"/>
      <c r="G1185" s="8"/>
      <c r="H1185" s="8"/>
      <c r="I1185" s="8"/>
      <c r="J1185" s="8"/>
      <c r="K1185" s="8"/>
      <c r="L1185" s="8"/>
      <c r="M1185" s="8"/>
      <c r="N1185" s="8"/>
      <c r="O1185" s="8"/>
      <c r="P1185" s="8"/>
    </row>
    <row r="1186" spans="1:16" x14ac:dyDescent="0.25">
      <c r="A1186" s="14" t="s">
        <v>27</v>
      </c>
      <c r="B1186" s="7"/>
      <c r="C1186" s="7"/>
      <c r="D1186" s="8">
        <f t="shared" ref="D1186:O1186" si="241">SUM(D1182:D1184)</f>
        <v>5881209.0691662887</v>
      </c>
      <c r="E1186" s="8">
        <f t="shared" si="241"/>
        <v>5886976.5494971331</v>
      </c>
      <c r="F1186" s="8">
        <f t="shared" si="241"/>
        <v>5892744.0298279803</v>
      </c>
      <c r="G1186" s="8">
        <f t="shared" si="241"/>
        <v>5898511.5101588247</v>
      </c>
      <c r="H1186" s="8">
        <f t="shared" si="241"/>
        <v>5904278.9904896719</v>
      </c>
      <c r="I1186" s="8">
        <f t="shared" si="241"/>
        <v>5910046.4708205182</v>
      </c>
      <c r="J1186" s="8">
        <f t="shared" si="241"/>
        <v>5915813.9511513524</v>
      </c>
      <c r="K1186" s="8">
        <f t="shared" si="241"/>
        <v>5921595.8537827395</v>
      </c>
      <c r="L1186" s="8">
        <f t="shared" si="241"/>
        <v>5927377.7564141229</v>
      </c>
      <c r="M1186" s="8">
        <f t="shared" si="241"/>
        <v>5933159.6590455081</v>
      </c>
      <c r="N1186" s="8">
        <f t="shared" si="241"/>
        <v>5938941.5616768934</v>
      </c>
      <c r="O1186" s="8">
        <f t="shared" si="241"/>
        <v>5944723.4643082777</v>
      </c>
      <c r="P1186" s="8">
        <f>SUM(P1182:P1184)</f>
        <v>5912948.2388616102</v>
      </c>
    </row>
    <row r="1187" spans="1:16" x14ac:dyDescent="0.25">
      <c r="A1187" s="7"/>
      <c r="B1187" s="7"/>
      <c r="C1187" s="7"/>
      <c r="D1187" s="8"/>
      <c r="E1187" s="8"/>
      <c r="F1187" s="8"/>
      <c r="G1187" s="8"/>
      <c r="H1187" s="8"/>
      <c r="I1187" s="8"/>
      <c r="J1187" s="8"/>
      <c r="K1187" s="8"/>
      <c r="L1187" s="8"/>
      <c r="M1187" s="8"/>
      <c r="N1187" s="8"/>
      <c r="O1187" s="8"/>
      <c r="P1187" s="8"/>
    </row>
    <row r="1188" spans="1:16" x14ac:dyDescent="0.25">
      <c r="A1188" s="10" t="s">
        <v>28</v>
      </c>
      <c r="B1188" s="7"/>
      <c r="C1188" s="7"/>
      <c r="D1188" s="8"/>
      <c r="E1188" s="8"/>
      <c r="F1188" s="8"/>
      <c r="G1188" s="8"/>
      <c r="H1188" s="8"/>
      <c r="I1188" s="8"/>
      <c r="J1188" s="8"/>
      <c r="K1188" s="8"/>
      <c r="L1188" s="8"/>
      <c r="M1188" s="8"/>
      <c r="N1188" s="8"/>
      <c r="O1188" s="8"/>
      <c r="P1188" s="8"/>
    </row>
    <row r="1189" spans="1:16" x14ac:dyDescent="0.25">
      <c r="A1189" s="11" t="s">
        <v>16</v>
      </c>
      <c r="B1189" s="7"/>
      <c r="C1189" s="7"/>
      <c r="D1189" s="8">
        <f t="shared" ref="D1189:P1194" si="242">(D1159/D1174)*1000</f>
        <v>1065.9917852776805</v>
      </c>
      <c r="E1189" s="8">
        <f t="shared" si="242"/>
        <v>947.38471142001856</v>
      </c>
      <c r="F1189" s="8">
        <f t="shared" si="242"/>
        <v>932.81642797689221</v>
      </c>
      <c r="G1189" s="8">
        <f t="shared" si="242"/>
        <v>957.54552193657753</v>
      </c>
      <c r="H1189" s="8">
        <f t="shared" si="242"/>
        <v>1105.3172461446256</v>
      </c>
      <c r="I1189" s="8">
        <f t="shared" si="242"/>
        <v>1244.4263939918153</v>
      </c>
      <c r="J1189" s="8">
        <f t="shared" si="242"/>
        <v>1342.0138051326603</v>
      </c>
      <c r="K1189" s="8">
        <f t="shared" si="242"/>
        <v>1371.1706487898568</v>
      </c>
      <c r="L1189" s="8">
        <f t="shared" si="242"/>
        <v>1328.3018622385805</v>
      </c>
      <c r="M1189" s="8">
        <f t="shared" si="242"/>
        <v>1199.3416544465567</v>
      </c>
      <c r="N1189" s="8">
        <f t="shared" si="242"/>
        <v>1006.9334267197661</v>
      </c>
      <c r="O1189" s="8">
        <f t="shared" si="242"/>
        <v>977.97036596803321</v>
      </c>
      <c r="P1189" s="8">
        <f t="shared" si="242"/>
        <v>13481.333699970361</v>
      </c>
    </row>
    <row r="1190" spans="1:16" x14ac:dyDescent="0.25">
      <c r="A1190" s="11" t="s">
        <v>17</v>
      </c>
      <c r="B1190" s="7"/>
      <c r="C1190" s="7"/>
      <c r="D1190" s="8">
        <f t="shared" si="242"/>
        <v>6798.7079580042164</v>
      </c>
      <c r="E1190" s="8">
        <f t="shared" si="242"/>
        <v>6096.7809338842117</v>
      </c>
      <c r="F1190" s="8">
        <f t="shared" si="242"/>
        <v>6253.6095429214529</v>
      </c>
      <c r="G1190" s="8">
        <f t="shared" si="242"/>
        <v>6428.4689411616355</v>
      </c>
      <c r="H1190" s="8">
        <f t="shared" si="242"/>
        <v>7057.7714821575009</v>
      </c>
      <c r="I1190" s="8">
        <f t="shared" si="242"/>
        <v>7409.8369968770339</v>
      </c>
      <c r="J1190" s="8">
        <f t="shared" si="242"/>
        <v>7640.9449890487149</v>
      </c>
      <c r="K1190" s="8">
        <f t="shared" si="242"/>
        <v>7658.431614686624</v>
      </c>
      <c r="L1190" s="8">
        <f t="shared" si="242"/>
        <v>7539.591796683605</v>
      </c>
      <c r="M1190" s="8">
        <f t="shared" si="242"/>
        <v>7158.6730254590648</v>
      </c>
      <c r="N1190" s="8">
        <f t="shared" si="242"/>
        <v>6606.0018608027585</v>
      </c>
      <c r="O1190" s="8">
        <f t="shared" si="242"/>
        <v>6707.0631807569771</v>
      </c>
      <c r="P1190" s="8">
        <f t="shared" si="242"/>
        <v>83361.604238610133</v>
      </c>
    </row>
    <row r="1191" spans="1:16" x14ac:dyDescent="0.25">
      <c r="A1191" s="11" t="s">
        <v>18</v>
      </c>
      <c r="B1191" s="7"/>
      <c r="C1191" s="7"/>
      <c r="D1191" s="8">
        <f t="shared" si="242"/>
        <v>20316.466564413975</v>
      </c>
      <c r="E1191" s="8">
        <f t="shared" si="242"/>
        <v>20210.390766144454</v>
      </c>
      <c r="F1191" s="8">
        <f t="shared" si="242"/>
        <v>20194.914755803096</v>
      </c>
      <c r="G1191" s="8">
        <f t="shared" si="242"/>
        <v>20195.570131698267</v>
      </c>
      <c r="H1191" s="8">
        <f t="shared" si="242"/>
        <v>20247.567799174456</v>
      </c>
      <c r="I1191" s="8">
        <f t="shared" si="242"/>
        <v>20289.293091823642</v>
      </c>
      <c r="J1191" s="8">
        <f t="shared" si="242"/>
        <v>20325.868800542914</v>
      </c>
      <c r="K1191" s="8">
        <f t="shared" si="242"/>
        <v>20326.724014092346</v>
      </c>
      <c r="L1191" s="8">
        <f t="shared" si="242"/>
        <v>20271.923274672845</v>
      </c>
      <c r="M1191" s="8">
        <f t="shared" si="242"/>
        <v>20178.000053006421</v>
      </c>
      <c r="N1191" s="8">
        <f t="shared" si="242"/>
        <v>20022.367311603717</v>
      </c>
      <c r="O1191" s="8">
        <f t="shared" si="242"/>
        <v>19941.137142855405</v>
      </c>
      <c r="P1191" s="8">
        <f t="shared" si="242"/>
        <v>242516.38311124319</v>
      </c>
    </row>
    <row r="1192" spans="1:16" x14ac:dyDescent="0.25">
      <c r="A1192" s="11" t="s">
        <v>19</v>
      </c>
      <c r="B1192" s="7"/>
      <c r="C1192" s="7"/>
      <c r="D1192" s="8">
        <f t="shared" si="242"/>
        <v>11086.039196599251</v>
      </c>
      <c r="E1192" s="8">
        <f t="shared" si="242"/>
        <v>10234.35254291783</v>
      </c>
      <c r="F1192" s="8">
        <f t="shared" si="242"/>
        <v>10231.610628160237</v>
      </c>
      <c r="G1192" s="8">
        <f t="shared" si="242"/>
        <v>10704.850214533128</v>
      </c>
      <c r="H1192" s="8">
        <f t="shared" si="242"/>
        <v>10623.510467158698</v>
      </c>
      <c r="I1192" s="8">
        <f t="shared" si="242"/>
        <v>9890.5053503632444</v>
      </c>
      <c r="J1192" s="8">
        <f t="shared" si="242"/>
        <v>10257.84050067072</v>
      </c>
      <c r="K1192" s="8">
        <f t="shared" si="242"/>
        <v>11960.57115994261</v>
      </c>
      <c r="L1192" s="8">
        <f t="shared" si="242"/>
        <v>10459.104484908654</v>
      </c>
      <c r="M1192" s="8">
        <f t="shared" si="242"/>
        <v>9712.7497417397826</v>
      </c>
      <c r="N1192" s="8">
        <f t="shared" si="242"/>
        <v>9571.7344925448979</v>
      </c>
      <c r="O1192" s="8">
        <f t="shared" si="242"/>
        <v>11093.620803362626</v>
      </c>
      <c r="P1192" s="8">
        <f t="shared" si="242"/>
        <v>125822.52597020821</v>
      </c>
    </row>
    <row r="1193" spans="1:16" x14ac:dyDescent="0.25">
      <c r="A1193" s="11" t="s">
        <v>20</v>
      </c>
      <c r="B1193" s="7"/>
      <c r="C1193" s="7"/>
      <c r="D1193" s="8">
        <f t="shared" si="242"/>
        <v>9600.665920281619</v>
      </c>
      <c r="E1193" s="8">
        <f t="shared" si="242"/>
        <v>9956.3272186635404</v>
      </c>
      <c r="F1193" s="8">
        <f t="shared" si="242"/>
        <v>11197.539671205221</v>
      </c>
      <c r="G1193" s="8">
        <f t="shared" si="242"/>
        <v>11076.24933446966</v>
      </c>
      <c r="H1193" s="8">
        <f t="shared" si="242"/>
        <v>12469.211843717207</v>
      </c>
      <c r="I1193" s="8">
        <f t="shared" si="242"/>
        <v>11714.47140630266</v>
      </c>
      <c r="J1193" s="8">
        <f t="shared" si="242"/>
        <v>11151.162031045171</v>
      </c>
      <c r="K1193" s="8">
        <f t="shared" si="242"/>
        <v>11060.717394845266</v>
      </c>
      <c r="L1193" s="8">
        <f t="shared" si="242"/>
        <v>11963.148042166544</v>
      </c>
      <c r="M1193" s="8">
        <f t="shared" si="242"/>
        <v>11435.908712211933</v>
      </c>
      <c r="N1193" s="8">
        <f t="shared" si="242"/>
        <v>11154.253336327289</v>
      </c>
      <c r="O1193" s="8">
        <f t="shared" si="242"/>
        <v>10661.855627743065</v>
      </c>
      <c r="P1193" s="8">
        <f t="shared" si="242"/>
        <v>133444.22353503547</v>
      </c>
    </row>
    <row r="1194" spans="1:16" x14ac:dyDescent="0.25">
      <c r="A1194" s="11" t="s">
        <v>21</v>
      </c>
      <c r="B1194" s="7"/>
      <c r="C1194" s="7"/>
      <c r="D1194" s="8">
        <f>(D1164/D1179)*1000</f>
        <v>286412.32161345298</v>
      </c>
      <c r="E1194" s="8">
        <f t="shared" si="242"/>
        <v>261268.4708489312</v>
      </c>
      <c r="F1194" s="8">
        <f t="shared" si="242"/>
        <v>245942.0080114294</v>
      </c>
      <c r="G1194" s="8">
        <f t="shared" si="242"/>
        <v>285643.34589640307</v>
      </c>
      <c r="H1194" s="8">
        <f t="shared" si="242"/>
        <v>289994.3012378834</v>
      </c>
      <c r="I1194" s="8">
        <f t="shared" si="242"/>
        <v>285785.77886510774</v>
      </c>
      <c r="J1194" s="8">
        <f t="shared" si="242"/>
        <v>300243.14277727169</v>
      </c>
      <c r="K1194" s="8">
        <f t="shared" si="242"/>
        <v>301848.4532625248</v>
      </c>
      <c r="L1194" s="8">
        <f t="shared" si="242"/>
        <v>299536.04334806791</v>
      </c>
      <c r="M1194" s="8">
        <f t="shared" si="242"/>
        <v>296633.89044913265</v>
      </c>
      <c r="N1194" s="8">
        <f t="shared" si="242"/>
        <v>269159.21742983221</v>
      </c>
      <c r="O1194" s="8">
        <f t="shared" si="242"/>
        <v>256429.02329056352</v>
      </c>
      <c r="P1194" s="8">
        <f t="shared" si="242"/>
        <v>3378895.9970306004</v>
      </c>
    </row>
    <row r="1195" spans="1:16" x14ac:dyDescent="0.25">
      <c r="A1195" s="11"/>
      <c r="B1195" s="7"/>
      <c r="C1195" s="7"/>
      <c r="D1195" s="8"/>
      <c r="E1195" s="8"/>
      <c r="F1195" s="8"/>
      <c r="G1195" s="8"/>
      <c r="H1195" s="8"/>
      <c r="I1195" s="8"/>
      <c r="J1195" s="8"/>
      <c r="K1195" s="8"/>
      <c r="L1195" s="8"/>
      <c r="M1195" s="8"/>
      <c r="N1195" s="8"/>
      <c r="O1195" s="8"/>
      <c r="P1195" s="8"/>
    </row>
    <row r="1196" spans="1:16" x14ac:dyDescent="0.25">
      <c r="A1196" s="10" t="s">
        <v>22</v>
      </c>
      <c r="B1196" s="7"/>
      <c r="C1196" s="7"/>
      <c r="D1196" s="8"/>
      <c r="E1196" s="8"/>
      <c r="F1196" s="8"/>
      <c r="G1196" s="8"/>
      <c r="H1196" s="8"/>
      <c r="I1196" s="8"/>
      <c r="J1196" s="8"/>
      <c r="K1196" s="8"/>
      <c r="L1196" s="8"/>
      <c r="M1196" s="8"/>
      <c r="N1196" s="8"/>
      <c r="O1196" s="8"/>
      <c r="P1196" s="8"/>
    </row>
    <row r="1197" spans="1:16" x14ac:dyDescent="0.25">
      <c r="A1197" s="10" t="s">
        <v>28</v>
      </c>
      <c r="B1197" s="7"/>
      <c r="C1197" s="7"/>
      <c r="D1197" s="8">
        <f t="shared" ref="D1197:P1197" si="243">(D1167/D1182)*1000</f>
        <v>1730.017424923114</v>
      </c>
      <c r="E1197" s="8">
        <f t="shared" si="243"/>
        <v>1548.9086137189433</v>
      </c>
      <c r="F1197" s="8">
        <f t="shared" si="243"/>
        <v>1552.3372029823954</v>
      </c>
      <c r="G1197" s="8">
        <f t="shared" si="243"/>
        <v>1593.3285607783425</v>
      </c>
      <c r="H1197" s="8">
        <f t="shared" si="243"/>
        <v>1791.4850061300065</v>
      </c>
      <c r="I1197" s="8">
        <f t="shared" si="243"/>
        <v>1951.881787208981</v>
      </c>
      <c r="J1197" s="8">
        <f t="shared" si="243"/>
        <v>2063.4522756798224</v>
      </c>
      <c r="K1197" s="8">
        <f t="shared" si="243"/>
        <v>2092.450889960171</v>
      </c>
      <c r="L1197" s="8">
        <f t="shared" si="243"/>
        <v>2040.0612228739017</v>
      </c>
      <c r="M1197" s="8">
        <f t="shared" si="243"/>
        <v>1883.8410604088804</v>
      </c>
      <c r="N1197" s="8">
        <f t="shared" si="243"/>
        <v>1653.3160376621984</v>
      </c>
      <c r="O1197" s="8">
        <f t="shared" si="243"/>
        <v>1639.1243180008237</v>
      </c>
      <c r="P1197" s="8">
        <f t="shared" si="243"/>
        <v>21542.890179963575</v>
      </c>
    </row>
    <row r="1198" spans="1:16" x14ac:dyDescent="0.25">
      <c r="A1198" s="10"/>
      <c r="B1198" s="7"/>
      <c r="C1198" s="7"/>
      <c r="D1198" s="8"/>
      <c r="E1198" s="8"/>
      <c r="F1198" s="8"/>
      <c r="G1198" s="8"/>
      <c r="H1198" s="8"/>
      <c r="I1198" s="8"/>
      <c r="J1198" s="8"/>
      <c r="K1198" s="8"/>
      <c r="L1198" s="8"/>
      <c r="M1198" s="8"/>
      <c r="N1198" s="8"/>
      <c r="O1198" s="8"/>
      <c r="P1198" s="8"/>
    </row>
    <row r="1199" spans="1:16" x14ac:dyDescent="0.25">
      <c r="A1199" s="11" t="s">
        <v>24</v>
      </c>
      <c r="B1199" s="7"/>
      <c r="C1199" s="7"/>
      <c r="D1199" s="8">
        <f t="shared" ref="D1199:P1199" si="244">(D1169/D1184)*1000</f>
        <v>210248097.83291176</v>
      </c>
      <c r="E1199" s="8">
        <f t="shared" si="244"/>
        <v>208652270.09107381</v>
      </c>
      <c r="F1199" s="8">
        <f t="shared" si="244"/>
        <v>201668293.50168326</v>
      </c>
      <c r="G1199" s="8">
        <f t="shared" si="244"/>
        <v>237931327.22654819</v>
      </c>
      <c r="H1199" s="8">
        <f t="shared" si="244"/>
        <v>258635098.88780186</v>
      </c>
      <c r="I1199" s="8">
        <f t="shared" si="244"/>
        <v>266652345.82000092</v>
      </c>
      <c r="J1199" s="8">
        <f t="shared" si="244"/>
        <v>277792379.46355867</v>
      </c>
      <c r="K1199" s="8">
        <f t="shared" si="244"/>
        <v>268563216.62066704</v>
      </c>
      <c r="L1199" s="8">
        <f t="shared" si="244"/>
        <v>283910841.26619947</v>
      </c>
      <c r="M1199" s="8">
        <f t="shared" si="244"/>
        <v>273296547.09907693</v>
      </c>
      <c r="N1199" s="8">
        <f t="shared" si="244"/>
        <v>250341951.47445565</v>
      </c>
      <c r="O1199" s="8">
        <f t="shared" si="244"/>
        <v>224379650.3586922</v>
      </c>
      <c r="P1199" s="8">
        <f t="shared" si="244"/>
        <v>2962072019.6426697</v>
      </c>
    </row>
    <row r="1200" spans="1:16" x14ac:dyDescent="0.25">
      <c r="A1200" s="7"/>
      <c r="B1200" s="7"/>
      <c r="C1200" s="7"/>
      <c r="D1200" s="8"/>
      <c r="E1200" s="8"/>
      <c r="F1200" s="8"/>
      <c r="G1200" s="8"/>
      <c r="H1200" s="8"/>
      <c r="I1200" s="8"/>
      <c r="J1200" s="8"/>
      <c r="K1200" s="8"/>
      <c r="L1200" s="8"/>
      <c r="M1200" s="8"/>
      <c r="N1200" s="8"/>
      <c r="O1200" s="8"/>
      <c r="P1200" s="8"/>
    </row>
    <row r="1201" spans="1:32" x14ac:dyDescent="0.25">
      <c r="A1201" s="14" t="s">
        <v>29</v>
      </c>
      <c r="B1201" s="7"/>
      <c r="C1201" s="7"/>
      <c r="D1201" s="8">
        <f t="shared" ref="D1201:P1201" si="245">(D1171/D1186)*1000</f>
        <v>1801.5150932912579</v>
      </c>
      <c r="E1201" s="8">
        <f t="shared" si="245"/>
        <v>1619.7941419448994</v>
      </c>
      <c r="F1201" s="8">
        <f t="shared" si="245"/>
        <v>1620.7829865235369</v>
      </c>
      <c r="G1201" s="8">
        <f t="shared" si="245"/>
        <v>1674.0030609427342</v>
      </c>
      <c r="H1201" s="8">
        <f t="shared" si="245"/>
        <v>1879.0937752343764</v>
      </c>
      <c r="I1201" s="8">
        <f t="shared" si="245"/>
        <v>2042.1180976186331</v>
      </c>
      <c r="J1201" s="8">
        <f t="shared" si="245"/>
        <v>2157.3667626143615</v>
      </c>
      <c r="K1201" s="8">
        <f t="shared" si="245"/>
        <v>2183.1565479622172</v>
      </c>
      <c r="L1201" s="8">
        <f t="shared" si="245"/>
        <v>2135.856973666992</v>
      </c>
      <c r="M1201" s="8">
        <f t="shared" si="245"/>
        <v>1975.9655535838992</v>
      </c>
      <c r="N1201" s="8">
        <f t="shared" si="245"/>
        <v>1737.6207224477255</v>
      </c>
      <c r="O1201" s="8">
        <f t="shared" si="245"/>
        <v>1714.6124420764093</v>
      </c>
      <c r="P1201" s="8">
        <f t="shared" si="245"/>
        <v>22544.776331201982</v>
      </c>
    </row>
    <row r="1203" spans="1:32" x14ac:dyDescent="0.25">
      <c r="A1203" s="1" t="s">
        <v>59</v>
      </c>
      <c r="B1203" s="2"/>
      <c r="C1203" s="2"/>
      <c r="D1203" s="3"/>
      <c r="E1203" s="3"/>
      <c r="F1203" s="3"/>
      <c r="G1203" s="3"/>
      <c r="H1203" s="3"/>
      <c r="I1203" s="3"/>
      <c r="J1203" s="2"/>
      <c r="K1203" s="3"/>
      <c r="L1203" s="3"/>
      <c r="M1203" s="3"/>
      <c r="N1203" s="3"/>
      <c r="O1203" s="3"/>
      <c r="P1203" s="3"/>
    </row>
    <row r="1204" spans="1:32" x14ac:dyDescent="0.25">
      <c r="A1204" s="1" t="s">
        <v>1</v>
      </c>
      <c r="B1204" s="2"/>
      <c r="C1204" s="2"/>
      <c r="D1204" s="3"/>
      <c r="E1204" s="3"/>
      <c r="F1204" s="3"/>
      <c r="G1204" s="3"/>
      <c r="H1204" s="3"/>
      <c r="I1204" s="2"/>
      <c r="J1204" s="3"/>
      <c r="K1204" s="3"/>
      <c r="L1204" s="3"/>
      <c r="M1204" s="3"/>
      <c r="N1204" s="3"/>
      <c r="O1204" s="3"/>
      <c r="P1204" s="3"/>
    </row>
    <row r="1205" spans="1:32" x14ac:dyDescent="0.25">
      <c r="A1205" s="1" t="s">
        <v>31</v>
      </c>
      <c r="B1205" s="2"/>
      <c r="C1205" s="2"/>
      <c r="D1205" s="3"/>
      <c r="E1205" s="3"/>
      <c r="F1205" s="3"/>
      <c r="G1205" s="3"/>
      <c r="H1205" s="3"/>
      <c r="I1205" s="2"/>
      <c r="J1205" s="3"/>
      <c r="K1205" s="3"/>
      <c r="L1205" s="3"/>
      <c r="M1205" s="3"/>
      <c r="N1205" s="3"/>
      <c r="O1205" s="3"/>
      <c r="P1205" s="3"/>
    </row>
    <row r="1206" spans="1:32" x14ac:dyDescent="0.25">
      <c r="A1206" s="7"/>
      <c r="B1206" s="7"/>
      <c r="C1206" s="7"/>
      <c r="D1206" s="8"/>
      <c r="E1206" s="8"/>
      <c r="F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</row>
    <row r="1207" spans="1:32" x14ac:dyDescent="0.25">
      <c r="A1207" s="7"/>
      <c r="B1207" s="7"/>
      <c r="C1207" s="7"/>
      <c r="D1207" s="9" t="s">
        <v>2</v>
      </c>
      <c r="E1207" s="9" t="s">
        <v>3</v>
      </c>
      <c r="F1207" s="9" t="s">
        <v>4</v>
      </c>
      <c r="G1207" s="9" t="s">
        <v>5</v>
      </c>
      <c r="H1207" s="9" t="s">
        <v>6</v>
      </c>
      <c r="I1207" s="9" t="s">
        <v>7</v>
      </c>
      <c r="J1207" s="9" t="s">
        <v>8</v>
      </c>
      <c r="K1207" s="9" t="s">
        <v>9</v>
      </c>
      <c r="L1207" s="9" t="s">
        <v>10</v>
      </c>
      <c r="M1207" s="9" t="s">
        <v>11</v>
      </c>
      <c r="N1207" s="9" t="s">
        <v>12</v>
      </c>
      <c r="O1207" s="9" t="s">
        <v>13</v>
      </c>
      <c r="P1207" s="9" t="s">
        <v>14</v>
      </c>
      <c r="U1207" s="9" t="s">
        <v>2</v>
      </c>
      <c r="V1207" s="9" t="s">
        <v>3</v>
      </c>
      <c r="W1207" s="9" t="s">
        <v>4</v>
      </c>
      <c r="X1207" s="9" t="s">
        <v>5</v>
      </c>
      <c r="Y1207" s="9" t="s">
        <v>6</v>
      </c>
      <c r="Z1207" s="9" t="s">
        <v>7</v>
      </c>
      <c r="AA1207" s="9" t="s">
        <v>8</v>
      </c>
      <c r="AB1207" s="9" t="s">
        <v>9</v>
      </c>
      <c r="AC1207" s="9" t="s">
        <v>10</v>
      </c>
      <c r="AD1207" s="9" t="s">
        <v>11</v>
      </c>
      <c r="AE1207" s="9" t="s">
        <v>12</v>
      </c>
      <c r="AF1207" s="9" t="s">
        <v>13</v>
      </c>
    </row>
    <row r="1208" spans="1:32" x14ac:dyDescent="0.25">
      <c r="A1208" s="10" t="s">
        <v>15</v>
      </c>
      <c r="B1208" s="7"/>
      <c r="C1208" s="7"/>
      <c r="D1208" s="8"/>
      <c r="E1208" s="8"/>
      <c r="F1208" s="8"/>
      <c r="G1208" s="8"/>
      <c r="H1208" s="8"/>
      <c r="I1208" s="8"/>
      <c r="J1208" s="8"/>
      <c r="K1208" s="8"/>
      <c r="L1208" s="8"/>
      <c r="M1208" s="8"/>
      <c r="N1208" s="8"/>
      <c r="O1208" s="8"/>
      <c r="P1208" s="8"/>
    </row>
    <row r="1209" spans="1:32" x14ac:dyDescent="0.25">
      <c r="A1209" s="11" t="s">
        <v>16</v>
      </c>
      <c r="B1209" s="7"/>
      <c r="C1209" s="7"/>
      <c r="D1209" s="8">
        <v>5686580.012080241</v>
      </c>
      <c r="E1209" s="8">
        <v>5141380.8347220067</v>
      </c>
      <c r="F1209" s="8">
        <v>5043597.1088378699</v>
      </c>
      <c r="G1209" s="8">
        <v>5123968.2013457622</v>
      </c>
      <c r="H1209" s="8">
        <v>5917207.011338695</v>
      </c>
      <c r="I1209" s="8">
        <v>6664833.5889450768</v>
      </c>
      <c r="J1209" s="8">
        <v>7192368.5517935473</v>
      </c>
      <c r="K1209" s="8">
        <v>7354910.6276879506</v>
      </c>
      <c r="L1209" s="8">
        <v>7133551.8998207161</v>
      </c>
      <c r="M1209" s="8">
        <v>6450323.2228563027</v>
      </c>
      <c r="N1209" s="8">
        <v>5425429.746620236</v>
      </c>
      <c r="O1209" s="8">
        <v>5277370.4033254553</v>
      </c>
      <c r="P1209" s="8">
        <f t="shared" ref="P1209:P1214" si="246">SUM(D1209:O1209)</f>
        <v>72411521.209373862</v>
      </c>
      <c r="U1209" s="22">
        <f>+AF1159+1</f>
        <v>181</v>
      </c>
      <c r="V1209" s="22">
        <f>+U1209+1</f>
        <v>182</v>
      </c>
      <c r="W1209" s="22">
        <f t="shared" ref="W1209:AF1209" si="247">+V1209+1</f>
        <v>183</v>
      </c>
      <c r="X1209" s="22">
        <f t="shared" si="247"/>
        <v>184</v>
      </c>
      <c r="Y1209" s="22">
        <f t="shared" si="247"/>
        <v>185</v>
      </c>
      <c r="Z1209" s="22">
        <f t="shared" si="247"/>
        <v>186</v>
      </c>
      <c r="AA1209" s="22">
        <f t="shared" si="247"/>
        <v>187</v>
      </c>
      <c r="AB1209" s="22">
        <f t="shared" si="247"/>
        <v>188</v>
      </c>
      <c r="AC1209" s="22">
        <f t="shared" si="247"/>
        <v>189</v>
      </c>
      <c r="AD1209" s="22">
        <f t="shared" si="247"/>
        <v>190</v>
      </c>
      <c r="AE1209" s="22">
        <f t="shared" si="247"/>
        <v>191</v>
      </c>
      <c r="AF1209" s="22">
        <f t="shared" si="247"/>
        <v>192</v>
      </c>
    </row>
    <row r="1210" spans="1:32" x14ac:dyDescent="0.25">
      <c r="A1210" s="11" t="s">
        <v>17</v>
      </c>
      <c r="B1210" s="7"/>
      <c r="C1210" s="7"/>
      <c r="D1210" s="8">
        <v>4292701.7145683765</v>
      </c>
      <c r="E1210" s="8">
        <v>3914913.1697893613</v>
      </c>
      <c r="F1210" s="8">
        <v>3998406.3506017914</v>
      </c>
      <c r="G1210" s="8">
        <v>4066679.5478179888</v>
      </c>
      <c r="H1210" s="8">
        <v>4466843.6188735515</v>
      </c>
      <c r="I1210" s="8">
        <v>4692097.8620830346</v>
      </c>
      <c r="J1210" s="8">
        <v>4841069.3007704215</v>
      </c>
      <c r="K1210" s="8">
        <v>4854854.3998464011</v>
      </c>
      <c r="L1210" s="8">
        <v>4782995.8037161417</v>
      </c>
      <c r="M1210" s="8">
        <v>4545029.0592391687</v>
      </c>
      <c r="N1210" s="8">
        <v>4197839.6359294523</v>
      </c>
      <c r="O1210" s="8">
        <v>4265380.6844393341</v>
      </c>
      <c r="P1210" s="8">
        <f t="shared" si="246"/>
        <v>52918811.147675015</v>
      </c>
    </row>
    <row r="1211" spans="1:32" x14ac:dyDescent="0.25">
      <c r="A1211" s="11" t="s">
        <v>18</v>
      </c>
      <c r="B1211" s="7"/>
      <c r="C1211" s="7"/>
      <c r="D1211" s="8">
        <v>292928.79496397806</v>
      </c>
      <c r="E1211" s="8">
        <v>292206.27440498851</v>
      </c>
      <c r="F1211" s="8">
        <v>292568.03966809821</v>
      </c>
      <c r="G1211" s="8">
        <v>293155.10900179535</v>
      </c>
      <c r="H1211" s="8">
        <v>294317.9860091639</v>
      </c>
      <c r="I1211" s="8">
        <v>295229.26638375898</v>
      </c>
      <c r="J1211" s="8">
        <v>295897.01222284907</v>
      </c>
      <c r="K1211" s="8">
        <v>295988.17015211447</v>
      </c>
      <c r="L1211" s="8">
        <v>295307.11648223916</v>
      </c>
      <c r="M1211" s="8">
        <v>294259.87830544339</v>
      </c>
      <c r="N1211" s="8">
        <v>292690.40380710666</v>
      </c>
      <c r="O1211" s="8">
        <v>292390.61720780958</v>
      </c>
      <c r="P1211" s="8">
        <f t="shared" si="246"/>
        <v>3526938.6686093453</v>
      </c>
    </row>
    <row r="1212" spans="1:32" x14ac:dyDescent="0.25">
      <c r="A1212" s="11" t="s">
        <v>19</v>
      </c>
      <c r="B1212" s="7"/>
      <c r="C1212" s="7"/>
      <c r="D1212" s="8">
        <v>55658.791289631758</v>
      </c>
      <c r="E1212" s="8">
        <v>51445.994308435926</v>
      </c>
      <c r="F1212" s="8">
        <v>51495.352970508982</v>
      </c>
      <c r="G1212" s="8">
        <v>53943.172788531643</v>
      </c>
      <c r="H1212" s="8">
        <v>53598.76914143574</v>
      </c>
      <c r="I1212" s="8">
        <v>49961.462575897836</v>
      </c>
      <c r="J1212" s="8">
        <v>51880.185639231742</v>
      </c>
      <c r="K1212" s="8">
        <v>60565.519035307021</v>
      </c>
      <c r="L1212" s="8">
        <v>53026.748731399108</v>
      </c>
      <c r="M1212" s="8">
        <v>49302.472936624443</v>
      </c>
      <c r="N1212" s="8">
        <v>48645.445993369241</v>
      </c>
      <c r="O1212" s="8">
        <v>56448.049883048669</v>
      </c>
      <c r="P1212" s="8">
        <f t="shared" si="246"/>
        <v>635971.96529342211</v>
      </c>
    </row>
    <row r="1213" spans="1:32" x14ac:dyDescent="0.25">
      <c r="A1213" s="11" t="s">
        <v>20</v>
      </c>
      <c r="B1213" s="7"/>
      <c r="C1213" s="7"/>
      <c r="D1213" s="8">
        <v>1619.744374654287</v>
      </c>
      <c r="E1213" s="8">
        <v>1679.4828630905952</v>
      </c>
      <c r="F1213" s="8">
        <v>1889.0240374452871</v>
      </c>
      <c r="G1213" s="8">
        <v>1868.9947204275584</v>
      </c>
      <c r="H1213" s="8">
        <v>2104.5418863630239</v>
      </c>
      <c r="I1213" s="8">
        <v>1977.1121829170693</v>
      </c>
      <c r="J1213" s="8">
        <v>1882.2634362627371</v>
      </c>
      <c r="K1213" s="8">
        <v>1866.9619251626782</v>
      </c>
      <c r="L1213" s="8">
        <v>2018.8647555811094</v>
      </c>
      <c r="M1213" s="8">
        <v>1929.6796451969515</v>
      </c>
      <c r="N1213" s="8">
        <v>1881.6279192290544</v>
      </c>
      <c r="O1213" s="8">
        <v>1788.1807427176257</v>
      </c>
      <c r="P1213" s="8">
        <f t="shared" si="246"/>
        <v>22506.478489047975</v>
      </c>
    </row>
    <row r="1214" spans="1:32" x14ac:dyDescent="0.25">
      <c r="A1214" s="11" t="s">
        <v>21</v>
      </c>
      <c r="B1214" s="7"/>
      <c r="C1214" s="7"/>
      <c r="D1214" s="8">
        <v>7733.1336582183831</v>
      </c>
      <c r="E1214" s="8">
        <v>7054.2506435394289</v>
      </c>
      <c r="F1214" s="8">
        <v>6640.432891845704</v>
      </c>
      <c r="G1214" s="8">
        <v>7712.3648303985601</v>
      </c>
      <c r="H1214" s="8">
        <v>7829.8519332885753</v>
      </c>
      <c r="I1214" s="8">
        <v>7716.2169853210435</v>
      </c>
      <c r="J1214" s="8">
        <v>8106.5668801991369</v>
      </c>
      <c r="K1214" s="8">
        <v>8149.9064578789958</v>
      </c>
      <c r="L1214" s="8">
        <v>8087.4720686472392</v>
      </c>
      <c r="M1214" s="8">
        <v>8009.1148250905553</v>
      </c>
      <c r="N1214" s="8">
        <v>7267.2995646972668</v>
      </c>
      <c r="O1214" s="8">
        <v>6923.5831855773922</v>
      </c>
      <c r="P1214" s="8">
        <f t="shared" si="246"/>
        <v>91230.193924702282</v>
      </c>
    </row>
    <row r="1215" spans="1:32" x14ac:dyDescent="0.25">
      <c r="A1215" s="11"/>
      <c r="B1215" s="7"/>
      <c r="C1215" s="7"/>
      <c r="D1215" s="8"/>
      <c r="E1215" s="8"/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</row>
    <row r="1216" spans="1:32" x14ac:dyDescent="0.25">
      <c r="A1216" s="10" t="s">
        <v>22</v>
      </c>
      <c r="B1216" s="7"/>
      <c r="C1216" s="7"/>
      <c r="D1216" s="8"/>
      <c r="E1216" s="8"/>
      <c r="F1216" s="8"/>
      <c r="G1216" s="8"/>
      <c r="H1216" s="8"/>
      <c r="I1216" s="8"/>
      <c r="J1216" s="8"/>
      <c r="K1216" s="8"/>
      <c r="L1216" s="8"/>
      <c r="M1216" s="8"/>
      <c r="N1216" s="8"/>
      <c r="O1216" s="8"/>
      <c r="P1216" s="8"/>
    </row>
    <row r="1217" spans="1:16" x14ac:dyDescent="0.25">
      <c r="A1217" s="10" t="s">
        <v>23</v>
      </c>
      <c r="B1217" s="7"/>
      <c r="C1217" s="7"/>
      <c r="D1217" s="8">
        <f>SUM(D1209:D1216)</f>
        <v>10337222.190935101</v>
      </c>
      <c r="E1217" s="8">
        <f t="shared" ref="E1217:P1217" si="248">SUM(E1209:E1216)</f>
        <v>9408680.0067314226</v>
      </c>
      <c r="F1217" s="8">
        <f t="shared" si="248"/>
        <v>9394596.309007559</v>
      </c>
      <c r="G1217" s="8">
        <f t="shared" si="248"/>
        <v>9547327.3905049041</v>
      </c>
      <c r="H1217" s="8">
        <f t="shared" si="248"/>
        <v>10741901.779182499</v>
      </c>
      <c r="I1217" s="8">
        <f t="shared" si="248"/>
        <v>11711815.509156007</v>
      </c>
      <c r="J1217" s="8">
        <f t="shared" si="248"/>
        <v>12391203.880742515</v>
      </c>
      <c r="K1217" s="8">
        <f t="shared" si="248"/>
        <v>12576335.585104814</v>
      </c>
      <c r="L1217" s="8">
        <f t="shared" si="248"/>
        <v>12274987.905574722</v>
      </c>
      <c r="M1217" s="8">
        <f t="shared" si="248"/>
        <v>11348853.427807827</v>
      </c>
      <c r="N1217" s="8">
        <f t="shared" si="248"/>
        <v>9973754.1598340906</v>
      </c>
      <c r="O1217" s="8">
        <f t="shared" si="248"/>
        <v>9900301.5187839437</v>
      </c>
      <c r="P1217" s="8">
        <f t="shared" si="248"/>
        <v>129606979.66336538</v>
      </c>
    </row>
    <row r="1218" spans="1:16" x14ac:dyDescent="0.25">
      <c r="A1218" s="10"/>
      <c r="B1218" s="7"/>
      <c r="C1218" s="7"/>
      <c r="D1218" s="8"/>
      <c r="E1218" s="8"/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</row>
    <row r="1219" spans="1:16" x14ac:dyDescent="0.25">
      <c r="A1219" s="11" t="s">
        <v>24</v>
      </c>
      <c r="B1219" s="7"/>
      <c r="C1219" s="7"/>
      <c r="D1219" s="8">
        <v>426621.52911133657</v>
      </c>
      <c r="E1219" s="8">
        <v>423381.44475541601</v>
      </c>
      <c r="F1219" s="8">
        <v>409214.39537723211</v>
      </c>
      <c r="G1219" s="8">
        <v>482803.7680320181</v>
      </c>
      <c r="H1219" s="8">
        <v>524822.59355621564</v>
      </c>
      <c r="I1219" s="8">
        <v>541070.38191839086</v>
      </c>
      <c r="J1219" s="8">
        <v>563663.99603733455</v>
      </c>
      <c r="K1219" s="8">
        <v>544904.98705265962</v>
      </c>
      <c r="L1219" s="8">
        <v>576063.04467061046</v>
      </c>
      <c r="M1219" s="8">
        <v>554557.19679897185</v>
      </c>
      <c r="N1219" s="8">
        <v>507977.06767398311</v>
      </c>
      <c r="O1219" s="8">
        <v>455312.02862555732</v>
      </c>
      <c r="P1219" s="8">
        <f>SUM(D1219:O1219)</f>
        <v>6010392.4336097259</v>
      </c>
    </row>
    <row r="1220" spans="1:16" x14ac:dyDescent="0.25">
      <c r="A1220" s="7"/>
      <c r="B1220" s="7"/>
      <c r="C1220" s="7"/>
      <c r="D1220" s="8"/>
      <c r="E1220" s="8"/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</row>
    <row r="1221" spans="1:16" x14ac:dyDescent="0.25">
      <c r="A1221" s="10" t="s">
        <v>25</v>
      </c>
      <c r="B1221" s="7"/>
      <c r="C1221" s="7"/>
      <c r="D1221" s="8">
        <f>SUM(D1217:D1219)</f>
        <v>10763843.720046438</v>
      </c>
      <c r="E1221" s="8">
        <f t="shared" ref="E1221:O1221" si="249">SUM(E1217:E1219)</f>
        <v>9832061.451486839</v>
      </c>
      <c r="F1221" s="8">
        <f t="shared" si="249"/>
        <v>9803810.7043847907</v>
      </c>
      <c r="G1221" s="8">
        <f t="shared" si="249"/>
        <v>10030131.158536922</v>
      </c>
      <c r="H1221" s="8">
        <f t="shared" si="249"/>
        <v>11266724.372738715</v>
      </c>
      <c r="I1221" s="8">
        <f t="shared" si="249"/>
        <v>12252885.891074399</v>
      </c>
      <c r="J1221" s="8">
        <f t="shared" si="249"/>
        <v>12954867.876779849</v>
      </c>
      <c r="K1221" s="8">
        <f t="shared" si="249"/>
        <v>13121240.572157474</v>
      </c>
      <c r="L1221" s="8">
        <f t="shared" si="249"/>
        <v>12851050.950245332</v>
      </c>
      <c r="M1221" s="8">
        <f t="shared" si="249"/>
        <v>11903410.624606799</v>
      </c>
      <c r="N1221" s="8">
        <f t="shared" si="249"/>
        <v>10481731.227508074</v>
      </c>
      <c r="O1221" s="8">
        <f t="shared" si="249"/>
        <v>10355613.547409501</v>
      </c>
      <c r="P1221" s="8">
        <f>SUM(P1217:P1219)</f>
        <v>135617372.09697512</v>
      </c>
    </row>
    <row r="1222" spans="1:16" x14ac:dyDescent="0.25">
      <c r="A1222" s="7"/>
      <c r="B1222" s="7"/>
      <c r="C1222" s="7"/>
      <c r="D1222" s="8"/>
      <c r="E1222" s="8"/>
      <c r="F1222" s="8"/>
      <c r="G1222" s="8"/>
      <c r="H1222" s="8"/>
      <c r="I1222" s="8"/>
      <c r="J1222" s="8"/>
      <c r="K1222" s="8"/>
      <c r="L1222" s="8"/>
      <c r="M1222" s="8"/>
      <c r="N1222" s="8"/>
      <c r="O1222" s="8"/>
      <c r="P1222" s="8"/>
    </row>
    <row r="1223" spans="1:16" x14ac:dyDescent="0.25">
      <c r="A1223" s="10" t="s">
        <v>26</v>
      </c>
      <c r="B1223" s="7"/>
      <c r="C1223" s="7"/>
      <c r="D1223" s="8"/>
      <c r="E1223" s="8"/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</row>
    <row r="1224" spans="1:16" x14ac:dyDescent="0.25">
      <c r="A1224" s="11" t="s">
        <v>16</v>
      </c>
      <c r="B1224" s="7"/>
      <c r="C1224" s="7"/>
      <c r="D1224" s="13">
        <v>5303304.945828856</v>
      </c>
      <c r="E1224" s="13">
        <v>5308568.6111187702</v>
      </c>
      <c r="F1224" s="13">
        <v>5313866.6121247541</v>
      </c>
      <c r="G1224" s="13">
        <v>5319171.230043239</v>
      </c>
      <c r="H1224" s="13">
        <v>5324494.1381918546</v>
      </c>
      <c r="I1224" s="13">
        <v>5329824.9781835908</v>
      </c>
      <c r="J1224" s="13">
        <v>5335171.2084779916</v>
      </c>
      <c r="K1224" s="13">
        <v>5340553.9855294051</v>
      </c>
      <c r="L1224" s="13">
        <v>5345938.7562804772</v>
      </c>
      <c r="M1224" s="13">
        <v>5351313.7083901009</v>
      </c>
      <c r="N1224" s="13">
        <v>5356659.7643282274</v>
      </c>
      <c r="O1224" s="13">
        <v>5361997.5958390292</v>
      </c>
      <c r="P1224" s="8">
        <f>AVERAGE(C1224:O1224)</f>
        <v>5332572.1278613573</v>
      </c>
    </row>
    <row r="1225" spans="1:16" x14ac:dyDescent="0.25">
      <c r="A1225" s="11" t="s">
        <v>17</v>
      </c>
      <c r="B1225" s="7"/>
      <c r="C1225" s="7"/>
      <c r="D1225" s="13">
        <v>627450.42303075711</v>
      </c>
      <c r="E1225" s="13">
        <v>627895.47459931904</v>
      </c>
      <c r="F1225" s="13">
        <v>628322.91781758179</v>
      </c>
      <c r="G1225" s="13">
        <v>628748.09261367645</v>
      </c>
      <c r="H1225" s="13">
        <v>629160.43055174337</v>
      </c>
      <c r="I1225" s="13">
        <v>629563.76655170496</v>
      </c>
      <c r="J1225" s="13">
        <v>629956.44336886168</v>
      </c>
      <c r="K1225" s="13">
        <v>630345.03473025048</v>
      </c>
      <c r="L1225" s="13">
        <v>630735.19981233426</v>
      </c>
      <c r="M1225" s="13">
        <v>631133.58050334023</v>
      </c>
      <c r="N1225" s="13">
        <v>631550.2481115096</v>
      </c>
      <c r="O1225" s="13">
        <v>631972.74390123226</v>
      </c>
      <c r="P1225" s="8">
        <f>AVERAGE(D1225:O1225)</f>
        <v>629736.1962993592</v>
      </c>
    </row>
    <row r="1226" spans="1:16" x14ac:dyDescent="0.25">
      <c r="A1226" s="11" t="s">
        <v>18</v>
      </c>
      <c r="B1226" s="7"/>
      <c r="C1226" s="7"/>
      <c r="D1226" s="13">
        <v>14705.445580239968</v>
      </c>
      <c r="E1226" s="13">
        <v>14743.611651468738</v>
      </c>
      <c r="F1226" s="13">
        <v>14765.054219359621</v>
      </c>
      <c r="G1226" s="13">
        <v>14782.152156935923</v>
      </c>
      <c r="H1226" s="13">
        <v>14793.800580011484</v>
      </c>
      <c r="I1226" s="13">
        <v>14806.522953260408</v>
      </c>
      <c r="J1226" s="13">
        <v>14814.518059410118</v>
      </c>
      <c r="K1226" s="13">
        <v>14818.900315778284</v>
      </c>
      <c r="L1226" s="13">
        <v>14819.71899975491</v>
      </c>
      <c r="M1226" s="13">
        <v>14822.144561809648</v>
      </c>
      <c r="N1226" s="13">
        <v>14835.183221346218</v>
      </c>
      <c r="O1226" s="13">
        <v>14851.6219674001</v>
      </c>
      <c r="P1226" s="8">
        <f>AVERAGE(D1226:O1226)</f>
        <v>14796.556188897956</v>
      </c>
    </row>
    <row r="1227" spans="1:16" x14ac:dyDescent="0.25">
      <c r="A1227" s="11" t="s">
        <v>19</v>
      </c>
      <c r="B1227" s="7"/>
      <c r="C1227" s="7"/>
      <c r="D1227" s="13">
        <v>5020.6201062959999</v>
      </c>
      <c r="E1227" s="13">
        <v>5026.79520689724</v>
      </c>
      <c r="F1227" s="13">
        <v>5032.9664450657901</v>
      </c>
      <c r="G1227" s="13">
        <v>5039.1338232175603</v>
      </c>
      <c r="H1227" s="13">
        <v>5045.2973437669098</v>
      </c>
      <c r="I1227" s="13">
        <v>5051.4570091267296</v>
      </c>
      <c r="J1227" s="13">
        <v>5057.6128217083797</v>
      </c>
      <c r="K1227" s="13">
        <v>5063.7647839217097</v>
      </c>
      <c r="L1227" s="13">
        <v>5069.91289817507</v>
      </c>
      <c r="M1227" s="13">
        <v>5076.0571668753</v>
      </c>
      <c r="N1227" s="13">
        <v>5082.1975924277403</v>
      </c>
      <c r="O1227" s="13">
        <v>5088.3341772362101</v>
      </c>
      <c r="P1227" s="8">
        <f>AVERAGE(D1227:O1227)</f>
        <v>5054.5124478928874</v>
      </c>
    </row>
    <row r="1228" spans="1:16" x14ac:dyDescent="0.25">
      <c r="A1228" s="11" t="s">
        <v>20</v>
      </c>
      <c r="B1228" s="7"/>
      <c r="C1228" s="7"/>
      <c r="D1228" s="13">
        <v>168</v>
      </c>
      <c r="E1228" s="13">
        <v>168</v>
      </c>
      <c r="F1228" s="13">
        <v>168</v>
      </c>
      <c r="G1228" s="13">
        <v>168</v>
      </c>
      <c r="H1228" s="13">
        <v>168</v>
      </c>
      <c r="I1228" s="13">
        <v>168</v>
      </c>
      <c r="J1228" s="13">
        <v>168</v>
      </c>
      <c r="K1228" s="13">
        <v>168</v>
      </c>
      <c r="L1228" s="13">
        <v>168</v>
      </c>
      <c r="M1228" s="13">
        <v>168</v>
      </c>
      <c r="N1228" s="13">
        <v>168</v>
      </c>
      <c r="O1228" s="13">
        <v>167</v>
      </c>
      <c r="P1228" s="8">
        <f>AVERAGE(D1228:O1228)</f>
        <v>167.91666666666666</v>
      </c>
    </row>
    <row r="1229" spans="1:16" x14ac:dyDescent="0.25">
      <c r="A1229" s="11" t="s">
        <v>21</v>
      </c>
      <c r="B1229" s="7"/>
      <c r="C1229" s="7"/>
      <c r="D1229" s="13">
        <v>27</v>
      </c>
      <c r="E1229" s="13">
        <v>27</v>
      </c>
      <c r="F1229" s="13">
        <v>27</v>
      </c>
      <c r="G1229" s="13">
        <v>27</v>
      </c>
      <c r="H1229" s="13">
        <v>27</v>
      </c>
      <c r="I1229" s="13">
        <v>27</v>
      </c>
      <c r="J1229" s="13">
        <v>27</v>
      </c>
      <c r="K1229" s="13">
        <v>27</v>
      </c>
      <c r="L1229" s="13">
        <v>27</v>
      </c>
      <c r="M1229" s="13">
        <v>27</v>
      </c>
      <c r="N1229" s="13">
        <v>27</v>
      </c>
      <c r="O1229" s="13">
        <v>27</v>
      </c>
      <c r="P1229" s="8">
        <f>AVERAGE(D1229:O1229)</f>
        <v>27</v>
      </c>
    </row>
    <row r="1230" spans="1:16" x14ac:dyDescent="0.25">
      <c r="A1230" s="11"/>
      <c r="B1230" s="7"/>
      <c r="C1230" s="7"/>
      <c r="D1230" s="8"/>
      <c r="E1230" s="8"/>
      <c r="F1230" s="8"/>
      <c r="G1230" s="8"/>
      <c r="H1230" s="8"/>
      <c r="I1230" s="8"/>
      <c r="J1230" s="8"/>
      <c r="K1230" s="8"/>
      <c r="L1230" s="8"/>
      <c r="M1230" s="8"/>
      <c r="N1230" s="8"/>
      <c r="O1230" s="8"/>
      <c r="P1230" s="8"/>
    </row>
    <row r="1231" spans="1:16" x14ac:dyDescent="0.25">
      <c r="A1231" s="10" t="s">
        <v>22</v>
      </c>
      <c r="B1231" s="7"/>
      <c r="C1231" s="7"/>
      <c r="D1231" s="8"/>
      <c r="E1231" s="8"/>
      <c r="F1231" s="8"/>
      <c r="G1231" s="8"/>
      <c r="H1231" s="8"/>
      <c r="I1231" s="8"/>
      <c r="J1231" s="8"/>
      <c r="K1231" s="8"/>
      <c r="L1231" s="8"/>
      <c r="M1231" s="8"/>
      <c r="N1231" s="8"/>
      <c r="O1231" s="8"/>
      <c r="P1231" s="8"/>
    </row>
    <row r="1232" spans="1:16" x14ac:dyDescent="0.25">
      <c r="A1232" s="10" t="s">
        <v>26</v>
      </c>
      <c r="B1232" s="7"/>
      <c r="C1232" s="7"/>
      <c r="D1232" s="8">
        <f t="shared" ref="D1232:P1232" si="250">SUM(D1224:D1231)</f>
        <v>5950676.4345461493</v>
      </c>
      <c r="E1232" s="8">
        <f t="shared" si="250"/>
        <v>5956429.4925764557</v>
      </c>
      <c r="F1232" s="8">
        <f t="shared" si="250"/>
        <v>5962182.5506067611</v>
      </c>
      <c r="G1232" s="8">
        <f t="shared" si="250"/>
        <v>5967935.6086370694</v>
      </c>
      <c r="H1232" s="8">
        <f t="shared" si="250"/>
        <v>5973688.6666673766</v>
      </c>
      <c r="I1232" s="8">
        <f t="shared" si="250"/>
        <v>5979441.724697683</v>
      </c>
      <c r="J1232" s="8">
        <f t="shared" si="250"/>
        <v>5985194.7827279717</v>
      </c>
      <c r="K1232" s="8">
        <f t="shared" si="250"/>
        <v>5990976.685359356</v>
      </c>
      <c r="L1232" s="8">
        <f t="shared" si="250"/>
        <v>5996758.5879907412</v>
      </c>
      <c r="M1232" s="8">
        <f t="shared" si="250"/>
        <v>6002540.4906221256</v>
      </c>
      <c r="N1232" s="8">
        <f t="shared" si="250"/>
        <v>6008322.3932535108</v>
      </c>
      <c r="O1232" s="8">
        <f t="shared" si="250"/>
        <v>6014104.2958848979</v>
      </c>
      <c r="P1232" s="8">
        <f t="shared" si="250"/>
        <v>5982354.3094641743</v>
      </c>
    </row>
    <row r="1233" spans="1:16" x14ac:dyDescent="0.25">
      <c r="A1233" s="10"/>
      <c r="B1233" s="7"/>
      <c r="C1233" s="7"/>
      <c r="D1233" s="8"/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</row>
    <row r="1234" spans="1:16" x14ac:dyDescent="0.25">
      <c r="A1234" s="11" t="s">
        <v>24</v>
      </c>
      <c r="B1234" s="7"/>
      <c r="C1234" s="7"/>
      <c r="D1234" s="13">
        <v>2</v>
      </c>
      <c r="E1234" s="13">
        <v>2</v>
      </c>
      <c r="F1234" s="13">
        <v>2</v>
      </c>
      <c r="G1234" s="13">
        <v>2</v>
      </c>
      <c r="H1234" s="13">
        <v>2</v>
      </c>
      <c r="I1234" s="13">
        <v>2</v>
      </c>
      <c r="J1234" s="13">
        <v>2</v>
      </c>
      <c r="K1234" s="13">
        <v>2</v>
      </c>
      <c r="L1234" s="13">
        <v>2</v>
      </c>
      <c r="M1234" s="13">
        <v>2</v>
      </c>
      <c r="N1234" s="13">
        <v>2</v>
      </c>
      <c r="O1234" s="13">
        <v>2</v>
      </c>
      <c r="P1234" s="8">
        <f>AVERAGE(D1234:O1234)</f>
        <v>2</v>
      </c>
    </row>
    <row r="1235" spans="1:16" x14ac:dyDescent="0.25">
      <c r="A1235" s="7"/>
      <c r="B1235" s="7"/>
      <c r="C1235" s="7"/>
      <c r="D1235" s="8"/>
      <c r="E1235" s="8"/>
      <c r="F1235" s="8"/>
      <c r="G1235" s="8"/>
      <c r="H1235" s="8"/>
      <c r="I1235" s="8"/>
      <c r="J1235" s="8"/>
      <c r="K1235" s="8"/>
      <c r="L1235" s="8"/>
      <c r="M1235" s="8"/>
      <c r="N1235" s="8"/>
      <c r="O1235" s="8"/>
      <c r="P1235" s="8"/>
    </row>
    <row r="1236" spans="1:16" x14ac:dyDescent="0.25">
      <c r="A1236" s="14" t="s">
        <v>27</v>
      </c>
      <c r="B1236" s="7"/>
      <c r="C1236" s="7"/>
      <c r="D1236" s="8">
        <f t="shared" ref="D1236:O1236" si="251">SUM(D1232:D1234)</f>
        <v>5950678.4345461493</v>
      </c>
      <c r="E1236" s="8">
        <f t="shared" si="251"/>
        <v>5956431.4925764557</v>
      </c>
      <c r="F1236" s="8">
        <f t="shared" si="251"/>
        <v>5962184.5506067611</v>
      </c>
      <c r="G1236" s="8">
        <f t="shared" si="251"/>
        <v>5967937.6086370694</v>
      </c>
      <c r="H1236" s="8">
        <f t="shared" si="251"/>
        <v>5973690.6666673766</v>
      </c>
      <c r="I1236" s="8">
        <f t="shared" si="251"/>
        <v>5979443.724697683</v>
      </c>
      <c r="J1236" s="8">
        <f t="shared" si="251"/>
        <v>5985196.7827279717</v>
      </c>
      <c r="K1236" s="8">
        <f t="shared" si="251"/>
        <v>5990978.685359356</v>
      </c>
      <c r="L1236" s="8">
        <f t="shared" si="251"/>
        <v>5996760.5879907412</v>
      </c>
      <c r="M1236" s="8">
        <f t="shared" si="251"/>
        <v>6002542.4906221256</v>
      </c>
      <c r="N1236" s="8">
        <f t="shared" si="251"/>
        <v>6008324.3932535108</v>
      </c>
      <c r="O1236" s="8">
        <f t="shared" si="251"/>
        <v>6014106.2958848979</v>
      </c>
      <c r="P1236" s="8">
        <f>SUM(P1232:P1234)</f>
        <v>5982356.3094641743</v>
      </c>
    </row>
    <row r="1237" spans="1:16" x14ac:dyDescent="0.25">
      <c r="A1237" s="7"/>
      <c r="B1237" s="7"/>
      <c r="C1237" s="7"/>
      <c r="D1237" s="8"/>
      <c r="E1237" s="8"/>
      <c r="F1237" s="8"/>
      <c r="G1237" s="8"/>
      <c r="H1237" s="8"/>
      <c r="I1237" s="8"/>
      <c r="J1237" s="8"/>
      <c r="K1237" s="8"/>
      <c r="L1237" s="8"/>
      <c r="M1237" s="8"/>
      <c r="N1237" s="8"/>
      <c r="O1237" s="8"/>
      <c r="P1237" s="8"/>
    </row>
    <row r="1238" spans="1:16" x14ac:dyDescent="0.25">
      <c r="A1238" s="10" t="s">
        <v>28</v>
      </c>
      <c r="B1238" s="7"/>
      <c r="C1238" s="7"/>
      <c r="D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  <c r="P1238" s="8"/>
    </row>
    <row r="1239" spans="1:16" x14ac:dyDescent="0.25">
      <c r="A1239" s="11" t="s">
        <v>16</v>
      </c>
      <c r="B1239" s="7"/>
      <c r="C1239" s="7"/>
      <c r="D1239" s="8">
        <f t="shared" ref="D1239:P1244" si="252">(D1209/D1224)*1000</f>
        <v>1072.2709838801252</v>
      </c>
      <c r="E1239" s="8">
        <f t="shared" si="252"/>
        <v>968.50605339326512</v>
      </c>
      <c r="F1239" s="8">
        <f t="shared" si="252"/>
        <v>949.13882432234846</v>
      </c>
      <c r="G1239" s="8">
        <f t="shared" si="252"/>
        <v>963.30198441536356</v>
      </c>
      <c r="H1239" s="8">
        <f t="shared" si="252"/>
        <v>1111.3181567607321</v>
      </c>
      <c r="I1239" s="8">
        <f t="shared" si="252"/>
        <v>1250.4788836830544</v>
      </c>
      <c r="J1239" s="8">
        <f t="shared" si="252"/>
        <v>1348.1045444922795</v>
      </c>
      <c r="K1239" s="8">
        <f t="shared" si="252"/>
        <v>1377.1812152103662</v>
      </c>
      <c r="L1239" s="8">
        <f t="shared" si="252"/>
        <v>1334.3871348021203</v>
      </c>
      <c r="M1239" s="8">
        <f t="shared" si="252"/>
        <v>1205.371909470213</v>
      </c>
      <c r="N1239" s="8">
        <f t="shared" si="252"/>
        <v>1012.8382210776145</v>
      </c>
      <c r="O1239" s="8">
        <f t="shared" si="252"/>
        <v>984.2172266956544</v>
      </c>
      <c r="P1239" s="8">
        <f t="shared" si="252"/>
        <v>13579.098317497059</v>
      </c>
    </row>
    <row r="1240" spans="1:16" x14ac:dyDescent="0.25">
      <c r="A1240" s="11" t="s">
        <v>17</v>
      </c>
      <c r="B1240" s="7"/>
      <c r="C1240" s="7"/>
      <c r="D1240" s="8">
        <f t="shared" si="252"/>
        <v>6841.499434861249</v>
      </c>
      <c r="E1240" s="8">
        <f t="shared" si="252"/>
        <v>6234.9759285772807</v>
      </c>
      <c r="F1240" s="8">
        <f t="shared" si="252"/>
        <v>6363.6169192902662</v>
      </c>
      <c r="G1240" s="8">
        <f t="shared" si="252"/>
        <v>6467.8996176560822</v>
      </c>
      <c r="H1240" s="8">
        <f t="shared" si="252"/>
        <v>7099.6893669176643</v>
      </c>
      <c r="I1240" s="8">
        <f t="shared" si="252"/>
        <v>7452.9350502220823</v>
      </c>
      <c r="J1240" s="8">
        <f t="shared" si="252"/>
        <v>7684.7682910924768</v>
      </c>
      <c r="K1240" s="8">
        <f t="shared" si="252"/>
        <v>7701.8999632859559</v>
      </c>
      <c r="L1240" s="8">
        <f t="shared" si="252"/>
        <v>7583.2073509441834</v>
      </c>
      <c r="M1240" s="8">
        <f t="shared" si="252"/>
        <v>7201.3741617336018</v>
      </c>
      <c r="N1240" s="8">
        <f t="shared" si="252"/>
        <v>6646.8814611062608</v>
      </c>
      <c r="O1240" s="8">
        <f t="shared" si="252"/>
        <v>6749.3111460926366</v>
      </c>
      <c r="P1240" s="8">
        <f t="shared" si="252"/>
        <v>84033.300703774177</v>
      </c>
    </row>
    <row r="1241" spans="1:16" x14ac:dyDescent="0.25">
      <c r="A1241" s="11" t="s">
        <v>18</v>
      </c>
      <c r="B1241" s="7"/>
      <c r="C1241" s="7"/>
      <c r="D1241" s="8">
        <f t="shared" si="252"/>
        <v>19919.749684946164</v>
      </c>
      <c r="E1241" s="8">
        <f t="shared" si="252"/>
        <v>19819.178727206865</v>
      </c>
      <c r="F1241" s="8">
        <f t="shared" si="252"/>
        <v>19814.897752592693</v>
      </c>
      <c r="G1241" s="8">
        <f t="shared" si="252"/>
        <v>19831.693375192615</v>
      </c>
      <c r="H1241" s="8">
        <f t="shared" si="252"/>
        <v>19894.6838858183</v>
      </c>
      <c r="I1241" s="8">
        <f t="shared" si="252"/>
        <v>19939.135428061407</v>
      </c>
      <c r="J1241" s="8">
        <f t="shared" si="252"/>
        <v>19973.448412984082</v>
      </c>
      <c r="K1241" s="8">
        <f t="shared" si="252"/>
        <v>19973.693313596545</v>
      </c>
      <c r="L1241" s="8">
        <f t="shared" si="252"/>
        <v>19926.633999411391</v>
      </c>
      <c r="M1241" s="8">
        <f t="shared" si="252"/>
        <v>19852.719495370849</v>
      </c>
      <c r="N1241" s="8">
        <f t="shared" si="252"/>
        <v>19729.47684164473</v>
      </c>
      <c r="O1241" s="8">
        <f t="shared" si="252"/>
        <v>19687.453521885931</v>
      </c>
      <c r="P1241" s="8">
        <f t="shared" si="252"/>
        <v>238362.13126779138</v>
      </c>
    </row>
    <row r="1242" spans="1:16" x14ac:dyDescent="0.25">
      <c r="A1242" s="11" t="s">
        <v>19</v>
      </c>
      <c r="B1242" s="7"/>
      <c r="C1242" s="7"/>
      <c r="D1242" s="8">
        <f t="shared" si="252"/>
        <v>11086.039196599251</v>
      </c>
      <c r="E1242" s="8">
        <f t="shared" si="252"/>
        <v>10234.35254291783</v>
      </c>
      <c r="F1242" s="8">
        <f t="shared" si="252"/>
        <v>10231.610628160237</v>
      </c>
      <c r="G1242" s="8">
        <f t="shared" si="252"/>
        <v>10704.850214533128</v>
      </c>
      <c r="H1242" s="8">
        <f t="shared" si="252"/>
        <v>10623.510467158698</v>
      </c>
      <c r="I1242" s="8">
        <f t="shared" si="252"/>
        <v>9890.5053503632444</v>
      </c>
      <c r="J1242" s="8">
        <f t="shared" si="252"/>
        <v>10257.84050067072</v>
      </c>
      <c r="K1242" s="8">
        <f t="shared" si="252"/>
        <v>11960.57115994261</v>
      </c>
      <c r="L1242" s="8">
        <f t="shared" si="252"/>
        <v>10459.104484908654</v>
      </c>
      <c r="M1242" s="8">
        <f t="shared" si="252"/>
        <v>9712.7497417397826</v>
      </c>
      <c r="N1242" s="8">
        <f t="shared" si="252"/>
        <v>9571.7344925448979</v>
      </c>
      <c r="O1242" s="8">
        <f t="shared" si="252"/>
        <v>11093.620803362626</v>
      </c>
      <c r="P1242" s="8">
        <f t="shared" si="252"/>
        <v>125822.61332812515</v>
      </c>
    </row>
    <row r="1243" spans="1:16" x14ac:dyDescent="0.25">
      <c r="A1243" s="11" t="s">
        <v>20</v>
      </c>
      <c r="B1243" s="7"/>
      <c r="C1243" s="7"/>
      <c r="D1243" s="8">
        <f t="shared" si="252"/>
        <v>9641.3355634183754</v>
      </c>
      <c r="E1243" s="8">
        <f t="shared" si="252"/>
        <v>9996.9218041106851</v>
      </c>
      <c r="F1243" s="8">
        <f t="shared" si="252"/>
        <v>11244.190699079089</v>
      </c>
      <c r="G1243" s="8">
        <f t="shared" si="252"/>
        <v>11124.968573973561</v>
      </c>
      <c r="H1243" s="8">
        <f t="shared" si="252"/>
        <v>12527.035037875143</v>
      </c>
      <c r="I1243" s="8">
        <f t="shared" si="252"/>
        <v>11768.524898315889</v>
      </c>
      <c r="J1243" s="8">
        <f t="shared" si="252"/>
        <v>11203.949025373435</v>
      </c>
      <c r="K1243" s="8">
        <f t="shared" si="252"/>
        <v>11112.868602158798</v>
      </c>
      <c r="L1243" s="8">
        <f t="shared" si="252"/>
        <v>12017.052116554221</v>
      </c>
      <c r="M1243" s="8">
        <f t="shared" si="252"/>
        <v>11486.188364267568</v>
      </c>
      <c r="N1243" s="8">
        <f t="shared" si="252"/>
        <v>11200.166185887228</v>
      </c>
      <c r="O1243" s="8">
        <f t="shared" si="252"/>
        <v>10707.669118069616</v>
      </c>
      <c r="P1243" s="8">
        <f t="shared" si="252"/>
        <v>134033.61879333784</v>
      </c>
    </row>
    <row r="1244" spans="1:16" x14ac:dyDescent="0.25">
      <c r="A1244" s="11" t="s">
        <v>21</v>
      </c>
      <c r="B1244" s="7"/>
      <c r="C1244" s="7"/>
      <c r="D1244" s="8">
        <f>(D1214/D1229)*1000</f>
        <v>286412.35771179199</v>
      </c>
      <c r="E1244" s="8">
        <f t="shared" si="252"/>
        <v>261268.54235331216</v>
      </c>
      <c r="F1244" s="8">
        <f t="shared" si="252"/>
        <v>245941.95895724828</v>
      </c>
      <c r="G1244" s="8">
        <f t="shared" si="252"/>
        <v>285643.14186661335</v>
      </c>
      <c r="H1244" s="8">
        <f t="shared" si="252"/>
        <v>289994.51604772505</v>
      </c>
      <c r="I1244" s="8">
        <f t="shared" si="252"/>
        <v>285785.81427114975</v>
      </c>
      <c r="J1244" s="8">
        <f t="shared" si="252"/>
        <v>300243.21778515319</v>
      </c>
      <c r="K1244" s="8">
        <f t="shared" si="252"/>
        <v>301848.38732885168</v>
      </c>
      <c r="L1244" s="8">
        <f t="shared" si="252"/>
        <v>299536.00254249031</v>
      </c>
      <c r="M1244" s="8">
        <f t="shared" si="252"/>
        <v>296633.88241076132</v>
      </c>
      <c r="N1244" s="8">
        <f t="shared" si="252"/>
        <v>269159.24313693581</v>
      </c>
      <c r="O1244" s="8">
        <f t="shared" si="252"/>
        <v>256429.00687323674</v>
      </c>
      <c r="P1244" s="8">
        <f t="shared" si="252"/>
        <v>3378896.0712852697</v>
      </c>
    </row>
    <row r="1245" spans="1:16" x14ac:dyDescent="0.25">
      <c r="A1245" s="11"/>
      <c r="B1245" s="7"/>
      <c r="C1245" s="7"/>
      <c r="D1245" s="8"/>
      <c r="E1245" s="8"/>
      <c r="F1245" s="8"/>
      <c r="G1245" s="8"/>
      <c r="H1245" s="8"/>
      <c r="I1245" s="8"/>
      <c r="J1245" s="8"/>
      <c r="K1245" s="8"/>
      <c r="L1245" s="8"/>
      <c r="M1245" s="8"/>
      <c r="N1245" s="8"/>
      <c r="O1245" s="8"/>
      <c r="P1245" s="8"/>
    </row>
    <row r="1246" spans="1:16" x14ac:dyDescent="0.25">
      <c r="A1246" s="10" t="s">
        <v>22</v>
      </c>
      <c r="B1246" s="7"/>
      <c r="C1246" s="7"/>
      <c r="D1246" s="8"/>
      <c r="E1246" s="8"/>
      <c r="F1246" s="8"/>
      <c r="G1246" s="8"/>
      <c r="H1246" s="8"/>
      <c r="I1246" s="8"/>
      <c r="J1246" s="8"/>
      <c r="K1246" s="8"/>
      <c r="L1246" s="8"/>
      <c r="M1246" s="8"/>
      <c r="N1246" s="8"/>
      <c r="O1246" s="8"/>
      <c r="P1246" s="8"/>
    </row>
    <row r="1247" spans="1:16" x14ac:dyDescent="0.25">
      <c r="A1247" s="10" t="s">
        <v>28</v>
      </c>
      <c r="B1247" s="7"/>
      <c r="C1247" s="7"/>
      <c r="D1247" s="8">
        <f t="shared" ref="D1247:P1247" si="253">(D1217/D1232)*1000</f>
        <v>1737.1507768298795</v>
      </c>
      <c r="E1247" s="8">
        <f t="shared" si="253"/>
        <v>1579.5838796476201</v>
      </c>
      <c r="F1247" s="8">
        <f t="shared" si="253"/>
        <v>1575.6975284246348</v>
      </c>
      <c r="G1247" s="8">
        <f t="shared" si="253"/>
        <v>1599.7705097031503</v>
      </c>
      <c r="H1247" s="8">
        <f t="shared" si="253"/>
        <v>1798.2024806751824</v>
      </c>
      <c r="I1247" s="8">
        <f t="shared" si="253"/>
        <v>1958.6804334560431</v>
      </c>
      <c r="J1247" s="8">
        <f t="shared" si="253"/>
        <v>2070.3092097354884</v>
      </c>
      <c r="K1247" s="8">
        <f t="shared" si="253"/>
        <v>2099.2129072774801</v>
      </c>
      <c r="L1247" s="8">
        <f t="shared" si="253"/>
        <v>2046.9371453699869</v>
      </c>
      <c r="M1247" s="8">
        <f t="shared" si="253"/>
        <v>1890.6750309370407</v>
      </c>
      <c r="N1247" s="8">
        <f t="shared" si="253"/>
        <v>1659.9898452575039</v>
      </c>
      <c r="O1247" s="8">
        <f t="shared" si="253"/>
        <v>1646.1805502039838</v>
      </c>
      <c r="P1247" s="8">
        <f t="shared" si="253"/>
        <v>21664.87856767781</v>
      </c>
    </row>
    <row r="1248" spans="1:16" x14ac:dyDescent="0.25">
      <c r="A1248" s="10"/>
      <c r="B1248" s="7"/>
      <c r="C1248" s="7"/>
      <c r="D1248" s="8"/>
      <c r="E1248" s="8"/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</row>
    <row r="1249" spans="1:32" x14ac:dyDescent="0.25">
      <c r="A1249" s="11" t="s">
        <v>24</v>
      </c>
      <c r="B1249" s="7"/>
      <c r="C1249" s="7"/>
      <c r="D1249" s="8">
        <f t="shared" ref="D1249:P1249" si="254">(D1219/D1234)*1000</f>
        <v>213310764.55566829</v>
      </c>
      <c r="E1249" s="8">
        <f t="shared" si="254"/>
        <v>211690722.37770802</v>
      </c>
      <c r="F1249" s="8">
        <f t="shared" si="254"/>
        <v>204607197.68861607</v>
      </c>
      <c r="G1249" s="8">
        <f t="shared" si="254"/>
        <v>241401884.01600903</v>
      </c>
      <c r="H1249" s="8">
        <f t="shared" si="254"/>
        <v>262411296.77810782</v>
      </c>
      <c r="I1249" s="8">
        <f t="shared" si="254"/>
        <v>270535190.95919544</v>
      </c>
      <c r="J1249" s="8">
        <f t="shared" si="254"/>
        <v>281831998.01866728</v>
      </c>
      <c r="K1249" s="8">
        <f t="shared" si="254"/>
        <v>272452493.52632982</v>
      </c>
      <c r="L1249" s="8">
        <f t="shared" si="254"/>
        <v>288031522.33530521</v>
      </c>
      <c r="M1249" s="8">
        <f t="shared" si="254"/>
        <v>277278598.39948595</v>
      </c>
      <c r="N1249" s="8">
        <f t="shared" si="254"/>
        <v>253988533.83699155</v>
      </c>
      <c r="O1249" s="8">
        <f t="shared" si="254"/>
        <v>227656014.31277865</v>
      </c>
      <c r="P1249" s="8">
        <f t="shared" si="254"/>
        <v>3005196216.804863</v>
      </c>
    </row>
    <row r="1250" spans="1:32" x14ac:dyDescent="0.25">
      <c r="A1250" s="7"/>
      <c r="B1250" s="7"/>
      <c r="C1250" s="7"/>
      <c r="D1250" s="8"/>
      <c r="E1250" s="8"/>
      <c r="F1250" s="8"/>
      <c r="G1250" s="8"/>
      <c r="H1250" s="8"/>
      <c r="I1250" s="8"/>
      <c r="J1250" s="8"/>
      <c r="K1250" s="8"/>
      <c r="L1250" s="8"/>
      <c r="M1250" s="8"/>
      <c r="N1250" s="8"/>
      <c r="O1250" s="8"/>
      <c r="P1250" s="8"/>
    </row>
    <row r="1251" spans="1:32" x14ac:dyDescent="0.25">
      <c r="A1251" s="14" t="s">
        <v>29</v>
      </c>
      <c r="B1251" s="7"/>
      <c r="C1251" s="7"/>
      <c r="D1251" s="8">
        <f t="shared" ref="D1251:P1251" si="255">(D1221/D1236)*1000</f>
        <v>1808.8431156954935</v>
      </c>
      <c r="E1251" s="8">
        <f t="shared" si="255"/>
        <v>1650.6630628994239</v>
      </c>
      <c r="F1251" s="8">
        <f t="shared" si="255"/>
        <v>1644.3319761692171</v>
      </c>
      <c r="G1251" s="8">
        <f t="shared" si="255"/>
        <v>1680.6695740285325</v>
      </c>
      <c r="H1251" s="8">
        <f t="shared" si="255"/>
        <v>1886.0575482433267</v>
      </c>
      <c r="I1251" s="8">
        <f t="shared" si="255"/>
        <v>2049.168192764269</v>
      </c>
      <c r="J1251" s="8">
        <f t="shared" si="255"/>
        <v>2164.4848694306747</v>
      </c>
      <c r="K1251" s="8">
        <f t="shared" si="255"/>
        <v>2190.1664588163067</v>
      </c>
      <c r="L1251" s="8">
        <f t="shared" si="255"/>
        <v>2142.9988344008862</v>
      </c>
      <c r="M1251" s="8">
        <f t="shared" si="255"/>
        <v>1983.0614515771776</v>
      </c>
      <c r="N1251" s="8">
        <f t="shared" si="255"/>
        <v>1744.5348389107551</v>
      </c>
      <c r="O1251" s="8">
        <f t="shared" si="255"/>
        <v>1721.8873491636227</v>
      </c>
      <c r="P1251" s="8">
        <f t="shared" si="255"/>
        <v>22669.557793210424</v>
      </c>
    </row>
    <row r="1253" spans="1:32" x14ac:dyDescent="0.25">
      <c r="A1253" s="1" t="s">
        <v>60</v>
      </c>
      <c r="B1253" s="2"/>
      <c r="C1253" s="2"/>
      <c r="D1253" s="3"/>
      <c r="E1253" s="3"/>
      <c r="F1253" s="3"/>
      <c r="G1253" s="3"/>
      <c r="H1253" s="3"/>
      <c r="I1253" s="3"/>
      <c r="J1253" s="2"/>
      <c r="K1253" s="3"/>
      <c r="L1253" s="3"/>
      <c r="M1253" s="3"/>
      <c r="N1253" s="3"/>
      <c r="O1253" s="3"/>
      <c r="P1253" s="3"/>
    </row>
    <row r="1254" spans="1:32" x14ac:dyDescent="0.25">
      <c r="A1254" s="1" t="s">
        <v>1</v>
      </c>
      <c r="B1254" s="2"/>
      <c r="C1254" s="2"/>
      <c r="D1254" s="3"/>
      <c r="E1254" s="3"/>
      <c r="F1254" s="3"/>
      <c r="G1254" s="3"/>
      <c r="H1254" s="3"/>
      <c r="I1254" s="2"/>
      <c r="J1254" s="3"/>
      <c r="K1254" s="3"/>
      <c r="L1254" s="3"/>
      <c r="M1254" s="3"/>
      <c r="N1254" s="3"/>
      <c r="O1254" s="3"/>
      <c r="P1254" s="3"/>
    </row>
    <row r="1255" spans="1:32" x14ac:dyDescent="0.25">
      <c r="A1255" s="1" t="s">
        <v>31</v>
      </c>
      <c r="B1255" s="2"/>
      <c r="C1255" s="2"/>
      <c r="D1255" s="3"/>
      <c r="E1255" s="3"/>
      <c r="F1255" s="3"/>
      <c r="G1255" s="3"/>
      <c r="H1255" s="3"/>
      <c r="I1255" s="2"/>
      <c r="J1255" s="3"/>
      <c r="K1255" s="3"/>
      <c r="L1255" s="3"/>
      <c r="M1255" s="3"/>
      <c r="N1255" s="3"/>
      <c r="O1255" s="3"/>
      <c r="P1255" s="3"/>
    </row>
    <row r="1256" spans="1:32" x14ac:dyDescent="0.25">
      <c r="A1256" s="7"/>
      <c r="B1256" s="7"/>
      <c r="C1256" s="7"/>
      <c r="D1256" s="8"/>
      <c r="E1256" s="8"/>
      <c r="F1256" s="8"/>
      <c r="G1256" s="8"/>
      <c r="H1256" s="8"/>
      <c r="I1256" s="8"/>
      <c r="J1256" s="8"/>
      <c r="K1256" s="8"/>
      <c r="L1256" s="8"/>
      <c r="M1256" s="8"/>
      <c r="N1256" s="8"/>
      <c r="O1256" s="8"/>
      <c r="P1256" s="8"/>
    </row>
    <row r="1257" spans="1:32" x14ac:dyDescent="0.25">
      <c r="A1257" s="7"/>
      <c r="B1257" s="7"/>
      <c r="C1257" s="7"/>
      <c r="D1257" s="9" t="s">
        <v>2</v>
      </c>
      <c r="E1257" s="9" t="s">
        <v>3</v>
      </c>
      <c r="F1257" s="9" t="s">
        <v>4</v>
      </c>
      <c r="G1257" s="9" t="s">
        <v>5</v>
      </c>
      <c r="H1257" s="9" t="s">
        <v>6</v>
      </c>
      <c r="I1257" s="9" t="s">
        <v>7</v>
      </c>
      <c r="J1257" s="9" t="s">
        <v>8</v>
      </c>
      <c r="K1257" s="9" t="s">
        <v>9</v>
      </c>
      <c r="L1257" s="9" t="s">
        <v>10</v>
      </c>
      <c r="M1257" s="9" t="s">
        <v>11</v>
      </c>
      <c r="N1257" s="9" t="s">
        <v>12</v>
      </c>
      <c r="O1257" s="9" t="s">
        <v>13</v>
      </c>
      <c r="P1257" s="9" t="s">
        <v>14</v>
      </c>
      <c r="U1257" s="9" t="s">
        <v>2</v>
      </c>
      <c r="V1257" s="9" t="s">
        <v>3</v>
      </c>
      <c r="W1257" s="9" t="s">
        <v>4</v>
      </c>
      <c r="X1257" s="9" t="s">
        <v>5</v>
      </c>
      <c r="Y1257" s="9" t="s">
        <v>6</v>
      </c>
      <c r="Z1257" s="9" t="s">
        <v>7</v>
      </c>
      <c r="AA1257" s="9" t="s">
        <v>8</v>
      </c>
      <c r="AB1257" s="9" t="s">
        <v>9</v>
      </c>
      <c r="AC1257" s="9" t="s">
        <v>10</v>
      </c>
      <c r="AD1257" s="9" t="s">
        <v>11</v>
      </c>
      <c r="AE1257" s="9" t="s">
        <v>12</v>
      </c>
      <c r="AF1257" s="9" t="s">
        <v>13</v>
      </c>
    </row>
    <row r="1258" spans="1:32" x14ac:dyDescent="0.25">
      <c r="A1258" s="10" t="s">
        <v>15</v>
      </c>
      <c r="B1258" s="7"/>
      <c r="C1258" s="7"/>
      <c r="D1258" s="8"/>
      <c r="E1258" s="8"/>
      <c r="F1258" s="8"/>
      <c r="G1258" s="8"/>
      <c r="H1258" s="8"/>
      <c r="I1258" s="8"/>
      <c r="J1258" s="8"/>
      <c r="K1258" s="8"/>
      <c r="L1258" s="8"/>
      <c r="M1258" s="8"/>
      <c r="N1258" s="8"/>
      <c r="O1258" s="8"/>
      <c r="P1258" s="8"/>
    </row>
    <row r="1259" spans="1:32" x14ac:dyDescent="0.25">
      <c r="A1259" s="11" t="s">
        <v>16</v>
      </c>
      <c r="B1259" s="7"/>
      <c r="C1259" s="7"/>
      <c r="D1259" s="8">
        <v>5789410.6636006488</v>
      </c>
      <c r="E1259" s="8">
        <v>5152769.8374211658</v>
      </c>
      <c r="F1259" s="8">
        <v>5078836.3689953368</v>
      </c>
      <c r="G1259" s="8">
        <v>5215656.1347000832</v>
      </c>
      <c r="H1259" s="8">
        <v>6019356.9358647503</v>
      </c>
      <c r="I1259" s="8">
        <v>6775947.4859036831</v>
      </c>
      <c r="J1259" s="8">
        <v>7309631.7132984018</v>
      </c>
      <c r="K1259" s="8">
        <v>7473228.3604783993</v>
      </c>
      <c r="L1259" s="8">
        <v>7248866.2449401822</v>
      </c>
      <c r="M1259" s="8">
        <v>6556503.5004344583</v>
      </c>
      <c r="N1259" s="8">
        <v>5518284.1654520221</v>
      </c>
      <c r="O1259" s="8">
        <v>5369994.9927401803</v>
      </c>
      <c r="P1259" s="8">
        <f t="shared" ref="P1259:P1264" si="256">SUM(D1259:O1259)</f>
        <v>73508486.403829321</v>
      </c>
      <c r="U1259" s="22">
        <f>+AF1209+1</f>
        <v>193</v>
      </c>
      <c r="V1259" s="22">
        <f>+U1259+1</f>
        <v>194</v>
      </c>
      <c r="W1259" s="22">
        <f t="shared" ref="W1259:AF1259" si="257">+V1259+1</f>
        <v>195</v>
      </c>
      <c r="X1259" s="22">
        <f t="shared" si="257"/>
        <v>196</v>
      </c>
      <c r="Y1259" s="22">
        <f t="shared" si="257"/>
        <v>197</v>
      </c>
      <c r="Z1259" s="22">
        <f t="shared" si="257"/>
        <v>198</v>
      </c>
      <c r="AA1259" s="22">
        <f t="shared" si="257"/>
        <v>199</v>
      </c>
      <c r="AB1259" s="22">
        <f t="shared" si="257"/>
        <v>200</v>
      </c>
      <c r="AC1259" s="22">
        <f t="shared" si="257"/>
        <v>201</v>
      </c>
      <c r="AD1259" s="22">
        <f t="shared" si="257"/>
        <v>202</v>
      </c>
      <c r="AE1259" s="22">
        <f t="shared" si="257"/>
        <v>203</v>
      </c>
      <c r="AF1259" s="22">
        <f t="shared" si="257"/>
        <v>204</v>
      </c>
    </row>
    <row r="1260" spans="1:32" x14ac:dyDescent="0.25">
      <c r="A1260" s="11" t="s">
        <v>17</v>
      </c>
      <c r="B1260" s="7"/>
      <c r="C1260" s="7"/>
      <c r="D1260" s="8">
        <v>4352740.0378034664</v>
      </c>
      <c r="E1260" s="8">
        <v>3907578.1808060599</v>
      </c>
      <c r="F1260" s="8">
        <v>4008854.0944474912</v>
      </c>
      <c r="G1260" s="8">
        <v>4121551.8825232508</v>
      </c>
      <c r="H1260" s="8">
        <v>4525858.9158205241</v>
      </c>
      <c r="I1260" s="8">
        <v>4753145.3295229012</v>
      </c>
      <c r="J1260" s="8">
        <v>4903241.4500019625</v>
      </c>
      <c r="K1260" s="8">
        <v>4916392.4619298596</v>
      </c>
      <c r="L1260" s="8">
        <v>4843464.7763486933</v>
      </c>
      <c r="M1260" s="8">
        <v>4602704.1160442699</v>
      </c>
      <c r="N1260" s="8">
        <v>4251675.070035615</v>
      </c>
      <c r="O1260" s="8">
        <v>4320337.7645999929</v>
      </c>
      <c r="P1260" s="8">
        <f t="shared" si="256"/>
        <v>53507544.07988409</v>
      </c>
    </row>
    <row r="1261" spans="1:32" x14ac:dyDescent="0.25">
      <c r="A1261" s="11" t="s">
        <v>18</v>
      </c>
      <c r="B1261" s="7"/>
      <c r="C1261" s="7"/>
      <c r="D1261" s="8">
        <v>293016.98131628241</v>
      </c>
      <c r="E1261" s="8">
        <v>292274.6700754732</v>
      </c>
      <c r="F1261" s="8">
        <v>292619.48166028177</v>
      </c>
      <c r="G1261" s="8">
        <v>293193.38582592737</v>
      </c>
      <c r="H1261" s="8">
        <v>294345.30013002385</v>
      </c>
      <c r="I1261" s="8">
        <v>295244.5144468185</v>
      </c>
      <c r="J1261" s="8">
        <v>295897.81028954365</v>
      </c>
      <c r="K1261" s="8">
        <v>295971.35223061079</v>
      </c>
      <c r="L1261" s="8">
        <v>295272.39961368236</v>
      </c>
      <c r="M1261" s="8">
        <v>294213.50716888363</v>
      </c>
      <c r="N1261" s="8">
        <v>292638.91354546417</v>
      </c>
      <c r="O1261" s="8">
        <v>292336.30186736688</v>
      </c>
      <c r="P1261" s="8">
        <f t="shared" si="256"/>
        <v>3527024.6181703582</v>
      </c>
    </row>
    <row r="1262" spans="1:32" x14ac:dyDescent="0.25">
      <c r="A1262" s="11" t="s">
        <v>19</v>
      </c>
      <c r="B1262" s="7"/>
      <c r="C1262" s="7"/>
      <c r="D1262" s="8">
        <v>56477.460001950429</v>
      </c>
      <c r="E1262" s="8">
        <v>52201.295946438571</v>
      </c>
      <c r="F1262" s="8">
        <v>52249.979950221503</v>
      </c>
      <c r="G1262" s="8">
        <v>54732.209461818988</v>
      </c>
      <c r="H1262" s="8">
        <v>54381.320616924138</v>
      </c>
      <c r="I1262" s="8">
        <v>50689.56355833853</v>
      </c>
      <c r="J1262" s="8">
        <v>52634.856092844289</v>
      </c>
      <c r="K1262" s="8">
        <v>61444.909181169358</v>
      </c>
      <c r="L1262" s="8">
        <v>53795.263906308988</v>
      </c>
      <c r="M1262" s="8">
        <v>50015.700986891236</v>
      </c>
      <c r="N1262" s="8">
        <v>49347.879354864061</v>
      </c>
      <c r="O1262" s="8">
        <v>57261.659500829504</v>
      </c>
      <c r="P1262" s="8">
        <f t="shared" si="256"/>
        <v>645232.09855859948</v>
      </c>
    </row>
    <row r="1263" spans="1:32" x14ac:dyDescent="0.25">
      <c r="A1263" s="11" t="s">
        <v>20</v>
      </c>
      <c r="B1263" s="7"/>
      <c r="C1263" s="7"/>
      <c r="D1263" s="8">
        <v>1616.9848150893627</v>
      </c>
      <c r="E1263" s="8">
        <v>1676.3558259011318</v>
      </c>
      <c r="F1263" s="8">
        <v>1885.676588153467</v>
      </c>
      <c r="G1263" s="8">
        <v>1866.114227525858</v>
      </c>
      <c r="H1263" s="8">
        <v>2101.7877430366825</v>
      </c>
      <c r="I1263" s="8">
        <v>1974.4867805578424</v>
      </c>
      <c r="J1263" s="8">
        <v>1879.9865082250983</v>
      </c>
      <c r="K1263" s="8">
        <v>1864.6699244894753</v>
      </c>
      <c r="L1263" s="8">
        <v>2015.9651946852007</v>
      </c>
      <c r="M1263" s="8">
        <v>1926.6996378653121</v>
      </c>
      <c r="N1263" s="8">
        <v>1878.197424506581</v>
      </c>
      <c r="O1263" s="8">
        <v>1785.17861236677</v>
      </c>
      <c r="P1263" s="8">
        <f t="shared" si="256"/>
        <v>22472.103282402782</v>
      </c>
    </row>
    <row r="1264" spans="1:32" x14ac:dyDescent="0.25">
      <c r="A1264" s="11" t="s">
        <v>21</v>
      </c>
      <c r="B1264" s="7"/>
      <c r="C1264" s="7"/>
      <c r="D1264" s="8">
        <v>7733.1331708908065</v>
      </c>
      <c r="E1264" s="8">
        <v>7054.2496782302851</v>
      </c>
      <c r="F1264" s="8">
        <v>6640.4335540771481</v>
      </c>
      <c r="G1264" s="8">
        <v>7712.3675848007206</v>
      </c>
      <c r="H1264" s="8">
        <v>7829.8490333557138</v>
      </c>
      <c r="I1264" s="8">
        <v>7716.2165073394754</v>
      </c>
      <c r="J1264" s="8">
        <v>8106.5658675927361</v>
      </c>
      <c r="K1264" s="8">
        <v>8149.9073479835824</v>
      </c>
      <c r="L1264" s="8">
        <v>8087.4726195225358</v>
      </c>
      <c r="M1264" s="8">
        <v>8009.1149336085682</v>
      </c>
      <c r="N1264" s="8">
        <v>7267.2992176513671</v>
      </c>
      <c r="O1264" s="8">
        <v>6923.5834072113048</v>
      </c>
      <c r="P1264" s="8">
        <f t="shared" si="256"/>
        <v>91230.192922264236</v>
      </c>
    </row>
    <row r="1265" spans="1:16" x14ac:dyDescent="0.25">
      <c r="A1265" s="11"/>
      <c r="B1265" s="7"/>
      <c r="C1265" s="7"/>
      <c r="D1265" s="8"/>
      <c r="E1265" s="8"/>
      <c r="F1265" s="8"/>
      <c r="G1265" s="8"/>
      <c r="H1265" s="8"/>
      <c r="I1265" s="8"/>
      <c r="J1265" s="8"/>
      <c r="K1265" s="8"/>
      <c r="L1265" s="8"/>
      <c r="M1265" s="8"/>
      <c r="N1265" s="8"/>
      <c r="O1265" s="8"/>
      <c r="P1265" s="8"/>
    </row>
    <row r="1266" spans="1:16" x14ac:dyDescent="0.25">
      <c r="A1266" s="10" t="s">
        <v>22</v>
      </c>
      <c r="B1266" s="7"/>
      <c r="C1266" s="7"/>
      <c r="D1266" s="8"/>
      <c r="E1266" s="8"/>
      <c r="F1266" s="8"/>
      <c r="G1266" s="8"/>
      <c r="H1266" s="8"/>
      <c r="I1266" s="8"/>
      <c r="J1266" s="8"/>
      <c r="K1266" s="8"/>
      <c r="L1266" s="8"/>
      <c r="M1266" s="8"/>
      <c r="N1266" s="8"/>
      <c r="O1266" s="8"/>
      <c r="P1266" s="8"/>
    </row>
    <row r="1267" spans="1:16" x14ac:dyDescent="0.25">
      <c r="A1267" s="10" t="s">
        <v>23</v>
      </c>
      <c r="B1267" s="7"/>
      <c r="C1267" s="7"/>
      <c r="D1267" s="8">
        <f>SUM(D1259:D1266)</f>
        <v>10500995.260708328</v>
      </c>
      <c r="E1267" s="8">
        <f t="shared" ref="E1267:P1267" si="258">SUM(E1259:E1266)</f>
        <v>9413554.5897532664</v>
      </c>
      <c r="F1267" s="8">
        <f t="shared" si="258"/>
        <v>9441086.035195563</v>
      </c>
      <c r="G1267" s="8">
        <f t="shared" si="258"/>
        <v>9694712.094323406</v>
      </c>
      <c r="H1267" s="8">
        <f t="shared" si="258"/>
        <v>10903874.109208615</v>
      </c>
      <c r="I1267" s="8">
        <f t="shared" si="258"/>
        <v>11884717.596719639</v>
      </c>
      <c r="J1267" s="8">
        <f t="shared" si="258"/>
        <v>12571392.382058572</v>
      </c>
      <c r="K1267" s="8">
        <f t="shared" si="258"/>
        <v>12757051.661092512</v>
      </c>
      <c r="L1267" s="8">
        <f t="shared" si="258"/>
        <v>12451502.122623075</v>
      </c>
      <c r="M1267" s="8">
        <f t="shared" si="258"/>
        <v>11513372.639205977</v>
      </c>
      <c r="N1267" s="8">
        <f t="shared" si="258"/>
        <v>10121091.525030121</v>
      </c>
      <c r="O1267" s="8">
        <f t="shared" si="258"/>
        <v>10048639.48072795</v>
      </c>
      <c r="P1267" s="8">
        <f t="shared" si="258"/>
        <v>131301989.49664705</v>
      </c>
    </row>
    <row r="1268" spans="1:16" x14ac:dyDescent="0.25">
      <c r="A1268" s="10"/>
      <c r="B1268" s="7"/>
      <c r="C1268" s="7"/>
      <c r="D1268" s="8"/>
      <c r="E1268" s="8"/>
      <c r="F1268" s="8"/>
      <c r="G1268" s="8"/>
      <c r="H1268" s="8"/>
      <c r="I1268" s="8"/>
      <c r="J1268" s="8"/>
      <c r="K1268" s="8"/>
      <c r="L1268" s="8"/>
      <c r="M1268" s="8"/>
      <c r="N1268" s="8"/>
      <c r="O1268" s="8"/>
      <c r="P1268" s="8"/>
    </row>
    <row r="1269" spans="1:16" x14ac:dyDescent="0.25">
      <c r="A1269" s="11" t="s">
        <v>24</v>
      </c>
      <c r="B1269" s="7"/>
      <c r="C1269" s="7"/>
      <c r="D1269" s="8">
        <v>432836.50362030696</v>
      </c>
      <c r="E1269" s="8">
        <v>429547.25714743446</v>
      </c>
      <c r="F1269" s="8">
        <v>415178.25327324407</v>
      </c>
      <c r="G1269" s="8">
        <v>489846.57844189275</v>
      </c>
      <c r="H1269" s="8">
        <v>532485.73453458643</v>
      </c>
      <c r="I1269" s="8">
        <v>548949.68212096533</v>
      </c>
      <c r="J1269" s="8">
        <v>571861.29234221077</v>
      </c>
      <c r="K1269" s="8">
        <v>552796.79709751904</v>
      </c>
      <c r="L1269" s="8">
        <v>584424.63442300889</v>
      </c>
      <c r="M1269" s="8">
        <v>562637.87427516584</v>
      </c>
      <c r="N1269" s="8">
        <v>515376.9608181885</v>
      </c>
      <c r="O1269" s="8">
        <v>461960.8509040433</v>
      </c>
      <c r="P1269" s="8">
        <f>SUM(D1269:O1269)</f>
        <v>6097902.4189985655</v>
      </c>
    </row>
    <row r="1270" spans="1:16" x14ac:dyDescent="0.25">
      <c r="A1270" s="7"/>
      <c r="B1270" s="7"/>
      <c r="C1270" s="7"/>
      <c r="D1270" s="8"/>
      <c r="E1270" s="8"/>
      <c r="F1270" s="8"/>
      <c r="G1270" s="8"/>
      <c r="H1270" s="8"/>
      <c r="I1270" s="8"/>
      <c r="J1270" s="8"/>
      <c r="K1270" s="8"/>
      <c r="L1270" s="8"/>
      <c r="M1270" s="8"/>
      <c r="N1270" s="8"/>
      <c r="O1270" s="8"/>
      <c r="P1270" s="8"/>
    </row>
    <row r="1271" spans="1:16" x14ac:dyDescent="0.25">
      <c r="A1271" s="10" t="s">
        <v>25</v>
      </c>
      <c r="B1271" s="7"/>
      <c r="C1271" s="7"/>
      <c r="D1271" s="8">
        <f>SUM(D1267:D1269)</f>
        <v>10933831.764328636</v>
      </c>
      <c r="E1271" s="8">
        <f t="shared" ref="E1271:O1271" si="259">SUM(E1267:E1269)</f>
        <v>9843101.8469007015</v>
      </c>
      <c r="F1271" s="8">
        <f t="shared" si="259"/>
        <v>9856264.2884688079</v>
      </c>
      <c r="G1271" s="8">
        <f t="shared" si="259"/>
        <v>10184558.6727653</v>
      </c>
      <c r="H1271" s="8">
        <f t="shared" si="259"/>
        <v>11436359.843743201</v>
      </c>
      <c r="I1271" s="8">
        <f t="shared" si="259"/>
        <v>12433667.278840605</v>
      </c>
      <c r="J1271" s="8">
        <f t="shared" si="259"/>
        <v>13143253.674400782</v>
      </c>
      <c r="K1271" s="8">
        <f t="shared" si="259"/>
        <v>13309848.458190031</v>
      </c>
      <c r="L1271" s="8">
        <f t="shared" si="259"/>
        <v>13035926.757046083</v>
      </c>
      <c r="M1271" s="8">
        <f t="shared" si="259"/>
        <v>12076010.513481144</v>
      </c>
      <c r="N1271" s="8">
        <f t="shared" si="259"/>
        <v>10636468.485848309</v>
      </c>
      <c r="O1271" s="8">
        <f t="shared" si="259"/>
        <v>10510600.331631994</v>
      </c>
      <c r="P1271" s="8">
        <f>SUM(P1267:P1269)</f>
        <v>137399891.9156456</v>
      </c>
    </row>
    <row r="1272" spans="1:16" x14ac:dyDescent="0.25">
      <c r="A1272" s="7"/>
      <c r="B1272" s="7"/>
      <c r="C1272" s="7"/>
      <c r="D1272" s="8"/>
      <c r="E1272" s="8"/>
      <c r="F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</row>
    <row r="1273" spans="1:16" x14ac:dyDescent="0.25">
      <c r="A1273" s="10" t="s">
        <v>26</v>
      </c>
      <c r="B1273" s="7"/>
      <c r="C1273" s="7"/>
      <c r="D1273" s="8"/>
      <c r="E1273" s="8"/>
      <c r="F1273" s="8"/>
      <c r="G1273" s="8"/>
      <c r="H1273" s="8"/>
      <c r="I1273" s="8"/>
      <c r="J1273" s="8"/>
      <c r="K1273" s="8"/>
      <c r="L1273" s="8"/>
      <c r="M1273" s="8"/>
      <c r="N1273" s="8"/>
      <c r="O1273" s="8"/>
      <c r="P1273" s="8"/>
    </row>
    <row r="1274" spans="1:16" x14ac:dyDescent="0.25">
      <c r="A1274" s="11" t="s">
        <v>16</v>
      </c>
      <c r="B1274" s="7"/>
      <c r="C1274" s="7"/>
      <c r="D1274" s="13">
        <v>5367870.3031838983</v>
      </c>
      <c r="E1274" s="13">
        <v>5373175.7037993334</v>
      </c>
      <c r="F1274" s="13">
        <v>5378509.5590616111</v>
      </c>
      <c r="G1274" s="13">
        <v>5383841.4585021129</v>
      </c>
      <c r="H1274" s="13">
        <v>5389183.5824384065</v>
      </c>
      <c r="I1274" s="13">
        <v>5394531.5966258841</v>
      </c>
      <c r="J1274" s="13">
        <v>5399899.3175586509</v>
      </c>
      <c r="K1274" s="13">
        <v>5405328.2122834008</v>
      </c>
      <c r="L1274" s="13">
        <v>5410760.6263769539</v>
      </c>
      <c r="M1274" s="13">
        <v>5416173.7919357968</v>
      </c>
      <c r="N1274" s="13">
        <v>5421544.1984916134</v>
      </c>
      <c r="O1274" s="13">
        <v>5426900.9949861718</v>
      </c>
      <c r="P1274" s="8">
        <f>AVERAGE(C1274:O1274)</f>
        <v>5397309.9454369852</v>
      </c>
    </row>
    <row r="1275" spans="1:16" x14ac:dyDescent="0.25">
      <c r="A1275" s="11" t="s">
        <v>17</v>
      </c>
      <c r="B1275" s="7"/>
      <c r="C1275" s="7"/>
      <c r="D1275" s="13">
        <v>632118.00530494761</v>
      </c>
      <c r="E1275" s="13">
        <v>632534.34406494221</v>
      </c>
      <c r="F1275" s="13">
        <v>632934.04507866642</v>
      </c>
      <c r="G1275" s="13">
        <v>633333.80239004036</v>
      </c>
      <c r="H1275" s="13">
        <v>633724.81045970519</v>
      </c>
      <c r="I1275" s="13">
        <v>634109.11216636386</v>
      </c>
      <c r="J1275" s="13">
        <v>634480.24694746314</v>
      </c>
      <c r="K1275" s="13">
        <v>634841.88280228979</v>
      </c>
      <c r="L1275" s="13">
        <v>635204.18325427989</v>
      </c>
      <c r="M1275" s="13">
        <v>635579.76702227432</v>
      </c>
      <c r="N1275" s="13">
        <v>635980.45080981054</v>
      </c>
      <c r="O1275" s="13">
        <v>636387.99542716797</v>
      </c>
      <c r="P1275" s="8">
        <f>AVERAGE(D1275:O1275)</f>
        <v>634269.05381066271</v>
      </c>
    </row>
    <row r="1276" spans="1:16" x14ac:dyDescent="0.25">
      <c r="A1276" s="11" t="s">
        <v>18</v>
      </c>
      <c r="B1276" s="7"/>
      <c r="C1276" s="7"/>
      <c r="D1276" s="13">
        <v>14869.024513459659</v>
      </c>
      <c r="E1276" s="13">
        <v>14879.791957272704</v>
      </c>
      <c r="F1276" s="13">
        <v>14878.746334053951</v>
      </c>
      <c r="G1276" s="13">
        <v>14879.604066105536</v>
      </c>
      <c r="H1276" s="13">
        <v>14878.990372820588</v>
      </c>
      <c r="I1276" s="13">
        <v>14879.19661771105</v>
      </c>
      <c r="J1276" s="13">
        <v>14872.866866805118</v>
      </c>
      <c r="K1276" s="13">
        <v>14858.132973398177</v>
      </c>
      <c r="L1276" s="13">
        <v>14839.218933203716</v>
      </c>
      <c r="M1276" s="13">
        <v>14826.273928501692</v>
      </c>
      <c r="N1276" s="13">
        <v>14830.991721686099</v>
      </c>
      <c r="O1276" s="13">
        <v>14843.462558321387</v>
      </c>
      <c r="P1276" s="8">
        <f>AVERAGE(D1276:O1276)</f>
        <v>14861.358403611639</v>
      </c>
    </row>
    <row r="1277" spans="1:16" x14ac:dyDescent="0.25">
      <c r="A1277" s="11" t="s">
        <v>19</v>
      </c>
      <c r="B1277" s="7"/>
      <c r="C1277" s="7"/>
      <c r="D1277" s="13">
        <v>5094.4669237030503</v>
      </c>
      <c r="E1277" s="13">
        <v>5100.5958342290896</v>
      </c>
      <c r="F1277" s="13">
        <v>5106.7209112136297</v>
      </c>
      <c r="G1277" s="13">
        <v>5112.8421570545097</v>
      </c>
      <c r="H1277" s="13">
        <v>5118.9595741480598</v>
      </c>
      <c r="I1277" s="13">
        <v>5125.0731648890796</v>
      </c>
      <c r="J1277" s="13">
        <v>5131.18293167092</v>
      </c>
      <c r="K1277" s="13">
        <v>5137.28887688539</v>
      </c>
      <c r="L1277" s="13">
        <v>5143.39100292283</v>
      </c>
      <c r="M1277" s="13">
        <v>5149.4893121720897</v>
      </c>
      <c r="N1277" s="13">
        <v>5155.5838070205</v>
      </c>
      <c r="O1277" s="13">
        <v>5161.67448985391</v>
      </c>
      <c r="P1277" s="8">
        <f>AVERAGE(D1277:O1277)</f>
        <v>5128.1057488135875</v>
      </c>
    </row>
    <row r="1278" spans="1:16" x14ac:dyDescent="0.25">
      <c r="A1278" s="11" t="s">
        <v>20</v>
      </c>
      <c r="B1278" s="7"/>
      <c r="C1278" s="7"/>
      <c r="D1278" s="13">
        <v>167</v>
      </c>
      <c r="E1278" s="13">
        <v>167</v>
      </c>
      <c r="F1278" s="13">
        <v>167</v>
      </c>
      <c r="G1278" s="13">
        <v>167</v>
      </c>
      <c r="H1278" s="13">
        <v>167</v>
      </c>
      <c r="I1278" s="13">
        <v>167</v>
      </c>
      <c r="J1278" s="13">
        <v>167</v>
      </c>
      <c r="K1278" s="13">
        <v>167</v>
      </c>
      <c r="L1278" s="13">
        <v>167</v>
      </c>
      <c r="M1278" s="13">
        <v>167</v>
      </c>
      <c r="N1278" s="13">
        <v>167</v>
      </c>
      <c r="O1278" s="13">
        <v>166</v>
      </c>
      <c r="P1278" s="8">
        <f>AVERAGE(D1278:O1278)</f>
        <v>166.91666666666666</v>
      </c>
    </row>
    <row r="1279" spans="1:16" x14ac:dyDescent="0.25">
      <c r="A1279" s="11" t="s">
        <v>21</v>
      </c>
      <c r="B1279" s="7"/>
      <c r="C1279" s="7"/>
      <c r="D1279" s="13">
        <v>27</v>
      </c>
      <c r="E1279" s="13">
        <v>27</v>
      </c>
      <c r="F1279" s="13">
        <v>27</v>
      </c>
      <c r="G1279" s="13">
        <v>27</v>
      </c>
      <c r="H1279" s="13">
        <v>27</v>
      </c>
      <c r="I1279" s="13">
        <v>27</v>
      </c>
      <c r="J1279" s="13">
        <v>27</v>
      </c>
      <c r="K1279" s="13">
        <v>27</v>
      </c>
      <c r="L1279" s="13">
        <v>27</v>
      </c>
      <c r="M1279" s="13">
        <v>27</v>
      </c>
      <c r="N1279" s="13">
        <v>27</v>
      </c>
      <c r="O1279" s="13">
        <v>27</v>
      </c>
      <c r="P1279" s="8">
        <f>AVERAGE(D1279:O1279)</f>
        <v>27</v>
      </c>
    </row>
    <row r="1280" spans="1:16" x14ac:dyDescent="0.25">
      <c r="A1280" s="11"/>
      <c r="B1280" s="7"/>
      <c r="C1280" s="7"/>
      <c r="D1280" s="8"/>
      <c r="E1280" s="8"/>
      <c r="F1280" s="8"/>
      <c r="G1280" s="8"/>
      <c r="H1280" s="8"/>
      <c r="I1280" s="8"/>
      <c r="J1280" s="8"/>
      <c r="K1280" s="8"/>
      <c r="L1280" s="8"/>
      <c r="M1280" s="8"/>
      <c r="N1280" s="8"/>
      <c r="O1280" s="8"/>
      <c r="P1280" s="8"/>
    </row>
    <row r="1281" spans="1:16" x14ac:dyDescent="0.25">
      <c r="A1281" s="10" t="s">
        <v>22</v>
      </c>
      <c r="B1281" s="7"/>
      <c r="C1281" s="7"/>
      <c r="D1281" s="8"/>
      <c r="E1281" s="8"/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</row>
    <row r="1282" spans="1:16" x14ac:dyDescent="0.25">
      <c r="A1282" s="10" t="s">
        <v>26</v>
      </c>
      <c r="B1282" s="7"/>
      <c r="C1282" s="7"/>
      <c r="D1282" s="8">
        <f t="shared" ref="D1282:P1282" si="260">SUM(D1274:D1281)</f>
        <v>6020145.799926009</v>
      </c>
      <c r="E1282" s="8">
        <f t="shared" si="260"/>
        <v>6025884.4356557783</v>
      </c>
      <c r="F1282" s="8">
        <f t="shared" si="260"/>
        <v>6031623.0713855447</v>
      </c>
      <c r="G1282" s="8">
        <f t="shared" si="260"/>
        <v>6037361.707115313</v>
      </c>
      <c r="H1282" s="8">
        <f t="shared" si="260"/>
        <v>6043100.3428450804</v>
      </c>
      <c r="I1282" s="8">
        <f t="shared" si="260"/>
        <v>6048838.9785748478</v>
      </c>
      <c r="J1282" s="8">
        <f t="shared" si="260"/>
        <v>6054577.6143045891</v>
      </c>
      <c r="K1282" s="8">
        <f t="shared" si="260"/>
        <v>6060359.5169359744</v>
      </c>
      <c r="L1282" s="8">
        <f t="shared" si="260"/>
        <v>6066141.4195673605</v>
      </c>
      <c r="M1282" s="8">
        <f t="shared" si="260"/>
        <v>6071923.3221987449</v>
      </c>
      <c r="N1282" s="8">
        <f t="shared" si="260"/>
        <v>6077705.2248301301</v>
      </c>
      <c r="O1282" s="8">
        <f t="shared" si="260"/>
        <v>6083487.1274615154</v>
      </c>
      <c r="P1282" s="8">
        <f t="shared" si="260"/>
        <v>6051762.3800667403</v>
      </c>
    </row>
    <row r="1283" spans="1:16" x14ac:dyDescent="0.25">
      <c r="A1283" s="10"/>
      <c r="B1283" s="7"/>
      <c r="C1283" s="7"/>
      <c r="D1283" s="8"/>
      <c r="E1283" s="8"/>
      <c r="F1283" s="8"/>
      <c r="G1283" s="8"/>
      <c r="H1283" s="8"/>
      <c r="I1283" s="8"/>
      <c r="J1283" s="8"/>
      <c r="K1283" s="8"/>
      <c r="L1283" s="8"/>
      <c r="M1283" s="8"/>
      <c r="N1283" s="8"/>
      <c r="O1283" s="8"/>
      <c r="P1283" s="8"/>
    </row>
    <row r="1284" spans="1:16" x14ac:dyDescent="0.25">
      <c r="A1284" s="11" t="s">
        <v>24</v>
      </c>
      <c r="B1284" s="7"/>
      <c r="C1284" s="7"/>
      <c r="D1284" s="13">
        <v>2</v>
      </c>
      <c r="E1284" s="13">
        <v>2</v>
      </c>
      <c r="F1284" s="13">
        <v>2</v>
      </c>
      <c r="G1284" s="13">
        <v>2</v>
      </c>
      <c r="H1284" s="13">
        <v>2</v>
      </c>
      <c r="I1284" s="13">
        <v>2</v>
      </c>
      <c r="J1284" s="13">
        <v>2</v>
      </c>
      <c r="K1284" s="13">
        <v>2</v>
      </c>
      <c r="L1284" s="13">
        <v>2</v>
      </c>
      <c r="M1284" s="13">
        <v>2</v>
      </c>
      <c r="N1284" s="13">
        <v>2</v>
      </c>
      <c r="O1284" s="13">
        <v>2</v>
      </c>
      <c r="P1284" s="8">
        <f>AVERAGE(D1284:O1284)</f>
        <v>2</v>
      </c>
    </row>
    <row r="1285" spans="1:16" x14ac:dyDescent="0.25">
      <c r="A1285" s="7"/>
      <c r="B1285" s="7"/>
      <c r="C1285" s="7"/>
      <c r="D1285" s="8"/>
      <c r="E1285" s="8"/>
      <c r="F1285" s="8"/>
      <c r="G1285" s="8"/>
      <c r="H1285" s="8"/>
      <c r="I1285" s="8"/>
      <c r="J1285" s="8"/>
      <c r="K1285" s="8"/>
      <c r="L1285" s="8"/>
      <c r="M1285" s="8"/>
      <c r="N1285" s="8"/>
      <c r="O1285" s="8"/>
      <c r="P1285" s="8"/>
    </row>
    <row r="1286" spans="1:16" x14ac:dyDescent="0.25">
      <c r="A1286" s="14" t="s">
        <v>27</v>
      </c>
      <c r="B1286" s="7"/>
      <c r="C1286" s="7"/>
      <c r="D1286" s="8">
        <f t="shared" ref="D1286:O1286" si="261">SUM(D1282:D1284)</f>
        <v>6020147.799926009</v>
      </c>
      <c r="E1286" s="8">
        <f t="shared" si="261"/>
        <v>6025886.4356557783</v>
      </c>
      <c r="F1286" s="8">
        <f t="shared" si="261"/>
        <v>6031625.0713855447</v>
      </c>
      <c r="G1286" s="8">
        <f t="shared" si="261"/>
        <v>6037363.707115313</v>
      </c>
      <c r="H1286" s="8">
        <f t="shared" si="261"/>
        <v>6043102.3428450804</v>
      </c>
      <c r="I1286" s="8">
        <f t="shared" si="261"/>
        <v>6048840.9785748478</v>
      </c>
      <c r="J1286" s="8">
        <f t="shared" si="261"/>
        <v>6054579.6143045891</v>
      </c>
      <c r="K1286" s="8">
        <f t="shared" si="261"/>
        <v>6060361.5169359744</v>
      </c>
      <c r="L1286" s="8">
        <f t="shared" si="261"/>
        <v>6066143.4195673605</v>
      </c>
      <c r="M1286" s="8">
        <f t="shared" si="261"/>
        <v>6071925.3221987449</v>
      </c>
      <c r="N1286" s="8">
        <f t="shared" si="261"/>
        <v>6077707.2248301301</v>
      </c>
      <c r="O1286" s="8">
        <f t="shared" si="261"/>
        <v>6083489.1274615154</v>
      </c>
      <c r="P1286" s="8">
        <f>SUM(P1282:P1284)</f>
        <v>6051764.3800667403</v>
      </c>
    </row>
    <row r="1287" spans="1:16" x14ac:dyDescent="0.25">
      <c r="A1287" s="7"/>
      <c r="B1287" s="7"/>
      <c r="C1287" s="7"/>
      <c r="D1287" s="8"/>
      <c r="E1287" s="8"/>
      <c r="F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/>
    </row>
    <row r="1288" spans="1:16" x14ac:dyDescent="0.25">
      <c r="A1288" s="10" t="s">
        <v>28</v>
      </c>
      <c r="B1288" s="7"/>
      <c r="C1288" s="7"/>
      <c r="D1288" s="8"/>
      <c r="E1288" s="8"/>
      <c r="F1288" s="8"/>
      <c r="G1288" s="8"/>
      <c r="H1288" s="8"/>
      <c r="I1288" s="8"/>
      <c r="J1288" s="8"/>
      <c r="K1288" s="8"/>
      <c r="L1288" s="8"/>
      <c r="M1288" s="8"/>
      <c r="N1288" s="8"/>
      <c r="O1288" s="8"/>
      <c r="P1288" s="8"/>
    </row>
    <row r="1289" spans="1:16" x14ac:dyDescent="0.25">
      <c r="A1289" s="11" t="s">
        <v>16</v>
      </c>
      <c r="B1289" s="7"/>
      <c r="C1289" s="7"/>
      <c r="D1289" s="8">
        <f t="shared" ref="D1289:P1294" si="262">(D1259/D1274)*1000</f>
        <v>1078.5302804664857</v>
      </c>
      <c r="E1289" s="8">
        <f t="shared" si="262"/>
        <v>958.98033518198179</v>
      </c>
      <c r="F1289" s="8">
        <f t="shared" si="262"/>
        <v>944.28322813680029</v>
      </c>
      <c r="G1289" s="8">
        <f t="shared" si="262"/>
        <v>968.76109278135721</v>
      </c>
      <c r="H1289" s="8">
        <f t="shared" si="262"/>
        <v>1116.932990644422</v>
      </c>
      <c r="I1289" s="8">
        <f t="shared" si="262"/>
        <v>1256.0770781548176</v>
      </c>
      <c r="J1289" s="8">
        <f t="shared" si="262"/>
        <v>1353.6607413271474</v>
      </c>
      <c r="K1289" s="8">
        <f t="shared" si="262"/>
        <v>1382.5669907510471</v>
      </c>
      <c r="L1289" s="8">
        <f t="shared" si="262"/>
        <v>1339.7129803899722</v>
      </c>
      <c r="M1289" s="8">
        <f t="shared" si="262"/>
        <v>1210.5415653752675</v>
      </c>
      <c r="N1289" s="8">
        <f t="shared" si="262"/>
        <v>1017.8436186109714</v>
      </c>
      <c r="O1289" s="8">
        <f t="shared" si="262"/>
        <v>989.51408874078118</v>
      </c>
      <c r="P1289" s="8">
        <f t="shared" si="262"/>
        <v>13619.4673174134</v>
      </c>
    </row>
    <row r="1290" spans="1:16" x14ac:dyDescent="0.25">
      <c r="A1290" s="11" t="s">
        <v>17</v>
      </c>
      <c r="B1290" s="7"/>
      <c r="C1290" s="7"/>
      <c r="D1290" s="8">
        <f t="shared" si="262"/>
        <v>6885.9611674937323</v>
      </c>
      <c r="E1290" s="8">
        <f t="shared" si="262"/>
        <v>6177.6537787565085</v>
      </c>
      <c r="F1290" s="8">
        <f t="shared" si="262"/>
        <v>6333.7627761028989</v>
      </c>
      <c r="G1290" s="8">
        <f t="shared" si="262"/>
        <v>6507.708679008706</v>
      </c>
      <c r="H1290" s="8">
        <f t="shared" si="262"/>
        <v>7141.678597903493</v>
      </c>
      <c r="I1290" s="8">
        <f t="shared" si="262"/>
        <v>7495.7846186507313</v>
      </c>
      <c r="J1290" s="8">
        <f t="shared" si="262"/>
        <v>7727.9654860681039</v>
      </c>
      <c r="K1290" s="8">
        <f t="shared" si="262"/>
        <v>7744.2786859432563</v>
      </c>
      <c r="L1290" s="8">
        <f t="shared" si="262"/>
        <v>7625.0517613637876</v>
      </c>
      <c r="M1290" s="8">
        <f t="shared" si="262"/>
        <v>7241.7410919296381</v>
      </c>
      <c r="N1290" s="8">
        <f t="shared" si="262"/>
        <v>6685.2291837301691</v>
      </c>
      <c r="O1290" s="8">
        <f t="shared" si="262"/>
        <v>6788.8423346201189</v>
      </c>
      <c r="P1290" s="8">
        <f t="shared" si="262"/>
        <v>84360.956534790617</v>
      </c>
    </row>
    <row r="1291" spans="1:16" x14ac:dyDescent="0.25">
      <c r="A1291" s="11" t="s">
        <v>18</v>
      </c>
      <c r="B1291" s="7"/>
      <c r="C1291" s="7"/>
      <c r="D1291" s="8">
        <f t="shared" si="262"/>
        <v>19706.536972283498</v>
      </c>
      <c r="E1291" s="8">
        <f t="shared" si="262"/>
        <v>19642.389551866007</v>
      </c>
      <c r="F1291" s="8">
        <f t="shared" si="262"/>
        <v>19666.94472037235</v>
      </c>
      <c r="G1291" s="8">
        <f t="shared" si="262"/>
        <v>19704.38087756628</v>
      </c>
      <c r="H1291" s="8">
        <f t="shared" si="262"/>
        <v>19782.612445781509</v>
      </c>
      <c r="I1291" s="8">
        <f t="shared" si="262"/>
        <v>19842.772565783704</v>
      </c>
      <c r="J1291" s="8">
        <f t="shared" si="262"/>
        <v>19895.142808678036</v>
      </c>
      <c r="K1291" s="8">
        <f t="shared" si="262"/>
        <v>19919.821202335068</v>
      </c>
      <c r="L1291" s="8">
        <f t="shared" si="262"/>
        <v>19898.109256477859</v>
      </c>
      <c r="M1291" s="8">
        <f t="shared" si="262"/>
        <v>19844.062546510373</v>
      </c>
      <c r="N1291" s="8">
        <f t="shared" si="262"/>
        <v>19731.580937879098</v>
      </c>
      <c r="O1291" s="8">
        <f t="shared" si="262"/>
        <v>19694.616449413305</v>
      </c>
      <c r="P1291" s="8">
        <f t="shared" si="262"/>
        <v>237328.54846655292</v>
      </c>
    </row>
    <row r="1292" spans="1:16" x14ac:dyDescent="0.25">
      <c r="A1292" s="11" t="s">
        <v>19</v>
      </c>
      <c r="B1292" s="7"/>
      <c r="C1292" s="7"/>
      <c r="D1292" s="8">
        <f t="shared" si="262"/>
        <v>11086.039196599251</v>
      </c>
      <c r="E1292" s="8">
        <f t="shared" si="262"/>
        <v>10234.35254291783</v>
      </c>
      <c r="F1292" s="8">
        <f t="shared" si="262"/>
        <v>10231.610628160237</v>
      </c>
      <c r="G1292" s="8">
        <f t="shared" si="262"/>
        <v>10704.850214533128</v>
      </c>
      <c r="H1292" s="8">
        <f t="shared" si="262"/>
        <v>10623.510467158698</v>
      </c>
      <c r="I1292" s="8">
        <f t="shared" si="262"/>
        <v>9890.5053503632444</v>
      </c>
      <c r="J1292" s="8">
        <f t="shared" si="262"/>
        <v>10257.84050067072</v>
      </c>
      <c r="K1292" s="8">
        <f t="shared" si="262"/>
        <v>11960.57115994261</v>
      </c>
      <c r="L1292" s="8">
        <f t="shared" si="262"/>
        <v>10459.104484908654</v>
      </c>
      <c r="M1292" s="8">
        <f t="shared" si="262"/>
        <v>9712.7497417397826</v>
      </c>
      <c r="N1292" s="8">
        <f t="shared" si="262"/>
        <v>9571.7344925448979</v>
      </c>
      <c r="O1292" s="8">
        <f t="shared" si="262"/>
        <v>11093.620803362626</v>
      </c>
      <c r="P1292" s="8">
        <f t="shared" si="262"/>
        <v>125822.69753463588</v>
      </c>
    </row>
    <row r="1293" spans="1:16" x14ac:dyDescent="0.25">
      <c r="A1293" s="11" t="s">
        <v>20</v>
      </c>
      <c r="B1293" s="7"/>
      <c r="C1293" s="7"/>
      <c r="D1293" s="8">
        <f t="shared" si="262"/>
        <v>9682.543802930315</v>
      </c>
      <c r="E1293" s="8">
        <f t="shared" si="262"/>
        <v>10038.058837731327</v>
      </c>
      <c r="F1293" s="8">
        <f t="shared" si="262"/>
        <v>11291.476575769264</v>
      </c>
      <c r="G1293" s="8">
        <f t="shared" si="262"/>
        <v>11174.336691771605</v>
      </c>
      <c r="H1293" s="8">
        <f t="shared" si="262"/>
        <v>12585.555347525045</v>
      </c>
      <c r="I1293" s="8">
        <f t="shared" si="262"/>
        <v>11823.274135076901</v>
      </c>
      <c r="J1293" s="8">
        <f t="shared" si="262"/>
        <v>11257.404240868851</v>
      </c>
      <c r="K1293" s="8">
        <f t="shared" si="262"/>
        <v>11165.68817059566</v>
      </c>
      <c r="L1293" s="8">
        <f t="shared" si="262"/>
        <v>12071.647872366471</v>
      </c>
      <c r="M1293" s="8">
        <f t="shared" si="262"/>
        <v>11537.123580031808</v>
      </c>
      <c r="N1293" s="8">
        <f t="shared" si="262"/>
        <v>11246.691164710066</v>
      </c>
      <c r="O1293" s="8">
        <f t="shared" si="262"/>
        <v>10754.088026305844</v>
      </c>
      <c r="P1293" s="8">
        <f t="shared" si="262"/>
        <v>134630.67368389087</v>
      </c>
    </row>
    <row r="1294" spans="1:16" x14ac:dyDescent="0.25">
      <c r="A1294" s="11" t="s">
        <v>21</v>
      </c>
      <c r="B1294" s="7"/>
      <c r="C1294" s="7"/>
      <c r="D1294" s="8">
        <f>(D1264/D1279)*1000</f>
        <v>286412.33966262249</v>
      </c>
      <c r="E1294" s="8">
        <f t="shared" si="262"/>
        <v>261268.50660112165</v>
      </c>
      <c r="F1294" s="8">
        <f t="shared" si="262"/>
        <v>245941.98348433879</v>
      </c>
      <c r="G1294" s="8">
        <f t="shared" si="262"/>
        <v>285643.24388150818</v>
      </c>
      <c r="H1294" s="8">
        <f t="shared" si="262"/>
        <v>289994.40864280419</v>
      </c>
      <c r="I1294" s="8">
        <f t="shared" si="262"/>
        <v>285785.79656812875</v>
      </c>
      <c r="J1294" s="8">
        <f t="shared" si="262"/>
        <v>300243.18028121244</v>
      </c>
      <c r="K1294" s="8">
        <f t="shared" si="262"/>
        <v>301848.42029568827</v>
      </c>
      <c r="L1294" s="8">
        <f t="shared" si="262"/>
        <v>299536.02294527914</v>
      </c>
      <c r="M1294" s="8">
        <f t="shared" si="262"/>
        <v>296633.88642994699</v>
      </c>
      <c r="N1294" s="8">
        <f t="shared" si="262"/>
        <v>269159.23028338398</v>
      </c>
      <c r="O1294" s="8">
        <f t="shared" si="262"/>
        <v>256429.01508190017</v>
      </c>
      <c r="P1294" s="8">
        <f t="shared" si="262"/>
        <v>3378896.0341579346</v>
      </c>
    </row>
    <row r="1295" spans="1:16" x14ac:dyDescent="0.25">
      <c r="A1295" s="11"/>
      <c r="B1295" s="7"/>
      <c r="C1295" s="7"/>
      <c r="D1295" s="8"/>
      <c r="E1295" s="8"/>
      <c r="F1295" s="8"/>
      <c r="G1295" s="8"/>
      <c r="H1295" s="8"/>
      <c r="I1295" s="8"/>
      <c r="J1295" s="8"/>
      <c r="K1295" s="8"/>
      <c r="L1295" s="8"/>
      <c r="M1295" s="8"/>
      <c r="N1295" s="8"/>
      <c r="O1295" s="8"/>
      <c r="P1295" s="8"/>
    </row>
    <row r="1296" spans="1:16" x14ac:dyDescent="0.25">
      <c r="A1296" s="10" t="s">
        <v>22</v>
      </c>
      <c r="B1296" s="7"/>
      <c r="C1296" s="7"/>
      <c r="D1296" s="8"/>
      <c r="E1296" s="8"/>
      <c r="F1296" s="8"/>
      <c r="G1296" s="8"/>
      <c r="H1296" s="8"/>
      <c r="I1296" s="8"/>
      <c r="J1296" s="8"/>
      <c r="K1296" s="8"/>
      <c r="L1296" s="8"/>
      <c r="M1296" s="8"/>
      <c r="N1296" s="8"/>
      <c r="O1296" s="8"/>
      <c r="P1296" s="8"/>
    </row>
    <row r="1297" spans="1:32" x14ac:dyDescent="0.25">
      <c r="A1297" s="10" t="s">
        <v>28</v>
      </c>
      <c r="B1297" s="7"/>
      <c r="C1297" s="7"/>
      <c r="D1297" s="8">
        <f t="shared" ref="D1297:P1297" si="263">(D1267/D1282)*1000</f>
        <v>1744.3091263399951</v>
      </c>
      <c r="E1297" s="8">
        <f t="shared" si="263"/>
        <v>1562.1863794885105</v>
      </c>
      <c r="F1297" s="8">
        <f t="shared" si="263"/>
        <v>1565.2645935361506</v>
      </c>
      <c r="G1297" s="8">
        <f t="shared" si="263"/>
        <v>1605.7861967915114</v>
      </c>
      <c r="H1297" s="8">
        <f t="shared" si="263"/>
        <v>1804.3509937938732</v>
      </c>
      <c r="I1297" s="8">
        <f t="shared" si="263"/>
        <v>1964.7931840830336</v>
      </c>
      <c r="J1297" s="8">
        <f t="shared" si="263"/>
        <v>2076.3450702749783</v>
      </c>
      <c r="K1297" s="8">
        <f t="shared" si="263"/>
        <v>2104.9991548260959</v>
      </c>
      <c r="L1297" s="8">
        <f t="shared" si="263"/>
        <v>2052.623119279524</v>
      </c>
      <c r="M1297" s="8">
        <f t="shared" si="263"/>
        <v>1896.1656839626876</v>
      </c>
      <c r="N1297" s="8">
        <f t="shared" si="263"/>
        <v>1665.2817388511965</v>
      </c>
      <c r="O1297" s="8">
        <f t="shared" si="263"/>
        <v>1651.789388255185</v>
      </c>
      <c r="P1297" s="8">
        <f t="shared" si="263"/>
        <v>21696.487940294675</v>
      </c>
    </row>
    <row r="1298" spans="1:32" x14ac:dyDescent="0.25">
      <c r="A1298" s="10"/>
      <c r="B1298" s="7"/>
      <c r="C1298" s="7"/>
      <c r="D1298" s="8"/>
      <c r="E1298" s="8"/>
      <c r="F1298" s="8"/>
      <c r="G1298" s="8"/>
      <c r="H1298" s="8"/>
      <c r="I1298" s="8"/>
      <c r="J1298" s="8"/>
      <c r="K1298" s="8"/>
      <c r="L1298" s="8"/>
      <c r="M1298" s="8"/>
      <c r="N1298" s="8"/>
      <c r="O1298" s="8"/>
      <c r="P1298" s="8"/>
    </row>
    <row r="1299" spans="1:32" x14ac:dyDescent="0.25">
      <c r="A1299" s="11" t="s">
        <v>24</v>
      </c>
      <c r="B1299" s="7"/>
      <c r="C1299" s="7"/>
      <c r="D1299" s="8">
        <f t="shared" ref="D1299:P1299" si="264">(D1269/D1284)*1000</f>
        <v>216418251.81015348</v>
      </c>
      <c r="E1299" s="8">
        <f t="shared" si="264"/>
        <v>214773628.57371724</v>
      </c>
      <c r="F1299" s="8">
        <f t="shared" si="264"/>
        <v>207589126.63662204</v>
      </c>
      <c r="G1299" s="8">
        <f t="shared" si="264"/>
        <v>244923289.22094637</v>
      </c>
      <c r="H1299" s="8">
        <f t="shared" si="264"/>
        <v>266242867.26729321</v>
      </c>
      <c r="I1299" s="8">
        <f t="shared" si="264"/>
        <v>274474841.06048268</v>
      </c>
      <c r="J1299" s="8">
        <f t="shared" si="264"/>
        <v>285930646.17110538</v>
      </c>
      <c r="K1299" s="8">
        <f t="shared" si="264"/>
        <v>276398398.54875952</v>
      </c>
      <c r="L1299" s="8">
        <f t="shared" si="264"/>
        <v>292212317.21150446</v>
      </c>
      <c r="M1299" s="8">
        <f t="shared" si="264"/>
        <v>281318937.1375829</v>
      </c>
      <c r="N1299" s="8">
        <f t="shared" si="264"/>
        <v>257688480.40909424</v>
      </c>
      <c r="O1299" s="8">
        <f t="shared" si="264"/>
        <v>230980425.45202166</v>
      </c>
      <c r="P1299" s="8">
        <f t="shared" si="264"/>
        <v>3048951209.4992828</v>
      </c>
    </row>
    <row r="1300" spans="1:32" x14ac:dyDescent="0.25">
      <c r="A1300" s="7"/>
      <c r="B1300" s="7"/>
      <c r="C1300" s="7"/>
      <c r="D1300" s="8"/>
      <c r="E1300" s="8"/>
      <c r="F1300" s="8"/>
      <c r="G1300" s="8"/>
      <c r="H1300" s="8"/>
      <c r="I1300" s="8"/>
      <c r="J1300" s="8"/>
      <c r="K1300" s="8"/>
      <c r="L1300" s="8"/>
      <c r="M1300" s="8"/>
      <c r="N1300" s="8"/>
      <c r="O1300" s="8"/>
      <c r="P1300" s="8"/>
    </row>
    <row r="1301" spans="1:32" x14ac:dyDescent="0.25">
      <c r="A1301" s="14" t="s">
        <v>29</v>
      </c>
      <c r="B1301" s="7"/>
      <c r="C1301" s="7"/>
      <c r="D1301" s="8">
        <f t="shared" ref="D1301:P1301" si="265">(D1271/D1286)*1000</f>
        <v>1816.2065330793073</v>
      </c>
      <c r="E1301" s="8">
        <f t="shared" si="265"/>
        <v>1633.469523862593</v>
      </c>
      <c r="F1301" s="8">
        <f t="shared" si="265"/>
        <v>1634.0976389974273</v>
      </c>
      <c r="G1301" s="8">
        <f t="shared" si="265"/>
        <v>1686.9215052858792</v>
      </c>
      <c r="H1301" s="8">
        <f t="shared" si="265"/>
        <v>1892.4650278815211</v>
      </c>
      <c r="I1301" s="8">
        <f t="shared" si="265"/>
        <v>2055.5454049595583</v>
      </c>
      <c r="J1301" s="8">
        <f t="shared" si="265"/>
        <v>2170.7954163074255</v>
      </c>
      <c r="K1301" s="8">
        <f t="shared" si="265"/>
        <v>2196.2136121739622</v>
      </c>
      <c r="L1301" s="8">
        <f t="shared" si="265"/>
        <v>2148.9644829359822</v>
      </c>
      <c r="M1301" s="8">
        <f t="shared" si="265"/>
        <v>1988.827245508385</v>
      </c>
      <c r="N1301" s="8">
        <f t="shared" si="265"/>
        <v>1750.0791157549704</v>
      </c>
      <c r="O1301" s="8">
        <f t="shared" si="265"/>
        <v>1727.7256704850558</v>
      </c>
      <c r="P1301" s="8">
        <f t="shared" si="265"/>
        <v>22704.104668749565</v>
      </c>
    </row>
    <row r="1303" spans="1:32" x14ac:dyDescent="0.25">
      <c r="A1303" s="1" t="s">
        <v>61</v>
      </c>
      <c r="B1303" s="2"/>
      <c r="C1303" s="2"/>
      <c r="D1303" s="3"/>
      <c r="E1303" s="3"/>
      <c r="F1303" s="3"/>
      <c r="G1303" s="3"/>
      <c r="H1303" s="3"/>
      <c r="I1303" s="3"/>
      <c r="J1303" s="2"/>
      <c r="K1303" s="3"/>
      <c r="L1303" s="3"/>
      <c r="M1303" s="3"/>
      <c r="N1303" s="3"/>
      <c r="O1303" s="3"/>
      <c r="P1303" s="3"/>
    </row>
    <row r="1304" spans="1:32" x14ac:dyDescent="0.25">
      <c r="A1304" s="1" t="s">
        <v>1</v>
      </c>
      <c r="B1304" s="2"/>
      <c r="C1304" s="2"/>
      <c r="D1304" s="3"/>
      <c r="E1304" s="3"/>
      <c r="F1304" s="3"/>
      <c r="G1304" s="3"/>
      <c r="H1304" s="3"/>
      <c r="I1304" s="2"/>
      <c r="J1304" s="3"/>
      <c r="K1304" s="3"/>
      <c r="L1304" s="3"/>
      <c r="M1304" s="3"/>
      <c r="N1304" s="3"/>
      <c r="O1304" s="3"/>
      <c r="P1304" s="3"/>
    </row>
    <row r="1305" spans="1:32" x14ac:dyDescent="0.25">
      <c r="A1305" s="1" t="s">
        <v>31</v>
      </c>
      <c r="B1305" s="2"/>
      <c r="C1305" s="2"/>
      <c r="D1305" s="3"/>
      <c r="E1305" s="3"/>
      <c r="F1305" s="3"/>
      <c r="G1305" s="3"/>
      <c r="H1305" s="3"/>
      <c r="I1305" s="2"/>
      <c r="J1305" s="3"/>
      <c r="K1305" s="3"/>
      <c r="L1305" s="3"/>
      <c r="M1305" s="3"/>
      <c r="N1305" s="3"/>
      <c r="O1305" s="3"/>
      <c r="P1305" s="3"/>
    </row>
    <row r="1306" spans="1:32" x14ac:dyDescent="0.25">
      <c r="A1306" s="7"/>
      <c r="B1306" s="7"/>
      <c r="C1306" s="7"/>
      <c r="D1306" s="8"/>
      <c r="E1306" s="8"/>
      <c r="F1306" s="8"/>
      <c r="G1306" s="8"/>
      <c r="H1306" s="8"/>
      <c r="I1306" s="8"/>
      <c r="J1306" s="8"/>
      <c r="K1306" s="8"/>
      <c r="L1306" s="8"/>
      <c r="M1306" s="8"/>
      <c r="N1306" s="8"/>
      <c r="O1306" s="8"/>
      <c r="P1306" s="8"/>
    </row>
    <row r="1307" spans="1:32" x14ac:dyDescent="0.25">
      <c r="A1307" s="7"/>
      <c r="B1307" s="7"/>
      <c r="C1307" s="7"/>
      <c r="D1307" s="9" t="s">
        <v>2</v>
      </c>
      <c r="E1307" s="9" t="s">
        <v>3</v>
      </c>
      <c r="F1307" s="9" t="s">
        <v>4</v>
      </c>
      <c r="G1307" s="9" t="s">
        <v>5</v>
      </c>
      <c r="H1307" s="9" t="s">
        <v>6</v>
      </c>
      <c r="I1307" s="9" t="s">
        <v>7</v>
      </c>
      <c r="J1307" s="9" t="s">
        <v>8</v>
      </c>
      <c r="K1307" s="9" t="s">
        <v>9</v>
      </c>
      <c r="L1307" s="9" t="s">
        <v>10</v>
      </c>
      <c r="M1307" s="9" t="s">
        <v>11</v>
      </c>
      <c r="N1307" s="9" t="s">
        <v>12</v>
      </c>
      <c r="O1307" s="9" t="s">
        <v>13</v>
      </c>
      <c r="P1307" s="9" t="s">
        <v>14</v>
      </c>
      <c r="U1307" s="9" t="s">
        <v>2</v>
      </c>
      <c r="V1307" s="9" t="s">
        <v>3</v>
      </c>
      <c r="W1307" s="9" t="s">
        <v>4</v>
      </c>
      <c r="X1307" s="9" t="s">
        <v>5</v>
      </c>
      <c r="Y1307" s="9" t="s">
        <v>6</v>
      </c>
      <c r="Z1307" s="9" t="s">
        <v>7</v>
      </c>
      <c r="AA1307" s="9" t="s">
        <v>8</v>
      </c>
      <c r="AB1307" s="9" t="s">
        <v>9</v>
      </c>
      <c r="AC1307" s="9" t="s">
        <v>10</v>
      </c>
      <c r="AD1307" s="9" t="s">
        <v>11</v>
      </c>
      <c r="AE1307" s="9" t="s">
        <v>12</v>
      </c>
      <c r="AF1307" s="9" t="s">
        <v>13</v>
      </c>
    </row>
    <row r="1308" spans="1:32" x14ac:dyDescent="0.25">
      <c r="A1308" s="10" t="s">
        <v>15</v>
      </c>
      <c r="B1308" s="7"/>
      <c r="C1308" s="7"/>
      <c r="D1308" s="8"/>
      <c r="E1308" s="8"/>
      <c r="F1308" s="8"/>
      <c r="G1308" s="8"/>
      <c r="H1308" s="8"/>
      <c r="I1308" s="8"/>
      <c r="J1308" s="8"/>
      <c r="K1308" s="8"/>
      <c r="L1308" s="8"/>
      <c r="M1308" s="8"/>
      <c r="N1308" s="8"/>
      <c r="O1308" s="8"/>
      <c r="P1308" s="8"/>
    </row>
    <row r="1309" spans="1:32" x14ac:dyDescent="0.25">
      <c r="A1309" s="11" t="s">
        <v>16</v>
      </c>
      <c r="B1309" s="7"/>
      <c r="C1309" s="7"/>
      <c r="D1309" s="8">
        <v>5888577.5222931309</v>
      </c>
      <c r="E1309" s="8">
        <v>5241851.3315642187</v>
      </c>
      <c r="F1309" s="8">
        <v>5166166.2461685138</v>
      </c>
      <c r="G1309" s="8">
        <v>5303562.0975543074</v>
      </c>
      <c r="H1309" s="8">
        <v>6117523.3476875164</v>
      </c>
      <c r="I1309" s="8">
        <v>6883210.6313548395</v>
      </c>
      <c r="J1309" s="8">
        <v>7423328.7356265355</v>
      </c>
      <c r="K1309" s="8">
        <v>7588514.5394858234</v>
      </c>
      <c r="L1309" s="8">
        <v>7361611.7165432833</v>
      </c>
      <c r="M1309" s="8">
        <v>6660586.9151225835</v>
      </c>
      <c r="N1309" s="8">
        <v>5609332.2237464441</v>
      </c>
      <c r="O1309" s="8">
        <v>5460882.7100226069</v>
      </c>
      <c r="P1309" s="8">
        <f t="shared" ref="P1309:P1314" si="266">SUM(D1309:O1309)</f>
        <v>74705148.017169818</v>
      </c>
      <c r="U1309" s="22">
        <f>+AF1259+1</f>
        <v>205</v>
      </c>
      <c r="V1309" s="22">
        <f>+U1309+1</f>
        <v>206</v>
      </c>
      <c r="W1309" s="22">
        <f t="shared" ref="W1309:AF1309" si="267">+V1309+1</f>
        <v>207</v>
      </c>
      <c r="X1309" s="22">
        <f t="shared" si="267"/>
        <v>208</v>
      </c>
      <c r="Y1309" s="22">
        <f t="shared" si="267"/>
        <v>209</v>
      </c>
      <c r="Z1309" s="22">
        <f t="shared" si="267"/>
        <v>210</v>
      </c>
      <c r="AA1309" s="22">
        <f t="shared" si="267"/>
        <v>211</v>
      </c>
      <c r="AB1309" s="22">
        <f t="shared" si="267"/>
        <v>212</v>
      </c>
      <c r="AC1309" s="22">
        <f t="shared" si="267"/>
        <v>213</v>
      </c>
      <c r="AD1309" s="22">
        <f t="shared" si="267"/>
        <v>214</v>
      </c>
      <c r="AE1309" s="22">
        <f t="shared" si="267"/>
        <v>215</v>
      </c>
      <c r="AF1309" s="22">
        <f t="shared" si="267"/>
        <v>216</v>
      </c>
    </row>
    <row r="1310" spans="1:32" x14ac:dyDescent="0.25">
      <c r="A1310" s="11" t="s">
        <v>17</v>
      </c>
      <c r="B1310" s="7"/>
      <c r="C1310" s="7"/>
      <c r="D1310" s="8">
        <v>4408824.6431482099</v>
      </c>
      <c r="E1310" s="8">
        <v>3958347.9863099009</v>
      </c>
      <c r="F1310" s="8">
        <v>4059732.1785773579</v>
      </c>
      <c r="G1310" s="8">
        <v>4172534.8343808055</v>
      </c>
      <c r="H1310" s="8">
        <v>4580592.715988785</v>
      </c>
      <c r="I1310" s="8">
        <v>4809813.8576107547</v>
      </c>
      <c r="J1310" s="8">
        <v>4961221.7387481788</v>
      </c>
      <c r="K1310" s="8">
        <v>4974271.6802683994</v>
      </c>
      <c r="L1310" s="8">
        <v>4900843.2931647114</v>
      </c>
      <c r="M1310" s="8">
        <v>4657855.3979346585</v>
      </c>
      <c r="N1310" s="8">
        <v>4303419.2569453083</v>
      </c>
      <c r="O1310" s="8">
        <v>4373327.5058695544</v>
      </c>
      <c r="P1310" s="8">
        <f t="shared" si="266"/>
        <v>54160785.088946626</v>
      </c>
    </row>
    <row r="1311" spans="1:32" x14ac:dyDescent="0.25">
      <c r="A1311" s="11" t="s">
        <v>18</v>
      </c>
      <c r="B1311" s="7"/>
      <c r="C1311" s="7"/>
      <c r="D1311" s="8">
        <v>292958.47056679777</v>
      </c>
      <c r="E1311" s="8">
        <v>292208.42226817738</v>
      </c>
      <c r="F1311" s="8">
        <v>292543.19450498122</v>
      </c>
      <c r="G1311" s="8">
        <v>293107.75476753607</v>
      </c>
      <c r="H1311" s="8">
        <v>294253.44490689109</v>
      </c>
      <c r="I1311" s="8">
        <v>295151.76956403407</v>
      </c>
      <c r="J1311" s="8">
        <v>295806.52721663169</v>
      </c>
      <c r="K1311" s="8">
        <v>295884.41048584395</v>
      </c>
      <c r="L1311" s="8">
        <v>295189.91129846172</v>
      </c>
      <c r="M1311" s="8">
        <v>294135.39008673554</v>
      </c>
      <c r="N1311" s="8">
        <v>292563.14200992731</v>
      </c>
      <c r="O1311" s="8">
        <v>292261.68890772178</v>
      </c>
      <c r="P1311" s="8">
        <f t="shared" si="266"/>
        <v>3526064.1265837401</v>
      </c>
    </row>
    <row r="1312" spans="1:32" x14ac:dyDescent="0.25">
      <c r="A1312" s="11" t="s">
        <v>19</v>
      </c>
      <c r="B1312" s="7"/>
      <c r="C1312" s="7"/>
      <c r="D1312" s="8">
        <v>57290.005029517532</v>
      </c>
      <c r="E1312" s="8">
        <v>52950.947888716939</v>
      </c>
      <c r="F1312" s="8">
        <v>52998.962280689113</v>
      </c>
      <c r="G1312" s="8">
        <v>55515.344099555288</v>
      </c>
      <c r="H1312" s="8">
        <v>55158.018566479739</v>
      </c>
      <c r="I1312" s="8">
        <v>51412.218307380143</v>
      </c>
      <c r="J1312" s="8">
        <v>53383.881572024766</v>
      </c>
      <c r="K1312" s="8">
        <v>62317.721442783797</v>
      </c>
      <c r="L1312" s="8">
        <v>54558.030547548144</v>
      </c>
      <c r="M1312" s="8">
        <v>50723.594054068875</v>
      </c>
      <c r="N1312" s="8">
        <v>50045.058478105806</v>
      </c>
      <c r="O1312" s="8">
        <v>58069.183276150157</v>
      </c>
      <c r="P1312" s="8">
        <f t="shared" si="266"/>
        <v>654422.96554302028</v>
      </c>
    </row>
    <row r="1313" spans="1:16" x14ac:dyDescent="0.25">
      <c r="A1313" s="11" t="s">
        <v>20</v>
      </c>
      <c r="B1313" s="7"/>
      <c r="C1313" s="7"/>
      <c r="D1313" s="8">
        <v>1614.2347720042771</v>
      </c>
      <c r="E1313" s="8">
        <v>1673.2397478801956</v>
      </c>
      <c r="F1313" s="8">
        <v>1882.3395473260405</v>
      </c>
      <c r="G1313" s="8">
        <v>1863.242701259687</v>
      </c>
      <c r="H1313" s="8">
        <v>2099.0469927358813</v>
      </c>
      <c r="I1313" s="8">
        <v>1971.8704843821743</v>
      </c>
      <c r="J1313" s="8">
        <v>1877.717971373105</v>
      </c>
      <c r="K1313" s="8">
        <v>1862.3857452239763</v>
      </c>
      <c r="L1313" s="8">
        <v>2013.0763006233187</v>
      </c>
      <c r="M1313" s="8">
        <v>1923.7300935090614</v>
      </c>
      <c r="N1313" s="8">
        <v>1874.7789086059438</v>
      </c>
      <c r="O1313" s="8">
        <v>1782.1870794054937</v>
      </c>
      <c r="P1313" s="8">
        <f t="shared" si="266"/>
        <v>22437.850344329156</v>
      </c>
    </row>
    <row r="1314" spans="1:16" x14ac:dyDescent="0.25">
      <c r="A1314" s="11" t="s">
        <v>21</v>
      </c>
      <c r="B1314" s="7"/>
      <c r="C1314" s="7"/>
      <c r="D1314" s="8">
        <v>7733.1334145545952</v>
      </c>
      <c r="E1314" s="8">
        <v>7054.2501608848579</v>
      </c>
      <c r="F1314" s="8">
        <v>6640.4332229614265</v>
      </c>
      <c r="G1314" s="8">
        <v>7712.3662075996417</v>
      </c>
      <c r="H1314" s="8">
        <v>7829.8504833221459</v>
      </c>
      <c r="I1314" s="8">
        <v>7716.2167463302594</v>
      </c>
      <c r="J1314" s="8">
        <v>8106.5663738959356</v>
      </c>
      <c r="K1314" s="8">
        <v>8149.9069029312886</v>
      </c>
      <c r="L1314" s="8">
        <v>8087.4723440848875</v>
      </c>
      <c r="M1314" s="8">
        <v>8009.1148793495622</v>
      </c>
      <c r="N1314" s="8">
        <v>7267.2993911743179</v>
      </c>
      <c r="O1314" s="8">
        <v>6923.5832963943485</v>
      </c>
      <c r="P1314" s="8">
        <f t="shared" si="266"/>
        <v>91230.193423483288</v>
      </c>
    </row>
    <row r="1315" spans="1:16" x14ac:dyDescent="0.25">
      <c r="A1315" s="11"/>
      <c r="B1315" s="7"/>
      <c r="C1315" s="7"/>
      <c r="D1315" s="8"/>
      <c r="E1315" s="8"/>
      <c r="F1315" s="8"/>
      <c r="G1315" s="8"/>
      <c r="H1315" s="8"/>
      <c r="I1315" s="8"/>
      <c r="J1315" s="8"/>
      <c r="K1315" s="8"/>
      <c r="L1315" s="8"/>
      <c r="M1315" s="8"/>
      <c r="N1315" s="8"/>
      <c r="O1315" s="8"/>
      <c r="P1315" s="8"/>
    </row>
    <row r="1316" spans="1:16" x14ac:dyDescent="0.25">
      <c r="A1316" s="10" t="s">
        <v>22</v>
      </c>
      <c r="B1316" s="7"/>
      <c r="C1316" s="7"/>
      <c r="D1316" s="8"/>
      <c r="E1316" s="8"/>
      <c r="F1316" s="8"/>
      <c r="G1316" s="8"/>
      <c r="H1316" s="8"/>
      <c r="I1316" s="8"/>
      <c r="J1316" s="8"/>
      <c r="K1316" s="8"/>
      <c r="L1316" s="8"/>
      <c r="M1316" s="8"/>
      <c r="N1316" s="8"/>
      <c r="O1316" s="8"/>
      <c r="P1316" s="8"/>
    </row>
    <row r="1317" spans="1:16" x14ac:dyDescent="0.25">
      <c r="A1317" s="10" t="s">
        <v>23</v>
      </c>
      <c r="B1317" s="7"/>
      <c r="C1317" s="7"/>
      <c r="D1317" s="8">
        <f>SUM(D1309:D1316)</f>
        <v>10656998.009224217</v>
      </c>
      <c r="E1317" s="8">
        <f t="shared" ref="E1317:P1317" si="268">SUM(E1309:E1316)</f>
        <v>9554086.1779397782</v>
      </c>
      <c r="F1317" s="8">
        <f t="shared" si="268"/>
        <v>9579963.3543018308</v>
      </c>
      <c r="G1317" s="8">
        <f t="shared" si="268"/>
        <v>9834295.6397110634</v>
      </c>
      <c r="H1317" s="8">
        <f t="shared" si="268"/>
        <v>11057456.42462573</v>
      </c>
      <c r="I1317" s="8">
        <f t="shared" si="268"/>
        <v>12049276.56406772</v>
      </c>
      <c r="J1317" s="8">
        <f t="shared" si="268"/>
        <v>12743725.167508641</v>
      </c>
      <c r="K1317" s="8">
        <f t="shared" si="268"/>
        <v>12931000.644331004</v>
      </c>
      <c r="L1317" s="8">
        <f t="shared" si="268"/>
        <v>12622303.500198713</v>
      </c>
      <c r="M1317" s="8">
        <f t="shared" si="268"/>
        <v>11673234.142170904</v>
      </c>
      <c r="N1317" s="8">
        <f t="shared" si="268"/>
        <v>10264501.759479567</v>
      </c>
      <c r="O1317" s="8">
        <f t="shared" si="268"/>
        <v>10193246.858451834</v>
      </c>
      <c r="P1317" s="8">
        <f t="shared" si="268"/>
        <v>133160088.24201101</v>
      </c>
    </row>
    <row r="1318" spans="1:16" x14ac:dyDescent="0.25">
      <c r="A1318" s="10"/>
      <c r="B1318" s="7"/>
      <c r="C1318" s="7"/>
      <c r="D1318" s="8"/>
      <c r="E1318" s="8"/>
      <c r="F1318" s="8"/>
      <c r="G1318" s="8"/>
      <c r="H1318" s="8"/>
      <c r="I1318" s="8"/>
      <c r="J1318" s="8"/>
      <c r="K1318" s="8"/>
      <c r="L1318" s="8"/>
      <c r="M1318" s="8"/>
      <c r="N1318" s="8"/>
      <c r="O1318" s="8"/>
      <c r="P1318" s="8"/>
    </row>
    <row r="1319" spans="1:16" x14ac:dyDescent="0.25">
      <c r="A1319" s="11" t="s">
        <v>24</v>
      </c>
      <c r="B1319" s="7"/>
      <c r="C1319" s="7"/>
      <c r="D1319" s="8">
        <v>439142.43628214544</v>
      </c>
      <c r="E1319" s="8">
        <v>435803.2833651976</v>
      </c>
      <c r="F1319" s="8">
        <v>421229.42539943918</v>
      </c>
      <c r="G1319" s="8">
        <v>496992.58138415101</v>
      </c>
      <c r="H1319" s="8">
        <v>540261.25065166375</v>
      </c>
      <c r="I1319" s="8">
        <v>556944.26104472298</v>
      </c>
      <c r="J1319" s="8">
        <v>580178.3802558434</v>
      </c>
      <c r="K1319" s="8">
        <v>560803.52014686074</v>
      </c>
      <c r="L1319" s="8">
        <v>592908.21349093574</v>
      </c>
      <c r="M1319" s="8">
        <v>570836.83975988987</v>
      </c>
      <c r="N1319" s="8">
        <v>522885.15049325902</v>
      </c>
      <c r="O1319" s="8">
        <v>468707.18196301704</v>
      </c>
      <c r="P1319" s="8">
        <f>SUM(D1319:O1319)</f>
        <v>6186692.5242371261</v>
      </c>
    </row>
    <row r="1320" spans="1:16" x14ac:dyDescent="0.25">
      <c r="A1320" s="7"/>
      <c r="B1320" s="7"/>
      <c r="C1320" s="7"/>
      <c r="D1320" s="8"/>
      <c r="E1320" s="8"/>
      <c r="F1320" s="8"/>
      <c r="G1320" s="8"/>
      <c r="H1320" s="8"/>
      <c r="I1320" s="8"/>
      <c r="J1320" s="8"/>
      <c r="K1320" s="8"/>
      <c r="L1320" s="8"/>
      <c r="M1320" s="8"/>
      <c r="N1320" s="8"/>
      <c r="O1320" s="8"/>
      <c r="P1320" s="8"/>
    </row>
    <row r="1321" spans="1:16" x14ac:dyDescent="0.25">
      <c r="A1321" s="10" t="s">
        <v>25</v>
      </c>
      <c r="B1321" s="7"/>
      <c r="C1321" s="7"/>
      <c r="D1321" s="8">
        <f>SUM(D1317:D1319)</f>
        <v>11096140.445506362</v>
      </c>
      <c r="E1321" s="8">
        <f t="shared" ref="E1321:O1321" si="269">SUM(E1317:E1319)</f>
        <v>9989889.4613049757</v>
      </c>
      <c r="F1321" s="8">
        <f t="shared" si="269"/>
        <v>10001192.77970127</v>
      </c>
      <c r="G1321" s="8">
        <f t="shared" si="269"/>
        <v>10331288.221095214</v>
      </c>
      <c r="H1321" s="8">
        <f t="shared" si="269"/>
        <v>11597717.675277393</v>
      </c>
      <c r="I1321" s="8">
        <f t="shared" si="269"/>
        <v>12606220.825112443</v>
      </c>
      <c r="J1321" s="8">
        <f t="shared" si="269"/>
        <v>13323903.547764484</v>
      </c>
      <c r="K1321" s="8">
        <f t="shared" si="269"/>
        <v>13491804.164477866</v>
      </c>
      <c r="L1321" s="8">
        <f t="shared" si="269"/>
        <v>13215211.713689648</v>
      </c>
      <c r="M1321" s="8">
        <f t="shared" si="269"/>
        <v>12244070.981930794</v>
      </c>
      <c r="N1321" s="8">
        <f t="shared" si="269"/>
        <v>10787386.909972826</v>
      </c>
      <c r="O1321" s="8">
        <f t="shared" si="269"/>
        <v>10661954.040414851</v>
      </c>
      <c r="P1321" s="8">
        <f>SUM(P1317:P1319)</f>
        <v>139346780.76624814</v>
      </c>
    </row>
    <row r="1322" spans="1:16" x14ac:dyDescent="0.25">
      <c r="A1322" s="7"/>
      <c r="B1322" s="7"/>
      <c r="C1322" s="7"/>
      <c r="D1322" s="8"/>
      <c r="E1322" s="8"/>
      <c r="F1322" s="8"/>
      <c r="G1322" s="8"/>
      <c r="H1322" s="8"/>
      <c r="I1322" s="8"/>
      <c r="J1322" s="8"/>
      <c r="K1322" s="8"/>
      <c r="L1322" s="8"/>
      <c r="M1322" s="8"/>
      <c r="N1322" s="8"/>
      <c r="O1322" s="8"/>
      <c r="P1322" s="8"/>
    </row>
    <row r="1323" spans="1:16" x14ac:dyDescent="0.25">
      <c r="A1323" s="10" t="s">
        <v>26</v>
      </c>
      <c r="B1323" s="7"/>
      <c r="C1323" s="7"/>
      <c r="D1323" s="8"/>
      <c r="E1323" s="8"/>
      <c r="F1323" s="8"/>
      <c r="G1323" s="8"/>
      <c r="H1323" s="8"/>
      <c r="I1323" s="8"/>
      <c r="J1323" s="8"/>
      <c r="K1323" s="8"/>
      <c r="L1323" s="8"/>
      <c r="M1323" s="8"/>
      <c r="N1323" s="8"/>
      <c r="O1323" s="8"/>
      <c r="P1323" s="8"/>
    </row>
    <row r="1324" spans="1:16" x14ac:dyDescent="0.25">
      <c r="A1324" s="11" t="s">
        <v>16</v>
      </c>
      <c r="B1324" s="7"/>
      <c r="C1324" s="7"/>
      <c r="D1324" s="13">
        <v>5432987.1141801151</v>
      </c>
      <c r="E1324" s="13">
        <v>5438329.4195362767</v>
      </c>
      <c r="F1324" s="13">
        <v>5443701.4440588057</v>
      </c>
      <c r="G1324" s="13">
        <v>5449070.3402576847</v>
      </c>
      <c r="H1324" s="13">
        <v>5454425.3270244123</v>
      </c>
      <c r="I1324" s="13">
        <v>5459766.1330036195</v>
      </c>
      <c r="J1324" s="13">
        <v>5465116.1421776274</v>
      </c>
      <c r="K1324" s="13">
        <v>5470536.2684839088</v>
      </c>
      <c r="L1324" s="13">
        <v>5475959.1549723828</v>
      </c>
      <c r="M1324" s="13">
        <v>5481365.5173045183</v>
      </c>
      <c r="N1324" s="13">
        <v>5486733.8171354691</v>
      </c>
      <c r="O1324" s="13">
        <v>5492086.3210388916</v>
      </c>
      <c r="P1324" s="8">
        <f>AVERAGE(C1324:O1324)</f>
        <v>5462506.4165978087</v>
      </c>
    </row>
    <row r="1325" spans="1:16" x14ac:dyDescent="0.25">
      <c r="A1325" s="11" t="s">
        <v>17</v>
      </c>
      <c r="B1325" s="7"/>
      <c r="C1325" s="7"/>
      <c r="D1325" s="13">
        <v>636412.93296329747</v>
      </c>
      <c r="E1325" s="13">
        <v>636791.76411133073</v>
      </c>
      <c r="F1325" s="13">
        <v>637152.30840748979</v>
      </c>
      <c r="G1325" s="13">
        <v>637512.66918455495</v>
      </c>
      <c r="H1325" s="13">
        <v>637878.55307928741</v>
      </c>
      <c r="I1325" s="13">
        <v>638250.88193491835</v>
      </c>
      <c r="J1325" s="13">
        <v>638617.02872451243</v>
      </c>
      <c r="K1325" s="13">
        <v>638976.5096399046</v>
      </c>
      <c r="L1325" s="13">
        <v>639337.17063343024</v>
      </c>
      <c r="M1325" s="13">
        <v>639709.41899609368</v>
      </c>
      <c r="N1325" s="13">
        <v>640104.68574252992</v>
      </c>
      <c r="O1325" s="13">
        <v>640508.89760046965</v>
      </c>
      <c r="P1325" s="8">
        <f>AVERAGE(D1325:O1325)</f>
        <v>638437.73508481833</v>
      </c>
    </row>
    <row r="1326" spans="1:16" x14ac:dyDescent="0.25">
      <c r="A1326" s="11" t="s">
        <v>18</v>
      </c>
      <c r="B1326" s="7"/>
      <c r="C1326" s="7"/>
      <c r="D1326" s="13">
        <v>14854.356799400881</v>
      </c>
      <c r="E1326" s="13">
        <v>14851.350658480484</v>
      </c>
      <c r="F1326" s="13">
        <v>14836.916007931553</v>
      </c>
      <c r="G1326" s="13">
        <v>14825.797002614263</v>
      </c>
      <c r="H1326" s="13">
        <v>14823.068111888857</v>
      </c>
      <c r="I1326" s="13">
        <v>14828.078845516102</v>
      </c>
      <c r="J1326" s="13">
        <v>14830.072245702504</v>
      </c>
      <c r="K1326" s="13">
        <v>14826.307382988052</v>
      </c>
      <c r="L1326" s="13">
        <v>14818.606050557497</v>
      </c>
      <c r="M1326" s="13">
        <v>14815.845293566905</v>
      </c>
      <c r="N1326" s="13">
        <v>14828.132439857134</v>
      </c>
      <c r="O1326" s="13">
        <v>14848.274185671968</v>
      </c>
      <c r="P1326" s="8">
        <f>AVERAGE(D1326:O1326)</f>
        <v>14832.233752014683</v>
      </c>
    </row>
    <row r="1327" spans="1:16" x14ac:dyDescent="0.25">
      <c r="A1327" s="11" t="s">
        <v>19</v>
      </c>
      <c r="B1327" s="7"/>
      <c r="C1327" s="7"/>
      <c r="D1327" s="13">
        <v>5167.7613630566802</v>
      </c>
      <c r="E1327" s="13">
        <v>5173.8444290116804</v>
      </c>
      <c r="F1327" s="13">
        <v>5179.9236901002896</v>
      </c>
      <c r="G1327" s="13">
        <v>5185.9991487023799</v>
      </c>
      <c r="H1327" s="13">
        <v>5192.07080719637</v>
      </c>
      <c r="I1327" s="13">
        <v>5198.1386679591596</v>
      </c>
      <c r="J1327" s="13">
        <v>5204.2027333661699</v>
      </c>
      <c r="K1327" s="13">
        <v>5210.2630057913402</v>
      </c>
      <c r="L1327" s="13">
        <v>5216.3194876071302</v>
      </c>
      <c r="M1327" s="13">
        <v>5222.3721811845098</v>
      </c>
      <c r="N1327" s="13">
        <v>5228.4210888929501</v>
      </c>
      <c r="O1327" s="13">
        <v>5234.4662131004698</v>
      </c>
      <c r="P1327" s="8">
        <f>AVERAGE(D1327:O1327)</f>
        <v>5201.1485679974276</v>
      </c>
    </row>
    <row r="1328" spans="1:16" x14ac:dyDescent="0.25">
      <c r="A1328" s="11" t="s">
        <v>20</v>
      </c>
      <c r="B1328" s="7"/>
      <c r="C1328" s="7"/>
      <c r="D1328" s="13">
        <v>166</v>
      </c>
      <c r="E1328" s="13">
        <v>166</v>
      </c>
      <c r="F1328" s="13">
        <v>166</v>
      </c>
      <c r="G1328" s="13">
        <v>166</v>
      </c>
      <c r="H1328" s="13">
        <v>166</v>
      </c>
      <c r="I1328" s="13">
        <v>166</v>
      </c>
      <c r="J1328" s="13">
        <v>166</v>
      </c>
      <c r="K1328" s="13">
        <v>166</v>
      </c>
      <c r="L1328" s="13">
        <v>166</v>
      </c>
      <c r="M1328" s="13">
        <v>166</v>
      </c>
      <c r="N1328" s="13">
        <v>166</v>
      </c>
      <c r="O1328" s="13">
        <v>165</v>
      </c>
      <c r="P1328" s="8">
        <f>AVERAGE(D1328:O1328)</f>
        <v>165.91666666666666</v>
      </c>
    </row>
    <row r="1329" spans="1:16" x14ac:dyDescent="0.25">
      <c r="A1329" s="11" t="s">
        <v>21</v>
      </c>
      <c r="B1329" s="7"/>
      <c r="C1329" s="7"/>
      <c r="D1329" s="13">
        <v>27</v>
      </c>
      <c r="E1329" s="13">
        <v>27</v>
      </c>
      <c r="F1329" s="13">
        <v>27</v>
      </c>
      <c r="G1329" s="13">
        <v>27</v>
      </c>
      <c r="H1329" s="13">
        <v>27</v>
      </c>
      <c r="I1329" s="13">
        <v>27</v>
      </c>
      <c r="J1329" s="13">
        <v>27</v>
      </c>
      <c r="K1329" s="13">
        <v>27</v>
      </c>
      <c r="L1329" s="13">
        <v>27</v>
      </c>
      <c r="M1329" s="13">
        <v>27</v>
      </c>
      <c r="N1329" s="13">
        <v>27</v>
      </c>
      <c r="O1329" s="13">
        <v>27</v>
      </c>
      <c r="P1329" s="8">
        <f>AVERAGE(D1329:O1329)</f>
        <v>27</v>
      </c>
    </row>
    <row r="1330" spans="1:16" x14ac:dyDescent="0.25">
      <c r="A1330" s="11"/>
      <c r="B1330" s="7"/>
      <c r="C1330" s="7"/>
      <c r="D1330" s="8"/>
      <c r="E1330" s="8"/>
      <c r="F1330" s="8"/>
      <c r="G1330" s="8"/>
      <c r="H1330" s="8"/>
      <c r="I1330" s="8"/>
      <c r="J1330" s="8"/>
      <c r="K1330" s="8"/>
      <c r="L1330" s="8"/>
      <c r="M1330" s="8"/>
      <c r="N1330" s="8"/>
      <c r="O1330" s="8"/>
      <c r="P1330" s="8"/>
    </row>
    <row r="1331" spans="1:16" x14ac:dyDescent="0.25">
      <c r="A1331" s="10" t="s">
        <v>22</v>
      </c>
      <c r="B1331" s="7"/>
      <c r="C1331" s="7"/>
      <c r="D1331" s="8"/>
      <c r="E1331" s="8"/>
      <c r="F1331" s="8"/>
      <c r="G1331" s="8"/>
      <c r="H1331" s="8"/>
      <c r="I1331" s="8"/>
      <c r="J1331" s="8"/>
      <c r="K1331" s="8"/>
      <c r="L1331" s="8"/>
      <c r="M1331" s="8"/>
      <c r="N1331" s="8"/>
      <c r="O1331" s="8"/>
      <c r="P1331" s="8"/>
    </row>
    <row r="1332" spans="1:16" x14ac:dyDescent="0.25">
      <c r="A1332" s="10" t="s">
        <v>26</v>
      </c>
      <c r="B1332" s="7"/>
      <c r="C1332" s="7"/>
      <c r="D1332" s="8">
        <f t="shared" ref="D1332:P1332" si="270">SUM(D1324:D1331)</f>
        <v>6089615.1653058706</v>
      </c>
      <c r="E1332" s="8">
        <f t="shared" si="270"/>
        <v>6095339.378735099</v>
      </c>
      <c r="F1332" s="8">
        <f t="shared" si="270"/>
        <v>6101063.5921643274</v>
      </c>
      <c r="G1332" s="8">
        <f t="shared" si="270"/>
        <v>6106787.8055935567</v>
      </c>
      <c r="H1332" s="8">
        <f t="shared" si="270"/>
        <v>6112512.0190227851</v>
      </c>
      <c r="I1332" s="8">
        <f t="shared" si="270"/>
        <v>6118236.2324520126</v>
      </c>
      <c r="J1332" s="8">
        <f t="shared" si="270"/>
        <v>6123960.4458812075</v>
      </c>
      <c r="K1332" s="8">
        <f t="shared" si="270"/>
        <v>6129742.3485125927</v>
      </c>
      <c r="L1332" s="8">
        <f t="shared" si="270"/>
        <v>6135524.251143978</v>
      </c>
      <c r="M1332" s="8">
        <f t="shared" si="270"/>
        <v>6141306.1537753632</v>
      </c>
      <c r="N1332" s="8">
        <f t="shared" si="270"/>
        <v>6147088.0564067494</v>
      </c>
      <c r="O1332" s="8">
        <f t="shared" si="270"/>
        <v>6152869.9590381337</v>
      </c>
      <c r="P1332" s="8">
        <f t="shared" si="270"/>
        <v>6121170.4506693073</v>
      </c>
    </row>
    <row r="1333" spans="1:16" x14ac:dyDescent="0.25">
      <c r="A1333" s="10"/>
      <c r="B1333" s="7"/>
      <c r="C1333" s="7"/>
      <c r="D1333" s="8"/>
      <c r="E1333" s="8"/>
      <c r="F1333" s="8"/>
      <c r="G1333" s="8"/>
      <c r="H1333" s="8"/>
      <c r="I1333" s="8"/>
      <c r="J1333" s="8"/>
      <c r="K1333" s="8"/>
      <c r="L1333" s="8"/>
      <c r="M1333" s="8"/>
      <c r="N1333" s="8"/>
      <c r="O1333" s="8"/>
      <c r="P1333" s="8"/>
    </row>
    <row r="1334" spans="1:16" x14ac:dyDescent="0.25">
      <c r="A1334" s="11" t="s">
        <v>24</v>
      </c>
      <c r="B1334" s="7"/>
      <c r="C1334" s="7"/>
      <c r="D1334" s="13">
        <v>2</v>
      </c>
      <c r="E1334" s="13">
        <v>2</v>
      </c>
      <c r="F1334" s="13">
        <v>2</v>
      </c>
      <c r="G1334" s="13">
        <v>2</v>
      </c>
      <c r="H1334" s="13">
        <v>2</v>
      </c>
      <c r="I1334" s="13">
        <v>2</v>
      </c>
      <c r="J1334" s="13">
        <v>2</v>
      </c>
      <c r="K1334" s="13">
        <v>2</v>
      </c>
      <c r="L1334" s="13">
        <v>2</v>
      </c>
      <c r="M1334" s="13">
        <v>2</v>
      </c>
      <c r="N1334" s="13">
        <v>2</v>
      </c>
      <c r="O1334" s="13">
        <v>2</v>
      </c>
      <c r="P1334" s="8">
        <f>AVERAGE(D1334:O1334)</f>
        <v>2</v>
      </c>
    </row>
    <row r="1335" spans="1:16" x14ac:dyDescent="0.25">
      <c r="A1335" s="7"/>
      <c r="B1335" s="7"/>
      <c r="C1335" s="7"/>
      <c r="D1335" s="8"/>
      <c r="E1335" s="8"/>
      <c r="F1335" s="8"/>
      <c r="G1335" s="8"/>
      <c r="H1335" s="8"/>
      <c r="I1335" s="8"/>
      <c r="J1335" s="8"/>
      <c r="K1335" s="8"/>
      <c r="L1335" s="8"/>
      <c r="M1335" s="8"/>
      <c r="N1335" s="8"/>
      <c r="O1335" s="8"/>
      <c r="P1335" s="8"/>
    </row>
    <row r="1336" spans="1:16" x14ac:dyDescent="0.25">
      <c r="A1336" s="14" t="s">
        <v>27</v>
      </c>
      <c r="B1336" s="7"/>
      <c r="C1336" s="7"/>
      <c r="D1336" s="8">
        <f t="shared" ref="D1336:O1336" si="271">SUM(D1332:D1334)</f>
        <v>6089617.1653058706</v>
      </c>
      <c r="E1336" s="8">
        <f t="shared" si="271"/>
        <v>6095341.378735099</v>
      </c>
      <c r="F1336" s="8">
        <f t="shared" si="271"/>
        <v>6101065.5921643274</v>
      </c>
      <c r="G1336" s="8">
        <f t="shared" si="271"/>
        <v>6106789.8055935567</v>
      </c>
      <c r="H1336" s="8">
        <f t="shared" si="271"/>
        <v>6112514.0190227851</v>
      </c>
      <c r="I1336" s="8">
        <f t="shared" si="271"/>
        <v>6118238.2324520126</v>
      </c>
      <c r="J1336" s="8">
        <f t="shared" si="271"/>
        <v>6123962.4458812075</v>
      </c>
      <c r="K1336" s="8">
        <f t="shared" si="271"/>
        <v>6129744.3485125927</v>
      </c>
      <c r="L1336" s="8">
        <f t="shared" si="271"/>
        <v>6135526.251143978</v>
      </c>
      <c r="M1336" s="8">
        <f t="shared" si="271"/>
        <v>6141308.1537753632</v>
      </c>
      <c r="N1336" s="8">
        <f t="shared" si="271"/>
        <v>6147090.0564067494</v>
      </c>
      <c r="O1336" s="8">
        <f t="shared" si="271"/>
        <v>6152871.9590381337</v>
      </c>
      <c r="P1336" s="8">
        <f>SUM(P1332:P1334)</f>
        <v>6121172.4506693073</v>
      </c>
    </row>
    <row r="1337" spans="1:16" x14ac:dyDescent="0.25">
      <c r="A1337" s="7"/>
      <c r="B1337" s="7"/>
      <c r="C1337" s="7"/>
      <c r="D1337" s="8"/>
      <c r="E1337" s="8"/>
      <c r="F1337" s="8"/>
      <c r="G1337" s="8"/>
      <c r="H1337" s="8"/>
      <c r="I1337" s="8"/>
      <c r="J1337" s="8"/>
      <c r="K1337" s="8"/>
      <c r="L1337" s="8"/>
      <c r="M1337" s="8"/>
      <c r="N1337" s="8"/>
      <c r="O1337" s="8"/>
      <c r="P1337" s="8"/>
    </row>
    <row r="1338" spans="1:16" x14ac:dyDescent="0.25">
      <c r="A1338" s="10" t="s">
        <v>28</v>
      </c>
      <c r="B1338" s="7"/>
      <c r="C1338" s="7"/>
      <c r="D1338" s="8"/>
      <c r="E1338" s="8"/>
      <c r="F1338" s="8"/>
      <c r="G1338" s="8"/>
      <c r="H1338" s="8"/>
      <c r="I1338" s="8"/>
      <c r="J1338" s="8"/>
      <c r="K1338" s="8"/>
      <c r="L1338" s="8"/>
      <c r="M1338" s="8"/>
      <c r="N1338" s="8"/>
      <c r="O1338" s="8"/>
      <c r="P1338" s="8"/>
    </row>
    <row r="1339" spans="1:16" x14ac:dyDescent="0.25">
      <c r="A1339" s="11" t="s">
        <v>16</v>
      </c>
      <c r="B1339" s="7"/>
      <c r="C1339" s="7"/>
      <c r="D1339" s="8">
        <f t="shared" ref="D1339:P1344" si="272">(D1309/D1324)*1000</f>
        <v>1083.8563387945323</v>
      </c>
      <c r="E1339" s="8">
        <f t="shared" si="272"/>
        <v>963.87160967736827</v>
      </c>
      <c r="F1339" s="8">
        <f t="shared" si="272"/>
        <v>949.01718972975812</v>
      </c>
      <c r="G1339" s="8">
        <f t="shared" si="272"/>
        <v>973.29668482559975</v>
      </c>
      <c r="H1339" s="8">
        <f t="shared" si="272"/>
        <v>1121.570647851338</v>
      </c>
      <c r="I1339" s="8">
        <f t="shared" si="272"/>
        <v>1260.7152877385483</v>
      </c>
      <c r="J1339" s="8">
        <f t="shared" si="272"/>
        <v>1358.3112494785225</v>
      </c>
      <c r="K1339" s="8">
        <f t="shared" si="272"/>
        <v>1387.1609961172758</v>
      </c>
      <c r="L1339" s="8">
        <f t="shared" si="272"/>
        <v>1344.3511005480482</v>
      </c>
      <c r="M1339" s="8">
        <f t="shared" si="272"/>
        <v>1215.1327792491297</v>
      </c>
      <c r="N1339" s="8">
        <f t="shared" si="272"/>
        <v>1022.3445150971406</v>
      </c>
      <c r="O1339" s="8">
        <f t="shared" si="272"/>
        <v>994.31844126397812</v>
      </c>
      <c r="P1339" s="8">
        <f t="shared" si="272"/>
        <v>13675.983572335668</v>
      </c>
    </row>
    <row r="1340" spans="1:16" x14ac:dyDescent="0.25">
      <c r="A1340" s="11" t="s">
        <v>17</v>
      </c>
      <c r="B1340" s="7"/>
      <c r="C1340" s="7"/>
      <c r="D1340" s="8">
        <f t="shared" si="272"/>
        <v>6927.6163553427832</v>
      </c>
      <c r="E1340" s="8">
        <f t="shared" si="272"/>
        <v>6216.0791162774212</v>
      </c>
      <c r="F1340" s="8">
        <f t="shared" si="272"/>
        <v>6371.6824454804646</v>
      </c>
      <c r="G1340" s="8">
        <f t="shared" si="272"/>
        <v>6545.0226106375449</v>
      </c>
      <c r="H1340" s="8">
        <f t="shared" si="272"/>
        <v>7180.9793476775258</v>
      </c>
      <c r="I1340" s="8">
        <f t="shared" si="272"/>
        <v>7535.9298259476682</v>
      </c>
      <c r="J1340" s="8">
        <f t="shared" si="272"/>
        <v>7768.6962852479119</v>
      </c>
      <c r="K1340" s="8">
        <f t="shared" si="272"/>
        <v>7784.7488995669837</v>
      </c>
      <c r="L1340" s="8">
        <f t="shared" si="272"/>
        <v>7665.50658756341</v>
      </c>
      <c r="M1340" s="8">
        <f t="shared" si="272"/>
        <v>7281.2049652861233</v>
      </c>
      <c r="N1340" s="8">
        <f t="shared" si="272"/>
        <v>6722.9928991275619</v>
      </c>
      <c r="O1340" s="8">
        <f t="shared" si="272"/>
        <v>6827.8950101291266</v>
      </c>
      <c r="P1340" s="8">
        <f t="shared" si="272"/>
        <v>84833.308109131744</v>
      </c>
    </row>
    <row r="1341" spans="1:16" x14ac:dyDescent="0.25">
      <c r="A1341" s="11" t="s">
        <v>18</v>
      </c>
      <c r="B1341" s="7"/>
      <c r="C1341" s="7"/>
      <c r="D1341" s="8">
        <f t="shared" si="272"/>
        <v>19722.056937437617</v>
      </c>
      <c r="E1341" s="8">
        <f t="shared" si="272"/>
        <v>19675.545274484462</v>
      </c>
      <c r="F1341" s="8">
        <f t="shared" si="272"/>
        <v>19717.25083222098</v>
      </c>
      <c r="G1341" s="8">
        <f t="shared" si="272"/>
        <v>19770.117904342802</v>
      </c>
      <c r="H1341" s="8">
        <f t="shared" si="272"/>
        <v>19851.048560647494</v>
      </c>
      <c r="I1341" s="8">
        <f t="shared" si="272"/>
        <v>19904.923128547143</v>
      </c>
      <c r="J1341" s="8">
        <f t="shared" si="272"/>
        <v>19946.398258602636</v>
      </c>
      <c r="K1341" s="8">
        <f t="shared" si="272"/>
        <v>19956.716318005558</v>
      </c>
      <c r="L1341" s="8">
        <f t="shared" si="272"/>
        <v>19920.221260444148</v>
      </c>
      <c r="M1341" s="8">
        <f t="shared" si="272"/>
        <v>19852.757926302744</v>
      </c>
      <c r="N1341" s="8">
        <f t="shared" si="272"/>
        <v>19730.275757689826</v>
      </c>
      <c r="O1341" s="8">
        <f t="shared" si="272"/>
        <v>19683.209324740477</v>
      </c>
      <c r="P1341" s="8">
        <f t="shared" si="272"/>
        <v>237729.81100063838</v>
      </c>
    </row>
    <row r="1342" spans="1:16" x14ac:dyDescent="0.25">
      <c r="A1342" s="11" t="s">
        <v>19</v>
      </c>
      <c r="B1342" s="7"/>
      <c r="C1342" s="7"/>
      <c r="D1342" s="8">
        <f t="shared" si="272"/>
        <v>11086.039196599251</v>
      </c>
      <c r="E1342" s="8">
        <f t="shared" si="272"/>
        <v>10234.35254291783</v>
      </c>
      <c r="F1342" s="8">
        <f t="shared" si="272"/>
        <v>10231.610628160237</v>
      </c>
      <c r="G1342" s="8">
        <f t="shared" si="272"/>
        <v>10704.850214533128</v>
      </c>
      <c r="H1342" s="8">
        <f t="shared" si="272"/>
        <v>10623.510467158698</v>
      </c>
      <c r="I1342" s="8">
        <f t="shared" si="272"/>
        <v>9890.5053503632444</v>
      </c>
      <c r="J1342" s="8">
        <f t="shared" si="272"/>
        <v>10257.84050067072</v>
      </c>
      <c r="K1342" s="8">
        <f t="shared" si="272"/>
        <v>11960.57115994261</v>
      </c>
      <c r="L1342" s="8">
        <f t="shared" si="272"/>
        <v>10459.104484908654</v>
      </c>
      <c r="M1342" s="8">
        <f t="shared" si="272"/>
        <v>9712.7497417397826</v>
      </c>
      <c r="N1342" s="8">
        <f t="shared" si="272"/>
        <v>9571.7344925448979</v>
      </c>
      <c r="O1342" s="8">
        <f t="shared" si="272"/>
        <v>11093.620803362626</v>
      </c>
      <c r="P1342" s="8">
        <f t="shared" si="272"/>
        <v>125822.77875499902</v>
      </c>
    </row>
    <row r="1343" spans="1:16" x14ac:dyDescent="0.25">
      <c r="A1343" s="11" t="s">
        <v>20</v>
      </c>
      <c r="B1343" s="7"/>
      <c r="C1343" s="7"/>
      <c r="D1343" s="8">
        <f t="shared" si="272"/>
        <v>9724.3058554474519</v>
      </c>
      <c r="E1343" s="8">
        <f t="shared" si="272"/>
        <v>10079.757517350576</v>
      </c>
      <c r="F1343" s="8">
        <f t="shared" si="272"/>
        <v>11339.394863409883</v>
      </c>
      <c r="G1343" s="8">
        <f t="shared" si="272"/>
        <v>11224.353622046307</v>
      </c>
      <c r="H1343" s="8">
        <f t="shared" si="272"/>
        <v>12644.86140202338</v>
      </c>
      <c r="I1343" s="8">
        <f t="shared" si="272"/>
        <v>11878.737857723941</v>
      </c>
      <c r="J1343" s="8">
        <f t="shared" si="272"/>
        <v>11311.554044416296</v>
      </c>
      <c r="K1343" s="8">
        <f t="shared" si="272"/>
        <v>11219.191236289014</v>
      </c>
      <c r="L1343" s="8">
        <f t="shared" si="272"/>
        <v>12126.965666405533</v>
      </c>
      <c r="M1343" s="8">
        <f t="shared" si="272"/>
        <v>11588.735503066635</v>
      </c>
      <c r="N1343" s="8">
        <f t="shared" si="272"/>
        <v>11293.848847023759</v>
      </c>
      <c r="O1343" s="8">
        <f t="shared" si="272"/>
        <v>10801.133814578749</v>
      </c>
      <c r="P1343" s="8">
        <f t="shared" si="272"/>
        <v>135235.66254743841</v>
      </c>
    </row>
    <row r="1344" spans="1:16" x14ac:dyDescent="0.25">
      <c r="A1344" s="11" t="s">
        <v>21</v>
      </c>
      <c r="B1344" s="7"/>
      <c r="C1344" s="7"/>
      <c r="D1344" s="8">
        <f>(D1314/D1329)*1000</f>
        <v>286412.34868720721</v>
      </c>
      <c r="E1344" s="8">
        <f t="shared" si="272"/>
        <v>261268.52447721694</v>
      </c>
      <c r="F1344" s="8">
        <f t="shared" si="272"/>
        <v>245941.97122079355</v>
      </c>
      <c r="G1344" s="8">
        <f t="shared" si="272"/>
        <v>285643.19287406077</v>
      </c>
      <c r="H1344" s="8">
        <f t="shared" si="272"/>
        <v>289994.46234526468</v>
      </c>
      <c r="I1344" s="8">
        <f t="shared" si="272"/>
        <v>285785.80541963922</v>
      </c>
      <c r="J1344" s="8">
        <f t="shared" si="272"/>
        <v>300243.19903318281</v>
      </c>
      <c r="K1344" s="8">
        <f t="shared" si="272"/>
        <v>301848.40381226997</v>
      </c>
      <c r="L1344" s="8">
        <f t="shared" si="272"/>
        <v>299536.0127438847</v>
      </c>
      <c r="M1344" s="8">
        <f t="shared" si="272"/>
        <v>296633.88442035415</v>
      </c>
      <c r="N1344" s="8">
        <f t="shared" si="272"/>
        <v>269159.23671015992</v>
      </c>
      <c r="O1344" s="8">
        <f t="shared" si="272"/>
        <v>256429.01097756845</v>
      </c>
      <c r="P1344" s="8">
        <f t="shared" si="272"/>
        <v>3378896.0527216033</v>
      </c>
    </row>
    <row r="1345" spans="1:32" x14ac:dyDescent="0.25">
      <c r="A1345" s="11"/>
      <c r="B1345" s="7"/>
      <c r="C1345" s="7"/>
      <c r="D1345" s="8"/>
      <c r="E1345" s="8"/>
      <c r="F1345" s="8"/>
      <c r="G1345" s="8"/>
      <c r="H1345" s="8"/>
      <c r="I1345" s="8"/>
      <c r="J1345" s="8"/>
      <c r="K1345" s="8"/>
      <c r="L1345" s="8"/>
      <c r="M1345" s="8"/>
      <c r="N1345" s="8"/>
      <c r="O1345" s="8"/>
      <c r="P1345" s="8"/>
    </row>
    <row r="1346" spans="1:32" x14ac:dyDescent="0.25">
      <c r="A1346" s="10" t="s">
        <v>22</v>
      </c>
      <c r="B1346" s="7"/>
      <c r="C1346" s="7"/>
      <c r="D1346" s="8"/>
      <c r="E1346" s="8"/>
      <c r="F1346" s="8"/>
      <c r="G1346" s="8"/>
      <c r="H1346" s="8"/>
      <c r="I1346" s="8"/>
      <c r="J1346" s="8"/>
      <c r="K1346" s="8"/>
      <c r="L1346" s="8"/>
      <c r="M1346" s="8"/>
      <c r="N1346" s="8"/>
      <c r="O1346" s="8"/>
      <c r="P1346" s="8"/>
    </row>
    <row r="1347" spans="1:32" x14ac:dyDescent="0.25">
      <c r="A1347" s="10" t="s">
        <v>28</v>
      </c>
      <c r="B1347" s="7"/>
      <c r="C1347" s="7"/>
      <c r="D1347" s="8">
        <f t="shared" ref="D1347:P1347" si="273">(D1317/D1332)*1000</f>
        <v>1750.0281577627304</v>
      </c>
      <c r="E1347" s="8">
        <f t="shared" si="273"/>
        <v>1567.4412176738281</v>
      </c>
      <c r="F1347" s="8">
        <f t="shared" si="273"/>
        <v>1570.2120146076657</v>
      </c>
      <c r="G1347" s="8">
        <f t="shared" si="273"/>
        <v>1610.3876461375107</v>
      </c>
      <c r="H1347" s="8">
        <f t="shared" si="273"/>
        <v>1808.9872690988179</v>
      </c>
      <c r="I1347" s="8">
        <f t="shared" si="273"/>
        <v>1969.4036167084573</v>
      </c>
      <c r="J1347" s="8">
        <f t="shared" si="273"/>
        <v>2080.9613778742951</v>
      </c>
      <c r="K1347" s="8">
        <f t="shared" si="273"/>
        <v>2109.5504360748159</v>
      </c>
      <c r="L1347" s="8">
        <f t="shared" si="273"/>
        <v>2057.249386284353</v>
      </c>
      <c r="M1347" s="8">
        <f t="shared" si="273"/>
        <v>1900.7738500375515</v>
      </c>
      <c r="N1347" s="8">
        <f t="shared" si="273"/>
        <v>1669.8153117851434</v>
      </c>
      <c r="O1347" s="8">
        <f t="shared" si="273"/>
        <v>1656.6654140769983</v>
      </c>
      <c r="P1347" s="8">
        <f t="shared" si="273"/>
        <v>21754.023893820973</v>
      </c>
    </row>
    <row r="1348" spans="1:32" x14ac:dyDescent="0.25">
      <c r="A1348" s="10"/>
      <c r="B1348" s="7"/>
      <c r="C1348" s="7"/>
      <c r="D1348" s="8"/>
      <c r="E1348" s="8"/>
      <c r="F1348" s="8"/>
      <c r="G1348" s="8"/>
      <c r="H1348" s="8"/>
      <c r="I1348" s="8"/>
      <c r="J1348" s="8"/>
      <c r="K1348" s="8"/>
      <c r="L1348" s="8"/>
      <c r="M1348" s="8"/>
      <c r="N1348" s="8"/>
      <c r="O1348" s="8"/>
      <c r="P1348" s="8"/>
    </row>
    <row r="1349" spans="1:32" x14ac:dyDescent="0.25">
      <c r="A1349" s="11" t="s">
        <v>24</v>
      </c>
      <c r="B1349" s="7"/>
      <c r="C1349" s="7"/>
      <c r="D1349" s="8">
        <f t="shared" ref="D1349:P1349" si="274">(D1319/D1334)*1000</f>
        <v>219571218.14107272</v>
      </c>
      <c r="E1349" s="8">
        <f t="shared" si="274"/>
        <v>217901641.6825988</v>
      </c>
      <c r="F1349" s="8">
        <f t="shared" si="274"/>
        <v>210614712.69971958</v>
      </c>
      <c r="G1349" s="8">
        <f t="shared" si="274"/>
        <v>248496290.69207549</v>
      </c>
      <c r="H1349" s="8">
        <f t="shared" si="274"/>
        <v>270130625.32583189</v>
      </c>
      <c r="I1349" s="8">
        <f t="shared" si="274"/>
        <v>278472130.52236152</v>
      </c>
      <c r="J1349" s="8">
        <f t="shared" si="274"/>
        <v>290089190.1279217</v>
      </c>
      <c r="K1349" s="8">
        <f t="shared" si="274"/>
        <v>280401760.07343036</v>
      </c>
      <c r="L1349" s="8">
        <f t="shared" si="274"/>
        <v>296454106.74546784</v>
      </c>
      <c r="M1349" s="8">
        <f t="shared" si="274"/>
        <v>285418419.87994492</v>
      </c>
      <c r="N1349" s="8">
        <f t="shared" si="274"/>
        <v>261442575.24662951</v>
      </c>
      <c r="O1349" s="8">
        <f t="shared" si="274"/>
        <v>234353590.98150852</v>
      </c>
      <c r="P1349" s="8">
        <f t="shared" si="274"/>
        <v>3093346262.1185632</v>
      </c>
    </row>
    <row r="1350" spans="1:32" x14ac:dyDescent="0.25">
      <c r="A1350" s="7"/>
      <c r="B1350" s="7"/>
      <c r="C1350" s="7"/>
      <c r="D1350" s="8"/>
      <c r="E1350" s="8"/>
      <c r="F1350" s="8"/>
      <c r="G1350" s="8"/>
      <c r="H1350" s="8"/>
      <c r="I1350" s="8"/>
      <c r="J1350" s="8"/>
      <c r="K1350" s="8"/>
      <c r="L1350" s="8"/>
      <c r="M1350" s="8"/>
      <c r="N1350" s="8"/>
      <c r="O1350" s="8"/>
      <c r="P1350" s="8"/>
    </row>
    <row r="1351" spans="1:32" x14ac:dyDescent="0.25">
      <c r="A1351" s="14" t="s">
        <v>29</v>
      </c>
      <c r="B1351" s="7"/>
      <c r="C1351" s="7"/>
      <c r="D1351" s="8">
        <f t="shared" ref="D1351:P1351" si="275">(D1321/D1336)*1000</f>
        <v>1822.1408906825791</v>
      </c>
      <c r="E1351" s="8">
        <f t="shared" si="275"/>
        <v>1638.9384680170401</v>
      </c>
      <c r="F1351" s="8">
        <f t="shared" si="275"/>
        <v>1639.253443291271</v>
      </c>
      <c r="G1351" s="8">
        <f t="shared" si="275"/>
        <v>1691.7707256981726</v>
      </c>
      <c r="H1351" s="8">
        <f t="shared" si="275"/>
        <v>1897.3727731640497</v>
      </c>
      <c r="I1351" s="8">
        <f t="shared" si="275"/>
        <v>2060.4331420517824</v>
      </c>
      <c r="J1351" s="8">
        <f t="shared" si="275"/>
        <v>2175.6997475916496</v>
      </c>
      <c r="K1351" s="8">
        <f t="shared" si="275"/>
        <v>2201.0386400130551</v>
      </c>
      <c r="L1351" s="8">
        <f t="shared" si="275"/>
        <v>2153.8839820342473</v>
      </c>
      <c r="M1351" s="8">
        <f t="shared" si="275"/>
        <v>1993.7235968860746</v>
      </c>
      <c r="N1351" s="8">
        <f t="shared" si="275"/>
        <v>1754.8769923632026</v>
      </c>
      <c r="O1351" s="8">
        <f t="shared" si="275"/>
        <v>1732.8418519669005</v>
      </c>
      <c r="P1351" s="8">
        <f t="shared" si="275"/>
        <v>22764.720629789073</v>
      </c>
    </row>
    <row r="1353" spans="1:32" x14ac:dyDescent="0.25">
      <c r="A1353" s="1" t="s">
        <v>62</v>
      </c>
      <c r="B1353" s="2"/>
      <c r="C1353" s="2"/>
      <c r="D1353" s="3"/>
      <c r="E1353" s="3"/>
      <c r="F1353" s="3"/>
      <c r="G1353" s="3"/>
      <c r="H1353" s="3"/>
      <c r="I1353" s="3"/>
      <c r="J1353" s="2"/>
      <c r="K1353" s="3"/>
      <c r="L1353" s="3"/>
      <c r="M1353" s="3"/>
      <c r="N1353" s="3"/>
      <c r="O1353" s="3"/>
      <c r="P1353" s="3"/>
    </row>
    <row r="1354" spans="1:32" x14ac:dyDescent="0.25">
      <c r="A1354" s="1" t="s">
        <v>1</v>
      </c>
      <c r="B1354" s="2"/>
      <c r="C1354" s="2"/>
      <c r="D1354" s="3"/>
      <c r="E1354" s="3"/>
      <c r="F1354" s="3"/>
      <c r="G1354" s="3"/>
      <c r="H1354" s="3"/>
      <c r="I1354" s="2"/>
      <c r="J1354" s="3"/>
      <c r="K1354" s="3"/>
      <c r="L1354" s="3"/>
      <c r="M1354" s="3"/>
      <c r="N1354" s="3"/>
      <c r="O1354" s="3"/>
      <c r="P1354" s="3"/>
    </row>
    <row r="1355" spans="1:32" x14ac:dyDescent="0.25">
      <c r="A1355" s="1" t="s">
        <v>31</v>
      </c>
      <c r="B1355" s="2"/>
      <c r="C1355" s="2"/>
      <c r="D1355" s="3"/>
      <c r="E1355" s="3"/>
      <c r="F1355" s="3"/>
      <c r="G1355" s="3"/>
      <c r="H1355" s="3"/>
      <c r="I1355" s="2"/>
      <c r="J1355" s="3"/>
      <c r="K1355" s="3"/>
      <c r="L1355" s="3"/>
      <c r="M1355" s="3"/>
      <c r="N1355" s="3"/>
      <c r="O1355" s="3"/>
      <c r="P1355" s="3"/>
    </row>
    <row r="1356" spans="1:32" x14ac:dyDescent="0.25">
      <c r="A1356" s="7"/>
      <c r="B1356" s="7"/>
      <c r="C1356" s="7"/>
      <c r="D1356" s="8"/>
      <c r="E1356" s="8"/>
      <c r="F1356" s="8"/>
      <c r="G1356" s="8"/>
      <c r="H1356" s="8"/>
      <c r="I1356" s="8"/>
      <c r="J1356" s="8"/>
      <c r="K1356" s="8"/>
      <c r="L1356" s="8"/>
      <c r="M1356" s="8"/>
      <c r="N1356" s="8"/>
      <c r="O1356" s="8"/>
      <c r="P1356" s="8"/>
    </row>
    <row r="1357" spans="1:32" x14ac:dyDescent="0.25">
      <c r="A1357" s="7"/>
      <c r="B1357" s="7"/>
      <c r="C1357" s="7"/>
      <c r="D1357" s="9" t="s">
        <v>2</v>
      </c>
      <c r="E1357" s="9" t="s">
        <v>3</v>
      </c>
      <c r="F1357" s="9" t="s">
        <v>4</v>
      </c>
      <c r="G1357" s="9" t="s">
        <v>5</v>
      </c>
      <c r="H1357" s="9" t="s">
        <v>6</v>
      </c>
      <c r="I1357" s="9" t="s">
        <v>7</v>
      </c>
      <c r="J1357" s="9" t="s">
        <v>8</v>
      </c>
      <c r="K1357" s="9" t="s">
        <v>9</v>
      </c>
      <c r="L1357" s="9" t="s">
        <v>10</v>
      </c>
      <c r="M1357" s="9" t="s">
        <v>11</v>
      </c>
      <c r="N1357" s="9" t="s">
        <v>12</v>
      </c>
      <c r="O1357" s="9" t="s">
        <v>13</v>
      </c>
      <c r="P1357" s="9" t="s">
        <v>14</v>
      </c>
      <c r="U1357" s="9" t="s">
        <v>2</v>
      </c>
      <c r="V1357" s="9" t="s">
        <v>3</v>
      </c>
      <c r="W1357" s="9" t="s">
        <v>4</v>
      </c>
      <c r="X1357" s="9" t="s">
        <v>5</v>
      </c>
      <c r="Y1357" s="9" t="s">
        <v>6</v>
      </c>
      <c r="Z1357" s="9" t="s">
        <v>7</v>
      </c>
      <c r="AA1357" s="9" t="s">
        <v>8</v>
      </c>
      <c r="AB1357" s="9" t="s">
        <v>9</v>
      </c>
      <c r="AC1357" s="9" t="s">
        <v>10</v>
      </c>
      <c r="AD1357" s="9" t="s">
        <v>11</v>
      </c>
      <c r="AE1357" s="9" t="s">
        <v>12</v>
      </c>
      <c r="AF1357" s="9" t="s">
        <v>13</v>
      </c>
    </row>
    <row r="1358" spans="1:32" x14ac:dyDescent="0.25">
      <c r="A1358" s="10" t="s">
        <v>15</v>
      </c>
      <c r="B1358" s="7"/>
      <c r="C1358" s="7"/>
      <c r="D1358" s="8"/>
      <c r="E1358" s="8"/>
      <c r="F1358" s="8"/>
      <c r="G1358" s="8"/>
      <c r="H1358" s="8"/>
      <c r="I1358" s="8"/>
      <c r="J1358" s="8"/>
      <c r="K1358" s="8"/>
      <c r="L1358" s="8"/>
      <c r="M1358" s="8"/>
      <c r="N1358" s="8"/>
      <c r="O1358" s="8"/>
      <c r="P1358" s="8"/>
    </row>
    <row r="1359" spans="1:32" x14ac:dyDescent="0.25">
      <c r="A1359" s="11" t="s">
        <v>16</v>
      </c>
      <c r="B1359" s="7"/>
      <c r="C1359" s="7"/>
      <c r="D1359" s="8">
        <v>5986369.3436085014</v>
      </c>
      <c r="E1359" s="8">
        <v>5330387.5268974351</v>
      </c>
      <c r="F1359" s="8">
        <v>5253973.7836787319</v>
      </c>
      <c r="G1359" s="8">
        <v>5392860.9402876683</v>
      </c>
      <c r="H1359" s="8">
        <v>6217779.9021012494</v>
      </c>
      <c r="I1359" s="8">
        <v>6992817.1795806661</v>
      </c>
      <c r="J1359" s="8">
        <v>7539352.9869117029</v>
      </c>
      <c r="K1359" s="8">
        <v>7705948.0390814263</v>
      </c>
      <c r="L1359" s="8">
        <v>7476428.1496615885</v>
      </c>
      <c r="M1359" s="8">
        <v>6766766.3706473205</v>
      </c>
      <c r="N1359" s="8">
        <v>5702695.5158089381</v>
      </c>
      <c r="O1359" s="8">
        <v>5554612.7500589704</v>
      </c>
      <c r="P1359" s="8">
        <f t="shared" ref="P1359:P1364" si="276">SUM(D1359:O1359)</f>
        <v>75919992.48832418</v>
      </c>
      <c r="U1359" s="22">
        <f>+AF1309+1</f>
        <v>217</v>
      </c>
      <c r="V1359" s="22">
        <f>+U1359+1</f>
        <v>218</v>
      </c>
      <c r="W1359" s="22">
        <f t="shared" ref="W1359:AF1359" si="277">+V1359+1</f>
        <v>219</v>
      </c>
      <c r="X1359" s="22">
        <f t="shared" si="277"/>
        <v>220</v>
      </c>
      <c r="Y1359" s="22">
        <f t="shared" si="277"/>
        <v>221</v>
      </c>
      <c r="Z1359" s="22">
        <f t="shared" si="277"/>
        <v>222</v>
      </c>
      <c r="AA1359" s="22">
        <f t="shared" si="277"/>
        <v>223</v>
      </c>
      <c r="AB1359" s="22">
        <f t="shared" si="277"/>
        <v>224</v>
      </c>
      <c r="AC1359" s="22">
        <f t="shared" si="277"/>
        <v>225</v>
      </c>
      <c r="AD1359" s="22">
        <f t="shared" si="277"/>
        <v>226</v>
      </c>
      <c r="AE1359" s="22">
        <f t="shared" si="277"/>
        <v>227</v>
      </c>
      <c r="AF1359" s="22">
        <f t="shared" si="277"/>
        <v>228</v>
      </c>
    </row>
    <row r="1360" spans="1:32" x14ac:dyDescent="0.25">
      <c r="A1360" s="11" t="s">
        <v>17</v>
      </c>
      <c r="B1360" s="7"/>
      <c r="C1360" s="7"/>
      <c r="D1360" s="8">
        <v>4463216.509989677</v>
      </c>
      <c r="E1360" s="8">
        <v>4008257.995600679</v>
      </c>
      <c r="F1360" s="8">
        <v>4110658.0073022563</v>
      </c>
      <c r="G1360" s="8">
        <v>4224382.0039692633</v>
      </c>
      <c r="H1360" s="8">
        <v>4636834.6187358145</v>
      </c>
      <c r="I1360" s="8">
        <v>4868260.2240979411</v>
      </c>
      <c r="J1360" s="8">
        <v>5020972.8865259849</v>
      </c>
      <c r="K1360" s="8">
        <v>5033772.0549176671</v>
      </c>
      <c r="L1360" s="8">
        <v>4959770.0271729724</v>
      </c>
      <c r="M1360" s="8">
        <v>4714554.0792474216</v>
      </c>
      <c r="N1360" s="8">
        <v>4356814.9239739403</v>
      </c>
      <c r="O1360" s="8">
        <v>4428314.7115579182</v>
      </c>
      <c r="P1360" s="8">
        <f t="shared" si="276"/>
        <v>54825808.043091536</v>
      </c>
    </row>
    <row r="1361" spans="1:16" x14ac:dyDescent="0.25">
      <c r="A1361" s="11" t="s">
        <v>18</v>
      </c>
      <c r="B1361" s="7"/>
      <c r="C1361" s="7"/>
      <c r="D1361" s="8">
        <v>292886.4227483492</v>
      </c>
      <c r="E1361" s="8">
        <v>292141.4728901097</v>
      </c>
      <c r="F1361" s="8">
        <v>292479.6771022866</v>
      </c>
      <c r="G1361" s="8">
        <v>293046.89108048187</v>
      </c>
      <c r="H1361" s="8">
        <v>294192.25268682104</v>
      </c>
      <c r="I1361" s="8">
        <v>295088.78554205643</v>
      </c>
      <c r="J1361" s="8">
        <v>295741.68473369186</v>
      </c>
      <c r="K1361" s="8">
        <v>295819.30584716593</v>
      </c>
      <c r="L1361" s="8">
        <v>295124.61937940976</v>
      </c>
      <c r="M1361" s="8">
        <v>294071.17132262868</v>
      </c>
      <c r="N1361" s="8">
        <v>292500.25756008347</v>
      </c>
      <c r="O1361" s="8">
        <v>292201.97978125187</v>
      </c>
      <c r="P1361" s="8">
        <f t="shared" si="276"/>
        <v>3525294.5206743367</v>
      </c>
    </row>
    <row r="1362" spans="1:16" x14ac:dyDescent="0.25">
      <c r="A1362" s="11" t="s">
        <v>19</v>
      </c>
      <c r="B1362" s="7"/>
      <c r="C1362" s="7"/>
      <c r="D1362" s="8">
        <v>58096.472177814976</v>
      </c>
      <c r="E1362" s="8">
        <v>53694.992395290392</v>
      </c>
      <c r="F1362" s="8">
        <v>53742.342184183115</v>
      </c>
      <c r="G1362" s="8">
        <v>56292.620849274928</v>
      </c>
      <c r="H1362" s="8">
        <v>55928.906774782583</v>
      </c>
      <c r="I1362" s="8">
        <v>52129.46756113306</v>
      </c>
      <c r="J1362" s="8">
        <v>54127.304301477059</v>
      </c>
      <c r="K1362" s="8">
        <v>63184.005023068363</v>
      </c>
      <c r="L1362" s="8">
        <v>55315.091654448763</v>
      </c>
      <c r="M1362" s="8">
        <v>51426.19204410955</v>
      </c>
      <c r="N1362" s="8">
        <v>50737.022665071243</v>
      </c>
      <c r="O1362" s="8">
        <v>58870.666731430334</v>
      </c>
      <c r="P1362" s="8">
        <f t="shared" si="276"/>
        <v>663545.08436208416</v>
      </c>
    </row>
    <row r="1363" spans="1:16" x14ac:dyDescent="0.25">
      <c r="A1363" s="11" t="s">
        <v>20</v>
      </c>
      <c r="B1363" s="7"/>
      <c r="C1363" s="7"/>
      <c r="D1363" s="8">
        <v>1611.4937445256801</v>
      </c>
      <c r="E1363" s="8">
        <v>1670.1337979028049</v>
      </c>
      <c r="F1363" s="8">
        <v>1879.0140143557248</v>
      </c>
      <c r="G1363" s="8">
        <v>1860.3810722443773</v>
      </c>
      <c r="H1363" s="8">
        <v>2096.3132799920868</v>
      </c>
      <c r="I1363" s="8">
        <v>1969.2627392809554</v>
      </c>
      <c r="J1363" s="8">
        <v>1875.4566021049025</v>
      </c>
      <c r="K1363" s="8">
        <v>1860.1090956714272</v>
      </c>
      <c r="L1363" s="8">
        <v>2010.1965437330737</v>
      </c>
      <c r="M1363" s="8">
        <v>1920.7701912659581</v>
      </c>
      <c r="N1363" s="8">
        <v>1871.3715256747485</v>
      </c>
      <c r="O1363" s="8">
        <v>1779.2052315311976</v>
      </c>
      <c r="P1363" s="8">
        <f t="shared" si="276"/>
        <v>22403.707838282935</v>
      </c>
    </row>
    <row r="1364" spans="1:16" x14ac:dyDescent="0.25">
      <c r="A1364" s="11" t="s">
        <v>21</v>
      </c>
      <c r="B1364" s="7"/>
      <c r="C1364" s="7"/>
      <c r="D1364" s="8">
        <v>7733.1332927227004</v>
      </c>
      <c r="E1364" s="8">
        <v>7054.249919557571</v>
      </c>
      <c r="F1364" s="8">
        <v>6640.4333885192873</v>
      </c>
      <c r="G1364" s="8">
        <v>7712.3668962001811</v>
      </c>
      <c r="H1364" s="8">
        <v>7829.849758338929</v>
      </c>
      <c r="I1364" s="8">
        <v>7716.2166268348674</v>
      </c>
      <c r="J1364" s="8">
        <v>8106.5661207443354</v>
      </c>
      <c r="K1364" s="8">
        <v>8149.9071254574365</v>
      </c>
      <c r="L1364" s="8">
        <v>8087.4724818037121</v>
      </c>
      <c r="M1364" s="8">
        <v>8009.1149064790643</v>
      </c>
      <c r="N1364" s="8">
        <v>7267.2993044128425</v>
      </c>
      <c r="O1364" s="8">
        <v>6923.5833518028257</v>
      </c>
      <c r="P1364" s="8">
        <f t="shared" si="276"/>
        <v>91230.19317287374</v>
      </c>
    </row>
    <row r="1365" spans="1:16" x14ac:dyDescent="0.25">
      <c r="A1365" s="11"/>
      <c r="B1365" s="7"/>
      <c r="C1365" s="7"/>
      <c r="D1365" s="8"/>
      <c r="E1365" s="8"/>
      <c r="F1365" s="8"/>
      <c r="G1365" s="8"/>
      <c r="H1365" s="8"/>
      <c r="I1365" s="8"/>
      <c r="J1365" s="8"/>
      <c r="K1365" s="8"/>
      <c r="L1365" s="8"/>
      <c r="M1365" s="8"/>
      <c r="N1365" s="8"/>
      <c r="O1365" s="8"/>
      <c r="P1365" s="8"/>
    </row>
    <row r="1366" spans="1:16" x14ac:dyDescent="0.25">
      <c r="A1366" s="10" t="s">
        <v>22</v>
      </c>
      <c r="B1366" s="7"/>
      <c r="C1366" s="7"/>
      <c r="D1366" s="8"/>
      <c r="E1366" s="8"/>
      <c r="F1366" s="8"/>
      <c r="G1366" s="8"/>
      <c r="H1366" s="8"/>
      <c r="I1366" s="8"/>
      <c r="J1366" s="8"/>
      <c r="K1366" s="8"/>
      <c r="L1366" s="8"/>
      <c r="M1366" s="8"/>
      <c r="N1366" s="8"/>
      <c r="O1366" s="8"/>
      <c r="P1366" s="8"/>
    </row>
    <row r="1367" spans="1:16" x14ac:dyDescent="0.25">
      <c r="A1367" s="10" t="s">
        <v>23</v>
      </c>
      <c r="B1367" s="7"/>
      <c r="C1367" s="7"/>
      <c r="D1367" s="8">
        <f>SUM(D1359:D1366)</f>
        <v>10809913.375561591</v>
      </c>
      <c r="E1367" s="8">
        <f t="shared" ref="E1367:P1367" si="278">SUM(E1359:E1366)</f>
        <v>9693206.3715009745</v>
      </c>
      <c r="F1367" s="8">
        <f t="shared" si="278"/>
        <v>9719373.2576703317</v>
      </c>
      <c r="G1367" s="8">
        <f t="shared" si="278"/>
        <v>9976155.2041551322</v>
      </c>
      <c r="H1367" s="8">
        <f t="shared" si="278"/>
        <v>11214661.843336999</v>
      </c>
      <c r="I1367" s="8">
        <f t="shared" si="278"/>
        <v>12217981.136147911</v>
      </c>
      <c r="J1367" s="8">
        <f t="shared" si="278"/>
        <v>12920176.885195706</v>
      </c>
      <c r="K1367" s="8">
        <f t="shared" si="278"/>
        <v>13108733.421090458</v>
      </c>
      <c r="L1367" s="8">
        <f t="shared" si="278"/>
        <v>12796735.556893956</v>
      </c>
      <c r="M1367" s="8">
        <f t="shared" si="278"/>
        <v>11836747.698359223</v>
      </c>
      <c r="N1367" s="8">
        <f t="shared" si="278"/>
        <v>10411886.39083812</v>
      </c>
      <c r="O1367" s="8">
        <f t="shared" si="278"/>
        <v>10342702.896712903</v>
      </c>
      <c r="P1367" s="8">
        <f t="shared" si="278"/>
        <v>135048274.03746331</v>
      </c>
    </row>
    <row r="1368" spans="1:16" x14ac:dyDescent="0.25">
      <c r="A1368" s="10"/>
      <c r="B1368" s="7"/>
      <c r="C1368" s="7"/>
      <c r="D1368" s="8"/>
      <c r="E1368" s="8"/>
      <c r="F1368" s="8"/>
      <c r="G1368" s="8"/>
      <c r="H1368" s="8"/>
      <c r="I1368" s="8"/>
      <c r="J1368" s="8"/>
      <c r="K1368" s="8"/>
      <c r="L1368" s="8"/>
      <c r="M1368" s="8"/>
      <c r="N1368" s="8"/>
      <c r="O1368" s="8"/>
      <c r="P1368" s="8"/>
    </row>
    <row r="1369" spans="1:16" x14ac:dyDescent="0.25">
      <c r="A1369" s="11" t="s">
        <v>24</v>
      </c>
      <c r="B1369" s="7"/>
      <c r="C1369" s="7"/>
      <c r="D1369" s="8">
        <v>445540.66360417975</v>
      </c>
      <c r="E1369" s="8">
        <v>442150.84866635152</v>
      </c>
      <c r="F1369" s="8">
        <v>427369.19511439063</v>
      </c>
      <c r="G1369" s="8">
        <v>504243.29462997196</v>
      </c>
      <c r="H1369" s="8">
        <v>548150.79591346683</v>
      </c>
      <c r="I1369" s="8">
        <v>565055.81208398414</v>
      </c>
      <c r="J1369" s="8">
        <v>588617.0177055262</v>
      </c>
      <c r="K1369" s="8">
        <v>568926.83730593754</v>
      </c>
      <c r="L1369" s="8">
        <v>601515.56948841584</v>
      </c>
      <c r="M1369" s="8">
        <v>579155.83164696489</v>
      </c>
      <c r="N1369" s="8">
        <v>530503.22792916466</v>
      </c>
      <c r="O1369" s="8">
        <v>475552.45709678915</v>
      </c>
      <c r="P1369" s="8">
        <f>SUM(D1369:O1369)</f>
        <v>6276781.5511851432</v>
      </c>
    </row>
    <row r="1370" spans="1:16" x14ac:dyDescent="0.25">
      <c r="A1370" s="7"/>
      <c r="B1370" s="7"/>
      <c r="C1370" s="7"/>
      <c r="D1370" s="8"/>
      <c r="E1370" s="8"/>
      <c r="F1370" s="8"/>
      <c r="G1370" s="8"/>
      <c r="H1370" s="8"/>
      <c r="I1370" s="8"/>
      <c r="J1370" s="8"/>
      <c r="K1370" s="8"/>
      <c r="L1370" s="8"/>
      <c r="M1370" s="8"/>
      <c r="N1370" s="8"/>
      <c r="O1370" s="8"/>
      <c r="P1370" s="8"/>
    </row>
    <row r="1371" spans="1:16" x14ac:dyDescent="0.25">
      <c r="A1371" s="10" t="s">
        <v>25</v>
      </c>
      <c r="B1371" s="7"/>
      <c r="C1371" s="7"/>
      <c r="D1371" s="8">
        <f>SUM(D1367:D1369)</f>
        <v>11255454.039165771</v>
      </c>
      <c r="E1371" s="8">
        <f t="shared" ref="E1371:O1371" si="279">SUM(E1367:E1369)</f>
        <v>10135357.220167326</v>
      </c>
      <c r="F1371" s="8">
        <f t="shared" si="279"/>
        <v>10146742.452784723</v>
      </c>
      <c r="G1371" s="8">
        <f t="shared" si="279"/>
        <v>10480398.498785105</v>
      </c>
      <c r="H1371" s="8">
        <f t="shared" si="279"/>
        <v>11762812.639250467</v>
      </c>
      <c r="I1371" s="8">
        <f t="shared" si="279"/>
        <v>12783036.948231895</v>
      </c>
      <c r="J1371" s="8">
        <f t="shared" si="279"/>
        <v>13508793.902901232</v>
      </c>
      <c r="K1371" s="8">
        <f t="shared" si="279"/>
        <v>13677660.258396395</v>
      </c>
      <c r="L1371" s="8">
        <f t="shared" si="279"/>
        <v>13398251.126382371</v>
      </c>
      <c r="M1371" s="8">
        <f t="shared" si="279"/>
        <v>12415903.530006189</v>
      </c>
      <c r="N1371" s="8">
        <f t="shared" si="279"/>
        <v>10942389.618767284</v>
      </c>
      <c r="O1371" s="8">
        <f t="shared" si="279"/>
        <v>10818255.353809692</v>
      </c>
      <c r="P1371" s="8">
        <f>SUM(P1367:P1369)</f>
        <v>141325055.58864844</v>
      </c>
    </row>
    <row r="1372" spans="1:16" x14ac:dyDescent="0.25">
      <c r="A1372" s="7"/>
      <c r="B1372" s="7"/>
      <c r="C1372" s="7"/>
      <c r="D1372" s="8"/>
      <c r="E1372" s="8"/>
      <c r="F1372" s="8"/>
      <c r="G1372" s="8"/>
      <c r="H1372" s="8"/>
      <c r="I1372" s="8"/>
      <c r="J1372" s="8"/>
      <c r="K1372" s="8"/>
      <c r="L1372" s="8"/>
      <c r="M1372" s="8"/>
      <c r="N1372" s="8"/>
      <c r="O1372" s="8"/>
      <c r="P1372" s="8"/>
    </row>
    <row r="1373" spans="1:16" x14ac:dyDescent="0.25">
      <c r="A1373" s="10" t="s">
        <v>26</v>
      </c>
      <c r="B1373" s="7"/>
      <c r="C1373" s="7"/>
      <c r="D1373" s="8"/>
      <c r="E1373" s="8"/>
      <c r="F1373" s="8"/>
      <c r="G1373" s="8"/>
      <c r="H1373" s="8"/>
      <c r="I1373" s="8"/>
      <c r="J1373" s="8"/>
      <c r="K1373" s="8"/>
      <c r="L1373" s="8"/>
      <c r="M1373" s="8"/>
      <c r="N1373" s="8"/>
      <c r="O1373" s="8"/>
      <c r="P1373" s="8"/>
    </row>
    <row r="1374" spans="1:16" x14ac:dyDescent="0.25">
      <c r="A1374" s="11" t="s">
        <v>16</v>
      </c>
      <c r="B1374" s="7"/>
      <c r="C1374" s="7"/>
      <c r="D1374" s="13">
        <v>5498342.2362974677</v>
      </c>
      <c r="E1374" s="13">
        <v>5503640.1030964311</v>
      </c>
      <c r="F1374" s="13">
        <v>5508968.1697758911</v>
      </c>
      <c r="G1374" s="13">
        <v>5514302.5488743838</v>
      </c>
      <c r="H1374" s="13">
        <v>5519644.1201614365</v>
      </c>
      <c r="I1374" s="13">
        <v>5524981.4536030618</v>
      </c>
      <c r="J1374" s="13">
        <v>5530328.3154038107</v>
      </c>
      <c r="K1374" s="13">
        <v>5535751.5704529136</v>
      </c>
      <c r="L1374" s="13">
        <v>5541169.8420041213</v>
      </c>
      <c r="M1374" s="13">
        <v>5546566.4800257562</v>
      </c>
      <c r="N1374" s="13">
        <v>5551921.0786183095</v>
      </c>
      <c r="O1374" s="13">
        <v>5557263.4907246549</v>
      </c>
      <c r="P1374" s="8">
        <f>AVERAGE(C1374:O1374)</f>
        <v>5527739.9507531859</v>
      </c>
    </row>
    <row r="1375" spans="1:16" x14ac:dyDescent="0.25">
      <c r="A1375" s="11" t="s">
        <v>17</v>
      </c>
      <c r="B1375" s="7"/>
      <c r="C1375" s="7"/>
      <c r="D1375" s="13">
        <v>640440.22440131416</v>
      </c>
      <c r="E1375" s="13">
        <v>640834.75147809752</v>
      </c>
      <c r="F1375" s="13">
        <v>641212.87639849144</v>
      </c>
      <c r="G1375" s="13">
        <v>641585.3125285625</v>
      </c>
      <c r="H1375" s="13">
        <v>641949.7009082837</v>
      </c>
      <c r="I1375" s="13">
        <v>642313.87079730234</v>
      </c>
      <c r="J1375" s="13">
        <v>642670.90624827659</v>
      </c>
      <c r="K1375" s="13">
        <v>643026.65824576945</v>
      </c>
      <c r="L1375" s="13">
        <v>643389.37092692952</v>
      </c>
      <c r="M1375" s="13">
        <v>643767.30351522483</v>
      </c>
      <c r="N1375" s="13">
        <v>644170.25384676189</v>
      </c>
      <c r="O1375" s="13">
        <v>644578.83076328319</v>
      </c>
      <c r="P1375" s="8">
        <f>AVERAGE(D1375:O1375)</f>
        <v>642495.00500485813</v>
      </c>
    </row>
    <row r="1376" spans="1:16" x14ac:dyDescent="0.25">
      <c r="A1376" s="11" t="s">
        <v>18</v>
      </c>
      <c r="B1376" s="7"/>
      <c r="C1376" s="7"/>
      <c r="D1376" s="13">
        <v>14869.562430775579</v>
      </c>
      <c r="E1376" s="13">
        <v>14880.922119414672</v>
      </c>
      <c r="F1376" s="13">
        <v>14878.487860352459</v>
      </c>
      <c r="G1376" s="13">
        <v>14875.433746624283</v>
      </c>
      <c r="H1376" s="13">
        <v>14873.238966367697</v>
      </c>
      <c r="I1376" s="13">
        <v>14875.504291566238</v>
      </c>
      <c r="J1376" s="13">
        <v>14875.379462610583</v>
      </c>
      <c r="K1376" s="13">
        <v>14872.260106129208</v>
      </c>
      <c r="L1376" s="13">
        <v>14867.167326131224</v>
      </c>
      <c r="M1376" s="13">
        <v>14868.491928473111</v>
      </c>
      <c r="N1376" s="13">
        <v>14886.841974204475</v>
      </c>
      <c r="O1376" s="13">
        <v>14912.755676361832</v>
      </c>
      <c r="P1376" s="8">
        <f>AVERAGE(D1376:O1376)</f>
        <v>14878.003824084279</v>
      </c>
    </row>
    <row r="1377" spans="1:16" x14ac:dyDescent="0.25">
      <c r="A1377" s="11" t="s">
        <v>19</v>
      </c>
      <c r="B1377" s="7"/>
      <c r="C1377" s="7"/>
      <c r="D1377" s="13">
        <v>5240.5075561735903</v>
      </c>
      <c r="E1377" s="13">
        <v>5246.5451204773399</v>
      </c>
      <c r="F1377" s="13">
        <v>5252.5789083753098</v>
      </c>
      <c r="G1377" s="13">
        <v>5258.6089222295604</v>
      </c>
      <c r="H1377" s="13">
        <v>5264.6351644007</v>
      </c>
      <c r="I1377" s="13">
        <v>5270.6576372478803</v>
      </c>
      <c r="J1377" s="13">
        <v>5276.67634312874</v>
      </c>
      <c r="K1377" s="13">
        <v>5282.6912843994596</v>
      </c>
      <c r="L1377" s="13">
        <v>5288.7024634147601</v>
      </c>
      <c r="M1377" s="13">
        <v>5294.7098825278599</v>
      </c>
      <c r="N1377" s="13">
        <v>5300.7135440905304</v>
      </c>
      <c r="O1377" s="13">
        <v>5306.7134504530604</v>
      </c>
      <c r="P1377" s="8">
        <f>AVERAGE(D1377:O1377)</f>
        <v>5273.6450230765668</v>
      </c>
    </row>
    <row r="1378" spans="1:16" x14ac:dyDescent="0.25">
      <c r="A1378" s="11" t="s">
        <v>20</v>
      </c>
      <c r="B1378" s="7"/>
      <c r="C1378" s="7"/>
      <c r="D1378" s="13">
        <v>165</v>
      </c>
      <c r="E1378" s="13">
        <v>165</v>
      </c>
      <c r="F1378" s="13">
        <v>165</v>
      </c>
      <c r="G1378" s="13">
        <v>165</v>
      </c>
      <c r="H1378" s="13">
        <v>165</v>
      </c>
      <c r="I1378" s="13">
        <v>165</v>
      </c>
      <c r="J1378" s="13">
        <v>165</v>
      </c>
      <c r="K1378" s="13">
        <v>165</v>
      </c>
      <c r="L1378" s="13">
        <v>165</v>
      </c>
      <c r="M1378" s="13">
        <v>165</v>
      </c>
      <c r="N1378" s="13">
        <v>165</v>
      </c>
      <c r="O1378" s="13">
        <v>164</v>
      </c>
      <c r="P1378" s="8">
        <f>AVERAGE(D1378:O1378)</f>
        <v>164.91666666666666</v>
      </c>
    </row>
    <row r="1379" spans="1:16" x14ac:dyDescent="0.25">
      <c r="A1379" s="11" t="s">
        <v>21</v>
      </c>
      <c r="B1379" s="7"/>
      <c r="C1379" s="7"/>
      <c r="D1379" s="13">
        <v>27</v>
      </c>
      <c r="E1379" s="13">
        <v>27</v>
      </c>
      <c r="F1379" s="13">
        <v>27</v>
      </c>
      <c r="G1379" s="13">
        <v>27</v>
      </c>
      <c r="H1379" s="13">
        <v>27</v>
      </c>
      <c r="I1379" s="13">
        <v>27</v>
      </c>
      <c r="J1379" s="13">
        <v>27</v>
      </c>
      <c r="K1379" s="13">
        <v>27</v>
      </c>
      <c r="L1379" s="13">
        <v>27</v>
      </c>
      <c r="M1379" s="13">
        <v>27</v>
      </c>
      <c r="N1379" s="13">
        <v>27</v>
      </c>
      <c r="O1379" s="13">
        <v>27</v>
      </c>
      <c r="P1379" s="8">
        <f>AVERAGE(D1379:O1379)</f>
        <v>27</v>
      </c>
    </row>
    <row r="1380" spans="1:16" x14ac:dyDescent="0.25">
      <c r="A1380" s="11"/>
      <c r="B1380" s="7"/>
      <c r="C1380" s="7"/>
      <c r="D1380" s="8"/>
      <c r="E1380" s="8"/>
      <c r="F1380" s="8"/>
      <c r="G1380" s="8"/>
      <c r="H1380" s="8"/>
      <c r="I1380" s="8"/>
      <c r="J1380" s="8"/>
      <c r="K1380" s="8"/>
      <c r="L1380" s="8"/>
      <c r="M1380" s="8"/>
      <c r="N1380" s="8"/>
      <c r="O1380" s="8"/>
      <c r="P1380" s="8"/>
    </row>
    <row r="1381" spans="1:16" x14ac:dyDescent="0.25">
      <c r="A1381" s="10" t="s">
        <v>22</v>
      </c>
      <c r="B1381" s="7"/>
      <c r="C1381" s="7"/>
      <c r="D1381" s="8"/>
      <c r="E1381" s="8"/>
      <c r="F1381" s="8"/>
      <c r="G1381" s="8"/>
      <c r="H1381" s="8"/>
      <c r="I1381" s="8"/>
      <c r="J1381" s="8"/>
      <c r="K1381" s="8"/>
      <c r="L1381" s="8"/>
      <c r="M1381" s="8"/>
      <c r="N1381" s="8"/>
      <c r="O1381" s="8"/>
      <c r="P1381" s="8"/>
    </row>
    <row r="1382" spans="1:16" x14ac:dyDescent="0.25">
      <c r="A1382" s="10" t="s">
        <v>26</v>
      </c>
      <c r="B1382" s="7"/>
      <c r="C1382" s="7"/>
      <c r="D1382" s="8">
        <f t="shared" ref="D1382:P1382" si="280">SUM(D1374:D1381)</f>
        <v>6159084.5306857312</v>
      </c>
      <c r="E1382" s="8">
        <f t="shared" si="280"/>
        <v>6164794.3218144206</v>
      </c>
      <c r="F1382" s="8">
        <f t="shared" si="280"/>
        <v>6170504.112943111</v>
      </c>
      <c r="G1382" s="8">
        <f t="shared" si="280"/>
        <v>6176213.9040718004</v>
      </c>
      <c r="H1382" s="8">
        <f t="shared" si="280"/>
        <v>6181923.6952004889</v>
      </c>
      <c r="I1382" s="8">
        <f t="shared" si="280"/>
        <v>6187633.4863291783</v>
      </c>
      <c r="J1382" s="8">
        <f t="shared" si="280"/>
        <v>6193343.2774578268</v>
      </c>
      <c r="K1382" s="8">
        <f t="shared" si="280"/>
        <v>6199125.180089212</v>
      </c>
      <c r="L1382" s="8">
        <f t="shared" si="280"/>
        <v>6204907.0827205963</v>
      </c>
      <c r="M1382" s="8">
        <f t="shared" si="280"/>
        <v>6210688.9853519816</v>
      </c>
      <c r="N1382" s="8">
        <f t="shared" si="280"/>
        <v>6216470.8879833659</v>
      </c>
      <c r="O1382" s="8">
        <f t="shared" si="280"/>
        <v>6222252.790614753</v>
      </c>
      <c r="P1382" s="8">
        <f t="shared" si="280"/>
        <v>6190578.5212718723</v>
      </c>
    </row>
    <row r="1383" spans="1:16" x14ac:dyDescent="0.25">
      <c r="A1383" s="10"/>
      <c r="B1383" s="7"/>
      <c r="C1383" s="7"/>
      <c r="D1383" s="8"/>
      <c r="E1383" s="8"/>
      <c r="F1383" s="8"/>
      <c r="G1383" s="8"/>
      <c r="H1383" s="8"/>
      <c r="I1383" s="8"/>
      <c r="J1383" s="8"/>
      <c r="K1383" s="8"/>
      <c r="L1383" s="8"/>
      <c r="M1383" s="8"/>
      <c r="N1383" s="8"/>
      <c r="O1383" s="8"/>
      <c r="P1383" s="8"/>
    </row>
    <row r="1384" spans="1:16" x14ac:dyDescent="0.25">
      <c r="A1384" s="11" t="s">
        <v>24</v>
      </c>
      <c r="B1384" s="7"/>
      <c r="C1384" s="7"/>
      <c r="D1384" s="13">
        <v>2</v>
      </c>
      <c r="E1384" s="13">
        <v>2</v>
      </c>
      <c r="F1384" s="13">
        <v>2</v>
      </c>
      <c r="G1384" s="13">
        <v>2</v>
      </c>
      <c r="H1384" s="13">
        <v>2</v>
      </c>
      <c r="I1384" s="13">
        <v>2</v>
      </c>
      <c r="J1384" s="13">
        <v>2</v>
      </c>
      <c r="K1384" s="13">
        <v>2</v>
      </c>
      <c r="L1384" s="13">
        <v>2</v>
      </c>
      <c r="M1384" s="13">
        <v>2</v>
      </c>
      <c r="N1384" s="13">
        <v>2</v>
      </c>
      <c r="O1384" s="13">
        <v>2</v>
      </c>
      <c r="P1384" s="8">
        <f>AVERAGE(D1384:O1384)</f>
        <v>2</v>
      </c>
    </row>
    <row r="1385" spans="1:16" x14ac:dyDescent="0.25">
      <c r="A1385" s="7"/>
      <c r="B1385" s="7"/>
      <c r="C1385" s="7"/>
      <c r="D1385" s="8"/>
      <c r="E1385" s="8"/>
      <c r="F1385" s="8"/>
      <c r="G1385" s="8"/>
      <c r="H1385" s="8"/>
      <c r="I1385" s="8"/>
      <c r="J1385" s="8"/>
      <c r="K1385" s="8"/>
      <c r="L1385" s="8"/>
      <c r="M1385" s="8"/>
      <c r="N1385" s="8"/>
      <c r="O1385" s="8"/>
      <c r="P1385" s="8"/>
    </row>
    <row r="1386" spans="1:16" x14ac:dyDescent="0.25">
      <c r="A1386" s="14" t="s">
        <v>27</v>
      </c>
      <c r="B1386" s="7"/>
      <c r="C1386" s="7"/>
      <c r="D1386" s="8">
        <f t="shared" ref="D1386:O1386" si="281">SUM(D1382:D1384)</f>
        <v>6159086.5306857312</v>
      </c>
      <c r="E1386" s="8">
        <f t="shared" si="281"/>
        <v>6164796.3218144206</v>
      </c>
      <c r="F1386" s="8">
        <f t="shared" si="281"/>
        <v>6170506.112943111</v>
      </c>
      <c r="G1386" s="8">
        <f t="shared" si="281"/>
        <v>6176215.9040718004</v>
      </c>
      <c r="H1386" s="8">
        <f t="shared" si="281"/>
        <v>6181925.6952004889</v>
      </c>
      <c r="I1386" s="8">
        <f t="shared" si="281"/>
        <v>6187635.4863291783</v>
      </c>
      <c r="J1386" s="8">
        <f t="shared" si="281"/>
        <v>6193345.2774578268</v>
      </c>
      <c r="K1386" s="8">
        <f t="shared" si="281"/>
        <v>6199127.180089212</v>
      </c>
      <c r="L1386" s="8">
        <f t="shared" si="281"/>
        <v>6204909.0827205963</v>
      </c>
      <c r="M1386" s="8">
        <f t="shared" si="281"/>
        <v>6210690.9853519816</v>
      </c>
      <c r="N1386" s="8">
        <f t="shared" si="281"/>
        <v>6216472.8879833659</v>
      </c>
      <c r="O1386" s="8">
        <f t="shared" si="281"/>
        <v>6222254.790614753</v>
      </c>
      <c r="P1386" s="8">
        <f>SUM(P1382:P1384)</f>
        <v>6190580.5212718723</v>
      </c>
    </row>
    <row r="1387" spans="1:16" x14ac:dyDescent="0.25">
      <c r="A1387" s="7"/>
      <c r="B1387" s="7"/>
      <c r="C1387" s="7"/>
      <c r="D1387" s="8"/>
      <c r="E1387" s="8"/>
      <c r="F1387" s="8"/>
      <c r="G1387" s="8"/>
      <c r="H1387" s="8"/>
      <c r="I1387" s="8"/>
      <c r="J1387" s="8"/>
      <c r="K1387" s="8"/>
      <c r="L1387" s="8"/>
      <c r="M1387" s="8"/>
      <c r="N1387" s="8"/>
      <c r="O1387" s="8"/>
      <c r="P1387" s="8"/>
    </row>
    <row r="1388" spans="1:16" x14ac:dyDescent="0.25">
      <c r="A1388" s="10" t="s">
        <v>28</v>
      </c>
      <c r="B1388" s="7"/>
      <c r="C1388" s="7"/>
      <c r="D1388" s="8"/>
      <c r="E1388" s="8"/>
      <c r="F1388" s="8"/>
      <c r="G1388" s="8"/>
      <c r="H1388" s="8"/>
      <c r="I1388" s="8"/>
      <c r="J1388" s="8"/>
      <c r="K1388" s="8"/>
      <c r="L1388" s="8"/>
      <c r="M1388" s="8"/>
      <c r="N1388" s="8"/>
      <c r="O1388" s="8"/>
      <c r="P1388" s="8"/>
    </row>
    <row r="1389" spans="1:16" x14ac:dyDescent="0.25">
      <c r="A1389" s="11" t="s">
        <v>16</v>
      </c>
      <c r="B1389" s="7"/>
      <c r="C1389" s="7"/>
      <c r="D1389" s="8">
        <f t="shared" ref="D1389:P1394" si="282">(D1359/D1374)*1000</f>
        <v>1088.7589543061376</v>
      </c>
      <c r="E1389" s="8">
        <f t="shared" si="282"/>
        <v>968.52036598441055</v>
      </c>
      <c r="F1389" s="8">
        <f t="shared" si="282"/>
        <v>953.71285906203877</v>
      </c>
      <c r="G1389" s="8">
        <f t="shared" si="282"/>
        <v>977.97697759411028</v>
      </c>
      <c r="H1389" s="8">
        <f t="shared" si="282"/>
        <v>1126.48202796078</v>
      </c>
      <c r="I1389" s="8">
        <f t="shared" si="282"/>
        <v>1265.672516424534</v>
      </c>
      <c r="J1389" s="8">
        <f t="shared" si="282"/>
        <v>1363.2740331007271</v>
      </c>
      <c r="K1389" s="8">
        <f t="shared" si="282"/>
        <v>1392.0328506452386</v>
      </c>
      <c r="L1389" s="8">
        <f t="shared" si="282"/>
        <v>1349.2508554759488</v>
      </c>
      <c r="M1389" s="8">
        <f t="shared" si="282"/>
        <v>1219.9919346528588</v>
      </c>
      <c r="N1389" s="8">
        <f t="shared" si="282"/>
        <v>1027.1571650705364</v>
      </c>
      <c r="O1389" s="8">
        <f t="shared" si="282"/>
        <v>999.52301331939566</v>
      </c>
      <c r="P1389" s="8">
        <f t="shared" si="282"/>
        <v>13734.363983236884</v>
      </c>
    </row>
    <row r="1390" spans="1:16" x14ac:dyDescent="0.25">
      <c r="A1390" s="11" t="s">
        <v>17</v>
      </c>
      <c r="B1390" s="7"/>
      <c r="C1390" s="7"/>
      <c r="D1390" s="8">
        <f t="shared" si="282"/>
        <v>6968.9821780977427</v>
      </c>
      <c r="E1390" s="8">
        <f t="shared" si="282"/>
        <v>6254.7450592458599</v>
      </c>
      <c r="F1390" s="8">
        <f t="shared" si="282"/>
        <v>6410.7539923256709</v>
      </c>
      <c r="G1390" s="8">
        <f t="shared" si="282"/>
        <v>6584.2872669894532</v>
      </c>
      <c r="H1390" s="8">
        <f t="shared" si="282"/>
        <v>7223.0497376589419</v>
      </c>
      <c r="I1390" s="8">
        <f t="shared" si="282"/>
        <v>7579.2543885981841</v>
      </c>
      <c r="J1390" s="8">
        <f t="shared" si="282"/>
        <v>7812.6656080278244</v>
      </c>
      <c r="K1390" s="8">
        <f t="shared" si="282"/>
        <v>7828.2478500194975</v>
      </c>
      <c r="L1390" s="8">
        <f t="shared" si="282"/>
        <v>7708.8156119636287</v>
      </c>
      <c r="M1390" s="8">
        <f t="shared" si="282"/>
        <v>7323.3823052275038</v>
      </c>
      <c r="N1390" s="8">
        <f t="shared" si="282"/>
        <v>6763.452515785305</v>
      </c>
      <c r="O1390" s="8">
        <f t="shared" si="282"/>
        <v>6870.0902049701108</v>
      </c>
      <c r="P1390" s="8">
        <f t="shared" si="282"/>
        <v>85332.660356911219</v>
      </c>
    </row>
    <row r="1391" spans="1:16" x14ac:dyDescent="0.25">
      <c r="A1391" s="11" t="s">
        <v>18</v>
      </c>
      <c r="B1391" s="7"/>
      <c r="C1391" s="7"/>
      <c r="D1391" s="8">
        <f t="shared" si="282"/>
        <v>19697.043817655405</v>
      </c>
      <c r="E1391" s="8">
        <f t="shared" si="282"/>
        <v>19631.94690125835</v>
      </c>
      <c r="F1391" s="8">
        <f t="shared" si="282"/>
        <v>19657.88995813705</v>
      </c>
      <c r="G1391" s="8">
        <f t="shared" si="282"/>
        <v>19700.056890575288</v>
      </c>
      <c r="H1391" s="8">
        <f t="shared" si="282"/>
        <v>19779.972160204448</v>
      </c>
      <c r="I1391" s="8">
        <f t="shared" si="282"/>
        <v>19837.229028219161</v>
      </c>
      <c r="J1391" s="8">
        <f t="shared" si="282"/>
        <v>19881.286758233062</v>
      </c>
      <c r="K1391" s="8">
        <f t="shared" si="282"/>
        <v>19890.675911810598</v>
      </c>
      <c r="L1391" s="8">
        <f t="shared" si="282"/>
        <v>19850.763289701128</v>
      </c>
      <c r="M1391" s="8">
        <f t="shared" si="282"/>
        <v>19778.143791401155</v>
      </c>
      <c r="N1391" s="8">
        <f t="shared" si="282"/>
        <v>19648.240914152255</v>
      </c>
      <c r="O1391" s="8">
        <f t="shared" si="282"/>
        <v>19594.096900844452</v>
      </c>
      <c r="P1391" s="8">
        <f t="shared" si="282"/>
        <v>236946.74113254665</v>
      </c>
    </row>
    <row r="1392" spans="1:16" x14ac:dyDescent="0.25">
      <c r="A1392" s="11" t="s">
        <v>19</v>
      </c>
      <c r="B1392" s="7"/>
      <c r="C1392" s="7"/>
      <c r="D1392" s="8">
        <f t="shared" si="282"/>
        <v>11086.039196599251</v>
      </c>
      <c r="E1392" s="8">
        <f t="shared" si="282"/>
        <v>10234.35254291783</v>
      </c>
      <c r="F1392" s="8">
        <f t="shared" si="282"/>
        <v>10231.610628160237</v>
      </c>
      <c r="G1392" s="8">
        <f t="shared" si="282"/>
        <v>10704.850214533128</v>
      </c>
      <c r="H1392" s="8">
        <f t="shared" si="282"/>
        <v>10623.510467158698</v>
      </c>
      <c r="I1392" s="8">
        <f t="shared" si="282"/>
        <v>9890.5053503632444</v>
      </c>
      <c r="J1392" s="8">
        <f t="shared" si="282"/>
        <v>10257.84050067072</v>
      </c>
      <c r="K1392" s="8">
        <f t="shared" si="282"/>
        <v>11960.57115994261</v>
      </c>
      <c r="L1392" s="8">
        <f t="shared" si="282"/>
        <v>10459.104484908654</v>
      </c>
      <c r="M1392" s="8">
        <f t="shared" si="282"/>
        <v>9712.7497417397826</v>
      </c>
      <c r="N1392" s="8">
        <f t="shared" si="282"/>
        <v>9571.7344925448979</v>
      </c>
      <c r="O1392" s="8">
        <f t="shared" si="282"/>
        <v>11093.620803362626</v>
      </c>
      <c r="P1392" s="8">
        <f t="shared" si="282"/>
        <v>125822.85714311915</v>
      </c>
    </row>
    <row r="1393" spans="1:32" x14ac:dyDescent="0.25">
      <c r="A1393" s="11" t="s">
        <v>20</v>
      </c>
      <c r="B1393" s="7"/>
      <c r="C1393" s="7"/>
      <c r="D1393" s="8">
        <f t="shared" si="282"/>
        <v>9766.6287547010925</v>
      </c>
      <c r="E1393" s="8">
        <f t="shared" si="282"/>
        <v>10122.023017592755</v>
      </c>
      <c r="F1393" s="8">
        <f t="shared" si="282"/>
        <v>11387.96372336803</v>
      </c>
      <c r="G1393" s="8">
        <f t="shared" si="282"/>
        <v>11275.036801481074</v>
      </c>
      <c r="H1393" s="8">
        <f t="shared" si="282"/>
        <v>12704.92896964901</v>
      </c>
      <c r="I1393" s="8">
        <f t="shared" si="282"/>
        <v>11934.925692611851</v>
      </c>
      <c r="J1393" s="8">
        <f t="shared" si="282"/>
        <v>11366.403649120621</v>
      </c>
      <c r="K1393" s="8">
        <f t="shared" si="282"/>
        <v>11273.388458614709</v>
      </c>
      <c r="L1393" s="8">
        <f t="shared" si="282"/>
        <v>12183.009355958022</v>
      </c>
      <c r="M1393" s="8">
        <f t="shared" si="282"/>
        <v>11641.031462217928</v>
      </c>
      <c r="N1393" s="8">
        <f t="shared" si="282"/>
        <v>11341.645610149992</v>
      </c>
      <c r="O1393" s="8">
        <f t="shared" si="282"/>
        <v>10848.812387385351</v>
      </c>
      <c r="P1393" s="8">
        <f t="shared" si="282"/>
        <v>135848.65793804714</v>
      </c>
    </row>
    <row r="1394" spans="1:32" x14ac:dyDescent="0.25">
      <c r="A1394" s="11" t="s">
        <v>21</v>
      </c>
      <c r="B1394" s="7"/>
      <c r="C1394" s="7"/>
      <c r="D1394" s="8">
        <f>(D1364/D1379)*1000</f>
        <v>286412.34417491482</v>
      </c>
      <c r="E1394" s="8">
        <f t="shared" si="282"/>
        <v>261268.51553916931</v>
      </c>
      <c r="F1394" s="8">
        <f t="shared" si="282"/>
        <v>245941.9773525662</v>
      </c>
      <c r="G1394" s="8">
        <f t="shared" si="282"/>
        <v>285643.21837778448</v>
      </c>
      <c r="H1394" s="8">
        <f t="shared" si="282"/>
        <v>289994.43549403443</v>
      </c>
      <c r="I1394" s="8">
        <f t="shared" si="282"/>
        <v>285785.80099388398</v>
      </c>
      <c r="J1394" s="8">
        <f t="shared" si="282"/>
        <v>300243.18965719762</v>
      </c>
      <c r="K1394" s="8">
        <f t="shared" si="282"/>
        <v>301848.41205397912</v>
      </c>
      <c r="L1394" s="8">
        <f t="shared" si="282"/>
        <v>299536.01784458192</v>
      </c>
      <c r="M1394" s="8">
        <f t="shared" si="282"/>
        <v>296633.88542515051</v>
      </c>
      <c r="N1394" s="8">
        <f t="shared" si="282"/>
        <v>269159.23349677195</v>
      </c>
      <c r="O1394" s="8">
        <f t="shared" si="282"/>
        <v>256429.01302973428</v>
      </c>
      <c r="P1394" s="8">
        <f t="shared" si="282"/>
        <v>3378896.0434397683</v>
      </c>
    </row>
    <row r="1395" spans="1:32" x14ac:dyDescent="0.25">
      <c r="A1395" s="11"/>
      <c r="B1395" s="7"/>
      <c r="C1395" s="7"/>
      <c r="D1395" s="8"/>
      <c r="E1395" s="8"/>
      <c r="F1395" s="8"/>
      <c r="G1395" s="8"/>
      <c r="H1395" s="8"/>
      <c r="I1395" s="8"/>
      <c r="J1395" s="8"/>
      <c r="K1395" s="8"/>
      <c r="L1395" s="8"/>
      <c r="M1395" s="8"/>
      <c r="N1395" s="8"/>
      <c r="O1395" s="8"/>
      <c r="P1395" s="8"/>
    </row>
    <row r="1396" spans="1:32" x14ac:dyDescent="0.25">
      <c r="A1396" s="10" t="s">
        <v>22</v>
      </c>
      <c r="B1396" s="7"/>
      <c r="C1396" s="7"/>
      <c r="D1396" s="8"/>
      <c r="E1396" s="8"/>
      <c r="F1396" s="8"/>
      <c r="G1396" s="8"/>
      <c r="H1396" s="8"/>
      <c r="I1396" s="8"/>
      <c r="J1396" s="8"/>
      <c r="K1396" s="8"/>
      <c r="L1396" s="8"/>
      <c r="M1396" s="8"/>
      <c r="N1396" s="8"/>
      <c r="O1396" s="8"/>
      <c r="P1396" s="8"/>
    </row>
    <row r="1397" spans="1:32" x14ac:dyDescent="0.25">
      <c r="A1397" s="10" t="s">
        <v>28</v>
      </c>
      <c r="B1397" s="7"/>
      <c r="C1397" s="7"/>
      <c r="D1397" s="8">
        <f t="shared" ref="D1397:P1397" si="283">(D1367/D1382)*1000</f>
        <v>1755.1169044205426</v>
      </c>
      <c r="E1397" s="8">
        <f t="shared" si="283"/>
        <v>1572.3487054873995</v>
      </c>
      <c r="F1397" s="8">
        <f t="shared" si="283"/>
        <v>1575.1343941710034</v>
      </c>
      <c r="G1397" s="8">
        <f t="shared" si="283"/>
        <v>1615.2541604134112</v>
      </c>
      <c r="H1397" s="8">
        <f t="shared" si="283"/>
        <v>1814.1055108855223</v>
      </c>
      <c r="I1397" s="8">
        <f t="shared" si="283"/>
        <v>1974.5806152129162</v>
      </c>
      <c r="J1397" s="8">
        <f t="shared" si="283"/>
        <v>2086.1393122228214</v>
      </c>
      <c r="K1397" s="8">
        <f t="shared" si="283"/>
        <v>2114.6102135820734</v>
      </c>
      <c r="L1397" s="8">
        <f t="shared" si="283"/>
        <v>2062.3573224054007</v>
      </c>
      <c r="M1397" s="8">
        <f t="shared" si="283"/>
        <v>1905.8670827466003</v>
      </c>
      <c r="N1397" s="8">
        <f t="shared" si="283"/>
        <v>1674.8870184471748</v>
      </c>
      <c r="O1397" s="8">
        <f t="shared" si="283"/>
        <v>1662.211942323072</v>
      </c>
      <c r="P1397" s="8">
        <f t="shared" si="283"/>
        <v>21815.129809502399</v>
      </c>
    </row>
    <row r="1398" spans="1:32" x14ac:dyDescent="0.25">
      <c r="A1398" s="10"/>
      <c r="B1398" s="7"/>
      <c r="C1398" s="7"/>
      <c r="D1398" s="8"/>
      <c r="E1398" s="8"/>
      <c r="F1398" s="8"/>
      <c r="G1398" s="8"/>
      <c r="H1398" s="8"/>
      <c r="I1398" s="8"/>
      <c r="J1398" s="8"/>
      <c r="K1398" s="8"/>
      <c r="L1398" s="8"/>
      <c r="M1398" s="8"/>
      <c r="N1398" s="8"/>
      <c r="O1398" s="8"/>
      <c r="P1398" s="8"/>
    </row>
    <row r="1399" spans="1:32" x14ac:dyDescent="0.25">
      <c r="A1399" s="11" t="s">
        <v>24</v>
      </c>
      <c r="B1399" s="7"/>
      <c r="C1399" s="7"/>
      <c r="D1399" s="8">
        <f t="shared" ref="D1399:P1399" si="284">(D1369/D1384)*1000</f>
        <v>222770331.80208987</v>
      </c>
      <c r="E1399" s="8">
        <f t="shared" si="284"/>
        <v>221075424.33317575</v>
      </c>
      <c r="F1399" s="8">
        <f t="shared" si="284"/>
        <v>213684597.55719531</v>
      </c>
      <c r="G1399" s="8">
        <f t="shared" si="284"/>
        <v>252121647.31498599</v>
      </c>
      <c r="H1399" s="8">
        <f t="shared" si="284"/>
        <v>274075397.95673341</v>
      </c>
      <c r="I1399" s="8">
        <f t="shared" si="284"/>
        <v>282527906.04199207</v>
      </c>
      <c r="J1399" s="8">
        <f t="shared" si="284"/>
        <v>294308508.85276312</v>
      </c>
      <c r="K1399" s="8">
        <f t="shared" si="284"/>
        <v>284463418.65296876</v>
      </c>
      <c r="L1399" s="8">
        <f t="shared" si="284"/>
        <v>300757784.74420792</v>
      </c>
      <c r="M1399" s="8">
        <f t="shared" si="284"/>
        <v>289577915.82348245</v>
      </c>
      <c r="N1399" s="8">
        <f t="shared" si="284"/>
        <v>265251613.96458232</v>
      </c>
      <c r="O1399" s="8">
        <f t="shared" si="284"/>
        <v>237776228.54839456</v>
      </c>
      <c r="P1399" s="8">
        <f t="shared" si="284"/>
        <v>3138390775.5925717</v>
      </c>
    </row>
    <row r="1400" spans="1:32" x14ac:dyDescent="0.25">
      <c r="A1400" s="7"/>
      <c r="B1400" s="7"/>
      <c r="C1400" s="7"/>
      <c r="D1400" s="8"/>
      <c r="E1400" s="8"/>
      <c r="F1400" s="8"/>
      <c r="G1400" s="8"/>
      <c r="H1400" s="8"/>
      <c r="I1400" s="8"/>
      <c r="J1400" s="8"/>
      <c r="K1400" s="8"/>
      <c r="L1400" s="8"/>
      <c r="M1400" s="8"/>
      <c r="N1400" s="8"/>
      <c r="O1400" s="8"/>
      <c r="P1400" s="8"/>
    </row>
    <row r="1401" spans="1:32" x14ac:dyDescent="0.25">
      <c r="A1401" s="14" t="s">
        <v>29</v>
      </c>
      <c r="B1401" s="7"/>
      <c r="C1401" s="7"/>
      <c r="D1401" s="8">
        <f t="shared" ref="D1401:P1401" si="285">(D1371/D1386)*1000</f>
        <v>1827.4550914472422</v>
      </c>
      <c r="E1401" s="8">
        <f t="shared" si="285"/>
        <v>1644.0700861929354</v>
      </c>
      <c r="F1401" s="8">
        <f t="shared" si="285"/>
        <v>1644.3938741914785</v>
      </c>
      <c r="G1401" s="8">
        <f t="shared" si="285"/>
        <v>1696.8963944210047</v>
      </c>
      <c r="H1401" s="8">
        <f t="shared" si="285"/>
        <v>1902.7748341237514</v>
      </c>
      <c r="I1401" s="8">
        <f t="shared" si="285"/>
        <v>2065.9001288092109</v>
      </c>
      <c r="J1401" s="8">
        <f t="shared" si="285"/>
        <v>2181.1788779272074</v>
      </c>
      <c r="K1401" s="8">
        <f t="shared" si="285"/>
        <v>2206.3848443579695</v>
      </c>
      <c r="L1401" s="8">
        <f t="shared" si="285"/>
        <v>2159.2985405207241</v>
      </c>
      <c r="M1401" s="8">
        <f t="shared" si="285"/>
        <v>1999.1179015812097</v>
      </c>
      <c r="N1401" s="8">
        <f t="shared" si="285"/>
        <v>1760.2247795400606</v>
      </c>
      <c r="O1401" s="8">
        <f t="shared" si="285"/>
        <v>1738.63908146726</v>
      </c>
      <c r="P1401" s="8">
        <f t="shared" si="285"/>
        <v>22829.047308734916</v>
      </c>
    </row>
    <row r="1403" spans="1:32" x14ac:dyDescent="0.25">
      <c r="A1403" s="1" t="s">
        <v>63</v>
      </c>
      <c r="B1403" s="2"/>
      <c r="C1403" s="2"/>
      <c r="D1403" s="3"/>
      <c r="E1403" s="3"/>
      <c r="F1403" s="3"/>
      <c r="G1403" s="3"/>
      <c r="H1403" s="3"/>
      <c r="I1403" s="3"/>
      <c r="J1403" s="2"/>
      <c r="K1403" s="3"/>
      <c r="L1403" s="3"/>
      <c r="M1403" s="3"/>
      <c r="N1403" s="3"/>
      <c r="O1403" s="3"/>
      <c r="P1403" s="3"/>
    </row>
    <row r="1404" spans="1:32" x14ac:dyDescent="0.25">
      <c r="A1404" s="1" t="s">
        <v>1</v>
      </c>
      <c r="B1404" s="2"/>
      <c r="C1404" s="2"/>
      <c r="D1404" s="3"/>
      <c r="E1404" s="3"/>
      <c r="F1404" s="3"/>
      <c r="G1404" s="3"/>
      <c r="H1404" s="3"/>
      <c r="I1404" s="2"/>
      <c r="J1404" s="3"/>
      <c r="K1404" s="3"/>
      <c r="L1404" s="3"/>
      <c r="M1404" s="3"/>
      <c r="N1404" s="3"/>
      <c r="O1404" s="3"/>
      <c r="P1404" s="3"/>
    </row>
    <row r="1405" spans="1:32" x14ac:dyDescent="0.25">
      <c r="A1405" s="1" t="s">
        <v>31</v>
      </c>
      <c r="B1405" s="2"/>
      <c r="C1405" s="2"/>
      <c r="D1405" s="3"/>
      <c r="E1405" s="3"/>
      <c r="F1405" s="3"/>
      <c r="G1405" s="3"/>
      <c r="H1405" s="3"/>
      <c r="I1405" s="2"/>
      <c r="J1405" s="3"/>
      <c r="K1405" s="3"/>
      <c r="L1405" s="3"/>
      <c r="M1405" s="3"/>
      <c r="N1405" s="3"/>
      <c r="O1405" s="3"/>
      <c r="P1405" s="3"/>
    </row>
    <row r="1406" spans="1:32" x14ac:dyDescent="0.25">
      <c r="A1406" s="7"/>
      <c r="B1406" s="7"/>
      <c r="C1406" s="7"/>
      <c r="D1406" s="8"/>
      <c r="E1406" s="8"/>
      <c r="F1406" s="8"/>
      <c r="G1406" s="8"/>
      <c r="H1406" s="8"/>
      <c r="I1406" s="8"/>
      <c r="J1406" s="8"/>
      <c r="K1406" s="8"/>
      <c r="L1406" s="8"/>
      <c r="M1406" s="8"/>
      <c r="N1406" s="8"/>
      <c r="O1406" s="8"/>
      <c r="P1406" s="8"/>
    </row>
    <row r="1407" spans="1:32" x14ac:dyDescent="0.25">
      <c r="A1407" s="7"/>
      <c r="B1407" s="7"/>
      <c r="C1407" s="7"/>
      <c r="D1407" s="9" t="s">
        <v>2</v>
      </c>
      <c r="E1407" s="9" t="s">
        <v>3</v>
      </c>
      <c r="F1407" s="9" t="s">
        <v>4</v>
      </c>
      <c r="G1407" s="9" t="s">
        <v>5</v>
      </c>
      <c r="H1407" s="9" t="s">
        <v>6</v>
      </c>
      <c r="I1407" s="9" t="s">
        <v>7</v>
      </c>
      <c r="J1407" s="9" t="s">
        <v>8</v>
      </c>
      <c r="K1407" s="9" t="s">
        <v>9</v>
      </c>
      <c r="L1407" s="9" t="s">
        <v>10</v>
      </c>
      <c r="M1407" s="9" t="s">
        <v>11</v>
      </c>
      <c r="N1407" s="9" t="s">
        <v>12</v>
      </c>
      <c r="O1407" s="9" t="s">
        <v>13</v>
      </c>
      <c r="P1407" s="9" t="s">
        <v>14</v>
      </c>
      <c r="U1407" s="9" t="s">
        <v>2</v>
      </c>
      <c r="V1407" s="9" t="s">
        <v>3</v>
      </c>
      <c r="W1407" s="9" t="s">
        <v>4</v>
      </c>
      <c r="X1407" s="9" t="s">
        <v>5</v>
      </c>
      <c r="Y1407" s="9" t="s">
        <v>6</v>
      </c>
      <c r="Z1407" s="9" t="s">
        <v>7</v>
      </c>
      <c r="AA1407" s="9" t="s">
        <v>8</v>
      </c>
      <c r="AB1407" s="9" t="s">
        <v>9</v>
      </c>
      <c r="AC1407" s="9" t="s">
        <v>10</v>
      </c>
      <c r="AD1407" s="9" t="s">
        <v>11</v>
      </c>
      <c r="AE1407" s="9" t="s">
        <v>12</v>
      </c>
      <c r="AF1407" s="9" t="s">
        <v>13</v>
      </c>
    </row>
    <row r="1408" spans="1:32" x14ac:dyDescent="0.25">
      <c r="A1408" s="10" t="s">
        <v>15</v>
      </c>
      <c r="B1408" s="7"/>
      <c r="C1408" s="7"/>
      <c r="D1408" s="8"/>
      <c r="E1408" s="8"/>
      <c r="F1408" s="8"/>
      <c r="G1408" s="8"/>
      <c r="H1408" s="8"/>
      <c r="I1408" s="8"/>
      <c r="J1408" s="8"/>
      <c r="K1408" s="8"/>
      <c r="L1408" s="8"/>
      <c r="M1408" s="8"/>
      <c r="N1408" s="8"/>
      <c r="O1408" s="8"/>
      <c r="P1408" s="8"/>
    </row>
    <row r="1409" spans="1:32" x14ac:dyDescent="0.25">
      <c r="A1409" s="11" t="s">
        <v>16</v>
      </c>
      <c r="B1409" s="7"/>
      <c r="C1409" s="7"/>
      <c r="D1409" s="8">
        <v>6087196.6230562674</v>
      </c>
      <c r="E1409" s="8">
        <v>5507117.6519656181</v>
      </c>
      <c r="F1409" s="8">
        <v>5402496.4631795362</v>
      </c>
      <c r="G1409" s="8">
        <v>5483427.8500013398</v>
      </c>
      <c r="H1409" s="8">
        <v>6319056.176477409</v>
      </c>
      <c r="I1409" s="8">
        <v>7103551.0005994756</v>
      </c>
      <c r="J1409" s="8">
        <v>7656813.1244118232</v>
      </c>
      <c r="K1409" s="8">
        <v>7825040.321965063</v>
      </c>
      <c r="L1409" s="8">
        <v>7592924.4614103241</v>
      </c>
      <c r="M1409" s="8">
        <v>6874179.7624531863</v>
      </c>
      <c r="N1409" s="8">
        <v>5796264.2323267916</v>
      </c>
      <c r="O1409" s="8">
        <v>5647096.0745095359</v>
      </c>
      <c r="P1409" s="8">
        <f t="shared" ref="P1409:P1414" si="286">SUM(D1409:O1409)</f>
        <v>77295163.74235636</v>
      </c>
      <c r="U1409" s="22">
        <f>+AF1359+1</f>
        <v>229</v>
      </c>
      <c r="V1409" s="22">
        <f>+U1409+1</f>
        <v>230</v>
      </c>
      <c r="W1409" s="22">
        <f t="shared" ref="W1409:AF1409" si="287">+V1409+1</f>
        <v>231</v>
      </c>
      <c r="X1409" s="22">
        <f t="shared" si="287"/>
        <v>232</v>
      </c>
      <c r="Y1409" s="22">
        <f t="shared" si="287"/>
        <v>233</v>
      </c>
      <c r="Z1409" s="22">
        <f t="shared" si="287"/>
        <v>234</v>
      </c>
      <c r="AA1409" s="22">
        <f t="shared" si="287"/>
        <v>235</v>
      </c>
      <c r="AB1409" s="22">
        <f t="shared" si="287"/>
        <v>236</v>
      </c>
      <c r="AC1409" s="22">
        <f t="shared" si="287"/>
        <v>237</v>
      </c>
      <c r="AD1409" s="22">
        <f t="shared" si="287"/>
        <v>238</v>
      </c>
      <c r="AE1409" s="22">
        <f t="shared" si="287"/>
        <v>239</v>
      </c>
      <c r="AF1409" s="22">
        <f t="shared" si="287"/>
        <v>240</v>
      </c>
    </row>
    <row r="1410" spans="1:32" x14ac:dyDescent="0.25">
      <c r="A1410" s="11" t="s">
        <v>17</v>
      </c>
      <c r="B1410" s="7"/>
      <c r="C1410" s="7"/>
      <c r="D1410" s="8">
        <v>4519828.2289446834</v>
      </c>
      <c r="E1410" s="8">
        <v>4124048.0338632697</v>
      </c>
      <c r="F1410" s="8">
        <v>4208553.8490142077</v>
      </c>
      <c r="G1410" s="8">
        <v>4276852.0125649199</v>
      </c>
      <c r="H1410" s="8">
        <v>4693517.3376363078</v>
      </c>
      <c r="I1410" s="8">
        <v>4927344.2423671558</v>
      </c>
      <c r="J1410" s="8">
        <v>5081722.2627618592</v>
      </c>
      <c r="K1410" s="8">
        <v>5094478.0209356928</v>
      </c>
      <c r="L1410" s="8">
        <v>5019825.6370500112</v>
      </c>
      <c r="M1410" s="8">
        <v>4771879.1708249226</v>
      </c>
      <c r="N1410" s="8">
        <v>4409966.7001426648</v>
      </c>
      <c r="O1410" s="8">
        <v>4481918.0115187336</v>
      </c>
      <c r="P1410" s="8">
        <f t="shared" si="286"/>
        <v>55609933.507624425</v>
      </c>
    </row>
    <row r="1411" spans="1:32" x14ac:dyDescent="0.25">
      <c r="A1411" s="11" t="s">
        <v>18</v>
      </c>
      <c r="B1411" s="7"/>
      <c r="C1411" s="7"/>
      <c r="D1411" s="8">
        <v>292828.27344378922</v>
      </c>
      <c r="E1411" s="8">
        <v>292081.37822967762</v>
      </c>
      <c r="F1411" s="8">
        <v>292417.62007132469</v>
      </c>
      <c r="G1411" s="8">
        <v>292986.02861414052</v>
      </c>
      <c r="H1411" s="8">
        <v>294139.52636893827</v>
      </c>
      <c r="I1411" s="8">
        <v>295048.51955544518</v>
      </c>
      <c r="J1411" s="8">
        <v>295711.96214043227</v>
      </c>
      <c r="K1411" s="8">
        <v>295793.31834093406</v>
      </c>
      <c r="L1411" s="8">
        <v>295092.64185072511</v>
      </c>
      <c r="M1411" s="8">
        <v>294027.36138368904</v>
      </c>
      <c r="N1411" s="8">
        <v>292440.18948775809</v>
      </c>
      <c r="O1411" s="8">
        <v>292130.25149725395</v>
      </c>
      <c r="P1411" s="8">
        <f t="shared" si="286"/>
        <v>3524697.0709841084</v>
      </c>
    </row>
    <row r="1412" spans="1:32" x14ac:dyDescent="0.25">
      <c r="A1412" s="11" t="s">
        <v>19</v>
      </c>
      <c r="B1412" s="7"/>
      <c r="C1412" s="7"/>
      <c r="D1412" s="8">
        <v>58896.906909697187</v>
      </c>
      <c r="E1412" s="8">
        <v>54433.471410071033</v>
      </c>
      <c r="F1412" s="8">
        <v>54480.161567149938</v>
      </c>
      <c r="G1412" s="8">
        <v>57064.083528286181</v>
      </c>
      <c r="H1412" s="8">
        <v>56694.028699000941</v>
      </c>
      <c r="I1412" s="8">
        <v>52841.351752984563</v>
      </c>
      <c r="J1412" s="8">
        <v>54865.166190061937</v>
      </c>
      <c r="K1412" s="8">
        <v>64043.808756900675</v>
      </c>
      <c r="L1412" s="8">
        <v>56066.489904705806</v>
      </c>
      <c r="M1412" s="8">
        <v>52123.534564467103</v>
      </c>
      <c r="N1412" s="8">
        <v>51423.810923756231</v>
      </c>
      <c r="O1412" s="8">
        <v>59666.155048579676</v>
      </c>
      <c r="P1412" s="8">
        <f t="shared" si="286"/>
        <v>672598.96925566124</v>
      </c>
    </row>
    <row r="1413" spans="1:32" x14ac:dyDescent="0.25">
      <c r="A1413" s="11" t="s">
        <v>20</v>
      </c>
      <c r="B1413" s="7"/>
      <c r="C1413" s="7"/>
      <c r="D1413" s="8">
        <v>1608.7619370003565</v>
      </c>
      <c r="E1413" s="8">
        <v>1667.0383390537456</v>
      </c>
      <c r="F1413" s="8">
        <v>1875.6993834593434</v>
      </c>
      <c r="G1413" s="8">
        <v>1857.5288272314876</v>
      </c>
      <c r="H1413" s="8">
        <v>2093.5897362095461</v>
      </c>
      <c r="I1413" s="8">
        <v>1966.6637787857583</v>
      </c>
      <c r="J1413" s="8">
        <v>1873.2029740529101</v>
      </c>
      <c r="K1413" s="8">
        <v>1857.8400833509706</v>
      </c>
      <c r="L1413" s="8">
        <v>2007.3266401587628</v>
      </c>
      <c r="M1413" s="8">
        <v>1917.8202917219685</v>
      </c>
      <c r="N1413" s="8">
        <v>1867.975641079011</v>
      </c>
      <c r="O1413" s="8">
        <v>1776.2334747537557</v>
      </c>
      <c r="P1413" s="8">
        <f t="shared" si="286"/>
        <v>22369.681106857617</v>
      </c>
    </row>
    <row r="1414" spans="1:32" x14ac:dyDescent="0.25">
      <c r="A1414" s="11" t="s">
        <v>21</v>
      </c>
      <c r="B1414" s="7"/>
      <c r="C1414" s="7"/>
      <c r="D1414" s="8">
        <v>7733.1333536386464</v>
      </c>
      <c r="E1414" s="8">
        <v>7054.2500402212154</v>
      </c>
      <c r="F1414" s="8">
        <v>6640.4333057403564</v>
      </c>
      <c r="G1414" s="8">
        <v>7712.3665518999114</v>
      </c>
      <c r="H1414" s="8">
        <v>7829.850120830537</v>
      </c>
      <c r="I1414" s="8">
        <v>7716.2166865825639</v>
      </c>
      <c r="J1414" s="8">
        <v>8106.5662473201355</v>
      </c>
      <c r="K1414" s="8">
        <v>8149.9070141943639</v>
      </c>
      <c r="L1414" s="8">
        <v>8087.4724129442993</v>
      </c>
      <c r="M1414" s="8">
        <v>8009.1148929143137</v>
      </c>
      <c r="N1414" s="8">
        <v>7267.2993477935797</v>
      </c>
      <c r="O1414" s="8">
        <v>6923.5833240985858</v>
      </c>
      <c r="P1414" s="8">
        <f t="shared" si="286"/>
        <v>91230.193298178507</v>
      </c>
    </row>
    <row r="1415" spans="1:32" x14ac:dyDescent="0.25">
      <c r="A1415" s="11"/>
      <c r="B1415" s="7"/>
      <c r="C1415" s="7"/>
      <c r="D1415" s="8"/>
      <c r="E1415" s="8"/>
      <c r="F1415" s="8"/>
      <c r="G1415" s="8"/>
      <c r="H1415" s="8"/>
      <c r="I1415" s="8"/>
      <c r="J1415" s="8"/>
      <c r="K1415" s="8"/>
      <c r="L1415" s="8"/>
      <c r="M1415" s="8"/>
      <c r="N1415" s="8"/>
      <c r="O1415" s="8"/>
      <c r="P1415" s="8"/>
    </row>
    <row r="1416" spans="1:32" x14ac:dyDescent="0.25">
      <c r="A1416" s="10" t="s">
        <v>22</v>
      </c>
      <c r="B1416" s="7"/>
      <c r="C1416" s="7"/>
      <c r="D1416" s="8"/>
      <c r="E1416" s="8"/>
      <c r="F1416" s="8"/>
      <c r="G1416" s="8"/>
      <c r="H1416" s="8"/>
      <c r="I1416" s="8"/>
      <c r="J1416" s="8"/>
      <c r="K1416" s="8"/>
      <c r="L1416" s="8"/>
      <c r="M1416" s="8"/>
      <c r="N1416" s="8"/>
      <c r="O1416" s="8"/>
      <c r="P1416" s="8"/>
    </row>
    <row r="1417" spans="1:32" x14ac:dyDescent="0.25">
      <c r="A1417" s="10" t="s">
        <v>23</v>
      </c>
      <c r="B1417" s="7"/>
      <c r="C1417" s="7"/>
      <c r="D1417" s="8">
        <f>SUM(D1409:D1416)</f>
        <v>10968091.927645076</v>
      </c>
      <c r="E1417" s="8">
        <f t="shared" ref="E1417:P1417" si="288">SUM(E1409:E1416)</f>
        <v>9986401.8238479123</v>
      </c>
      <c r="F1417" s="8">
        <f t="shared" si="288"/>
        <v>9966464.2265214194</v>
      </c>
      <c r="G1417" s="8">
        <f t="shared" si="288"/>
        <v>10119899.870087817</v>
      </c>
      <c r="H1417" s="8">
        <f t="shared" si="288"/>
        <v>11373330.509038698</v>
      </c>
      <c r="I1417" s="8">
        <f t="shared" si="288"/>
        <v>12388467.99474043</v>
      </c>
      <c r="J1417" s="8">
        <f t="shared" si="288"/>
        <v>13099092.284725549</v>
      </c>
      <c r="K1417" s="8">
        <f t="shared" si="288"/>
        <v>13289363.217096139</v>
      </c>
      <c r="L1417" s="8">
        <f t="shared" si="288"/>
        <v>12974004.029268868</v>
      </c>
      <c r="M1417" s="8">
        <f t="shared" si="288"/>
        <v>12002136.764410904</v>
      </c>
      <c r="N1417" s="8">
        <f t="shared" si="288"/>
        <v>10559230.207869846</v>
      </c>
      <c r="O1417" s="8">
        <f t="shared" si="288"/>
        <v>10489510.309372956</v>
      </c>
      <c r="P1417" s="8">
        <f t="shared" si="288"/>
        <v>137215993.16462559</v>
      </c>
    </row>
    <row r="1418" spans="1:32" x14ac:dyDescent="0.25">
      <c r="A1418" s="10"/>
      <c r="B1418" s="7"/>
      <c r="C1418" s="7"/>
      <c r="D1418" s="8"/>
      <c r="E1418" s="8"/>
      <c r="F1418" s="8"/>
      <c r="G1418" s="8"/>
      <c r="H1418" s="8"/>
      <c r="I1418" s="8"/>
      <c r="J1418" s="8"/>
      <c r="K1418" s="8"/>
      <c r="L1418" s="8"/>
      <c r="M1418" s="8"/>
      <c r="N1418" s="8"/>
      <c r="O1418" s="8"/>
      <c r="P1418" s="8"/>
    </row>
    <row r="1419" spans="1:32" x14ac:dyDescent="0.25">
      <c r="A1419" s="11" t="s">
        <v>24</v>
      </c>
      <c r="B1419" s="7"/>
      <c r="C1419" s="7"/>
      <c r="D1419" s="8">
        <v>452032.5417987628</v>
      </c>
      <c r="E1419" s="8">
        <v>448591.29784378002</v>
      </c>
      <c r="F1419" s="8">
        <v>433598.86470303149</v>
      </c>
      <c r="G1419" s="8">
        <v>511600.25834683247</v>
      </c>
      <c r="H1419" s="8">
        <v>556156.04874734161</v>
      </c>
      <c r="I1419" s="8">
        <v>573286.05359400832</v>
      </c>
      <c r="J1419" s="8">
        <v>597178.98850863206</v>
      </c>
      <c r="K1419" s="8">
        <v>577168.45437296247</v>
      </c>
      <c r="L1419" s="8">
        <v>610248.51632454153</v>
      </c>
      <c r="M1419" s="8">
        <v>587596.61396442447</v>
      </c>
      <c r="N1419" s="8">
        <v>538232.80781592766</v>
      </c>
      <c r="O1419" s="8">
        <v>482498.13279298652</v>
      </c>
      <c r="P1419" s="8">
        <f>SUM(D1419:O1419)</f>
        <v>6368188.5788132325</v>
      </c>
    </row>
    <row r="1420" spans="1:32" x14ac:dyDescent="0.25">
      <c r="A1420" s="7"/>
      <c r="B1420" s="7"/>
      <c r="C1420" s="7"/>
      <c r="D1420" s="8"/>
      <c r="E1420" s="8"/>
      <c r="F1420" s="8"/>
      <c r="G1420" s="8"/>
      <c r="H1420" s="8"/>
      <c r="I1420" s="8"/>
      <c r="J1420" s="8"/>
      <c r="K1420" s="8"/>
      <c r="L1420" s="8"/>
      <c r="M1420" s="8"/>
      <c r="N1420" s="8"/>
      <c r="O1420" s="8"/>
      <c r="P1420" s="8"/>
    </row>
    <row r="1421" spans="1:32" x14ac:dyDescent="0.25">
      <c r="A1421" s="10" t="s">
        <v>25</v>
      </c>
      <c r="B1421" s="7"/>
      <c r="C1421" s="7"/>
      <c r="D1421" s="8">
        <f>SUM(D1417:D1419)</f>
        <v>11420124.469443839</v>
      </c>
      <c r="E1421" s="8">
        <f t="shared" ref="E1421:O1421" si="289">SUM(E1417:E1419)</f>
        <v>10434993.121691693</v>
      </c>
      <c r="F1421" s="8">
        <f t="shared" si="289"/>
        <v>10400063.091224451</v>
      </c>
      <c r="G1421" s="8">
        <f t="shared" si="289"/>
        <v>10631500.128434651</v>
      </c>
      <c r="H1421" s="8">
        <f t="shared" si="289"/>
        <v>11929486.55778604</v>
      </c>
      <c r="I1421" s="8">
        <f t="shared" si="289"/>
        <v>12961754.048334438</v>
      </c>
      <c r="J1421" s="8">
        <f t="shared" si="289"/>
        <v>13696271.273234181</v>
      </c>
      <c r="K1421" s="8">
        <f t="shared" si="289"/>
        <v>13866531.671469102</v>
      </c>
      <c r="L1421" s="8">
        <f t="shared" si="289"/>
        <v>13584252.545593411</v>
      </c>
      <c r="M1421" s="8">
        <f t="shared" si="289"/>
        <v>12589733.378375329</v>
      </c>
      <c r="N1421" s="8">
        <f t="shared" si="289"/>
        <v>11097463.015685774</v>
      </c>
      <c r="O1421" s="8">
        <f t="shared" si="289"/>
        <v>10972008.442165943</v>
      </c>
      <c r="P1421" s="8">
        <f>SUM(P1417:P1419)</f>
        <v>143584181.74343881</v>
      </c>
    </row>
    <row r="1422" spans="1:32" x14ac:dyDescent="0.25">
      <c r="A1422" s="7"/>
      <c r="B1422" s="7"/>
      <c r="C1422" s="7"/>
      <c r="D1422" s="8"/>
      <c r="E1422" s="8"/>
      <c r="F1422" s="8"/>
      <c r="G1422" s="8"/>
      <c r="H1422" s="8"/>
      <c r="I1422" s="8"/>
      <c r="J1422" s="8"/>
      <c r="K1422" s="8"/>
      <c r="L1422" s="8"/>
      <c r="M1422" s="8"/>
      <c r="N1422" s="8"/>
      <c r="O1422" s="8"/>
      <c r="P1422" s="8"/>
    </row>
    <row r="1423" spans="1:32" x14ac:dyDescent="0.25">
      <c r="A1423" s="10" t="s">
        <v>26</v>
      </c>
      <c r="B1423" s="7"/>
      <c r="C1423" s="7"/>
      <c r="D1423" s="8"/>
      <c r="E1423" s="8"/>
      <c r="F1423" s="8"/>
      <c r="G1423" s="8"/>
      <c r="H1423" s="8"/>
      <c r="I1423" s="8"/>
      <c r="J1423" s="8"/>
      <c r="K1423" s="8"/>
      <c r="L1423" s="8"/>
      <c r="M1423" s="8"/>
      <c r="N1423" s="8"/>
      <c r="O1423" s="8"/>
      <c r="P1423" s="8"/>
    </row>
    <row r="1424" spans="1:32" x14ac:dyDescent="0.25">
      <c r="A1424" s="11" t="s">
        <v>16</v>
      </c>
      <c r="B1424" s="7"/>
      <c r="C1424" s="7"/>
      <c r="D1424" s="13">
        <v>5563707.0523346718</v>
      </c>
      <c r="E1424" s="13">
        <v>5569008.8377556428</v>
      </c>
      <c r="F1424" s="13">
        <v>5574339.2943522008</v>
      </c>
      <c r="G1424" s="13">
        <v>5579668.4014730034</v>
      </c>
      <c r="H1424" s="13">
        <v>5584979.3662729282</v>
      </c>
      <c r="I1424" s="13">
        <v>5590269.5492766546</v>
      </c>
      <c r="J1424" s="13">
        <v>5595575.3214058559</v>
      </c>
      <c r="K1424" s="13">
        <v>5600991.0586278401</v>
      </c>
      <c r="L1424" s="13">
        <v>5606424.606663378</v>
      </c>
      <c r="M1424" s="13">
        <v>5611856.8071785923</v>
      </c>
      <c r="N1424" s="13">
        <v>5617264.4139449215</v>
      </c>
      <c r="O1424" s="13">
        <v>5622657.0150092244</v>
      </c>
      <c r="P1424" s="8">
        <f>AVERAGE(C1424:O1424)</f>
        <v>5593061.8103579096</v>
      </c>
    </row>
    <row r="1425" spans="1:16" x14ac:dyDescent="0.25">
      <c r="A1425" s="11" t="s">
        <v>17</v>
      </c>
      <c r="B1425" s="7"/>
      <c r="C1425" s="7"/>
      <c r="D1425" s="13">
        <v>644406.88871869689</v>
      </c>
      <c r="E1425" s="13">
        <v>644787.06895981415</v>
      </c>
      <c r="F1425" s="13">
        <v>645151.58697268309</v>
      </c>
      <c r="G1425" s="13">
        <v>645514.25271118712</v>
      </c>
      <c r="H1425" s="13">
        <v>645884.32869872311</v>
      </c>
      <c r="I1425" s="13">
        <v>646265.03208468703</v>
      </c>
      <c r="J1425" s="13">
        <v>646635.31152459723</v>
      </c>
      <c r="K1425" s="13">
        <v>646993.25939825852</v>
      </c>
      <c r="L1425" s="13">
        <v>647345.25863388332</v>
      </c>
      <c r="M1425" s="13">
        <v>647700.9147028001</v>
      </c>
      <c r="N1425" s="13">
        <v>648071.53888318315</v>
      </c>
      <c r="O1425" s="13">
        <v>648449.93813771138</v>
      </c>
      <c r="P1425" s="8">
        <f>AVERAGE(D1425:O1425)</f>
        <v>646433.78161885205</v>
      </c>
    </row>
    <row r="1426" spans="1:16" x14ac:dyDescent="0.25">
      <c r="A1426" s="11" t="s">
        <v>18</v>
      </c>
      <c r="B1426" s="7"/>
      <c r="C1426" s="7"/>
      <c r="D1426" s="13">
        <v>14936.245408259338</v>
      </c>
      <c r="E1426" s="13">
        <v>14943.656171313321</v>
      </c>
      <c r="F1426" s="13">
        <v>14938.061735187781</v>
      </c>
      <c r="G1426" s="13">
        <v>14935.67279499599</v>
      </c>
      <c r="H1426" s="13">
        <v>14944.019670121441</v>
      </c>
      <c r="I1426" s="13">
        <v>14962.524684145899</v>
      </c>
      <c r="J1426" s="13">
        <v>14975.868257489359</v>
      </c>
      <c r="K1426" s="13">
        <v>14978.115844032047</v>
      </c>
      <c r="L1426" s="13">
        <v>14968.504989173398</v>
      </c>
      <c r="M1426" s="13">
        <v>14956.588553122721</v>
      </c>
      <c r="N1426" s="13">
        <v>14954.30148393542</v>
      </c>
      <c r="O1426" s="13">
        <v>14960.248769739559</v>
      </c>
      <c r="P1426" s="8">
        <f>AVERAGE(D1426:O1426)</f>
        <v>14954.484030126354</v>
      </c>
    </row>
    <row r="1427" spans="1:16" x14ac:dyDescent="0.25">
      <c r="A1427" s="11" t="s">
        <v>19</v>
      </c>
      <c r="B1427" s="7"/>
      <c r="C1427" s="7"/>
      <c r="D1427" s="13">
        <v>5312.7096039642702</v>
      </c>
      <c r="E1427" s="13">
        <v>5318.7020069715099</v>
      </c>
      <c r="F1427" s="13">
        <v>5324.6906618206704</v>
      </c>
      <c r="G1427" s="13">
        <v>5330.6755708561705</v>
      </c>
      <c r="H1427" s="13">
        <v>5336.6567364209504</v>
      </c>
      <c r="I1427" s="13">
        <v>5342.6341608564899</v>
      </c>
      <c r="J1427" s="13">
        <v>5348.6078465028304</v>
      </c>
      <c r="K1427" s="13">
        <v>5354.5777956985103</v>
      </c>
      <c r="L1427" s="13">
        <v>5360.5440107806198</v>
      </c>
      <c r="M1427" s="13">
        <v>5366.5064940848097</v>
      </c>
      <c r="N1427" s="13">
        <v>5372.4652479452398</v>
      </c>
      <c r="O1427" s="13">
        <v>5378.4202746946303</v>
      </c>
      <c r="P1427" s="8">
        <f>AVERAGE(D1427:O1427)</f>
        <v>5345.599200883059</v>
      </c>
    </row>
    <row r="1428" spans="1:16" x14ac:dyDescent="0.25">
      <c r="A1428" s="11" t="s">
        <v>20</v>
      </c>
      <c r="B1428" s="7"/>
      <c r="C1428" s="7"/>
      <c r="D1428" s="13">
        <v>164</v>
      </c>
      <c r="E1428" s="13">
        <v>164</v>
      </c>
      <c r="F1428" s="13">
        <v>164</v>
      </c>
      <c r="G1428" s="13">
        <v>164</v>
      </c>
      <c r="H1428" s="13">
        <v>164</v>
      </c>
      <c r="I1428" s="13">
        <v>164</v>
      </c>
      <c r="J1428" s="13">
        <v>164</v>
      </c>
      <c r="K1428" s="13">
        <v>164</v>
      </c>
      <c r="L1428" s="13">
        <v>164</v>
      </c>
      <c r="M1428" s="13">
        <v>164</v>
      </c>
      <c r="N1428" s="13">
        <v>164</v>
      </c>
      <c r="O1428" s="13">
        <v>163</v>
      </c>
      <c r="P1428" s="8">
        <f>AVERAGE(D1428:O1428)</f>
        <v>163.91666666666666</v>
      </c>
    </row>
    <row r="1429" spans="1:16" x14ac:dyDescent="0.25">
      <c r="A1429" s="11" t="s">
        <v>21</v>
      </c>
      <c r="B1429" s="7"/>
      <c r="C1429" s="7"/>
      <c r="D1429" s="13">
        <v>27</v>
      </c>
      <c r="E1429" s="13">
        <v>27</v>
      </c>
      <c r="F1429" s="13">
        <v>27</v>
      </c>
      <c r="G1429" s="13">
        <v>27</v>
      </c>
      <c r="H1429" s="13">
        <v>27</v>
      </c>
      <c r="I1429" s="13">
        <v>27</v>
      </c>
      <c r="J1429" s="13">
        <v>27</v>
      </c>
      <c r="K1429" s="13">
        <v>27</v>
      </c>
      <c r="L1429" s="13">
        <v>27</v>
      </c>
      <c r="M1429" s="13">
        <v>27</v>
      </c>
      <c r="N1429" s="13">
        <v>27</v>
      </c>
      <c r="O1429" s="13">
        <v>27</v>
      </c>
      <c r="P1429" s="8">
        <f>AVERAGE(D1429:O1429)</f>
        <v>27</v>
      </c>
    </row>
    <row r="1430" spans="1:16" x14ac:dyDescent="0.25">
      <c r="A1430" s="11"/>
      <c r="B1430" s="7"/>
      <c r="C1430" s="7"/>
      <c r="D1430" s="8"/>
      <c r="E1430" s="8"/>
      <c r="F1430" s="8"/>
      <c r="G1430" s="8"/>
      <c r="H1430" s="8"/>
      <c r="I1430" s="8"/>
      <c r="J1430" s="8"/>
      <c r="K1430" s="8"/>
      <c r="L1430" s="8"/>
      <c r="M1430" s="8"/>
      <c r="N1430" s="8"/>
      <c r="O1430" s="8"/>
      <c r="P1430" s="8"/>
    </row>
    <row r="1431" spans="1:16" x14ac:dyDescent="0.25">
      <c r="A1431" s="10" t="s">
        <v>22</v>
      </c>
      <c r="B1431" s="7"/>
      <c r="C1431" s="7"/>
      <c r="D1431" s="8"/>
      <c r="E1431" s="8"/>
      <c r="F1431" s="8"/>
      <c r="G1431" s="8"/>
      <c r="H1431" s="8"/>
      <c r="I1431" s="8"/>
      <c r="J1431" s="8"/>
      <c r="K1431" s="8"/>
      <c r="L1431" s="8"/>
      <c r="M1431" s="8"/>
      <c r="N1431" s="8"/>
      <c r="O1431" s="8"/>
      <c r="P1431" s="8"/>
    </row>
    <row r="1432" spans="1:16" x14ac:dyDescent="0.25">
      <c r="A1432" s="10" t="s">
        <v>26</v>
      </c>
      <c r="B1432" s="7"/>
      <c r="C1432" s="7"/>
      <c r="D1432" s="8">
        <f t="shared" ref="D1432:P1432" si="290">SUM(D1424:D1431)</f>
        <v>6228553.8960655928</v>
      </c>
      <c r="E1432" s="8">
        <f t="shared" si="290"/>
        <v>6234249.2648937423</v>
      </c>
      <c r="F1432" s="8">
        <f t="shared" si="290"/>
        <v>6239944.6337218918</v>
      </c>
      <c r="G1432" s="8">
        <f t="shared" si="290"/>
        <v>6245640.0025500422</v>
      </c>
      <c r="H1432" s="8">
        <f t="shared" si="290"/>
        <v>6251335.3713781936</v>
      </c>
      <c r="I1432" s="8">
        <f t="shared" si="290"/>
        <v>6257030.7402063441</v>
      </c>
      <c r="J1432" s="8">
        <f t="shared" si="290"/>
        <v>6262726.1090344451</v>
      </c>
      <c r="K1432" s="8">
        <f t="shared" si="290"/>
        <v>6268508.0116658285</v>
      </c>
      <c r="L1432" s="8">
        <f t="shared" si="290"/>
        <v>6274289.9142972156</v>
      </c>
      <c r="M1432" s="8">
        <f t="shared" si="290"/>
        <v>6280071.8169286</v>
      </c>
      <c r="N1432" s="8">
        <f t="shared" si="290"/>
        <v>6285853.7195599852</v>
      </c>
      <c r="O1432" s="8">
        <f t="shared" si="290"/>
        <v>6291635.6221913695</v>
      </c>
      <c r="P1432" s="8">
        <f t="shared" si="290"/>
        <v>6259986.5918744383</v>
      </c>
    </row>
    <row r="1433" spans="1:16" x14ac:dyDescent="0.25">
      <c r="A1433" s="10"/>
      <c r="B1433" s="7"/>
      <c r="C1433" s="7"/>
      <c r="D1433" s="8"/>
      <c r="E1433" s="8"/>
      <c r="F1433" s="8"/>
      <c r="G1433" s="8"/>
      <c r="H1433" s="8"/>
      <c r="I1433" s="8"/>
      <c r="J1433" s="8"/>
      <c r="K1433" s="8"/>
      <c r="L1433" s="8"/>
      <c r="M1433" s="8"/>
      <c r="N1433" s="8"/>
      <c r="O1433" s="8"/>
      <c r="P1433" s="8"/>
    </row>
    <row r="1434" spans="1:16" x14ac:dyDescent="0.25">
      <c r="A1434" s="11" t="s">
        <v>24</v>
      </c>
      <c r="B1434" s="7"/>
      <c r="C1434" s="7"/>
      <c r="D1434" s="13">
        <v>2</v>
      </c>
      <c r="E1434" s="13">
        <v>2</v>
      </c>
      <c r="F1434" s="13">
        <v>2</v>
      </c>
      <c r="G1434" s="13">
        <v>2</v>
      </c>
      <c r="H1434" s="13">
        <v>2</v>
      </c>
      <c r="I1434" s="13">
        <v>2</v>
      </c>
      <c r="J1434" s="13">
        <v>2</v>
      </c>
      <c r="K1434" s="13">
        <v>2</v>
      </c>
      <c r="L1434" s="13">
        <v>2</v>
      </c>
      <c r="M1434" s="13">
        <v>2</v>
      </c>
      <c r="N1434" s="13">
        <v>2</v>
      </c>
      <c r="O1434" s="13">
        <v>2</v>
      </c>
      <c r="P1434" s="8">
        <f>AVERAGE(D1434:O1434)</f>
        <v>2</v>
      </c>
    </row>
    <row r="1435" spans="1:16" x14ac:dyDescent="0.25">
      <c r="A1435" s="7"/>
      <c r="B1435" s="7"/>
      <c r="C1435" s="7"/>
      <c r="D1435" s="8"/>
      <c r="E1435" s="8"/>
      <c r="F1435" s="8"/>
      <c r="G1435" s="8"/>
      <c r="H1435" s="8"/>
      <c r="I1435" s="8"/>
      <c r="J1435" s="8"/>
      <c r="K1435" s="8"/>
      <c r="L1435" s="8"/>
      <c r="M1435" s="8"/>
      <c r="N1435" s="8"/>
      <c r="O1435" s="8"/>
      <c r="P1435" s="8"/>
    </row>
    <row r="1436" spans="1:16" x14ac:dyDescent="0.25">
      <c r="A1436" s="14" t="s">
        <v>27</v>
      </c>
      <c r="B1436" s="7"/>
      <c r="C1436" s="7"/>
      <c r="D1436" s="8">
        <f t="shared" ref="D1436:O1436" si="291">SUM(D1432:D1434)</f>
        <v>6228555.8960655928</v>
      </c>
      <c r="E1436" s="8">
        <f t="shared" si="291"/>
        <v>6234251.2648937423</v>
      </c>
      <c r="F1436" s="8">
        <f t="shared" si="291"/>
        <v>6239946.6337218918</v>
      </c>
      <c r="G1436" s="8">
        <f t="shared" si="291"/>
        <v>6245642.0025500422</v>
      </c>
      <c r="H1436" s="8">
        <f t="shared" si="291"/>
        <v>6251337.3713781936</v>
      </c>
      <c r="I1436" s="8">
        <f t="shared" si="291"/>
        <v>6257032.7402063441</v>
      </c>
      <c r="J1436" s="8">
        <f t="shared" si="291"/>
        <v>6262728.1090344451</v>
      </c>
      <c r="K1436" s="8">
        <f t="shared" si="291"/>
        <v>6268510.0116658285</v>
      </c>
      <c r="L1436" s="8">
        <f t="shared" si="291"/>
        <v>6274291.9142972156</v>
      </c>
      <c r="M1436" s="8">
        <f t="shared" si="291"/>
        <v>6280073.8169286</v>
      </c>
      <c r="N1436" s="8">
        <f t="shared" si="291"/>
        <v>6285855.7195599852</v>
      </c>
      <c r="O1436" s="8">
        <f t="shared" si="291"/>
        <v>6291637.6221913695</v>
      </c>
      <c r="P1436" s="8">
        <f>SUM(P1432:P1434)</f>
        <v>6259988.5918744383</v>
      </c>
    </row>
    <row r="1437" spans="1:16" x14ac:dyDescent="0.25">
      <c r="A1437" s="7"/>
      <c r="B1437" s="7"/>
      <c r="C1437" s="7"/>
      <c r="D1437" s="8"/>
      <c r="E1437" s="8"/>
      <c r="F1437" s="8"/>
      <c r="G1437" s="8"/>
      <c r="H1437" s="8"/>
      <c r="I1437" s="8"/>
      <c r="J1437" s="8"/>
      <c r="K1437" s="8"/>
      <c r="L1437" s="8"/>
      <c r="M1437" s="8"/>
      <c r="N1437" s="8"/>
      <c r="O1437" s="8"/>
      <c r="P1437" s="8"/>
    </row>
    <row r="1438" spans="1:16" x14ac:dyDescent="0.25">
      <c r="A1438" s="10" t="s">
        <v>28</v>
      </c>
      <c r="B1438" s="7"/>
      <c r="C1438" s="7"/>
      <c r="D1438" s="8"/>
      <c r="E1438" s="8"/>
      <c r="F1438" s="8"/>
      <c r="G1438" s="8"/>
      <c r="H1438" s="8"/>
      <c r="I1438" s="8"/>
      <c r="J1438" s="8"/>
      <c r="K1438" s="8"/>
      <c r="L1438" s="8"/>
      <c r="M1438" s="8"/>
      <c r="N1438" s="8"/>
      <c r="O1438" s="8"/>
      <c r="P1438" s="8"/>
    </row>
    <row r="1439" spans="1:16" x14ac:dyDescent="0.25">
      <c r="A1439" s="11" t="s">
        <v>16</v>
      </c>
      <c r="B1439" s="7"/>
      <c r="C1439" s="7"/>
      <c r="D1439" s="8">
        <f t="shared" ref="D1439:P1444" si="292">(D1409/D1424)*1000</f>
        <v>1094.0900672514606</v>
      </c>
      <c r="E1439" s="8">
        <f t="shared" si="292"/>
        <v>988.88649890974727</v>
      </c>
      <c r="F1439" s="8">
        <f t="shared" si="292"/>
        <v>969.17252034751959</v>
      </c>
      <c r="G1439" s="8">
        <f t="shared" si="292"/>
        <v>982.75156433198492</v>
      </c>
      <c r="H1439" s="8">
        <f t="shared" si="292"/>
        <v>1131.4376942263186</v>
      </c>
      <c r="I1439" s="8">
        <f t="shared" si="292"/>
        <v>1270.6991922274356</v>
      </c>
      <c r="J1439" s="8">
        <f t="shared" si="292"/>
        <v>1368.3692354422803</v>
      </c>
      <c r="K1439" s="8">
        <f t="shared" si="292"/>
        <v>1397.0813807872926</v>
      </c>
      <c r="L1439" s="8">
        <f t="shared" si="292"/>
        <v>1354.3256164340353</v>
      </c>
      <c r="M1439" s="8">
        <f t="shared" si="292"/>
        <v>1224.9385539666393</v>
      </c>
      <c r="N1439" s="8">
        <f t="shared" si="292"/>
        <v>1031.8660125625388</v>
      </c>
      <c r="O1439" s="8">
        <f t="shared" si="292"/>
        <v>1004.3465321528724</v>
      </c>
      <c r="P1439" s="8">
        <f t="shared" si="292"/>
        <v>13819.83006145432</v>
      </c>
    </row>
    <row r="1440" spans="1:16" x14ac:dyDescent="0.25">
      <c r="A1440" s="11" t="s">
        <v>17</v>
      </c>
      <c r="B1440" s="7"/>
      <c r="C1440" s="7"/>
      <c r="D1440" s="8">
        <f t="shared" si="292"/>
        <v>7013.9353071343803</v>
      </c>
      <c r="E1440" s="8">
        <f t="shared" si="292"/>
        <v>6395.9843991851176</v>
      </c>
      <c r="F1440" s="8">
        <f t="shared" si="292"/>
        <v>6523.3565785096725</v>
      </c>
      <c r="G1440" s="8">
        <f t="shared" si="292"/>
        <v>6625.4958656636327</v>
      </c>
      <c r="H1440" s="8">
        <f t="shared" si="292"/>
        <v>7266.8078928195036</v>
      </c>
      <c r="I1440" s="8">
        <f t="shared" si="292"/>
        <v>7624.3398570905092</v>
      </c>
      <c r="J1440" s="8">
        <f t="shared" si="292"/>
        <v>7858.7144441284609</v>
      </c>
      <c r="K1440" s="8">
        <f t="shared" si="292"/>
        <v>7874.0820664404682</v>
      </c>
      <c r="L1440" s="8">
        <f t="shared" si="292"/>
        <v>7754.4796537840339</v>
      </c>
      <c r="M1440" s="8">
        <f t="shared" si="292"/>
        <v>7367.4115050686878</v>
      </c>
      <c r="N1440" s="8">
        <f t="shared" si="292"/>
        <v>6804.7529254907995</v>
      </c>
      <c r="O1440" s="8">
        <f t="shared" si="292"/>
        <v>6911.7409809466408</v>
      </c>
      <c r="P1440" s="8">
        <f t="shared" si="292"/>
        <v>86025.723111749365</v>
      </c>
    </row>
    <row r="1441" spans="1:16" x14ac:dyDescent="0.25">
      <c r="A1441" s="11" t="s">
        <v>18</v>
      </c>
      <c r="B1441" s="7"/>
      <c r="C1441" s="7"/>
      <c r="D1441" s="8">
        <f t="shared" si="292"/>
        <v>19605.213053198975</v>
      </c>
      <c r="E1441" s="8">
        <f t="shared" si="292"/>
        <v>19545.509805717651</v>
      </c>
      <c r="F1441" s="8">
        <f t="shared" si="292"/>
        <v>19575.338839476874</v>
      </c>
      <c r="G1441" s="8">
        <f t="shared" si="292"/>
        <v>19616.526997853209</v>
      </c>
      <c r="H1441" s="8">
        <f t="shared" si="292"/>
        <v>19682.758244559242</v>
      </c>
      <c r="I1441" s="8">
        <f t="shared" si="292"/>
        <v>19719.166770570133</v>
      </c>
      <c r="J1441" s="8">
        <f t="shared" si="292"/>
        <v>19745.897670577338</v>
      </c>
      <c r="K1441" s="8">
        <f t="shared" si="292"/>
        <v>19748.366311293514</v>
      </c>
      <c r="L1441" s="8">
        <f t="shared" si="292"/>
        <v>19714.236128735854</v>
      </c>
      <c r="M1441" s="8">
        <f t="shared" si="292"/>
        <v>19658.718319312218</v>
      </c>
      <c r="N1441" s="8">
        <f t="shared" si="292"/>
        <v>19555.590062291471</v>
      </c>
      <c r="O1441" s="8">
        <f t="shared" si="292"/>
        <v>19527.098512436009</v>
      </c>
      <c r="P1441" s="8">
        <f t="shared" si="292"/>
        <v>235694.9971582756</v>
      </c>
    </row>
    <row r="1442" spans="1:16" x14ac:dyDescent="0.25">
      <c r="A1442" s="11" t="s">
        <v>19</v>
      </c>
      <c r="B1442" s="7"/>
      <c r="C1442" s="7"/>
      <c r="D1442" s="8">
        <f t="shared" si="292"/>
        <v>11086.039196599251</v>
      </c>
      <c r="E1442" s="8">
        <f t="shared" si="292"/>
        <v>10234.35254291783</v>
      </c>
      <c r="F1442" s="8">
        <f t="shared" si="292"/>
        <v>10231.610628160237</v>
      </c>
      <c r="G1442" s="8">
        <f t="shared" si="292"/>
        <v>10704.850214533128</v>
      </c>
      <c r="H1442" s="8">
        <f t="shared" si="292"/>
        <v>10623.510467158698</v>
      </c>
      <c r="I1442" s="8">
        <f t="shared" si="292"/>
        <v>9890.5053503632444</v>
      </c>
      <c r="J1442" s="8">
        <f t="shared" si="292"/>
        <v>10257.84050067072</v>
      </c>
      <c r="K1442" s="8">
        <f t="shared" si="292"/>
        <v>11960.57115994261</v>
      </c>
      <c r="L1442" s="8">
        <f t="shared" si="292"/>
        <v>10459.104484908654</v>
      </c>
      <c r="M1442" s="8">
        <f t="shared" si="292"/>
        <v>9712.7497417397826</v>
      </c>
      <c r="N1442" s="8">
        <f t="shared" si="292"/>
        <v>9571.7344925448979</v>
      </c>
      <c r="O1442" s="8">
        <f t="shared" si="292"/>
        <v>11093.620803362626</v>
      </c>
      <c r="P1442" s="8">
        <f t="shared" si="292"/>
        <v>125822.93284250569</v>
      </c>
    </row>
    <row r="1443" spans="1:16" x14ac:dyDescent="0.25">
      <c r="A1443" s="11" t="s">
        <v>20</v>
      </c>
      <c r="B1443" s="7"/>
      <c r="C1443" s="7"/>
      <c r="D1443" s="8">
        <f t="shared" si="292"/>
        <v>9809.5240060997348</v>
      </c>
      <c r="E1443" s="8">
        <f t="shared" si="292"/>
        <v>10164.867921059425</v>
      </c>
      <c r="F1443" s="8">
        <f t="shared" si="292"/>
        <v>11437.191362556972</v>
      </c>
      <c r="G1443" s="8">
        <f t="shared" si="292"/>
        <v>11326.395287996877</v>
      </c>
      <c r="H1443" s="8">
        <f t="shared" si="292"/>
        <v>12765.791074448451</v>
      </c>
      <c r="I1443" s="8">
        <f t="shared" si="292"/>
        <v>11991.852309669257</v>
      </c>
      <c r="J1443" s="8">
        <f t="shared" si="292"/>
        <v>11421.96935398116</v>
      </c>
      <c r="K1443" s="8">
        <f t="shared" si="292"/>
        <v>11328.293191164455</v>
      </c>
      <c r="L1443" s="8">
        <f t="shared" si="292"/>
        <v>12239.796586333918</v>
      </c>
      <c r="M1443" s="8">
        <f t="shared" si="292"/>
        <v>11694.026169036393</v>
      </c>
      <c r="N1443" s="8">
        <f t="shared" si="292"/>
        <v>11390.095372432994</v>
      </c>
      <c r="O1443" s="8">
        <f t="shared" si="292"/>
        <v>10897.137881924882</v>
      </c>
      <c r="P1443" s="8">
        <f t="shared" si="292"/>
        <v>136469.8389843881</v>
      </c>
    </row>
    <row r="1444" spans="1:16" x14ac:dyDescent="0.25">
      <c r="A1444" s="11" t="s">
        <v>21</v>
      </c>
      <c r="B1444" s="7"/>
      <c r="C1444" s="7"/>
      <c r="D1444" s="8">
        <f>(D1414/D1429)*1000</f>
        <v>286412.34643106099</v>
      </c>
      <c r="E1444" s="8">
        <f t="shared" si="292"/>
        <v>261268.52000819315</v>
      </c>
      <c r="F1444" s="8">
        <f t="shared" si="292"/>
        <v>245941.97428667988</v>
      </c>
      <c r="G1444" s="8">
        <f t="shared" si="292"/>
        <v>285643.20562592265</v>
      </c>
      <c r="H1444" s="8">
        <f t="shared" si="292"/>
        <v>289994.44891964953</v>
      </c>
      <c r="I1444" s="8">
        <f t="shared" si="292"/>
        <v>285785.8032067616</v>
      </c>
      <c r="J1444" s="8">
        <f t="shared" si="292"/>
        <v>300243.19434519019</v>
      </c>
      <c r="K1444" s="8">
        <f t="shared" si="292"/>
        <v>301848.40793312457</v>
      </c>
      <c r="L1444" s="8">
        <f t="shared" si="292"/>
        <v>299536.01529423334</v>
      </c>
      <c r="M1444" s="8">
        <f t="shared" si="292"/>
        <v>296633.88492275239</v>
      </c>
      <c r="N1444" s="8">
        <f t="shared" si="292"/>
        <v>269159.23510346591</v>
      </c>
      <c r="O1444" s="8">
        <f t="shared" si="292"/>
        <v>256429.01200365133</v>
      </c>
      <c r="P1444" s="8">
        <f t="shared" si="292"/>
        <v>3378896.0480806855</v>
      </c>
    </row>
    <row r="1445" spans="1:16" x14ac:dyDescent="0.25">
      <c r="A1445" s="11"/>
      <c r="B1445" s="7"/>
      <c r="C1445" s="7"/>
      <c r="D1445" s="8"/>
      <c r="E1445" s="8"/>
      <c r="F1445" s="8"/>
      <c r="G1445" s="8"/>
      <c r="H1445" s="8"/>
      <c r="I1445" s="8"/>
      <c r="J1445" s="8"/>
      <c r="K1445" s="8"/>
      <c r="L1445" s="8"/>
      <c r="M1445" s="8"/>
      <c r="N1445" s="8"/>
      <c r="O1445" s="8"/>
      <c r="P1445" s="8"/>
    </row>
    <row r="1446" spans="1:16" x14ac:dyDescent="0.25">
      <c r="A1446" s="10" t="s">
        <v>22</v>
      </c>
      <c r="B1446" s="7"/>
      <c r="C1446" s="7"/>
      <c r="D1446" s="8"/>
      <c r="E1446" s="8"/>
      <c r="F1446" s="8"/>
      <c r="G1446" s="8"/>
      <c r="H1446" s="8"/>
      <c r="I1446" s="8"/>
      <c r="J1446" s="8"/>
      <c r="K1446" s="8"/>
      <c r="L1446" s="8"/>
      <c r="M1446" s="8"/>
      <c r="N1446" s="8"/>
      <c r="O1446" s="8"/>
      <c r="P1446" s="8"/>
    </row>
    <row r="1447" spans="1:16" x14ac:dyDescent="0.25">
      <c r="A1447" s="10" t="s">
        <v>28</v>
      </c>
      <c r="B1447" s="7"/>
      <c r="C1447" s="7"/>
      <c r="D1447" s="8">
        <f t="shared" ref="D1447:P1447" si="293">(D1417/D1432)*1000</f>
        <v>1760.9371469954399</v>
      </c>
      <c r="E1447" s="8">
        <f t="shared" si="293"/>
        <v>1601.8611703711083</v>
      </c>
      <c r="F1447" s="8">
        <f t="shared" si="293"/>
        <v>1597.2039515640379</v>
      </c>
      <c r="G1447" s="8">
        <f t="shared" si="293"/>
        <v>1620.314309815479</v>
      </c>
      <c r="H1447" s="8">
        <f t="shared" si="293"/>
        <v>1819.3441614269511</v>
      </c>
      <c r="I1447" s="8">
        <f t="shared" si="293"/>
        <v>1979.9276220803549</v>
      </c>
      <c r="J1447" s="8">
        <f t="shared" si="293"/>
        <v>2091.5959051489003</v>
      </c>
      <c r="K1447" s="8">
        <f t="shared" si="293"/>
        <v>2120.0201375453853</v>
      </c>
      <c r="L1447" s="8">
        <f t="shared" si="293"/>
        <v>2067.8043581800425</v>
      </c>
      <c r="M1447" s="8">
        <f t="shared" si="293"/>
        <v>1911.1464190676722</v>
      </c>
      <c r="N1447" s="8">
        <f t="shared" si="293"/>
        <v>1679.8402697492302</v>
      </c>
      <c r="O1447" s="8">
        <f t="shared" si="293"/>
        <v>1667.2151629975469</v>
      </c>
      <c r="P1447" s="8">
        <f t="shared" si="293"/>
        <v>21919.534674840059</v>
      </c>
    </row>
    <row r="1448" spans="1:16" x14ac:dyDescent="0.25">
      <c r="A1448" s="10"/>
      <c r="B1448" s="7"/>
      <c r="C1448" s="7"/>
      <c r="D1448" s="8"/>
      <c r="E1448" s="8"/>
      <c r="F1448" s="8"/>
      <c r="G1448" s="8"/>
      <c r="H1448" s="8"/>
      <c r="I1448" s="8"/>
      <c r="J1448" s="8"/>
      <c r="K1448" s="8"/>
      <c r="L1448" s="8"/>
      <c r="M1448" s="8"/>
      <c r="N1448" s="8"/>
      <c r="O1448" s="8"/>
      <c r="P1448" s="8"/>
    </row>
    <row r="1449" spans="1:16" x14ac:dyDescent="0.25">
      <c r="A1449" s="11" t="s">
        <v>24</v>
      </c>
      <c r="B1449" s="7"/>
      <c r="C1449" s="7"/>
      <c r="D1449" s="8">
        <f t="shared" ref="D1449:P1449" si="294">(D1419/D1434)*1000</f>
        <v>226016270.8993814</v>
      </c>
      <c r="E1449" s="8">
        <f t="shared" si="294"/>
        <v>224295648.92189002</v>
      </c>
      <c r="F1449" s="8">
        <f t="shared" si="294"/>
        <v>216799432.35151574</v>
      </c>
      <c r="G1449" s="8">
        <f t="shared" si="294"/>
        <v>255800129.17341623</v>
      </c>
      <c r="H1449" s="8">
        <f t="shared" si="294"/>
        <v>278078024.37367082</v>
      </c>
      <c r="I1449" s="8">
        <f t="shared" si="294"/>
        <v>286643026.79700416</v>
      </c>
      <c r="J1449" s="8">
        <f t="shared" si="294"/>
        <v>298589494.25431603</v>
      </c>
      <c r="K1449" s="8">
        <f t="shared" si="294"/>
        <v>288584227.18648124</v>
      </c>
      <c r="L1449" s="8">
        <f t="shared" si="294"/>
        <v>305124258.16227078</v>
      </c>
      <c r="M1449" s="8">
        <f t="shared" si="294"/>
        <v>293798306.98221225</v>
      </c>
      <c r="N1449" s="8">
        <f t="shared" si="294"/>
        <v>269116403.90796381</v>
      </c>
      <c r="O1449" s="8">
        <f t="shared" si="294"/>
        <v>241249066.39649326</v>
      </c>
      <c r="P1449" s="8">
        <f t="shared" si="294"/>
        <v>3184094289.4066162</v>
      </c>
    </row>
    <row r="1450" spans="1:16" x14ac:dyDescent="0.25">
      <c r="A1450" s="7"/>
      <c r="B1450" s="7"/>
      <c r="C1450" s="7"/>
      <c r="D1450" s="8"/>
      <c r="E1450" s="8"/>
      <c r="F1450" s="8"/>
      <c r="G1450" s="8"/>
      <c r="H1450" s="8"/>
      <c r="I1450" s="8"/>
      <c r="J1450" s="8"/>
      <c r="K1450" s="8"/>
      <c r="L1450" s="8"/>
      <c r="M1450" s="8"/>
      <c r="N1450" s="8"/>
      <c r="O1450" s="8"/>
      <c r="P1450" s="8"/>
    </row>
    <row r="1451" spans="1:16" x14ac:dyDescent="0.25">
      <c r="A1451" s="14" t="s">
        <v>29</v>
      </c>
      <c r="B1451" s="7"/>
      <c r="C1451" s="7"/>
      <c r="D1451" s="8">
        <f t="shared" ref="D1451:P1451" si="295">(D1421/D1436)*1000</f>
        <v>1833.510794477676</v>
      </c>
      <c r="E1451" s="8">
        <f t="shared" si="295"/>
        <v>1673.8165784964633</v>
      </c>
      <c r="F1451" s="8">
        <f t="shared" si="295"/>
        <v>1666.6910314617878</v>
      </c>
      <c r="G1451" s="8">
        <f t="shared" si="295"/>
        <v>1702.226948661787</v>
      </c>
      <c r="H1451" s="8">
        <f t="shared" si="295"/>
        <v>1908.3095102826007</v>
      </c>
      <c r="I1451" s="8">
        <f t="shared" si="295"/>
        <v>2071.549660439684</v>
      </c>
      <c r="J1451" s="8">
        <f t="shared" si="295"/>
        <v>2186.9496862679225</v>
      </c>
      <c r="K1451" s="8">
        <f t="shared" si="295"/>
        <v>2212.093726525633</v>
      </c>
      <c r="L1451" s="8">
        <f t="shared" si="295"/>
        <v>2165.0654338601944</v>
      </c>
      <c r="M1451" s="8">
        <f t="shared" si="295"/>
        <v>2004.711050439945</v>
      </c>
      <c r="N1451" s="8">
        <f t="shared" si="295"/>
        <v>1765.4657553073148</v>
      </c>
      <c r="O1451" s="8">
        <f t="shared" si="295"/>
        <v>1743.9034319882533</v>
      </c>
      <c r="P1451" s="8">
        <f t="shared" si="295"/>
        <v>22936.812046241314</v>
      </c>
    </row>
    <row r="1453" spans="1:16" x14ac:dyDescent="0.25">
      <c r="A1453" s="1" t="s">
        <v>64</v>
      </c>
      <c r="B1453" s="2"/>
      <c r="C1453" s="2"/>
      <c r="D1453" s="3"/>
      <c r="E1453" s="3"/>
      <c r="F1453" s="3"/>
      <c r="G1453" s="3"/>
      <c r="H1453" s="3"/>
      <c r="I1453" s="3"/>
      <c r="J1453" s="2"/>
      <c r="K1453" s="3"/>
      <c r="L1453" s="3"/>
      <c r="M1453" s="3"/>
      <c r="N1453" s="3"/>
      <c r="O1453" s="3"/>
      <c r="P1453" s="3"/>
    </row>
    <row r="1454" spans="1:16" x14ac:dyDescent="0.25">
      <c r="A1454" s="1" t="s">
        <v>1</v>
      </c>
      <c r="B1454" s="2"/>
      <c r="C1454" s="2"/>
      <c r="D1454" s="3"/>
      <c r="E1454" s="3"/>
      <c r="F1454" s="3"/>
      <c r="G1454" s="3"/>
      <c r="H1454" s="3"/>
      <c r="I1454" s="2"/>
      <c r="J1454" s="3"/>
      <c r="K1454" s="3"/>
      <c r="L1454" s="3"/>
      <c r="M1454" s="3"/>
      <c r="N1454" s="3"/>
      <c r="O1454" s="3"/>
      <c r="P1454" s="3"/>
    </row>
    <row r="1455" spans="1:16" x14ac:dyDescent="0.25">
      <c r="A1455" s="1" t="s">
        <v>31</v>
      </c>
      <c r="B1455" s="2"/>
      <c r="C1455" s="2"/>
      <c r="D1455" s="3"/>
      <c r="E1455" s="3"/>
      <c r="F1455" s="3"/>
      <c r="G1455" s="3"/>
      <c r="H1455" s="3"/>
      <c r="I1455" s="2"/>
      <c r="J1455" s="3"/>
      <c r="K1455" s="3"/>
      <c r="L1455" s="3"/>
      <c r="M1455" s="3"/>
      <c r="N1455" s="3"/>
      <c r="O1455" s="3"/>
      <c r="P1455" s="3"/>
    </row>
    <row r="1456" spans="1:16" x14ac:dyDescent="0.25">
      <c r="A1456" s="7"/>
      <c r="B1456" s="7"/>
      <c r="C1456" s="7"/>
      <c r="D1456" s="8"/>
      <c r="E1456" s="8"/>
      <c r="F1456" s="8"/>
      <c r="G1456" s="8"/>
      <c r="H1456" s="8"/>
      <c r="I1456" s="8"/>
      <c r="J1456" s="8"/>
      <c r="K1456" s="8"/>
      <c r="L1456" s="8"/>
      <c r="M1456" s="8"/>
      <c r="N1456" s="8"/>
      <c r="O1456" s="8"/>
      <c r="P1456" s="8"/>
    </row>
    <row r="1457" spans="1:32" x14ac:dyDescent="0.25">
      <c r="A1457" s="7"/>
      <c r="B1457" s="7"/>
      <c r="C1457" s="7"/>
      <c r="D1457" s="9" t="s">
        <v>2</v>
      </c>
      <c r="E1457" s="9" t="s">
        <v>3</v>
      </c>
      <c r="F1457" s="9" t="s">
        <v>4</v>
      </c>
      <c r="G1457" s="9" t="s">
        <v>5</v>
      </c>
      <c r="H1457" s="9" t="s">
        <v>6</v>
      </c>
      <c r="I1457" s="9" t="s">
        <v>7</v>
      </c>
      <c r="J1457" s="9" t="s">
        <v>8</v>
      </c>
      <c r="K1457" s="9" t="s">
        <v>9</v>
      </c>
      <c r="L1457" s="9" t="s">
        <v>10</v>
      </c>
      <c r="M1457" s="9" t="s">
        <v>11</v>
      </c>
      <c r="N1457" s="9" t="s">
        <v>12</v>
      </c>
      <c r="O1457" s="9" t="s">
        <v>13</v>
      </c>
      <c r="P1457" s="9" t="s">
        <v>14</v>
      </c>
      <c r="U1457" s="9" t="s">
        <v>2</v>
      </c>
      <c r="V1457" s="9" t="s">
        <v>3</v>
      </c>
      <c r="W1457" s="9" t="s">
        <v>4</v>
      </c>
      <c r="X1457" s="9" t="s">
        <v>5</v>
      </c>
      <c r="Y1457" s="9" t="s">
        <v>6</v>
      </c>
      <c r="Z1457" s="9" t="s">
        <v>7</v>
      </c>
      <c r="AA1457" s="9" t="s">
        <v>8</v>
      </c>
      <c r="AB1457" s="9" t="s">
        <v>9</v>
      </c>
      <c r="AC1457" s="9" t="s">
        <v>10</v>
      </c>
      <c r="AD1457" s="9" t="s">
        <v>11</v>
      </c>
      <c r="AE1457" s="9" t="s">
        <v>12</v>
      </c>
      <c r="AF1457" s="9" t="s">
        <v>13</v>
      </c>
    </row>
    <row r="1458" spans="1:32" x14ac:dyDescent="0.25">
      <c r="A1458" s="10" t="s">
        <v>15</v>
      </c>
      <c r="B1458" s="7"/>
      <c r="C1458" s="7"/>
      <c r="D1458" s="8"/>
      <c r="E1458" s="8"/>
      <c r="F1458" s="8"/>
      <c r="G1458" s="8"/>
      <c r="H1458" s="8"/>
      <c r="I1458" s="8"/>
      <c r="J1458" s="8"/>
      <c r="K1458" s="8"/>
      <c r="L1458" s="8"/>
      <c r="M1458" s="8"/>
      <c r="N1458" s="8"/>
      <c r="O1458" s="8"/>
      <c r="P1458" s="8"/>
    </row>
    <row r="1459" spans="1:32" x14ac:dyDescent="0.25">
      <c r="A1459" s="11" t="s">
        <v>16</v>
      </c>
      <c r="B1459" s="7"/>
      <c r="C1459" s="7"/>
      <c r="D1459" s="8">
        <v>6185600.9433698431</v>
      </c>
      <c r="E1459" s="8">
        <v>5510055.7474417603</v>
      </c>
      <c r="F1459" s="8">
        <v>5431457.2320351535</v>
      </c>
      <c r="G1459" s="8">
        <v>5572762.0718360543</v>
      </c>
      <c r="H1459" s="8">
        <v>6419327.5814229529</v>
      </c>
      <c r="I1459" s="8">
        <v>7213012.3801782355</v>
      </c>
      <c r="J1459" s="8">
        <v>7772586.8331478182</v>
      </c>
      <c r="K1459" s="8">
        <v>7942441.3976832666</v>
      </c>
      <c r="L1459" s="8">
        <v>7708172.273953123</v>
      </c>
      <c r="M1459" s="8">
        <v>6981227.6358355265</v>
      </c>
      <c r="N1459" s="8">
        <v>5890512.7648227755</v>
      </c>
      <c r="O1459" s="8">
        <v>5741316.0107075274</v>
      </c>
      <c r="P1459" s="8">
        <f t="shared" ref="P1459:P1464" si="296">SUM(D1459:O1459)</f>
        <v>78368472.87243405</v>
      </c>
      <c r="U1459" s="22">
        <f>+AF1409+1</f>
        <v>241</v>
      </c>
      <c r="V1459" s="22">
        <f>+U1459+1</f>
        <v>242</v>
      </c>
      <c r="W1459" s="22">
        <f t="shared" ref="W1459:AF1459" si="297">+V1459+1</f>
        <v>243</v>
      </c>
      <c r="X1459" s="22">
        <f t="shared" si="297"/>
        <v>244</v>
      </c>
      <c r="Y1459" s="22">
        <f t="shared" si="297"/>
        <v>245</v>
      </c>
      <c r="Z1459" s="22">
        <f t="shared" si="297"/>
        <v>246</v>
      </c>
      <c r="AA1459" s="22">
        <f t="shared" si="297"/>
        <v>247</v>
      </c>
      <c r="AB1459" s="22">
        <f t="shared" si="297"/>
        <v>248</v>
      </c>
      <c r="AC1459" s="22">
        <f t="shared" si="297"/>
        <v>249</v>
      </c>
      <c r="AD1459" s="22">
        <f t="shared" si="297"/>
        <v>250</v>
      </c>
      <c r="AE1459" s="22">
        <f t="shared" si="297"/>
        <v>251</v>
      </c>
      <c r="AF1459" s="22">
        <f t="shared" si="297"/>
        <v>252</v>
      </c>
    </row>
    <row r="1460" spans="1:32" x14ac:dyDescent="0.25">
      <c r="A1460" s="11" t="s">
        <v>17</v>
      </c>
      <c r="B1460" s="7"/>
      <c r="C1460" s="7"/>
      <c r="D1460" s="8">
        <v>4573968.8305886416</v>
      </c>
      <c r="E1460" s="8">
        <v>4109159.3252814976</v>
      </c>
      <c r="F1460" s="8">
        <v>4212934.6792665608</v>
      </c>
      <c r="G1460" s="8">
        <v>4327992.5356720388</v>
      </c>
      <c r="H1460" s="8">
        <v>4748897.6991111813</v>
      </c>
      <c r="I1460" s="8">
        <v>4984651.2351265773</v>
      </c>
      <c r="J1460" s="8">
        <v>5140191.2357542785</v>
      </c>
      <c r="K1460" s="8">
        <v>5152958.4145000502</v>
      </c>
      <c r="L1460" s="8">
        <v>5078218.5118433731</v>
      </c>
      <c r="M1460" s="8">
        <v>4828419.3948728656</v>
      </c>
      <c r="N1460" s="8">
        <v>4463197.1436041007</v>
      </c>
      <c r="O1460" s="8">
        <v>4536349.1949068867</v>
      </c>
      <c r="P1460" s="8">
        <f t="shared" si="296"/>
        <v>56156938.200528055</v>
      </c>
    </row>
    <row r="1461" spans="1:32" x14ac:dyDescent="0.25">
      <c r="A1461" s="11" t="s">
        <v>18</v>
      </c>
      <c r="B1461" s="7"/>
      <c r="C1461" s="7"/>
      <c r="D1461" s="8">
        <v>292750.03826964757</v>
      </c>
      <c r="E1461" s="8">
        <v>292004.81192331121</v>
      </c>
      <c r="F1461" s="8">
        <v>292344.07683888526</v>
      </c>
      <c r="G1461" s="8">
        <v>292913.26599652454</v>
      </c>
      <c r="H1461" s="8">
        <v>294059.09284221375</v>
      </c>
      <c r="I1461" s="8">
        <v>294955.73604684114</v>
      </c>
      <c r="J1461" s="8">
        <v>295610.72092473588</v>
      </c>
      <c r="K1461" s="8">
        <v>295692.88375938719</v>
      </c>
      <c r="L1461" s="8">
        <v>294996.18597307237</v>
      </c>
      <c r="M1461" s="8">
        <v>293930.3894739321</v>
      </c>
      <c r="N1461" s="8">
        <v>292334.37654429593</v>
      </c>
      <c r="O1461" s="8">
        <v>292012.22772064607</v>
      </c>
      <c r="P1461" s="8">
        <f t="shared" si="296"/>
        <v>3523603.8063134933</v>
      </c>
    </row>
    <row r="1462" spans="1:32" x14ac:dyDescent="0.25">
      <c r="A1462" s="11" t="s">
        <v>19</v>
      </c>
      <c r="B1462" s="7"/>
      <c r="C1462" s="7"/>
      <c r="D1462" s="8">
        <v>59691.354347954453</v>
      </c>
      <c r="E1462" s="8">
        <v>55166.426563228364</v>
      </c>
      <c r="F1462" s="8">
        <v>55212.462022573935</v>
      </c>
      <c r="G1462" s="8">
        <v>57829.775626141891</v>
      </c>
      <c r="H1462" s="8">
        <v>57453.427471240844</v>
      </c>
      <c r="I1462" s="8">
        <v>53547.911013878103</v>
      </c>
      <c r="J1462" s="8">
        <v>55597.508833159518</v>
      </c>
      <c r="K1462" s="8">
        <v>64897.181113870523</v>
      </c>
      <c r="L1462" s="8">
        <v>56812.26765678302</v>
      </c>
      <c r="M1462" s="8">
        <v>52815.66092632943</v>
      </c>
      <c r="N1462" s="8">
        <v>52105.461970374869</v>
      </c>
      <c r="O1462" s="8">
        <v>60455.693071544592</v>
      </c>
      <c r="P1462" s="8">
        <f t="shared" si="296"/>
        <v>681585.13061707967</v>
      </c>
    </row>
    <row r="1463" spans="1:32" x14ac:dyDescent="0.25">
      <c r="A1463" s="11" t="s">
        <v>20</v>
      </c>
      <c r="B1463" s="7"/>
      <c r="C1463" s="7"/>
      <c r="D1463" s="8">
        <v>1606.0392015458517</v>
      </c>
      <c r="E1463" s="8">
        <v>1663.9531381225324</v>
      </c>
      <c r="F1463" s="8">
        <v>1872.3959021516637</v>
      </c>
      <c r="G1463" s="8">
        <v>1854.6861750326352</v>
      </c>
      <c r="H1463" s="8">
        <v>2090.8747502966216</v>
      </c>
      <c r="I1463" s="8">
        <v>1964.0734427315144</v>
      </c>
      <c r="J1463" s="8">
        <v>1870.9567627647109</v>
      </c>
      <c r="K1463" s="8">
        <v>1855.5786165608893</v>
      </c>
      <c r="L1463" s="8">
        <v>2004.4661839404598</v>
      </c>
      <c r="M1463" s="8">
        <v>1914.8801652632951</v>
      </c>
      <c r="N1463" s="8">
        <v>1864.5910154478122</v>
      </c>
      <c r="O1463" s="8">
        <v>1773.2715563453883</v>
      </c>
      <c r="P1463" s="8">
        <f t="shared" si="296"/>
        <v>22335.766910203372</v>
      </c>
    </row>
    <row r="1464" spans="1:32" x14ac:dyDescent="0.25">
      <c r="A1464" s="11" t="s">
        <v>21</v>
      </c>
      <c r="B1464" s="7"/>
      <c r="C1464" s="7"/>
      <c r="D1464" s="8">
        <v>7733.133323180673</v>
      </c>
      <c r="E1464" s="8">
        <v>7054.2499798893923</v>
      </c>
      <c r="F1464" s="8">
        <v>6640.4333471298223</v>
      </c>
      <c r="G1464" s="8">
        <v>7712.3667240500463</v>
      </c>
      <c r="H1464" s="8">
        <v>7829.8499395847339</v>
      </c>
      <c r="I1464" s="8">
        <v>7716.2166567087161</v>
      </c>
      <c r="J1464" s="8">
        <v>8106.5661840322355</v>
      </c>
      <c r="K1464" s="8">
        <v>8149.9070698259002</v>
      </c>
      <c r="L1464" s="8">
        <v>8087.4724473740052</v>
      </c>
      <c r="M1464" s="8">
        <v>8009.1148996966895</v>
      </c>
      <c r="N1464" s="8">
        <v>7267.2993261032098</v>
      </c>
      <c r="O1464" s="8">
        <v>6923.5833379507058</v>
      </c>
      <c r="P1464" s="8">
        <f t="shared" si="296"/>
        <v>91230.193235526138</v>
      </c>
    </row>
    <row r="1465" spans="1:32" x14ac:dyDescent="0.25">
      <c r="A1465" s="11"/>
      <c r="B1465" s="7"/>
      <c r="C1465" s="7"/>
      <c r="D1465" s="8"/>
      <c r="E1465" s="8"/>
      <c r="F1465" s="8"/>
      <c r="G1465" s="8"/>
      <c r="H1465" s="8"/>
      <c r="I1465" s="8"/>
      <c r="J1465" s="8"/>
      <c r="K1465" s="8"/>
      <c r="L1465" s="8"/>
      <c r="M1465" s="8"/>
      <c r="N1465" s="8"/>
      <c r="O1465" s="8"/>
      <c r="P1465" s="8"/>
    </row>
    <row r="1466" spans="1:32" x14ac:dyDescent="0.25">
      <c r="A1466" s="10" t="s">
        <v>22</v>
      </c>
      <c r="B1466" s="7"/>
      <c r="C1466" s="7"/>
      <c r="D1466" s="8"/>
      <c r="E1466" s="8"/>
      <c r="F1466" s="8"/>
      <c r="G1466" s="8"/>
      <c r="H1466" s="8"/>
      <c r="I1466" s="8"/>
      <c r="J1466" s="8"/>
      <c r="K1466" s="8"/>
      <c r="L1466" s="8"/>
      <c r="M1466" s="8"/>
      <c r="N1466" s="8"/>
      <c r="O1466" s="8"/>
      <c r="P1466" s="8"/>
    </row>
    <row r="1467" spans="1:32" x14ac:dyDescent="0.25">
      <c r="A1467" s="10" t="s">
        <v>23</v>
      </c>
      <c r="B1467" s="7"/>
      <c r="C1467" s="7"/>
      <c r="D1467" s="8">
        <f>SUM(D1459:D1466)</f>
        <v>11121350.339100815</v>
      </c>
      <c r="E1467" s="8">
        <f t="shared" ref="E1467:P1467" si="298">SUM(E1459:E1466)</f>
        <v>9975104.5143278092</v>
      </c>
      <c r="F1467" s="8">
        <f t="shared" si="298"/>
        <v>10000461.279412454</v>
      </c>
      <c r="G1467" s="8">
        <f t="shared" si="298"/>
        <v>10261064.702029843</v>
      </c>
      <c r="H1467" s="8">
        <f t="shared" si="298"/>
        <v>11529658.52553747</v>
      </c>
      <c r="I1467" s="8">
        <f t="shared" si="298"/>
        <v>12555847.552464973</v>
      </c>
      <c r="J1467" s="8">
        <f t="shared" si="298"/>
        <v>13273963.821606789</v>
      </c>
      <c r="K1467" s="8">
        <f t="shared" si="298"/>
        <v>13465995.362742962</v>
      </c>
      <c r="L1467" s="8">
        <f t="shared" si="298"/>
        <v>13148291.178057667</v>
      </c>
      <c r="M1467" s="8">
        <f t="shared" si="298"/>
        <v>12166317.076173613</v>
      </c>
      <c r="N1467" s="8">
        <f t="shared" si="298"/>
        <v>10707281.637283098</v>
      </c>
      <c r="O1467" s="8">
        <f t="shared" si="298"/>
        <v>10638829.981300902</v>
      </c>
      <c r="P1467" s="8">
        <f t="shared" si="298"/>
        <v>138844165.97003838</v>
      </c>
    </row>
    <row r="1468" spans="1:32" x14ac:dyDescent="0.25">
      <c r="A1468" s="10"/>
      <c r="B1468" s="7"/>
      <c r="C1468" s="7"/>
      <c r="D1468" s="8"/>
      <c r="E1468" s="8"/>
      <c r="F1468" s="8"/>
      <c r="G1468" s="8"/>
      <c r="H1468" s="8"/>
      <c r="I1468" s="8"/>
      <c r="J1468" s="8"/>
      <c r="K1468" s="8"/>
      <c r="L1468" s="8"/>
      <c r="M1468" s="8"/>
      <c r="N1468" s="8"/>
      <c r="O1468" s="8"/>
      <c r="P1468" s="8"/>
    </row>
    <row r="1469" spans="1:32" x14ac:dyDescent="0.25">
      <c r="A1469" s="11" t="s">
        <v>24</v>
      </c>
      <c r="B1469" s="7"/>
      <c r="C1469" s="7"/>
      <c r="D1469" s="8">
        <v>458619.44707463612</v>
      </c>
      <c r="E1469" s="8">
        <v>455125.99551440822</v>
      </c>
      <c r="F1469" s="8">
        <v>439919.75565656577</v>
      </c>
      <c r="G1469" s="8">
        <v>519065.03542989946</v>
      </c>
      <c r="H1469" s="8">
        <v>564278.7123635005</v>
      </c>
      <c r="I1469" s="8">
        <v>581636.72925999889</v>
      </c>
      <c r="J1469" s="8">
        <v>605866.10275507683</v>
      </c>
      <c r="K1469" s="8">
        <v>585530.10220306518</v>
      </c>
      <c r="L1469" s="8">
        <v>619108.89459151682</v>
      </c>
      <c r="M1469" s="8">
        <v>596160.97675359796</v>
      </c>
      <c r="N1469" s="8">
        <v>546075.52865050233</v>
      </c>
      <c r="O1469" s="8">
        <v>489545.68704631942</v>
      </c>
      <c r="P1469" s="8">
        <f>SUM(D1469:O1469)</f>
        <v>6460932.9672990879</v>
      </c>
    </row>
    <row r="1470" spans="1:32" x14ac:dyDescent="0.25">
      <c r="A1470" s="7"/>
      <c r="B1470" s="7"/>
      <c r="C1470" s="7"/>
      <c r="D1470" s="8"/>
      <c r="E1470" s="8"/>
      <c r="F1470" s="8"/>
      <c r="G1470" s="8"/>
      <c r="H1470" s="8"/>
      <c r="I1470" s="8"/>
      <c r="J1470" s="8"/>
      <c r="K1470" s="8"/>
      <c r="L1470" s="8"/>
      <c r="M1470" s="8"/>
      <c r="N1470" s="8"/>
      <c r="O1470" s="8"/>
      <c r="P1470" s="8"/>
    </row>
    <row r="1471" spans="1:32" x14ac:dyDescent="0.25">
      <c r="A1471" s="10" t="s">
        <v>25</v>
      </c>
      <c r="B1471" s="7"/>
      <c r="C1471" s="7"/>
      <c r="D1471" s="8">
        <f>SUM(D1467:D1469)</f>
        <v>11579969.786175452</v>
      </c>
      <c r="E1471" s="8">
        <f t="shared" ref="E1471:O1471" si="299">SUM(E1467:E1469)</f>
        <v>10430230.509842217</v>
      </c>
      <c r="F1471" s="8">
        <f t="shared" si="299"/>
        <v>10440381.03506902</v>
      </c>
      <c r="G1471" s="8">
        <f t="shared" si="299"/>
        <v>10780129.737459742</v>
      </c>
      <c r="H1471" s="8">
        <f t="shared" si="299"/>
        <v>12093937.237900971</v>
      </c>
      <c r="I1471" s="8">
        <f t="shared" si="299"/>
        <v>13137484.281724973</v>
      </c>
      <c r="J1471" s="8">
        <f t="shared" si="299"/>
        <v>13879829.924361866</v>
      </c>
      <c r="K1471" s="8">
        <f t="shared" si="299"/>
        <v>14051525.464946028</v>
      </c>
      <c r="L1471" s="8">
        <f t="shared" si="299"/>
        <v>13767400.072649185</v>
      </c>
      <c r="M1471" s="8">
        <f t="shared" si="299"/>
        <v>12762478.052927211</v>
      </c>
      <c r="N1471" s="8">
        <f t="shared" si="299"/>
        <v>11253357.1659336</v>
      </c>
      <c r="O1471" s="8">
        <f t="shared" si="299"/>
        <v>11128375.668347221</v>
      </c>
      <c r="P1471" s="8">
        <f>SUM(P1467:P1469)</f>
        <v>145305098.93733746</v>
      </c>
    </row>
    <row r="1472" spans="1:32" x14ac:dyDescent="0.25">
      <c r="A1472" s="7"/>
      <c r="B1472" s="7"/>
      <c r="C1472" s="7"/>
      <c r="D1472" s="8"/>
      <c r="E1472" s="8"/>
      <c r="F1472" s="8"/>
      <c r="G1472" s="8"/>
      <c r="H1472" s="8"/>
      <c r="I1472" s="8"/>
      <c r="J1472" s="8"/>
      <c r="K1472" s="8"/>
      <c r="L1472" s="8"/>
      <c r="M1472" s="8"/>
      <c r="N1472" s="8"/>
      <c r="O1472" s="8"/>
      <c r="P1472" s="8"/>
    </row>
    <row r="1473" spans="1:16" x14ac:dyDescent="0.25">
      <c r="A1473" s="10" t="s">
        <v>26</v>
      </c>
      <c r="B1473" s="7"/>
      <c r="C1473" s="7"/>
      <c r="D1473" s="8"/>
      <c r="E1473" s="8"/>
      <c r="F1473" s="8"/>
      <c r="G1473" s="8"/>
      <c r="H1473" s="8"/>
      <c r="I1473" s="8"/>
      <c r="J1473" s="8"/>
      <c r="K1473" s="8"/>
      <c r="L1473" s="8"/>
      <c r="M1473" s="8"/>
      <c r="N1473" s="8"/>
      <c r="O1473" s="8"/>
      <c r="P1473" s="8"/>
    </row>
    <row r="1474" spans="1:16" x14ac:dyDescent="0.25">
      <c r="A1474" s="11" t="s">
        <v>16</v>
      </c>
      <c r="B1474" s="7"/>
      <c r="C1474" s="7"/>
      <c r="D1474" s="13">
        <v>5629317.4135354618</v>
      </c>
      <c r="E1474" s="13">
        <v>5634598.667046275</v>
      </c>
      <c r="F1474" s="13">
        <v>5639899.9269232862</v>
      </c>
      <c r="G1474" s="13">
        <v>5645211.827638411</v>
      </c>
      <c r="H1474" s="13">
        <v>5650539.3418051722</v>
      </c>
      <c r="I1474" s="13">
        <v>5655856.8869080143</v>
      </c>
      <c r="J1474" s="13">
        <v>5661169.4753481923</v>
      </c>
      <c r="K1474" s="13">
        <v>5666567.3695181776</v>
      </c>
      <c r="L1474" s="13">
        <v>5671966.818286716</v>
      </c>
      <c r="M1474" s="13">
        <v>5677383.999543909</v>
      </c>
      <c r="N1474" s="13">
        <v>5682817.6681147236</v>
      </c>
      <c r="O1474" s="13">
        <v>5688263.0256091459</v>
      </c>
      <c r="P1474" s="8">
        <f>AVERAGE(C1474:O1474)</f>
        <v>5658632.70168979</v>
      </c>
    </row>
    <row r="1475" spans="1:16" x14ac:dyDescent="0.25">
      <c r="A1475" s="11" t="s">
        <v>17</v>
      </c>
      <c r="B1475" s="7"/>
      <c r="C1475" s="7"/>
      <c r="D1475" s="13">
        <v>648160.02657346695</v>
      </c>
      <c r="E1475" s="13">
        <v>648545.30985787802</v>
      </c>
      <c r="F1475" s="13">
        <v>648920.84930005344</v>
      </c>
      <c r="G1475" s="13">
        <v>649286.33979749971</v>
      </c>
      <c r="H1475" s="13">
        <v>649637.76948796667</v>
      </c>
      <c r="I1475" s="13">
        <v>649993.02680381085</v>
      </c>
      <c r="J1475" s="13">
        <v>650349.72959314438</v>
      </c>
      <c r="K1475" s="13">
        <v>650718.88640891213</v>
      </c>
      <c r="L1475" s="13">
        <v>651093.03892332583</v>
      </c>
      <c r="M1475" s="13">
        <v>651459.80364545865</v>
      </c>
      <c r="N1475" s="13">
        <v>651816.12614377576</v>
      </c>
      <c r="O1475" s="13">
        <v>652163.15324447479</v>
      </c>
      <c r="P1475" s="8">
        <f>AVERAGE(D1475:O1475)</f>
        <v>650178.67164831399</v>
      </c>
    </row>
    <row r="1476" spans="1:16" x14ac:dyDescent="0.25">
      <c r="A1476" s="11" t="s">
        <v>18</v>
      </c>
      <c r="B1476" s="7"/>
      <c r="C1476" s="7"/>
      <c r="D1476" s="13">
        <v>14971.449759859383</v>
      </c>
      <c r="E1476" s="13">
        <v>14979.911912727475</v>
      </c>
      <c r="F1476" s="13">
        <v>14978.115261753632</v>
      </c>
      <c r="G1476" s="13">
        <v>14975.730435191128</v>
      </c>
      <c r="H1476" s="13">
        <v>14971.79667944066</v>
      </c>
      <c r="I1476" s="13">
        <v>14974.008075376105</v>
      </c>
      <c r="J1476" s="13">
        <v>14979.734371253224</v>
      </c>
      <c r="K1476" s="13">
        <v>14988.660723221825</v>
      </c>
      <c r="L1476" s="13">
        <v>14991.040484173653</v>
      </c>
      <c r="M1476" s="13">
        <v>14983.079252615455</v>
      </c>
      <c r="N1476" s="13">
        <v>14969.076632799231</v>
      </c>
      <c r="O1476" s="13">
        <v>14953.684186225504</v>
      </c>
      <c r="P1476" s="8">
        <f>AVERAGE(D1476:O1476)</f>
        <v>14976.357314553105</v>
      </c>
    </row>
    <row r="1477" spans="1:16" x14ac:dyDescent="0.25">
      <c r="A1477" s="11" t="s">
        <v>19</v>
      </c>
      <c r="B1477" s="7"/>
      <c r="C1477" s="7"/>
      <c r="D1477" s="13">
        <v>5384.3715766642199</v>
      </c>
      <c r="E1477" s="13">
        <v>5390.3191561838003</v>
      </c>
      <c r="F1477" s="13">
        <v>5396.2630155817196</v>
      </c>
      <c r="G1477" s="13">
        <v>5402.2031571848602</v>
      </c>
      <c r="H1477" s="13">
        <v>5408.1395833186398</v>
      </c>
      <c r="I1477" s="13">
        <v>5414.0722963070302</v>
      </c>
      <c r="J1477" s="13">
        <v>5420.0012984725399</v>
      </c>
      <c r="K1477" s="13">
        <v>5425.9265921362503</v>
      </c>
      <c r="L1477" s="13">
        <v>5431.8481796177603</v>
      </c>
      <c r="M1477" s="13">
        <v>5437.7660632352399</v>
      </c>
      <c r="N1477" s="13">
        <v>5443.6802453053897</v>
      </c>
      <c r="O1477" s="13">
        <v>5449.5907281434802</v>
      </c>
      <c r="P1477" s="8">
        <f>AVERAGE(D1477:O1477)</f>
        <v>5417.0151576792441</v>
      </c>
    </row>
    <row r="1478" spans="1:16" x14ac:dyDescent="0.25">
      <c r="A1478" s="11" t="s">
        <v>20</v>
      </c>
      <c r="B1478" s="7"/>
      <c r="C1478" s="7"/>
      <c r="D1478" s="13">
        <v>163</v>
      </c>
      <c r="E1478" s="13">
        <v>163</v>
      </c>
      <c r="F1478" s="13">
        <v>163</v>
      </c>
      <c r="G1478" s="13">
        <v>163</v>
      </c>
      <c r="H1478" s="13">
        <v>163</v>
      </c>
      <c r="I1478" s="13">
        <v>163</v>
      </c>
      <c r="J1478" s="13">
        <v>163</v>
      </c>
      <c r="K1478" s="13">
        <v>163</v>
      </c>
      <c r="L1478" s="13">
        <v>163</v>
      </c>
      <c r="M1478" s="13">
        <v>163</v>
      </c>
      <c r="N1478" s="13">
        <v>163</v>
      </c>
      <c r="O1478" s="13">
        <v>162</v>
      </c>
      <c r="P1478" s="8">
        <f>AVERAGE(D1478:O1478)</f>
        <v>162.91666666666666</v>
      </c>
    </row>
    <row r="1479" spans="1:16" x14ac:dyDescent="0.25">
      <c r="A1479" s="11" t="s">
        <v>21</v>
      </c>
      <c r="B1479" s="7"/>
      <c r="C1479" s="7"/>
      <c r="D1479" s="13">
        <v>27</v>
      </c>
      <c r="E1479" s="13">
        <v>27</v>
      </c>
      <c r="F1479" s="13">
        <v>27</v>
      </c>
      <c r="G1479" s="13">
        <v>27</v>
      </c>
      <c r="H1479" s="13">
        <v>27</v>
      </c>
      <c r="I1479" s="13">
        <v>27</v>
      </c>
      <c r="J1479" s="13">
        <v>27</v>
      </c>
      <c r="K1479" s="13">
        <v>27</v>
      </c>
      <c r="L1479" s="13">
        <v>27</v>
      </c>
      <c r="M1479" s="13">
        <v>27</v>
      </c>
      <c r="N1479" s="13">
        <v>27</v>
      </c>
      <c r="O1479" s="13">
        <v>27</v>
      </c>
      <c r="P1479" s="8">
        <f>AVERAGE(D1479:O1479)</f>
        <v>27</v>
      </c>
    </row>
    <row r="1480" spans="1:16" x14ac:dyDescent="0.25">
      <c r="A1480" s="11"/>
      <c r="B1480" s="7"/>
      <c r="C1480" s="7"/>
      <c r="D1480" s="8"/>
      <c r="E1480" s="8"/>
      <c r="F1480" s="8"/>
      <c r="G1480" s="8"/>
      <c r="H1480" s="8"/>
      <c r="I1480" s="8"/>
      <c r="J1480" s="8"/>
      <c r="K1480" s="8"/>
      <c r="L1480" s="8"/>
      <c r="M1480" s="8"/>
      <c r="N1480" s="8"/>
      <c r="O1480" s="8"/>
      <c r="P1480" s="8"/>
    </row>
    <row r="1481" spans="1:16" x14ac:dyDescent="0.25">
      <c r="A1481" s="10" t="s">
        <v>22</v>
      </c>
      <c r="B1481" s="7"/>
      <c r="C1481" s="7"/>
      <c r="D1481" s="8"/>
      <c r="E1481" s="8"/>
      <c r="F1481" s="8"/>
      <c r="G1481" s="8"/>
      <c r="H1481" s="8"/>
      <c r="I1481" s="8"/>
      <c r="J1481" s="8"/>
      <c r="K1481" s="8"/>
      <c r="L1481" s="8"/>
      <c r="M1481" s="8"/>
      <c r="N1481" s="8"/>
      <c r="O1481" s="8"/>
      <c r="P1481" s="8"/>
    </row>
    <row r="1482" spans="1:16" x14ac:dyDescent="0.25">
      <c r="A1482" s="10" t="s">
        <v>26</v>
      </c>
      <c r="B1482" s="7"/>
      <c r="C1482" s="7"/>
      <c r="D1482" s="8">
        <f t="shared" ref="D1482:P1482" si="300">SUM(D1474:D1481)</f>
        <v>6298023.2614454525</v>
      </c>
      <c r="E1482" s="8">
        <f t="shared" si="300"/>
        <v>6303704.2079730639</v>
      </c>
      <c r="F1482" s="8">
        <f t="shared" si="300"/>
        <v>6309385.1545006745</v>
      </c>
      <c r="G1482" s="8">
        <f t="shared" si="300"/>
        <v>6315066.1010282859</v>
      </c>
      <c r="H1482" s="8">
        <f t="shared" si="300"/>
        <v>6320747.0475558983</v>
      </c>
      <c r="I1482" s="8">
        <f t="shared" si="300"/>
        <v>6326427.9940835088</v>
      </c>
      <c r="J1482" s="8">
        <f t="shared" si="300"/>
        <v>6332108.9406110626</v>
      </c>
      <c r="K1482" s="8">
        <f t="shared" si="300"/>
        <v>6337890.8432424469</v>
      </c>
      <c r="L1482" s="8">
        <f t="shared" si="300"/>
        <v>6343672.7458738331</v>
      </c>
      <c r="M1482" s="8">
        <f t="shared" si="300"/>
        <v>6349454.6485052193</v>
      </c>
      <c r="N1482" s="8">
        <f t="shared" si="300"/>
        <v>6355236.5511366045</v>
      </c>
      <c r="O1482" s="8">
        <f t="shared" si="300"/>
        <v>6361018.4537679898</v>
      </c>
      <c r="P1482" s="8">
        <f t="shared" si="300"/>
        <v>6329394.6624770034</v>
      </c>
    </row>
    <row r="1483" spans="1:16" x14ac:dyDescent="0.25">
      <c r="A1483" s="10"/>
      <c r="B1483" s="7"/>
      <c r="C1483" s="7"/>
      <c r="D1483" s="8"/>
      <c r="E1483" s="8"/>
      <c r="F1483" s="8"/>
      <c r="G1483" s="8"/>
      <c r="H1483" s="8"/>
      <c r="I1483" s="8"/>
      <c r="J1483" s="8"/>
      <c r="K1483" s="8"/>
      <c r="L1483" s="8"/>
      <c r="M1483" s="8"/>
      <c r="N1483" s="8"/>
      <c r="O1483" s="8"/>
      <c r="P1483" s="8"/>
    </row>
    <row r="1484" spans="1:16" x14ac:dyDescent="0.25">
      <c r="A1484" s="11" t="s">
        <v>24</v>
      </c>
      <c r="B1484" s="7"/>
      <c r="C1484" s="7"/>
      <c r="D1484" s="13">
        <v>2</v>
      </c>
      <c r="E1484" s="13">
        <v>2</v>
      </c>
      <c r="F1484" s="13">
        <v>2</v>
      </c>
      <c r="G1484" s="13">
        <v>2</v>
      </c>
      <c r="H1484" s="13">
        <v>2</v>
      </c>
      <c r="I1484" s="13">
        <v>2</v>
      </c>
      <c r="J1484" s="13">
        <v>2</v>
      </c>
      <c r="K1484" s="13">
        <v>2</v>
      </c>
      <c r="L1484" s="13">
        <v>2</v>
      </c>
      <c r="M1484" s="13">
        <v>2</v>
      </c>
      <c r="N1484" s="13">
        <v>2</v>
      </c>
      <c r="O1484" s="13">
        <v>2</v>
      </c>
      <c r="P1484" s="8">
        <f>AVERAGE(D1484:O1484)</f>
        <v>2</v>
      </c>
    </row>
    <row r="1485" spans="1:16" x14ac:dyDescent="0.25">
      <c r="A1485" s="7"/>
      <c r="B1485" s="7"/>
      <c r="C1485" s="7"/>
      <c r="D1485" s="8"/>
      <c r="E1485" s="8"/>
      <c r="F1485" s="8"/>
      <c r="G1485" s="8"/>
      <c r="H1485" s="8"/>
      <c r="I1485" s="8"/>
      <c r="J1485" s="8"/>
      <c r="K1485" s="8"/>
      <c r="L1485" s="8"/>
      <c r="M1485" s="8"/>
      <c r="N1485" s="8"/>
      <c r="O1485" s="8"/>
      <c r="P1485" s="8"/>
    </row>
    <row r="1486" spans="1:16" x14ac:dyDescent="0.25">
      <c r="A1486" s="14" t="s">
        <v>27</v>
      </c>
      <c r="B1486" s="7"/>
      <c r="C1486" s="7"/>
      <c r="D1486" s="8">
        <f t="shared" ref="D1486:O1486" si="301">SUM(D1482:D1484)</f>
        <v>6298025.2614454525</v>
      </c>
      <c r="E1486" s="8">
        <f t="shared" si="301"/>
        <v>6303706.2079730639</v>
      </c>
      <c r="F1486" s="8">
        <f t="shared" si="301"/>
        <v>6309387.1545006745</v>
      </c>
      <c r="G1486" s="8">
        <f t="shared" si="301"/>
        <v>6315068.1010282859</v>
      </c>
      <c r="H1486" s="8">
        <f t="shared" si="301"/>
        <v>6320749.0475558983</v>
      </c>
      <c r="I1486" s="8">
        <f t="shared" si="301"/>
        <v>6326429.9940835088</v>
      </c>
      <c r="J1486" s="8">
        <f t="shared" si="301"/>
        <v>6332110.9406110626</v>
      </c>
      <c r="K1486" s="8">
        <f t="shared" si="301"/>
        <v>6337892.8432424469</v>
      </c>
      <c r="L1486" s="8">
        <f t="shared" si="301"/>
        <v>6343674.7458738331</v>
      </c>
      <c r="M1486" s="8">
        <f t="shared" si="301"/>
        <v>6349456.6485052193</v>
      </c>
      <c r="N1486" s="8">
        <f t="shared" si="301"/>
        <v>6355238.5511366045</v>
      </c>
      <c r="O1486" s="8">
        <f t="shared" si="301"/>
        <v>6361020.4537679898</v>
      </c>
      <c r="P1486" s="8">
        <f>SUM(P1482:P1484)</f>
        <v>6329396.6624770034</v>
      </c>
    </row>
    <row r="1487" spans="1:16" x14ac:dyDescent="0.25">
      <c r="A1487" s="7"/>
      <c r="B1487" s="7"/>
      <c r="C1487" s="7"/>
      <c r="D1487" s="8"/>
      <c r="E1487" s="8"/>
      <c r="F1487" s="8"/>
      <c r="G1487" s="8"/>
      <c r="H1487" s="8"/>
      <c r="I1487" s="8"/>
      <c r="J1487" s="8"/>
      <c r="K1487" s="8"/>
      <c r="L1487" s="8"/>
      <c r="M1487" s="8"/>
      <c r="N1487" s="8"/>
      <c r="O1487" s="8"/>
      <c r="P1487" s="8"/>
    </row>
    <row r="1488" spans="1:16" x14ac:dyDescent="0.25">
      <c r="A1488" s="10" t="s">
        <v>28</v>
      </c>
      <c r="B1488" s="7"/>
      <c r="C1488" s="7"/>
      <c r="D1488" s="8"/>
      <c r="E1488" s="8"/>
      <c r="F1488" s="8"/>
      <c r="G1488" s="8"/>
      <c r="H1488" s="8"/>
      <c r="I1488" s="8"/>
      <c r="J1488" s="8"/>
      <c r="K1488" s="8"/>
      <c r="L1488" s="8"/>
      <c r="M1488" s="8"/>
      <c r="N1488" s="8"/>
      <c r="O1488" s="8"/>
      <c r="P1488" s="8"/>
    </row>
    <row r="1489" spans="1:16" x14ac:dyDescent="0.25">
      <c r="A1489" s="11" t="s">
        <v>16</v>
      </c>
      <c r="B1489" s="7"/>
      <c r="C1489" s="7"/>
      <c r="D1489" s="8">
        <f t="shared" ref="D1489:P1494" si="302">(D1459/D1474)*1000</f>
        <v>1098.8190021932003</v>
      </c>
      <c r="E1489" s="8">
        <f t="shared" si="302"/>
        <v>977.89675414987425</v>
      </c>
      <c r="F1489" s="8">
        <f t="shared" si="302"/>
        <v>963.04141960159859</v>
      </c>
      <c r="G1489" s="8">
        <f t="shared" si="302"/>
        <v>987.16615815058526</v>
      </c>
      <c r="H1489" s="8">
        <f t="shared" si="302"/>
        <v>1136.0557272701292</v>
      </c>
      <c r="I1489" s="8">
        <f t="shared" si="302"/>
        <v>1275.3173434912528</v>
      </c>
      <c r="J1489" s="8">
        <f t="shared" si="302"/>
        <v>1372.9648735996836</v>
      </c>
      <c r="K1489" s="8">
        <f t="shared" si="302"/>
        <v>1401.6318663054392</v>
      </c>
      <c r="L1489" s="8">
        <f t="shared" si="302"/>
        <v>1358.994599386861</v>
      </c>
      <c r="M1489" s="8">
        <f t="shared" si="302"/>
        <v>1229.655706993989</v>
      </c>
      <c r="N1489" s="8">
        <f t="shared" si="302"/>
        <v>1036.5479078931903</v>
      </c>
      <c r="O1489" s="8">
        <f t="shared" si="302"/>
        <v>1009.3267461190756</v>
      </c>
      <c r="P1489" s="8">
        <f t="shared" si="302"/>
        <v>13849.365562997495</v>
      </c>
    </row>
    <row r="1490" spans="1:16" x14ac:dyDescent="0.25">
      <c r="A1490" s="11" t="s">
        <v>17</v>
      </c>
      <c r="B1490" s="7"/>
      <c r="C1490" s="7"/>
      <c r="D1490" s="8">
        <f t="shared" si="302"/>
        <v>7056.8511525913982</v>
      </c>
      <c r="E1490" s="8">
        <f t="shared" si="302"/>
        <v>6335.9633672811187</v>
      </c>
      <c r="F1490" s="8">
        <f t="shared" si="302"/>
        <v>6492.2165527749112</v>
      </c>
      <c r="G1490" s="8">
        <f t="shared" si="302"/>
        <v>6665.768660745056</v>
      </c>
      <c r="H1490" s="8">
        <f t="shared" si="302"/>
        <v>7310.070199357684</v>
      </c>
      <c r="I1490" s="8">
        <f t="shared" si="302"/>
        <v>7668.7764784761421</v>
      </c>
      <c r="J1490" s="8">
        <f t="shared" si="302"/>
        <v>7903.7339478405829</v>
      </c>
      <c r="K1490" s="8">
        <f t="shared" si="302"/>
        <v>7918.870225109662</v>
      </c>
      <c r="L1490" s="8">
        <f t="shared" si="302"/>
        <v>7799.5281906882674</v>
      </c>
      <c r="M1490" s="8">
        <f t="shared" si="302"/>
        <v>7411.6919691036182</v>
      </c>
      <c r="N1490" s="8">
        <f t="shared" si="302"/>
        <v>6847.3254413156719</v>
      </c>
      <c r="O1490" s="8">
        <f t="shared" si="302"/>
        <v>6955.8501923005097</v>
      </c>
      <c r="P1490" s="8">
        <f t="shared" si="302"/>
        <v>86371.547774953346</v>
      </c>
    </row>
    <row r="1491" spans="1:16" x14ac:dyDescent="0.25">
      <c r="A1491" s="11" t="s">
        <v>18</v>
      </c>
      <c r="B1491" s="7"/>
      <c r="C1491" s="7"/>
      <c r="D1491" s="8">
        <f t="shared" si="302"/>
        <v>19553.887096128303</v>
      </c>
      <c r="E1491" s="8">
        <f t="shared" si="302"/>
        <v>19493.092724745155</v>
      </c>
      <c r="F1491" s="8">
        <f t="shared" si="302"/>
        <v>19518.081663143625</v>
      </c>
      <c r="G1491" s="8">
        <f t="shared" si="302"/>
        <v>19559.197280168341</v>
      </c>
      <c r="H1491" s="8">
        <f t="shared" si="302"/>
        <v>19640.868703888897</v>
      </c>
      <c r="I1491" s="8">
        <f t="shared" si="302"/>
        <v>19697.848068606221</v>
      </c>
      <c r="J1491" s="8">
        <f t="shared" si="302"/>
        <v>19734.042914140453</v>
      </c>
      <c r="K1491" s="8">
        <f t="shared" si="302"/>
        <v>19727.772161876499</v>
      </c>
      <c r="L1491" s="8">
        <f t="shared" si="302"/>
        <v>19678.16618763093</v>
      </c>
      <c r="M1491" s="8">
        <f t="shared" si="302"/>
        <v>19617.488803085886</v>
      </c>
      <c r="N1491" s="8">
        <f t="shared" si="302"/>
        <v>19529.219050409065</v>
      </c>
      <c r="O1491" s="8">
        <f t="shared" si="302"/>
        <v>19527.778177208755</v>
      </c>
      <c r="P1491" s="8">
        <f t="shared" si="302"/>
        <v>235277.76029284982</v>
      </c>
    </row>
    <row r="1492" spans="1:16" x14ac:dyDescent="0.25">
      <c r="A1492" s="11" t="s">
        <v>19</v>
      </c>
      <c r="B1492" s="7"/>
      <c r="C1492" s="7"/>
      <c r="D1492" s="8">
        <f t="shared" si="302"/>
        <v>11086.039196599251</v>
      </c>
      <c r="E1492" s="8">
        <f t="shared" si="302"/>
        <v>10234.35254291783</v>
      </c>
      <c r="F1492" s="8">
        <f t="shared" si="302"/>
        <v>10231.610628160237</v>
      </c>
      <c r="G1492" s="8">
        <f t="shared" si="302"/>
        <v>10704.850214533128</v>
      </c>
      <c r="H1492" s="8">
        <f t="shared" si="302"/>
        <v>10623.510467158698</v>
      </c>
      <c r="I1492" s="8">
        <f t="shared" si="302"/>
        <v>9890.5053503632444</v>
      </c>
      <c r="J1492" s="8">
        <f t="shared" si="302"/>
        <v>10257.84050067072</v>
      </c>
      <c r="K1492" s="8">
        <f t="shared" si="302"/>
        <v>11960.57115994261</v>
      </c>
      <c r="L1492" s="8">
        <f t="shared" si="302"/>
        <v>10459.104484908654</v>
      </c>
      <c r="M1492" s="8">
        <f t="shared" si="302"/>
        <v>9712.7497417397826</v>
      </c>
      <c r="N1492" s="8">
        <f t="shared" si="302"/>
        <v>9571.7344925448979</v>
      </c>
      <c r="O1492" s="8">
        <f t="shared" si="302"/>
        <v>11093.620803362626</v>
      </c>
      <c r="P1492" s="8">
        <f t="shared" si="302"/>
        <v>125823.00598713558</v>
      </c>
    </row>
    <row r="1493" spans="1:16" x14ac:dyDescent="0.25">
      <c r="A1493" s="11" t="s">
        <v>20</v>
      </c>
      <c r="B1493" s="7"/>
      <c r="C1493" s="7"/>
      <c r="D1493" s="8">
        <f t="shared" si="302"/>
        <v>9853.0012364776194</v>
      </c>
      <c r="E1493" s="8">
        <f t="shared" si="302"/>
        <v>10208.301460874432</v>
      </c>
      <c r="F1493" s="8">
        <f t="shared" si="302"/>
        <v>11487.091424243335</v>
      </c>
      <c r="G1493" s="8">
        <f t="shared" si="302"/>
        <v>11378.44279161126</v>
      </c>
      <c r="H1493" s="8">
        <f t="shared" si="302"/>
        <v>12827.452455807494</v>
      </c>
      <c r="I1493" s="8">
        <f t="shared" si="302"/>
        <v>12049.530323506224</v>
      </c>
      <c r="J1493" s="8">
        <f t="shared" si="302"/>
        <v>11478.26234824976</v>
      </c>
      <c r="K1493" s="8">
        <f t="shared" si="302"/>
        <v>11383.91789301159</v>
      </c>
      <c r="L1493" s="8">
        <f t="shared" si="302"/>
        <v>12297.338551781962</v>
      </c>
      <c r="M1493" s="8">
        <f t="shared" si="302"/>
        <v>11747.73107523494</v>
      </c>
      <c r="N1493" s="8">
        <f t="shared" si="302"/>
        <v>11439.208683728908</v>
      </c>
      <c r="O1493" s="8">
        <f t="shared" si="302"/>
        <v>10946.120718181408</v>
      </c>
      <c r="P1493" s="8">
        <f t="shared" si="302"/>
        <v>137099.33653321763</v>
      </c>
    </row>
    <row r="1494" spans="1:16" x14ac:dyDescent="0.25">
      <c r="A1494" s="11" t="s">
        <v>21</v>
      </c>
      <c r="B1494" s="7"/>
      <c r="C1494" s="7"/>
      <c r="D1494" s="8">
        <f>(D1464/D1479)*1000</f>
        <v>286412.3453029879</v>
      </c>
      <c r="E1494" s="8">
        <f t="shared" si="302"/>
        <v>261268.5177736812</v>
      </c>
      <c r="F1494" s="8">
        <f t="shared" si="302"/>
        <v>245941.97581962304</v>
      </c>
      <c r="G1494" s="8">
        <f t="shared" si="302"/>
        <v>285643.21200185356</v>
      </c>
      <c r="H1494" s="8">
        <f t="shared" si="302"/>
        <v>289994.44220684201</v>
      </c>
      <c r="I1494" s="8">
        <f t="shared" si="302"/>
        <v>285785.80210032285</v>
      </c>
      <c r="J1494" s="8">
        <f t="shared" si="302"/>
        <v>300243.19200119388</v>
      </c>
      <c r="K1494" s="8">
        <f t="shared" si="302"/>
        <v>301848.40999355185</v>
      </c>
      <c r="L1494" s="8">
        <f t="shared" si="302"/>
        <v>299536.0165694076</v>
      </c>
      <c r="M1494" s="8">
        <f t="shared" si="302"/>
        <v>296633.88517395145</v>
      </c>
      <c r="N1494" s="8">
        <f t="shared" si="302"/>
        <v>269159.23430011887</v>
      </c>
      <c r="O1494" s="8">
        <f t="shared" si="302"/>
        <v>256429.0125166928</v>
      </c>
      <c r="P1494" s="8">
        <f t="shared" si="302"/>
        <v>3378896.0457602274</v>
      </c>
    </row>
    <row r="1495" spans="1:16" x14ac:dyDescent="0.25">
      <c r="A1495" s="11"/>
      <c r="B1495" s="7"/>
      <c r="C1495" s="7"/>
      <c r="D1495" s="8"/>
      <c r="E1495" s="8"/>
      <c r="F1495" s="8"/>
      <c r="G1495" s="8"/>
      <c r="H1495" s="8"/>
      <c r="I1495" s="8"/>
      <c r="J1495" s="8"/>
      <c r="K1495" s="8"/>
      <c r="L1495" s="8"/>
      <c r="M1495" s="8"/>
      <c r="N1495" s="8"/>
      <c r="O1495" s="8"/>
      <c r="P1495" s="8"/>
    </row>
    <row r="1496" spans="1:16" x14ac:dyDescent="0.25">
      <c r="A1496" s="10" t="s">
        <v>22</v>
      </c>
      <c r="B1496" s="7"/>
      <c r="C1496" s="7"/>
      <c r="D1496" s="8"/>
      <c r="E1496" s="8"/>
      <c r="F1496" s="8"/>
      <c r="G1496" s="8"/>
      <c r="H1496" s="8"/>
      <c r="I1496" s="8"/>
      <c r="J1496" s="8"/>
      <c r="K1496" s="8"/>
      <c r="L1496" s="8"/>
      <c r="M1496" s="8"/>
      <c r="N1496" s="8"/>
      <c r="O1496" s="8"/>
      <c r="P1496" s="8"/>
    </row>
    <row r="1497" spans="1:16" x14ac:dyDescent="0.25">
      <c r="A1497" s="10" t="s">
        <v>28</v>
      </c>
      <c r="B1497" s="7"/>
      <c r="C1497" s="7"/>
      <c r="D1497" s="8">
        <f t="shared" ref="D1497:P1497" si="303">(D1467/D1482)*1000</f>
        <v>1765.8477711859653</v>
      </c>
      <c r="E1497" s="8">
        <f t="shared" si="303"/>
        <v>1582.4195084710793</v>
      </c>
      <c r="F1497" s="8">
        <f t="shared" si="303"/>
        <v>1585.013600299678</v>
      </c>
      <c r="G1497" s="8">
        <f t="shared" si="303"/>
        <v>1624.8546789334521</v>
      </c>
      <c r="H1497" s="8">
        <f t="shared" si="303"/>
        <v>1824.0974427217034</v>
      </c>
      <c r="I1497" s="8">
        <f t="shared" si="303"/>
        <v>1984.6661598309872</v>
      </c>
      <c r="J1497" s="8">
        <f t="shared" si="303"/>
        <v>2096.2942909074181</v>
      </c>
      <c r="K1497" s="8">
        <f t="shared" si="303"/>
        <v>2124.6808592641837</v>
      </c>
      <c r="L1497" s="8">
        <f t="shared" si="303"/>
        <v>2072.6622738554438</v>
      </c>
      <c r="M1497" s="8">
        <f t="shared" si="303"/>
        <v>1916.1200055248512</v>
      </c>
      <c r="N1497" s="8">
        <f t="shared" si="303"/>
        <v>1684.7967107326872</v>
      </c>
      <c r="O1497" s="8">
        <f t="shared" si="303"/>
        <v>1672.5041844516145</v>
      </c>
      <c r="P1497" s="8">
        <f t="shared" si="303"/>
        <v>21936.405197349763</v>
      </c>
    </row>
    <row r="1498" spans="1:16" x14ac:dyDescent="0.25">
      <c r="A1498" s="10"/>
      <c r="B1498" s="7"/>
      <c r="C1498" s="7"/>
      <c r="D1498" s="8"/>
      <c r="E1498" s="8"/>
      <c r="F1498" s="8"/>
      <c r="G1498" s="8"/>
      <c r="H1498" s="8"/>
      <c r="I1498" s="8"/>
      <c r="J1498" s="8"/>
      <c r="K1498" s="8"/>
      <c r="L1498" s="8"/>
      <c r="M1498" s="8"/>
      <c r="N1498" s="8"/>
      <c r="O1498" s="8"/>
      <c r="P1498" s="8"/>
    </row>
    <row r="1499" spans="1:16" x14ac:dyDescent="0.25">
      <c r="A1499" s="11" t="s">
        <v>24</v>
      </c>
      <c r="B1499" s="7"/>
      <c r="C1499" s="7"/>
      <c r="D1499" s="8">
        <f t="shared" ref="D1499:P1499" si="304">(D1469/D1484)*1000</f>
        <v>229309723.53731805</v>
      </c>
      <c r="E1499" s="8">
        <f t="shared" si="304"/>
        <v>227562997.75720412</v>
      </c>
      <c r="F1499" s="8">
        <f t="shared" si="304"/>
        <v>219959877.82828289</v>
      </c>
      <c r="G1499" s="8">
        <f t="shared" si="304"/>
        <v>259532517.71494973</v>
      </c>
      <c r="H1499" s="8">
        <f t="shared" si="304"/>
        <v>282139356.18175024</v>
      </c>
      <c r="I1499" s="8">
        <f t="shared" si="304"/>
        <v>290818364.62999946</v>
      </c>
      <c r="J1499" s="8">
        <f t="shared" si="304"/>
        <v>302933051.37753844</v>
      </c>
      <c r="K1499" s="8">
        <f t="shared" si="304"/>
        <v>292765051.10153258</v>
      </c>
      <c r="L1499" s="8">
        <f t="shared" si="304"/>
        <v>309554447.29575843</v>
      </c>
      <c r="M1499" s="8">
        <f t="shared" si="304"/>
        <v>298080488.37679899</v>
      </c>
      <c r="N1499" s="8">
        <f t="shared" si="304"/>
        <v>273037764.32525116</v>
      </c>
      <c r="O1499" s="8">
        <f t="shared" si="304"/>
        <v>244772843.52315971</v>
      </c>
      <c r="P1499" s="8">
        <f t="shared" si="304"/>
        <v>3230466483.6495438</v>
      </c>
    </row>
    <row r="1500" spans="1:16" x14ac:dyDescent="0.25">
      <c r="A1500" s="7"/>
      <c r="B1500" s="7"/>
      <c r="C1500" s="7"/>
      <c r="D1500" s="8"/>
      <c r="E1500" s="8"/>
      <c r="F1500" s="8"/>
      <c r="G1500" s="8"/>
      <c r="H1500" s="8"/>
      <c r="I1500" s="8"/>
      <c r="J1500" s="8"/>
      <c r="K1500" s="8"/>
      <c r="L1500" s="8"/>
      <c r="M1500" s="8"/>
      <c r="N1500" s="8"/>
      <c r="O1500" s="8"/>
      <c r="P1500" s="8"/>
    </row>
    <row r="1501" spans="1:16" x14ac:dyDescent="0.25">
      <c r="A1501" s="14" t="s">
        <v>29</v>
      </c>
      <c r="B1501" s="7"/>
      <c r="C1501" s="7"/>
      <c r="D1501" s="8">
        <f t="shared" ref="D1501:P1501" si="305">(D1471/D1486)*1000</f>
        <v>1838.6667733875915</v>
      </c>
      <c r="E1501" s="8">
        <f t="shared" si="305"/>
        <v>1654.6187537499504</v>
      </c>
      <c r="F1501" s="8">
        <f t="shared" si="305"/>
        <v>1654.7377390879533</v>
      </c>
      <c r="G1501" s="8">
        <f t="shared" si="305"/>
        <v>1707.0488496718519</v>
      </c>
      <c r="H1501" s="8">
        <f t="shared" si="305"/>
        <v>1913.3708911568706</v>
      </c>
      <c r="I1501" s="8">
        <f t="shared" si="305"/>
        <v>2076.6031227740095</v>
      </c>
      <c r="J1501" s="8">
        <f t="shared" si="305"/>
        <v>2191.9751650817461</v>
      </c>
      <c r="K1501" s="8">
        <f t="shared" si="305"/>
        <v>2217.0657997047028</v>
      </c>
      <c r="L1501" s="8">
        <f t="shared" si="305"/>
        <v>2170.2562984654951</v>
      </c>
      <c r="M1501" s="8">
        <f t="shared" si="305"/>
        <v>2010.0110543997077</v>
      </c>
      <c r="N1501" s="8">
        <f t="shared" si="305"/>
        <v>1770.721441120568</v>
      </c>
      <c r="O1501" s="8">
        <f t="shared" si="305"/>
        <v>1749.4639027225985</v>
      </c>
      <c r="P1501" s="8">
        <f t="shared" si="305"/>
        <v>22957.180073538391</v>
      </c>
    </row>
    <row r="1503" spans="1:16" x14ac:dyDescent="0.25">
      <c r="A1503" s="1" t="s">
        <v>65</v>
      </c>
      <c r="B1503" s="2"/>
      <c r="C1503" s="2"/>
      <c r="D1503" s="3"/>
      <c r="E1503" s="3"/>
      <c r="F1503" s="3"/>
      <c r="G1503" s="3"/>
      <c r="H1503" s="3"/>
      <c r="I1503" s="3"/>
      <c r="J1503" s="2"/>
      <c r="K1503" s="3"/>
      <c r="L1503" s="3"/>
      <c r="M1503" s="3"/>
      <c r="N1503" s="3"/>
      <c r="O1503" s="3"/>
      <c r="P1503" s="3"/>
    </row>
    <row r="1504" spans="1:16" x14ac:dyDescent="0.25">
      <c r="A1504" s="1" t="s">
        <v>1</v>
      </c>
      <c r="B1504" s="2"/>
      <c r="C1504" s="2"/>
      <c r="D1504" s="3"/>
      <c r="E1504" s="3"/>
      <c r="F1504" s="3"/>
      <c r="G1504" s="3"/>
      <c r="H1504" s="3"/>
      <c r="I1504" s="2"/>
      <c r="J1504" s="3"/>
      <c r="K1504" s="3"/>
      <c r="L1504" s="3"/>
      <c r="M1504" s="3"/>
      <c r="N1504" s="3"/>
      <c r="O1504" s="3"/>
      <c r="P1504" s="3"/>
    </row>
    <row r="1505" spans="1:32" x14ac:dyDescent="0.25">
      <c r="A1505" s="1" t="s">
        <v>31</v>
      </c>
      <c r="B1505" s="2"/>
      <c r="C1505" s="2"/>
      <c r="D1505" s="3"/>
      <c r="E1505" s="3"/>
      <c r="F1505" s="3"/>
      <c r="G1505" s="3"/>
      <c r="H1505" s="3"/>
      <c r="I1505" s="2"/>
      <c r="J1505" s="3"/>
      <c r="K1505" s="3"/>
      <c r="L1505" s="3"/>
      <c r="M1505" s="3"/>
      <c r="N1505" s="3"/>
      <c r="O1505" s="3"/>
      <c r="P1505" s="3"/>
    </row>
    <row r="1506" spans="1:32" x14ac:dyDescent="0.25">
      <c r="A1506" s="7"/>
      <c r="B1506" s="7"/>
      <c r="C1506" s="7"/>
      <c r="D1506" s="8"/>
      <c r="E1506" s="8"/>
      <c r="F1506" s="8"/>
      <c r="G1506" s="8"/>
      <c r="H1506" s="8"/>
      <c r="I1506" s="8"/>
      <c r="J1506" s="8"/>
      <c r="K1506" s="8"/>
      <c r="L1506" s="8"/>
      <c r="M1506" s="8"/>
      <c r="N1506" s="8"/>
      <c r="O1506" s="8"/>
      <c r="P1506" s="8"/>
    </row>
    <row r="1507" spans="1:32" x14ac:dyDescent="0.25">
      <c r="A1507" s="7"/>
      <c r="B1507" s="7"/>
      <c r="C1507" s="7"/>
      <c r="D1507" s="9" t="s">
        <v>2</v>
      </c>
      <c r="E1507" s="9" t="s">
        <v>3</v>
      </c>
      <c r="F1507" s="9" t="s">
        <v>4</v>
      </c>
      <c r="G1507" s="9" t="s">
        <v>5</v>
      </c>
      <c r="H1507" s="9" t="s">
        <v>6</v>
      </c>
      <c r="I1507" s="9" t="s">
        <v>7</v>
      </c>
      <c r="J1507" s="9" t="s">
        <v>8</v>
      </c>
      <c r="K1507" s="9" t="s">
        <v>9</v>
      </c>
      <c r="L1507" s="9" t="s">
        <v>10</v>
      </c>
      <c r="M1507" s="9" t="s">
        <v>11</v>
      </c>
      <c r="N1507" s="9" t="s">
        <v>12</v>
      </c>
      <c r="O1507" s="9" t="s">
        <v>13</v>
      </c>
      <c r="P1507" s="9" t="s">
        <v>14</v>
      </c>
      <c r="U1507" s="9" t="s">
        <v>2</v>
      </c>
      <c r="V1507" s="9" t="s">
        <v>3</v>
      </c>
      <c r="W1507" s="9" t="s">
        <v>4</v>
      </c>
      <c r="X1507" s="9" t="s">
        <v>5</v>
      </c>
      <c r="Y1507" s="9" t="s">
        <v>6</v>
      </c>
      <c r="Z1507" s="9" t="s">
        <v>7</v>
      </c>
      <c r="AA1507" s="9" t="s">
        <v>8</v>
      </c>
      <c r="AB1507" s="9" t="s">
        <v>9</v>
      </c>
      <c r="AC1507" s="9" t="s">
        <v>10</v>
      </c>
      <c r="AD1507" s="9" t="s">
        <v>11</v>
      </c>
      <c r="AE1507" s="9" t="s">
        <v>12</v>
      </c>
      <c r="AF1507" s="9" t="s">
        <v>13</v>
      </c>
    </row>
    <row r="1508" spans="1:32" x14ac:dyDescent="0.25">
      <c r="A1508" s="10" t="s">
        <v>15</v>
      </c>
      <c r="B1508" s="7"/>
      <c r="C1508" s="7"/>
      <c r="D1508" s="8"/>
      <c r="E1508" s="8"/>
      <c r="F1508" s="8"/>
      <c r="G1508" s="8"/>
      <c r="H1508" s="8"/>
      <c r="I1508" s="8"/>
      <c r="J1508" s="8"/>
      <c r="K1508" s="8"/>
      <c r="L1508" s="8"/>
      <c r="M1508" s="8"/>
      <c r="N1508" s="8"/>
      <c r="O1508" s="8"/>
      <c r="P1508" s="8"/>
    </row>
    <row r="1509" spans="1:32" x14ac:dyDescent="0.25">
      <c r="A1509" s="11" t="s">
        <v>16</v>
      </c>
      <c r="B1509" s="7"/>
      <c r="C1509" s="7"/>
      <c r="D1509" s="8">
        <v>6286301.3209725916</v>
      </c>
      <c r="E1509" s="8">
        <v>5600541.6776313791</v>
      </c>
      <c r="F1509" s="8">
        <v>5520440.0979777239</v>
      </c>
      <c r="G1509" s="8">
        <v>5662733.9199468233</v>
      </c>
      <c r="H1509" s="8">
        <v>6520281.2888196968</v>
      </c>
      <c r="I1509" s="8">
        <v>7323739.8050620686</v>
      </c>
      <c r="J1509" s="8">
        <v>7890205.8827631176</v>
      </c>
      <c r="K1509" s="8">
        <v>8061647.2280172668</v>
      </c>
      <c r="L1509" s="8">
        <v>7824610.0194567386</v>
      </c>
      <c r="M1509" s="8">
        <v>7088773.6649438068</v>
      </c>
      <c r="N1509" s="8">
        <v>5985234.0492931837</v>
      </c>
      <c r="O1509" s="8">
        <v>5836987.4126735209</v>
      </c>
      <c r="P1509" s="8">
        <f t="shared" ref="P1509:P1514" si="306">SUM(D1509:O1509)</f>
        <v>79601496.367557913</v>
      </c>
      <c r="U1509" s="22">
        <f>+AF1459+1</f>
        <v>253</v>
      </c>
      <c r="V1509" s="22">
        <f>+U1509+1</f>
        <v>254</v>
      </c>
      <c r="W1509" s="22">
        <f t="shared" ref="W1509:AF1509" si="307">+V1509+1</f>
        <v>255</v>
      </c>
      <c r="X1509" s="22">
        <f t="shared" si="307"/>
        <v>256</v>
      </c>
      <c r="Y1509" s="22">
        <f t="shared" si="307"/>
        <v>257</v>
      </c>
      <c r="Z1509" s="22">
        <f t="shared" si="307"/>
        <v>258</v>
      </c>
      <c r="AA1509" s="22">
        <f t="shared" si="307"/>
        <v>259</v>
      </c>
      <c r="AB1509" s="22">
        <f t="shared" si="307"/>
        <v>260</v>
      </c>
      <c r="AC1509" s="22">
        <f t="shared" si="307"/>
        <v>261</v>
      </c>
      <c r="AD1509" s="22">
        <f t="shared" si="307"/>
        <v>262</v>
      </c>
      <c r="AE1509" s="22">
        <f t="shared" si="307"/>
        <v>263</v>
      </c>
      <c r="AF1509" s="22">
        <f t="shared" si="307"/>
        <v>264</v>
      </c>
    </row>
    <row r="1510" spans="1:32" x14ac:dyDescent="0.25">
      <c r="A1510" s="11" t="s">
        <v>17</v>
      </c>
      <c r="B1510" s="7"/>
      <c r="C1510" s="7"/>
      <c r="D1510" s="8">
        <v>4629365.4915103512</v>
      </c>
      <c r="E1510" s="8">
        <v>4159304.5848462931</v>
      </c>
      <c r="F1510" s="8">
        <v>4263435.4726719651</v>
      </c>
      <c r="G1510" s="8">
        <v>4378981.9095230456</v>
      </c>
      <c r="H1510" s="8">
        <v>4804183.2389354976</v>
      </c>
      <c r="I1510" s="8">
        <v>5042472.8519241633</v>
      </c>
      <c r="J1510" s="8">
        <v>5199701.5164324306</v>
      </c>
      <c r="K1510" s="8">
        <v>5212301.0172625734</v>
      </c>
      <c r="L1510" s="8">
        <v>5136820.7948430721</v>
      </c>
      <c r="M1510" s="8">
        <v>4884674.5319814086</v>
      </c>
      <c r="N1510" s="8">
        <v>4516333.9857599465</v>
      </c>
      <c r="O1510" s="8">
        <v>4591564.0805598935</v>
      </c>
      <c r="P1510" s="8">
        <f t="shared" si="306"/>
        <v>56819139.476250634</v>
      </c>
    </row>
    <row r="1511" spans="1:32" x14ac:dyDescent="0.25">
      <c r="A1511" s="11" t="s">
        <v>18</v>
      </c>
      <c r="B1511" s="7"/>
      <c r="C1511" s="7"/>
      <c r="D1511" s="8">
        <v>292619.2042043375</v>
      </c>
      <c r="E1511" s="8">
        <v>291865.1146619608</v>
      </c>
      <c r="F1511" s="8">
        <v>292199.26721014752</v>
      </c>
      <c r="G1511" s="8">
        <v>292766.90792185225</v>
      </c>
      <c r="H1511" s="8">
        <v>293914.20824589051</v>
      </c>
      <c r="I1511" s="8">
        <v>294813.73652059858</v>
      </c>
      <c r="J1511" s="8">
        <v>295468.73801837652</v>
      </c>
      <c r="K1511" s="8">
        <v>295547.25142150116</v>
      </c>
      <c r="L1511" s="8">
        <v>294850.00848483085</v>
      </c>
      <c r="M1511" s="8">
        <v>293792.38076742244</v>
      </c>
      <c r="N1511" s="8">
        <v>292213.68332664389</v>
      </c>
      <c r="O1511" s="8">
        <v>291910.20276777213</v>
      </c>
      <c r="P1511" s="8">
        <f t="shared" si="306"/>
        <v>3521960.7035513343</v>
      </c>
    </row>
    <row r="1512" spans="1:32" x14ac:dyDescent="0.25">
      <c r="A1512" s="11" t="s">
        <v>19</v>
      </c>
      <c r="B1512" s="7"/>
      <c r="C1512" s="7"/>
      <c r="D1512" s="8">
        <v>60479.859277855743</v>
      </c>
      <c r="E1512" s="8">
        <v>55893.899173535938</v>
      </c>
      <c r="F1512" s="8">
        <v>55939.284832321486</v>
      </c>
      <c r="G1512" s="8">
        <v>58589.74030709068</v>
      </c>
      <c r="H1512" s="8">
        <v>58207.145900978423</v>
      </c>
      <c r="I1512" s="8">
        <v>54249.185174575439</v>
      </c>
      <c r="J1512" s="8">
        <v>56324.373515014762</v>
      </c>
      <c r="K1512" s="8">
        <v>65744.170201013258</v>
      </c>
      <c r="L1512" s="8">
        <v>57552.466952300434</v>
      </c>
      <c r="M1512" s="8">
        <v>53502.610146834515</v>
      </c>
      <c r="N1512" s="8">
        <v>52782.014231541812</v>
      </c>
      <c r="O1512" s="8">
        <v>61239.325308836531</v>
      </c>
      <c r="P1512" s="8">
        <f t="shared" si="306"/>
        <v>690504.07502189896</v>
      </c>
    </row>
    <row r="1513" spans="1:32" x14ac:dyDescent="0.25">
      <c r="A1513" s="11" t="s">
        <v>20</v>
      </c>
      <c r="B1513" s="7"/>
      <c r="C1513" s="7"/>
      <c r="D1513" s="8">
        <v>1603.3255664334145</v>
      </c>
      <c r="E1513" s="8">
        <v>1660.8782599018739</v>
      </c>
      <c r="F1513" s="8">
        <v>1869.1033912221424</v>
      </c>
      <c r="G1513" s="8">
        <v>1851.8529636047049</v>
      </c>
      <c r="H1513" s="8">
        <v>2088.1690821686639</v>
      </c>
      <c r="I1513" s="8">
        <v>1961.491767708181</v>
      </c>
      <c r="J1513" s="8">
        <v>1868.718092753667</v>
      </c>
      <c r="K1513" s="8">
        <v>1853.3247032075274</v>
      </c>
      <c r="L1513" s="8">
        <v>2001.6153300122273</v>
      </c>
      <c r="M1513" s="8">
        <v>1911.9498773617677</v>
      </c>
      <c r="N1513" s="8">
        <v>1861.217711628186</v>
      </c>
      <c r="O1513" s="8">
        <v>1770.3195529875122</v>
      </c>
      <c r="P1513" s="8">
        <f t="shared" si="306"/>
        <v>22301.966298989864</v>
      </c>
    </row>
    <row r="1514" spans="1:32" x14ac:dyDescent="0.25">
      <c r="A1514" s="11" t="s">
        <v>21</v>
      </c>
      <c r="B1514" s="7"/>
      <c r="C1514" s="7"/>
      <c r="D1514" s="8">
        <v>7733.1333384096597</v>
      </c>
      <c r="E1514" s="8">
        <v>7054.2500100553034</v>
      </c>
      <c r="F1514" s="8">
        <v>6640.4333264350889</v>
      </c>
      <c r="G1514" s="8">
        <v>7712.3666379749793</v>
      </c>
      <c r="H1514" s="8">
        <v>7829.8500302076363</v>
      </c>
      <c r="I1514" s="8">
        <v>7716.2166716456395</v>
      </c>
      <c r="J1514" s="8">
        <v>8106.5662156761846</v>
      </c>
      <c r="K1514" s="8">
        <v>8149.9070420101316</v>
      </c>
      <c r="L1514" s="8">
        <v>8087.4724301591514</v>
      </c>
      <c r="M1514" s="8">
        <v>8009.1148963055011</v>
      </c>
      <c r="N1514" s="8">
        <v>7267.2993369483947</v>
      </c>
      <c r="O1514" s="8">
        <v>6923.5833310246453</v>
      </c>
      <c r="P1514" s="8">
        <f t="shared" si="306"/>
        <v>91230.193266852322</v>
      </c>
    </row>
    <row r="1515" spans="1:32" x14ac:dyDescent="0.25">
      <c r="A1515" s="11"/>
      <c r="B1515" s="7"/>
      <c r="C1515" s="7"/>
      <c r="D1515" s="8"/>
      <c r="E1515" s="8"/>
      <c r="F1515" s="8"/>
      <c r="G1515" s="8"/>
      <c r="H1515" s="8"/>
      <c r="I1515" s="8"/>
      <c r="J1515" s="8"/>
      <c r="K1515" s="8"/>
      <c r="L1515" s="8"/>
      <c r="M1515" s="8"/>
      <c r="N1515" s="8"/>
      <c r="O1515" s="8"/>
      <c r="P1515" s="8"/>
    </row>
    <row r="1516" spans="1:32" x14ac:dyDescent="0.25">
      <c r="A1516" s="10" t="s">
        <v>22</v>
      </c>
      <c r="B1516" s="7"/>
      <c r="C1516" s="7"/>
      <c r="D1516" s="8"/>
      <c r="E1516" s="8"/>
      <c r="F1516" s="8"/>
      <c r="G1516" s="8"/>
      <c r="H1516" s="8"/>
      <c r="I1516" s="8"/>
      <c r="J1516" s="8"/>
      <c r="K1516" s="8"/>
      <c r="L1516" s="8"/>
      <c r="M1516" s="8"/>
      <c r="N1516" s="8"/>
      <c r="O1516" s="8"/>
      <c r="P1516" s="8"/>
    </row>
    <row r="1517" spans="1:32" x14ac:dyDescent="0.25">
      <c r="A1517" s="10" t="s">
        <v>23</v>
      </c>
      <c r="B1517" s="7"/>
      <c r="C1517" s="7"/>
      <c r="D1517" s="8">
        <f>SUM(D1509:D1516)</f>
        <v>11278102.334869979</v>
      </c>
      <c r="E1517" s="8">
        <f t="shared" ref="E1517:P1517" si="308">SUM(E1509:E1516)</f>
        <v>10116320.404583123</v>
      </c>
      <c r="F1517" s="8">
        <f t="shared" si="308"/>
        <v>10140523.659409815</v>
      </c>
      <c r="G1517" s="8">
        <f t="shared" si="308"/>
        <v>10402636.697300391</v>
      </c>
      <c r="H1517" s="8">
        <f t="shared" si="308"/>
        <v>11686503.901014438</v>
      </c>
      <c r="I1517" s="8">
        <f t="shared" si="308"/>
        <v>12724953.287120759</v>
      </c>
      <c r="J1517" s="8">
        <f t="shared" si="308"/>
        <v>13451675.79503737</v>
      </c>
      <c r="K1517" s="8">
        <f t="shared" si="308"/>
        <v>13645242.898647573</v>
      </c>
      <c r="L1517" s="8">
        <f t="shared" si="308"/>
        <v>13323922.377497112</v>
      </c>
      <c r="M1517" s="8">
        <f t="shared" si="308"/>
        <v>12330664.252613138</v>
      </c>
      <c r="N1517" s="8">
        <f t="shared" si="308"/>
        <v>10855692.24965989</v>
      </c>
      <c r="O1517" s="8">
        <f t="shared" si="308"/>
        <v>10790394.924194036</v>
      </c>
      <c r="P1517" s="8">
        <f t="shared" si="308"/>
        <v>140746632.78194758</v>
      </c>
    </row>
    <row r="1518" spans="1:32" x14ac:dyDescent="0.25">
      <c r="A1518" s="10"/>
      <c r="B1518" s="7"/>
      <c r="C1518" s="7"/>
      <c r="D1518" s="8"/>
      <c r="E1518" s="8"/>
      <c r="F1518" s="8"/>
      <c r="G1518" s="8"/>
      <c r="H1518" s="8"/>
      <c r="I1518" s="8"/>
      <c r="J1518" s="8"/>
      <c r="K1518" s="8"/>
      <c r="L1518" s="8"/>
      <c r="M1518" s="8"/>
      <c r="N1518" s="8"/>
      <c r="O1518" s="8"/>
      <c r="P1518" s="8"/>
    </row>
    <row r="1519" spans="1:32" x14ac:dyDescent="0.25">
      <c r="A1519" s="11" t="s">
        <v>24</v>
      </c>
      <c r="B1519" s="7"/>
      <c r="C1519" s="7"/>
      <c r="D1519" s="8">
        <v>465302.77593261213</v>
      </c>
      <c r="E1519" s="8">
        <v>461756.32641228696</v>
      </c>
      <c r="F1519" s="8">
        <v>446333.20895653043</v>
      </c>
      <c r="G1519" s="8">
        <v>526639.21183833666</v>
      </c>
      <c r="H1519" s="8">
        <v>572520.51512192702</v>
      </c>
      <c r="I1519" s="8">
        <v>590109.60847157659</v>
      </c>
      <c r="J1519" s="8">
        <v>614680.19719544868</v>
      </c>
      <c r="K1519" s="8">
        <v>594013.53707762901</v>
      </c>
      <c r="L1519" s="8">
        <v>628098.57195844268</v>
      </c>
      <c r="M1519" s="8">
        <v>604850.7364538121</v>
      </c>
      <c r="N1519" s="8">
        <v>554033.05308879598</v>
      </c>
      <c r="O1519" s="8">
        <v>496696.61967700534</v>
      </c>
      <c r="P1519" s="8">
        <f>SUM(D1519:O1519)</f>
        <v>6555034.3621844044</v>
      </c>
    </row>
    <row r="1520" spans="1:32" x14ac:dyDescent="0.25">
      <c r="A1520" s="7"/>
      <c r="B1520" s="7"/>
      <c r="C1520" s="7"/>
      <c r="D1520" s="8"/>
      <c r="E1520" s="8"/>
      <c r="F1520" s="8"/>
      <c r="G1520" s="8"/>
      <c r="H1520" s="8"/>
      <c r="I1520" s="8"/>
      <c r="J1520" s="8"/>
      <c r="K1520" s="8"/>
      <c r="L1520" s="8"/>
      <c r="M1520" s="8"/>
      <c r="N1520" s="8"/>
      <c r="O1520" s="8"/>
      <c r="P1520" s="8"/>
    </row>
    <row r="1521" spans="1:16" x14ac:dyDescent="0.25">
      <c r="A1521" s="10" t="s">
        <v>25</v>
      </c>
      <c r="B1521" s="7"/>
      <c r="C1521" s="7"/>
      <c r="D1521" s="8">
        <f>SUM(D1517:D1519)</f>
        <v>11743405.110802591</v>
      </c>
      <c r="E1521" s="8">
        <f t="shared" ref="E1521:O1521" si="309">SUM(E1517:E1519)</f>
        <v>10578076.730995409</v>
      </c>
      <c r="F1521" s="8">
        <f t="shared" si="309"/>
        <v>10586856.868366346</v>
      </c>
      <c r="G1521" s="8">
        <f t="shared" si="309"/>
        <v>10929275.909138728</v>
      </c>
      <c r="H1521" s="8">
        <f t="shared" si="309"/>
        <v>12259024.416136365</v>
      </c>
      <c r="I1521" s="8">
        <f t="shared" si="309"/>
        <v>13315062.895592336</v>
      </c>
      <c r="J1521" s="8">
        <f t="shared" si="309"/>
        <v>14066355.992232818</v>
      </c>
      <c r="K1521" s="8">
        <f t="shared" si="309"/>
        <v>14239256.435725201</v>
      </c>
      <c r="L1521" s="8">
        <f t="shared" si="309"/>
        <v>13952020.949455556</v>
      </c>
      <c r="M1521" s="8">
        <f t="shared" si="309"/>
        <v>12935514.989066951</v>
      </c>
      <c r="N1521" s="8">
        <f t="shared" si="309"/>
        <v>11409725.302748686</v>
      </c>
      <c r="O1521" s="8">
        <f t="shared" si="309"/>
        <v>11287091.543871041</v>
      </c>
      <c r="P1521" s="8">
        <f>SUM(P1517:P1519)</f>
        <v>147301667.14413199</v>
      </c>
    </row>
    <row r="1522" spans="1:16" x14ac:dyDescent="0.25">
      <c r="A1522" s="7"/>
      <c r="B1522" s="7"/>
      <c r="C1522" s="7"/>
      <c r="D1522" s="8"/>
      <c r="E1522" s="8"/>
      <c r="F1522" s="8"/>
      <c r="G1522" s="8"/>
      <c r="H1522" s="8"/>
      <c r="I1522" s="8"/>
      <c r="J1522" s="8"/>
      <c r="K1522" s="8"/>
      <c r="L1522" s="8"/>
      <c r="M1522" s="8"/>
      <c r="N1522" s="8"/>
      <c r="O1522" s="8"/>
      <c r="P1522" s="8"/>
    </row>
    <row r="1523" spans="1:16" x14ac:dyDescent="0.25">
      <c r="A1523" s="10" t="s">
        <v>26</v>
      </c>
      <c r="B1523" s="7"/>
      <c r="C1523" s="7"/>
      <c r="D1523" s="8"/>
      <c r="E1523" s="8"/>
      <c r="F1523" s="8"/>
      <c r="G1523" s="8"/>
      <c r="H1523" s="8"/>
      <c r="I1523" s="8"/>
      <c r="J1523" s="8"/>
      <c r="K1523" s="8"/>
      <c r="L1523" s="8"/>
      <c r="M1523" s="8"/>
      <c r="N1523" s="8"/>
      <c r="O1523" s="8"/>
      <c r="P1523" s="8"/>
    </row>
    <row r="1524" spans="1:16" x14ac:dyDescent="0.25">
      <c r="A1524" s="11" t="s">
        <v>16</v>
      </c>
      <c r="B1524" s="7"/>
      <c r="C1524" s="7"/>
      <c r="D1524" s="13">
        <v>5695172.0517254733</v>
      </c>
      <c r="E1524" s="13">
        <v>5700484.4862731379</v>
      </c>
      <c r="F1524" s="13">
        <v>5705793.7056013653</v>
      </c>
      <c r="G1524" s="13">
        <v>5711094.9137831554</v>
      </c>
      <c r="H1524" s="13">
        <v>5716389.4822704997</v>
      </c>
      <c r="I1524" s="13">
        <v>5721667.1893821936</v>
      </c>
      <c r="J1524" s="13">
        <v>5726955.8234644216</v>
      </c>
      <c r="K1524" s="13">
        <v>5732369.3207098637</v>
      </c>
      <c r="L1524" s="13">
        <v>5737785.560021475</v>
      </c>
      <c r="M1524" s="13">
        <v>5743191.6750549069</v>
      </c>
      <c r="N1524" s="13">
        <v>5748568.3929120451</v>
      </c>
      <c r="O1524" s="13">
        <v>5753936.8296998171</v>
      </c>
      <c r="P1524" s="8">
        <f>AVERAGE(C1524:O1524)</f>
        <v>5724450.7859081961</v>
      </c>
    </row>
    <row r="1525" spans="1:16" x14ac:dyDescent="0.25">
      <c r="A1525" s="11" t="s">
        <v>17</v>
      </c>
      <c r="B1525" s="7"/>
      <c r="C1525" s="7"/>
      <c r="D1525" s="13">
        <v>651734.33566142223</v>
      </c>
      <c r="E1525" s="13">
        <v>652090.76373333938</v>
      </c>
      <c r="F1525" s="13">
        <v>652450.89962412533</v>
      </c>
      <c r="G1525" s="13">
        <v>652812.08137562801</v>
      </c>
      <c r="H1525" s="13">
        <v>653173.41140167404</v>
      </c>
      <c r="I1525" s="13">
        <v>653545.48077218083</v>
      </c>
      <c r="J1525" s="13">
        <v>653909.48093868757</v>
      </c>
      <c r="K1525" s="13">
        <v>654269.19940424908</v>
      </c>
      <c r="L1525" s="13">
        <v>654630.2465861151</v>
      </c>
      <c r="M1525" s="13">
        <v>654998.75882169907</v>
      </c>
      <c r="N1525" s="13">
        <v>655384.44676478184</v>
      </c>
      <c r="O1525" s="13">
        <v>655773.45962084329</v>
      </c>
      <c r="P1525" s="8">
        <f>AVERAGE(D1525:O1525)</f>
        <v>653731.04705872887</v>
      </c>
    </row>
    <row r="1526" spans="1:16" x14ac:dyDescent="0.25">
      <c r="A1526" s="11" t="s">
        <v>18</v>
      </c>
      <c r="B1526" s="7"/>
      <c r="C1526" s="7"/>
      <c r="D1526" s="13">
        <v>14941.741924354137</v>
      </c>
      <c r="E1526" s="13">
        <v>14933.500440531341</v>
      </c>
      <c r="F1526" s="13">
        <v>14924.770049570994</v>
      </c>
      <c r="G1526" s="13">
        <v>14923.008634316669</v>
      </c>
      <c r="H1526" s="13">
        <v>14927.742326641905</v>
      </c>
      <c r="I1526" s="13">
        <v>14938.601735529424</v>
      </c>
      <c r="J1526" s="13">
        <v>14946.607060881786</v>
      </c>
      <c r="K1526" s="13">
        <v>14949.413009105521</v>
      </c>
      <c r="L1526" s="13">
        <v>14948.151853315707</v>
      </c>
      <c r="M1526" s="13">
        <v>14949.55359814622</v>
      </c>
      <c r="N1526" s="13">
        <v>14963.180485630965</v>
      </c>
      <c r="O1526" s="13">
        <v>14982.767201065681</v>
      </c>
      <c r="P1526" s="8">
        <f>AVERAGE(D1526:O1526)</f>
        <v>14944.08652659086</v>
      </c>
    </row>
    <row r="1527" spans="1:16" x14ac:dyDescent="0.25">
      <c r="A1527" s="11" t="s">
        <v>19</v>
      </c>
      <c r="B1527" s="7"/>
      <c r="C1527" s="7"/>
      <c r="D1527" s="13">
        <v>5455.4975140633196</v>
      </c>
      <c r="E1527" s="13">
        <v>5461.40060537728</v>
      </c>
      <c r="F1527" s="13">
        <v>5467.3000043962802</v>
      </c>
      <c r="G1527" s="13">
        <v>5473.19571342979</v>
      </c>
      <c r="H1527" s="13">
        <v>5479.0877347858604</v>
      </c>
      <c r="I1527" s="13">
        <v>5484.9760707710502</v>
      </c>
      <c r="J1527" s="13">
        <v>5490.86072369052</v>
      </c>
      <c r="K1527" s="13">
        <v>5496.7416958479698</v>
      </c>
      <c r="L1527" s="13">
        <v>5502.61898954565</v>
      </c>
      <c r="M1527" s="13">
        <v>5508.4926070844003</v>
      </c>
      <c r="N1527" s="13">
        <v>5514.3625507635998</v>
      </c>
      <c r="O1527" s="13">
        <v>5520.2288228811703</v>
      </c>
      <c r="P1527" s="8">
        <f>AVERAGE(D1527:O1527)</f>
        <v>5487.8969193864095</v>
      </c>
    </row>
    <row r="1528" spans="1:16" x14ac:dyDescent="0.25">
      <c r="A1528" s="11" t="s">
        <v>20</v>
      </c>
      <c r="B1528" s="7"/>
      <c r="C1528" s="7"/>
      <c r="D1528" s="13">
        <v>162</v>
      </c>
      <c r="E1528" s="13">
        <v>162</v>
      </c>
      <c r="F1528" s="13">
        <v>162</v>
      </c>
      <c r="G1528" s="13">
        <v>162</v>
      </c>
      <c r="H1528" s="13">
        <v>162</v>
      </c>
      <c r="I1528" s="13">
        <v>162</v>
      </c>
      <c r="J1528" s="13">
        <v>162</v>
      </c>
      <c r="K1528" s="13">
        <v>162</v>
      </c>
      <c r="L1528" s="13">
        <v>162</v>
      </c>
      <c r="M1528" s="13">
        <v>162</v>
      </c>
      <c r="N1528" s="13">
        <v>162</v>
      </c>
      <c r="O1528" s="13">
        <v>161</v>
      </c>
      <c r="P1528" s="8">
        <f>AVERAGE(D1528:O1528)</f>
        <v>161.91666666666666</v>
      </c>
    </row>
    <row r="1529" spans="1:16" x14ac:dyDescent="0.25">
      <c r="A1529" s="11" t="s">
        <v>21</v>
      </c>
      <c r="B1529" s="7"/>
      <c r="C1529" s="7"/>
      <c r="D1529" s="13">
        <v>27</v>
      </c>
      <c r="E1529" s="13">
        <v>27</v>
      </c>
      <c r="F1529" s="13">
        <v>27</v>
      </c>
      <c r="G1529" s="13">
        <v>27</v>
      </c>
      <c r="H1529" s="13">
        <v>27</v>
      </c>
      <c r="I1529" s="13">
        <v>27</v>
      </c>
      <c r="J1529" s="13">
        <v>27</v>
      </c>
      <c r="K1529" s="13">
        <v>27</v>
      </c>
      <c r="L1529" s="13">
        <v>27</v>
      </c>
      <c r="M1529" s="13">
        <v>27</v>
      </c>
      <c r="N1529" s="13">
        <v>27</v>
      </c>
      <c r="O1529" s="13">
        <v>27</v>
      </c>
      <c r="P1529" s="8">
        <f>AVERAGE(D1529:O1529)</f>
        <v>27</v>
      </c>
    </row>
    <row r="1530" spans="1:16" x14ac:dyDescent="0.25">
      <c r="A1530" s="11"/>
      <c r="B1530" s="7"/>
      <c r="C1530" s="7"/>
      <c r="D1530" s="8"/>
      <c r="E1530" s="8"/>
      <c r="F1530" s="8"/>
      <c r="G1530" s="8"/>
      <c r="H1530" s="8"/>
      <c r="I1530" s="8"/>
      <c r="J1530" s="8"/>
      <c r="K1530" s="8"/>
      <c r="L1530" s="8"/>
      <c r="M1530" s="8"/>
      <c r="N1530" s="8"/>
      <c r="O1530" s="8"/>
      <c r="P1530" s="8"/>
    </row>
    <row r="1531" spans="1:16" x14ac:dyDescent="0.25">
      <c r="A1531" s="10" t="s">
        <v>22</v>
      </c>
      <c r="B1531" s="7"/>
      <c r="C1531" s="7"/>
      <c r="D1531" s="8"/>
      <c r="E1531" s="8"/>
      <c r="F1531" s="8"/>
      <c r="G1531" s="8"/>
      <c r="H1531" s="8"/>
      <c r="I1531" s="8"/>
      <c r="J1531" s="8"/>
      <c r="K1531" s="8"/>
      <c r="L1531" s="8"/>
      <c r="M1531" s="8"/>
      <c r="N1531" s="8"/>
      <c r="O1531" s="8"/>
      <c r="P1531" s="8"/>
    </row>
    <row r="1532" spans="1:16" x14ac:dyDescent="0.25">
      <c r="A1532" s="10" t="s">
        <v>26</v>
      </c>
      <c r="B1532" s="7"/>
      <c r="C1532" s="7"/>
      <c r="D1532" s="8">
        <f t="shared" ref="D1532:P1532" si="310">SUM(D1524:D1531)</f>
        <v>6367492.6268253131</v>
      </c>
      <c r="E1532" s="8">
        <f t="shared" si="310"/>
        <v>6373159.1510523865</v>
      </c>
      <c r="F1532" s="8">
        <f t="shared" si="310"/>
        <v>6378825.6752794581</v>
      </c>
      <c r="G1532" s="8">
        <f t="shared" si="310"/>
        <v>6384492.1995065296</v>
      </c>
      <c r="H1532" s="8">
        <f t="shared" si="310"/>
        <v>6390158.7237336012</v>
      </c>
      <c r="I1532" s="8">
        <f t="shared" si="310"/>
        <v>6395825.2479606746</v>
      </c>
      <c r="J1532" s="8">
        <f t="shared" si="310"/>
        <v>6401491.7721876809</v>
      </c>
      <c r="K1532" s="8">
        <f t="shared" si="310"/>
        <v>6407273.6748190662</v>
      </c>
      <c r="L1532" s="8">
        <f t="shared" si="310"/>
        <v>6413055.5774504514</v>
      </c>
      <c r="M1532" s="8">
        <f t="shared" si="310"/>
        <v>6418837.4800818358</v>
      </c>
      <c r="N1532" s="8">
        <f t="shared" si="310"/>
        <v>6424619.3827132219</v>
      </c>
      <c r="O1532" s="8">
        <f t="shared" si="310"/>
        <v>6430401.2853446081</v>
      </c>
      <c r="P1532" s="8">
        <f t="shared" si="310"/>
        <v>6398802.7330795685</v>
      </c>
    </row>
    <row r="1533" spans="1:16" x14ac:dyDescent="0.25">
      <c r="A1533" s="10"/>
      <c r="B1533" s="7"/>
      <c r="C1533" s="7"/>
      <c r="D1533" s="8"/>
      <c r="E1533" s="8"/>
      <c r="F1533" s="8"/>
      <c r="G1533" s="8"/>
      <c r="H1533" s="8"/>
      <c r="I1533" s="8"/>
      <c r="J1533" s="8"/>
      <c r="K1533" s="8"/>
      <c r="L1533" s="8"/>
      <c r="M1533" s="8"/>
      <c r="N1533" s="8"/>
      <c r="O1533" s="8"/>
      <c r="P1533" s="8"/>
    </row>
    <row r="1534" spans="1:16" x14ac:dyDescent="0.25">
      <c r="A1534" s="11" t="s">
        <v>24</v>
      </c>
      <c r="B1534" s="7"/>
      <c r="C1534" s="7"/>
      <c r="D1534" s="13">
        <v>2</v>
      </c>
      <c r="E1534" s="13">
        <v>2</v>
      </c>
      <c r="F1534" s="13">
        <v>2</v>
      </c>
      <c r="G1534" s="13">
        <v>2</v>
      </c>
      <c r="H1534" s="13">
        <v>2</v>
      </c>
      <c r="I1534" s="13">
        <v>2</v>
      </c>
      <c r="J1534" s="13">
        <v>2</v>
      </c>
      <c r="K1534" s="13">
        <v>2</v>
      </c>
      <c r="L1534" s="13">
        <v>2</v>
      </c>
      <c r="M1534" s="13">
        <v>2</v>
      </c>
      <c r="N1534" s="13">
        <v>2</v>
      </c>
      <c r="O1534" s="13">
        <v>2</v>
      </c>
      <c r="P1534" s="8">
        <f>AVERAGE(D1534:O1534)</f>
        <v>2</v>
      </c>
    </row>
    <row r="1535" spans="1:16" x14ac:dyDescent="0.25">
      <c r="A1535" s="7"/>
      <c r="B1535" s="7"/>
      <c r="C1535" s="7"/>
      <c r="D1535" s="8"/>
      <c r="E1535" s="8"/>
      <c r="F1535" s="8"/>
      <c r="G1535" s="8"/>
      <c r="H1535" s="8"/>
      <c r="I1535" s="8"/>
      <c r="J1535" s="8"/>
      <c r="K1535" s="8"/>
      <c r="L1535" s="8"/>
      <c r="M1535" s="8"/>
      <c r="N1535" s="8"/>
      <c r="O1535" s="8"/>
      <c r="P1535" s="8"/>
    </row>
    <row r="1536" spans="1:16" x14ac:dyDescent="0.25">
      <c r="A1536" s="14" t="s">
        <v>27</v>
      </c>
      <c r="B1536" s="7"/>
      <c r="C1536" s="7"/>
      <c r="D1536" s="8">
        <f t="shared" ref="D1536:O1536" si="311">SUM(D1532:D1534)</f>
        <v>6367494.6268253131</v>
      </c>
      <c r="E1536" s="8">
        <f t="shared" si="311"/>
        <v>6373161.1510523865</v>
      </c>
      <c r="F1536" s="8">
        <f t="shared" si="311"/>
        <v>6378827.6752794581</v>
      </c>
      <c r="G1536" s="8">
        <f t="shared" si="311"/>
        <v>6384494.1995065296</v>
      </c>
      <c r="H1536" s="8">
        <f t="shared" si="311"/>
        <v>6390160.7237336012</v>
      </c>
      <c r="I1536" s="8">
        <f t="shared" si="311"/>
        <v>6395827.2479606746</v>
      </c>
      <c r="J1536" s="8">
        <f t="shared" si="311"/>
        <v>6401493.7721876809</v>
      </c>
      <c r="K1536" s="8">
        <f t="shared" si="311"/>
        <v>6407275.6748190662</v>
      </c>
      <c r="L1536" s="8">
        <f t="shared" si="311"/>
        <v>6413057.5774504514</v>
      </c>
      <c r="M1536" s="8">
        <f t="shared" si="311"/>
        <v>6418839.4800818358</v>
      </c>
      <c r="N1536" s="8">
        <f t="shared" si="311"/>
        <v>6424621.3827132219</v>
      </c>
      <c r="O1536" s="8">
        <f t="shared" si="311"/>
        <v>6430403.2853446081</v>
      </c>
      <c r="P1536" s="8">
        <f>SUM(P1532:P1534)</f>
        <v>6398804.7330795685</v>
      </c>
    </row>
    <row r="1537" spans="1:16" x14ac:dyDescent="0.25">
      <c r="A1537" s="7"/>
      <c r="B1537" s="7"/>
      <c r="C1537" s="7"/>
      <c r="D1537" s="8"/>
      <c r="E1537" s="8"/>
      <c r="F1537" s="8"/>
      <c r="G1537" s="8"/>
      <c r="H1537" s="8"/>
      <c r="I1537" s="8"/>
      <c r="J1537" s="8"/>
      <c r="K1537" s="8"/>
      <c r="L1537" s="8"/>
      <c r="M1537" s="8"/>
      <c r="N1537" s="8"/>
      <c r="O1537" s="8"/>
      <c r="P1537" s="8"/>
    </row>
    <row r="1538" spans="1:16" x14ac:dyDescent="0.25">
      <c r="A1538" s="10" t="s">
        <v>28</v>
      </c>
      <c r="B1538" s="7"/>
      <c r="C1538" s="7"/>
      <c r="D1538" s="8"/>
      <c r="E1538" s="8"/>
      <c r="F1538" s="8"/>
      <c r="G1538" s="8"/>
      <c r="H1538" s="8"/>
      <c r="I1538" s="8"/>
      <c r="J1538" s="8"/>
      <c r="K1538" s="8"/>
      <c r="L1538" s="8"/>
      <c r="M1538" s="8"/>
      <c r="N1538" s="8"/>
      <c r="O1538" s="8"/>
      <c r="P1538" s="8"/>
    </row>
    <row r="1539" spans="1:16" x14ac:dyDescent="0.25">
      <c r="A1539" s="11" t="s">
        <v>16</v>
      </c>
      <c r="B1539" s="7"/>
      <c r="C1539" s="7"/>
      <c r="D1539" s="8">
        <f t="shared" ref="D1539:P1544" si="312">(D1509/D1524)*1000</f>
        <v>1103.7948044200041</v>
      </c>
      <c r="E1539" s="8">
        <f t="shared" si="312"/>
        <v>982.46766412882585</v>
      </c>
      <c r="F1539" s="8">
        <f t="shared" si="312"/>
        <v>967.51484242381912</v>
      </c>
      <c r="G1539" s="8">
        <f t="shared" si="312"/>
        <v>991.53209768592399</v>
      </c>
      <c r="H1539" s="8">
        <f t="shared" si="312"/>
        <v>1140.6292921506633</v>
      </c>
      <c r="I1539" s="8">
        <f t="shared" si="312"/>
        <v>1280.0010141542086</v>
      </c>
      <c r="J1539" s="8">
        <f t="shared" si="312"/>
        <v>1377.7312285936364</v>
      </c>
      <c r="K1539" s="8">
        <f t="shared" si="312"/>
        <v>1406.3377247680473</v>
      </c>
      <c r="L1539" s="8">
        <f t="shared" si="312"/>
        <v>1363.6985798101966</v>
      </c>
      <c r="M1539" s="8">
        <f t="shared" si="312"/>
        <v>1234.2916736931013</v>
      </c>
      <c r="N1539" s="8">
        <f t="shared" si="312"/>
        <v>1041.1694947689839</v>
      </c>
      <c r="O1539" s="8">
        <f t="shared" si="312"/>
        <v>1014.4336973852451</v>
      </c>
      <c r="P1539" s="8">
        <f t="shared" si="312"/>
        <v>13905.525498360796</v>
      </c>
    </row>
    <row r="1540" spans="1:16" x14ac:dyDescent="0.25">
      <c r="A1540" s="11" t="s">
        <v>17</v>
      </c>
      <c r="B1540" s="7"/>
      <c r="C1540" s="7"/>
      <c r="D1540" s="8">
        <f t="shared" si="312"/>
        <v>7103.1480746095285</v>
      </c>
      <c r="E1540" s="8">
        <f t="shared" si="312"/>
        <v>6378.4135831544527</v>
      </c>
      <c r="F1540" s="8">
        <f t="shared" si="312"/>
        <v>6534.4924424628971</v>
      </c>
      <c r="G1540" s="8">
        <f t="shared" si="312"/>
        <v>6707.8751059500992</v>
      </c>
      <c r="H1540" s="8">
        <f t="shared" si="312"/>
        <v>7355.1420726480364</v>
      </c>
      <c r="I1540" s="8">
        <f t="shared" si="312"/>
        <v>7715.5653283170923</v>
      </c>
      <c r="J1540" s="8">
        <f t="shared" si="312"/>
        <v>7951.7145231909699</v>
      </c>
      <c r="K1540" s="8">
        <f t="shared" si="312"/>
        <v>7966.600020310726</v>
      </c>
      <c r="L1540" s="8">
        <f t="shared" si="312"/>
        <v>7846.9041441813906</v>
      </c>
      <c r="M1540" s="8">
        <f t="shared" si="312"/>
        <v>7457.5325009296603</v>
      </c>
      <c r="N1540" s="8">
        <f t="shared" si="312"/>
        <v>6891.1217042977269</v>
      </c>
      <c r="O1540" s="8">
        <f t="shared" si="312"/>
        <v>7001.7534457930878</v>
      </c>
      <c r="P1540" s="8">
        <f t="shared" si="312"/>
        <v>86915.161413690977</v>
      </c>
    </row>
    <row r="1541" spans="1:16" x14ac:dyDescent="0.25">
      <c r="A1541" s="11" t="s">
        <v>18</v>
      </c>
      <c r="B1541" s="7"/>
      <c r="C1541" s="7"/>
      <c r="D1541" s="8">
        <f t="shared" si="312"/>
        <v>19584.008724403535</v>
      </c>
      <c r="E1541" s="8">
        <f t="shared" si="312"/>
        <v>19544.320223127546</v>
      </c>
      <c r="F1541" s="8">
        <f t="shared" si="312"/>
        <v>19578.1419907737</v>
      </c>
      <c r="G1541" s="8">
        <f t="shared" si="312"/>
        <v>19618.490821523144</v>
      </c>
      <c r="H1541" s="8">
        <f t="shared" si="312"/>
        <v>19689.126581541717</v>
      </c>
      <c r="I1541" s="8">
        <f t="shared" si="312"/>
        <v>19735.028869497495</v>
      </c>
      <c r="J1541" s="8">
        <f t="shared" si="312"/>
        <v>19768.281645115057</v>
      </c>
      <c r="K1541" s="8">
        <f t="shared" si="312"/>
        <v>19769.823152352979</v>
      </c>
      <c r="L1541" s="8">
        <f t="shared" si="312"/>
        <v>19724.847016417552</v>
      </c>
      <c r="M1541" s="8">
        <f t="shared" si="312"/>
        <v>19652.251074831653</v>
      </c>
      <c r="N1541" s="8">
        <f t="shared" si="312"/>
        <v>19528.848402734606</v>
      </c>
      <c r="O1541" s="8">
        <f t="shared" si="312"/>
        <v>19483.06336542487</v>
      </c>
      <c r="P1541" s="8">
        <f t="shared" si="312"/>
        <v>235675.87736356517</v>
      </c>
    </row>
    <row r="1542" spans="1:16" x14ac:dyDescent="0.25">
      <c r="A1542" s="11" t="s">
        <v>19</v>
      </c>
      <c r="B1542" s="7"/>
      <c r="C1542" s="7"/>
      <c r="D1542" s="8">
        <f t="shared" si="312"/>
        <v>11086.039196599251</v>
      </c>
      <c r="E1542" s="8">
        <f t="shared" si="312"/>
        <v>10234.35254291783</v>
      </c>
      <c r="F1542" s="8">
        <f t="shared" si="312"/>
        <v>10231.610628160237</v>
      </c>
      <c r="G1542" s="8">
        <f t="shared" si="312"/>
        <v>10704.850214533128</v>
      </c>
      <c r="H1542" s="8">
        <f t="shared" si="312"/>
        <v>10623.510467158698</v>
      </c>
      <c r="I1542" s="8">
        <f t="shared" si="312"/>
        <v>9890.5053503632444</v>
      </c>
      <c r="J1542" s="8">
        <f t="shared" si="312"/>
        <v>10257.84050067072</v>
      </c>
      <c r="K1542" s="8">
        <f t="shared" si="312"/>
        <v>11960.57115994261</v>
      </c>
      <c r="L1542" s="8">
        <f t="shared" si="312"/>
        <v>10459.104484908654</v>
      </c>
      <c r="M1542" s="8">
        <f t="shared" si="312"/>
        <v>9712.7497417397826</v>
      </c>
      <c r="N1542" s="8">
        <f t="shared" si="312"/>
        <v>9571.7344925448979</v>
      </c>
      <c r="O1542" s="8">
        <f t="shared" si="312"/>
        <v>11093.620803362626</v>
      </c>
      <c r="P1542" s="8">
        <f t="shared" si="312"/>
        <v>125823.07670223202</v>
      </c>
    </row>
    <row r="1543" spans="1:16" x14ac:dyDescent="0.25">
      <c r="A1543" s="11" t="s">
        <v>20</v>
      </c>
      <c r="B1543" s="7"/>
      <c r="C1543" s="7"/>
      <c r="D1543" s="8">
        <f t="shared" si="312"/>
        <v>9897.0713977371252</v>
      </c>
      <c r="E1543" s="8">
        <f t="shared" si="312"/>
        <v>10252.334937665888</v>
      </c>
      <c r="F1543" s="8">
        <f t="shared" si="312"/>
        <v>11537.675254457668</v>
      </c>
      <c r="G1543" s="8">
        <f t="shared" si="312"/>
        <v>11431.191133362376</v>
      </c>
      <c r="H1543" s="8">
        <f t="shared" si="312"/>
        <v>12889.932605979408</v>
      </c>
      <c r="I1543" s="8">
        <f t="shared" si="312"/>
        <v>12107.97387474186</v>
      </c>
      <c r="J1543" s="8">
        <f t="shared" si="312"/>
        <v>11535.296868849797</v>
      </c>
      <c r="K1543" s="8">
        <f t="shared" si="312"/>
        <v>11440.275945725478</v>
      </c>
      <c r="L1543" s="8">
        <f t="shared" si="312"/>
        <v>12355.650185260663</v>
      </c>
      <c r="M1543" s="8">
        <f t="shared" si="312"/>
        <v>11802.159736801035</v>
      </c>
      <c r="N1543" s="8">
        <f t="shared" si="312"/>
        <v>11488.998219927074</v>
      </c>
      <c r="O1543" s="8">
        <f t="shared" si="312"/>
        <v>10995.773621040449</v>
      </c>
      <c r="P1543" s="8">
        <f t="shared" si="312"/>
        <v>137737.31116205783</v>
      </c>
    </row>
    <row r="1544" spans="1:16" x14ac:dyDescent="0.25">
      <c r="A1544" s="11" t="s">
        <v>21</v>
      </c>
      <c r="B1544" s="7"/>
      <c r="C1544" s="7"/>
      <c r="D1544" s="8">
        <f>(D1514/D1529)*1000</f>
        <v>286412.34586702444</v>
      </c>
      <c r="E1544" s="8">
        <f t="shared" si="312"/>
        <v>261268.51889093718</v>
      </c>
      <c r="F1544" s="8">
        <f t="shared" si="312"/>
        <v>245941.97505315146</v>
      </c>
      <c r="G1544" s="8">
        <f t="shared" si="312"/>
        <v>285643.20881388814</v>
      </c>
      <c r="H1544" s="8">
        <f t="shared" si="312"/>
        <v>289994.4455632458</v>
      </c>
      <c r="I1544" s="8">
        <f t="shared" si="312"/>
        <v>285785.8026535422</v>
      </c>
      <c r="J1544" s="8">
        <f t="shared" si="312"/>
        <v>300243.19317319203</v>
      </c>
      <c r="K1544" s="8">
        <f t="shared" si="312"/>
        <v>301848.40896333824</v>
      </c>
      <c r="L1544" s="8">
        <f t="shared" si="312"/>
        <v>299536.01593182044</v>
      </c>
      <c r="M1544" s="8">
        <f t="shared" si="312"/>
        <v>296633.88504835189</v>
      </c>
      <c r="N1544" s="8">
        <f t="shared" si="312"/>
        <v>269159.23470179242</v>
      </c>
      <c r="O1544" s="8">
        <f t="shared" si="312"/>
        <v>256429.01226017205</v>
      </c>
      <c r="P1544" s="8">
        <f t="shared" si="312"/>
        <v>3378896.0469204565</v>
      </c>
    </row>
    <row r="1545" spans="1:16" x14ac:dyDescent="0.25">
      <c r="A1545" s="11"/>
      <c r="B1545" s="7"/>
      <c r="C1545" s="7"/>
      <c r="D1545" s="8"/>
      <c r="E1545" s="8"/>
      <c r="F1545" s="8"/>
      <c r="G1545" s="8"/>
      <c r="H1545" s="8"/>
      <c r="I1545" s="8"/>
      <c r="J1545" s="8"/>
      <c r="K1545" s="8"/>
      <c r="L1545" s="8"/>
      <c r="M1545" s="8"/>
      <c r="N1545" s="8"/>
      <c r="O1545" s="8"/>
      <c r="P1545" s="8"/>
    </row>
    <row r="1546" spans="1:16" x14ac:dyDescent="0.25">
      <c r="A1546" s="10" t="s">
        <v>22</v>
      </c>
      <c r="B1546" s="7"/>
      <c r="C1546" s="7"/>
      <c r="D1546" s="8"/>
      <c r="E1546" s="8"/>
      <c r="F1546" s="8"/>
      <c r="G1546" s="8"/>
      <c r="H1546" s="8"/>
      <c r="I1546" s="8"/>
      <c r="J1546" s="8"/>
      <c r="K1546" s="8"/>
      <c r="L1546" s="8"/>
      <c r="M1546" s="8"/>
      <c r="N1546" s="8"/>
      <c r="O1546" s="8"/>
      <c r="P1546" s="8"/>
    </row>
    <row r="1547" spans="1:16" x14ac:dyDescent="0.25">
      <c r="A1547" s="10" t="s">
        <v>28</v>
      </c>
      <c r="B1547" s="7"/>
      <c r="C1547" s="7"/>
      <c r="D1547" s="8">
        <f t="shared" ref="D1547:P1547" si="313">(D1517/D1532)*1000</f>
        <v>1771.1999048663185</v>
      </c>
      <c r="E1547" s="8">
        <f t="shared" si="313"/>
        <v>1587.332147968192</v>
      </c>
      <c r="F1547" s="8">
        <f t="shared" si="313"/>
        <v>1589.7163797262035</v>
      </c>
      <c r="G1547" s="8">
        <f t="shared" si="313"/>
        <v>1629.3600762961903</v>
      </c>
      <c r="H1547" s="8">
        <f t="shared" si="313"/>
        <v>1828.8284229325561</v>
      </c>
      <c r="I1547" s="8">
        <f t="shared" si="313"/>
        <v>1989.5717587309227</v>
      </c>
      <c r="J1547" s="8">
        <f t="shared" si="313"/>
        <v>2101.3345441574038</v>
      </c>
      <c r="K1547" s="8">
        <f t="shared" si="313"/>
        <v>2129.6488321193647</v>
      </c>
      <c r="L1547" s="8">
        <f t="shared" si="313"/>
        <v>2077.6246543608027</v>
      </c>
      <c r="M1547" s="8">
        <f t="shared" si="313"/>
        <v>1921.0120665737641</v>
      </c>
      <c r="N1547" s="8">
        <f t="shared" si="313"/>
        <v>1689.7020045840216</v>
      </c>
      <c r="O1547" s="8">
        <f t="shared" si="313"/>
        <v>1678.0282357784104</v>
      </c>
      <c r="P1547" s="8">
        <f t="shared" si="313"/>
        <v>21995.776187057119</v>
      </c>
    </row>
    <row r="1548" spans="1:16" x14ac:dyDescent="0.25">
      <c r="A1548" s="10"/>
      <c r="B1548" s="7"/>
      <c r="C1548" s="7"/>
      <c r="D1548" s="8"/>
      <c r="E1548" s="8"/>
      <c r="F1548" s="8"/>
      <c r="G1548" s="8"/>
      <c r="H1548" s="8"/>
      <c r="I1548" s="8"/>
      <c r="J1548" s="8"/>
      <c r="K1548" s="8"/>
      <c r="L1548" s="8"/>
      <c r="M1548" s="8"/>
      <c r="N1548" s="8"/>
      <c r="O1548" s="8"/>
      <c r="P1548" s="8"/>
    </row>
    <row r="1549" spans="1:16" x14ac:dyDescent="0.25">
      <c r="A1549" s="11" t="s">
        <v>24</v>
      </c>
      <c r="B1549" s="7"/>
      <c r="C1549" s="7"/>
      <c r="D1549" s="8">
        <f t="shared" ref="D1549:P1549" si="314">(D1519/D1534)*1000</f>
        <v>232651387.96630606</v>
      </c>
      <c r="E1549" s="8">
        <f t="shared" si="314"/>
        <v>230878163.20614347</v>
      </c>
      <c r="F1549" s="8">
        <f t="shared" si="314"/>
        <v>223166604.47826523</v>
      </c>
      <c r="G1549" s="8">
        <f t="shared" si="314"/>
        <v>263319605.91916832</v>
      </c>
      <c r="H1549" s="8">
        <f t="shared" si="314"/>
        <v>286260257.56096351</v>
      </c>
      <c r="I1549" s="8">
        <f t="shared" si="314"/>
        <v>295054804.23578829</v>
      </c>
      <c r="J1549" s="8">
        <f t="shared" si="314"/>
        <v>307340098.59772432</v>
      </c>
      <c r="K1549" s="8">
        <f t="shared" si="314"/>
        <v>297006768.53881449</v>
      </c>
      <c r="L1549" s="8">
        <f t="shared" si="314"/>
        <v>314049285.97922134</v>
      </c>
      <c r="M1549" s="8">
        <f t="shared" si="314"/>
        <v>302425368.22690606</v>
      </c>
      <c r="N1549" s="8">
        <f t="shared" si="314"/>
        <v>277016526.54439801</v>
      </c>
      <c r="O1549" s="8">
        <f t="shared" si="314"/>
        <v>248348309.83850268</v>
      </c>
      <c r="P1549" s="8">
        <f t="shared" si="314"/>
        <v>3277517181.0922022</v>
      </c>
    </row>
    <row r="1550" spans="1:16" x14ac:dyDescent="0.25">
      <c r="A1550" s="7"/>
      <c r="B1550" s="7"/>
      <c r="C1550" s="7"/>
      <c r="D1550" s="8"/>
      <c r="E1550" s="8"/>
      <c r="F1550" s="8"/>
      <c r="G1550" s="8"/>
      <c r="H1550" s="8"/>
      <c r="I1550" s="8"/>
      <c r="J1550" s="8"/>
      <c r="K1550" s="8"/>
      <c r="L1550" s="8"/>
      <c r="M1550" s="8"/>
      <c r="N1550" s="8"/>
      <c r="O1550" s="8"/>
      <c r="P1550" s="8"/>
    </row>
    <row r="1551" spans="1:16" x14ac:dyDescent="0.25">
      <c r="A1551" s="14" t="s">
        <v>29</v>
      </c>
      <c r="B1551" s="7"/>
      <c r="C1551" s="7"/>
      <c r="D1551" s="8">
        <f t="shared" ref="D1551:P1551" si="315">(D1521/D1536)*1000</f>
        <v>1844.2740511047095</v>
      </c>
      <c r="E1551" s="8">
        <f t="shared" si="315"/>
        <v>1659.7849136842672</v>
      </c>
      <c r="F1551" s="8">
        <f t="shared" si="315"/>
        <v>1659.6869216885582</v>
      </c>
      <c r="G1551" s="8">
        <f t="shared" si="315"/>
        <v>1711.8467912436156</v>
      </c>
      <c r="H1551" s="8">
        <f t="shared" si="315"/>
        <v>1918.4219217844247</v>
      </c>
      <c r="I1551" s="8">
        <f t="shared" si="315"/>
        <v>2081.8359188544182</v>
      </c>
      <c r="J1551" s="8">
        <f t="shared" si="315"/>
        <v>2197.3552568849423</v>
      </c>
      <c r="K1551" s="8">
        <f t="shared" si="315"/>
        <v>2222.3573884429907</v>
      </c>
      <c r="L1551" s="8">
        <f t="shared" si="315"/>
        <v>2175.5645853724368</v>
      </c>
      <c r="M1551" s="8">
        <f t="shared" si="315"/>
        <v>2015.2420120812917</v>
      </c>
      <c r="N1551" s="8">
        <f t="shared" si="315"/>
        <v>1775.9373857343439</v>
      </c>
      <c r="O1551" s="8">
        <f t="shared" si="315"/>
        <v>1755.2696219839283</v>
      </c>
      <c r="P1551" s="8">
        <f t="shared" si="315"/>
        <v>23020.184751479319</v>
      </c>
    </row>
    <row r="1553" spans="1:32" x14ac:dyDescent="0.25">
      <c r="A1553" s="1" t="s">
        <v>66</v>
      </c>
      <c r="B1553" s="2"/>
      <c r="C1553" s="2"/>
      <c r="D1553" s="3"/>
      <c r="E1553" s="3"/>
      <c r="F1553" s="3"/>
      <c r="G1553" s="3"/>
      <c r="H1553" s="3"/>
      <c r="I1553" s="3"/>
      <c r="J1553" s="2"/>
      <c r="K1553" s="3"/>
      <c r="L1553" s="3"/>
      <c r="M1553" s="3"/>
      <c r="N1553" s="3"/>
      <c r="O1553" s="3"/>
      <c r="P1553" s="3"/>
    </row>
    <row r="1554" spans="1:32" x14ac:dyDescent="0.25">
      <c r="A1554" s="1" t="s">
        <v>1</v>
      </c>
      <c r="B1554" s="2"/>
      <c r="C1554" s="2"/>
      <c r="D1554" s="3"/>
      <c r="E1554" s="3"/>
      <c r="F1554" s="3"/>
      <c r="G1554" s="3"/>
      <c r="H1554" s="3"/>
      <c r="I1554" s="2"/>
      <c r="J1554" s="3"/>
      <c r="K1554" s="3"/>
      <c r="L1554" s="3"/>
      <c r="M1554" s="3"/>
      <c r="N1554" s="3"/>
      <c r="O1554" s="3"/>
      <c r="P1554" s="3"/>
    </row>
    <row r="1555" spans="1:32" x14ac:dyDescent="0.25">
      <c r="A1555" s="1" t="s">
        <v>31</v>
      </c>
      <c r="B1555" s="2"/>
      <c r="C1555" s="2"/>
      <c r="D1555" s="3"/>
      <c r="E1555" s="3"/>
      <c r="F1555" s="3"/>
      <c r="G1555" s="3"/>
      <c r="H1555" s="3"/>
      <c r="I1555" s="2"/>
      <c r="J1555" s="3"/>
      <c r="K1555" s="3"/>
      <c r="L1555" s="3"/>
      <c r="M1555" s="3"/>
      <c r="N1555" s="3"/>
      <c r="O1555" s="3"/>
      <c r="P1555" s="3"/>
    </row>
    <row r="1556" spans="1:32" x14ac:dyDescent="0.25">
      <c r="A1556" s="7"/>
      <c r="B1556" s="7"/>
      <c r="C1556" s="7"/>
      <c r="D1556" s="8"/>
      <c r="E1556" s="8"/>
      <c r="F1556" s="8"/>
      <c r="G1556" s="8"/>
      <c r="H1556" s="8"/>
      <c r="I1556" s="8"/>
      <c r="J1556" s="8"/>
      <c r="K1556" s="8"/>
      <c r="L1556" s="8"/>
      <c r="M1556" s="8"/>
      <c r="N1556" s="8"/>
      <c r="O1556" s="8"/>
      <c r="P1556" s="8"/>
    </row>
    <row r="1557" spans="1:32" x14ac:dyDescent="0.25">
      <c r="A1557" s="7"/>
      <c r="B1557" s="7"/>
      <c r="C1557" s="7"/>
      <c r="D1557" s="9" t="s">
        <v>2</v>
      </c>
      <c r="E1557" s="9" t="s">
        <v>3</v>
      </c>
      <c r="F1557" s="9" t="s">
        <v>4</v>
      </c>
      <c r="G1557" s="9" t="s">
        <v>5</v>
      </c>
      <c r="H1557" s="9" t="s">
        <v>6</v>
      </c>
      <c r="I1557" s="9" t="s">
        <v>7</v>
      </c>
      <c r="J1557" s="9" t="s">
        <v>8</v>
      </c>
      <c r="K1557" s="9" t="s">
        <v>9</v>
      </c>
      <c r="L1557" s="9" t="s">
        <v>10</v>
      </c>
      <c r="M1557" s="9" t="s">
        <v>11</v>
      </c>
      <c r="N1557" s="9" t="s">
        <v>12</v>
      </c>
      <c r="O1557" s="9" t="s">
        <v>13</v>
      </c>
      <c r="P1557" s="9" t="s">
        <v>14</v>
      </c>
      <c r="U1557" s="9" t="s">
        <v>2</v>
      </c>
      <c r="V1557" s="9" t="s">
        <v>3</v>
      </c>
      <c r="W1557" s="9" t="s">
        <v>4</v>
      </c>
      <c r="X1557" s="9" t="s">
        <v>5</v>
      </c>
      <c r="Y1557" s="9" t="s">
        <v>6</v>
      </c>
      <c r="Z1557" s="9" t="s">
        <v>7</v>
      </c>
      <c r="AA1557" s="9" t="s">
        <v>8</v>
      </c>
      <c r="AB1557" s="9" t="s">
        <v>9</v>
      </c>
      <c r="AC1557" s="9" t="s">
        <v>10</v>
      </c>
      <c r="AD1557" s="9" t="s">
        <v>11</v>
      </c>
      <c r="AE1557" s="9" t="s">
        <v>12</v>
      </c>
      <c r="AF1557" s="9" t="s">
        <v>13</v>
      </c>
    </row>
    <row r="1558" spans="1:32" x14ac:dyDescent="0.25">
      <c r="A1558" s="10" t="s">
        <v>15</v>
      </c>
      <c r="B1558" s="7"/>
      <c r="C1558" s="7"/>
      <c r="D1558" s="8"/>
      <c r="E1558" s="8"/>
      <c r="F1558" s="8"/>
      <c r="G1558" s="8"/>
      <c r="H1558" s="8"/>
      <c r="I1558" s="8"/>
      <c r="J1558" s="8"/>
      <c r="K1558" s="8"/>
      <c r="L1558" s="8"/>
      <c r="M1558" s="8"/>
      <c r="N1558" s="8"/>
      <c r="O1558" s="8"/>
      <c r="P1558" s="8"/>
    </row>
    <row r="1559" spans="1:32" x14ac:dyDescent="0.25">
      <c r="A1559" s="11" t="s">
        <v>16</v>
      </c>
      <c r="B1559" s="7"/>
      <c r="C1559" s="7"/>
      <c r="D1559" s="8">
        <v>6389945.8897773903</v>
      </c>
      <c r="E1559" s="8">
        <v>5695155.8187052757</v>
      </c>
      <c r="F1559" s="8">
        <v>5614252.8692247914</v>
      </c>
      <c r="G1559" s="8">
        <v>5757585.1955087138</v>
      </c>
      <c r="H1559" s="8">
        <v>6625894.8103109086</v>
      </c>
      <c r="I1559" s="8">
        <v>7438389.0729284603</v>
      </c>
      <c r="J1559" s="8">
        <v>8011133.7487898273</v>
      </c>
      <c r="K1559" s="8">
        <v>8184014.2039617738</v>
      </c>
      <c r="L1559" s="8">
        <v>7944723.1700051799</v>
      </c>
      <c r="M1559" s="8">
        <v>7200467.4324507769</v>
      </c>
      <c r="N1559" s="8">
        <v>6083938.2408055896</v>
      </c>
      <c r="O1559" s="8">
        <v>5936000.427739094</v>
      </c>
      <c r="P1559" s="8">
        <f t="shared" ref="P1559:P1564" si="316">SUM(D1559:O1559)</f>
        <v>80881500.880207792</v>
      </c>
      <c r="U1559" s="22">
        <f>+AF1509+1</f>
        <v>265</v>
      </c>
      <c r="V1559" s="22">
        <f>+U1559+1</f>
        <v>266</v>
      </c>
      <c r="W1559" s="22">
        <f t="shared" ref="W1559:AF1559" si="317">+V1559+1</f>
        <v>267</v>
      </c>
      <c r="X1559" s="22">
        <f t="shared" si="317"/>
        <v>268</v>
      </c>
      <c r="Y1559" s="22">
        <f t="shared" si="317"/>
        <v>269</v>
      </c>
      <c r="Z1559" s="22">
        <f t="shared" si="317"/>
        <v>270</v>
      </c>
      <c r="AA1559" s="22">
        <f t="shared" si="317"/>
        <v>271</v>
      </c>
      <c r="AB1559" s="22">
        <f t="shared" si="317"/>
        <v>272</v>
      </c>
      <c r="AC1559" s="22">
        <f t="shared" si="317"/>
        <v>273</v>
      </c>
      <c r="AD1559" s="22">
        <f t="shared" si="317"/>
        <v>274</v>
      </c>
      <c r="AE1559" s="22">
        <f t="shared" si="317"/>
        <v>275</v>
      </c>
      <c r="AF1559" s="22">
        <f t="shared" si="317"/>
        <v>276</v>
      </c>
    </row>
    <row r="1560" spans="1:32" x14ac:dyDescent="0.25">
      <c r="A1560" s="11" t="s">
        <v>17</v>
      </c>
      <c r="B1560" s="7"/>
      <c r="C1560" s="7"/>
      <c r="D1560" s="8">
        <v>4687007.0815465674</v>
      </c>
      <c r="E1560" s="8">
        <v>4212682.8677685345</v>
      </c>
      <c r="F1560" s="8">
        <v>4317651.9244224345</v>
      </c>
      <c r="G1560" s="8">
        <v>4433717.8986461153</v>
      </c>
      <c r="H1560" s="8">
        <v>4863110.0773092723</v>
      </c>
      <c r="I1560" s="8">
        <v>5103399.0635217931</v>
      </c>
      <c r="J1560" s="8">
        <v>5261896.4609623915</v>
      </c>
      <c r="K1560" s="8">
        <v>5274394.7695189333</v>
      </c>
      <c r="L1560" s="8">
        <v>5198669.3708978314</v>
      </c>
      <c r="M1560" s="8">
        <v>4944387.831362946</v>
      </c>
      <c r="N1560" s="8">
        <v>4572454.9457512526</v>
      </c>
      <c r="O1560" s="8">
        <v>4649070.8350560879</v>
      </c>
      <c r="P1560" s="8">
        <f t="shared" si="316"/>
        <v>57518443.126764163</v>
      </c>
    </row>
    <row r="1561" spans="1:32" x14ac:dyDescent="0.25">
      <c r="A1561" s="11" t="s">
        <v>18</v>
      </c>
      <c r="B1561" s="7"/>
      <c r="C1561" s="7"/>
      <c r="D1561" s="8">
        <v>292533.72809427686</v>
      </c>
      <c r="E1561" s="8">
        <v>291788.28827826725</v>
      </c>
      <c r="F1561" s="8">
        <v>292125.48453969095</v>
      </c>
      <c r="G1561" s="8">
        <v>292693.99603193067</v>
      </c>
      <c r="H1561" s="8">
        <v>293842.11376577272</v>
      </c>
      <c r="I1561" s="8">
        <v>294742.64449116692</v>
      </c>
      <c r="J1561" s="8">
        <v>295400.89529257815</v>
      </c>
      <c r="K1561" s="8">
        <v>295485.41880902596</v>
      </c>
      <c r="L1561" s="8">
        <v>294791.47571990953</v>
      </c>
      <c r="M1561" s="8">
        <v>293730.80899486155</v>
      </c>
      <c r="N1561" s="8">
        <v>292140.48524739291</v>
      </c>
      <c r="O1561" s="8">
        <v>291829.48267425247</v>
      </c>
      <c r="P1561" s="8">
        <f t="shared" si="316"/>
        <v>3521104.8219391266</v>
      </c>
    </row>
    <row r="1562" spans="1:32" x14ac:dyDescent="0.25">
      <c r="A1562" s="11" t="s">
        <v>19</v>
      </c>
      <c r="B1562" s="7"/>
      <c r="C1562" s="7"/>
      <c r="D1562" s="8">
        <v>61262.466149674285</v>
      </c>
      <c r="E1562" s="8">
        <v>56615.93025070084</v>
      </c>
      <c r="F1562" s="8">
        <v>56660.670969468425</v>
      </c>
      <c r="G1562" s="8">
        <v>59344.020412510479</v>
      </c>
      <c r="H1562" s="8">
        <v>58955.226477472279</v>
      </c>
      <c r="I1562" s="8">
        <v>54945.213767902293</v>
      </c>
      <c r="J1562" s="8">
        <v>57045.801211063816</v>
      </c>
      <c r="K1562" s="8">
        <v>66584.823765520545</v>
      </c>
      <c r="L1562" s="8">
        <v>58287.129518404799</v>
      </c>
      <c r="M1562" s="8">
        <v>54184.420951270447</v>
      </c>
      <c r="N1562" s="8">
        <v>53453.505846438653</v>
      </c>
      <c r="O1562" s="8">
        <v>62017.095936041173</v>
      </c>
      <c r="P1562" s="8">
        <f t="shared" si="316"/>
        <v>699356.30525646813</v>
      </c>
    </row>
    <row r="1563" spans="1:32" x14ac:dyDescent="0.25">
      <c r="A1563" s="11" t="s">
        <v>20</v>
      </c>
      <c r="B1563" s="7"/>
      <c r="C1563" s="7"/>
      <c r="D1563" s="8">
        <v>1600.6209720663471</v>
      </c>
      <c r="E1563" s="8">
        <v>1657.8136205138042</v>
      </c>
      <c r="F1563" s="8">
        <v>1865.8218851381355</v>
      </c>
      <c r="G1563" s="8">
        <v>1849.0292214829246</v>
      </c>
      <c r="H1563" s="8">
        <v>2085.4723065855569</v>
      </c>
      <c r="I1563" s="8">
        <v>1958.9186921920796</v>
      </c>
      <c r="J1563" s="8">
        <v>1866.4868642769427</v>
      </c>
      <c r="K1563" s="8">
        <v>1851.0783015840984</v>
      </c>
      <c r="L1563" s="8">
        <v>1998.7739531800296</v>
      </c>
      <c r="M1563" s="8">
        <v>1909.0293462001694</v>
      </c>
      <c r="N1563" s="8">
        <v>1857.8556417172633</v>
      </c>
      <c r="O1563" s="8">
        <v>1767.3773768852739</v>
      </c>
      <c r="P1563" s="8">
        <f t="shared" si="316"/>
        <v>22268.278181822621</v>
      </c>
    </row>
    <row r="1564" spans="1:32" x14ac:dyDescent="0.25">
      <c r="A1564" s="11" t="s">
        <v>21</v>
      </c>
      <c r="B1564" s="7"/>
      <c r="C1564" s="7"/>
      <c r="D1564" s="8">
        <v>7733.1333307951663</v>
      </c>
      <c r="E1564" s="8">
        <v>7054.2499949723488</v>
      </c>
      <c r="F1564" s="8">
        <v>6640.4333367824556</v>
      </c>
      <c r="G1564" s="8">
        <v>7712.3666810125123</v>
      </c>
      <c r="H1564" s="8">
        <v>7829.8499848961856</v>
      </c>
      <c r="I1564" s="8">
        <v>7716.2166641771773</v>
      </c>
      <c r="J1564" s="8">
        <v>8106.5661998542109</v>
      </c>
      <c r="K1564" s="8">
        <v>8149.9070559180163</v>
      </c>
      <c r="L1564" s="8">
        <v>8087.4724387665783</v>
      </c>
      <c r="M1564" s="8">
        <v>8009.1148980010958</v>
      </c>
      <c r="N1564" s="8">
        <v>7267.2993315258036</v>
      </c>
      <c r="O1564" s="8">
        <v>6923.5833344876746</v>
      </c>
      <c r="P1564" s="8">
        <f t="shared" si="316"/>
        <v>91230.193251189223</v>
      </c>
    </row>
    <row r="1565" spans="1:32" x14ac:dyDescent="0.25">
      <c r="A1565" s="11"/>
      <c r="B1565" s="7"/>
      <c r="C1565" s="7"/>
      <c r="D1565" s="8"/>
      <c r="E1565" s="8"/>
      <c r="F1565" s="8"/>
      <c r="G1565" s="8"/>
      <c r="H1565" s="8"/>
      <c r="I1565" s="8"/>
      <c r="J1565" s="8"/>
      <c r="K1565" s="8"/>
      <c r="L1565" s="8"/>
      <c r="M1565" s="8"/>
      <c r="N1565" s="8"/>
      <c r="O1565" s="8"/>
      <c r="P1565" s="8"/>
    </row>
    <row r="1566" spans="1:32" x14ac:dyDescent="0.25">
      <c r="A1566" s="10" t="s">
        <v>22</v>
      </c>
      <c r="B1566" s="7"/>
      <c r="C1566" s="7"/>
      <c r="D1566" s="8"/>
      <c r="E1566" s="8"/>
      <c r="F1566" s="8"/>
      <c r="G1566" s="8"/>
      <c r="H1566" s="8"/>
      <c r="I1566" s="8"/>
      <c r="J1566" s="8"/>
      <c r="K1566" s="8"/>
      <c r="L1566" s="8"/>
      <c r="M1566" s="8"/>
      <c r="N1566" s="8"/>
      <c r="O1566" s="8"/>
      <c r="P1566" s="8"/>
    </row>
    <row r="1567" spans="1:32" x14ac:dyDescent="0.25">
      <c r="A1567" s="10" t="s">
        <v>23</v>
      </c>
      <c r="B1567" s="7"/>
      <c r="C1567" s="7"/>
      <c r="D1567" s="8">
        <f>SUM(D1559:D1566)</f>
        <v>11440082.919870771</v>
      </c>
      <c r="E1567" s="8">
        <f t="shared" ref="E1567:P1567" si="318">SUM(E1559:E1566)</f>
        <v>10264954.968618263</v>
      </c>
      <c r="F1567" s="8">
        <f t="shared" si="318"/>
        <v>10289197.204378307</v>
      </c>
      <c r="G1567" s="8">
        <f t="shared" si="318"/>
        <v>10552902.506501766</v>
      </c>
      <c r="H1567" s="8">
        <f t="shared" si="318"/>
        <v>11851717.550154906</v>
      </c>
      <c r="I1567" s="8">
        <f t="shared" si="318"/>
        <v>12901151.130065693</v>
      </c>
      <c r="J1567" s="8">
        <f t="shared" si="318"/>
        <v>13635449.959319992</v>
      </c>
      <c r="K1567" s="8">
        <f t="shared" si="318"/>
        <v>13830480.201412756</v>
      </c>
      <c r="L1567" s="8">
        <f t="shared" si="318"/>
        <v>13506557.392533273</v>
      </c>
      <c r="M1567" s="8">
        <f t="shared" si="318"/>
        <v>12502688.638004055</v>
      </c>
      <c r="N1567" s="8">
        <f t="shared" si="318"/>
        <v>11011112.332623916</v>
      </c>
      <c r="O1567" s="8">
        <f t="shared" si="318"/>
        <v>10947608.802116849</v>
      </c>
      <c r="P1567" s="8">
        <f t="shared" si="318"/>
        <v>142733903.60560057</v>
      </c>
    </row>
    <row r="1568" spans="1:32" x14ac:dyDescent="0.25">
      <c r="A1568" s="10"/>
      <c r="B1568" s="7"/>
      <c r="C1568" s="7"/>
      <c r="D1568" s="8"/>
      <c r="E1568" s="8"/>
      <c r="F1568" s="8"/>
      <c r="G1568" s="8"/>
      <c r="H1568" s="8"/>
      <c r="I1568" s="8"/>
      <c r="J1568" s="8"/>
      <c r="K1568" s="8"/>
      <c r="L1568" s="8"/>
      <c r="M1568" s="8"/>
      <c r="N1568" s="8"/>
      <c r="O1568" s="8"/>
      <c r="P1568" s="8"/>
    </row>
    <row r="1569" spans="1:16" x14ac:dyDescent="0.25">
      <c r="A1569" s="11" t="s">
        <v>24</v>
      </c>
      <c r="B1569" s="7"/>
      <c r="C1569" s="7"/>
      <c r="D1569" s="8">
        <v>472083.94546563888</v>
      </c>
      <c r="E1569" s="8">
        <v>468483.69568602013</v>
      </c>
      <c r="F1569" s="8">
        <v>452840.58536306804</v>
      </c>
      <c r="G1569" s="8">
        <v>534324.39693660033</v>
      </c>
      <c r="H1569" s="8">
        <v>580883.21090472478</v>
      </c>
      <c r="I1569" s="8">
        <v>598706.48670280247</v>
      </c>
      <c r="J1569" s="8">
        <v>623623.13563488517</v>
      </c>
      <c r="K1569" s="8">
        <v>602620.54107908811</v>
      </c>
      <c r="L1569" s="8">
        <v>637219.44357093039</v>
      </c>
      <c r="M1569" s="8">
        <v>613667.73629279702</v>
      </c>
      <c r="N1569" s="8">
        <v>562107.06830290845</v>
      </c>
      <c r="O1569" s="8">
        <v>503952.45265391673</v>
      </c>
      <c r="P1569" s="8">
        <f>SUM(D1569:O1569)</f>
        <v>6650512.6985933799</v>
      </c>
    </row>
    <row r="1570" spans="1:16" x14ac:dyDescent="0.25">
      <c r="A1570" s="7"/>
      <c r="B1570" s="7"/>
      <c r="C1570" s="7"/>
      <c r="D1570" s="8"/>
      <c r="E1570" s="8"/>
      <c r="F1570" s="8"/>
      <c r="G1570" s="8"/>
      <c r="H1570" s="8"/>
      <c r="I1570" s="8"/>
      <c r="J1570" s="8"/>
      <c r="K1570" s="8"/>
      <c r="L1570" s="8"/>
      <c r="M1570" s="8"/>
      <c r="N1570" s="8"/>
      <c r="O1570" s="8"/>
      <c r="P1570" s="8"/>
    </row>
    <row r="1571" spans="1:16" x14ac:dyDescent="0.25">
      <c r="A1571" s="10" t="s">
        <v>25</v>
      </c>
      <c r="B1571" s="7"/>
      <c r="C1571" s="7"/>
      <c r="D1571" s="8">
        <f>SUM(D1567:D1569)</f>
        <v>11912166.865336411</v>
      </c>
      <c r="E1571" s="8">
        <f t="shared" ref="E1571:O1571" si="319">SUM(E1567:E1569)</f>
        <v>10733438.664304283</v>
      </c>
      <c r="F1571" s="8">
        <f t="shared" si="319"/>
        <v>10742037.789741375</v>
      </c>
      <c r="G1571" s="8">
        <f t="shared" si="319"/>
        <v>11087226.903438367</v>
      </c>
      <c r="H1571" s="8">
        <f t="shared" si="319"/>
        <v>12432600.761059631</v>
      </c>
      <c r="I1571" s="8">
        <f t="shared" si="319"/>
        <v>13499857.616768494</v>
      </c>
      <c r="J1571" s="8">
        <f t="shared" si="319"/>
        <v>14259073.094954878</v>
      </c>
      <c r="K1571" s="8">
        <f t="shared" si="319"/>
        <v>14433100.742491845</v>
      </c>
      <c r="L1571" s="8">
        <f t="shared" si="319"/>
        <v>14143776.836104203</v>
      </c>
      <c r="M1571" s="8">
        <f t="shared" si="319"/>
        <v>13116356.374296851</v>
      </c>
      <c r="N1571" s="8">
        <f t="shared" si="319"/>
        <v>11573219.400926825</v>
      </c>
      <c r="O1571" s="8">
        <f t="shared" si="319"/>
        <v>11451561.254770765</v>
      </c>
      <c r="P1571" s="8">
        <f>SUM(P1567:P1569)</f>
        <v>149384416.30419394</v>
      </c>
    </row>
    <row r="1572" spans="1:16" x14ac:dyDescent="0.25">
      <c r="A1572" s="7"/>
      <c r="B1572" s="7"/>
      <c r="C1572" s="7"/>
      <c r="D1572" s="8"/>
      <c r="E1572" s="8"/>
      <c r="F1572" s="8"/>
      <c r="G1572" s="8"/>
      <c r="H1572" s="8"/>
      <c r="I1572" s="8"/>
      <c r="J1572" s="8"/>
      <c r="K1572" s="8"/>
      <c r="L1572" s="8"/>
      <c r="M1572" s="8"/>
      <c r="N1572" s="8"/>
      <c r="O1572" s="8"/>
      <c r="P1572" s="8"/>
    </row>
    <row r="1573" spans="1:16" x14ac:dyDescent="0.25">
      <c r="A1573" s="10" t="s">
        <v>26</v>
      </c>
      <c r="B1573" s="7"/>
      <c r="C1573" s="7"/>
      <c r="D1573" s="8"/>
      <c r="E1573" s="8"/>
      <c r="F1573" s="8"/>
      <c r="G1573" s="8"/>
      <c r="H1573" s="8"/>
      <c r="I1573" s="8"/>
      <c r="J1573" s="8"/>
      <c r="K1573" s="8"/>
      <c r="L1573" s="8"/>
      <c r="M1573" s="8"/>
      <c r="N1573" s="8"/>
      <c r="O1573" s="8"/>
      <c r="P1573" s="8"/>
    </row>
    <row r="1574" spans="1:16" x14ac:dyDescent="0.25">
      <c r="A1574" s="11" t="s">
        <v>16</v>
      </c>
      <c r="B1574" s="7"/>
      <c r="C1574" s="7"/>
      <c r="D1574" s="13">
        <v>5760967.0520378863</v>
      </c>
      <c r="E1574" s="13">
        <v>5766231.7102777334</v>
      </c>
      <c r="F1574" s="13">
        <v>5771521.7590843793</v>
      </c>
      <c r="G1574" s="13">
        <v>5776820.5375537956</v>
      </c>
      <c r="H1574" s="13">
        <v>5782117.3543931171</v>
      </c>
      <c r="I1574" s="13">
        <v>5787390.0092581809</v>
      </c>
      <c r="J1574" s="13">
        <v>5792659.0494309114</v>
      </c>
      <c r="K1574" s="13">
        <v>5798048.1439369088</v>
      </c>
      <c r="L1574" s="13">
        <v>5803437.6962724999</v>
      </c>
      <c r="M1574" s="13">
        <v>5808837.5838779202</v>
      </c>
      <c r="N1574" s="13">
        <v>5814240.0523275807</v>
      </c>
      <c r="O1574" s="13">
        <v>5819637.887678246</v>
      </c>
      <c r="P1574" s="8">
        <f>AVERAGE(C1574:O1574)</f>
        <v>5790159.0696774302</v>
      </c>
    </row>
    <row r="1575" spans="1:16" x14ac:dyDescent="0.25">
      <c r="A1575" s="11" t="s">
        <v>17</v>
      </c>
      <c r="B1575" s="7"/>
      <c r="C1575" s="7"/>
      <c r="D1575" s="13">
        <v>655278.95316642744</v>
      </c>
      <c r="E1575" s="13">
        <v>655652.39618597506</v>
      </c>
      <c r="F1575" s="13">
        <v>656012.73779399693</v>
      </c>
      <c r="G1575" s="13">
        <v>656362.92275927181</v>
      </c>
      <c r="H1575" s="13">
        <v>656710.94960722513</v>
      </c>
      <c r="I1575" s="13">
        <v>657075.03314220172</v>
      </c>
      <c r="J1575" s="13">
        <v>657440.0660051594</v>
      </c>
      <c r="K1575" s="13">
        <v>657812.77393599064</v>
      </c>
      <c r="L1575" s="13">
        <v>658188.46989344293</v>
      </c>
      <c r="M1575" s="13">
        <v>658559.45548396476</v>
      </c>
      <c r="N1575" s="13">
        <v>658928.70501679031</v>
      </c>
      <c r="O1575" s="13">
        <v>659300.04825254728</v>
      </c>
      <c r="P1575" s="8">
        <f>AVERAGE(D1575:O1575)</f>
        <v>657276.87593691598</v>
      </c>
    </row>
    <row r="1576" spans="1:16" x14ac:dyDescent="0.25">
      <c r="A1576" s="11" t="s">
        <v>18</v>
      </c>
      <c r="B1576" s="7"/>
      <c r="C1576" s="7"/>
      <c r="D1576" s="13">
        <v>15001.895575125764</v>
      </c>
      <c r="E1576" s="13">
        <v>15010.037306382566</v>
      </c>
      <c r="F1576" s="13">
        <v>15005.893547041487</v>
      </c>
      <c r="G1576" s="13">
        <v>15003.18043006223</v>
      </c>
      <c r="H1576" s="13">
        <v>15004.590720591126</v>
      </c>
      <c r="I1576" s="13">
        <v>15014.109956160588</v>
      </c>
      <c r="J1576" s="13">
        <v>15026.298211523013</v>
      </c>
      <c r="K1576" s="13">
        <v>15040.561423901703</v>
      </c>
      <c r="L1576" s="13">
        <v>15051.382431009933</v>
      </c>
      <c r="M1576" s="13">
        <v>15056.582183880872</v>
      </c>
      <c r="N1576" s="13">
        <v>15060.940796585797</v>
      </c>
      <c r="O1576" s="13">
        <v>15068.84244945361</v>
      </c>
      <c r="P1576" s="8">
        <f>AVERAGE(D1576:O1576)</f>
        <v>15028.692919309891</v>
      </c>
    </row>
    <row r="1577" spans="1:16" x14ac:dyDescent="0.25">
      <c r="A1577" s="11" t="s">
        <v>19</v>
      </c>
      <c r="B1577" s="7"/>
      <c r="C1577" s="7"/>
      <c r="D1577" s="13">
        <v>5526.0914257336499</v>
      </c>
      <c r="E1577" s="13">
        <v>5531.95036161609</v>
      </c>
      <c r="F1577" s="13">
        <v>5537.8056328221201</v>
      </c>
      <c r="G1577" s="13">
        <v>5543.6572416439603</v>
      </c>
      <c r="H1577" s="13">
        <v>5549.5051903723597</v>
      </c>
      <c r="I1577" s="13">
        <v>5555.3494812966601</v>
      </c>
      <c r="J1577" s="13">
        <v>5561.1901167047599</v>
      </c>
      <c r="K1577" s="13">
        <v>5567.0270988831298</v>
      </c>
      <c r="L1577" s="13">
        <v>5572.8604301168198</v>
      </c>
      <c r="M1577" s="13">
        <v>5578.6901126894199</v>
      </c>
      <c r="N1577" s="13">
        <v>5584.51614888313</v>
      </c>
      <c r="O1577" s="13">
        <v>5590.3385409786997</v>
      </c>
      <c r="P1577" s="8">
        <f>AVERAGE(D1577:O1577)</f>
        <v>5558.2484818117337</v>
      </c>
    </row>
    <row r="1578" spans="1:16" x14ac:dyDescent="0.25">
      <c r="A1578" s="11" t="s">
        <v>20</v>
      </c>
      <c r="B1578" s="7"/>
      <c r="C1578" s="7"/>
      <c r="D1578" s="13">
        <v>161</v>
      </c>
      <c r="E1578" s="13">
        <v>161</v>
      </c>
      <c r="F1578" s="13">
        <v>161</v>
      </c>
      <c r="G1578" s="13">
        <v>161</v>
      </c>
      <c r="H1578" s="13">
        <v>161</v>
      </c>
      <c r="I1578" s="13">
        <v>161</v>
      </c>
      <c r="J1578" s="13">
        <v>161</v>
      </c>
      <c r="K1578" s="13">
        <v>161</v>
      </c>
      <c r="L1578" s="13">
        <v>161</v>
      </c>
      <c r="M1578" s="13">
        <v>161</v>
      </c>
      <c r="N1578" s="13">
        <v>161</v>
      </c>
      <c r="O1578" s="13">
        <v>160</v>
      </c>
      <c r="P1578" s="8">
        <f>AVERAGE(D1578:O1578)</f>
        <v>160.91666666666666</v>
      </c>
    </row>
    <row r="1579" spans="1:16" x14ac:dyDescent="0.25">
      <c r="A1579" s="11" t="s">
        <v>21</v>
      </c>
      <c r="B1579" s="7"/>
      <c r="C1579" s="7"/>
      <c r="D1579" s="13">
        <v>27</v>
      </c>
      <c r="E1579" s="13">
        <v>27</v>
      </c>
      <c r="F1579" s="13">
        <v>27</v>
      </c>
      <c r="G1579" s="13">
        <v>27</v>
      </c>
      <c r="H1579" s="13">
        <v>27</v>
      </c>
      <c r="I1579" s="13">
        <v>27</v>
      </c>
      <c r="J1579" s="13">
        <v>27</v>
      </c>
      <c r="K1579" s="13">
        <v>27</v>
      </c>
      <c r="L1579" s="13">
        <v>27</v>
      </c>
      <c r="M1579" s="13">
        <v>27</v>
      </c>
      <c r="N1579" s="13">
        <v>27</v>
      </c>
      <c r="O1579" s="13">
        <v>27</v>
      </c>
      <c r="P1579" s="8">
        <f>AVERAGE(D1579:O1579)</f>
        <v>27</v>
      </c>
    </row>
    <row r="1580" spans="1:16" x14ac:dyDescent="0.25">
      <c r="A1580" s="11"/>
      <c r="B1580" s="7"/>
      <c r="C1580" s="7"/>
      <c r="D1580" s="8"/>
      <c r="E1580" s="8"/>
      <c r="F1580" s="8"/>
      <c r="G1580" s="8"/>
      <c r="H1580" s="8"/>
      <c r="I1580" s="8"/>
      <c r="J1580" s="8"/>
      <c r="K1580" s="8"/>
      <c r="L1580" s="8"/>
      <c r="M1580" s="8"/>
      <c r="N1580" s="8"/>
      <c r="O1580" s="8"/>
      <c r="P1580" s="8"/>
    </row>
    <row r="1581" spans="1:16" x14ac:dyDescent="0.25">
      <c r="A1581" s="10" t="s">
        <v>22</v>
      </c>
      <c r="B1581" s="7"/>
      <c r="C1581" s="7"/>
      <c r="D1581" s="8"/>
      <c r="E1581" s="8"/>
      <c r="F1581" s="8"/>
      <c r="G1581" s="8"/>
      <c r="H1581" s="8"/>
      <c r="I1581" s="8"/>
      <c r="J1581" s="8"/>
      <c r="K1581" s="8"/>
      <c r="L1581" s="8"/>
      <c r="M1581" s="8"/>
      <c r="N1581" s="8"/>
      <c r="O1581" s="8"/>
      <c r="P1581" s="8"/>
    </row>
    <row r="1582" spans="1:16" x14ac:dyDescent="0.25">
      <c r="A1582" s="10" t="s">
        <v>26</v>
      </c>
      <c r="B1582" s="7"/>
      <c r="C1582" s="7"/>
      <c r="D1582" s="8">
        <f t="shared" ref="D1582:P1582" si="320">SUM(D1574:D1581)</f>
        <v>6436961.9922051728</v>
      </c>
      <c r="E1582" s="8">
        <f t="shared" si="320"/>
        <v>6442614.0941317063</v>
      </c>
      <c r="F1582" s="8">
        <f t="shared" si="320"/>
        <v>6448266.1960582398</v>
      </c>
      <c r="G1582" s="8">
        <f t="shared" si="320"/>
        <v>6453918.2979847742</v>
      </c>
      <c r="H1582" s="8">
        <f t="shared" si="320"/>
        <v>6459570.3999113059</v>
      </c>
      <c r="I1582" s="8">
        <f t="shared" si="320"/>
        <v>6465222.5018378394</v>
      </c>
      <c r="J1582" s="8">
        <f t="shared" si="320"/>
        <v>6470874.6037642984</v>
      </c>
      <c r="K1582" s="8">
        <f t="shared" si="320"/>
        <v>6476656.5063956836</v>
      </c>
      <c r="L1582" s="8">
        <f t="shared" si="320"/>
        <v>6482438.4090270689</v>
      </c>
      <c r="M1582" s="8">
        <f t="shared" si="320"/>
        <v>6488220.3116584551</v>
      </c>
      <c r="N1582" s="8">
        <f t="shared" si="320"/>
        <v>6494002.2142898394</v>
      </c>
      <c r="O1582" s="8">
        <f t="shared" si="320"/>
        <v>6499784.1169212256</v>
      </c>
      <c r="P1582" s="8">
        <f t="shared" si="320"/>
        <v>6468210.8036821354</v>
      </c>
    </row>
    <row r="1583" spans="1:16" x14ac:dyDescent="0.25">
      <c r="A1583" s="10"/>
      <c r="B1583" s="7"/>
      <c r="C1583" s="7"/>
      <c r="D1583" s="8"/>
      <c r="E1583" s="8"/>
      <c r="F1583" s="8"/>
      <c r="G1583" s="8"/>
      <c r="H1583" s="8"/>
      <c r="I1583" s="8"/>
      <c r="J1583" s="8"/>
      <c r="K1583" s="8"/>
      <c r="L1583" s="8"/>
      <c r="M1583" s="8"/>
      <c r="N1583" s="8"/>
      <c r="O1583" s="8"/>
      <c r="P1583" s="8"/>
    </row>
    <row r="1584" spans="1:16" x14ac:dyDescent="0.25">
      <c r="A1584" s="11" t="s">
        <v>24</v>
      </c>
      <c r="B1584" s="7"/>
      <c r="C1584" s="7"/>
      <c r="D1584" s="13">
        <v>2</v>
      </c>
      <c r="E1584" s="13">
        <v>2</v>
      </c>
      <c r="F1584" s="13">
        <v>2</v>
      </c>
      <c r="G1584" s="13">
        <v>2</v>
      </c>
      <c r="H1584" s="13">
        <v>2</v>
      </c>
      <c r="I1584" s="13">
        <v>2</v>
      </c>
      <c r="J1584" s="13">
        <v>2</v>
      </c>
      <c r="K1584" s="13">
        <v>2</v>
      </c>
      <c r="L1584" s="13">
        <v>2</v>
      </c>
      <c r="M1584" s="13">
        <v>2</v>
      </c>
      <c r="N1584" s="13">
        <v>2</v>
      </c>
      <c r="O1584" s="13">
        <v>2</v>
      </c>
      <c r="P1584" s="8">
        <f>AVERAGE(D1584:O1584)</f>
        <v>2</v>
      </c>
    </row>
    <row r="1585" spans="1:16" x14ac:dyDescent="0.25">
      <c r="A1585" s="7"/>
      <c r="B1585" s="7"/>
      <c r="C1585" s="7"/>
      <c r="D1585" s="8"/>
      <c r="E1585" s="8"/>
      <c r="F1585" s="8"/>
      <c r="G1585" s="8"/>
      <c r="H1585" s="8"/>
      <c r="I1585" s="8"/>
      <c r="J1585" s="8"/>
      <c r="K1585" s="8"/>
      <c r="L1585" s="8"/>
      <c r="M1585" s="8"/>
      <c r="N1585" s="8"/>
      <c r="O1585" s="8"/>
      <c r="P1585" s="8"/>
    </row>
    <row r="1586" spans="1:16" x14ac:dyDescent="0.25">
      <c r="A1586" s="14" t="s">
        <v>27</v>
      </c>
      <c r="B1586" s="7"/>
      <c r="C1586" s="7"/>
      <c r="D1586" s="8">
        <f t="shared" ref="D1586:O1586" si="321">SUM(D1582:D1584)</f>
        <v>6436963.9922051728</v>
      </c>
      <c r="E1586" s="8">
        <f t="shared" si="321"/>
        <v>6442616.0941317063</v>
      </c>
      <c r="F1586" s="8">
        <f t="shared" si="321"/>
        <v>6448268.1960582398</v>
      </c>
      <c r="G1586" s="8">
        <f t="shared" si="321"/>
        <v>6453920.2979847742</v>
      </c>
      <c r="H1586" s="8">
        <f t="shared" si="321"/>
        <v>6459572.3999113059</v>
      </c>
      <c r="I1586" s="8">
        <f t="shared" si="321"/>
        <v>6465224.5018378394</v>
      </c>
      <c r="J1586" s="8">
        <f t="shared" si="321"/>
        <v>6470876.6037642984</v>
      </c>
      <c r="K1586" s="8">
        <f t="shared" si="321"/>
        <v>6476658.5063956836</v>
      </c>
      <c r="L1586" s="8">
        <f t="shared" si="321"/>
        <v>6482440.4090270689</v>
      </c>
      <c r="M1586" s="8">
        <f t="shared" si="321"/>
        <v>6488222.3116584551</v>
      </c>
      <c r="N1586" s="8">
        <f t="shared" si="321"/>
        <v>6494004.2142898394</v>
      </c>
      <c r="O1586" s="8">
        <f t="shared" si="321"/>
        <v>6499786.1169212256</v>
      </c>
      <c r="P1586" s="8">
        <f>SUM(P1582:P1584)</f>
        <v>6468212.8036821354</v>
      </c>
    </row>
    <row r="1587" spans="1:16" x14ac:dyDescent="0.25">
      <c r="A1587" s="7"/>
      <c r="B1587" s="7"/>
      <c r="C1587" s="7"/>
      <c r="D1587" s="8"/>
      <c r="E1587" s="8"/>
      <c r="F1587" s="8"/>
      <c r="G1587" s="8"/>
      <c r="H1587" s="8"/>
      <c r="I1587" s="8"/>
      <c r="J1587" s="8"/>
      <c r="K1587" s="8"/>
      <c r="L1587" s="8"/>
      <c r="M1587" s="8"/>
      <c r="N1587" s="8"/>
      <c r="O1587" s="8"/>
      <c r="P1587" s="8"/>
    </row>
    <row r="1588" spans="1:16" x14ac:dyDescent="0.25">
      <c r="A1588" s="10" t="s">
        <v>28</v>
      </c>
      <c r="B1588" s="7"/>
      <c r="C1588" s="7"/>
      <c r="D1588" s="8"/>
      <c r="E1588" s="8"/>
      <c r="F1588" s="8"/>
      <c r="G1588" s="8"/>
      <c r="H1588" s="8"/>
      <c r="I1588" s="8"/>
      <c r="J1588" s="8"/>
      <c r="K1588" s="8"/>
      <c r="L1588" s="8"/>
      <c r="M1588" s="8"/>
      <c r="N1588" s="8"/>
      <c r="O1588" s="8"/>
      <c r="P1588" s="8"/>
    </row>
    <row r="1589" spans="1:16" x14ac:dyDescent="0.25">
      <c r="A1589" s="11" t="s">
        <v>16</v>
      </c>
      <c r="B1589" s="7"/>
      <c r="C1589" s="7"/>
      <c r="D1589" s="8">
        <f t="shared" ref="D1589:P1594" si="322">(D1559/D1574)*1000</f>
        <v>1109.1793846515768</v>
      </c>
      <c r="E1589" s="8">
        <f t="shared" si="322"/>
        <v>987.67377116570401</v>
      </c>
      <c r="F1589" s="8">
        <f t="shared" si="322"/>
        <v>972.75087985035384</v>
      </c>
      <c r="G1589" s="8">
        <f t="shared" si="322"/>
        <v>996.67025452495238</v>
      </c>
      <c r="H1589" s="8">
        <f t="shared" si="322"/>
        <v>1145.928801544768</v>
      </c>
      <c r="I1589" s="8">
        <f t="shared" si="322"/>
        <v>1285.2752382385065</v>
      </c>
      <c r="J1589" s="8">
        <f t="shared" si="322"/>
        <v>1382.9803688475097</v>
      </c>
      <c r="K1589" s="8">
        <f t="shared" si="322"/>
        <v>1411.5119434666819</v>
      </c>
      <c r="L1589" s="8">
        <f t="shared" si="322"/>
        <v>1368.9684607294071</v>
      </c>
      <c r="M1589" s="8">
        <f t="shared" si="322"/>
        <v>1239.5711411238699</v>
      </c>
      <c r="N1589" s="8">
        <f t="shared" si="322"/>
        <v>1046.3858021084013</v>
      </c>
      <c r="O1589" s="8">
        <f t="shared" si="322"/>
        <v>1019.994807633516</v>
      </c>
      <c r="P1589" s="8">
        <f t="shared" si="322"/>
        <v>13968.787369552128</v>
      </c>
    </row>
    <row r="1590" spans="1:16" x14ac:dyDescent="0.25">
      <c r="A1590" s="11" t="s">
        <v>17</v>
      </c>
      <c r="B1590" s="7"/>
      <c r="C1590" s="7"/>
      <c r="D1590" s="8">
        <f t="shared" si="322"/>
        <v>7152.6897955414161</v>
      </c>
      <c r="E1590" s="8">
        <f t="shared" si="322"/>
        <v>6425.1772620283573</v>
      </c>
      <c r="F1590" s="8">
        <f t="shared" si="322"/>
        <v>6581.6586716617639</v>
      </c>
      <c r="G1590" s="8">
        <f t="shared" si="322"/>
        <v>6754.9792118166761</v>
      </c>
      <c r="H1590" s="8">
        <f t="shared" si="322"/>
        <v>7405.2520065606777</v>
      </c>
      <c r="I1590" s="8">
        <f t="shared" si="322"/>
        <v>7766.8436725054116</v>
      </c>
      <c r="J1590" s="8">
        <f t="shared" si="322"/>
        <v>8003.6139156159934</v>
      </c>
      <c r="K1590" s="8">
        <f t="shared" si="322"/>
        <v>8018.0789709507308</v>
      </c>
      <c r="L1590" s="8">
        <f t="shared" si="322"/>
        <v>7898.4509888778011</v>
      </c>
      <c r="M1590" s="8">
        <f t="shared" si="322"/>
        <v>7507.8837456359879</v>
      </c>
      <c r="N1590" s="8">
        <f t="shared" si="322"/>
        <v>6939.225611114849</v>
      </c>
      <c r="O1590" s="8">
        <f t="shared" si="322"/>
        <v>7051.525094497254</v>
      </c>
      <c r="P1590" s="8">
        <f t="shared" si="322"/>
        <v>87510.218649902206</v>
      </c>
    </row>
    <row r="1591" spans="1:16" x14ac:dyDescent="0.25">
      <c r="A1591" s="11" t="s">
        <v>18</v>
      </c>
      <c r="B1591" s="7"/>
      <c r="C1591" s="7"/>
      <c r="D1591" s="8">
        <f t="shared" si="322"/>
        <v>19499.784319210907</v>
      </c>
      <c r="E1591" s="8">
        <f t="shared" si="322"/>
        <v>19439.544507607123</v>
      </c>
      <c r="F1591" s="8">
        <f t="shared" si="322"/>
        <v>19467.383506614671</v>
      </c>
      <c r="G1591" s="8">
        <f t="shared" si="322"/>
        <v>19508.79664457362</v>
      </c>
      <c r="H1591" s="8">
        <f t="shared" si="322"/>
        <v>19583.480765158543</v>
      </c>
      <c r="I1591" s="8">
        <f t="shared" si="322"/>
        <v>19631.043421939783</v>
      </c>
      <c r="J1591" s="8">
        <f t="shared" si="322"/>
        <v>19658.926711972752</v>
      </c>
      <c r="K1591" s="8">
        <f t="shared" si="322"/>
        <v>19645.903532527409</v>
      </c>
      <c r="L1591" s="8">
        <f t="shared" si="322"/>
        <v>19585.674410382337</v>
      </c>
      <c r="M1591" s="8">
        <f t="shared" si="322"/>
        <v>19508.465162121651</v>
      </c>
      <c r="N1591" s="8">
        <f t="shared" si="322"/>
        <v>19397.226852762011</v>
      </c>
      <c r="O1591" s="8">
        <f t="shared" si="322"/>
        <v>19366.41674057944</v>
      </c>
      <c r="P1591" s="8">
        <f t="shared" si="322"/>
        <v>234292.15307307069</v>
      </c>
    </row>
    <row r="1592" spans="1:16" x14ac:dyDescent="0.25">
      <c r="A1592" s="11" t="s">
        <v>19</v>
      </c>
      <c r="B1592" s="7"/>
      <c r="C1592" s="7"/>
      <c r="D1592" s="8">
        <f t="shared" si="322"/>
        <v>11086.039196599251</v>
      </c>
      <c r="E1592" s="8">
        <f t="shared" si="322"/>
        <v>10234.35254291783</v>
      </c>
      <c r="F1592" s="8">
        <f t="shared" si="322"/>
        <v>10231.610628160237</v>
      </c>
      <c r="G1592" s="8">
        <f t="shared" si="322"/>
        <v>10704.850214533128</v>
      </c>
      <c r="H1592" s="8">
        <f t="shared" si="322"/>
        <v>10623.510467158698</v>
      </c>
      <c r="I1592" s="8">
        <f t="shared" si="322"/>
        <v>9890.5053503632444</v>
      </c>
      <c r="J1592" s="8">
        <f t="shared" si="322"/>
        <v>10257.84050067072</v>
      </c>
      <c r="K1592" s="8">
        <f t="shared" si="322"/>
        <v>11960.571159942612</v>
      </c>
      <c r="L1592" s="8">
        <f t="shared" si="322"/>
        <v>10459.104484908654</v>
      </c>
      <c r="M1592" s="8">
        <f t="shared" si="322"/>
        <v>9712.7497417397826</v>
      </c>
      <c r="N1592" s="8">
        <f t="shared" si="322"/>
        <v>9571.7344925448979</v>
      </c>
      <c r="O1592" s="8">
        <f t="shared" si="322"/>
        <v>11093.620803362626</v>
      </c>
      <c r="P1592" s="8">
        <f t="shared" si="322"/>
        <v>125823.14510496841</v>
      </c>
    </row>
    <row r="1593" spans="1:16" x14ac:dyDescent="0.25">
      <c r="A1593" s="11" t="s">
        <v>20</v>
      </c>
      <c r="B1593" s="7"/>
      <c r="C1593" s="7"/>
      <c r="D1593" s="8">
        <f t="shared" si="322"/>
        <v>9941.7451681139573</v>
      </c>
      <c r="E1593" s="8">
        <f t="shared" si="322"/>
        <v>10296.97900940251</v>
      </c>
      <c r="F1593" s="8">
        <f t="shared" si="322"/>
        <v>11588.955808311401</v>
      </c>
      <c r="G1593" s="8">
        <f t="shared" si="322"/>
        <v>11484.653549583383</v>
      </c>
      <c r="H1593" s="8">
        <f t="shared" si="322"/>
        <v>12953.244140282963</v>
      </c>
      <c r="I1593" s="8">
        <f t="shared" si="322"/>
        <v>12167.196845913537</v>
      </c>
      <c r="J1593" s="8">
        <f t="shared" si="322"/>
        <v>11593.086113521384</v>
      </c>
      <c r="K1593" s="8">
        <f t="shared" si="322"/>
        <v>11497.380755180735</v>
      </c>
      <c r="L1593" s="8">
        <f t="shared" si="322"/>
        <v>12414.745050807636</v>
      </c>
      <c r="M1593" s="8">
        <f t="shared" si="322"/>
        <v>11857.32513167807</v>
      </c>
      <c r="N1593" s="8">
        <f t="shared" si="322"/>
        <v>11539.476035510954</v>
      </c>
      <c r="O1593" s="8">
        <f t="shared" si="322"/>
        <v>11046.108605532962</v>
      </c>
      <c r="P1593" s="8">
        <f t="shared" si="322"/>
        <v>138383.9141283643</v>
      </c>
    </row>
    <row r="1594" spans="1:16" x14ac:dyDescent="0.25">
      <c r="A1594" s="11" t="s">
        <v>21</v>
      </c>
      <c r="B1594" s="7"/>
      <c r="C1594" s="7"/>
      <c r="D1594" s="8">
        <f>(D1564/D1579)*1000</f>
        <v>286412.34558500617</v>
      </c>
      <c r="E1594" s="8">
        <f t="shared" si="322"/>
        <v>261268.51833230921</v>
      </c>
      <c r="F1594" s="8">
        <f t="shared" si="322"/>
        <v>245941.97543638726</v>
      </c>
      <c r="G1594" s="8">
        <f t="shared" si="322"/>
        <v>285643.21040787082</v>
      </c>
      <c r="H1594" s="8">
        <f t="shared" si="322"/>
        <v>289994.4438850439</v>
      </c>
      <c r="I1594" s="8">
        <f t="shared" si="322"/>
        <v>285785.80237693252</v>
      </c>
      <c r="J1594" s="8">
        <f t="shared" si="322"/>
        <v>300243.19258719299</v>
      </c>
      <c r="K1594" s="8">
        <f t="shared" si="322"/>
        <v>301848.40947844501</v>
      </c>
      <c r="L1594" s="8">
        <f t="shared" si="322"/>
        <v>299536.01625061402</v>
      </c>
      <c r="M1594" s="8">
        <f t="shared" si="322"/>
        <v>296633.88511115167</v>
      </c>
      <c r="N1594" s="8">
        <f t="shared" si="322"/>
        <v>269159.23450095567</v>
      </c>
      <c r="O1594" s="8">
        <f t="shared" si="322"/>
        <v>256429.0123884324</v>
      </c>
      <c r="P1594" s="8">
        <f t="shared" si="322"/>
        <v>3378896.0463403412</v>
      </c>
    </row>
    <row r="1595" spans="1:16" x14ac:dyDescent="0.25">
      <c r="A1595" s="11"/>
      <c r="B1595" s="7"/>
      <c r="C1595" s="7"/>
      <c r="D1595" s="8"/>
      <c r="E1595" s="8"/>
      <c r="F1595" s="8"/>
      <c r="G1595" s="8"/>
      <c r="H1595" s="8"/>
      <c r="I1595" s="8"/>
      <c r="J1595" s="8"/>
      <c r="K1595" s="8"/>
      <c r="L1595" s="8"/>
      <c r="M1595" s="8"/>
      <c r="N1595" s="8"/>
      <c r="O1595" s="8"/>
      <c r="P1595" s="8"/>
    </row>
    <row r="1596" spans="1:16" x14ac:dyDescent="0.25">
      <c r="A1596" s="10" t="s">
        <v>22</v>
      </c>
      <c r="B1596" s="7"/>
      <c r="C1596" s="7"/>
      <c r="D1596" s="8"/>
      <c r="E1596" s="8"/>
      <c r="F1596" s="8"/>
      <c r="G1596" s="8"/>
      <c r="H1596" s="8"/>
      <c r="I1596" s="8"/>
      <c r="J1596" s="8"/>
      <c r="K1596" s="8"/>
      <c r="L1596" s="8"/>
      <c r="M1596" s="8"/>
      <c r="N1596" s="8"/>
      <c r="O1596" s="8"/>
      <c r="P1596" s="8"/>
    </row>
    <row r="1597" spans="1:16" x14ac:dyDescent="0.25">
      <c r="A1597" s="10" t="s">
        <v>28</v>
      </c>
      <c r="B1597" s="7"/>
      <c r="C1597" s="7"/>
      <c r="D1597" s="8">
        <f t="shared" ref="D1597:P1597" si="323">(D1567/D1582)*1000</f>
        <v>1777.2487912347653</v>
      </c>
      <c r="E1597" s="8">
        <f t="shared" si="323"/>
        <v>1593.2903660903976</v>
      </c>
      <c r="F1597" s="8">
        <f t="shared" si="323"/>
        <v>1595.6532952482623</v>
      </c>
      <c r="G1597" s="8">
        <f t="shared" si="323"/>
        <v>1635.1156025320142</v>
      </c>
      <c r="H1597" s="8">
        <f t="shared" si="323"/>
        <v>1834.7532136684565</v>
      </c>
      <c r="I1597" s="8">
        <f t="shared" si="323"/>
        <v>1995.4690076634395</v>
      </c>
      <c r="J1597" s="8">
        <f t="shared" si="323"/>
        <v>2107.2035535023115</v>
      </c>
      <c r="K1597" s="8">
        <f t="shared" si="323"/>
        <v>2135.4351875470297</v>
      </c>
      <c r="L1597" s="8">
        <f t="shared" si="323"/>
        <v>2083.5612373462463</v>
      </c>
      <c r="M1597" s="8">
        <f t="shared" si="323"/>
        <v>1926.9827529651564</v>
      </c>
      <c r="N1597" s="8">
        <f t="shared" si="323"/>
        <v>1695.5818568084753</v>
      </c>
      <c r="O1597" s="8">
        <f t="shared" si="323"/>
        <v>1684.303448420136</v>
      </c>
      <c r="P1597" s="8">
        <f t="shared" si="323"/>
        <v>22066.983890560114</v>
      </c>
    </row>
    <row r="1598" spans="1:16" x14ac:dyDescent="0.25">
      <c r="A1598" s="10"/>
      <c r="B1598" s="7"/>
      <c r="C1598" s="7"/>
      <c r="D1598" s="8"/>
      <c r="E1598" s="8"/>
      <c r="F1598" s="8"/>
      <c r="G1598" s="8"/>
      <c r="H1598" s="8"/>
      <c r="I1598" s="8"/>
      <c r="J1598" s="8"/>
      <c r="K1598" s="8"/>
      <c r="L1598" s="8"/>
      <c r="M1598" s="8"/>
      <c r="N1598" s="8"/>
      <c r="O1598" s="8"/>
      <c r="P1598" s="8"/>
    </row>
    <row r="1599" spans="1:16" x14ac:dyDescent="0.25">
      <c r="A1599" s="11" t="s">
        <v>24</v>
      </c>
      <c r="B1599" s="7"/>
      <c r="C1599" s="7"/>
      <c r="D1599" s="8">
        <f t="shared" ref="D1599:P1599" si="324">(D1569/D1584)*1000</f>
        <v>236041972.73281944</v>
      </c>
      <c r="E1599" s="8">
        <f t="shared" si="324"/>
        <v>234241847.84301007</v>
      </c>
      <c r="F1599" s="8">
        <f t="shared" si="324"/>
        <v>226420292.68153402</v>
      </c>
      <c r="G1599" s="8">
        <f t="shared" si="324"/>
        <v>267162198.46830016</v>
      </c>
      <c r="H1599" s="8">
        <f t="shared" si="324"/>
        <v>290441605.45236242</v>
      </c>
      <c r="I1599" s="8">
        <f t="shared" si="324"/>
        <v>299353243.35140121</v>
      </c>
      <c r="J1599" s="8">
        <f t="shared" si="324"/>
        <v>311811567.8174426</v>
      </c>
      <c r="K1599" s="8">
        <f t="shared" si="324"/>
        <v>301310270.53954405</v>
      </c>
      <c r="L1599" s="8">
        <f t="shared" si="324"/>
        <v>318609721.78546518</v>
      </c>
      <c r="M1599" s="8">
        <f t="shared" si="324"/>
        <v>306833868.14639848</v>
      </c>
      <c r="N1599" s="8">
        <f t="shared" si="324"/>
        <v>281053534.15145421</v>
      </c>
      <c r="O1599" s="8">
        <f t="shared" si="324"/>
        <v>251976226.32695836</v>
      </c>
      <c r="P1599" s="8">
        <f t="shared" si="324"/>
        <v>3325256349.29669</v>
      </c>
    </row>
    <row r="1600" spans="1:16" x14ac:dyDescent="0.25">
      <c r="A1600" s="7"/>
      <c r="B1600" s="7"/>
      <c r="C1600" s="7"/>
      <c r="D1600" s="8"/>
      <c r="E1600" s="8"/>
      <c r="F1600" s="8"/>
      <c r="G1600" s="8"/>
      <c r="H1600" s="8"/>
      <c r="I1600" s="8"/>
      <c r="J1600" s="8"/>
      <c r="K1600" s="8"/>
      <c r="L1600" s="8"/>
      <c r="M1600" s="8"/>
      <c r="N1600" s="8"/>
      <c r="O1600" s="8"/>
      <c r="P1600" s="8"/>
    </row>
    <row r="1601" spans="1:32" x14ac:dyDescent="0.25">
      <c r="A1601" s="14" t="s">
        <v>29</v>
      </c>
      <c r="B1601" s="7"/>
      <c r="C1601" s="7"/>
      <c r="D1601" s="8">
        <f t="shared" ref="D1601:P1601" si="325">(D1571/D1586)*1000</f>
        <v>1850.5877739507976</v>
      </c>
      <c r="E1601" s="8">
        <f t="shared" si="325"/>
        <v>1666.0062476919734</v>
      </c>
      <c r="F1601" s="8">
        <f t="shared" si="325"/>
        <v>1665.8794986703363</v>
      </c>
      <c r="G1601" s="8">
        <f t="shared" si="325"/>
        <v>1717.9057675844456</v>
      </c>
      <c r="H1601" s="8">
        <f t="shared" si="325"/>
        <v>1924.6785996593733</v>
      </c>
      <c r="I1601" s="8">
        <f t="shared" si="325"/>
        <v>2088.072519822158</v>
      </c>
      <c r="J1601" s="8">
        <f t="shared" si="325"/>
        <v>2203.5767281762037</v>
      </c>
      <c r="K1601" s="8">
        <f t="shared" si="325"/>
        <v>2228.4795050162356</v>
      </c>
      <c r="L1601" s="8">
        <f t="shared" si="325"/>
        <v>2181.8599082543669</v>
      </c>
      <c r="M1601" s="8">
        <f t="shared" si="325"/>
        <v>2021.5639576234214</v>
      </c>
      <c r="N1601" s="8">
        <f t="shared" si="325"/>
        <v>1782.1391885549353</v>
      </c>
      <c r="O1601" s="8">
        <f t="shared" si="325"/>
        <v>1761.8366279712391</v>
      </c>
      <c r="P1601" s="8">
        <f t="shared" si="325"/>
        <v>23095.161034150642</v>
      </c>
    </row>
    <row r="1603" spans="1:32" x14ac:dyDescent="0.25">
      <c r="A1603" s="1" t="s">
        <v>67</v>
      </c>
      <c r="B1603" s="2"/>
      <c r="C1603" s="2"/>
      <c r="D1603" s="3"/>
      <c r="E1603" s="3"/>
      <c r="F1603" s="3"/>
      <c r="G1603" s="3"/>
      <c r="H1603" s="3"/>
      <c r="I1603" s="3"/>
      <c r="J1603" s="2"/>
      <c r="K1603" s="3"/>
      <c r="L1603" s="3"/>
      <c r="M1603" s="3"/>
      <c r="N1603" s="3"/>
      <c r="O1603" s="3"/>
      <c r="P1603" s="3"/>
    </row>
    <row r="1604" spans="1:32" x14ac:dyDescent="0.25">
      <c r="A1604" s="1" t="s">
        <v>1</v>
      </c>
      <c r="B1604" s="2"/>
      <c r="C1604" s="2"/>
      <c r="D1604" s="3"/>
      <c r="E1604" s="3"/>
      <c r="F1604" s="3"/>
      <c r="G1604" s="3"/>
      <c r="H1604" s="3"/>
      <c r="I1604" s="2"/>
      <c r="J1604" s="3"/>
      <c r="K1604" s="3"/>
      <c r="L1604" s="3"/>
      <c r="M1604" s="3"/>
      <c r="N1604" s="3"/>
      <c r="O1604" s="3"/>
      <c r="P1604" s="3"/>
    </row>
    <row r="1605" spans="1:32" x14ac:dyDescent="0.25">
      <c r="A1605" s="1" t="s">
        <v>31</v>
      </c>
      <c r="B1605" s="2"/>
      <c r="C1605" s="2"/>
      <c r="D1605" s="3"/>
      <c r="E1605" s="3"/>
      <c r="F1605" s="3"/>
      <c r="G1605" s="3"/>
      <c r="H1605" s="3"/>
      <c r="I1605" s="2"/>
      <c r="J1605" s="3"/>
      <c r="K1605" s="3"/>
      <c r="L1605" s="3"/>
      <c r="M1605" s="3"/>
      <c r="N1605" s="3"/>
      <c r="O1605" s="3"/>
      <c r="P1605" s="3"/>
    </row>
    <row r="1606" spans="1:32" x14ac:dyDescent="0.25">
      <c r="A1606" s="7"/>
      <c r="B1606" s="7"/>
      <c r="C1606" s="7"/>
      <c r="D1606" s="8"/>
      <c r="E1606" s="8"/>
      <c r="F1606" s="8"/>
      <c r="G1606" s="8"/>
      <c r="H1606" s="8"/>
      <c r="I1606" s="8"/>
      <c r="J1606" s="8"/>
      <c r="K1606" s="8"/>
      <c r="L1606" s="8"/>
      <c r="M1606" s="8"/>
      <c r="N1606" s="8"/>
      <c r="O1606" s="8"/>
      <c r="P1606" s="8"/>
    </row>
    <row r="1607" spans="1:32" x14ac:dyDescent="0.25">
      <c r="A1607" s="7"/>
      <c r="B1607" s="7"/>
      <c r="C1607" s="7"/>
      <c r="D1607" s="9" t="s">
        <v>2</v>
      </c>
      <c r="E1607" s="9" t="s">
        <v>3</v>
      </c>
      <c r="F1607" s="9" t="s">
        <v>4</v>
      </c>
      <c r="G1607" s="9" t="s">
        <v>5</v>
      </c>
      <c r="H1607" s="9" t="s">
        <v>6</v>
      </c>
      <c r="I1607" s="9" t="s">
        <v>7</v>
      </c>
      <c r="J1607" s="9" t="s">
        <v>8</v>
      </c>
      <c r="K1607" s="9" t="s">
        <v>9</v>
      </c>
      <c r="L1607" s="9" t="s">
        <v>10</v>
      </c>
      <c r="M1607" s="9" t="s">
        <v>11</v>
      </c>
      <c r="N1607" s="9" t="s">
        <v>12</v>
      </c>
      <c r="O1607" s="9" t="s">
        <v>13</v>
      </c>
      <c r="P1607" s="9" t="s">
        <v>14</v>
      </c>
      <c r="U1607" s="9" t="s">
        <v>2</v>
      </c>
      <c r="V1607" s="9" t="s">
        <v>3</v>
      </c>
      <c r="W1607" s="9" t="s">
        <v>4</v>
      </c>
      <c r="X1607" s="9" t="s">
        <v>5</v>
      </c>
      <c r="Y1607" s="9" t="s">
        <v>6</v>
      </c>
      <c r="Z1607" s="9" t="s">
        <v>7</v>
      </c>
      <c r="AA1607" s="9" t="s">
        <v>8</v>
      </c>
      <c r="AB1607" s="9" t="s">
        <v>9</v>
      </c>
      <c r="AC1607" s="9" t="s">
        <v>10</v>
      </c>
      <c r="AD1607" s="9" t="s">
        <v>11</v>
      </c>
      <c r="AE1607" s="9" t="s">
        <v>12</v>
      </c>
      <c r="AF1607" s="9" t="s">
        <v>13</v>
      </c>
    </row>
    <row r="1608" spans="1:32" x14ac:dyDescent="0.25">
      <c r="A1608" s="10" t="s">
        <v>15</v>
      </c>
      <c r="B1608" s="7"/>
      <c r="C1608" s="7"/>
      <c r="D1608" s="8"/>
      <c r="E1608" s="8"/>
      <c r="F1608" s="8"/>
      <c r="G1608" s="8"/>
      <c r="H1608" s="8"/>
      <c r="I1608" s="8"/>
      <c r="J1608" s="8"/>
      <c r="K1608" s="8"/>
      <c r="L1608" s="8"/>
      <c r="M1608" s="8"/>
      <c r="N1608" s="8"/>
      <c r="O1608" s="8"/>
      <c r="P1608" s="8"/>
    </row>
    <row r="1609" spans="1:32" x14ac:dyDescent="0.25">
      <c r="A1609" s="11" t="s">
        <v>16</v>
      </c>
      <c r="B1609" s="7"/>
      <c r="C1609" s="7"/>
      <c r="D1609" s="8">
        <v>6495922.0214903178</v>
      </c>
      <c r="E1609" s="8">
        <v>5881677.4878929453</v>
      </c>
      <c r="F1609" s="8">
        <v>5772204.4082220513</v>
      </c>
      <c r="G1609" s="8">
        <v>5855255.9314608742</v>
      </c>
      <c r="H1609" s="8">
        <v>6734848.8808288481</v>
      </c>
      <c r="I1609" s="8">
        <v>7556436.2314815763</v>
      </c>
      <c r="J1609" s="8">
        <v>8135148.276258368</v>
      </c>
      <c r="K1609" s="8">
        <v>8308778.0077405991</v>
      </c>
      <c r="L1609" s="8">
        <v>8066487.958501542</v>
      </c>
      <c r="M1609" s="8">
        <v>7313256.0517247813</v>
      </c>
      <c r="N1609" s="8">
        <v>6183770.4244695539</v>
      </c>
      <c r="O1609" s="8">
        <v>6036807.0349916127</v>
      </c>
      <c r="P1609" s="8">
        <f t="shared" ref="P1609:P1614" si="326">SUM(D1609:O1609)</f>
        <v>82340592.71506308</v>
      </c>
      <c r="U1609" s="22">
        <f>+AF1559+1</f>
        <v>277</v>
      </c>
      <c r="V1609" s="22">
        <f>+U1609+1</f>
        <v>278</v>
      </c>
      <c r="W1609" s="22">
        <f t="shared" ref="W1609:AF1609" si="327">+V1609+1</f>
        <v>279</v>
      </c>
      <c r="X1609" s="22">
        <f t="shared" si="327"/>
        <v>280</v>
      </c>
      <c r="Y1609" s="22">
        <f t="shared" si="327"/>
        <v>281</v>
      </c>
      <c r="Z1609" s="22">
        <f t="shared" si="327"/>
        <v>282</v>
      </c>
      <c r="AA1609" s="22">
        <f t="shared" si="327"/>
        <v>283</v>
      </c>
      <c r="AB1609" s="22">
        <f t="shared" si="327"/>
        <v>284</v>
      </c>
      <c r="AC1609" s="22">
        <f t="shared" si="327"/>
        <v>285</v>
      </c>
      <c r="AD1609" s="22">
        <f t="shared" si="327"/>
        <v>286</v>
      </c>
      <c r="AE1609" s="22">
        <f t="shared" si="327"/>
        <v>287</v>
      </c>
      <c r="AF1609" s="22">
        <f t="shared" si="327"/>
        <v>288</v>
      </c>
    </row>
    <row r="1610" spans="1:32" x14ac:dyDescent="0.25">
      <c r="A1610" s="11" t="s">
        <v>17</v>
      </c>
      <c r="B1610" s="7"/>
      <c r="C1610" s="7"/>
      <c r="D1610" s="8">
        <v>4746094.792578944</v>
      </c>
      <c r="E1610" s="8">
        <v>4333571.9924639286</v>
      </c>
      <c r="F1610" s="8">
        <v>4420814.4464221364</v>
      </c>
      <c r="G1610" s="8">
        <v>4490537.6230464047</v>
      </c>
      <c r="H1610" s="8">
        <v>4924624.8832956553</v>
      </c>
      <c r="I1610" s="8">
        <v>5166976.7761802617</v>
      </c>
      <c r="J1610" s="8">
        <v>5326371.9971728297</v>
      </c>
      <c r="K1610" s="8">
        <v>5338028.1066632261</v>
      </c>
      <c r="L1610" s="8">
        <v>5261332.9649334056</v>
      </c>
      <c r="M1610" s="8">
        <v>5004513.6617612755</v>
      </c>
      <c r="N1610" s="8">
        <v>4629127.050591073</v>
      </c>
      <c r="O1610" s="8">
        <v>4707674.2858423311</v>
      </c>
      <c r="P1610" s="8">
        <f t="shared" si="326"/>
        <v>58349668.580951467</v>
      </c>
    </row>
    <row r="1611" spans="1:32" x14ac:dyDescent="0.25">
      <c r="A1611" s="11" t="s">
        <v>18</v>
      </c>
      <c r="B1611" s="7"/>
      <c r="C1611" s="7"/>
      <c r="D1611" s="8">
        <v>292452.13329785923</v>
      </c>
      <c r="E1611" s="8">
        <v>291716.45440762513</v>
      </c>
      <c r="F1611" s="8">
        <v>292067.90995997016</v>
      </c>
      <c r="G1611" s="8">
        <v>292646.51217352098</v>
      </c>
      <c r="H1611" s="8">
        <v>293794.38283318008</v>
      </c>
      <c r="I1611" s="8">
        <v>294683.00976876036</v>
      </c>
      <c r="J1611" s="8">
        <v>295326.55469058233</v>
      </c>
      <c r="K1611" s="8">
        <v>295399.59941578005</v>
      </c>
      <c r="L1611" s="8">
        <v>294699.46010020474</v>
      </c>
      <c r="M1611" s="8">
        <v>293638.48081326066</v>
      </c>
      <c r="N1611" s="8">
        <v>292050.28844520735</v>
      </c>
      <c r="O1611" s="8">
        <v>291744.81043751282</v>
      </c>
      <c r="P1611" s="8">
        <f t="shared" si="326"/>
        <v>3520219.5963434633</v>
      </c>
    </row>
    <row r="1612" spans="1:32" x14ac:dyDescent="0.25">
      <c r="A1612" s="11" t="s">
        <v>19</v>
      </c>
      <c r="B1612" s="7"/>
      <c r="C1612" s="7"/>
      <c r="D1612" s="8">
        <v>62039.219081192728</v>
      </c>
      <c r="E1612" s="8">
        <v>57332.560497675266</v>
      </c>
      <c r="F1612" s="8">
        <v>57376.661100610072</v>
      </c>
      <c r="G1612" s="8">
        <v>60092.65846332306</v>
      </c>
      <c r="H1612" s="8">
        <v>59697.711372159421</v>
      </c>
      <c r="I1612" s="8">
        <v>55636.036030976764</v>
      </c>
      <c r="J1612" s="8">
        <v>57761.832590244725</v>
      </c>
      <c r="K1612" s="8">
        <v>67419.189197432977</v>
      </c>
      <c r="L1612" s="8">
        <v>59016.296770121138</v>
      </c>
      <c r="M1612" s="8">
        <v>54861.131775257832</v>
      </c>
      <c r="N1612" s="8">
        <v>54119.974668964016</v>
      </c>
      <c r="O1612" s="8">
        <v>62789.048798308082</v>
      </c>
      <c r="P1612" s="8">
        <f t="shared" si="326"/>
        <v>708142.32034626615</v>
      </c>
    </row>
    <row r="1613" spans="1:32" x14ac:dyDescent="0.25">
      <c r="A1613" s="11" t="s">
        <v>20</v>
      </c>
      <c r="B1613" s="7"/>
      <c r="C1613" s="7"/>
      <c r="D1613" s="8">
        <v>1597.9254029053002</v>
      </c>
      <c r="E1613" s="8">
        <v>1654.7592105084691</v>
      </c>
      <c r="F1613" s="8">
        <v>1862.5513116469049</v>
      </c>
      <c r="G1613" s="8">
        <v>1846.2148870756719</v>
      </c>
      <c r="H1613" s="8">
        <v>2082.7845909381863</v>
      </c>
      <c r="I1613" s="8">
        <v>1956.3542038012142</v>
      </c>
      <c r="J1613" s="8">
        <v>1864.2630897944534</v>
      </c>
      <c r="K1613" s="8">
        <v>1848.8393948841779</v>
      </c>
      <c r="L1613" s="8">
        <v>1995.9420683938638</v>
      </c>
      <c r="M1613" s="8">
        <v>1906.1185637249635</v>
      </c>
      <c r="N1613" s="8">
        <v>1854.5047932908838</v>
      </c>
      <c r="O1613" s="8">
        <v>1764.445022615633</v>
      </c>
      <c r="P1613" s="8">
        <f t="shared" si="326"/>
        <v>22234.702539579717</v>
      </c>
    </row>
    <row r="1614" spans="1:32" x14ac:dyDescent="0.25">
      <c r="A1614" s="11" t="s">
        <v>21</v>
      </c>
      <c r="B1614" s="7"/>
      <c r="C1614" s="7"/>
      <c r="D1614" s="8">
        <v>7733.133334602413</v>
      </c>
      <c r="E1614" s="8">
        <v>7054.250002513827</v>
      </c>
      <c r="F1614" s="8">
        <v>6640.4333316087732</v>
      </c>
      <c r="G1614" s="8">
        <v>7712.3666594937458</v>
      </c>
      <c r="H1614" s="8">
        <v>7829.8500075519105</v>
      </c>
      <c r="I1614" s="8">
        <v>7716.2166679114089</v>
      </c>
      <c r="J1614" s="8">
        <v>8106.5662077651978</v>
      </c>
      <c r="K1614" s="8">
        <v>8149.9070489640744</v>
      </c>
      <c r="L1614" s="8">
        <v>8087.4724344628648</v>
      </c>
      <c r="M1614" s="8">
        <v>8009.1148971532984</v>
      </c>
      <c r="N1614" s="8">
        <v>7267.2993342370983</v>
      </c>
      <c r="O1614" s="8">
        <v>6923.5833327561595</v>
      </c>
      <c r="P1614" s="8">
        <f t="shared" si="326"/>
        <v>91230.193259020773</v>
      </c>
    </row>
    <row r="1615" spans="1:32" x14ac:dyDescent="0.25">
      <c r="A1615" s="11"/>
      <c r="B1615" s="7"/>
      <c r="C1615" s="7"/>
      <c r="D1615" s="8"/>
      <c r="E1615" s="8"/>
      <c r="F1615" s="8"/>
      <c r="G1615" s="8"/>
      <c r="H1615" s="8"/>
      <c r="I1615" s="8"/>
      <c r="J1615" s="8"/>
      <c r="K1615" s="8"/>
      <c r="L1615" s="8"/>
      <c r="M1615" s="8"/>
      <c r="N1615" s="8"/>
      <c r="O1615" s="8"/>
      <c r="P1615" s="8"/>
    </row>
    <row r="1616" spans="1:32" x14ac:dyDescent="0.25">
      <c r="A1616" s="10" t="s">
        <v>22</v>
      </c>
      <c r="B1616" s="7"/>
      <c r="C1616" s="7"/>
      <c r="D1616" s="8"/>
      <c r="E1616" s="8"/>
      <c r="F1616" s="8"/>
      <c r="G1616" s="8"/>
      <c r="H1616" s="8"/>
      <c r="I1616" s="8"/>
      <c r="J1616" s="8"/>
      <c r="K1616" s="8"/>
      <c r="L1616" s="8"/>
      <c r="M1616" s="8"/>
      <c r="N1616" s="8"/>
      <c r="O1616" s="8"/>
      <c r="P1616" s="8"/>
    </row>
    <row r="1617" spans="1:16" x14ac:dyDescent="0.25">
      <c r="A1617" s="10" t="s">
        <v>23</v>
      </c>
      <c r="B1617" s="7"/>
      <c r="C1617" s="7"/>
      <c r="D1617" s="8">
        <f>SUM(D1609:D1616)</f>
        <v>11605839.225185823</v>
      </c>
      <c r="E1617" s="8">
        <f t="shared" ref="E1617:P1617" si="328">SUM(E1609:E1616)</f>
        <v>10573007.504475197</v>
      </c>
      <c r="F1617" s="8">
        <f t="shared" si="328"/>
        <v>10550966.410348022</v>
      </c>
      <c r="G1617" s="8">
        <f t="shared" si="328"/>
        <v>10708091.306690691</v>
      </c>
      <c r="H1617" s="8">
        <f t="shared" si="328"/>
        <v>12022878.492928335</v>
      </c>
      <c r="I1617" s="8">
        <f t="shared" si="328"/>
        <v>13083404.624333287</v>
      </c>
      <c r="J1617" s="8">
        <f t="shared" si="328"/>
        <v>13824579.490009584</v>
      </c>
      <c r="K1617" s="8">
        <f t="shared" si="328"/>
        <v>14019623.649460886</v>
      </c>
      <c r="L1617" s="8">
        <f t="shared" si="328"/>
        <v>13691620.094808131</v>
      </c>
      <c r="M1617" s="8">
        <f t="shared" si="328"/>
        <v>12676184.559535453</v>
      </c>
      <c r="N1617" s="8">
        <f t="shared" si="328"/>
        <v>11168189.542302327</v>
      </c>
      <c r="O1617" s="8">
        <f t="shared" si="328"/>
        <v>11107703.208425138</v>
      </c>
      <c r="P1617" s="8">
        <f t="shared" si="328"/>
        <v>145032088.10850289</v>
      </c>
    </row>
    <row r="1618" spans="1:16" x14ac:dyDescent="0.25">
      <c r="A1618" s="10"/>
      <c r="B1618" s="7"/>
      <c r="C1618" s="7"/>
      <c r="D1618" s="8"/>
      <c r="E1618" s="8"/>
      <c r="F1618" s="8"/>
      <c r="G1618" s="8"/>
      <c r="H1618" s="8"/>
      <c r="I1618" s="8"/>
      <c r="J1618" s="8"/>
      <c r="K1618" s="8"/>
      <c r="L1618" s="8"/>
      <c r="M1618" s="8"/>
      <c r="N1618" s="8"/>
      <c r="O1618" s="8"/>
      <c r="P1618" s="8"/>
    </row>
    <row r="1619" spans="1:16" x14ac:dyDescent="0.25">
      <c r="A1619" s="11" t="s">
        <v>24</v>
      </c>
      <c r="B1619" s="7"/>
      <c r="C1619" s="7"/>
      <c r="D1619" s="8">
        <v>478964.39366331307</v>
      </c>
      <c r="E1619" s="8">
        <v>475309.52920060058</v>
      </c>
      <c r="F1619" s="8">
        <v>459443.26570747315</v>
      </c>
      <c r="G1619" s="8">
        <v>542122.22384079546</v>
      </c>
      <c r="H1619" s="8">
        <v>589368.57949399063</v>
      </c>
      <c r="I1619" s="8">
        <v>607429.18589783355</v>
      </c>
      <c r="J1619" s="8">
        <v>632696.80933278473</v>
      </c>
      <c r="K1619" s="8">
        <v>611352.92247126484</v>
      </c>
      <c r="L1619" s="8">
        <v>646473.43245662772</v>
      </c>
      <c r="M1619" s="8">
        <v>622613.84668287833</v>
      </c>
      <c r="N1619" s="8">
        <v>570299.28634366568</v>
      </c>
      <c r="O1619" s="8">
        <v>511314.73042252485</v>
      </c>
      <c r="P1619" s="8">
        <f>SUM(D1619:O1619)</f>
        <v>6747388.205513753</v>
      </c>
    </row>
    <row r="1620" spans="1:16" x14ac:dyDescent="0.25">
      <c r="A1620" s="7"/>
      <c r="B1620" s="7"/>
      <c r="C1620" s="7"/>
      <c r="D1620" s="8"/>
      <c r="E1620" s="8"/>
      <c r="F1620" s="8"/>
      <c r="G1620" s="8"/>
      <c r="H1620" s="8"/>
      <c r="I1620" s="8"/>
      <c r="J1620" s="8"/>
      <c r="K1620" s="8"/>
      <c r="L1620" s="8"/>
      <c r="M1620" s="8"/>
      <c r="N1620" s="8"/>
      <c r="O1620" s="8"/>
      <c r="P1620" s="8"/>
    </row>
    <row r="1621" spans="1:16" x14ac:dyDescent="0.25">
      <c r="A1621" s="10" t="s">
        <v>25</v>
      </c>
      <c r="B1621" s="7"/>
      <c r="C1621" s="7"/>
      <c r="D1621" s="8">
        <f>SUM(D1617:D1619)</f>
        <v>12084803.618849136</v>
      </c>
      <c r="E1621" s="8">
        <f t="shared" ref="E1621:O1621" si="329">SUM(E1617:E1619)</f>
        <v>11048317.033675797</v>
      </c>
      <c r="F1621" s="8">
        <f t="shared" si="329"/>
        <v>11010409.676055495</v>
      </c>
      <c r="G1621" s="8">
        <f t="shared" si="329"/>
        <v>11250213.530531486</v>
      </c>
      <c r="H1621" s="8">
        <f t="shared" si="329"/>
        <v>12612247.072422326</v>
      </c>
      <c r="I1621" s="8">
        <f t="shared" si="329"/>
        <v>13690833.810231119</v>
      </c>
      <c r="J1621" s="8">
        <f t="shared" si="329"/>
        <v>14457276.299342368</v>
      </c>
      <c r="K1621" s="8">
        <f t="shared" si="329"/>
        <v>14630976.57193215</v>
      </c>
      <c r="L1621" s="8">
        <f t="shared" si="329"/>
        <v>14338093.527264759</v>
      </c>
      <c r="M1621" s="8">
        <f t="shared" si="329"/>
        <v>13298798.406218331</v>
      </c>
      <c r="N1621" s="8">
        <f t="shared" si="329"/>
        <v>11738488.828645993</v>
      </c>
      <c r="O1621" s="8">
        <f t="shared" si="329"/>
        <v>11619017.938847663</v>
      </c>
      <c r="P1621" s="8">
        <f>SUM(P1617:P1619)</f>
        <v>151779476.31401664</v>
      </c>
    </row>
    <row r="1622" spans="1:16" x14ac:dyDescent="0.25">
      <c r="A1622" s="7"/>
      <c r="B1622" s="7"/>
      <c r="C1622" s="7"/>
      <c r="D1622" s="8"/>
      <c r="E1622" s="8"/>
      <c r="F1622" s="8"/>
      <c r="G1622" s="8"/>
      <c r="H1622" s="8"/>
      <c r="I1622" s="8"/>
      <c r="J1622" s="8"/>
      <c r="K1622" s="8"/>
      <c r="L1622" s="8"/>
      <c r="M1622" s="8"/>
      <c r="N1622" s="8"/>
      <c r="O1622" s="8"/>
      <c r="P1622" s="8"/>
    </row>
    <row r="1623" spans="1:16" x14ac:dyDescent="0.25">
      <c r="A1623" s="10" t="s">
        <v>26</v>
      </c>
      <c r="B1623" s="7"/>
      <c r="C1623" s="7"/>
      <c r="D1623" s="8"/>
      <c r="E1623" s="8"/>
      <c r="F1623" s="8"/>
      <c r="G1623" s="8"/>
      <c r="H1623" s="8"/>
      <c r="I1623" s="8"/>
      <c r="J1623" s="8"/>
      <c r="K1623" s="8"/>
      <c r="L1623" s="8"/>
      <c r="M1623" s="8"/>
      <c r="N1623" s="8"/>
      <c r="O1623" s="8"/>
      <c r="P1623" s="8"/>
    </row>
    <row r="1624" spans="1:16" x14ac:dyDescent="0.25">
      <c r="A1624" s="11" t="s">
        <v>16</v>
      </c>
      <c r="B1624" s="7"/>
      <c r="C1624" s="7"/>
      <c r="D1624" s="13">
        <v>5826855.6303408369</v>
      </c>
      <c r="E1624" s="13">
        <v>5832043.0707603768</v>
      </c>
      <c r="F1624" s="13">
        <v>5837236.6456187712</v>
      </c>
      <c r="G1624" s="13">
        <v>5842465.3491231436</v>
      </c>
      <c r="H1624" s="13">
        <v>5847756.7612345377</v>
      </c>
      <c r="I1624" s="13">
        <v>5853067.9953841753</v>
      </c>
      <c r="J1624" s="13">
        <v>5858387.3816778073</v>
      </c>
      <c r="K1624" s="13">
        <v>5863829.3121491168</v>
      </c>
      <c r="L1624" s="13">
        <v>5869246.9894684786</v>
      </c>
      <c r="M1624" s="13">
        <v>5874645.1923616668</v>
      </c>
      <c r="N1624" s="13">
        <v>5880016.5569408359</v>
      </c>
      <c r="O1624" s="13">
        <v>5885380.9062851183</v>
      </c>
      <c r="P1624" s="8">
        <f>AVERAGE(C1624:O1624)</f>
        <v>5855910.9826120725</v>
      </c>
    </row>
    <row r="1625" spans="1:16" x14ac:dyDescent="0.25">
      <c r="A1625" s="11" t="s">
        <v>17</v>
      </c>
      <c r="B1625" s="7"/>
      <c r="C1625" s="7"/>
      <c r="D1625" s="13">
        <v>658704.3168065286</v>
      </c>
      <c r="E1625" s="13">
        <v>659118.04364624363</v>
      </c>
      <c r="F1625" s="13">
        <v>659530.61441495933</v>
      </c>
      <c r="G1625" s="13">
        <v>659915.8926602928</v>
      </c>
      <c r="H1625" s="13">
        <v>660258.65098182485</v>
      </c>
      <c r="I1625" s="13">
        <v>660590.45773297781</v>
      </c>
      <c r="J1625" s="13">
        <v>660915.35864804592</v>
      </c>
      <c r="K1625" s="13">
        <v>661255.16995108314</v>
      </c>
      <c r="L1625" s="13">
        <v>661613.07238101016</v>
      </c>
      <c r="M1625" s="13">
        <v>661984.28742883587</v>
      </c>
      <c r="N1625" s="13">
        <v>662371.3916894641</v>
      </c>
      <c r="O1625" s="13">
        <v>662761.31014808523</v>
      </c>
      <c r="P1625" s="8">
        <f>AVERAGE(D1625:O1625)</f>
        <v>660751.54720744595</v>
      </c>
    </row>
    <row r="1626" spans="1:16" x14ac:dyDescent="0.25">
      <c r="A1626" s="11" t="s">
        <v>18</v>
      </c>
      <c r="B1626" s="7"/>
      <c r="C1626" s="7"/>
      <c r="D1626" s="13">
        <v>15088.253146414751</v>
      </c>
      <c r="E1626" s="13">
        <v>15118.950402416922</v>
      </c>
      <c r="F1626" s="13">
        <v>15144.672927828859</v>
      </c>
      <c r="G1626" s="13">
        <v>15162.562965636109</v>
      </c>
      <c r="H1626" s="13">
        <v>15160.267952937013</v>
      </c>
      <c r="I1626" s="13">
        <v>15149.10610281737</v>
      </c>
      <c r="J1626" s="13">
        <v>15136.701572880196</v>
      </c>
      <c r="K1626" s="13">
        <v>15131.069108673142</v>
      </c>
      <c r="L1626" s="13">
        <v>15131.602293157841</v>
      </c>
      <c r="M1626" s="13">
        <v>15138.300907287052</v>
      </c>
      <c r="N1626" s="13">
        <v>15155.952241736042</v>
      </c>
      <c r="O1626" s="13">
        <v>15178.808229919614</v>
      </c>
      <c r="P1626" s="8">
        <f>AVERAGE(D1626:O1626)</f>
        <v>15141.353987642076</v>
      </c>
    </row>
    <row r="1627" spans="1:16" x14ac:dyDescent="0.25">
      <c r="A1627" s="11" t="s">
        <v>19</v>
      </c>
      <c r="B1627" s="7"/>
      <c r="C1627" s="7"/>
      <c r="D1627" s="13">
        <v>5596.1572912554602</v>
      </c>
      <c r="E1627" s="13">
        <v>5601.9724019913101</v>
      </c>
      <c r="F1627" s="13">
        <v>5607.7838754627301</v>
      </c>
      <c r="G1627" s="13">
        <v>5613.5917139447702</v>
      </c>
      <c r="H1627" s="13">
        <v>5619.3959197110698</v>
      </c>
      <c r="I1627" s="13">
        <v>5625.1964950338397</v>
      </c>
      <c r="J1627" s="13">
        <v>5630.9934421838498</v>
      </c>
      <c r="K1627" s="13">
        <v>5636.7867634304903</v>
      </c>
      <c r="L1627" s="13">
        <v>5642.57646104169</v>
      </c>
      <c r="M1627" s="13">
        <v>5648.3625372839997</v>
      </c>
      <c r="N1627" s="13">
        <v>5654.1449944225096</v>
      </c>
      <c r="O1627" s="13">
        <v>5659.9238347209302</v>
      </c>
      <c r="P1627" s="8">
        <f>AVERAGE(D1627:O1627)</f>
        <v>5628.0738108735532</v>
      </c>
    </row>
    <row r="1628" spans="1:16" x14ac:dyDescent="0.25">
      <c r="A1628" s="11" t="s">
        <v>20</v>
      </c>
      <c r="B1628" s="7"/>
      <c r="C1628" s="7"/>
      <c r="D1628" s="13">
        <v>160</v>
      </c>
      <c r="E1628" s="13">
        <v>160</v>
      </c>
      <c r="F1628" s="13">
        <v>160</v>
      </c>
      <c r="G1628" s="13">
        <v>160</v>
      </c>
      <c r="H1628" s="13">
        <v>160</v>
      </c>
      <c r="I1628" s="13">
        <v>160</v>
      </c>
      <c r="J1628" s="13">
        <v>160</v>
      </c>
      <c r="K1628" s="13">
        <v>160</v>
      </c>
      <c r="L1628" s="13">
        <v>160</v>
      </c>
      <c r="M1628" s="13">
        <v>160</v>
      </c>
      <c r="N1628" s="13">
        <v>160</v>
      </c>
      <c r="O1628" s="13">
        <v>159</v>
      </c>
      <c r="P1628" s="8">
        <f>AVERAGE(D1628:O1628)</f>
        <v>159.91666666666666</v>
      </c>
    </row>
    <row r="1629" spans="1:16" x14ac:dyDescent="0.25">
      <c r="A1629" s="11" t="s">
        <v>21</v>
      </c>
      <c r="B1629" s="7"/>
      <c r="C1629" s="7"/>
      <c r="D1629" s="13">
        <v>27</v>
      </c>
      <c r="E1629" s="13">
        <v>27</v>
      </c>
      <c r="F1629" s="13">
        <v>27</v>
      </c>
      <c r="G1629" s="13">
        <v>27</v>
      </c>
      <c r="H1629" s="13">
        <v>27</v>
      </c>
      <c r="I1629" s="13">
        <v>27</v>
      </c>
      <c r="J1629" s="13">
        <v>27</v>
      </c>
      <c r="K1629" s="13">
        <v>27</v>
      </c>
      <c r="L1629" s="13">
        <v>27</v>
      </c>
      <c r="M1629" s="13">
        <v>27</v>
      </c>
      <c r="N1629" s="13">
        <v>27</v>
      </c>
      <c r="O1629" s="13">
        <v>27</v>
      </c>
      <c r="P1629" s="8">
        <f>AVERAGE(D1629:O1629)</f>
        <v>27</v>
      </c>
    </row>
    <row r="1630" spans="1:16" x14ac:dyDescent="0.25">
      <c r="A1630" s="11"/>
      <c r="B1630" s="7"/>
      <c r="C1630" s="7"/>
      <c r="D1630" s="8"/>
      <c r="E1630" s="8"/>
      <c r="F1630" s="8"/>
      <c r="G1630" s="8"/>
      <c r="H1630" s="8"/>
      <c r="I1630" s="8"/>
      <c r="J1630" s="8"/>
      <c r="K1630" s="8"/>
      <c r="L1630" s="8"/>
      <c r="M1630" s="8"/>
      <c r="N1630" s="8"/>
      <c r="O1630" s="8"/>
      <c r="P1630" s="8"/>
    </row>
    <row r="1631" spans="1:16" x14ac:dyDescent="0.25">
      <c r="A1631" s="10" t="s">
        <v>22</v>
      </c>
      <c r="B1631" s="7"/>
      <c r="C1631" s="7"/>
      <c r="D1631" s="8"/>
      <c r="E1631" s="8"/>
      <c r="F1631" s="8"/>
      <c r="G1631" s="8"/>
      <c r="H1631" s="8"/>
      <c r="I1631" s="8"/>
      <c r="J1631" s="8"/>
      <c r="K1631" s="8"/>
      <c r="L1631" s="8"/>
      <c r="M1631" s="8"/>
      <c r="N1631" s="8"/>
      <c r="O1631" s="8"/>
      <c r="P1631" s="8"/>
    </row>
    <row r="1632" spans="1:16" x14ac:dyDescent="0.25">
      <c r="A1632" s="10" t="s">
        <v>26</v>
      </c>
      <c r="B1632" s="7"/>
      <c r="C1632" s="7"/>
      <c r="D1632" s="8">
        <f t="shared" ref="D1632:P1632" si="330">SUM(D1624:D1631)</f>
        <v>6506431.3575850362</v>
      </c>
      <c r="E1632" s="8">
        <f t="shared" si="330"/>
        <v>6512069.0372110289</v>
      </c>
      <c r="F1632" s="8">
        <f t="shared" si="330"/>
        <v>6517706.7168370215</v>
      </c>
      <c r="G1632" s="8">
        <f t="shared" si="330"/>
        <v>6523344.396463017</v>
      </c>
      <c r="H1632" s="8">
        <f t="shared" si="330"/>
        <v>6528982.0760890106</v>
      </c>
      <c r="I1632" s="8">
        <f t="shared" si="330"/>
        <v>6534619.7557150042</v>
      </c>
      <c r="J1632" s="8">
        <f t="shared" si="330"/>
        <v>6540257.4353409177</v>
      </c>
      <c r="K1632" s="8">
        <f t="shared" si="330"/>
        <v>6546039.3379723039</v>
      </c>
      <c r="L1632" s="8">
        <f t="shared" si="330"/>
        <v>6551821.2406036882</v>
      </c>
      <c r="M1632" s="8">
        <f t="shared" si="330"/>
        <v>6557603.1432350744</v>
      </c>
      <c r="N1632" s="8">
        <f t="shared" si="330"/>
        <v>6563385.0458664596</v>
      </c>
      <c r="O1632" s="8">
        <f t="shared" si="330"/>
        <v>6569166.9484978439</v>
      </c>
      <c r="P1632" s="8">
        <f t="shared" si="330"/>
        <v>6537618.8742847005</v>
      </c>
    </row>
    <row r="1633" spans="1:16" x14ac:dyDescent="0.25">
      <c r="A1633" s="10"/>
      <c r="B1633" s="7"/>
      <c r="C1633" s="7"/>
      <c r="D1633" s="8"/>
      <c r="E1633" s="8"/>
      <c r="F1633" s="8"/>
      <c r="G1633" s="8"/>
      <c r="H1633" s="8"/>
      <c r="I1633" s="8"/>
      <c r="J1633" s="8"/>
      <c r="K1633" s="8"/>
      <c r="L1633" s="8"/>
      <c r="M1633" s="8"/>
      <c r="N1633" s="8"/>
      <c r="O1633" s="8"/>
      <c r="P1633" s="8"/>
    </row>
    <row r="1634" spans="1:16" x14ac:dyDescent="0.25">
      <c r="A1634" s="11" t="s">
        <v>24</v>
      </c>
      <c r="B1634" s="7"/>
      <c r="C1634" s="7"/>
      <c r="D1634" s="13">
        <v>2</v>
      </c>
      <c r="E1634" s="13">
        <v>2</v>
      </c>
      <c r="F1634" s="13">
        <v>2</v>
      </c>
      <c r="G1634" s="13">
        <v>2</v>
      </c>
      <c r="H1634" s="13">
        <v>2</v>
      </c>
      <c r="I1634" s="13">
        <v>2</v>
      </c>
      <c r="J1634" s="13">
        <v>2</v>
      </c>
      <c r="K1634" s="13">
        <v>2</v>
      </c>
      <c r="L1634" s="13">
        <v>2</v>
      </c>
      <c r="M1634" s="13">
        <v>2</v>
      </c>
      <c r="N1634" s="13">
        <v>2</v>
      </c>
      <c r="O1634" s="13">
        <v>2</v>
      </c>
      <c r="P1634" s="8">
        <f>AVERAGE(D1634:O1634)</f>
        <v>2</v>
      </c>
    </row>
    <row r="1635" spans="1:16" x14ac:dyDescent="0.25">
      <c r="A1635" s="7"/>
      <c r="B1635" s="7"/>
      <c r="C1635" s="7"/>
      <c r="D1635" s="8"/>
      <c r="E1635" s="8"/>
      <c r="F1635" s="8"/>
      <c r="G1635" s="8"/>
      <c r="H1635" s="8"/>
      <c r="I1635" s="8"/>
      <c r="J1635" s="8"/>
      <c r="K1635" s="8"/>
      <c r="L1635" s="8"/>
      <c r="M1635" s="8"/>
      <c r="N1635" s="8"/>
      <c r="O1635" s="8"/>
      <c r="P1635" s="8"/>
    </row>
    <row r="1636" spans="1:16" x14ac:dyDescent="0.25">
      <c r="A1636" s="14" t="s">
        <v>27</v>
      </c>
      <c r="B1636" s="7"/>
      <c r="C1636" s="7"/>
      <c r="D1636" s="8">
        <f t="shared" ref="D1636:O1636" si="331">SUM(D1632:D1634)</f>
        <v>6506433.3575850362</v>
      </c>
      <c r="E1636" s="8">
        <f t="shared" si="331"/>
        <v>6512071.0372110289</v>
      </c>
      <c r="F1636" s="8">
        <f t="shared" si="331"/>
        <v>6517708.7168370215</v>
      </c>
      <c r="G1636" s="8">
        <f t="shared" si="331"/>
        <v>6523346.396463017</v>
      </c>
      <c r="H1636" s="8">
        <f t="shared" si="331"/>
        <v>6528984.0760890106</v>
      </c>
      <c r="I1636" s="8">
        <f t="shared" si="331"/>
        <v>6534621.7557150042</v>
      </c>
      <c r="J1636" s="8">
        <f t="shared" si="331"/>
        <v>6540259.4353409177</v>
      </c>
      <c r="K1636" s="8">
        <f t="shared" si="331"/>
        <v>6546041.3379723039</v>
      </c>
      <c r="L1636" s="8">
        <f t="shared" si="331"/>
        <v>6551823.2406036882</v>
      </c>
      <c r="M1636" s="8">
        <f t="shared" si="331"/>
        <v>6557605.1432350744</v>
      </c>
      <c r="N1636" s="8">
        <f t="shared" si="331"/>
        <v>6563387.0458664596</v>
      </c>
      <c r="O1636" s="8">
        <f t="shared" si="331"/>
        <v>6569168.9484978439</v>
      </c>
      <c r="P1636" s="8">
        <f>SUM(P1632:P1634)</f>
        <v>6537620.8742847005</v>
      </c>
    </row>
    <row r="1637" spans="1:16" x14ac:dyDescent="0.25">
      <c r="A1637" s="7"/>
      <c r="B1637" s="7"/>
      <c r="C1637" s="7"/>
      <c r="D1637" s="8"/>
      <c r="E1637" s="8"/>
      <c r="F1637" s="8"/>
      <c r="G1637" s="8"/>
      <c r="H1637" s="8"/>
      <c r="I1637" s="8"/>
      <c r="J1637" s="8"/>
      <c r="K1637" s="8"/>
      <c r="L1637" s="8"/>
      <c r="M1637" s="8"/>
      <c r="N1637" s="8"/>
      <c r="O1637" s="8"/>
      <c r="P1637" s="8"/>
    </row>
    <row r="1638" spans="1:16" x14ac:dyDescent="0.25">
      <c r="A1638" s="10" t="s">
        <v>28</v>
      </c>
      <c r="B1638" s="7"/>
      <c r="C1638" s="7"/>
      <c r="D1638" s="8"/>
      <c r="E1638" s="8"/>
      <c r="F1638" s="8"/>
      <c r="G1638" s="8"/>
      <c r="H1638" s="8"/>
      <c r="I1638" s="8"/>
      <c r="J1638" s="8"/>
      <c r="K1638" s="8"/>
      <c r="L1638" s="8"/>
      <c r="M1638" s="8"/>
      <c r="N1638" s="8"/>
      <c r="O1638" s="8"/>
      <c r="P1638" s="8"/>
    </row>
    <row r="1639" spans="1:16" x14ac:dyDescent="0.25">
      <c r="A1639" s="11" t="s">
        <v>16</v>
      </c>
      <c r="B1639" s="7"/>
      <c r="C1639" s="7"/>
      <c r="D1639" s="8">
        <f t="shared" ref="D1639:P1644" si="332">(D1609/D1624)*1000</f>
        <v>1114.8246041425168</v>
      </c>
      <c r="E1639" s="8">
        <f t="shared" si="332"/>
        <v>1008.5106396729846</v>
      </c>
      <c r="F1639" s="8">
        <f t="shared" si="332"/>
        <v>988.85907127895348</v>
      </c>
      <c r="G1639" s="8">
        <f t="shared" si="332"/>
        <v>1002.1892440217297</v>
      </c>
      <c r="H1639" s="8">
        <f t="shared" si="332"/>
        <v>1151.6978485621953</v>
      </c>
      <c r="I1639" s="8">
        <f t="shared" si="332"/>
        <v>1291.0214331083639</v>
      </c>
      <c r="J1639" s="8">
        <f t="shared" si="332"/>
        <v>1388.6326980870476</v>
      </c>
      <c r="K1639" s="8">
        <f t="shared" si="332"/>
        <v>1416.9542743213649</v>
      </c>
      <c r="L1639" s="8">
        <f t="shared" si="332"/>
        <v>1374.3650544909246</v>
      </c>
      <c r="M1639" s="8">
        <f t="shared" si="332"/>
        <v>1244.8847227801307</v>
      </c>
      <c r="N1639" s="8">
        <f t="shared" si="332"/>
        <v>1051.658675547463</v>
      </c>
      <c r="O1639" s="8">
        <f t="shared" si="332"/>
        <v>1025.7291976709243</v>
      </c>
      <c r="P1639" s="8">
        <f t="shared" si="332"/>
        <v>14061.107308419918</v>
      </c>
    </row>
    <row r="1640" spans="1:16" x14ac:dyDescent="0.25">
      <c r="A1640" s="11" t="s">
        <v>17</v>
      </c>
      <c r="B1640" s="7"/>
      <c r="C1640" s="7"/>
      <c r="D1640" s="8">
        <f t="shared" si="332"/>
        <v>7205.1976455665827</v>
      </c>
      <c r="E1640" s="8">
        <f t="shared" si="332"/>
        <v>6574.8040646719237</v>
      </c>
      <c r="F1640" s="8">
        <f t="shared" si="332"/>
        <v>6702.9707943787371</v>
      </c>
      <c r="G1640" s="8">
        <f t="shared" si="332"/>
        <v>6804.7120443544381</v>
      </c>
      <c r="H1640" s="8">
        <f t="shared" si="332"/>
        <v>7458.6298505480954</v>
      </c>
      <c r="I1640" s="8">
        <f t="shared" si="332"/>
        <v>7821.7550915166921</v>
      </c>
      <c r="J1640" s="8">
        <f t="shared" si="332"/>
        <v>8059.0834022503886</v>
      </c>
      <c r="K1640" s="8">
        <f t="shared" si="332"/>
        <v>8072.5691824203222</v>
      </c>
      <c r="L1640" s="8">
        <f t="shared" si="332"/>
        <v>7952.2808489846548</v>
      </c>
      <c r="M1640" s="8">
        <f t="shared" si="332"/>
        <v>7559.8677442918415</v>
      </c>
      <c r="N1640" s="8">
        <f t="shared" si="332"/>
        <v>6988.7182759869575</v>
      </c>
      <c r="O1640" s="8">
        <f t="shared" si="332"/>
        <v>7103.1217630830979</v>
      </c>
      <c r="P1640" s="8">
        <f t="shared" si="332"/>
        <v>88308.031706556605</v>
      </c>
    </row>
    <row r="1641" spans="1:16" x14ac:dyDescent="0.25">
      <c r="A1641" s="11" t="s">
        <v>18</v>
      </c>
      <c r="B1641" s="7"/>
      <c r="C1641" s="7"/>
      <c r="D1641" s="8">
        <f t="shared" si="332"/>
        <v>19382.769526726246</v>
      </c>
      <c r="E1641" s="8">
        <f t="shared" si="332"/>
        <v>19294.75569686314</v>
      </c>
      <c r="F1641" s="8">
        <f t="shared" si="332"/>
        <v>19285.190994338696</v>
      </c>
      <c r="G1641" s="8">
        <f t="shared" si="332"/>
        <v>19300.596662765034</v>
      </c>
      <c r="H1641" s="8">
        <f t="shared" si="332"/>
        <v>19379.234176152077</v>
      </c>
      <c r="I1641" s="8">
        <f t="shared" si="332"/>
        <v>19452.171485811723</v>
      </c>
      <c r="J1641" s="8">
        <f t="shared" si="332"/>
        <v>19510.628076311339</v>
      </c>
      <c r="K1641" s="8">
        <f t="shared" si="332"/>
        <v>19522.718275502208</v>
      </c>
      <c r="L1641" s="8">
        <f t="shared" si="332"/>
        <v>19475.760358403091</v>
      </c>
      <c r="M1641" s="8">
        <f t="shared" si="332"/>
        <v>19397.056685001768</v>
      </c>
      <c r="N1641" s="8">
        <f t="shared" si="332"/>
        <v>19269.675952195688</v>
      </c>
      <c r="O1641" s="8">
        <f t="shared" si="332"/>
        <v>19220.534709862255</v>
      </c>
      <c r="P1641" s="8">
        <f t="shared" si="332"/>
        <v>232490.40998688506</v>
      </c>
    </row>
    <row r="1642" spans="1:16" x14ac:dyDescent="0.25">
      <c r="A1642" s="11" t="s">
        <v>19</v>
      </c>
      <c r="B1642" s="7"/>
      <c r="C1642" s="7"/>
      <c r="D1642" s="8">
        <f t="shared" si="332"/>
        <v>11086.039196599251</v>
      </c>
      <c r="E1642" s="8">
        <f t="shared" si="332"/>
        <v>10234.35254291783</v>
      </c>
      <c r="F1642" s="8">
        <f t="shared" si="332"/>
        <v>10231.610628160237</v>
      </c>
      <c r="G1642" s="8">
        <f t="shared" si="332"/>
        <v>10704.850214533128</v>
      </c>
      <c r="H1642" s="8">
        <f t="shared" si="332"/>
        <v>10623.510467158698</v>
      </c>
      <c r="I1642" s="8">
        <f t="shared" si="332"/>
        <v>9890.5053503632444</v>
      </c>
      <c r="J1642" s="8">
        <f t="shared" si="332"/>
        <v>10257.84050067072</v>
      </c>
      <c r="K1642" s="8">
        <f t="shared" si="332"/>
        <v>11960.571159942612</v>
      </c>
      <c r="L1642" s="8">
        <f t="shared" si="332"/>
        <v>10459.104484908654</v>
      </c>
      <c r="M1642" s="8">
        <f t="shared" si="332"/>
        <v>9712.7497417397826</v>
      </c>
      <c r="N1642" s="8">
        <f t="shared" si="332"/>
        <v>9571.7344925448979</v>
      </c>
      <c r="O1642" s="8">
        <f t="shared" si="332"/>
        <v>11093.620803362626</v>
      </c>
      <c r="P1642" s="8">
        <f t="shared" si="332"/>
        <v>125823.21130510421</v>
      </c>
    </row>
    <row r="1643" spans="1:16" x14ac:dyDescent="0.25">
      <c r="A1643" s="11" t="s">
        <v>20</v>
      </c>
      <c r="B1643" s="7"/>
      <c r="C1643" s="7"/>
      <c r="D1643" s="8">
        <f t="shared" si="332"/>
        <v>9987.0337681581259</v>
      </c>
      <c r="E1643" s="8">
        <f t="shared" si="332"/>
        <v>10342.245065677933</v>
      </c>
      <c r="F1643" s="8">
        <f t="shared" si="332"/>
        <v>11640.945697793155</v>
      </c>
      <c r="G1643" s="8">
        <f t="shared" si="332"/>
        <v>11538.843044222949</v>
      </c>
      <c r="H1643" s="8">
        <f t="shared" si="332"/>
        <v>13017.403693363665</v>
      </c>
      <c r="I1643" s="8">
        <f t="shared" si="332"/>
        <v>12227.213773757589</v>
      </c>
      <c r="J1643" s="8">
        <f t="shared" si="332"/>
        <v>11651.644311215334</v>
      </c>
      <c r="K1643" s="8">
        <f t="shared" si="332"/>
        <v>11555.246218026112</v>
      </c>
      <c r="L1643" s="8">
        <f t="shared" si="332"/>
        <v>12474.637927461648</v>
      </c>
      <c r="M1643" s="8">
        <f t="shared" si="332"/>
        <v>11913.241023281022</v>
      </c>
      <c r="N1643" s="8">
        <f t="shared" si="332"/>
        <v>11590.654958068024</v>
      </c>
      <c r="O1643" s="8">
        <f t="shared" si="332"/>
        <v>11097.13850701656</v>
      </c>
      <c r="P1643" s="8">
        <f t="shared" si="332"/>
        <v>139039.30717819522</v>
      </c>
    </row>
    <row r="1644" spans="1:16" x14ac:dyDescent="0.25">
      <c r="A1644" s="11" t="s">
        <v>21</v>
      </c>
      <c r="B1644" s="7"/>
      <c r="C1644" s="7"/>
      <c r="D1644" s="8">
        <f>(D1614/D1629)*1000</f>
        <v>286412.34572601528</v>
      </c>
      <c r="E1644" s="8">
        <f t="shared" si="332"/>
        <v>261268.51861162321</v>
      </c>
      <c r="F1644" s="8">
        <f t="shared" si="332"/>
        <v>245941.97524476936</v>
      </c>
      <c r="G1644" s="8">
        <f t="shared" si="332"/>
        <v>285643.20961087948</v>
      </c>
      <c r="H1644" s="8">
        <f t="shared" si="332"/>
        <v>289994.44472414482</v>
      </c>
      <c r="I1644" s="8">
        <f t="shared" si="332"/>
        <v>285785.80251523736</v>
      </c>
      <c r="J1644" s="8">
        <f t="shared" si="332"/>
        <v>300243.19288019254</v>
      </c>
      <c r="K1644" s="8">
        <f t="shared" si="332"/>
        <v>301848.40922089166</v>
      </c>
      <c r="L1644" s="8">
        <f t="shared" si="332"/>
        <v>299536.01609121723</v>
      </c>
      <c r="M1644" s="8">
        <f t="shared" si="332"/>
        <v>296633.88507975178</v>
      </c>
      <c r="N1644" s="8">
        <f t="shared" si="332"/>
        <v>269159.23460137402</v>
      </c>
      <c r="O1644" s="8">
        <f t="shared" si="332"/>
        <v>256429.01232430222</v>
      </c>
      <c r="P1644" s="8">
        <f t="shared" si="332"/>
        <v>3378896.0466303988</v>
      </c>
    </row>
    <row r="1645" spans="1:16" x14ac:dyDescent="0.25">
      <c r="A1645" s="11"/>
      <c r="B1645" s="7"/>
      <c r="C1645" s="7"/>
      <c r="D1645" s="8"/>
      <c r="E1645" s="8"/>
      <c r="F1645" s="8"/>
      <c r="G1645" s="8"/>
      <c r="H1645" s="8"/>
      <c r="I1645" s="8"/>
      <c r="J1645" s="8"/>
      <c r="K1645" s="8"/>
      <c r="L1645" s="8"/>
      <c r="M1645" s="8"/>
      <c r="N1645" s="8"/>
      <c r="O1645" s="8"/>
      <c r="P1645" s="8"/>
    </row>
    <row r="1646" spans="1:16" x14ac:dyDescent="0.25">
      <c r="A1646" s="10" t="s">
        <v>22</v>
      </c>
      <c r="B1646" s="7"/>
      <c r="C1646" s="7"/>
      <c r="D1646" s="8"/>
      <c r="E1646" s="8"/>
      <c r="F1646" s="8"/>
      <c r="G1646" s="8"/>
      <c r="H1646" s="8"/>
      <c r="I1646" s="8"/>
      <c r="J1646" s="8"/>
      <c r="K1646" s="8"/>
      <c r="L1646" s="8"/>
      <c r="M1646" s="8"/>
      <c r="N1646" s="8"/>
      <c r="O1646" s="8"/>
      <c r="P1646" s="8"/>
    </row>
    <row r="1647" spans="1:16" x14ac:dyDescent="0.25">
      <c r="A1647" s="10" t="s">
        <v>28</v>
      </c>
      <c r="B1647" s="7"/>
      <c r="C1647" s="7"/>
      <c r="D1647" s="8">
        <f t="shared" ref="D1647:P1647" si="333">(D1617/D1632)*1000</f>
        <v>1783.748815186688</v>
      </c>
      <c r="E1647" s="8">
        <f t="shared" si="333"/>
        <v>1623.6018758491809</v>
      </c>
      <c r="F1647" s="8">
        <f t="shared" si="333"/>
        <v>1618.8157689102497</v>
      </c>
      <c r="G1647" s="8">
        <f t="shared" si="333"/>
        <v>1641.5032927736668</v>
      </c>
      <c r="H1647" s="8">
        <f t="shared" si="333"/>
        <v>1841.462934468688</v>
      </c>
      <c r="I1647" s="8">
        <f t="shared" si="333"/>
        <v>2002.1677027023479</v>
      </c>
      <c r="J1647" s="8">
        <f t="shared" si="333"/>
        <v>2113.766870292769</v>
      </c>
      <c r="K1647" s="8">
        <f t="shared" si="333"/>
        <v>2141.695600290052</v>
      </c>
      <c r="L1647" s="8">
        <f t="shared" si="333"/>
        <v>2089.7426214800971</v>
      </c>
      <c r="M1647" s="8">
        <f t="shared" si="333"/>
        <v>1933.0514949829501</v>
      </c>
      <c r="N1647" s="8">
        <f t="shared" si="333"/>
        <v>1701.589875385403</v>
      </c>
      <c r="O1647" s="8">
        <f t="shared" si="333"/>
        <v>1690.8845970134935</v>
      </c>
      <c r="P1647" s="8">
        <f t="shared" si="333"/>
        <v>22184.23724254976</v>
      </c>
    </row>
    <row r="1648" spans="1:16" x14ac:dyDescent="0.25">
      <c r="A1648" s="10"/>
      <c r="B1648" s="7"/>
      <c r="C1648" s="7"/>
      <c r="D1648" s="8"/>
      <c r="E1648" s="8"/>
      <c r="F1648" s="8"/>
      <c r="G1648" s="8"/>
      <c r="H1648" s="8"/>
      <c r="I1648" s="8"/>
      <c r="J1648" s="8"/>
      <c r="K1648" s="8"/>
      <c r="L1648" s="8"/>
      <c r="M1648" s="8"/>
      <c r="N1648" s="8"/>
      <c r="O1648" s="8"/>
      <c r="P1648" s="8"/>
    </row>
    <row r="1649" spans="1:32" x14ac:dyDescent="0.25">
      <c r="A1649" s="11" t="s">
        <v>24</v>
      </c>
      <c r="B1649" s="7"/>
      <c r="C1649" s="7"/>
      <c r="D1649" s="8">
        <f t="shared" ref="D1649:P1649" si="334">(D1619/D1634)*1000</f>
        <v>239482196.83165655</v>
      </c>
      <c r="E1649" s="8">
        <f t="shared" si="334"/>
        <v>237654764.60030028</v>
      </c>
      <c r="F1649" s="8">
        <f t="shared" si="334"/>
        <v>229721632.85373658</v>
      </c>
      <c r="G1649" s="8">
        <f t="shared" si="334"/>
        <v>271061111.92039776</v>
      </c>
      <c r="H1649" s="8">
        <f t="shared" si="334"/>
        <v>294684289.74699533</v>
      </c>
      <c r="I1649" s="8">
        <f t="shared" si="334"/>
        <v>303714592.94891679</v>
      </c>
      <c r="J1649" s="8">
        <f t="shared" si="334"/>
        <v>316348404.66639239</v>
      </c>
      <c r="K1649" s="8">
        <f t="shared" si="334"/>
        <v>305676461.23563242</v>
      </c>
      <c r="L1649" s="8">
        <f t="shared" si="334"/>
        <v>323236716.22831386</v>
      </c>
      <c r="M1649" s="8">
        <f t="shared" si="334"/>
        <v>311306923.34143919</v>
      </c>
      <c r="N1649" s="8">
        <f t="shared" si="334"/>
        <v>285149643.17183286</v>
      </c>
      <c r="O1649" s="8">
        <f t="shared" si="334"/>
        <v>255657365.21126243</v>
      </c>
      <c r="P1649" s="8">
        <f t="shared" si="334"/>
        <v>3373694102.7568765</v>
      </c>
    </row>
    <row r="1650" spans="1:32" x14ac:dyDescent="0.25">
      <c r="A1650" s="7"/>
      <c r="B1650" s="7"/>
      <c r="C1650" s="7"/>
      <c r="D1650" s="8"/>
      <c r="E1650" s="8"/>
      <c r="F1650" s="8"/>
      <c r="G1650" s="8"/>
      <c r="H1650" s="8"/>
      <c r="I1650" s="8"/>
      <c r="J1650" s="8"/>
      <c r="K1650" s="8"/>
      <c r="L1650" s="8"/>
      <c r="M1650" s="8"/>
      <c r="N1650" s="8"/>
      <c r="O1650" s="8"/>
      <c r="P1650" s="8"/>
    </row>
    <row r="1651" spans="1:32" x14ac:dyDescent="0.25">
      <c r="A1651" s="14" t="s">
        <v>29</v>
      </c>
      <c r="B1651" s="7"/>
      <c r="C1651" s="7"/>
      <c r="D1651" s="8">
        <f t="shared" ref="D1651:P1651" si="335">(D1621/D1636)*1000</f>
        <v>1857.3622374477986</v>
      </c>
      <c r="E1651" s="8">
        <f t="shared" si="335"/>
        <v>1696.5903735607189</v>
      </c>
      <c r="F1651" s="8">
        <f t="shared" si="335"/>
        <v>1689.3068031120506</v>
      </c>
      <c r="G1651" s="8">
        <f t="shared" si="335"/>
        <v>1724.6077161610481</v>
      </c>
      <c r="H1651" s="8">
        <f t="shared" si="335"/>
        <v>1931.7319395236309</v>
      </c>
      <c r="I1651" s="8">
        <f t="shared" si="335"/>
        <v>2095.1226133719956</v>
      </c>
      <c r="J1651" s="8">
        <f t="shared" si="335"/>
        <v>2210.505017770563</v>
      </c>
      <c r="K1651" s="8">
        <f t="shared" si="335"/>
        <v>2235.0877143199082</v>
      </c>
      <c r="L1651" s="8">
        <f t="shared" si="335"/>
        <v>2188.4127517981756</v>
      </c>
      <c r="M1651" s="8">
        <f t="shared" si="335"/>
        <v>2027.9962144316626</v>
      </c>
      <c r="N1651" s="8">
        <f t="shared" si="335"/>
        <v>1788.4803603101159</v>
      </c>
      <c r="O1651" s="8">
        <f t="shared" si="335"/>
        <v>1768.7196097315407</v>
      </c>
      <c r="P1651" s="8">
        <f t="shared" si="335"/>
        <v>23216.316643724505</v>
      </c>
    </row>
    <row r="1653" spans="1:32" x14ac:dyDescent="0.25">
      <c r="A1653" s="1" t="s">
        <v>68</v>
      </c>
      <c r="B1653" s="2"/>
      <c r="C1653" s="2"/>
      <c r="D1653" s="3"/>
      <c r="E1653" s="3"/>
      <c r="F1653" s="3"/>
      <c r="G1653" s="3"/>
      <c r="H1653" s="3"/>
      <c r="I1653" s="3"/>
      <c r="J1653" s="2"/>
      <c r="K1653" s="3"/>
      <c r="L1653" s="3"/>
      <c r="M1653" s="3"/>
      <c r="N1653" s="3"/>
      <c r="O1653" s="3"/>
      <c r="P1653" s="3"/>
    </row>
    <row r="1654" spans="1:32" x14ac:dyDescent="0.25">
      <c r="A1654" s="1" t="s">
        <v>1</v>
      </c>
      <c r="B1654" s="2"/>
      <c r="C1654" s="2"/>
      <c r="D1654" s="3"/>
      <c r="E1654" s="3"/>
      <c r="F1654" s="3"/>
      <c r="G1654" s="3"/>
      <c r="H1654" s="3"/>
      <c r="I1654" s="2"/>
      <c r="J1654" s="3"/>
      <c r="K1654" s="3"/>
      <c r="L1654" s="3"/>
      <c r="M1654" s="3"/>
      <c r="N1654" s="3"/>
      <c r="O1654" s="3"/>
      <c r="P1654" s="3"/>
    </row>
    <row r="1655" spans="1:32" x14ac:dyDescent="0.25">
      <c r="A1655" s="1" t="s">
        <v>31</v>
      </c>
      <c r="B1655" s="2"/>
      <c r="C1655" s="2"/>
      <c r="D1655" s="3"/>
      <c r="E1655" s="3"/>
      <c r="F1655" s="3"/>
      <c r="G1655" s="3"/>
      <c r="H1655" s="3"/>
      <c r="I1655" s="2"/>
      <c r="J1655" s="3"/>
      <c r="K1655" s="3"/>
      <c r="L1655" s="3"/>
      <c r="M1655" s="3"/>
      <c r="N1655" s="3"/>
      <c r="O1655" s="3"/>
      <c r="P1655" s="3"/>
    </row>
    <row r="1656" spans="1:32" x14ac:dyDescent="0.25">
      <c r="A1656" s="7"/>
      <c r="B1656" s="7"/>
      <c r="C1656" s="7"/>
      <c r="D1656" s="8"/>
      <c r="E1656" s="8"/>
      <c r="F1656" s="8"/>
      <c r="G1656" s="8"/>
      <c r="H1656" s="8"/>
      <c r="I1656" s="8"/>
      <c r="J1656" s="8"/>
      <c r="K1656" s="8"/>
      <c r="L1656" s="8"/>
      <c r="M1656" s="8"/>
      <c r="N1656" s="8"/>
      <c r="O1656" s="8"/>
      <c r="P1656" s="8"/>
    </row>
    <row r="1657" spans="1:32" x14ac:dyDescent="0.25">
      <c r="A1657" s="7"/>
      <c r="B1657" s="7"/>
      <c r="C1657" s="7"/>
      <c r="D1657" s="9" t="s">
        <v>2</v>
      </c>
      <c r="E1657" s="9" t="s">
        <v>3</v>
      </c>
      <c r="F1657" s="9" t="s">
        <v>4</v>
      </c>
      <c r="G1657" s="9" t="s">
        <v>5</v>
      </c>
      <c r="H1657" s="9" t="s">
        <v>6</v>
      </c>
      <c r="I1657" s="9" t="s">
        <v>7</v>
      </c>
      <c r="J1657" s="9" t="s">
        <v>8</v>
      </c>
      <c r="K1657" s="9" t="s">
        <v>9</v>
      </c>
      <c r="L1657" s="9" t="s">
        <v>10</v>
      </c>
      <c r="M1657" s="9" t="s">
        <v>11</v>
      </c>
      <c r="N1657" s="9" t="s">
        <v>12</v>
      </c>
      <c r="O1657" s="9" t="s">
        <v>13</v>
      </c>
      <c r="P1657" s="9" t="s">
        <v>14</v>
      </c>
      <c r="U1657" s="9" t="s">
        <v>2</v>
      </c>
      <c r="V1657" s="9" t="s">
        <v>3</v>
      </c>
      <c r="W1657" s="9" t="s">
        <v>4</v>
      </c>
      <c r="X1657" s="9" t="s">
        <v>5</v>
      </c>
      <c r="Y1657" s="9" t="s">
        <v>6</v>
      </c>
      <c r="Z1657" s="9" t="s">
        <v>7</v>
      </c>
      <c r="AA1657" s="9" t="s">
        <v>8</v>
      </c>
      <c r="AB1657" s="9" t="s">
        <v>9</v>
      </c>
      <c r="AC1657" s="9" t="s">
        <v>10</v>
      </c>
      <c r="AD1657" s="9" t="s">
        <v>11</v>
      </c>
      <c r="AE1657" s="9" t="s">
        <v>12</v>
      </c>
      <c r="AF1657" s="9" t="s">
        <v>13</v>
      </c>
    </row>
    <row r="1658" spans="1:32" x14ac:dyDescent="0.25">
      <c r="A1658" s="10" t="s">
        <v>15</v>
      </c>
      <c r="B1658" s="7"/>
      <c r="C1658" s="7"/>
      <c r="D1658" s="8"/>
      <c r="E1658" s="8"/>
      <c r="F1658" s="8"/>
      <c r="G1658" s="8"/>
      <c r="H1658" s="8"/>
      <c r="I1658" s="8"/>
      <c r="J1658" s="8"/>
      <c r="K1658" s="8"/>
      <c r="L1658" s="8"/>
      <c r="M1658" s="8"/>
      <c r="N1658" s="8"/>
      <c r="O1658" s="8"/>
      <c r="P1658" s="8"/>
    </row>
    <row r="1659" spans="1:32" x14ac:dyDescent="0.25">
      <c r="A1659" s="11" t="s">
        <v>16</v>
      </c>
      <c r="B1659" s="7"/>
      <c r="C1659" s="7"/>
      <c r="D1659" s="8">
        <v>6596743.5069879768</v>
      </c>
      <c r="E1659" s="8">
        <v>5966837.7405244447</v>
      </c>
      <c r="F1659" s="8">
        <v>5856498.8174835565</v>
      </c>
      <c r="G1659" s="8">
        <v>5940551.0698228218</v>
      </c>
      <c r="H1659" s="8">
        <v>6831273.3836219916</v>
      </c>
      <c r="I1659" s="8">
        <v>7662667.0780303013</v>
      </c>
      <c r="J1659" s="8">
        <v>8248387.3110437104</v>
      </c>
      <c r="K1659" s="8">
        <v>8424184.920289889</v>
      </c>
      <c r="L1659" s="8">
        <v>8178796.1443379745</v>
      </c>
      <c r="M1659" s="8">
        <v>7416056.7647036696</v>
      </c>
      <c r="N1659" s="8">
        <v>6272679.5982449362</v>
      </c>
      <c r="O1659" s="8">
        <v>6124824.7811334115</v>
      </c>
      <c r="P1659" s="8">
        <f>SUM(D1659:O1659)</f>
        <v>83519501.116224691</v>
      </c>
      <c r="U1659" s="22">
        <f>+AF1609+1</f>
        <v>289</v>
      </c>
      <c r="V1659" s="22">
        <f>+U1659+1</f>
        <v>290</v>
      </c>
      <c r="W1659" s="22">
        <f t="shared" ref="W1659:AF1659" si="336">+V1659+1</f>
        <v>291</v>
      </c>
      <c r="X1659" s="22">
        <f t="shared" si="336"/>
        <v>292</v>
      </c>
      <c r="Y1659" s="22">
        <f t="shared" si="336"/>
        <v>293</v>
      </c>
      <c r="Z1659" s="22">
        <f t="shared" si="336"/>
        <v>294</v>
      </c>
      <c r="AA1659" s="22">
        <f t="shared" si="336"/>
        <v>295</v>
      </c>
      <c r="AB1659" s="22">
        <f t="shared" si="336"/>
        <v>296</v>
      </c>
      <c r="AC1659" s="22">
        <f t="shared" si="336"/>
        <v>297</v>
      </c>
      <c r="AD1659" s="22">
        <f t="shared" si="336"/>
        <v>298</v>
      </c>
      <c r="AE1659" s="22">
        <f t="shared" si="336"/>
        <v>299</v>
      </c>
      <c r="AF1659" s="22">
        <f t="shared" si="336"/>
        <v>300</v>
      </c>
    </row>
    <row r="1660" spans="1:32" x14ac:dyDescent="0.25">
      <c r="A1660" s="11" t="s">
        <v>17</v>
      </c>
      <c r="B1660" s="7"/>
      <c r="C1660" s="7"/>
      <c r="D1660" s="8">
        <v>4800896.8985493788</v>
      </c>
      <c r="E1660" s="8">
        <v>4379057.9238815131</v>
      </c>
      <c r="F1660" s="8">
        <v>4466872.6487207068</v>
      </c>
      <c r="G1660" s="8">
        <v>4537367.5738646444</v>
      </c>
      <c r="H1660" s="8">
        <v>4976485.0368191674</v>
      </c>
      <c r="I1660" s="8">
        <v>5222017.1525658853</v>
      </c>
      <c r="J1660" s="8">
        <v>5383351.9373658774</v>
      </c>
      <c r="K1660" s="8">
        <v>5395218.4630945977</v>
      </c>
      <c r="L1660" s="8">
        <v>5317390.4282068061</v>
      </c>
      <c r="M1660" s="8">
        <v>5057354.6142268181</v>
      </c>
      <c r="N1660" s="8">
        <v>4677135.5030067032</v>
      </c>
      <c r="O1660" s="8">
        <v>4755757.0000094175</v>
      </c>
      <c r="P1660" s="8">
        <f>SUM(D1660:O1660)</f>
        <v>58968905.180311523</v>
      </c>
    </row>
    <row r="1661" spans="1:32" x14ac:dyDescent="0.25">
      <c r="A1661" s="11" t="s">
        <v>18</v>
      </c>
      <c r="B1661" s="7"/>
      <c r="C1661" s="7"/>
      <c r="D1661" s="8">
        <v>292452.13329785923</v>
      </c>
      <c r="E1661" s="8">
        <v>291716.45440762513</v>
      </c>
      <c r="F1661" s="8">
        <v>292067.90995997016</v>
      </c>
      <c r="G1661" s="8">
        <v>292646.51217352098</v>
      </c>
      <c r="H1661" s="8">
        <v>293794.38283318008</v>
      </c>
      <c r="I1661" s="8">
        <v>294683.00976876036</v>
      </c>
      <c r="J1661" s="8">
        <v>295326.55469058233</v>
      </c>
      <c r="K1661" s="8">
        <v>295399.59941578005</v>
      </c>
      <c r="L1661" s="8">
        <v>294699.46010020474</v>
      </c>
      <c r="M1661" s="8">
        <v>293638.48081326066</v>
      </c>
      <c r="N1661" s="8">
        <v>292050.28844520735</v>
      </c>
      <c r="O1661" s="8">
        <v>291744.81043751282</v>
      </c>
      <c r="P1661" s="8">
        <f t="shared" ref="P1661:P1664" si="337">SUM(D1661:O1661)</f>
        <v>3520219.5963434633</v>
      </c>
    </row>
    <row r="1662" spans="1:32" x14ac:dyDescent="0.25">
      <c r="A1662" s="11" t="s">
        <v>19</v>
      </c>
      <c r="B1662" s="7"/>
      <c r="C1662" s="7"/>
      <c r="D1662" s="8">
        <v>62039.219081192728</v>
      </c>
      <c r="E1662" s="8">
        <v>57332.560497675266</v>
      </c>
      <c r="F1662" s="8">
        <v>57376.661100610072</v>
      </c>
      <c r="G1662" s="8">
        <v>60092.65846332306</v>
      </c>
      <c r="H1662" s="8">
        <v>59697.711372159421</v>
      </c>
      <c r="I1662" s="8">
        <v>55636.036030976764</v>
      </c>
      <c r="J1662" s="8">
        <v>57761.832590244725</v>
      </c>
      <c r="K1662" s="8">
        <v>67419.189197432977</v>
      </c>
      <c r="L1662" s="8">
        <v>59016.296770121138</v>
      </c>
      <c r="M1662" s="8">
        <v>54861.131775257832</v>
      </c>
      <c r="N1662" s="8">
        <v>54119.974668964016</v>
      </c>
      <c r="O1662" s="8">
        <v>62789.048798308082</v>
      </c>
      <c r="P1662" s="8">
        <f t="shared" si="337"/>
        <v>708142.32034626615</v>
      </c>
    </row>
    <row r="1663" spans="1:32" x14ac:dyDescent="0.25">
      <c r="A1663" s="11" t="s">
        <v>20</v>
      </c>
      <c r="B1663" s="7"/>
      <c r="C1663" s="7"/>
      <c r="D1663" s="8">
        <v>1595.2343732906097</v>
      </c>
      <c r="E1663" s="8">
        <v>1651.7104280479709</v>
      </c>
      <c r="F1663" s="8">
        <v>1859.2864710989131</v>
      </c>
      <c r="G1663" s="8">
        <v>1843.4048362557544</v>
      </c>
      <c r="H1663" s="8">
        <v>2080.1003391658228</v>
      </c>
      <c r="I1663" s="8">
        <v>1953.793072671032</v>
      </c>
      <c r="J1663" s="8">
        <v>1862.041964766961</v>
      </c>
      <c r="K1663" s="8">
        <v>1846.6031961751653</v>
      </c>
      <c r="L1663" s="8">
        <v>1993.1141958530193</v>
      </c>
      <c r="M1663" s="8">
        <v>1903.2122194500582</v>
      </c>
      <c r="N1663" s="8">
        <v>1851.1599884907821</v>
      </c>
      <c r="O1663" s="8">
        <v>1761.5175335783274</v>
      </c>
      <c r="P1663" s="8">
        <f t="shared" si="337"/>
        <v>22201.178618844417</v>
      </c>
    </row>
    <row r="1664" spans="1:32" x14ac:dyDescent="0.25">
      <c r="A1664" s="11" t="s">
        <v>21</v>
      </c>
      <c r="B1664" s="7"/>
      <c r="C1664" s="7"/>
      <c r="D1664" s="8">
        <v>7733.1333384096597</v>
      </c>
      <c r="E1664" s="8">
        <v>7054.2500100553061</v>
      </c>
      <c r="F1664" s="8">
        <v>6640.4333264350907</v>
      </c>
      <c r="G1664" s="8">
        <v>7712.3666379749793</v>
      </c>
      <c r="H1664" s="8">
        <v>7829.8500302076363</v>
      </c>
      <c r="I1664" s="8">
        <v>7716.2166716456413</v>
      </c>
      <c r="J1664" s="8">
        <v>8106.5662156761855</v>
      </c>
      <c r="K1664" s="8">
        <v>8149.9070420101325</v>
      </c>
      <c r="L1664" s="8">
        <v>8087.4724301591514</v>
      </c>
      <c r="M1664" s="8">
        <v>8009.1148963055011</v>
      </c>
      <c r="N1664" s="8">
        <v>7267.2993369483938</v>
      </c>
      <c r="O1664" s="8">
        <v>6923.5833310246444</v>
      </c>
      <c r="P1664" s="8">
        <f t="shared" si="337"/>
        <v>91230.193266852308</v>
      </c>
    </row>
    <row r="1665" spans="1:16" x14ac:dyDescent="0.25">
      <c r="A1665" s="11"/>
      <c r="B1665" s="7"/>
      <c r="C1665" s="7"/>
      <c r="D1665" s="8"/>
      <c r="E1665" s="8"/>
      <c r="F1665" s="8"/>
      <c r="G1665" s="8"/>
      <c r="H1665" s="8"/>
      <c r="I1665" s="8"/>
      <c r="J1665" s="8"/>
      <c r="K1665" s="8"/>
      <c r="L1665" s="8"/>
      <c r="M1665" s="8"/>
      <c r="N1665" s="8"/>
      <c r="O1665" s="8"/>
      <c r="P1665" s="8"/>
    </row>
    <row r="1666" spans="1:16" x14ac:dyDescent="0.25">
      <c r="A1666" s="10" t="s">
        <v>22</v>
      </c>
      <c r="B1666" s="7"/>
      <c r="C1666" s="7"/>
      <c r="D1666" s="8"/>
      <c r="E1666" s="8"/>
      <c r="F1666" s="8"/>
      <c r="G1666" s="8"/>
      <c r="H1666" s="8"/>
      <c r="I1666" s="8"/>
      <c r="J1666" s="8"/>
      <c r="K1666" s="8"/>
      <c r="L1666" s="8"/>
      <c r="M1666" s="8"/>
      <c r="N1666" s="8"/>
      <c r="O1666" s="8"/>
      <c r="P1666" s="8"/>
    </row>
    <row r="1667" spans="1:16" x14ac:dyDescent="0.25">
      <c r="A1667" s="10" t="s">
        <v>23</v>
      </c>
      <c r="B1667" s="7"/>
      <c r="C1667" s="7"/>
      <c r="D1667" s="8">
        <f t="shared" ref="D1667:P1667" si="338">SUM(D1659:D1666)</f>
        <v>11761460.125628108</v>
      </c>
      <c r="E1667" s="8">
        <f t="shared" si="338"/>
        <v>10703650.639749359</v>
      </c>
      <c r="F1667" s="8">
        <f t="shared" si="338"/>
        <v>10681315.757062376</v>
      </c>
      <c r="G1667" s="8">
        <f t="shared" si="338"/>
        <v>10840213.585798541</v>
      </c>
      <c r="H1667" s="8">
        <f t="shared" si="338"/>
        <v>12171160.465015871</v>
      </c>
      <c r="I1667" s="8">
        <f t="shared" si="338"/>
        <v>13244673.286140239</v>
      </c>
      <c r="J1667" s="8">
        <f t="shared" si="338"/>
        <v>13994796.243870858</v>
      </c>
      <c r="K1667" s="8">
        <f t="shared" si="338"/>
        <v>14192218.682235885</v>
      </c>
      <c r="L1667" s="8">
        <f t="shared" si="338"/>
        <v>13859982.916041119</v>
      </c>
      <c r="M1667" s="8">
        <f t="shared" si="338"/>
        <v>12831823.318634761</v>
      </c>
      <c r="N1667" s="8">
        <f t="shared" si="338"/>
        <v>11305103.823691251</v>
      </c>
      <c r="O1667" s="8">
        <f t="shared" si="338"/>
        <v>11243800.741243253</v>
      </c>
      <c r="P1667" s="8">
        <f t="shared" si="338"/>
        <v>146830199.58511162</v>
      </c>
    </row>
    <row r="1668" spans="1:16" x14ac:dyDescent="0.25">
      <c r="A1668" s="10"/>
      <c r="B1668" s="7"/>
      <c r="C1668" s="7"/>
      <c r="D1668" s="8"/>
      <c r="E1668" s="8"/>
      <c r="F1668" s="8"/>
      <c r="G1668" s="8"/>
      <c r="H1668" s="8"/>
      <c r="I1668" s="8"/>
      <c r="J1668" s="8"/>
      <c r="K1668" s="8"/>
      <c r="L1668" s="8"/>
      <c r="M1668" s="8"/>
      <c r="N1668" s="8"/>
      <c r="O1668" s="8"/>
      <c r="P1668" s="8"/>
    </row>
    <row r="1669" spans="1:16" x14ac:dyDescent="0.25">
      <c r="A1669" s="11" t="s">
        <v>24</v>
      </c>
      <c r="B1669" s="7"/>
      <c r="C1669" s="7"/>
      <c r="D1669" s="8">
        <v>485945.57972090691</v>
      </c>
      <c r="E1669" s="8">
        <v>482235.27384371974</v>
      </c>
      <c r="F1669" s="8">
        <v>466142.65118907689</v>
      </c>
      <c r="G1669" s="8">
        <v>550034.3497701711</v>
      </c>
      <c r="H1669" s="8">
        <v>597978.42695529608</v>
      </c>
      <c r="I1669" s="8">
        <v>616279.55486229365</v>
      </c>
      <c r="J1669" s="8">
        <v>641903.13740843884</v>
      </c>
      <c r="K1669" s="8">
        <v>620212.51608533075</v>
      </c>
      <c r="L1669" s="8">
        <v>655862.48993674747</v>
      </c>
      <c r="M1669" s="8">
        <v>631690.96562304429</v>
      </c>
      <c r="N1669" s="8">
        <v>578611.44450852892</v>
      </c>
      <c r="O1669" s="8">
        <v>518785.02023770922</v>
      </c>
      <c r="P1669" s="8">
        <f>SUM(D1669:O1669)</f>
        <v>6845681.4101412641</v>
      </c>
    </row>
    <row r="1670" spans="1:16" x14ac:dyDescent="0.25">
      <c r="A1670" s="7"/>
      <c r="B1670" s="7"/>
      <c r="C1670" s="7"/>
      <c r="D1670" s="8"/>
      <c r="E1670" s="8"/>
      <c r="F1670" s="8"/>
      <c r="G1670" s="8"/>
      <c r="H1670" s="8"/>
      <c r="I1670" s="8"/>
      <c r="J1670" s="8"/>
      <c r="K1670" s="8"/>
      <c r="L1670" s="8"/>
      <c r="M1670" s="8"/>
      <c r="N1670" s="8"/>
      <c r="O1670" s="8"/>
      <c r="P1670" s="8"/>
    </row>
    <row r="1671" spans="1:16" x14ac:dyDescent="0.25">
      <c r="A1671" s="10" t="s">
        <v>25</v>
      </c>
      <c r="B1671" s="7"/>
      <c r="C1671" s="7"/>
      <c r="D1671" s="8">
        <f t="shared" ref="D1671:P1671" si="339">SUM(D1667:D1669)</f>
        <v>12247405.705349015</v>
      </c>
      <c r="E1671" s="8">
        <f t="shared" si="339"/>
        <v>11185885.91359308</v>
      </c>
      <c r="F1671" s="8">
        <f t="shared" si="339"/>
        <v>11147458.408251453</v>
      </c>
      <c r="G1671" s="8">
        <f t="shared" si="339"/>
        <v>11390247.935568713</v>
      </c>
      <c r="H1671" s="8">
        <f t="shared" si="339"/>
        <v>12769138.891971167</v>
      </c>
      <c r="I1671" s="8">
        <f t="shared" si="339"/>
        <v>13860952.841002533</v>
      </c>
      <c r="J1671" s="8">
        <f t="shared" si="339"/>
        <v>14636699.381279297</v>
      </c>
      <c r="K1671" s="8">
        <f t="shared" si="339"/>
        <v>14812431.198321216</v>
      </c>
      <c r="L1671" s="8">
        <f t="shared" si="339"/>
        <v>14515845.405977866</v>
      </c>
      <c r="M1671" s="8">
        <f t="shared" si="339"/>
        <v>13463514.284257805</v>
      </c>
      <c r="N1671" s="8">
        <f t="shared" si="339"/>
        <v>11883715.268199779</v>
      </c>
      <c r="O1671" s="8">
        <f t="shared" si="339"/>
        <v>11762585.761480961</v>
      </c>
      <c r="P1671" s="8">
        <f t="shared" si="339"/>
        <v>153675880.99525288</v>
      </c>
    </row>
    <row r="1672" spans="1:16" x14ac:dyDescent="0.25">
      <c r="A1672" s="7"/>
      <c r="B1672" s="7"/>
      <c r="C1672" s="7"/>
      <c r="D1672" s="8"/>
      <c r="E1672" s="8"/>
      <c r="F1672" s="8"/>
      <c r="G1672" s="8"/>
      <c r="H1672" s="8"/>
      <c r="I1672" s="8"/>
      <c r="J1672" s="8"/>
      <c r="K1672" s="8"/>
      <c r="L1672" s="8"/>
      <c r="M1672" s="8"/>
      <c r="N1672" s="8"/>
      <c r="O1672" s="8"/>
      <c r="P1672" s="8"/>
    </row>
    <row r="1673" spans="1:16" x14ac:dyDescent="0.25">
      <c r="A1673" s="10" t="s">
        <v>26</v>
      </c>
      <c r="B1673" s="7"/>
      <c r="C1673" s="7"/>
      <c r="D1673" s="8"/>
      <c r="E1673" s="8"/>
      <c r="F1673" s="8"/>
      <c r="G1673" s="8"/>
      <c r="H1673" s="8"/>
      <c r="I1673" s="8"/>
      <c r="J1673" s="8"/>
      <c r="K1673" s="8"/>
      <c r="L1673" s="8"/>
      <c r="M1673" s="8"/>
      <c r="N1673" s="8"/>
      <c r="O1673" s="8"/>
      <c r="P1673" s="8"/>
    </row>
    <row r="1674" spans="1:16" x14ac:dyDescent="0.25">
      <c r="A1674" s="11" t="s">
        <v>16</v>
      </c>
      <c r="B1674" s="7"/>
      <c r="C1674" s="7"/>
      <c r="D1674" s="13">
        <v>5892802.9744643196</v>
      </c>
      <c r="E1674" s="13">
        <v>5897912.303649242</v>
      </c>
      <c r="F1674" s="13">
        <v>5903008.1693891091</v>
      </c>
      <c r="G1674" s="13">
        <v>5908165.8537849709</v>
      </c>
      <c r="H1674" s="13">
        <v>5913451.8852578122</v>
      </c>
      <c r="I1674" s="13">
        <v>5918802.37120122</v>
      </c>
      <c r="J1674" s="13">
        <v>5924172.8740791837</v>
      </c>
      <c r="K1674" s="13">
        <v>5929668.2210192122</v>
      </c>
      <c r="L1674" s="13">
        <v>5935114.2728081224</v>
      </c>
      <c r="M1674" s="13">
        <v>5940510.6873021033</v>
      </c>
      <c r="N1674" s="13">
        <v>5945850.4905842934</v>
      </c>
      <c r="O1674" s="13">
        <v>5951180.8420197833</v>
      </c>
      <c r="P1674" s="8">
        <f>AVERAGE(C1674:O1674)</f>
        <v>5921720.078796614</v>
      </c>
    </row>
    <row r="1675" spans="1:16" x14ac:dyDescent="0.25">
      <c r="A1675" s="11" t="s">
        <v>17</v>
      </c>
      <c r="B1675" s="7"/>
      <c r="C1675" s="7"/>
      <c r="D1675" s="13">
        <v>662069.52293028333</v>
      </c>
      <c r="E1675" s="13">
        <v>662524.13589233358</v>
      </c>
      <c r="F1675" s="13">
        <v>662989.67983492359</v>
      </c>
      <c r="G1675" s="13">
        <v>663410.58785817958</v>
      </c>
      <c r="H1675" s="13">
        <v>663748.13355720881</v>
      </c>
      <c r="I1675" s="13">
        <v>664047.39445111784</v>
      </c>
      <c r="J1675" s="13">
        <v>664331.79759180686</v>
      </c>
      <c r="K1675" s="13">
        <v>664638.40031152312</v>
      </c>
      <c r="L1675" s="13">
        <v>664978.37882133911</v>
      </c>
      <c r="M1675" s="13">
        <v>665349.91304126556</v>
      </c>
      <c r="N1675" s="13">
        <v>665755.17559806874</v>
      </c>
      <c r="O1675" s="13">
        <v>666163.98002655816</v>
      </c>
      <c r="P1675" s="8">
        <f>AVERAGE(D1675:O1675)</f>
        <v>664167.25832621742</v>
      </c>
    </row>
    <row r="1676" spans="1:16" x14ac:dyDescent="0.25">
      <c r="A1676" s="11" t="s">
        <v>18</v>
      </c>
      <c r="B1676" s="7"/>
      <c r="C1676" s="7"/>
      <c r="D1676" s="13">
        <v>15175.107830224058</v>
      </c>
      <c r="E1676" s="13">
        <v>15228.653773801407</v>
      </c>
      <c r="F1676" s="13">
        <v>15284.735785436276</v>
      </c>
      <c r="G1676" s="13">
        <v>15323.638661721146</v>
      </c>
      <c r="H1676" s="13">
        <v>15317.560384332455</v>
      </c>
      <c r="I1676" s="13">
        <v>15285.316038347779</v>
      </c>
      <c r="J1676" s="13">
        <v>15247.916105560309</v>
      </c>
      <c r="K1676" s="13">
        <v>15222.121430095554</v>
      </c>
      <c r="L1676" s="13">
        <v>15212.249705818966</v>
      </c>
      <c r="M1676" s="13">
        <v>15220.463154307925</v>
      </c>
      <c r="N1676" s="13">
        <v>15251.563063434634</v>
      </c>
      <c r="O1676" s="13">
        <v>15289.576492256012</v>
      </c>
      <c r="P1676" s="8">
        <f>AVERAGE(D1676:O1676)</f>
        <v>15254.908535444711</v>
      </c>
    </row>
    <row r="1677" spans="1:16" x14ac:dyDescent="0.25">
      <c r="A1677" s="11" t="s">
        <v>19</v>
      </c>
      <c r="B1677" s="7"/>
      <c r="C1677" s="7"/>
      <c r="D1677" s="13">
        <v>5667.1115288893316</v>
      </c>
      <c r="E1677" s="13">
        <v>5672.8807637934779</v>
      </c>
      <c r="F1677" s="13">
        <v>5678.6463951559772</v>
      </c>
      <c r="G1677" s="13">
        <v>5684.4084252085613</v>
      </c>
      <c r="H1677" s="13">
        <v>5690.1668561817542</v>
      </c>
      <c r="I1677" s="13">
        <v>5695.9216903047691</v>
      </c>
      <c r="J1677" s="13">
        <v>5701.6729298055179</v>
      </c>
      <c r="K1677" s="13">
        <v>5707.420576910723</v>
      </c>
      <c r="L1677" s="13">
        <v>5713.1646338457376</v>
      </c>
      <c r="M1677" s="13">
        <v>5718.9051028347594</v>
      </c>
      <c r="N1677" s="13">
        <v>5724.6419861005861</v>
      </c>
      <c r="O1677" s="13">
        <v>5730.3752858648459</v>
      </c>
      <c r="P1677" s="8">
        <f>AVERAGE(D1677:O1677)</f>
        <v>5698.7763479080031</v>
      </c>
    </row>
    <row r="1678" spans="1:16" x14ac:dyDescent="0.25">
      <c r="A1678" s="11" t="s">
        <v>20</v>
      </c>
      <c r="B1678" s="7"/>
      <c r="C1678" s="7"/>
      <c r="D1678" s="13">
        <v>159.00621118012421</v>
      </c>
      <c r="E1678" s="13">
        <v>159.00621118012421</v>
      </c>
      <c r="F1678" s="13">
        <v>159.00621118012421</v>
      </c>
      <c r="G1678" s="13">
        <v>159.00621118012421</v>
      </c>
      <c r="H1678" s="13">
        <v>159.00621118012421</v>
      </c>
      <c r="I1678" s="13">
        <v>159.00621118012421</v>
      </c>
      <c r="J1678" s="13">
        <v>159.00621118012421</v>
      </c>
      <c r="K1678" s="13">
        <v>159.00621118012421</v>
      </c>
      <c r="L1678" s="13">
        <v>159.00621118012421</v>
      </c>
      <c r="M1678" s="13">
        <v>159.00621118012421</v>
      </c>
      <c r="N1678" s="13">
        <v>159.00621118012421</v>
      </c>
      <c r="O1678" s="13">
        <v>158.00624999999999</v>
      </c>
      <c r="P1678" s="8">
        <f>AVERAGE(D1678:O1678)</f>
        <v>158.9228810817805</v>
      </c>
    </row>
    <row r="1679" spans="1:16" x14ac:dyDescent="0.25">
      <c r="A1679" s="11" t="s">
        <v>21</v>
      </c>
      <c r="B1679" s="7"/>
      <c r="C1679" s="7"/>
      <c r="D1679" s="13">
        <v>27</v>
      </c>
      <c r="E1679" s="13">
        <v>27</v>
      </c>
      <c r="F1679" s="13">
        <v>27</v>
      </c>
      <c r="G1679" s="13">
        <v>27</v>
      </c>
      <c r="H1679" s="13">
        <v>27</v>
      </c>
      <c r="I1679" s="13">
        <v>27</v>
      </c>
      <c r="J1679" s="13">
        <v>27</v>
      </c>
      <c r="K1679" s="13">
        <v>27</v>
      </c>
      <c r="L1679" s="13">
        <v>27</v>
      </c>
      <c r="M1679" s="13">
        <v>27</v>
      </c>
      <c r="N1679" s="13">
        <v>27</v>
      </c>
      <c r="O1679" s="13">
        <v>27</v>
      </c>
      <c r="P1679" s="8">
        <f>AVERAGE(D1679:O1679)</f>
        <v>27</v>
      </c>
    </row>
    <row r="1680" spans="1:16" x14ac:dyDescent="0.25">
      <c r="A1680" s="11"/>
      <c r="B1680" s="7"/>
      <c r="C1680" s="7"/>
      <c r="D1680" s="8"/>
      <c r="E1680" s="8"/>
      <c r="F1680" s="8"/>
      <c r="G1680" s="8"/>
      <c r="H1680" s="8"/>
      <c r="I1680" s="8"/>
      <c r="J1680" s="8"/>
      <c r="K1680" s="8"/>
      <c r="L1680" s="8"/>
      <c r="M1680" s="8"/>
      <c r="N1680" s="8"/>
      <c r="O1680" s="8"/>
      <c r="P1680" s="8"/>
    </row>
    <row r="1681" spans="1:16" x14ac:dyDescent="0.25">
      <c r="A1681" s="10" t="s">
        <v>22</v>
      </c>
      <c r="B1681" s="7"/>
      <c r="C1681" s="7"/>
      <c r="D1681" s="8"/>
      <c r="E1681" s="8"/>
      <c r="F1681" s="8"/>
      <c r="G1681" s="8"/>
      <c r="H1681" s="8"/>
      <c r="I1681" s="8"/>
      <c r="J1681" s="8"/>
      <c r="K1681" s="8"/>
      <c r="L1681" s="8"/>
      <c r="M1681" s="8"/>
      <c r="N1681" s="8"/>
      <c r="O1681" s="8"/>
      <c r="P1681" s="8"/>
    </row>
    <row r="1682" spans="1:16" x14ac:dyDescent="0.25">
      <c r="A1682" s="10" t="s">
        <v>26</v>
      </c>
      <c r="B1682" s="7"/>
      <c r="C1682" s="7"/>
      <c r="D1682" s="8">
        <f t="shared" ref="D1682:P1682" si="340">SUM(D1674:D1681)</f>
        <v>6575900.7229648959</v>
      </c>
      <c r="E1682" s="8">
        <f t="shared" si="340"/>
        <v>6581523.9802903505</v>
      </c>
      <c r="F1682" s="8">
        <f t="shared" si="340"/>
        <v>6587147.2376158051</v>
      </c>
      <c r="G1682" s="8">
        <f t="shared" si="340"/>
        <v>6592770.4949412597</v>
      </c>
      <c r="H1682" s="8">
        <f t="shared" si="340"/>
        <v>6598393.7522667153</v>
      </c>
      <c r="I1682" s="8">
        <f t="shared" si="340"/>
        <v>6604017.0095921708</v>
      </c>
      <c r="J1682" s="8">
        <f t="shared" si="340"/>
        <v>6609640.266917536</v>
      </c>
      <c r="K1682" s="8">
        <f t="shared" si="340"/>
        <v>6615422.1695489213</v>
      </c>
      <c r="L1682" s="8">
        <f t="shared" si="340"/>
        <v>6621204.0721803075</v>
      </c>
      <c r="M1682" s="8">
        <f t="shared" si="340"/>
        <v>6626985.9748116918</v>
      </c>
      <c r="N1682" s="8">
        <f t="shared" si="340"/>
        <v>6632767.877443078</v>
      </c>
      <c r="O1682" s="8">
        <f t="shared" si="340"/>
        <v>6638549.7800744614</v>
      </c>
      <c r="P1682" s="8">
        <f t="shared" si="340"/>
        <v>6607026.9448872665</v>
      </c>
    </row>
    <row r="1683" spans="1:16" x14ac:dyDescent="0.25">
      <c r="A1683" s="10"/>
      <c r="B1683" s="7"/>
      <c r="C1683" s="7"/>
      <c r="D1683" s="8"/>
      <c r="E1683" s="8"/>
      <c r="F1683" s="8"/>
      <c r="G1683" s="8"/>
      <c r="H1683" s="8"/>
      <c r="I1683" s="8"/>
      <c r="J1683" s="8"/>
      <c r="K1683" s="8"/>
      <c r="L1683" s="8"/>
      <c r="M1683" s="8"/>
      <c r="N1683" s="8"/>
      <c r="O1683" s="8"/>
      <c r="P1683" s="8"/>
    </row>
    <row r="1684" spans="1:16" x14ac:dyDescent="0.25">
      <c r="A1684" s="11" t="s">
        <v>24</v>
      </c>
      <c r="B1684" s="7"/>
      <c r="C1684" s="7"/>
      <c r="D1684" s="13">
        <v>2</v>
      </c>
      <c r="E1684" s="13">
        <v>2</v>
      </c>
      <c r="F1684" s="13">
        <v>2</v>
      </c>
      <c r="G1684" s="13">
        <v>2</v>
      </c>
      <c r="H1684" s="13">
        <v>2</v>
      </c>
      <c r="I1684" s="13">
        <v>2</v>
      </c>
      <c r="J1684" s="13">
        <v>2</v>
      </c>
      <c r="K1684" s="13">
        <v>2</v>
      </c>
      <c r="L1684" s="13">
        <v>2</v>
      </c>
      <c r="M1684" s="13">
        <v>2</v>
      </c>
      <c r="N1684" s="13">
        <v>2</v>
      </c>
      <c r="O1684" s="13">
        <v>2</v>
      </c>
      <c r="P1684" s="8">
        <f>AVERAGE(D1684:O1684)</f>
        <v>2</v>
      </c>
    </row>
    <row r="1685" spans="1:16" x14ac:dyDescent="0.25">
      <c r="A1685" s="7"/>
      <c r="B1685" s="7"/>
      <c r="C1685" s="7"/>
      <c r="D1685" s="8"/>
      <c r="E1685" s="8"/>
      <c r="F1685" s="8"/>
      <c r="G1685" s="8"/>
      <c r="H1685" s="8"/>
      <c r="I1685" s="8"/>
      <c r="J1685" s="8"/>
      <c r="K1685" s="8"/>
      <c r="L1685" s="8"/>
      <c r="M1685" s="8"/>
      <c r="N1685" s="8"/>
      <c r="O1685" s="8"/>
      <c r="P1685" s="8"/>
    </row>
    <row r="1686" spans="1:16" x14ac:dyDescent="0.25">
      <c r="A1686" s="14" t="s">
        <v>27</v>
      </c>
      <c r="B1686" s="7"/>
      <c r="C1686" s="7"/>
      <c r="D1686" s="8">
        <f t="shared" ref="D1686:P1686" si="341">SUM(D1682:D1684)</f>
        <v>6575902.7229648959</v>
      </c>
      <c r="E1686" s="8">
        <f t="shared" si="341"/>
        <v>6581525.9802903505</v>
      </c>
      <c r="F1686" s="8">
        <f t="shared" si="341"/>
        <v>6587149.2376158051</v>
      </c>
      <c r="G1686" s="8">
        <f t="shared" si="341"/>
        <v>6592772.4949412597</v>
      </c>
      <c r="H1686" s="8">
        <f t="shared" si="341"/>
        <v>6598395.7522667153</v>
      </c>
      <c r="I1686" s="8">
        <f t="shared" si="341"/>
        <v>6604019.0095921708</v>
      </c>
      <c r="J1686" s="8">
        <f t="shared" si="341"/>
        <v>6609642.266917536</v>
      </c>
      <c r="K1686" s="8">
        <f t="shared" si="341"/>
        <v>6615424.1695489213</v>
      </c>
      <c r="L1686" s="8">
        <f t="shared" si="341"/>
        <v>6621206.0721803075</v>
      </c>
      <c r="M1686" s="8">
        <f t="shared" si="341"/>
        <v>6626987.9748116918</v>
      </c>
      <c r="N1686" s="8">
        <f t="shared" si="341"/>
        <v>6632769.877443078</v>
      </c>
      <c r="O1686" s="8">
        <f t="shared" si="341"/>
        <v>6638551.7800744614</v>
      </c>
      <c r="P1686" s="8">
        <f t="shared" si="341"/>
        <v>6607028.9448872665</v>
      </c>
    </row>
    <row r="1687" spans="1:16" x14ac:dyDescent="0.25">
      <c r="A1687" s="7"/>
      <c r="B1687" s="7"/>
      <c r="C1687" s="7"/>
      <c r="D1687" s="8"/>
      <c r="E1687" s="8"/>
      <c r="F1687" s="8"/>
      <c r="G1687" s="8"/>
      <c r="H1687" s="8"/>
      <c r="I1687" s="8"/>
      <c r="J1687" s="8"/>
      <c r="K1687" s="8"/>
      <c r="L1687" s="8"/>
      <c r="M1687" s="8"/>
      <c r="N1687" s="8"/>
      <c r="O1687" s="8"/>
      <c r="P1687" s="8"/>
    </row>
    <row r="1688" spans="1:16" x14ac:dyDescent="0.25">
      <c r="A1688" s="10" t="s">
        <v>28</v>
      </c>
      <c r="B1688" s="7"/>
      <c r="C1688" s="7"/>
      <c r="D1688" s="8"/>
      <c r="E1688" s="8"/>
      <c r="F1688" s="8"/>
      <c r="G1688" s="8"/>
      <c r="H1688" s="8"/>
      <c r="I1688" s="8"/>
      <c r="J1688" s="8"/>
      <c r="K1688" s="8"/>
      <c r="L1688" s="8"/>
      <c r="M1688" s="8"/>
      <c r="N1688" s="8"/>
      <c r="O1688" s="8"/>
      <c r="P1688" s="8"/>
    </row>
    <row r="1689" spans="1:16" x14ac:dyDescent="0.25">
      <c r="A1689" s="11" t="s">
        <v>16</v>
      </c>
      <c r="B1689" s="7"/>
      <c r="C1689" s="7"/>
      <c r="D1689" s="8">
        <f t="shared" ref="D1689:P1694" si="342">(D1659/D1674)*1000</f>
        <v>1119.4576732964074</v>
      </c>
      <c r="E1689" s="8">
        <f t="shared" si="342"/>
        <v>1011.6864126366471</v>
      </c>
      <c r="F1689" s="8">
        <f t="shared" si="342"/>
        <v>992.12107614102024</v>
      </c>
      <c r="G1689" s="8">
        <f t="shared" si="342"/>
        <v>1005.4814331282023</v>
      </c>
      <c r="H1689" s="8">
        <f t="shared" si="342"/>
        <v>1155.2090921128995</v>
      </c>
      <c r="I1689" s="8">
        <f t="shared" si="342"/>
        <v>1294.631345576616</v>
      </c>
      <c r="J1689" s="8">
        <f t="shared" si="342"/>
        <v>1392.3272474262137</v>
      </c>
      <c r="K1689" s="8">
        <f t="shared" si="342"/>
        <v>1420.684025866444</v>
      </c>
      <c r="L1689" s="8">
        <f t="shared" si="342"/>
        <v>1378.0351596277326</v>
      </c>
      <c r="M1689" s="8">
        <f t="shared" si="342"/>
        <v>1248.3870756356955</v>
      </c>
      <c r="N1689" s="8">
        <f t="shared" si="342"/>
        <v>1054.9675960029942</v>
      </c>
      <c r="O1689" s="8">
        <f t="shared" si="342"/>
        <v>1029.178064609896</v>
      </c>
      <c r="P1689" s="8">
        <f t="shared" si="342"/>
        <v>14103.925887222476</v>
      </c>
    </row>
    <row r="1690" spans="1:16" x14ac:dyDescent="0.25">
      <c r="A1690" s="11" t="s">
        <v>17</v>
      </c>
      <c r="B1690" s="7"/>
      <c r="C1690" s="7"/>
      <c r="D1690" s="8">
        <f t="shared" si="342"/>
        <v>7251.3485854187538</v>
      </c>
      <c r="E1690" s="8">
        <f t="shared" si="342"/>
        <v>6609.657953039693</v>
      </c>
      <c r="F1690" s="8">
        <f t="shared" si="342"/>
        <v>6737.4693522120951</v>
      </c>
      <c r="G1690" s="8">
        <f t="shared" si="342"/>
        <v>6839.4560727671396</v>
      </c>
      <c r="H1690" s="8">
        <f t="shared" si="342"/>
        <v>7497.5503285392542</v>
      </c>
      <c r="I1690" s="8">
        <f t="shared" si="342"/>
        <v>7863.9223588585146</v>
      </c>
      <c r="J1690" s="8">
        <f t="shared" si="342"/>
        <v>8103.4085029204534</v>
      </c>
      <c r="K1690" s="8">
        <f t="shared" si="342"/>
        <v>8117.5244472269451</v>
      </c>
      <c r="L1690" s="8">
        <f t="shared" si="342"/>
        <v>7996.3358171611153</v>
      </c>
      <c r="M1690" s="8">
        <f t="shared" si="342"/>
        <v>7601.0449766349584</v>
      </c>
      <c r="N1690" s="8">
        <f t="shared" si="342"/>
        <v>7025.3085134562953</v>
      </c>
      <c r="O1690" s="8">
        <f t="shared" si="342"/>
        <v>7139.0185338748252</v>
      </c>
      <c r="P1690" s="8">
        <f t="shared" si="342"/>
        <v>88786.22732611114</v>
      </c>
    </row>
    <row r="1691" spans="1:16" x14ac:dyDescent="0.25">
      <c r="A1691" s="11" t="s">
        <v>18</v>
      </c>
      <c r="B1691" s="7"/>
      <c r="C1691" s="7"/>
      <c r="D1691" s="8">
        <f t="shared" si="342"/>
        <v>19271.832303911953</v>
      </c>
      <c r="E1691" s="8">
        <f t="shared" si="342"/>
        <v>19155.761155295229</v>
      </c>
      <c r="F1691" s="8">
        <f t="shared" si="342"/>
        <v>19108.469656260633</v>
      </c>
      <c r="G1691" s="8">
        <f t="shared" si="342"/>
        <v>19097.716843490947</v>
      </c>
      <c r="H1691" s="8">
        <f t="shared" si="342"/>
        <v>19180.23337017083</v>
      </c>
      <c r="I1691" s="8">
        <f t="shared" si="342"/>
        <v>19278.830024152594</v>
      </c>
      <c r="J1691" s="8">
        <f t="shared" si="342"/>
        <v>19368.322375730313</v>
      </c>
      <c r="K1691" s="8">
        <f t="shared" si="342"/>
        <v>19405.941594431606</v>
      </c>
      <c r="L1691" s="8">
        <f t="shared" si="342"/>
        <v>19372.510036268781</v>
      </c>
      <c r="M1691" s="8">
        <f t="shared" si="342"/>
        <v>19292.348585998887</v>
      </c>
      <c r="N1691" s="8">
        <f t="shared" si="342"/>
        <v>19148.875904096214</v>
      </c>
      <c r="O1691" s="8">
        <f t="shared" si="342"/>
        <v>19081.287868586685</v>
      </c>
      <c r="P1691" s="8">
        <f t="shared" si="342"/>
        <v>230759.79696399026</v>
      </c>
    </row>
    <row r="1692" spans="1:16" x14ac:dyDescent="0.25">
      <c r="A1692" s="11" t="s">
        <v>19</v>
      </c>
      <c r="B1692" s="7"/>
      <c r="C1692" s="7"/>
      <c r="D1692" s="8">
        <f t="shared" si="342"/>
        <v>10947.238070917492</v>
      </c>
      <c r="E1692" s="8">
        <f t="shared" si="342"/>
        <v>10106.427912885791</v>
      </c>
      <c r="F1692" s="8">
        <f t="shared" si="342"/>
        <v>10103.932717056259</v>
      </c>
      <c r="G1692" s="8">
        <f t="shared" si="342"/>
        <v>10571.488529365877</v>
      </c>
      <c r="H1692" s="8">
        <f t="shared" si="342"/>
        <v>10491.38151499095</v>
      </c>
      <c r="I1692" s="8">
        <f t="shared" si="342"/>
        <v>9767.6967935982757</v>
      </c>
      <c r="J1692" s="8">
        <f t="shared" si="342"/>
        <v>10130.681521259228</v>
      </c>
      <c r="K1692" s="8">
        <f t="shared" si="342"/>
        <v>11812.549695422169</v>
      </c>
      <c r="L1692" s="8">
        <f t="shared" si="342"/>
        <v>10329.878544108247</v>
      </c>
      <c r="M1692" s="8">
        <f t="shared" si="342"/>
        <v>9592.943192581417</v>
      </c>
      <c r="N1692" s="8">
        <f t="shared" si="342"/>
        <v>9453.8618834797289</v>
      </c>
      <c r="O1692" s="8">
        <f t="shared" si="342"/>
        <v>10957.231536508654</v>
      </c>
      <c r="P1692" s="8">
        <f t="shared" si="342"/>
        <v>124262.17087923133</v>
      </c>
    </row>
    <row r="1693" spans="1:16" x14ac:dyDescent="0.25">
      <c r="A1693" s="11" t="s">
        <v>20</v>
      </c>
      <c r="B1693" s="7"/>
      <c r="C1693" s="7"/>
      <c r="D1693" s="8">
        <f t="shared" si="342"/>
        <v>10032.528675772975</v>
      </c>
      <c r="E1693" s="8">
        <f t="shared" si="342"/>
        <v>10387.710113895442</v>
      </c>
      <c r="F1693" s="8">
        <f t="shared" si="342"/>
        <v>11693.16882214551</v>
      </c>
      <c r="G1693" s="8">
        <f t="shared" si="342"/>
        <v>11593.288228014708</v>
      </c>
      <c r="H1693" s="8">
        <f t="shared" si="342"/>
        <v>13081.881039285057</v>
      </c>
      <c r="I1693" s="8">
        <f t="shared" si="342"/>
        <v>12287.526746095162</v>
      </c>
      <c r="J1693" s="8">
        <f t="shared" si="342"/>
        <v>11710.498294042216</v>
      </c>
      <c r="K1693" s="8">
        <f t="shared" si="342"/>
        <v>11613.402913445378</v>
      </c>
      <c r="L1693" s="8">
        <f t="shared" si="342"/>
        <v>12534.81974735688</v>
      </c>
      <c r="M1693" s="8">
        <f t="shared" si="342"/>
        <v>11969.420598885134</v>
      </c>
      <c r="N1693" s="8">
        <f t="shared" si="342"/>
        <v>11642.060865117812</v>
      </c>
      <c r="O1693" s="8">
        <f t="shared" si="342"/>
        <v>11148.404152230229</v>
      </c>
      <c r="P1693" s="8">
        <f t="shared" si="342"/>
        <v>139697.81108750388</v>
      </c>
    </row>
    <row r="1694" spans="1:16" x14ac:dyDescent="0.25">
      <c r="A1694" s="11" t="s">
        <v>21</v>
      </c>
      <c r="B1694" s="7"/>
      <c r="C1694" s="7"/>
      <c r="D1694" s="8">
        <f>(D1664/D1679)*1000</f>
        <v>286412.34586702444</v>
      </c>
      <c r="E1694" s="8">
        <f t="shared" si="342"/>
        <v>261268.5188909373</v>
      </c>
      <c r="F1694" s="8">
        <f t="shared" si="342"/>
        <v>245941.97505315152</v>
      </c>
      <c r="G1694" s="8">
        <f t="shared" si="342"/>
        <v>285643.20881388814</v>
      </c>
      <c r="H1694" s="8">
        <f t="shared" si="342"/>
        <v>289994.4455632458</v>
      </c>
      <c r="I1694" s="8">
        <f t="shared" si="342"/>
        <v>285785.80265354225</v>
      </c>
      <c r="J1694" s="8">
        <f t="shared" si="342"/>
        <v>300243.19317319209</v>
      </c>
      <c r="K1694" s="8">
        <f t="shared" si="342"/>
        <v>301848.40896333824</v>
      </c>
      <c r="L1694" s="8">
        <f t="shared" si="342"/>
        <v>299536.01593182044</v>
      </c>
      <c r="M1694" s="8">
        <f t="shared" si="342"/>
        <v>296633.88504835189</v>
      </c>
      <c r="N1694" s="8">
        <f t="shared" si="342"/>
        <v>269159.23470179236</v>
      </c>
      <c r="O1694" s="8">
        <f t="shared" si="342"/>
        <v>256429.01226017199</v>
      </c>
      <c r="P1694" s="8">
        <f t="shared" si="342"/>
        <v>3378896.046920456</v>
      </c>
    </row>
    <row r="1695" spans="1:16" x14ac:dyDescent="0.25">
      <c r="A1695" s="11"/>
      <c r="B1695" s="7"/>
      <c r="C1695" s="7"/>
      <c r="D1695" s="8"/>
      <c r="E1695" s="8"/>
      <c r="F1695" s="8"/>
      <c r="G1695" s="8"/>
      <c r="H1695" s="8"/>
      <c r="I1695" s="8"/>
      <c r="J1695" s="8"/>
      <c r="K1695" s="8"/>
      <c r="L1695" s="8"/>
      <c r="M1695" s="8"/>
      <c r="N1695" s="8"/>
      <c r="O1695" s="8"/>
      <c r="P1695" s="8"/>
    </row>
    <row r="1696" spans="1:16" x14ac:dyDescent="0.25">
      <c r="A1696" s="10" t="s">
        <v>22</v>
      </c>
      <c r="B1696" s="7"/>
      <c r="C1696" s="7"/>
      <c r="D1696" s="8"/>
      <c r="E1696" s="8"/>
      <c r="F1696" s="8"/>
      <c r="G1696" s="8"/>
      <c r="H1696" s="8"/>
      <c r="I1696" s="8"/>
      <c r="J1696" s="8"/>
      <c r="K1696" s="8"/>
      <c r="L1696" s="8"/>
      <c r="M1696" s="8"/>
      <c r="N1696" s="8"/>
      <c r="O1696" s="8"/>
      <c r="P1696" s="8"/>
    </row>
    <row r="1697" spans="1:32" x14ac:dyDescent="0.25">
      <c r="A1697" s="10" t="s">
        <v>28</v>
      </c>
      <c r="B1697" s="7"/>
      <c r="C1697" s="7"/>
      <c r="D1697" s="8">
        <f t="shared" ref="D1697:P1697" si="343">(D1667/D1682)*1000</f>
        <v>1788.5702082687744</v>
      </c>
      <c r="E1697" s="8">
        <f t="shared" si="343"/>
        <v>1626.3179579385439</v>
      </c>
      <c r="F1697" s="8">
        <f t="shared" si="343"/>
        <v>1621.5389411772799</v>
      </c>
      <c r="G1697" s="8">
        <f t="shared" si="343"/>
        <v>1644.2576901647667</v>
      </c>
      <c r="H1697" s="8">
        <f t="shared" si="343"/>
        <v>1844.5641351480078</v>
      </c>
      <c r="I1697" s="8">
        <f t="shared" si="343"/>
        <v>2005.5480273449748</v>
      </c>
      <c r="J1697" s="8">
        <f t="shared" si="343"/>
        <v>2117.3310011919084</v>
      </c>
      <c r="K1697" s="8">
        <f t="shared" si="343"/>
        <v>2145.3232036442496</v>
      </c>
      <c r="L1697" s="8">
        <f t="shared" si="343"/>
        <v>2093.2722756991147</v>
      </c>
      <c r="M1697" s="8">
        <f t="shared" si="343"/>
        <v>1936.2985476967729</v>
      </c>
      <c r="N1697" s="8">
        <f t="shared" si="343"/>
        <v>1704.4323022577041</v>
      </c>
      <c r="O1697" s="8">
        <f t="shared" si="343"/>
        <v>1693.7134033386938</v>
      </c>
      <c r="P1697" s="8">
        <f t="shared" si="343"/>
        <v>22223.339001021272</v>
      </c>
    </row>
    <row r="1698" spans="1:32" x14ac:dyDescent="0.25">
      <c r="A1698" s="10"/>
      <c r="B1698" s="7"/>
      <c r="C1698" s="7"/>
      <c r="D1698" s="8"/>
      <c r="E1698" s="8"/>
      <c r="F1698" s="8"/>
      <c r="G1698" s="8"/>
      <c r="H1698" s="8"/>
      <c r="I1698" s="8"/>
      <c r="J1698" s="8"/>
      <c r="K1698" s="8"/>
      <c r="L1698" s="8"/>
      <c r="M1698" s="8"/>
      <c r="N1698" s="8"/>
      <c r="O1698" s="8"/>
      <c r="P1698" s="8"/>
    </row>
    <row r="1699" spans="1:32" x14ac:dyDescent="0.25">
      <c r="A1699" s="11" t="s">
        <v>24</v>
      </c>
      <c r="B1699" s="7"/>
      <c r="C1699" s="7"/>
      <c r="D1699" s="8">
        <f t="shared" ref="D1699:P1699" si="344">(D1669/D1684)*1000</f>
        <v>242972789.86045346</v>
      </c>
      <c r="E1699" s="8">
        <f t="shared" si="344"/>
        <v>241117636.92185986</v>
      </c>
      <c r="F1699" s="8">
        <f t="shared" si="344"/>
        <v>233071325.59453845</v>
      </c>
      <c r="G1699" s="8">
        <f t="shared" si="344"/>
        <v>275017174.88508552</v>
      </c>
      <c r="H1699" s="8">
        <f t="shared" si="344"/>
        <v>298989213.47764802</v>
      </c>
      <c r="I1699" s="8">
        <f t="shared" si="344"/>
        <v>308139777.4311468</v>
      </c>
      <c r="J1699" s="8">
        <f t="shared" si="344"/>
        <v>320951568.7042194</v>
      </c>
      <c r="K1699" s="8">
        <f t="shared" si="344"/>
        <v>310106258.04266536</v>
      </c>
      <c r="L1699" s="8">
        <f t="shared" si="344"/>
        <v>327931244.96837372</v>
      </c>
      <c r="M1699" s="8">
        <f t="shared" si="344"/>
        <v>315845482.81152213</v>
      </c>
      <c r="N1699" s="8">
        <f t="shared" si="344"/>
        <v>289305722.25426447</v>
      </c>
      <c r="O1699" s="8">
        <f t="shared" si="344"/>
        <v>259392510.11885461</v>
      </c>
      <c r="P1699" s="8">
        <f t="shared" si="344"/>
        <v>3422840705.070632</v>
      </c>
    </row>
    <row r="1700" spans="1:32" x14ac:dyDescent="0.25">
      <c r="A1700" s="7"/>
      <c r="B1700" s="7"/>
      <c r="C1700" s="7"/>
      <c r="D1700" s="8"/>
      <c r="E1700" s="8"/>
      <c r="F1700" s="8"/>
      <c r="G1700" s="8"/>
      <c r="H1700" s="8"/>
      <c r="I1700" s="8"/>
      <c r="J1700" s="8"/>
      <c r="K1700" s="8"/>
      <c r="L1700" s="8"/>
      <c r="M1700" s="8"/>
      <c r="N1700" s="8"/>
      <c r="O1700" s="8"/>
      <c r="P1700" s="8"/>
    </row>
    <row r="1701" spans="1:32" x14ac:dyDescent="0.25">
      <c r="A1701" s="14" t="s">
        <v>29</v>
      </c>
      <c r="B1701" s="7"/>
      <c r="C1701" s="7"/>
      <c r="D1701" s="8">
        <f t="shared" ref="D1701:P1701" si="345">(D1671/D1686)*1000</f>
        <v>1862.4675913434121</v>
      </c>
      <c r="E1701" s="8">
        <f t="shared" si="345"/>
        <v>1699.5885068434545</v>
      </c>
      <c r="F1701" s="8">
        <f t="shared" si="345"/>
        <v>1692.3039096479065</v>
      </c>
      <c r="G1701" s="8">
        <f t="shared" si="345"/>
        <v>1727.6870913274549</v>
      </c>
      <c r="H1701" s="8">
        <f t="shared" si="345"/>
        <v>1935.1883959952911</v>
      </c>
      <c r="I1701" s="8">
        <f t="shared" si="345"/>
        <v>2098.866284435258</v>
      </c>
      <c r="J1701" s="8">
        <f t="shared" si="345"/>
        <v>2214.446529812762</v>
      </c>
      <c r="K1701" s="8">
        <f t="shared" si="345"/>
        <v>2239.075049261915</v>
      </c>
      <c r="L1701" s="8">
        <f t="shared" si="345"/>
        <v>2192.3264806645598</v>
      </c>
      <c r="M1701" s="8">
        <f t="shared" si="345"/>
        <v>2031.6189399212506</v>
      </c>
      <c r="N1701" s="8">
        <f t="shared" si="345"/>
        <v>1791.6670543047592</v>
      </c>
      <c r="O1701" s="8">
        <f t="shared" si="345"/>
        <v>1771.8602115579229</v>
      </c>
      <c r="P1701" s="8">
        <f t="shared" si="345"/>
        <v>23259.453269713955</v>
      </c>
    </row>
    <row r="1703" spans="1:32" x14ac:dyDescent="0.25">
      <c r="A1703" s="1" t="s">
        <v>69</v>
      </c>
      <c r="B1703" s="2"/>
      <c r="C1703" s="2"/>
      <c r="D1703" s="3"/>
      <c r="E1703" s="3"/>
      <c r="F1703" s="3"/>
      <c r="G1703" s="3"/>
      <c r="H1703" s="3"/>
      <c r="I1703" s="3"/>
      <c r="J1703" s="2"/>
      <c r="K1703" s="3"/>
      <c r="L1703" s="3"/>
      <c r="M1703" s="3"/>
      <c r="N1703" s="3"/>
      <c r="O1703" s="3"/>
      <c r="P1703" s="3"/>
    </row>
    <row r="1704" spans="1:32" x14ac:dyDescent="0.25">
      <c r="A1704" s="1" t="s">
        <v>1</v>
      </c>
      <c r="B1704" s="2"/>
      <c r="C1704" s="2"/>
      <c r="D1704" s="3"/>
      <c r="E1704" s="3"/>
      <c r="F1704" s="3"/>
      <c r="G1704" s="3"/>
      <c r="H1704" s="3"/>
      <c r="I1704" s="2"/>
      <c r="J1704" s="3"/>
      <c r="K1704" s="3"/>
      <c r="L1704" s="3"/>
      <c r="M1704" s="3"/>
      <c r="N1704" s="3"/>
      <c r="O1704" s="3"/>
      <c r="P1704" s="3"/>
    </row>
    <row r="1705" spans="1:32" x14ac:dyDescent="0.25">
      <c r="A1705" s="1" t="s">
        <v>31</v>
      </c>
      <c r="B1705" s="2"/>
      <c r="C1705" s="2"/>
      <c r="D1705" s="3"/>
      <c r="E1705" s="3"/>
      <c r="F1705" s="3"/>
      <c r="G1705" s="3"/>
      <c r="H1705" s="3"/>
      <c r="I1705" s="2"/>
      <c r="J1705" s="3"/>
      <c r="K1705" s="3"/>
      <c r="L1705" s="3"/>
      <c r="M1705" s="3"/>
      <c r="N1705" s="3"/>
      <c r="O1705" s="3"/>
      <c r="P1705" s="3"/>
    </row>
    <row r="1706" spans="1:32" x14ac:dyDescent="0.25">
      <c r="A1706" s="7"/>
      <c r="B1706" s="7"/>
      <c r="C1706" s="7"/>
      <c r="D1706" s="8"/>
      <c r="E1706" s="8"/>
      <c r="F1706" s="8"/>
      <c r="G1706" s="8"/>
      <c r="H1706" s="8"/>
      <c r="I1706" s="8"/>
      <c r="J1706" s="8"/>
      <c r="K1706" s="8"/>
      <c r="L1706" s="8"/>
      <c r="M1706" s="8"/>
      <c r="N1706" s="8"/>
      <c r="O1706" s="8"/>
      <c r="P1706" s="8"/>
    </row>
    <row r="1707" spans="1:32" x14ac:dyDescent="0.25">
      <c r="A1707" s="7"/>
      <c r="B1707" s="7"/>
      <c r="C1707" s="7"/>
      <c r="D1707" s="9" t="s">
        <v>2</v>
      </c>
      <c r="E1707" s="9" t="s">
        <v>3</v>
      </c>
      <c r="F1707" s="9" t="s">
        <v>4</v>
      </c>
      <c r="G1707" s="9" t="s">
        <v>5</v>
      </c>
      <c r="H1707" s="9" t="s">
        <v>6</v>
      </c>
      <c r="I1707" s="9" t="s">
        <v>7</v>
      </c>
      <c r="J1707" s="9" t="s">
        <v>8</v>
      </c>
      <c r="K1707" s="9" t="s">
        <v>9</v>
      </c>
      <c r="L1707" s="9" t="s">
        <v>10</v>
      </c>
      <c r="M1707" s="9" t="s">
        <v>11</v>
      </c>
      <c r="N1707" s="9" t="s">
        <v>12</v>
      </c>
      <c r="O1707" s="9" t="s">
        <v>13</v>
      </c>
      <c r="P1707" s="9" t="s">
        <v>14</v>
      </c>
      <c r="U1707" s="9" t="s">
        <v>2</v>
      </c>
      <c r="V1707" s="9" t="s">
        <v>3</v>
      </c>
      <c r="W1707" s="9" t="s">
        <v>4</v>
      </c>
      <c r="X1707" s="9" t="s">
        <v>5</v>
      </c>
      <c r="Y1707" s="9" t="s">
        <v>6</v>
      </c>
      <c r="Z1707" s="9" t="s">
        <v>7</v>
      </c>
      <c r="AA1707" s="9" t="s">
        <v>8</v>
      </c>
      <c r="AB1707" s="9" t="s">
        <v>9</v>
      </c>
      <c r="AC1707" s="9" t="s">
        <v>10</v>
      </c>
      <c r="AD1707" s="9" t="s">
        <v>11</v>
      </c>
      <c r="AE1707" s="9" t="s">
        <v>12</v>
      </c>
      <c r="AF1707" s="9" t="s">
        <v>13</v>
      </c>
    </row>
    <row r="1708" spans="1:32" x14ac:dyDescent="0.25">
      <c r="A1708" s="10" t="s">
        <v>15</v>
      </c>
      <c r="B1708" s="7"/>
      <c r="C1708" s="7"/>
      <c r="D1708" s="8"/>
      <c r="E1708" s="8"/>
      <c r="F1708" s="8"/>
      <c r="G1708" s="8"/>
      <c r="H1708" s="8"/>
      <c r="I1708" s="8"/>
      <c r="J1708" s="8"/>
      <c r="K1708" s="8"/>
      <c r="L1708" s="8"/>
      <c r="M1708" s="8"/>
      <c r="N1708" s="8"/>
      <c r="O1708" s="8"/>
      <c r="P1708" s="8"/>
    </row>
    <row r="1709" spans="1:32" x14ac:dyDescent="0.25">
      <c r="A1709" s="11" t="s">
        <v>16</v>
      </c>
      <c r="B1709" s="7"/>
      <c r="C1709" s="7"/>
      <c r="D1709" s="8">
        <v>6691201.7888421798</v>
      </c>
      <c r="E1709" s="8">
        <v>6052470.2595371678</v>
      </c>
      <c r="F1709" s="8">
        <v>5941279.3655514996</v>
      </c>
      <c r="G1709" s="8">
        <v>6026332.1157526728</v>
      </c>
      <c r="H1709" s="8">
        <v>6928221.7071832335</v>
      </c>
      <c r="I1709" s="8">
        <v>7769443.9584547598</v>
      </c>
      <c r="J1709" s="8">
        <v>8362188.4176040273</v>
      </c>
      <c r="K1709" s="8">
        <v>8540161.413798064</v>
      </c>
      <c r="L1709" s="8">
        <v>8291663.6472291043</v>
      </c>
      <c r="M1709" s="8">
        <v>7519386.1680814717</v>
      </c>
      <c r="N1709" s="8">
        <v>6362080.371596802</v>
      </c>
      <c r="O1709" s="8">
        <v>6213356.5864701457</v>
      </c>
      <c r="P1709" s="8">
        <f>SUM(D1709:O1709)</f>
        <v>84697785.800101131</v>
      </c>
      <c r="U1709" s="22">
        <f>+AF1659+1</f>
        <v>301</v>
      </c>
      <c r="V1709" s="22">
        <f>+U1709+1</f>
        <v>302</v>
      </c>
      <c r="W1709" s="22">
        <f t="shared" ref="W1709:AF1709" si="346">+V1709+1</f>
        <v>303</v>
      </c>
      <c r="X1709" s="22">
        <f t="shared" si="346"/>
        <v>304</v>
      </c>
      <c r="Y1709" s="22">
        <f t="shared" si="346"/>
        <v>305</v>
      </c>
      <c r="Z1709" s="22">
        <f t="shared" si="346"/>
        <v>306</v>
      </c>
      <c r="AA1709" s="22">
        <f t="shared" si="346"/>
        <v>307</v>
      </c>
      <c r="AB1709" s="22">
        <f t="shared" si="346"/>
        <v>308</v>
      </c>
      <c r="AC1709" s="22">
        <f t="shared" si="346"/>
        <v>309</v>
      </c>
      <c r="AD1709" s="22">
        <f t="shared" si="346"/>
        <v>310</v>
      </c>
      <c r="AE1709" s="22">
        <f t="shared" si="346"/>
        <v>311</v>
      </c>
      <c r="AF1709" s="22">
        <f t="shared" si="346"/>
        <v>312</v>
      </c>
    </row>
    <row r="1710" spans="1:32" x14ac:dyDescent="0.25">
      <c r="A1710" s="11" t="s">
        <v>17</v>
      </c>
      <c r="B1710" s="7"/>
      <c r="C1710" s="7"/>
      <c r="D1710" s="8">
        <v>4850584.6084629372</v>
      </c>
      <c r="E1710" s="8">
        <v>4424465.1536635822</v>
      </c>
      <c r="F1710" s="8">
        <v>4512844.9349625856</v>
      </c>
      <c r="G1710" s="8">
        <v>4584110.3563847914</v>
      </c>
      <c r="H1710" s="8">
        <v>5028269.5451197801</v>
      </c>
      <c r="I1710" s="8">
        <v>5277000.3682739101</v>
      </c>
      <c r="J1710" s="8">
        <v>5440281.6226852871</v>
      </c>
      <c r="K1710" s="8">
        <v>5452361.7861296954</v>
      </c>
      <c r="L1710" s="8">
        <v>5373394.3091103313</v>
      </c>
      <c r="M1710" s="8">
        <v>5110130.746837182</v>
      </c>
      <c r="N1710" s="8">
        <v>4725057.5584070608</v>
      </c>
      <c r="O1710" s="8">
        <v>4803736.0809730068</v>
      </c>
      <c r="P1710" s="8">
        <f>SUM(D1710:O1710)</f>
        <v>59582237.071010157</v>
      </c>
    </row>
    <row r="1711" spans="1:32" x14ac:dyDescent="0.25">
      <c r="A1711" s="11" t="s">
        <v>18</v>
      </c>
      <c r="B1711" s="7"/>
      <c r="C1711" s="7"/>
      <c r="D1711" s="8">
        <v>292452.13329785923</v>
      </c>
      <c r="E1711" s="8">
        <v>291716.45440762513</v>
      </c>
      <c r="F1711" s="8">
        <v>292067.90995997016</v>
      </c>
      <c r="G1711" s="8">
        <v>292646.51217352098</v>
      </c>
      <c r="H1711" s="8">
        <v>293794.38283318008</v>
      </c>
      <c r="I1711" s="8">
        <v>294683.00976876036</v>
      </c>
      <c r="J1711" s="8">
        <v>295326.55469058233</v>
      </c>
      <c r="K1711" s="8">
        <v>295399.59941578005</v>
      </c>
      <c r="L1711" s="8">
        <v>294699.46010020474</v>
      </c>
      <c r="M1711" s="8">
        <v>293638.48081326066</v>
      </c>
      <c r="N1711" s="8">
        <v>292050.28844520735</v>
      </c>
      <c r="O1711" s="8">
        <v>291744.81043751282</v>
      </c>
      <c r="P1711" s="8">
        <f t="shared" ref="P1711:P1714" si="347">SUM(D1711:O1711)</f>
        <v>3520219.5963434633</v>
      </c>
    </row>
    <row r="1712" spans="1:32" x14ac:dyDescent="0.25">
      <c r="A1712" s="11" t="s">
        <v>19</v>
      </c>
      <c r="B1712" s="7"/>
      <c r="C1712" s="7"/>
      <c r="D1712" s="8">
        <v>62039.219081192728</v>
      </c>
      <c r="E1712" s="8">
        <v>57332.560497675266</v>
      </c>
      <c r="F1712" s="8">
        <v>57376.661100610072</v>
      </c>
      <c r="G1712" s="8">
        <v>60092.65846332306</v>
      </c>
      <c r="H1712" s="8">
        <v>59697.711372159421</v>
      </c>
      <c r="I1712" s="8">
        <v>55636.036030976764</v>
      </c>
      <c r="J1712" s="8">
        <v>57761.832590244725</v>
      </c>
      <c r="K1712" s="8">
        <v>67419.189197432977</v>
      </c>
      <c r="L1712" s="8">
        <v>59016.296770121138</v>
      </c>
      <c r="M1712" s="8">
        <v>54861.131775257832</v>
      </c>
      <c r="N1712" s="8">
        <v>54119.974668964016</v>
      </c>
      <c r="O1712" s="8">
        <v>62789.048798308082</v>
      </c>
      <c r="P1712" s="8">
        <f t="shared" si="347"/>
        <v>708142.32034626615</v>
      </c>
    </row>
    <row r="1713" spans="1:16" x14ac:dyDescent="0.25">
      <c r="A1713" s="11" t="s">
        <v>20</v>
      </c>
      <c r="B1713" s="7"/>
      <c r="C1713" s="7"/>
      <c r="D1713" s="8">
        <v>1592.5478755773295</v>
      </c>
      <c r="E1713" s="8">
        <v>1648.6672627639371</v>
      </c>
      <c r="F1713" s="8">
        <v>1856.0273534449632</v>
      </c>
      <c r="G1713" s="8">
        <v>1840.599062503293</v>
      </c>
      <c r="H1713" s="8">
        <v>2077.4195468042926</v>
      </c>
      <c r="I1713" s="8">
        <v>1951.2352944064266</v>
      </c>
      <c r="J1713" s="8">
        <v>1859.823486037845</v>
      </c>
      <c r="K1713" s="8">
        <v>1844.3697021817056</v>
      </c>
      <c r="L1713" s="8">
        <v>1990.2903298729032</v>
      </c>
      <c r="M1713" s="8">
        <v>1900.3103066083308</v>
      </c>
      <c r="N1713" s="8">
        <v>1847.8212164166086</v>
      </c>
      <c r="O1713" s="8">
        <v>1758.5949017011792</v>
      </c>
      <c r="P1713" s="8">
        <f t="shared" si="347"/>
        <v>22167.706338318814</v>
      </c>
    </row>
    <row r="1714" spans="1:16" x14ac:dyDescent="0.25">
      <c r="A1714" s="11" t="s">
        <v>21</v>
      </c>
      <c r="B1714" s="7"/>
      <c r="C1714" s="7"/>
      <c r="D1714" s="8">
        <v>7733.1333422169064</v>
      </c>
      <c r="E1714" s="8">
        <v>7054.2500175967853</v>
      </c>
      <c r="F1714" s="8">
        <v>6640.4333212614083</v>
      </c>
      <c r="G1714" s="8">
        <v>7712.3666164562128</v>
      </c>
      <c r="H1714" s="8">
        <v>7829.8500528633622</v>
      </c>
      <c r="I1714" s="8">
        <v>7716.2166753798738</v>
      </c>
      <c r="J1714" s="8">
        <v>8106.5662235871732</v>
      </c>
      <c r="K1714" s="8">
        <v>8149.9070350561906</v>
      </c>
      <c r="L1714" s="8">
        <v>8087.4724258554379</v>
      </c>
      <c r="M1714" s="8">
        <v>8009.1148954577038</v>
      </c>
      <c r="N1714" s="8">
        <v>7267.2993396596894</v>
      </c>
      <c r="O1714" s="8">
        <v>6923.5833292931293</v>
      </c>
      <c r="P1714" s="8">
        <f t="shared" si="347"/>
        <v>91230.193274683872</v>
      </c>
    </row>
    <row r="1715" spans="1:16" x14ac:dyDescent="0.25">
      <c r="A1715" s="11"/>
      <c r="B1715" s="7"/>
      <c r="C1715" s="7"/>
      <c r="D1715" s="8"/>
      <c r="E1715" s="8"/>
      <c r="F1715" s="8"/>
      <c r="G1715" s="8"/>
      <c r="H1715" s="8"/>
      <c r="I1715" s="8"/>
      <c r="J1715" s="8"/>
      <c r="K1715" s="8"/>
      <c r="L1715" s="8"/>
      <c r="M1715" s="8"/>
      <c r="N1715" s="8"/>
      <c r="O1715" s="8"/>
      <c r="P1715" s="8"/>
    </row>
    <row r="1716" spans="1:16" x14ac:dyDescent="0.25">
      <c r="A1716" s="10" t="s">
        <v>22</v>
      </c>
      <c r="B1716" s="7"/>
      <c r="C1716" s="7"/>
      <c r="D1716" s="8"/>
      <c r="E1716" s="8"/>
      <c r="F1716" s="8"/>
      <c r="G1716" s="8"/>
      <c r="H1716" s="8"/>
      <c r="I1716" s="8"/>
      <c r="J1716" s="8"/>
      <c r="K1716" s="8"/>
      <c r="L1716" s="8"/>
      <c r="M1716" s="8"/>
      <c r="N1716" s="8"/>
      <c r="O1716" s="8"/>
      <c r="P1716" s="8"/>
    </row>
    <row r="1717" spans="1:16" x14ac:dyDescent="0.25">
      <c r="A1717" s="10" t="s">
        <v>23</v>
      </c>
      <c r="B1717" s="7"/>
      <c r="C1717" s="7"/>
      <c r="D1717" s="8">
        <f t="shared" ref="D1717:P1717" si="348">SUM(D1709:D1716)</f>
        <v>11905603.430901963</v>
      </c>
      <c r="E1717" s="8">
        <f t="shared" si="348"/>
        <v>10834687.345386412</v>
      </c>
      <c r="F1717" s="8">
        <f t="shared" si="348"/>
        <v>10812065.332249371</v>
      </c>
      <c r="G1717" s="8">
        <f t="shared" si="348"/>
        <v>10972734.608453266</v>
      </c>
      <c r="H1717" s="8">
        <f t="shared" si="348"/>
        <v>12319890.616108021</v>
      </c>
      <c r="I1717" s="8">
        <f t="shared" si="348"/>
        <v>13406430.824498193</v>
      </c>
      <c r="J1717" s="8">
        <f t="shared" si="348"/>
        <v>14165524.817279767</v>
      </c>
      <c r="K1717" s="8">
        <f t="shared" si="348"/>
        <v>14365336.265278207</v>
      </c>
      <c r="L1717" s="8">
        <f t="shared" si="348"/>
        <v>14028851.475965492</v>
      </c>
      <c r="M1717" s="8">
        <f t="shared" si="348"/>
        <v>12987925.952709239</v>
      </c>
      <c r="N1717" s="8">
        <f t="shared" si="348"/>
        <v>11442423.313674113</v>
      </c>
      <c r="O1717" s="8">
        <f t="shared" si="348"/>
        <v>11380308.704909969</v>
      </c>
      <c r="P1717" s="8">
        <f t="shared" si="348"/>
        <v>148621782.68741399</v>
      </c>
    </row>
    <row r="1718" spans="1:16" x14ac:dyDescent="0.25">
      <c r="A1718" s="10"/>
      <c r="B1718" s="7"/>
      <c r="C1718" s="7"/>
      <c r="D1718" s="8"/>
      <c r="E1718" s="8"/>
      <c r="F1718" s="8"/>
      <c r="G1718" s="8"/>
      <c r="H1718" s="8"/>
      <c r="I1718" s="8"/>
      <c r="J1718" s="8"/>
      <c r="K1718" s="8"/>
      <c r="L1718" s="8"/>
      <c r="M1718" s="8"/>
      <c r="N1718" s="8"/>
      <c r="O1718" s="8"/>
      <c r="P1718" s="8"/>
    </row>
    <row r="1719" spans="1:16" x14ac:dyDescent="0.25">
      <c r="A1719" s="11" t="s">
        <v>24</v>
      </c>
      <c r="B1719" s="7"/>
      <c r="C1719" s="7"/>
      <c r="D1719" s="8">
        <v>493028.98435297603</v>
      </c>
      <c r="E1719" s="8">
        <v>489262.39783661708</v>
      </c>
      <c r="F1719" s="8">
        <v>472940.16367653245</v>
      </c>
      <c r="G1719" s="8">
        <v>558062.45640382811</v>
      </c>
      <c r="H1719" s="8">
        <v>606714.58602685831</v>
      </c>
      <c r="I1719" s="8">
        <v>625259.46966044593</v>
      </c>
      <c r="J1719" s="8">
        <v>651244.06725267263</v>
      </c>
      <c r="K1719" s="8">
        <v>629201.18371147383</v>
      </c>
      <c r="L1719" s="8">
        <v>665388.59604368662</v>
      </c>
      <c r="M1719" s="8">
        <v>640901.01910697285</v>
      </c>
      <c r="N1719" s="8">
        <v>587045.3057149566</v>
      </c>
      <c r="O1719" s="8">
        <v>526364.91250150639</v>
      </c>
      <c r="P1719" s="8">
        <f>SUM(D1719:O1719)</f>
        <v>6945413.1422885265</v>
      </c>
    </row>
    <row r="1720" spans="1:16" x14ac:dyDescent="0.25">
      <c r="A1720" s="7"/>
      <c r="B1720" s="7"/>
      <c r="C1720" s="7"/>
      <c r="D1720" s="8"/>
      <c r="E1720" s="8"/>
      <c r="F1720" s="8"/>
      <c r="G1720" s="8"/>
      <c r="H1720" s="8"/>
      <c r="I1720" s="8"/>
      <c r="J1720" s="8"/>
      <c r="K1720" s="8"/>
      <c r="L1720" s="8"/>
      <c r="M1720" s="8"/>
      <c r="N1720" s="8"/>
      <c r="O1720" s="8"/>
      <c r="P1720" s="8"/>
    </row>
    <row r="1721" spans="1:16" x14ac:dyDescent="0.25">
      <c r="A1721" s="10" t="s">
        <v>25</v>
      </c>
      <c r="B1721" s="7"/>
      <c r="C1721" s="7"/>
      <c r="D1721" s="8">
        <f t="shared" ref="D1721:P1721" si="349">SUM(D1717:D1719)</f>
        <v>12398632.415254939</v>
      </c>
      <c r="E1721" s="8">
        <f t="shared" si="349"/>
        <v>11323949.743223028</v>
      </c>
      <c r="F1721" s="8">
        <f t="shared" si="349"/>
        <v>11285005.495925903</v>
      </c>
      <c r="G1721" s="8">
        <f t="shared" si="349"/>
        <v>11530797.064857094</v>
      </c>
      <c r="H1721" s="8">
        <f t="shared" si="349"/>
        <v>12926605.202134879</v>
      </c>
      <c r="I1721" s="8">
        <f t="shared" si="349"/>
        <v>14031690.294158639</v>
      </c>
      <c r="J1721" s="8">
        <f t="shared" si="349"/>
        <v>14816768.88453244</v>
      </c>
      <c r="K1721" s="8">
        <f t="shared" si="349"/>
        <v>14994537.448989682</v>
      </c>
      <c r="L1721" s="8">
        <f t="shared" si="349"/>
        <v>14694240.07200918</v>
      </c>
      <c r="M1721" s="8">
        <f t="shared" si="349"/>
        <v>13628826.971816212</v>
      </c>
      <c r="N1721" s="8">
        <f t="shared" si="349"/>
        <v>12029468.61938907</v>
      </c>
      <c r="O1721" s="8">
        <f t="shared" si="349"/>
        <v>11906673.617411476</v>
      </c>
      <c r="P1721" s="8">
        <f t="shared" si="349"/>
        <v>155567195.82970253</v>
      </c>
    </row>
    <row r="1722" spans="1:16" x14ac:dyDescent="0.25">
      <c r="A1722" s="7"/>
      <c r="B1722" s="7"/>
      <c r="C1722" s="7"/>
      <c r="D1722" s="8"/>
      <c r="E1722" s="8"/>
      <c r="F1722" s="8"/>
      <c r="G1722" s="8"/>
      <c r="H1722" s="8"/>
      <c r="I1722" s="8"/>
      <c r="J1722" s="8"/>
      <c r="K1722" s="8"/>
      <c r="L1722" s="8"/>
      <c r="M1722" s="8"/>
      <c r="N1722" s="8"/>
      <c r="O1722" s="8"/>
      <c r="P1722" s="8"/>
    </row>
    <row r="1723" spans="1:16" x14ac:dyDescent="0.25">
      <c r="A1723" s="10" t="s">
        <v>26</v>
      </c>
      <c r="B1723" s="7"/>
      <c r="C1723" s="7"/>
      <c r="D1723" s="8"/>
      <c r="E1723" s="8"/>
      <c r="F1723" s="8"/>
      <c r="G1723" s="8"/>
      <c r="H1723" s="8"/>
      <c r="I1723" s="8"/>
      <c r="J1723" s="8"/>
      <c r="K1723" s="8"/>
      <c r="L1723" s="8"/>
      <c r="M1723" s="8"/>
      <c r="N1723" s="8"/>
      <c r="O1723" s="8"/>
      <c r="P1723" s="8"/>
    </row>
    <row r="1724" spans="1:16" x14ac:dyDescent="0.25">
      <c r="A1724" s="11" t="s">
        <v>16</v>
      </c>
      <c r="B1724" s="7"/>
      <c r="C1724" s="7"/>
      <c r="D1724" s="13">
        <v>5958808.5598675534</v>
      </c>
      <c r="E1724" s="13">
        <v>5963838.894451784</v>
      </c>
      <c r="F1724" s="13">
        <v>5968835.8258582158</v>
      </c>
      <c r="G1724" s="13">
        <v>5973921.5522566196</v>
      </c>
      <c r="H1724" s="13">
        <v>5979202.2287589367</v>
      </c>
      <c r="I1724" s="13">
        <v>5984592.6378294965</v>
      </c>
      <c r="J1724" s="13">
        <v>5990015.0236173533</v>
      </c>
      <c r="K1724" s="13">
        <v>5995564.3626323072</v>
      </c>
      <c r="L1724" s="13">
        <v>6001039.0358961113</v>
      </c>
      <c r="M1724" s="13">
        <v>6006433.5596336834</v>
      </c>
      <c r="N1724" s="13">
        <v>6011741.3490745947</v>
      </c>
      <c r="O1724" s="13">
        <v>6017037.1950618252</v>
      </c>
      <c r="P1724" s="8">
        <f>AVERAGE(C1724:O1724)</f>
        <v>5987585.8520782068</v>
      </c>
    </row>
    <row r="1725" spans="1:16" x14ac:dyDescent="0.25">
      <c r="A1725" s="11" t="s">
        <v>17</v>
      </c>
      <c r="B1725" s="7"/>
      <c r="C1725" s="7"/>
      <c r="D1725" s="13">
        <v>665375.0819916937</v>
      </c>
      <c r="E1725" s="13">
        <v>665871.17050228175</v>
      </c>
      <c r="F1725" s="13">
        <v>666390.41558550473</v>
      </c>
      <c r="G1725" s="13">
        <v>666847.47855766048</v>
      </c>
      <c r="H1725" s="13">
        <v>667179.86723240302</v>
      </c>
      <c r="I1725" s="13">
        <v>667446.320260179</v>
      </c>
      <c r="J1725" s="13">
        <v>667689.86893528141</v>
      </c>
      <c r="K1725" s="13">
        <v>667962.95873954473</v>
      </c>
      <c r="L1725" s="13">
        <v>668284.88645917526</v>
      </c>
      <c r="M1725" s="13">
        <v>668656.82815096457</v>
      </c>
      <c r="N1725" s="13">
        <v>669080.54635917628</v>
      </c>
      <c r="O1725" s="13">
        <v>669508.54110986053</v>
      </c>
      <c r="P1725" s="8">
        <f>AVERAGE(D1725:O1725)</f>
        <v>667524.49699031061</v>
      </c>
    </row>
    <row r="1726" spans="1:16" x14ac:dyDescent="0.25">
      <c r="A1726" s="11" t="s">
        <v>18</v>
      </c>
      <c r="B1726" s="7"/>
      <c r="C1726" s="7"/>
      <c r="D1726" s="13">
        <v>15262.462488154055</v>
      </c>
      <c r="E1726" s="13">
        <v>15339.153154787935</v>
      </c>
      <c r="F1726" s="13">
        <v>15426.093989874533</v>
      </c>
      <c r="G1726" s="13">
        <v>15486.425505184638</v>
      </c>
      <c r="H1726" s="13">
        <v>15476.484772963158</v>
      </c>
      <c r="I1726" s="13">
        <v>15422.750676273912</v>
      </c>
      <c r="J1726" s="13">
        <v>15359.947769516988</v>
      </c>
      <c r="K1726" s="13">
        <v>15313.721665560053</v>
      </c>
      <c r="L1726" s="13">
        <v>15293.326947723745</v>
      </c>
      <c r="M1726" s="13">
        <v>15303.071332142095</v>
      </c>
      <c r="N1726" s="13">
        <v>15347.777042828637</v>
      </c>
      <c r="O1726" s="13">
        <v>15401.153092622326</v>
      </c>
      <c r="P1726" s="8">
        <f>AVERAGE(D1726:O1726)</f>
        <v>15369.36403646934</v>
      </c>
    </row>
    <row r="1727" spans="1:16" x14ac:dyDescent="0.25">
      <c r="A1727" s="11" t="s">
        <v>19</v>
      </c>
      <c r="B1727" s="7"/>
      <c r="C1727" s="7"/>
      <c r="D1727" s="13">
        <v>5738.9654023940657</v>
      </c>
      <c r="E1727" s="13">
        <v>5744.6866658569434</v>
      </c>
      <c r="F1727" s="13">
        <v>5750.4043660307943</v>
      </c>
      <c r="G1727" s="13">
        <v>5756.1185050765853</v>
      </c>
      <c r="H1727" s="13">
        <v>5761.8290851544261</v>
      </c>
      <c r="I1727" s="13">
        <v>5767.5361084233855</v>
      </c>
      <c r="J1727" s="13">
        <v>5773.239577041516</v>
      </c>
      <c r="K1727" s="13">
        <v>5778.9394931660199</v>
      </c>
      <c r="L1727" s="13">
        <v>5784.6358589529691</v>
      </c>
      <c r="M1727" s="13">
        <v>5790.3286765576458</v>
      </c>
      <c r="N1727" s="13">
        <v>5796.0179481341384</v>
      </c>
      <c r="O1727" s="13">
        <v>5801.7036758357181</v>
      </c>
      <c r="P1727" s="8">
        <f>AVERAGE(D1727:O1727)</f>
        <v>5770.3671135520171</v>
      </c>
    </row>
    <row r="1728" spans="1:16" x14ac:dyDescent="0.25">
      <c r="A1728" s="11" t="s">
        <v>20</v>
      </c>
      <c r="B1728" s="7"/>
      <c r="C1728" s="7"/>
      <c r="D1728" s="13">
        <v>158.0185949616141</v>
      </c>
      <c r="E1728" s="13">
        <v>158.0185949616141</v>
      </c>
      <c r="F1728" s="13">
        <v>158.0185949616141</v>
      </c>
      <c r="G1728" s="13">
        <v>158.0185949616141</v>
      </c>
      <c r="H1728" s="13">
        <v>158.0185949616141</v>
      </c>
      <c r="I1728" s="13">
        <v>158.0185949616141</v>
      </c>
      <c r="J1728" s="13">
        <v>158.0185949616141</v>
      </c>
      <c r="K1728" s="13">
        <v>158.0185949616141</v>
      </c>
      <c r="L1728" s="13">
        <v>158.0185949616141</v>
      </c>
      <c r="M1728" s="13">
        <v>158.0185949616141</v>
      </c>
      <c r="N1728" s="13">
        <v>158.0185949616141</v>
      </c>
      <c r="O1728" s="13">
        <v>157.01871093749997</v>
      </c>
      <c r="P1728" s="8">
        <f>AVERAGE(D1728:O1728)</f>
        <v>157.93527129293793</v>
      </c>
    </row>
    <row r="1729" spans="1:16" x14ac:dyDescent="0.25">
      <c r="A1729" s="11" t="s">
        <v>21</v>
      </c>
      <c r="B1729" s="7"/>
      <c r="C1729" s="7"/>
      <c r="D1729" s="13">
        <v>27</v>
      </c>
      <c r="E1729" s="13">
        <v>27</v>
      </c>
      <c r="F1729" s="13">
        <v>27</v>
      </c>
      <c r="G1729" s="13">
        <v>27</v>
      </c>
      <c r="H1729" s="13">
        <v>27</v>
      </c>
      <c r="I1729" s="13">
        <v>27</v>
      </c>
      <c r="J1729" s="13">
        <v>27</v>
      </c>
      <c r="K1729" s="13">
        <v>27</v>
      </c>
      <c r="L1729" s="13">
        <v>27</v>
      </c>
      <c r="M1729" s="13">
        <v>27</v>
      </c>
      <c r="N1729" s="13">
        <v>27</v>
      </c>
      <c r="O1729" s="13">
        <v>27</v>
      </c>
      <c r="P1729" s="8">
        <f>AVERAGE(D1729:O1729)</f>
        <v>27</v>
      </c>
    </row>
    <row r="1730" spans="1:16" x14ac:dyDescent="0.25">
      <c r="A1730" s="11"/>
      <c r="B1730" s="7"/>
      <c r="C1730" s="7"/>
      <c r="D1730" s="8"/>
      <c r="E1730" s="8"/>
      <c r="F1730" s="8"/>
      <c r="G1730" s="8"/>
      <c r="H1730" s="8"/>
      <c r="I1730" s="8"/>
      <c r="J1730" s="8"/>
      <c r="K1730" s="8"/>
      <c r="L1730" s="8"/>
      <c r="M1730" s="8"/>
      <c r="N1730" s="8"/>
      <c r="O1730" s="8"/>
      <c r="P1730" s="8"/>
    </row>
    <row r="1731" spans="1:16" x14ac:dyDescent="0.25">
      <c r="A1731" s="10" t="s">
        <v>22</v>
      </c>
      <c r="B1731" s="7"/>
      <c r="C1731" s="7"/>
      <c r="D1731" s="8"/>
      <c r="E1731" s="8"/>
      <c r="F1731" s="8"/>
      <c r="G1731" s="8"/>
      <c r="H1731" s="8"/>
      <c r="I1731" s="8"/>
      <c r="J1731" s="8"/>
      <c r="K1731" s="8"/>
      <c r="L1731" s="8"/>
      <c r="M1731" s="8"/>
      <c r="N1731" s="8"/>
      <c r="O1731" s="8"/>
      <c r="P1731" s="8"/>
    </row>
    <row r="1732" spans="1:16" x14ac:dyDescent="0.25">
      <c r="A1732" s="10" t="s">
        <v>26</v>
      </c>
      <c r="B1732" s="7"/>
      <c r="C1732" s="7"/>
      <c r="D1732" s="8">
        <f t="shared" ref="D1732:P1732" si="350">SUM(D1724:D1731)</f>
        <v>6645370.0883447565</v>
      </c>
      <c r="E1732" s="8">
        <f t="shared" si="350"/>
        <v>6650978.9233696721</v>
      </c>
      <c r="F1732" s="8">
        <f t="shared" si="350"/>
        <v>6656587.7583945869</v>
      </c>
      <c r="G1732" s="8">
        <f t="shared" si="350"/>
        <v>6662196.5934195025</v>
      </c>
      <c r="H1732" s="8">
        <f t="shared" si="350"/>
        <v>6667805.4284444191</v>
      </c>
      <c r="I1732" s="8">
        <f t="shared" si="350"/>
        <v>6673414.2634693347</v>
      </c>
      <c r="J1732" s="8">
        <f t="shared" si="350"/>
        <v>6679023.0984941553</v>
      </c>
      <c r="K1732" s="8">
        <f t="shared" si="350"/>
        <v>6684805.0011255397</v>
      </c>
      <c r="L1732" s="8">
        <f t="shared" si="350"/>
        <v>6690586.9037569249</v>
      </c>
      <c r="M1732" s="8">
        <f t="shared" si="350"/>
        <v>6696368.8063883092</v>
      </c>
      <c r="N1732" s="8">
        <f t="shared" si="350"/>
        <v>6702150.7090196945</v>
      </c>
      <c r="O1732" s="8">
        <f t="shared" si="350"/>
        <v>6707932.6116510816</v>
      </c>
      <c r="P1732" s="8">
        <f t="shared" si="350"/>
        <v>6676435.0154898325</v>
      </c>
    </row>
    <row r="1733" spans="1:16" x14ac:dyDescent="0.25">
      <c r="A1733" s="10"/>
      <c r="B1733" s="7"/>
      <c r="C1733" s="7"/>
      <c r="D1733" s="8"/>
      <c r="E1733" s="8"/>
      <c r="F1733" s="8"/>
      <c r="G1733" s="8"/>
      <c r="H1733" s="8"/>
      <c r="I1733" s="8"/>
      <c r="J1733" s="8"/>
      <c r="K1733" s="8"/>
      <c r="L1733" s="8"/>
      <c r="M1733" s="8"/>
      <c r="N1733" s="8"/>
      <c r="O1733" s="8"/>
      <c r="P1733" s="8"/>
    </row>
    <row r="1734" spans="1:16" x14ac:dyDescent="0.25">
      <c r="A1734" s="11" t="s">
        <v>24</v>
      </c>
      <c r="B1734" s="7"/>
      <c r="C1734" s="7"/>
      <c r="D1734" s="13">
        <v>2</v>
      </c>
      <c r="E1734" s="13">
        <v>2</v>
      </c>
      <c r="F1734" s="13">
        <v>2</v>
      </c>
      <c r="G1734" s="13">
        <v>2</v>
      </c>
      <c r="H1734" s="13">
        <v>2</v>
      </c>
      <c r="I1734" s="13">
        <v>2</v>
      </c>
      <c r="J1734" s="13">
        <v>2</v>
      </c>
      <c r="K1734" s="13">
        <v>2</v>
      </c>
      <c r="L1734" s="13">
        <v>2</v>
      </c>
      <c r="M1734" s="13">
        <v>2</v>
      </c>
      <c r="N1734" s="13">
        <v>2</v>
      </c>
      <c r="O1734" s="13">
        <v>2</v>
      </c>
      <c r="P1734" s="8">
        <f>AVERAGE(D1734:O1734)</f>
        <v>2</v>
      </c>
    </row>
    <row r="1735" spans="1:16" x14ac:dyDescent="0.25">
      <c r="A1735" s="7"/>
      <c r="B1735" s="7"/>
      <c r="C1735" s="7"/>
      <c r="D1735" s="8"/>
      <c r="E1735" s="8"/>
      <c r="F1735" s="8"/>
      <c r="G1735" s="8"/>
      <c r="H1735" s="8"/>
      <c r="I1735" s="8"/>
      <c r="J1735" s="8"/>
      <c r="K1735" s="8"/>
      <c r="L1735" s="8"/>
      <c r="M1735" s="8"/>
      <c r="N1735" s="8"/>
      <c r="O1735" s="8"/>
      <c r="P1735" s="8"/>
    </row>
    <row r="1736" spans="1:16" x14ac:dyDescent="0.25">
      <c r="A1736" s="14" t="s">
        <v>27</v>
      </c>
      <c r="B1736" s="7"/>
      <c r="C1736" s="7"/>
      <c r="D1736" s="8">
        <f t="shared" ref="D1736:P1736" si="351">SUM(D1732:D1734)</f>
        <v>6645372.0883447565</v>
      </c>
      <c r="E1736" s="8">
        <f t="shared" si="351"/>
        <v>6650980.9233696721</v>
      </c>
      <c r="F1736" s="8">
        <f t="shared" si="351"/>
        <v>6656589.7583945869</v>
      </c>
      <c r="G1736" s="8">
        <f t="shared" si="351"/>
        <v>6662198.5934195025</v>
      </c>
      <c r="H1736" s="8">
        <f t="shared" si="351"/>
        <v>6667807.4284444191</v>
      </c>
      <c r="I1736" s="8">
        <f t="shared" si="351"/>
        <v>6673416.2634693347</v>
      </c>
      <c r="J1736" s="8">
        <f t="shared" si="351"/>
        <v>6679025.0984941553</v>
      </c>
      <c r="K1736" s="8">
        <f t="shared" si="351"/>
        <v>6684807.0011255397</v>
      </c>
      <c r="L1736" s="8">
        <f t="shared" si="351"/>
        <v>6690588.9037569249</v>
      </c>
      <c r="M1736" s="8">
        <f t="shared" si="351"/>
        <v>6696370.8063883092</v>
      </c>
      <c r="N1736" s="8">
        <f t="shared" si="351"/>
        <v>6702152.7090196945</v>
      </c>
      <c r="O1736" s="8">
        <f t="shared" si="351"/>
        <v>6707934.6116510816</v>
      </c>
      <c r="P1736" s="8">
        <f t="shared" si="351"/>
        <v>6676437.0154898325</v>
      </c>
    </row>
    <row r="1737" spans="1:16" x14ac:dyDescent="0.25">
      <c r="A1737" s="7"/>
      <c r="B1737" s="7"/>
      <c r="C1737" s="7"/>
      <c r="D1737" s="8"/>
      <c r="E1737" s="8"/>
      <c r="F1737" s="8"/>
      <c r="G1737" s="8"/>
      <c r="H1737" s="8"/>
      <c r="I1737" s="8"/>
      <c r="J1737" s="8"/>
      <c r="K1737" s="8"/>
      <c r="L1737" s="8"/>
      <c r="M1737" s="8"/>
      <c r="N1737" s="8"/>
      <c r="O1737" s="8"/>
      <c r="P1737" s="8"/>
    </row>
    <row r="1738" spans="1:16" x14ac:dyDescent="0.25">
      <c r="A1738" s="10" t="s">
        <v>28</v>
      </c>
      <c r="B1738" s="7"/>
      <c r="C1738" s="7"/>
      <c r="D1738" s="8"/>
      <c r="E1738" s="8"/>
      <c r="F1738" s="8"/>
      <c r="G1738" s="8"/>
      <c r="H1738" s="8"/>
      <c r="I1738" s="8"/>
      <c r="J1738" s="8"/>
      <c r="K1738" s="8"/>
      <c r="L1738" s="8"/>
      <c r="M1738" s="8"/>
      <c r="N1738" s="8"/>
      <c r="O1738" s="8"/>
      <c r="P1738" s="8"/>
    </row>
    <row r="1739" spans="1:16" x14ac:dyDescent="0.25">
      <c r="A1739" s="11" t="s">
        <v>16</v>
      </c>
      <c r="B1739" s="7"/>
      <c r="C1739" s="7"/>
      <c r="D1739" s="8">
        <f t="shared" ref="D1739:P1744" si="352">(D1709/D1724)*1000</f>
        <v>1122.9093402844453</v>
      </c>
      <c r="E1739" s="8">
        <f t="shared" si="352"/>
        <v>1014.8614619968756</v>
      </c>
      <c r="F1739" s="8">
        <f t="shared" si="352"/>
        <v>995.38327722345184</v>
      </c>
      <c r="G1739" s="8">
        <f t="shared" si="352"/>
        <v>1008.7732259350234</v>
      </c>
      <c r="H1739" s="8">
        <f t="shared" si="352"/>
        <v>1158.7200837362009</v>
      </c>
      <c r="I1739" s="8">
        <f t="shared" si="352"/>
        <v>1298.2410714712566</v>
      </c>
      <c r="J1739" s="8">
        <f t="shared" si="352"/>
        <v>1396.0212761793919</v>
      </c>
      <c r="K1739" s="8">
        <f t="shared" si="352"/>
        <v>1424.4132657511111</v>
      </c>
      <c r="L1739" s="8">
        <f t="shared" si="352"/>
        <v>1381.7046677469152</v>
      </c>
      <c r="M1739" s="8">
        <f t="shared" si="352"/>
        <v>1251.888677936206</v>
      </c>
      <c r="N1739" s="8">
        <f t="shared" si="352"/>
        <v>1058.2757976731875</v>
      </c>
      <c r="O1739" s="8">
        <f t="shared" si="352"/>
        <v>1032.6272524240733</v>
      </c>
      <c r="P1739" s="8">
        <f t="shared" si="352"/>
        <v>14145.565156398337</v>
      </c>
    </row>
    <row r="1740" spans="1:16" x14ac:dyDescent="0.25">
      <c r="A1740" s="11" t="s">
        <v>17</v>
      </c>
      <c r="B1740" s="7"/>
      <c r="C1740" s="7"/>
      <c r="D1740" s="8">
        <f t="shared" si="352"/>
        <v>7290.0003918744442</v>
      </c>
      <c r="E1740" s="8">
        <f t="shared" si="352"/>
        <v>6644.6263927091295</v>
      </c>
      <c r="F1740" s="8">
        <f t="shared" si="352"/>
        <v>6772.0735914208854</v>
      </c>
      <c r="G1740" s="8">
        <f t="shared" si="352"/>
        <v>6874.3011015050515</v>
      </c>
      <c r="H1740" s="8">
        <f t="shared" si="352"/>
        <v>7536.6026345759783</v>
      </c>
      <c r="I1740" s="8">
        <f t="shared" si="352"/>
        <v>7906.2543429962561</v>
      </c>
      <c r="J1740" s="8">
        <f t="shared" si="352"/>
        <v>8147.9169833152109</v>
      </c>
      <c r="K1740" s="8">
        <f t="shared" si="352"/>
        <v>8162.6708708793922</v>
      </c>
      <c r="L1740" s="8">
        <f t="shared" si="352"/>
        <v>8040.5743388580822</v>
      </c>
      <c r="M1740" s="8">
        <f t="shared" si="352"/>
        <v>7642.3817595166365</v>
      </c>
      <c r="N1740" s="8">
        <f t="shared" si="352"/>
        <v>7062.0160519067795</v>
      </c>
      <c r="O1740" s="8">
        <f t="shared" si="352"/>
        <v>7175.0183694590914</v>
      </c>
      <c r="P1740" s="8">
        <f t="shared" si="352"/>
        <v>89258.502631215073</v>
      </c>
    </row>
    <row r="1741" spans="1:16" x14ac:dyDescent="0.25">
      <c r="A1741" s="11" t="s">
        <v>18</v>
      </c>
      <c r="B1741" s="7"/>
      <c r="C1741" s="7"/>
      <c r="D1741" s="8">
        <f t="shared" si="352"/>
        <v>19161.530029957201</v>
      </c>
      <c r="E1741" s="8">
        <f t="shared" si="352"/>
        <v>19017.767895261499</v>
      </c>
      <c r="F1741" s="8">
        <f t="shared" si="352"/>
        <v>18933.36771782146</v>
      </c>
      <c r="G1741" s="8">
        <f t="shared" si="352"/>
        <v>18896.969612228917</v>
      </c>
      <c r="H1741" s="8">
        <f t="shared" si="352"/>
        <v>18983.276056745646</v>
      </c>
      <c r="I1741" s="8">
        <f t="shared" si="352"/>
        <v>19107.033236431391</v>
      </c>
      <c r="J1741" s="8">
        <f t="shared" si="352"/>
        <v>19227.054617769001</v>
      </c>
      <c r="K1741" s="8">
        <f t="shared" si="352"/>
        <v>19289.863422300663</v>
      </c>
      <c r="L1741" s="8">
        <f t="shared" si="352"/>
        <v>19269.807093483199</v>
      </c>
      <c r="M1741" s="8">
        <f t="shared" si="352"/>
        <v>19188.205716359142</v>
      </c>
      <c r="N1741" s="8">
        <f t="shared" si="352"/>
        <v>19028.833141778665</v>
      </c>
      <c r="O1741" s="8">
        <f t="shared" si="352"/>
        <v>18943.049827695595</v>
      </c>
      <c r="P1741" s="8">
        <f t="shared" si="352"/>
        <v>229041.3310525066</v>
      </c>
    </row>
    <row r="1742" spans="1:16" x14ac:dyDescent="0.25">
      <c r="A1742" s="11" t="s">
        <v>19</v>
      </c>
      <c r="B1742" s="7"/>
      <c r="C1742" s="7"/>
      <c r="D1742" s="8">
        <f t="shared" si="352"/>
        <v>10810.174784345705</v>
      </c>
      <c r="E1742" s="8">
        <f t="shared" si="352"/>
        <v>9980.1022810219511</v>
      </c>
      <c r="F1742" s="8">
        <f t="shared" si="352"/>
        <v>9977.8480691809509</v>
      </c>
      <c r="G1742" s="8">
        <f t="shared" si="352"/>
        <v>10439.788272309645</v>
      </c>
      <c r="H1742" s="8">
        <f t="shared" si="352"/>
        <v>10360.895904734985</v>
      </c>
      <c r="I1742" s="8">
        <f t="shared" si="352"/>
        <v>9646.4131277342676</v>
      </c>
      <c r="J1742" s="8">
        <f t="shared" si="352"/>
        <v>10005.098839124334</v>
      </c>
      <c r="K1742" s="8">
        <f t="shared" si="352"/>
        <v>11666.360112813198</v>
      </c>
      <c r="L1742" s="8">
        <f t="shared" si="352"/>
        <v>10202.249235581652</v>
      </c>
      <c r="M1742" s="8">
        <f t="shared" si="352"/>
        <v>9474.61445450672</v>
      </c>
      <c r="N1742" s="8">
        <f t="shared" si="352"/>
        <v>9337.4408349419264</v>
      </c>
      <c r="O1742" s="8">
        <f t="shared" si="352"/>
        <v>10822.519092077468</v>
      </c>
      <c r="P1742" s="8">
        <f t="shared" si="352"/>
        <v>122720.49705176572</v>
      </c>
    </row>
    <row r="1743" spans="1:16" x14ac:dyDescent="0.25">
      <c r="A1743" s="11" t="s">
        <v>20</v>
      </c>
      <c r="B1743" s="7"/>
      <c r="C1743" s="7"/>
      <c r="D1743" s="8">
        <f t="shared" si="352"/>
        <v>10078.230830771476</v>
      </c>
      <c r="E1743" s="8">
        <f t="shared" si="352"/>
        <v>10433.375028833989</v>
      </c>
      <c r="F1743" s="8">
        <f t="shared" si="352"/>
        <v>11745.626227696997</v>
      </c>
      <c r="G1743" s="8">
        <f t="shared" si="352"/>
        <v>11647.990307409147</v>
      </c>
      <c r="H1743" s="8">
        <f t="shared" si="352"/>
        <v>13146.677752127462</v>
      </c>
      <c r="I1743" s="8">
        <f t="shared" si="352"/>
        <v>12348.13722321997</v>
      </c>
      <c r="J1743" s="8">
        <f t="shared" si="352"/>
        <v>11769.649556051512</v>
      </c>
      <c r="K1743" s="8">
        <f t="shared" si="352"/>
        <v>11671.852307190431</v>
      </c>
      <c r="L1743" s="8">
        <f t="shared" si="352"/>
        <v>12595.291904452035</v>
      </c>
      <c r="M1743" s="8">
        <f t="shared" si="352"/>
        <v>12025.865101951797</v>
      </c>
      <c r="N1743" s="8">
        <f t="shared" si="352"/>
        <v>11693.694763363017</v>
      </c>
      <c r="O1743" s="8">
        <f t="shared" si="352"/>
        <v>11199.906630243408</v>
      </c>
      <c r="P1743" s="8">
        <f t="shared" si="352"/>
        <v>140359.44065466043</v>
      </c>
    </row>
    <row r="1744" spans="1:16" x14ac:dyDescent="0.25">
      <c r="A1744" s="11" t="s">
        <v>21</v>
      </c>
      <c r="B1744" s="7"/>
      <c r="C1744" s="7"/>
      <c r="D1744" s="8">
        <f>(D1714/D1729)*1000</f>
        <v>286412.34600803361</v>
      </c>
      <c r="E1744" s="8">
        <f t="shared" si="352"/>
        <v>261268.5191702513</v>
      </c>
      <c r="F1744" s="8">
        <f t="shared" si="352"/>
        <v>245941.97486153364</v>
      </c>
      <c r="G1744" s="8">
        <f t="shared" si="352"/>
        <v>285643.2080168968</v>
      </c>
      <c r="H1744" s="8">
        <f t="shared" si="352"/>
        <v>289994.44640234672</v>
      </c>
      <c r="I1744" s="8">
        <f t="shared" si="352"/>
        <v>285785.80279184715</v>
      </c>
      <c r="J1744" s="8">
        <f t="shared" si="352"/>
        <v>300243.19346619159</v>
      </c>
      <c r="K1744" s="8">
        <f t="shared" si="352"/>
        <v>301848.40870578482</v>
      </c>
      <c r="L1744" s="8">
        <f t="shared" si="352"/>
        <v>299536.01577242365</v>
      </c>
      <c r="M1744" s="8">
        <f t="shared" si="352"/>
        <v>296633.885016952</v>
      </c>
      <c r="N1744" s="8">
        <f t="shared" si="352"/>
        <v>269159.23480221076</v>
      </c>
      <c r="O1744" s="8">
        <f t="shared" si="352"/>
        <v>256429.01219604182</v>
      </c>
      <c r="P1744" s="8">
        <f t="shared" si="352"/>
        <v>3378896.0472105136</v>
      </c>
    </row>
    <row r="1745" spans="1:32" x14ac:dyDescent="0.25">
      <c r="A1745" s="11"/>
      <c r="B1745" s="7"/>
      <c r="C1745" s="7"/>
      <c r="D1745" s="8"/>
      <c r="E1745" s="8"/>
      <c r="F1745" s="8"/>
      <c r="G1745" s="8"/>
      <c r="H1745" s="8"/>
      <c r="I1745" s="8"/>
      <c r="J1745" s="8"/>
      <c r="K1745" s="8"/>
      <c r="L1745" s="8"/>
      <c r="M1745" s="8"/>
      <c r="N1745" s="8"/>
      <c r="O1745" s="8"/>
      <c r="P1745" s="8"/>
    </row>
    <row r="1746" spans="1:32" x14ac:dyDescent="0.25">
      <c r="A1746" s="10" t="s">
        <v>22</v>
      </c>
      <c r="B1746" s="7"/>
      <c r="C1746" s="7"/>
      <c r="D1746" s="8"/>
      <c r="E1746" s="8"/>
      <c r="F1746" s="8"/>
      <c r="G1746" s="8"/>
      <c r="H1746" s="8"/>
      <c r="I1746" s="8"/>
      <c r="J1746" s="8"/>
      <c r="K1746" s="8"/>
      <c r="L1746" s="8"/>
      <c r="M1746" s="8"/>
      <c r="N1746" s="8"/>
      <c r="O1746" s="8"/>
      <c r="P1746" s="8"/>
    </row>
    <row r="1747" spans="1:32" x14ac:dyDescent="0.25">
      <c r="A1747" s="10" t="s">
        <v>28</v>
      </c>
      <c r="B1747" s="7"/>
      <c r="C1747" s="7"/>
      <c r="D1747" s="8">
        <f t="shared" ref="D1747:P1747" si="353">(D1717/D1732)*1000</f>
        <v>1791.5636409450053</v>
      </c>
      <c r="E1747" s="8">
        <f t="shared" si="353"/>
        <v>1629.036487744137</v>
      </c>
      <c r="F1747" s="8">
        <f t="shared" si="353"/>
        <v>1624.2654231688502</v>
      </c>
      <c r="G1747" s="8">
        <f t="shared" si="353"/>
        <v>1647.0145326079753</v>
      </c>
      <c r="H1747" s="8">
        <f t="shared" si="353"/>
        <v>1847.6679843644174</v>
      </c>
      <c r="I1747" s="8">
        <f t="shared" si="353"/>
        <v>2008.931304907263</v>
      </c>
      <c r="J1747" s="8">
        <f t="shared" si="353"/>
        <v>2120.8977133906769</v>
      </c>
      <c r="K1747" s="8">
        <f t="shared" si="353"/>
        <v>2148.9536737211442</v>
      </c>
      <c r="L1747" s="8">
        <f t="shared" si="353"/>
        <v>2096.8043129501775</v>
      </c>
      <c r="M1747" s="8">
        <f t="shared" si="353"/>
        <v>1939.547585897421</v>
      </c>
      <c r="N1747" s="8">
        <f t="shared" si="353"/>
        <v>1707.2763371726337</v>
      </c>
      <c r="O1747" s="8">
        <f t="shared" si="353"/>
        <v>1696.5448766052577</v>
      </c>
      <c r="P1747" s="8">
        <f t="shared" si="353"/>
        <v>22260.649934074136</v>
      </c>
    </row>
    <row r="1748" spans="1:32" x14ac:dyDescent="0.25">
      <c r="A1748" s="10"/>
      <c r="B1748" s="7"/>
      <c r="C1748" s="7"/>
      <c r="D1748" s="8"/>
      <c r="E1748" s="8"/>
      <c r="F1748" s="8"/>
      <c r="G1748" s="8"/>
      <c r="H1748" s="8"/>
      <c r="I1748" s="8"/>
      <c r="J1748" s="8"/>
      <c r="K1748" s="8"/>
      <c r="L1748" s="8"/>
      <c r="M1748" s="8"/>
      <c r="N1748" s="8"/>
      <c r="O1748" s="8"/>
      <c r="P1748" s="8"/>
    </row>
    <row r="1749" spans="1:32" x14ac:dyDescent="0.25">
      <c r="A1749" s="11" t="s">
        <v>24</v>
      </c>
      <c r="B1749" s="7"/>
      <c r="C1749" s="7"/>
      <c r="D1749" s="8">
        <f t="shared" ref="D1749:P1749" si="354">(D1719/D1734)*1000</f>
        <v>246514492.17648801</v>
      </c>
      <c r="E1749" s="8">
        <f t="shared" si="354"/>
        <v>244631198.91830853</v>
      </c>
      <c r="F1749" s="8">
        <f t="shared" si="354"/>
        <v>236470081.83826622</v>
      </c>
      <c r="G1749" s="8">
        <f t="shared" si="354"/>
        <v>279031228.20191407</v>
      </c>
      <c r="H1749" s="8">
        <f t="shared" si="354"/>
        <v>303357293.01342916</v>
      </c>
      <c r="I1749" s="8">
        <f t="shared" si="354"/>
        <v>312629734.83022296</v>
      </c>
      <c r="J1749" s="8">
        <f t="shared" si="354"/>
        <v>325622033.62633634</v>
      </c>
      <c r="K1749" s="8">
        <f t="shared" si="354"/>
        <v>314600591.85573691</v>
      </c>
      <c r="L1749" s="8">
        <f t="shared" si="354"/>
        <v>332694298.02184331</v>
      </c>
      <c r="M1749" s="8">
        <f t="shared" si="354"/>
        <v>320450509.55348641</v>
      </c>
      <c r="N1749" s="8">
        <f t="shared" si="354"/>
        <v>293522652.85747832</v>
      </c>
      <c r="O1749" s="8">
        <f t="shared" si="354"/>
        <v>263182456.25075319</v>
      </c>
      <c r="P1749" s="8">
        <f t="shared" si="354"/>
        <v>3472706571.1442633</v>
      </c>
    </row>
    <row r="1750" spans="1:32" x14ac:dyDescent="0.25">
      <c r="A1750" s="7"/>
      <c r="B1750" s="7"/>
      <c r="C1750" s="7"/>
      <c r="D1750" s="8"/>
      <c r="E1750" s="8"/>
      <c r="F1750" s="8"/>
      <c r="G1750" s="8"/>
      <c r="H1750" s="8"/>
      <c r="I1750" s="8"/>
      <c r="J1750" s="8"/>
      <c r="K1750" s="8"/>
      <c r="L1750" s="8"/>
      <c r="M1750" s="8"/>
      <c r="N1750" s="8"/>
      <c r="O1750" s="8"/>
      <c r="P1750" s="8"/>
    </row>
    <row r="1751" spans="1:32" x14ac:dyDescent="0.25">
      <c r="A1751" s="14" t="s">
        <v>29</v>
      </c>
      <c r="B1751" s="7"/>
      <c r="C1751" s="7"/>
      <c r="D1751" s="8">
        <f t="shared" ref="D1751:P1751" si="355">(D1721/D1736)*1000</f>
        <v>1865.7544303652705</v>
      </c>
      <c r="E1751" s="8">
        <f t="shared" si="355"/>
        <v>1702.5984397931231</v>
      </c>
      <c r="F1751" s="8">
        <f t="shared" si="355"/>
        <v>1695.3133519599053</v>
      </c>
      <c r="G1751" s="8">
        <f t="shared" si="355"/>
        <v>1730.7795471972997</v>
      </c>
      <c r="H1751" s="8">
        <f t="shared" si="355"/>
        <v>1938.6590480989073</v>
      </c>
      <c r="I1751" s="8">
        <f t="shared" si="355"/>
        <v>2102.6247637164374</v>
      </c>
      <c r="J1751" s="8">
        <f t="shared" si="355"/>
        <v>2218.4029354632926</v>
      </c>
      <c r="K1751" s="8">
        <f t="shared" si="355"/>
        <v>2243.0770920484329</v>
      </c>
      <c r="L1751" s="8">
        <f t="shared" si="355"/>
        <v>2196.2551104818317</v>
      </c>
      <c r="M1751" s="8">
        <f t="shared" si="355"/>
        <v>2035.255717741074</v>
      </c>
      <c r="N1751" s="8">
        <f t="shared" si="355"/>
        <v>1794.8663872131597</v>
      </c>
      <c r="O1751" s="8">
        <f t="shared" si="355"/>
        <v>1775.0133694998531</v>
      </c>
      <c r="P1751" s="8">
        <f t="shared" si="355"/>
        <v>23300.930641414729</v>
      </c>
    </row>
    <row r="1753" spans="1:32" x14ac:dyDescent="0.25">
      <c r="A1753" s="1" t="s">
        <v>70</v>
      </c>
      <c r="B1753" s="2"/>
      <c r="C1753" s="2"/>
      <c r="D1753" s="3"/>
      <c r="E1753" s="3"/>
      <c r="F1753" s="3"/>
      <c r="G1753" s="3"/>
      <c r="H1753" s="3"/>
      <c r="I1753" s="3"/>
      <c r="J1753" s="2"/>
      <c r="K1753" s="3"/>
      <c r="L1753" s="3"/>
      <c r="M1753" s="3"/>
      <c r="N1753" s="3"/>
      <c r="O1753" s="3"/>
      <c r="P1753" s="3"/>
    </row>
    <row r="1754" spans="1:32" x14ac:dyDescent="0.25">
      <c r="A1754" s="1" t="s">
        <v>1</v>
      </c>
      <c r="B1754" s="2"/>
      <c r="C1754" s="2"/>
      <c r="D1754" s="3"/>
      <c r="E1754" s="3"/>
      <c r="F1754" s="3"/>
      <c r="G1754" s="3"/>
      <c r="H1754" s="3"/>
      <c r="I1754" s="2"/>
      <c r="J1754" s="3"/>
      <c r="K1754" s="3"/>
      <c r="L1754" s="3"/>
      <c r="M1754" s="3"/>
      <c r="N1754" s="3"/>
      <c r="O1754" s="3"/>
      <c r="P1754" s="3"/>
    </row>
    <row r="1755" spans="1:32" x14ac:dyDescent="0.25">
      <c r="A1755" s="1" t="s">
        <v>31</v>
      </c>
      <c r="B1755" s="2"/>
      <c r="C1755" s="2"/>
      <c r="D1755" s="3"/>
      <c r="E1755" s="3"/>
      <c r="F1755" s="3"/>
      <c r="G1755" s="3"/>
      <c r="H1755" s="3"/>
      <c r="I1755" s="2"/>
      <c r="J1755" s="3"/>
      <c r="K1755" s="3"/>
      <c r="L1755" s="3"/>
      <c r="M1755" s="3"/>
      <c r="N1755" s="3"/>
      <c r="O1755" s="3"/>
      <c r="P1755" s="3"/>
    </row>
    <row r="1756" spans="1:32" x14ac:dyDescent="0.25">
      <c r="A1756" s="7"/>
      <c r="B1756" s="7"/>
      <c r="C1756" s="7"/>
      <c r="D1756" s="8"/>
      <c r="E1756" s="8"/>
      <c r="F1756" s="8"/>
      <c r="G1756" s="8"/>
      <c r="H1756" s="8"/>
      <c r="I1756" s="8"/>
      <c r="J1756" s="8"/>
      <c r="K1756" s="8"/>
      <c r="L1756" s="8"/>
      <c r="M1756" s="8"/>
      <c r="N1756" s="8"/>
      <c r="O1756" s="8"/>
      <c r="P1756" s="8"/>
    </row>
    <row r="1757" spans="1:32" x14ac:dyDescent="0.25">
      <c r="A1757" s="7"/>
      <c r="B1757" s="7"/>
      <c r="C1757" s="7"/>
      <c r="D1757" s="9" t="s">
        <v>2</v>
      </c>
      <c r="E1757" s="9" t="s">
        <v>3</v>
      </c>
      <c r="F1757" s="9" t="s">
        <v>4</v>
      </c>
      <c r="G1757" s="9" t="s">
        <v>5</v>
      </c>
      <c r="H1757" s="9" t="s">
        <v>6</v>
      </c>
      <c r="I1757" s="9" t="s">
        <v>7</v>
      </c>
      <c r="J1757" s="9" t="s">
        <v>8</v>
      </c>
      <c r="K1757" s="9" t="s">
        <v>9</v>
      </c>
      <c r="L1757" s="9" t="s">
        <v>10</v>
      </c>
      <c r="M1757" s="9" t="s">
        <v>11</v>
      </c>
      <c r="N1757" s="9" t="s">
        <v>12</v>
      </c>
      <c r="O1757" s="9" t="s">
        <v>13</v>
      </c>
      <c r="P1757" s="9" t="s">
        <v>14</v>
      </c>
      <c r="U1757" s="9" t="s">
        <v>2</v>
      </c>
      <c r="V1757" s="9" t="s">
        <v>3</v>
      </c>
      <c r="W1757" s="9" t="s">
        <v>4</v>
      </c>
      <c r="X1757" s="9" t="s">
        <v>5</v>
      </c>
      <c r="Y1757" s="9" t="s">
        <v>6</v>
      </c>
      <c r="Z1757" s="9" t="s">
        <v>7</v>
      </c>
      <c r="AA1757" s="9" t="s">
        <v>8</v>
      </c>
      <c r="AB1757" s="9" t="s">
        <v>9</v>
      </c>
      <c r="AC1757" s="9" t="s">
        <v>10</v>
      </c>
      <c r="AD1757" s="9" t="s">
        <v>11</v>
      </c>
      <c r="AE1757" s="9" t="s">
        <v>12</v>
      </c>
      <c r="AF1757" s="9" t="s">
        <v>13</v>
      </c>
    </row>
    <row r="1758" spans="1:32" x14ac:dyDescent="0.25">
      <c r="A1758" s="10" t="s">
        <v>15</v>
      </c>
      <c r="B1758" s="7"/>
      <c r="C1758" s="7"/>
      <c r="D1758" s="8"/>
      <c r="E1758" s="8"/>
      <c r="F1758" s="8"/>
      <c r="G1758" s="8"/>
      <c r="H1758" s="8"/>
      <c r="I1758" s="8"/>
      <c r="J1758" s="8"/>
      <c r="K1758" s="8"/>
      <c r="L1758" s="8"/>
      <c r="M1758" s="8"/>
      <c r="N1758" s="8"/>
      <c r="O1758" s="8"/>
      <c r="P1758" s="8"/>
    </row>
    <row r="1759" spans="1:32" x14ac:dyDescent="0.25">
      <c r="A1759" s="11" t="s">
        <v>16</v>
      </c>
      <c r="B1759" s="7"/>
      <c r="C1759" s="7"/>
      <c r="D1759" s="8">
        <v>6786183.9337666743</v>
      </c>
      <c r="E1759" s="8">
        <v>6138576.3435294414</v>
      </c>
      <c r="F1759" s="8">
        <v>6026547.4946819143</v>
      </c>
      <c r="G1759" s="8">
        <v>6112600.4317456931</v>
      </c>
      <c r="H1759" s="8">
        <v>7025695.3002476757</v>
      </c>
      <c r="I1759" s="8">
        <v>7876768.3676004075</v>
      </c>
      <c r="J1759" s="8">
        <v>8476553.064072717</v>
      </c>
      <c r="K1759" s="8">
        <v>8656709.007894855</v>
      </c>
      <c r="L1759" s="8">
        <v>8405091.9228718355</v>
      </c>
      <c r="M1759" s="8">
        <v>7623245.6180047728</v>
      </c>
      <c r="N1759" s="8">
        <v>6451974.0204493888</v>
      </c>
      <c r="O1759" s="8">
        <v>6302403.8979828795</v>
      </c>
      <c r="P1759" s="8">
        <f>SUM(D1759:O1759)</f>
        <v>85882349.402848259</v>
      </c>
      <c r="U1759" s="22">
        <f>+AF1709+1</f>
        <v>313</v>
      </c>
      <c r="V1759" s="22">
        <f>+U1759+1</f>
        <v>314</v>
      </c>
      <c r="W1759" s="22">
        <f t="shared" ref="W1759:AF1759" si="356">+V1759+1</f>
        <v>315</v>
      </c>
      <c r="X1759" s="22">
        <f t="shared" si="356"/>
        <v>316</v>
      </c>
      <c r="Y1759" s="22">
        <f t="shared" si="356"/>
        <v>317</v>
      </c>
      <c r="Z1759" s="22">
        <f t="shared" si="356"/>
        <v>318</v>
      </c>
      <c r="AA1759" s="22">
        <f t="shared" si="356"/>
        <v>319</v>
      </c>
      <c r="AB1759" s="22">
        <f t="shared" si="356"/>
        <v>320</v>
      </c>
      <c r="AC1759" s="22">
        <f t="shared" si="356"/>
        <v>321</v>
      </c>
      <c r="AD1759" s="22">
        <f t="shared" si="356"/>
        <v>322</v>
      </c>
      <c r="AE1759" s="22">
        <f t="shared" si="356"/>
        <v>323</v>
      </c>
      <c r="AF1759" s="22">
        <f t="shared" si="356"/>
        <v>324</v>
      </c>
    </row>
    <row r="1760" spans="1:32" x14ac:dyDescent="0.25">
      <c r="A1760" s="11" t="s">
        <v>17</v>
      </c>
      <c r="B1760" s="7"/>
      <c r="C1760" s="7"/>
      <c r="D1760" s="8">
        <v>4900188.1955272239</v>
      </c>
      <c r="E1760" s="8">
        <v>4469793.1889186762</v>
      </c>
      <c r="F1760" s="8">
        <v>4558730.7981636524</v>
      </c>
      <c r="G1760" s="8">
        <v>4630765.4269167315</v>
      </c>
      <c r="H1760" s="8">
        <v>5079977.8786047464</v>
      </c>
      <c r="I1760" s="8">
        <v>5331925.9525887575</v>
      </c>
      <c r="J1760" s="8">
        <v>5497160.5871983021</v>
      </c>
      <c r="K1760" s="8">
        <v>5509457.6372984853</v>
      </c>
      <c r="L1760" s="8">
        <v>5429344.142626741</v>
      </c>
      <c r="M1760" s="8">
        <v>5162841.5570215974</v>
      </c>
      <c r="N1760" s="8">
        <v>4772892.6519341227</v>
      </c>
      <c r="O1760" s="8">
        <v>4851610.9335883502</v>
      </c>
      <c r="P1760" s="8">
        <f>SUM(D1760:O1760)</f>
        <v>60194688.950387388</v>
      </c>
    </row>
    <row r="1761" spans="1:16" x14ac:dyDescent="0.25">
      <c r="A1761" s="11" t="s">
        <v>18</v>
      </c>
      <c r="B1761" s="7"/>
      <c r="C1761" s="7"/>
      <c r="D1761" s="8">
        <v>292452.13329785923</v>
      </c>
      <c r="E1761" s="8">
        <v>291716.45440762513</v>
      </c>
      <c r="F1761" s="8">
        <v>292067.90995997016</v>
      </c>
      <c r="G1761" s="8">
        <v>292646.51217352098</v>
      </c>
      <c r="H1761" s="8">
        <v>293794.38283318008</v>
      </c>
      <c r="I1761" s="8">
        <v>294683.00976876036</v>
      </c>
      <c r="J1761" s="8">
        <v>295326.55469058233</v>
      </c>
      <c r="K1761" s="8">
        <v>295399.59941578005</v>
      </c>
      <c r="L1761" s="8">
        <v>294699.46010020474</v>
      </c>
      <c r="M1761" s="8">
        <v>293638.48081326066</v>
      </c>
      <c r="N1761" s="8">
        <v>292050.28844520735</v>
      </c>
      <c r="O1761" s="8">
        <v>291744.81043751282</v>
      </c>
      <c r="P1761" s="8">
        <f t="shared" ref="P1761:P1764" si="357">SUM(D1761:O1761)</f>
        <v>3520219.5963434633</v>
      </c>
    </row>
    <row r="1762" spans="1:16" x14ac:dyDescent="0.25">
      <c r="A1762" s="11" t="s">
        <v>19</v>
      </c>
      <c r="B1762" s="7"/>
      <c r="C1762" s="7"/>
      <c r="D1762" s="8">
        <v>62039.219081192728</v>
      </c>
      <c r="E1762" s="8">
        <v>57332.560497675266</v>
      </c>
      <c r="F1762" s="8">
        <v>57376.661100610072</v>
      </c>
      <c r="G1762" s="8">
        <v>60092.65846332306</v>
      </c>
      <c r="H1762" s="8">
        <v>59697.711372159421</v>
      </c>
      <c r="I1762" s="8">
        <v>55636.036030976764</v>
      </c>
      <c r="J1762" s="8">
        <v>57761.832590244725</v>
      </c>
      <c r="K1762" s="8">
        <v>67419.189197432977</v>
      </c>
      <c r="L1762" s="8">
        <v>59016.296770121138</v>
      </c>
      <c r="M1762" s="8">
        <v>54861.131775257832</v>
      </c>
      <c r="N1762" s="8">
        <v>54119.974668964016</v>
      </c>
      <c r="O1762" s="8">
        <v>62789.048798308082</v>
      </c>
      <c r="P1762" s="8">
        <f t="shared" si="357"/>
        <v>708142.32034626615</v>
      </c>
    </row>
    <row r="1763" spans="1:16" x14ac:dyDescent="0.25">
      <c r="A1763" s="11" t="s">
        <v>20</v>
      </c>
      <c r="B1763" s="7"/>
      <c r="C1763" s="7"/>
      <c r="D1763" s="8">
        <v>1589.8659021333883</v>
      </c>
      <c r="E1763" s="8">
        <v>1645.6297043070979</v>
      </c>
      <c r="F1763" s="8">
        <v>1852.7739486534729</v>
      </c>
      <c r="G1763" s="8">
        <v>1837.797559308332</v>
      </c>
      <c r="H1763" s="8">
        <v>2074.7422093951755</v>
      </c>
      <c r="I1763" s="8">
        <v>1948.6808646180455</v>
      </c>
      <c r="J1763" s="8">
        <v>1857.6076504542459</v>
      </c>
      <c r="K1763" s="8">
        <v>1842.1389096324051</v>
      </c>
      <c r="L1763" s="8">
        <v>1987.4704647769763</v>
      </c>
      <c r="M1763" s="8">
        <v>1897.4128184429769</v>
      </c>
      <c r="N1763" s="8">
        <v>1844.4884661876742</v>
      </c>
      <c r="O1763" s="8">
        <v>1755.6771189254032</v>
      </c>
      <c r="P1763" s="8">
        <f t="shared" si="357"/>
        <v>22134.285616835194</v>
      </c>
    </row>
    <row r="1764" spans="1:16" x14ac:dyDescent="0.25">
      <c r="A1764" s="11" t="s">
        <v>21</v>
      </c>
      <c r="B1764" s="7"/>
      <c r="C1764" s="7"/>
      <c r="D1764" s="8">
        <v>7733.1333460241531</v>
      </c>
      <c r="E1764" s="8">
        <v>7054.2500251382644</v>
      </c>
      <c r="F1764" s="8">
        <v>6640.4333160877259</v>
      </c>
      <c r="G1764" s="8">
        <v>7712.3665949374463</v>
      </c>
      <c r="H1764" s="8">
        <v>7829.850075519088</v>
      </c>
      <c r="I1764" s="8">
        <v>7716.2166791141062</v>
      </c>
      <c r="J1764" s="8">
        <v>8106.566231498161</v>
      </c>
      <c r="K1764" s="8">
        <v>8149.9070281022487</v>
      </c>
      <c r="L1764" s="8">
        <v>8087.4724215517244</v>
      </c>
      <c r="M1764" s="8">
        <v>8009.1148946099065</v>
      </c>
      <c r="N1764" s="8">
        <v>7267.299342370985</v>
      </c>
      <c r="O1764" s="8">
        <v>6923.5833275616142</v>
      </c>
      <c r="P1764" s="8">
        <f t="shared" si="357"/>
        <v>91230.193282515436</v>
      </c>
    </row>
    <row r="1765" spans="1:16" x14ac:dyDescent="0.25">
      <c r="A1765" s="11"/>
      <c r="B1765" s="7"/>
      <c r="C1765" s="7"/>
      <c r="D1765" s="8"/>
      <c r="E1765" s="8"/>
      <c r="F1765" s="8"/>
      <c r="G1765" s="8"/>
      <c r="H1765" s="8"/>
      <c r="I1765" s="8"/>
      <c r="J1765" s="8"/>
      <c r="K1765" s="8"/>
      <c r="L1765" s="8"/>
      <c r="M1765" s="8"/>
      <c r="N1765" s="8"/>
      <c r="O1765" s="8"/>
      <c r="P1765" s="8"/>
    </row>
    <row r="1766" spans="1:16" x14ac:dyDescent="0.25">
      <c r="A1766" s="10" t="s">
        <v>22</v>
      </c>
      <c r="B1766" s="7"/>
      <c r="C1766" s="7"/>
      <c r="D1766" s="8"/>
      <c r="E1766" s="8"/>
      <c r="F1766" s="8"/>
      <c r="G1766" s="8"/>
      <c r="H1766" s="8"/>
      <c r="I1766" s="8"/>
      <c r="J1766" s="8"/>
      <c r="K1766" s="8"/>
      <c r="L1766" s="8"/>
      <c r="M1766" s="8"/>
      <c r="N1766" s="8"/>
      <c r="O1766" s="8"/>
      <c r="P1766" s="8"/>
    </row>
    <row r="1767" spans="1:16" x14ac:dyDescent="0.25">
      <c r="A1767" s="10" t="s">
        <v>23</v>
      </c>
      <c r="B1767" s="7"/>
      <c r="C1767" s="7"/>
      <c r="D1767" s="8">
        <f t="shared" ref="D1767:P1767" si="358">SUM(D1759:D1766)</f>
        <v>12050186.480921108</v>
      </c>
      <c r="E1767" s="8">
        <f t="shared" si="358"/>
        <v>10966118.427082863</v>
      </c>
      <c r="F1767" s="8">
        <f t="shared" si="358"/>
        <v>10943216.071170885</v>
      </c>
      <c r="G1767" s="8">
        <f t="shared" si="358"/>
        <v>11105655.193453513</v>
      </c>
      <c r="H1767" s="8">
        <f t="shared" si="358"/>
        <v>12469069.865342677</v>
      </c>
      <c r="I1767" s="8">
        <f t="shared" si="358"/>
        <v>13568678.263532633</v>
      </c>
      <c r="J1767" s="8">
        <f t="shared" si="358"/>
        <v>14336766.2124338</v>
      </c>
      <c r="K1767" s="8">
        <f t="shared" si="358"/>
        <v>14538977.479744287</v>
      </c>
      <c r="L1767" s="8">
        <f t="shared" si="358"/>
        <v>14198226.765255231</v>
      </c>
      <c r="M1767" s="8">
        <f t="shared" si="358"/>
        <v>13144493.315327942</v>
      </c>
      <c r="N1767" s="8">
        <f t="shared" si="358"/>
        <v>11580148.723306244</v>
      </c>
      <c r="O1767" s="8">
        <f t="shared" si="358"/>
        <v>11517227.951253537</v>
      </c>
      <c r="P1767" s="8">
        <f t="shared" si="358"/>
        <v>150418764.74882475</v>
      </c>
    </row>
    <row r="1768" spans="1:16" x14ac:dyDescent="0.25">
      <c r="A1768" s="10"/>
      <c r="B1768" s="7"/>
      <c r="C1768" s="7"/>
      <c r="D1768" s="8"/>
      <c r="E1768" s="8"/>
      <c r="F1768" s="8"/>
      <c r="G1768" s="8"/>
      <c r="H1768" s="8"/>
      <c r="I1768" s="8"/>
      <c r="J1768" s="8"/>
      <c r="K1768" s="8"/>
      <c r="L1768" s="8"/>
      <c r="M1768" s="8"/>
      <c r="N1768" s="8"/>
      <c r="O1768" s="8"/>
      <c r="P1768" s="8"/>
    </row>
    <row r="1769" spans="1:16" x14ac:dyDescent="0.25">
      <c r="A1769" s="11" t="s">
        <v>24</v>
      </c>
      <c r="B1769" s="7"/>
      <c r="C1769" s="7"/>
      <c r="D1769" s="8">
        <v>500216.11011161626</v>
      </c>
      <c r="E1769" s="8">
        <v>496392.39104953734</v>
      </c>
      <c r="F1769" s="8">
        <v>479837.24601356842</v>
      </c>
      <c r="G1769" s="8">
        <v>566208.25024271803</v>
      </c>
      <c r="H1769" s="8">
        <v>615578.91651448654</v>
      </c>
      <c r="I1769" s="8">
        <v>634370.83401825093</v>
      </c>
      <c r="J1769" s="8">
        <v>660721.57494558301</v>
      </c>
      <c r="K1769" s="8">
        <v>638320.81449635571</v>
      </c>
      <c r="L1769" s="8">
        <v>675053.75994482532</v>
      </c>
      <c r="M1769" s="8">
        <v>650245.96153710864</v>
      </c>
      <c r="N1769" s="8">
        <v>595602.65887930105</v>
      </c>
      <c r="O1769" s="8">
        <v>534056.02110587107</v>
      </c>
      <c r="P1769" s="8">
        <f>SUM(D1769:O1769)</f>
        <v>7046604.5388592221</v>
      </c>
    </row>
    <row r="1770" spans="1:16" x14ac:dyDescent="0.25">
      <c r="A1770" s="7"/>
      <c r="B1770" s="7"/>
      <c r="C1770" s="7"/>
      <c r="D1770" s="8"/>
      <c r="E1770" s="8"/>
      <c r="F1770" s="8"/>
      <c r="G1770" s="8"/>
      <c r="H1770" s="8"/>
      <c r="I1770" s="8"/>
      <c r="J1770" s="8"/>
      <c r="K1770" s="8"/>
      <c r="L1770" s="8"/>
      <c r="M1770" s="8"/>
      <c r="N1770" s="8"/>
      <c r="O1770" s="8"/>
      <c r="P1770" s="8"/>
    </row>
    <row r="1771" spans="1:16" x14ac:dyDescent="0.25">
      <c r="A1771" s="10" t="s">
        <v>25</v>
      </c>
      <c r="B1771" s="7"/>
      <c r="C1771" s="7"/>
      <c r="D1771" s="8">
        <f t="shared" ref="D1771:P1771" si="359">SUM(D1767:D1769)</f>
        <v>12550402.591032725</v>
      </c>
      <c r="E1771" s="8">
        <f t="shared" si="359"/>
        <v>11462510.818132401</v>
      </c>
      <c r="F1771" s="8">
        <f t="shared" si="359"/>
        <v>11423053.317184454</v>
      </c>
      <c r="G1771" s="8">
        <f t="shared" si="359"/>
        <v>11671863.443696231</v>
      </c>
      <c r="H1771" s="8">
        <f t="shared" si="359"/>
        <v>13084648.781857163</v>
      </c>
      <c r="I1771" s="8">
        <f t="shared" si="359"/>
        <v>14203049.097550884</v>
      </c>
      <c r="J1771" s="8">
        <f t="shared" si="359"/>
        <v>14997487.787379384</v>
      </c>
      <c r="K1771" s="8">
        <f t="shared" si="359"/>
        <v>15177298.294240642</v>
      </c>
      <c r="L1771" s="8">
        <f t="shared" si="359"/>
        <v>14873280.525200056</v>
      </c>
      <c r="M1771" s="8">
        <f t="shared" si="359"/>
        <v>13794739.27686505</v>
      </c>
      <c r="N1771" s="8">
        <f t="shared" si="359"/>
        <v>12175751.382185545</v>
      </c>
      <c r="O1771" s="8">
        <f t="shared" si="359"/>
        <v>12051283.972359408</v>
      </c>
      <c r="P1771" s="8">
        <f t="shared" si="359"/>
        <v>157465369.28768396</v>
      </c>
    </row>
    <row r="1772" spans="1:16" x14ac:dyDescent="0.25">
      <c r="A1772" s="7"/>
      <c r="B1772" s="7"/>
      <c r="C1772" s="7"/>
      <c r="D1772" s="8"/>
      <c r="E1772" s="8"/>
      <c r="F1772" s="8"/>
      <c r="G1772" s="8"/>
      <c r="H1772" s="8"/>
      <c r="I1772" s="8"/>
      <c r="J1772" s="8"/>
      <c r="K1772" s="8"/>
      <c r="L1772" s="8"/>
      <c r="M1772" s="8"/>
      <c r="N1772" s="8"/>
      <c r="O1772" s="8"/>
      <c r="P1772" s="8"/>
    </row>
    <row r="1773" spans="1:16" x14ac:dyDescent="0.25">
      <c r="A1773" s="10" t="s">
        <v>26</v>
      </c>
      <c r="B1773" s="7"/>
      <c r="C1773" s="7"/>
      <c r="D1773" s="8"/>
      <c r="E1773" s="8"/>
      <c r="F1773" s="8"/>
      <c r="G1773" s="8"/>
      <c r="H1773" s="8"/>
      <c r="I1773" s="8"/>
      <c r="J1773" s="8"/>
      <c r="K1773" s="8"/>
      <c r="L1773" s="8"/>
      <c r="M1773" s="8"/>
      <c r="N1773" s="8"/>
      <c r="O1773" s="8"/>
      <c r="P1773" s="8"/>
    </row>
    <row r="1774" spans="1:16" x14ac:dyDescent="0.25">
      <c r="A1774" s="11" t="s">
        <v>16</v>
      </c>
      <c r="B1774" s="7"/>
      <c r="C1774" s="7"/>
      <c r="D1774" s="13">
        <v>6024871.8645955212</v>
      </c>
      <c r="E1774" s="13">
        <v>6029822.3311279165</v>
      </c>
      <c r="F1774" s="13">
        <v>6034719.1127408519</v>
      </c>
      <c r="G1774" s="13">
        <v>6039731.9473362127</v>
      </c>
      <c r="H1774" s="13">
        <v>6045007.2961315364</v>
      </c>
      <c r="I1774" s="13">
        <v>6050438.2986222347</v>
      </c>
      <c r="J1774" s="13">
        <v>6055913.3296406996</v>
      </c>
      <c r="K1774" s="13">
        <v>6061517.2315305453</v>
      </c>
      <c r="L1774" s="13">
        <v>6067020.770834079</v>
      </c>
      <c r="M1774" s="13">
        <v>6072413.3027769709</v>
      </c>
      <c r="N1774" s="13">
        <v>6077688.6306528263</v>
      </c>
      <c r="O1774" s="13">
        <v>6082949.4679443566</v>
      </c>
      <c r="P1774" s="8">
        <f>AVERAGE(C1774:O1774)</f>
        <v>6053507.7986611463</v>
      </c>
    </row>
    <row r="1775" spans="1:16" x14ac:dyDescent="0.25">
      <c r="A1775" s="11" t="s">
        <v>17</v>
      </c>
      <c r="B1775" s="7"/>
      <c r="C1775" s="7"/>
      <c r="D1775" s="13">
        <v>668621.50169947045</v>
      </c>
      <c r="E1775" s="13">
        <v>669159.64241781528</v>
      </c>
      <c r="F1775" s="13">
        <v>669733.30069516355</v>
      </c>
      <c r="G1775" s="13">
        <v>670227.03255096404</v>
      </c>
      <c r="H1775" s="13">
        <v>670554.31949508702</v>
      </c>
      <c r="I1775" s="13">
        <v>670787.70965349034</v>
      </c>
      <c r="J1775" s="13">
        <v>670990.05622917181</v>
      </c>
      <c r="K1775" s="13">
        <v>671229.33634312835</v>
      </c>
      <c r="L1775" s="13">
        <v>671533.08989343606</v>
      </c>
      <c r="M1775" s="13">
        <v>671905.5259525096</v>
      </c>
      <c r="N1775" s="13">
        <v>672347.99100586516</v>
      </c>
      <c r="O1775" s="13">
        <v>672795.47408917453</v>
      </c>
      <c r="P1775" s="8">
        <f>AVERAGE(D1775:O1775)</f>
        <v>670823.7483354396</v>
      </c>
    </row>
    <row r="1776" spans="1:16" x14ac:dyDescent="0.25">
      <c r="A1776" s="11" t="s">
        <v>18</v>
      </c>
      <c r="B1776" s="7"/>
      <c r="C1776" s="7"/>
      <c r="D1776" s="13">
        <v>15350.319998277751</v>
      </c>
      <c r="E1776" s="13">
        <v>15450.454321236248</v>
      </c>
      <c r="F1776" s="13">
        <v>15568.759520932137</v>
      </c>
      <c r="G1776" s="13">
        <v>15650.941673972864</v>
      </c>
      <c r="H1776" s="13">
        <v>15637.058050886146</v>
      </c>
      <c r="I1776" s="13">
        <v>15561.421028244458</v>
      </c>
      <c r="J1776" s="13">
        <v>15472.802568493693</v>
      </c>
      <c r="K1776" s="13">
        <v>15405.87311217969</v>
      </c>
      <c r="L1776" s="13">
        <v>15374.836309747638</v>
      </c>
      <c r="M1776" s="13">
        <v>15386.127861053095</v>
      </c>
      <c r="N1776" s="13">
        <v>15444.597984918353</v>
      </c>
      <c r="O1776" s="13">
        <v>15513.543929913751</v>
      </c>
      <c r="P1776" s="8">
        <f>AVERAGE(D1776:O1776)</f>
        <v>15484.728029987986</v>
      </c>
    </row>
    <row r="1777" spans="1:16" x14ac:dyDescent="0.25">
      <c r="A1777" s="11" t="s">
        <v>19</v>
      </c>
      <c r="B1777" s="7"/>
      <c r="C1777" s="7"/>
      <c r="D1777" s="13">
        <v>5811.7303183427885</v>
      </c>
      <c r="E1777" s="13">
        <v>5817.4014690212489</v>
      </c>
      <c r="F1777" s="13">
        <v>5823.0691034175152</v>
      </c>
      <c r="G1777" s="13">
        <v>5828.7332235929998</v>
      </c>
      <c r="H1777" s="13">
        <v>5834.3938316087697</v>
      </c>
      <c r="I1777" s="13">
        <v>5840.0509295252796</v>
      </c>
      <c r="J1777" s="13">
        <v>5845.7045194024113</v>
      </c>
      <c r="K1777" s="13">
        <v>5851.354603299691</v>
      </c>
      <c r="L1777" s="13">
        <v>5857.0011832759083</v>
      </c>
      <c r="M1777" s="13">
        <v>5862.6442613895852</v>
      </c>
      <c r="N1777" s="13">
        <v>5868.283839698408</v>
      </c>
      <c r="O1777" s="13">
        <v>5873.9199202597501</v>
      </c>
      <c r="P1777" s="8">
        <f>AVERAGE(D1777:O1777)</f>
        <v>5842.8572669028626</v>
      </c>
    </row>
    <row r="1778" spans="1:16" x14ac:dyDescent="0.25">
      <c r="A1778" s="11" t="s">
        <v>20</v>
      </c>
      <c r="B1778" s="7"/>
      <c r="C1778" s="7"/>
      <c r="D1778" s="13">
        <v>157.03711300533075</v>
      </c>
      <c r="E1778" s="13">
        <v>157.03711300533075</v>
      </c>
      <c r="F1778" s="13">
        <v>157.03711300533075</v>
      </c>
      <c r="G1778" s="13">
        <v>157.03711300533075</v>
      </c>
      <c r="H1778" s="13">
        <v>157.03711300533075</v>
      </c>
      <c r="I1778" s="13">
        <v>157.03711300533075</v>
      </c>
      <c r="J1778" s="13">
        <v>157.03711300533075</v>
      </c>
      <c r="K1778" s="13">
        <v>157.03711300533075</v>
      </c>
      <c r="L1778" s="13">
        <v>157.03711300533075</v>
      </c>
      <c r="M1778" s="13">
        <v>157.03711300533075</v>
      </c>
      <c r="N1778" s="13">
        <v>157.03711300533075</v>
      </c>
      <c r="O1778" s="13">
        <v>156.0373439941406</v>
      </c>
      <c r="P1778" s="8">
        <f>AVERAGE(D1778:O1778)</f>
        <v>156.95379892106493</v>
      </c>
    </row>
    <row r="1779" spans="1:16" x14ac:dyDescent="0.25">
      <c r="A1779" s="11" t="s">
        <v>21</v>
      </c>
      <c r="B1779" s="7"/>
      <c r="C1779" s="7"/>
      <c r="D1779" s="13">
        <v>27</v>
      </c>
      <c r="E1779" s="13">
        <v>27</v>
      </c>
      <c r="F1779" s="13">
        <v>27</v>
      </c>
      <c r="G1779" s="13">
        <v>27</v>
      </c>
      <c r="H1779" s="13">
        <v>27</v>
      </c>
      <c r="I1779" s="13">
        <v>27</v>
      </c>
      <c r="J1779" s="13">
        <v>27</v>
      </c>
      <c r="K1779" s="13">
        <v>27</v>
      </c>
      <c r="L1779" s="13">
        <v>27</v>
      </c>
      <c r="M1779" s="13">
        <v>27</v>
      </c>
      <c r="N1779" s="13">
        <v>27</v>
      </c>
      <c r="O1779" s="13">
        <v>27</v>
      </c>
      <c r="P1779" s="8">
        <f>AVERAGE(D1779:O1779)</f>
        <v>27</v>
      </c>
    </row>
    <row r="1780" spans="1:16" x14ac:dyDescent="0.25">
      <c r="A1780" s="11"/>
      <c r="B1780" s="7"/>
      <c r="C1780" s="7"/>
      <c r="D1780" s="8"/>
      <c r="E1780" s="8"/>
      <c r="F1780" s="8"/>
      <c r="G1780" s="8"/>
      <c r="H1780" s="8"/>
      <c r="I1780" s="8"/>
      <c r="J1780" s="8"/>
      <c r="K1780" s="8"/>
      <c r="L1780" s="8"/>
      <c r="M1780" s="8"/>
      <c r="N1780" s="8"/>
      <c r="O1780" s="8"/>
      <c r="P1780" s="8"/>
    </row>
    <row r="1781" spans="1:16" x14ac:dyDescent="0.25">
      <c r="A1781" s="10" t="s">
        <v>22</v>
      </c>
      <c r="B1781" s="7"/>
      <c r="C1781" s="7"/>
      <c r="D1781" s="8"/>
      <c r="E1781" s="8"/>
      <c r="F1781" s="8"/>
      <c r="G1781" s="8"/>
      <c r="H1781" s="8"/>
      <c r="I1781" s="8"/>
      <c r="J1781" s="8"/>
      <c r="K1781" s="8"/>
      <c r="L1781" s="8"/>
      <c r="M1781" s="8"/>
      <c r="N1781" s="8"/>
      <c r="O1781" s="8"/>
      <c r="P1781" s="8"/>
    </row>
    <row r="1782" spans="1:16" x14ac:dyDescent="0.25">
      <c r="A1782" s="10" t="s">
        <v>26</v>
      </c>
      <c r="B1782" s="7"/>
      <c r="C1782" s="7"/>
      <c r="D1782" s="8">
        <f t="shared" ref="D1782:P1782" si="360">SUM(D1774:D1781)</f>
        <v>6714839.4537246162</v>
      </c>
      <c r="E1782" s="8">
        <f t="shared" si="360"/>
        <v>6720433.8664489947</v>
      </c>
      <c r="F1782" s="8">
        <f t="shared" si="360"/>
        <v>6726028.2791733705</v>
      </c>
      <c r="G1782" s="8">
        <f t="shared" si="360"/>
        <v>6731622.6918977471</v>
      </c>
      <c r="H1782" s="8">
        <f t="shared" si="360"/>
        <v>6737217.1046221238</v>
      </c>
      <c r="I1782" s="8">
        <f t="shared" si="360"/>
        <v>6742811.5173464995</v>
      </c>
      <c r="J1782" s="8">
        <f t="shared" si="360"/>
        <v>6748405.9300707728</v>
      </c>
      <c r="K1782" s="8">
        <f t="shared" si="360"/>
        <v>6754187.832702158</v>
      </c>
      <c r="L1782" s="8">
        <f t="shared" si="360"/>
        <v>6759969.7353335442</v>
      </c>
      <c r="M1782" s="8">
        <f t="shared" si="360"/>
        <v>6765751.6379649285</v>
      </c>
      <c r="N1782" s="8">
        <f t="shared" si="360"/>
        <v>6771533.5405963128</v>
      </c>
      <c r="O1782" s="8">
        <f t="shared" si="360"/>
        <v>6777315.443227699</v>
      </c>
      <c r="P1782" s="8">
        <f t="shared" si="360"/>
        <v>6745843.0860923976</v>
      </c>
    </row>
    <row r="1783" spans="1:16" x14ac:dyDescent="0.25">
      <c r="A1783" s="10"/>
      <c r="B1783" s="7"/>
      <c r="C1783" s="7"/>
      <c r="D1783" s="8"/>
      <c r="E1783" s="8"/>
      <c r="F1783" s="8"/>
      <c r="G1783" s="8"/>
      <c r="H1783" s="8"/>
      <c r="I1783" s="8"/>
      <c r="J1783" s="8"/>
      <c r="K1783" s="8"/>
      <c r="L1783" s="8"/>
      <c r="M1783" s="8"/>
      <c r="N1783" s="8"/>
      <c r="O1783" s="8"/>
      <c r="P1783" s="8"/>
    </row>
    <row r="1784" spans="1:16" x14ac:dyDescent="0.25">
      <c r="A1784" s="11" t="s">
        <v>24</v>
      </c>
      <c r="B1784" s="7"/>
      <c r="C1784" s="7"/>
      <c r="D1784" s="13">
        <v>2</v>
      </c>
      <c r="E1784" s="13">
        <v>2</v>
      </c>
      <c r="F1784" s="13">
        <v>2</v>
      </c>
      <c r="G1784" s="13">
        <v>2</v>
      </c>
      <c r="H1784" s="13">
        <v>2</v>
      </c>
      <c r="I1784" s="13">
        <v>2</v>
      </c>
      <c r="J1784" s="13">
        <v>2</v>
      </c>
      <c r="K1784" s="13">
        <v>2</v>
      </c>
      <c r="L1784" s="13">
        <v>2</v>
      </c>
      <c r="M1784" s="13">
        <v>2</v>
      </c>
      <c r="N1784" s="13">
        <v>2</v>
      </c>
      <c r="O1784" s="13">
        <v>2</v>
      </c>
      <c r="P1784" s="8">
        <f>AVERAGE(D1784:O1784)</f>
        <v>2</v>
      </c>
    </row>
    <row r="1785" spans="1:16" x14ac:dyDescent="0.25">
      <c r="A1785" s="7"/>
      <c r="B1785" s="7"/>
      <c r="C1785" s="7"/>
      <c r="D1785" s="8"/>
      <c r="E1785" s="8"/>
      <c r="F1785" s="8"/>
      <c r="G1785" s="8"/>
      <c r="H1785" s="8"/>
      <c r="I1785" s="8"/>
      <c r="J1785" s="8"/>
      <c r="K1785" s="8"/>
      <c r="L1785" s="8"/>
      <c r="M1785" s="8"/>
      <c r="N1785" s="8"/>
      <c r="O1785" s="8"/>
      <c r="P1785" s="8"/>
    </row>
    <row r="1786" spans="1:16" x14ac:dyDescent="0.25">
      <c r="A1786" s="14" t="s">
        <v>27</v>
      </c>
      <c r="B1786" s="7"/>
      <c r="C1786" s="7"/>
      <c r="D1786" s="8">
        <f t="shared" ref="D1786:P1786" si="361">SUM(D1782:D1784)</f>
        <v>6714841.4537246162</v>
      </c>
      <c r="E1786" s="8">
        <f t="shared" si="361"/>
        <v>6720435.8664489947</v>
      </c>
      <c r="F1786" s="8">
        <f t="shared" si="361"/>
        <v>6726030.2791733705</v>
      </c>
      <c r="G1786" s="8">
        <f t="shared" si="361"/>
        <v>6731624.6918977471</v>
      </c>
      <c r="H1786" s="8">
        <f t="shared" si="361"/>
        <v>6737219.1046221238</v>
      </c>
      <c r="I1786" s="8">
        <f t="shared" si="361"/>
        <v>6742813.5173464995</v>
      </c>
      <c r="J1786" s="8">
        <f t="shared" si="361"/>
        <v>6748407.9300707728</v>
      </c>
      <c r="K1786" s="8">
        <f t="shared" si="361"/>
        <v>6754189.832702158</v>
      </c>
      <c r="L1786" s="8">
        <f t="shared" si="361"/>
        <v>6759971.7353335442</v>
      </c>
      <c r="M1786" s="8">
        <f t="shared" si="361"/>
        <v>6765753.6379649285</v>
      </c>
      <c r="N1786" s="8">
        <f t="shared" si="361"/>
        <v>6771535.5405963128</v>
      </c>
      <c r="O1786" s="8">
        <f t="shared" si="361"/>
        <v>6777317.443227699</v>
      </c>
      <c r="P1786" s="8">
        <f t="shared" si="361"/>
        <v>6745845.0860923976</v>
      </c>
    </row>
    <row r="1787" spans="1:16" x14ac:dyDescent="0.25">
      <c r="A1787" s="7"/>
      <c r="B1787" s="7"/>
      <c r="C1787" s="7"/>
      <c r="D1787" s="8"/>
      <c r="E1787" s="8"/>
      <c r="F1787" s="8"/>
      <c r="G1787" s="8"/>
      <c r="H1787" s="8"/>
      <c r="I1787" s="8"/>
      <c r="J1787" s="8"/>
      <c r="K1787" s="8"/>
      <c r="L1787" s="8"/>
      <c r="M1787" s="8"/>
      <c r="N1787" s="8"/>
      <c r="O1787" s="8"/>
      <c r="P1787" s="8"/>
    </row>
    <row r="1788" spans="1:16" x14ac:dyDescent="0.25">
      <c r="A1788" s="10" t="s">
        <v>28</v>
      </c>
      <c r="B1788" s="7"/>
      <c r="C1788" s="7"/>
      <c r="D1788" s="8"/>
      <c r="E1788" s="8"/>
      <c r="F1788" s="8"/>
      <c r="G1788" s="8"/>
      <c r="H1788" s="8"/>
      <c r="I1788" s="8"/>
      <c r="J1788" s="8"/>
      <c r="K1788" s="8"/>
      <c r="L1788" s="8"/>
      <c r="M1788" s="8"/>
      <c r="N1788" s="8"/>
      <c r="O1788" s="8"/>
      <c r="P1788" s="8"/>
    </row>
    <row r="1789" spans="1:16" x14ac:dyDescent="0.25">
      <c r="A1789" s="11" t="s">
        <v>16</v>
      </c>
      <c r="B1789" s="7"/>
      <c r="C1789" s="7"/>
      <c r="D1789" s="8">
        <f t="shared" ref="D1789:P1794" si="362">(D1759/D1774)*1000</f>
        <v>1126.3615370220432</v>
      </c>
      <c r="E1789" s="8">
        <f t="shared" si="362"/>
        <v>1018.0360226934217</v>
      </c>
      <c r="F1789" s="8">
        <f t="shared" si="362"/>
        <v>998.64589918664387</v>
      </c>
      <c r="G1789" s="8">
        <f t="shared" si="362"/>
        <v>1012.0648540439976</v>
      </c>
      <c r="H1789" s="8">
        <f t="shared" si="362"/>
        <v>1162.2310703816229</v>
      </c>
      <c r="I1789" s="8">
        <f t="shared" si="362"/>
        <v>1301.850870769817</v>
      </c>
      <c r="J1789" s="8">
        <f t="shared" si="362"/>
        <v>1399.7150557925233</v>
      </c>
      <c r="K1789" s="8">
        <f t="shared" si="362"/>
        <v>1428.142274819372</v>
      </c>
      <c r="L1789" s="8">
        <f t="shared" si="362"/>
        <v>1385.3738499260689</v>
      </c>
      <c r="M1789" s="8">
        <f t="shared" si="362"/>
        <v>1255.3897829251168</v>
      </c>
      <c r="N1789" s="8">
        <f t="shared" si="362"/>
        <v>1061.5835085576537</v>
      </c>
      <c r="O1789" s="8">
        <f t="shared" si="362"/>
        <v>1036.076977327363</v>
      </c>
      <c r="P1789" s="8">
        <f t="shared" si="362"/>
        <v>14187.203892236308</v>
      </c>
    </row>
    <row r="1790" spans="1:16" x14ac:dyDescent="0.25">
      <c r="A1790" s="11" t="s">
        <v>17</v>
      </c>
      <c r="B1790" s="7"/>
      <c r="C1790" s="7"/>
      <c r="D1790" s="8">
        <f t="shared" si="362"/>
        <v>7328.7924230258186</v>
      </c>
      <c r="E1790" s="8">
        <f t="shared" si="362"/>
        <v>6679.7112461360757</v>
      </c>
      <c r="F1790" s="8">
        <f t="shared" si="362"/>
        <v>6806.78531802409</v>
      </c>
      <c r="G1790" s="8">
        <f t="shared" si="362"/>
        <v>6909.2489589557226</v>
      </c>
      <c r="H1790" s="8">
        <f t="shared" si="362"/>
        <v>7575.7887629891948</v>
      </c>
      <c r="I1790" s="8">
        <f t="shared" si="362"/>
        <v>7948.7531984494426</v>
      </c>
      <c r="J1790" s="8">
        <f t="shared" si="362"/>
        <v>8192.611106774415</v>
      </c>
      <c r="K1790" s="8">
        <f t="shared" si="362"/>
        <v>8208.0107930236281</v>
      </c>
      <c r="L1790" s="8">
        <f t="shared" si="362"/>
        <v>8084.9986759227459</v>
      </c>
      <c r="M1790" s="8">
        <f t="shared" si="362"/>
        <v>7683.8801849450901</v>
      </c>
      <c r="N1790" s="8">
        <f t="shared" si="362"/>
        <v>7098.8427358779554</v>
      </c>
      <c r="O1790" s="8">
        <f t="shared" si="362"/>
        <v>7211.1230239121696</v>
      </c>
      <c r="P1790" s="8">
        <f t="shared" si="362"/>
        <v>89732.495457640762</v>
      </c>
    </row>
    <row r="1791" spans="1:16" x14ac:dyDescent="0.25">
      <c r="A1791" s="11" t="s">
        <v>18</v>
      </c>
      <c r="B1791" s="7"/>
      <c r="C1791" s="7"/>
      <c r="D1791" s="8">
        <f t="shared" si="362"/>
        <v>19051.859070734114</v>
      </c>
      <c r="E1791" s="8">
        <f t="shared" si="362"/>
        <v>18880.768703782935</v>
      </c>
      <c r="F1791" s="8">
        <f t="shared" si="362"/>
        <v>18759.870339527435</v>
      </c>
      <c r="G1791" s="8">
        <f t="shared" si="362"/>
        <v>18698.332552103559</v>
      </c>
      <c r="H1791" s="8">
        <f t="shared" si="362"/>
        <v>18788.341251731228</v>
      </c>
      <c r="I1791" s="8">
        <f t="shared" si="362"/>
        <v>18936.767357807596</v>
      </c>
      <c r="J1791" s="8">
        <f t="shared" si="362"/>
        <v>19086.817231930396</v>
      </c>
      <c r="K1791" s="8">
        <f t="shared" si="362"/>
        <v>19174.479580922995</v>
      </c>
      <c r="L1791" s="8">
        <f t="shared" si="362"/>
        <v>19167.648628126561</v>
      </c>
      <c r="M1791" s="8">
        <f t="shared" si="362"/>
        <v>19084.625024893216</v>
      </c>
      <c r="N1791" s="8">
        <f t="shared" si="362"/>
        <v>18909.542917879404</v>
      </c>
      <c r="O1791" s="8">
        <f t="shared" si="362"/>
        <v>18805.813278741578</v>
      </c>
      <c r="P1791" s="8">
        <f t="shared" si="362"/>
        <v>227334.93216840146</v>
      </c>
    </row>
    <row r="1792" spans="1:16" x14ac:dyDescent="0.25">
      <c r="A1792" s="11" t="s">
        <v>19</v>
      </c>
      <c r="B1792" s="7"/>
      <c r="C1792" s="7"/>
      <c r="D1792" s="8">
        <f t="shared" si="362"/>
        <v>10674.827578524526</v>
      </c>
      <c r="E1792" s="8">
        <f t="shared" si="362"/>
        <v>9855.35566059552</v>
      </c>
      <c r="F1792" s="8">
        <f t="shared" si="362"/>
        <v>9853.3368025696527</v>
      </c>
      <c r="G1792" s="8">
        <f t="shared" si="362"/>
        <v>10309.728745190401</v>
      </c>
      <c r="H1792" s="8">
        <f t="shared" si="362"/>
        <v>10232.033197474164</v>
      </c>
      <c r="I1792" s="8">
        <f t="shared" si="362"/>
        <v>9526.6354184858537</v>
      </c>
      <c r="J1792" s="8">
        <f t="shared" si="362"/>
        <v>9881.0729140564817</v>
      </c>
      <c r="K1792" s="8">
        <f t="shared" si="362"/>
        <v>11521.979741137891</v>
      </c>
      <c r="L1792" s="8">
        <f t="shared" si="362"/>
        <v>10076.196832371552</v>
      </c>
      <c r="M1792" s="8">
        <f t="shared" si="362"/>
        <v>9357.7452987492798</v>
      </c>
      <c r="N1792" s="8">
        <f t="shared" si="362"/>
        <v>9222.4534714642286</v>
      </c>
      <c r="O1792" s="8">
        <f t="shared" si="362"/>
        <v>10689.462854565354</v>
      </c>
      <c r="P1792" s="8">
        <f t="shared" si="362"/>
        <v>121197.94956443165</v>
      </c>
    </row>
    <row r="1793" spans="1:32" x14ac:dyDescent="0.25">
      <c r="A1793" s="11" t="s">
        <v>20</v>
      </c>
      <c r="B1793" s="7"/>
      <c r="C1793" s="7"/>
      <c r="D1793" s="8">
        <f t="shared" si="362"/>
        <v>10124.14117724782</v>
      </c>
      <c r="E1793" s="8">
        <f t="shared" si="362"/>
        <v>10479.240689118091</v>
      </c>
      <c r="F1793" s="8">
        <f t="shared" si="362"/>
        <v>11798.318965470151</v>
      </c>
      <c r="G1793" s="8">
        <f t="shared" si="362"/>
        <v>11702.950494549314</v>
      </c>
      <c r="H1793" s="8">
        <f t="shared" si="362"/>
        <v>13211.795413767868</v>
      </c>
      <c r="I1793" s="8">
        <f t="shared" si="362"/>
        <v>12409.046672628883</v>
      </c>
      <c r="J1793" s="8">
        <f t="shared" si="362"/>
        <v>11829.099598839339</v>
      </c>
      <c r="K1793" s="8">
        <f t="shared" si="362"/>
        <v>11730.595872390193</v>
      </c>
      <c r="L1793" s="8">
        <f t="shared" si="362"/>
        <v>12656.055799430736</v>
      </c>
      <c r="M1793" s="8">
        <f t="shared" si="362"/>
        <v>12082.575781806225</v>
      </c>
      <c r="N1793" s="8">
        <f t="shared" si="362"/>
        <v>11745.557663971202</v>
      </c>
      <c r="O1793" s="8">
        <f t="shared" si="362"/>
        <v>11251.647035156733</v>
      </c>
      <c r="P1793" s="8">
        <f t="shared" si="362"/>
        <v>141024.21074858436</v>
      </c>
    </row>
    <row r="1794" spans="1:32" x14ac:dyDescent="0.25">
      <c r="A1794" s="11" t="s">
        <v>21</v>
      </c>
      <c r="B1794" s="7"/>
      <c r="C1794" s="7"/>
      <c r="D1794" s="8">
        <f>(D1764/D1779)*1000</f>
        <v>286412.34614904271</v>
      </c>
      <c r="E1794" s="8">
        <f t="shared" si="362"/>
        <v>261268.51944956536</v>
      </c>
      <c r="F1794" s="8">
        <f t="shared" si="362"/>
        <v>245941.97466991577</v>
      </c>
      <c r="G1794" s="8">
        <f t="shared" si="362"/>
        <v>285643.20721990545</v>
      </c>
      <c r="H1794" s="8">
        <f t="shared" si="362"/>
        <v>289994.44724144769</v>
      </c>
      <c r="I1794" s="8">
        <f t="shared" si="362"/>
        <v>285785.8029301521</v>
      </c>
      <c r="J1794" s="8">
        <f t="shared" si="362"/>
        <v>300243.1937591912</v>
      </c>
      <c r="K1794" s="8">
        <f t="shared" si="362"/>
        <v>301848.40844823146</v>
      </c>
      <c r="L1794" s="8">
        <f t="shared" si="362"/>
        <v>299536.01561302686</v>
      </c>
      <c r="M1794" s="8">
        <f t="shared" si="362"/>
        <v>296633.88498555205</v>
      </c>
      <c r="N1794" s="8">
        <f t="shared" si="362"/>
        <v>269159.23490262905</v>
      </c>
      <c r="O1794" s="8">
        <f t="shared" si="362"/>
        <v>256429.01213191164</v>
      </c>
      <c r="P1794" s="8">
        <f t="shared" si="362"/>
        <v>3378896.0475005717</v>
      </c>
    </row>
    <row r="1795" spans="1:32" x14ac:dyDescent="0.25">
      <c r="A1795" s="11"/>
      <c r="B1795" s="7"/>
      <c r="C1795" s="7"/>
      <c r="D1795" s="8"/>
      <c r="E1795" s="8"/>
      <c r="F1795" s="8"/>
      <c r="G1795" s="8"/>
      <c r="H1795" s="8"/>
      <c r="I1795" s="8"/>
      <c r="J1795" s="8"/>
      <c r="K1795" s="8"/>
      <c r="L1795" s="8"/>
      <c r="M1795" s="8"/>
      <c r="N1795" s="8"/>
      <c r="O1795" s="8"/>
      <c r="P1795" s="8"/>
    </row>
    <row r="1796" spans="1:32" x14ac:dyDescent="0.25">
      <c r="A1796" s="10" t="s">
        <v>22</v>
      </c>
      <c r="B1796" s="7"/>
      <c r="C1796" s="7"/>
      <c r="D1796" s="8"/>
      <c r="E1796" s="8"/>
      <c r="F1796" s="8"/>
      <c r="G1796" s="8"/>
      <c r="H1796" s="8"/>
      <c r="I1796" s="8"/>
      <c r="J1796" s="8"/>
      <c r="K1796" s="8"/>
      <c r="L1796" s="8"/>
      <c r="M1796" s="8"/>
      <c r="N1796" s="8"/>
      <c r="O1796" s="8"/>
      <c r="P1796" s="8"/>
    </row>
    <row r="1797" spans="1:32" x14ac:dyDescent="0.25">
      <c r="A1797" s="10" t="s">
        <v>28</v>
      </c>
      <c r="B1797" s="7"/>
      <c r="C1797" s="7"/>
      <c r="D1797" s="8">
        <f t="shared" ref="D1797:P1797" si="363">(D1767/D1782)*1000</f>
        <v>1794.5606241169412</v>
      </c>
      <c r="E1797" s="8">
        <f t="shared" si="363"/>
        <v>1631.7575092629015</v>
      </c>
      <c r="F1797" s="8">
        <f t="shared" si="363"/>
        <v>1626.9952514258248</v>
      </c>
      <c r="G1797" s="8">
        <f t="shared" si="363"/>
        <v>1649.7738660873549</v>
      </c>
      <c r="H1797" s="8">
        <f t="shared" si="363"/>
        <v>1850.7745366834279</v>
      </c>
      <c r="I1797" s="8">
        <f t="shared" si="363"/>
        <v>2012.3175960985957</v>
      </c>
      <c r="J1797" s="8">
        <f t="shared" si="363"/>
        <v>2124.4670757799904</v>
      </c>
      <c r="K1797" s="8">
        <f t="shared" si="363"/>
        <v>2152.5870822469642</v>
      </c>
      <c r="L1797" s="8">
        <f t="shared" si="363"/>
        <v>2100.3388064066053</v>
      </c>
      <c r="M1797" s="8">
        <f t="shared" si="363"/>
        <v>1942.7986746616193</v>
      </c>
      <c r="N1797" s="8">
        <f t="shared" si="363"/>
        <v>1710.1220357075092</v>
      </c>
      <c r="O1797" s="8">
        <f t="shared" si="363"/>
        <v>1699.3790605928257</v>
      </c>
      <c r="P1797" s="8">
        <f t="shared" si="363"/>
        <v>22297.993420412695</v>
      </c>
    </row>
    <row r="1798" spans="1:32" x14ac:dyDescent="0.25">
      <c r="A1798" s="10"/>
      <c r="B1798" s="7"/>
      <c r="C1798" s="7"/>
      <c r="D1798" s="8"/>
      <c r="E1798" s="8"/>
      <c r="F1798" s="8"/>
      <c r="G1798" s="8"/>
      <c r="H1798" s="8"/>
      <c r="I1798" s="8"/>
      <c r="J1798" s="8"/>
      <c r="K1798" s="8"/>
      <c r="L1798" s="8"/>
      <c r="M1798" s="8"/>
      <c r="N1798" s="8"/>
      <c r="O1798" s="8"/>
      <c r="P1798" s="8"/>
    </row>
    <row r="1799" spans="1:32" x14ac:dyDescent="0.25">
      <c r="A1799" s="11" t="s">
        <v>24</v>
      </c>
      <c r="B1799" s="7"/>
      <c r="C1799" s="7"/>
      <c r="D1799" s="8">
        <f t="shared" ref="D1799:P1799" si="364">(D1769/D1784)*1000</f>
        <v>250108055.05580813</v>
      </c>
      <c r="E1799" s="8">
        <f t="shared" si="364"/>
        <v>248196195.52476868</v>
      </c>
      <c r="F1799" s="8">
        <f t="shared" si="364"/>
        <v>239918623.0067842</v>
      </c>
      <c r="G1799" s="8">
        <f t="shared" si="364"/>
        <v>283104125.12135899</v>
      </c>
      <c r="H1799" s="8">
        <f t="shared" si="364"/>
        <v>307789458.25724328</v>
      </c>
      <c r="I1799" s="8">
        <f t="shared" si="364"/>
        <v>317185417.00912547</v>
      </c>
      <c r="J1799" s="8">
        <f t="shared" si="364"/>
        <v>330360787.47279149</v>
      </c>
      <c r="K1799" s="8">
        <f t="shared" si="364"/>
        <v>319160407.24817789</v>
      </c>
      <c r="L1799" s="8">
        <f t="shared" si="364"/>
        <v>337526879.97241265</v>
      </c>
      <c r="M1799" s="8">
        <f t="shared" si="364"/>
        <v>325122980.76855433</v>
      </c>
      <c r="N1799" s="8">
        <f t="shared" si="364"/>
        <v>297801329.43965054</v>
      </c>
      <c r="O1799" s="8">
        <f t="shared" si="364"/>
        <v>267028010.55293554</v>
      </c>
      <c r="P1799" s="8">
        <f t="shared" si="364"/>
        <v>3523302269.4296112</v>
      </c>
    </row>
    <row r="1800" spans="1:32" x14ac:dyDescent="0.25">
      <c r="A1800" s="7"/>
      <c r="B1800" s="7"/>
      <c r="C1800" s="7"/>
      <c r="D1800" s="8"/>
      <c r="E1800" s="8"/>
      <c r="F1800" s="8"/>
      <c r="G1800" s="8"/>
      <c r="H1800" s="8"/>
      <c r="I1800" s="8"/>
      <c r="J1800" s="8"/>
      <c r="K1800" s="8"/>
      <c r="L1800" s="8"/>
      <c r="M1800" s="8"/>
      <c r="N1800" s="8"/>
      <c r="O1800" s="8"/>
      <c r="P1800" s="8"/>
    </row>
    <row r="1801" spans="1:32" x14ac:dyDescent="0.25">
      <c r="A1801" s="14" t="s">
        <v>29</v>
      </c>
      <c r="B1801" s="7"/>
      <c r="C1801" s="7"/>
      <c r="D1801" s="8">
        <f t="shared" ref="D1801:P1801" si="365">(D1771/D1786)*1000</f>
        <v>1869.054195474893</v>
      </c>
      <c r="E1801" s="8">
        <f t="shared" si="365"/>
        <v>1705.6201481451035</v>
      </c>
      <c r="F1801" s="8">
        <f t="shared" si="365"/>
        <v>1698.3351015464573</v>
      </c>
      <c r="G1801" s="8">
        <f t="shared" si="365"/>
        <v>1733.8850541897568</v>
      </c>
      <c r="H1801" s="8">
        <f t="shared" si="365"/>
        <v>1942.1438695500244</v>
      </c>
      <c r="I1801" s="8">
        <f t="shared" si="365"/>
        <v>2106.3980282136308</v>
      </c>
      <c r="J1801" s="8">
        <f t="shared" si="365"/>
        <v>2222.3742166727761</v>
      </c>
      <c r="K1801" s="8">
        <f t="shared" si="365"/>
        <v>2247.0938291896719</v>
      </c>
      <c r="L1801" s="8">
        <f t="shared" si="365"/>
        <v>2200.1986261953198</v>
      </c>
      <c r="M1801" s="8">
        <f t="shared" si="365"/>
        <v>2038.9065305981746</v>
      </c>
      <c r="N1801" s="8">
        <f t="shared" si="365"/>
        <v>1798.0783397192843</v>
      </c>
      <c r="O1801" s="8">
        <f t="shared" si="365"/>
        <v>1778.1790617468821</v>
      </c>
      <c r="P1801" s="8">
        <f t="shared" si="365"/>
        <v>23342.571209102203</v>
      </c>
    </row>
    <row r="1803" spans="1:32" x14ac:dyDescent="0.25">
      <c r="A1803" s="1" t="s">
        <v>71</v>
      </c>
      <c r="B1803" s="2"/>
      <c r="C1803" s="2"/>
      <c r="D1803" s="3"/>
      <c r="E1803" s="3"/>
      <c r="F1803" s="3"/>
      <c r="G1803" s="3"/>
      <c r="H1803" s="3"/>
      <c r="I1803" s="3"/>
      <c r="J1803" s="2"/>
      <c r="K1803" s="3"/>
      <c r="L1803" s="3"/>
      <c r="M1803" s="3"/>
      <c r="N1803" s="3"/>
      <c r="O1803" s="3"/>
      <c r="P1803" s="3"/>
    </row>
    <row r="1804" spans="1:32" x14ac:dyDescent="0.25">
      <c r="A1804" s="1" t="s">
        <v>1</v>
      </c>
      <c r="B1804" s="2"/>
      <c r="C1804" s="2"/>
      <c r="D1804" s="3"/>
      <c r="E1804" s="3"/>
      <c r="F1804" s="3"/>
      <c r="G1804" s="3"/>
      <c r="H1804" s="3"/>
      <c r="I1804" s="2"/>
      <c r="J1804" s="3"/>
      <c r="K1804" s="3"/>
      <c r="L1804" s="3"/>
      <c r="M1804" s="3"/>
      <c r="N1804" s="3"/>
      <c r="O1804" s="3"/>
      <c r="P1804" s="3"/>
    </row>
    <row r="1805" spans="1:32" x14ac:dyDescent="0.25">
      <c r="A1805" s="1" t="s">
        <v>31</v>
      </c>
      <c r="B1805" s="2"/>
      <c r="C1805" s="2"/>
      <c r="D1805" s="3"/>
      <c r="E1805" s="3"/>
      <c r="F1805" s="3"/>
      <c r="G1805" s="3"/>
      <c r="H1805" s="3"/>
      <c r="I1805" s="2"/>
      <c r="J1805" s="3"/>
      <c r="K1805" s="3"/>
      <c r="L1805" s="3"/>
      <c r="M1805" s="3"/>
      <c r="N1805" s="3"/>
      <c r="O1805" s="3"/>
      <c r="P1805" s="3"/>
    </row>
    <row r="1806" spans="1:32" x14ac:dyDescent="0.25">
      <c r="A1806" s="7"/>
      <c r="B1806" s="7"/>
      <c r="C1806" s="7"/>
      <c r="D1806" s="8"/>
      <c r="E1806" s="8"/>
      <c r="F1806" s="8"/>
      <c r="G1806" s="8"/>
      <c r="H1806" s="8"/>
      <c r="I1806" s="8"/>
      <c r="J1806" s="8"/>
      <c r="K1806" s="8"/>
      <c r="L1806" s="8"/>
      <c r="M1806" s="8"/>
      <c r="N1806" s="8"/>
      <c r="O1806" s="8"/>
      <c r="P1806" s="8"/>
    </row>
    <row r="1807" spans="1:32" x14ac:dyDescent="0.25">
      <c r="A1807" s="7"/>
      <c r="B1807" s="7"/>
      <c r="C1807" s="7"/>
      <c r="D1807" s="9" t="s">
        <v>2</v>
      </c>
      <c r="E1807" s="9" t="s">
        <v>3</v>
      </c>
      <c r="F1807" s="9" t="s">
        <v>4</v>
      </c>
      <c r="G1807" s="9" t="s">
        <v>5</v>
      </c>
      <c r="H1807" s="9" t="s">
        <v>6</v>
      </c>
      <c r="I1807" s="9" t="s">
        <v>7</v>
      </c>
      <c r="J1807" s="9" t="s">
        <v>8</v>
      </c>
      <c r="K1807" s="9" t="s">
        <v>9</v>
      </c>
      <c r="L1807" s="9" t="s">
        <v>10</v>
      </c>
      <c r="M1807" s="9" t="s">
        <v>11</v>
      </c>
      <c r="N1807" s="9" t="s">
        <v>12</v>
      </c>
      <c r="O1807" s="9" t="s">
        <v>13</v>
      </c>
      <c r="P1807" s="9" t="s">
        <v>14</v>
      </c>
      <c r="U1807" s="9" t="s">
        <v>2</v>
      </c>
      <c r="V1807" s="9" t="s">
        <v>3</v>
      </c>
      <c r="W1807" s="9" t="s">
        <v>4</v>
      </c>
      <c r="X1807" s="9" t="s">
        <v>5</v>
      </c>
      <c r="Y1807" s="9" t="s">
        <v>6</v>
      </c>
      <c r="Z1807" s="9" t="s">
        <v>7</v>
      </c>
      <c r="AA1807" s="9" t="s">
        <v>8</v>
      </c>
      <c r="AB1807" s="9" t="s">
        <v>9</v>
      </c>
      <c r="AC1807" s="9" t="s">
        <v>10</v>
      </c>
      <c r="AD1807" s="9" t="s">
        <v>11</v>
      </c>
      <c r="AE1807" s="9" t="s">
        <v>12</v>
      </c>
      <c r="AF1807" s="9" t="s">
        <v>13</v>
      </c>
    </row>
    <row r="1808" spans="1:32" x14ac:dyDescent="0.25">
      <c r="A1808" s="10" t="s">
        <v>15</v>
      </c>
      <c r="B1808" s="7"/>
      <c r="C1808" s="7"/>
      <c r="D1808" s="8"/>
      <c r="E1808" s="8"/>
      <c r="F1808" s="8"/>
      <c r="G1808" s="8"/>
      <c r="H1808" s="8"/>
      <c r="I1808" s="8"/>
      <c r="J1808" s="8"/>
      <c r="K1808" s="8"/>
      <c r="L1808" s="8"/>
      <c r="M1808" s="8"/>
      <c r="N1808" s="8"/>
      <c r="O1808" s="8"/>
      <c r="P1808" s="8"/>
    </row>
    <row r="1809" spans="1:32" x14ac:dyDescent="0.25">
      <c r="A1809" s="11" t="s">
        <v>16</v>
      </c>
      <c r="B1809" s="7"/>
      <c r="C1809" s="7"/>
      <c r="D1809" s="8">
        <v>6881691.4390011681</v>
      </c>
      <c r="E1809" s="8">
        <v>6225157.2890952379</v>
      </c>
      <c r="F1809" s="8">
        <v>6112304.6463304125</v>
      </c>
      <c r="G1809" s="8">
        <v>6199357.3779966021</v>
      </c>
      <c r="H1809" s="8">
        <v>7123695.6098053697</v>
      </c>
      <c r="I1809" s="8">
        <v>7984641.7994971666</v>
      </c>
      <c r="J1809" s="8">
        <v>8591482.7170643266</v>
      </c>
      <c r="K1809" s="8">
        <v>8773829.2215425558</v>
      </c>
      <c r="L1809" s="8">
        <v>8519082.42539078</v>
      </c>
      <c r="M1809" s="8">
        <v>7727636.4679994825</v>
      </c>
      <c r="N1809" s="8">
        <v>6542361.8169452306</v>
      </c>
      <c r="O1809" s="8">
        <v>6391968.1597501356</v>
      </c>
      <c r="P1809" s="8">
        <f>SUM(D1809:O1809)</f>
        <v>87073208.970418468</v>
      </c>
      <c r="U1809" s="22">
        <f>+AF1759+1</f>
        <v>325</v>
      </c>
      <c r="V1809" s="22">
        <f>+U1809+1</f>
        <v>326</v>
      </c>
      <c r="W1809" s="22">
        <f t="shared" ref="W1809:AF1809" si="366">+V1809+1</f>
        <v>327</v>
      </c>
      <c r="X1809" s="22">
        <f t="shared" si="366"/>
        <v>328</v>
      </c>
      <c r="Y1809" s="22">
        <f t="shared" si="366"/>
        <v>329</v>
      </c>
      <c r="Z1809" s="22">
        <f t="shared" si="366"/>
        <v>330</v>
      </c>
      <c r="AA1809" s="22">
        <f t="shared" si="366"/>
        <v>331</v>
      </c>
      <c r="AB1809" s="22">
        <f t="shared" si="366"/>
        <v>332</v>
      </c>
      <c r="AC1809" s="22">
        <f t="shared" si="366"/>
        <v>333</v>
      </c>
      <c r="AD1809" s="22">
        <f t="shared" si="366"/>
        <v>334</v>
      </c>
      <c r="AE1809" s="22">
        <f t="shared" si="366"/>
        <v>335</v>
      </c>
      <c r="AF1809" s="22">
        <f t="shared" si="366"/>
        <v>336</v>
      </c>
    </row>
    <row r="1810" spans="1:32" x14ac:dyDescent="0.25">
      <c r="A1810" s="11" t="s">
        <v>17</v>
      </c>
      <c r="B1810" s="7"/>
      <c r="C1810" s="7"/>
      <c r="D1810" s="8">
        <v>4949707.1538786804</v>
      </c>
      <c r="E1810" s="8">
        <v>4515041.5382812219</v>
      </c>
      <c r="F1810" s="8">
        <v>4604529.7336633392</v>
      </c>
      <c r="G1810" s="8">
        <v>4677332.2436502967</v>
      </c>
      <c r="H1810" s="8">
        <v>5131609.5089094071</v>
      </c>
      <c r="I1810" s="8">
        <v>5386793.435438022</v>
      </c>
      <c r="J1810" s="8">
        <v>5553988.3651005849</v>
      </c>
      <c r="K1810" s="8">
        <v>5566505.578425061</v>
      </c>
      <c r="L1810" s="8">
        <v>5485239.4639849663</v>
      </c>
      <c r="M1810" s="8">
        <v>5215486.5426182207</v>
      </c>
      <c r="N1810" s="8">
        <v>4820640.219993961</v>
      </c>
      <c r="O1810" s="8">
        <v>4899380.9653017232</v>
      </c>
      <c r="P1810" s="8">
        <f>SUM(D1810:O1810)</f>
        <v>60806254.749245487</v>
      </c>
    </row>
    <row r="1811" spans="1:32" x14ac:dyDescent="0.25">
      <c r="A1811" s="11" t="s">
        <v>18</v>
      </c>
      <c r="B1811" s="7"/>
      <c r="C1811" s="7"/>
      <c r="D1811" s="8">
        <v>292452.13329785923</v>
      </c>
      <c r="E1811" s="8">
        <v>291716.45440762513</v>
      </c>
      <c r="F1811" s="8">
        <v>292067.90995997016</v>
      </c>
      <c r="G1811" s="8">
        <v>292646.51217352098</v>
      </c>
      <c r="H1811" s="8">
        <v>293794.38283318008</v>
      </c>
      <c r="I1811" s="8">
        <v>294683.00976876036</v>
      </c>
      <c r="J1811" s="8">
        <v>295326.55469058233</v>
      </c>
      <c r="K1811" s="8">
        <v>295399.59941578005</v>
      </c>
      <c r="L1811" s="8">
        <v>294699.46010020474</v>
      </c>
      <c r="M1811" s="8">
        <v>293638.48081326066</v>
      </c>
      <c r="N1811" s="8">
        <v>292050.28844520735</v>
      </c>
      <c r="O1811" s="8">
        <v>291744.81043751282</v>
      </c>
      <c r="P1811" s="8">
        <f t="shared" ref="P1811:P1814" si="367">SUM(D1811:O1811)</f>
        <v>3520219.5963434633</v>
      </c>
    </row>
    <row r="1812" spans="1:32" x14ac:dyDescent="0.25">
      <c r="A1812" s="11" t="s">
        <v>19</v>
      </c>
      <c r="B1812" s="7"/>
      <c r="C1812" s="7"/>
      <c r="D1812" s="8">
        <v>62039.219081192728</v>
      </c>
      <c r="E1812" s="8">
        <v>57332.560497675266</v>
      </c>
      <c r="F1812" s="8">
        <v>57376.661100610072</v>
      </c>
      <c r="G1812" s="8">
        <v>60092.65846332306</v>
      </c>
      <c r="H1812" s="8">
        <v>59697.711372159421</v>
      </c>
      <c r="I1812" s="8">
        <v>55636.036030976764</v>
      </c>
      <c r="J1812" s="8">
        <v>57761.832590244725</v>
      </c>
      <c r="K1812" s="8">
        <v>67419.189197432977</v>
      </c>
      <c r="L1812" s="8">
        <v>59016.296770121138</v>
      </c>
      <c r="M1812" s="8">
        <v>54861.131775257832</v>
      </c>
      <c r="N1812" s="8">
        <v>54119.974668964016</v>
      </c>
      <c r="O1812" s="8">
        <v>62789.048798308082</v>
      </c>
      <c r="P1812" s="8">
        <f t="shared" si="367"/>
        <v>708142.32034626615</v>
      </c>
    </row>
    <row r="1813" spans="1:32" x14ac:dyDescent="0.25">
      <c r="A1813" s="11" t="s">
        <v>20</v>
      </c>
      <c r="B1813" s="7"/>
      <c r="C1813" s="7"/>
      <c r="D1813" s="8">
        <v>1587.1884453395676</v>
      </c>
      <c r="E1813" s="8">
        <v>1642.5977423472518</v>
      </c>
      <c r="F1813" s="8">
        <v>1849.5262467104442</v>
      </c>
      <c r="G1813" s="8">
        <v>1835.0003201708246</v>
      </c>
      <c r="H1813" s="8">
        <v>2072.0683224857967</v>
      </c>
      <c r="I1813" s="8">
        <v>1946.1297789222822</v>
      </c>
      <c r="J1813" s="8">
        <v>1855.3944548670606</v>
      </c>
      <c r="K1813" s="8">
        <v>1839.9108152598271</v>
      </c>
      <c r="L1813" s="8">
        <v>1984.6545948967423</v>
      </c>
      <c r="M1813" s="8">
        <v>1894.5197482074943</v>
      </c>
      <c r="N1813" s="8">
        <v>1841.1617269429139</v>
      </c>
      <c r="O1813" s="8">
        <v>1752.7641772055852</v>
      </c>
      <c r="P1813" s="8">
        <f t="shared" si="367"/>
        <v>22100.916373355794</v>
      </c>
    </row>
    <row r="1814" spans="1:32" x14ac:dyDescent="0.25">
      <c r="A1814" s="11" t="s">
        <v>21</v>
      </c>
      <c r="B1814" s="7"/>
      <c r="C1814" s="7"/>
      <c r="D1814" s="8">
        <v>7733.1333498313998</v>
      </c>
      <c r="E1814" s="8">
        <v>7054.2500326797435</v>
      </c>
      <c r="F1814" s="8">
        <v>6640.4333109140434</v>
      </c>
      <c r="G1814" s="8">
        <v>7712.3665734186798</v>
      </c>
      <c r="H1814" s="8">
        <v>7829.8500981748139</v>
      </c>
      <c r="I1814" s="8">
        <v>7716.2166828483387</v>
      </c>
      <c r="J1814" s="8">
        <v>8106.5662394091487</v>
      </c>
      <c r="K1814" s="8">
        <v>8149.9070211483067</v>
      </c>
      <c r="L1814" s="8">
        <v>8087.472417248011</v>
      </c>
      <c r="M1814" s="8">
        <v>8009.1148937621092</v>
      </c>
      <c r="N1814" s="8">
        <v>7267.2993450822805</v>
      </c>
      <c r="O1814" s="8">
        <v>6923.5833258300991</v>
      </c>
      <c r="P1814" s="8">
        <f t="shared" si="367"/>
        <v>91230.193290346971</v>
      </c>
    </row>
    <row r="1815" spans="1:32" x14ac:dyDescent="0.25">
      <c r="A1815" s="11"/>
      <c r="B1815" s="7"/>
      <c r="C1815" s="7"/>
      <c r="D1815" s="8"/>
      <c r="E1815" s="8"/>
      <c r="F1815" s="8"/>
      <c r="G1815" s="8"/>
      <c r="H1815" s="8"/>
      <c r="I1815" s="8"/>
      <c r="J1815" s="8"/>
      <c r="K1815" s="8"/>
      <c r="L1815" s="8"/>
      <c r="M1815" s="8"/>
      <c r="N1815" s="8"/>
      <c r="O1815" s="8"/>
      <c r="P1815" s="8"/>
    </row>
    <row r="1816" spans="1:32" x14ac:dyDescent="0.25">
      <c r="A1816" s="10" t="s">
        <v>22</v>
      </c>
      <c r="B1816" s="7"/>
      <c r="C1816" s="7"/>
      <c r="D1816" s="8"/>
      <c r="E1816" s="8"/>
      <c r="F1816" s="8"/>
      <c r="G1816" s="8"/>
      <c r="H1816" s="8"/>
      <c r="I1816" s="8"/>
      <c r="J1816" s="8"/>
      <c r="K1816" s="8"/>
      <c r="L1816" s="8"/>
      <c r="M1816" s="8"/>
      <c r="N1816" s="8"/>
      <c r="O1816" s="8"/>
      <c r="P1816" s="8"/>
    </row>
    <row r="1817" spans="1:32" x14ac:dyDescent="0.25">
      <c r="A1817" s="10" t="s">
        <v>23</v>
      </c>
      <c r="B1817" s="7"/>
      <c r="C1817" s="7"/>
      <c r="D1817" s="8">
        <f t="shared" ref="D1817:P1817" si="368">SUM(D1809:D1816)</f>
        <v>12195210.267054072</v>
      </c>
      <c r="E1817" s="8">
        <f t="shared" si="368"/>
        <v>11097944.690056786</v>
      </c>
      <c r="F1817" s="8">
        <f t="shared" si="368"/>
        <v>11074768.910611955</v>
      </c>
      <c r="G1817" s="8">
        <f t="shared" si="368"/>
        <v>11238976.159177333</v>
      </c>
      <c r="H1817" s="8">
        <f t="shared" si="368"/>
        <v>12618699.131340776</v>
      </c>
      <c r="I1817" s="8">
        <f t="shared" si="368"/>
        <v>13731416.627196694</v>
      </c>
      <c r="J1817" s="8">
        <f t="shared" si="368"/>
        <v>14508521.430140015</v>
      </c>
      <c r="K1817" s="8">
        <f t="shared" si="368"/>
        <v>14713143.406417236</v>
      </c>
      <c r="L1817" s="8">
        <f t="shared" si="368"/>
        <v>14368109.773258219</v>
      </c>
      <c r="M1817" s="8">
        <f t="shared" si="368"/>
        <v>13301526.257848192</v>
      </c>
      <c r="N1817" s="8">
        <f t="shared" si="368"/>
        <v>11718280.761125389</v>
      </c>
      <c r="O1817" s="8">
        <f t="shared" si="368"/>
        <v>11654559.331790715</v>
      </c>
      <c r="P1817" s="8">
        <f t="shared" si="368"/>
        <v>152221156.74601737</v>
      </c>
    </row>
    <row r="1818" spans="1:32" x14ac:dyDescent="0.25">
      <c r="A1818" s="10"/>
      <c r="B1818" s="7"/>
      <c r="C1818" s="7"/>
      <c r="D1818" s="8"/>
      <c r="E1818" s="8"/>
      <c r="F1818" s="8"/>
      <c r="G1818" s="8"/>
      <c r="H1818" s="8"/>
      <c r="I1818" s="8"/>
      <c r="J1818" s="8"/>
      <c r="K1818" s="8"/>
      <c r="L1818" s="8"/>
      <c r="M1818" s="8"/>
      <c r="N1818" s="8"/>
      <c r="O1818" s="8"/>
      <c r="P1818" s="8"/>
    </row>
    <row r="1819" spans="1:32" x14ac:dyDescent="0.25">
      <c r="A1819" s="11" t="s">
        <v>24</v>
      </c>
      <c r="B1819" s="7"/>
      <c r="C1819" s="7"/>
      <c r="D1819" s="8">
        <v>507508.48170943884</v>
      </c>
      <c r="E1819" s="8">
        <v>503626.76532186347</v>
      </c>
      <c r="F1819" s="8">
        <v>486835.36232927581</v>
      </c>
      <c r="G1819" s="8">
        <v>574473.46297701262</v>
      </c>
      <c r="H1819" s="8">
        <v>624573.30569239007</v>
      </c>
      <c r="I1819" s="8">
        <v>643615.57973240048</v>
      </c>
      <c r="J1819" s="8">
        <v>670337.66568046506</v>
      </c>
      <c r="K1819" s="8">
        <v>647573.32534644718</v>
      </c>
      <c r="L1819" s="8">
        <v>684860.02037259948</v>
      </c>
      <c r="M1819" s="8">
        <v>659727.77614487882</v>
      </c>
      <c r="N1819" s="8">
        <v>604285.31930132292</v>
      </c>
      <c r="O1819" s="8">
        <v>541859.98378052306</v>
      </c>
      <c r="P1819" s="8">
        <f>SUM(D1819:O1819)</f>
        <v>7149277.048388618</v>
      </c>
    </row>
    <row r="1820" spans="1:32" x14ac:dyDescent="0.25">
      <c r="A1820" s="7"/>
      <c r="B1820" s="7"/>
      <c r="C1820" s="7"/>
      <c r="D1820" s="8"/>
      <c r="E1820" s="8"/>
      <c r="F1820" s="8"/>
      <c r="G1820" s="8"/>
      <c r="H1820" s="8"/>
      <c r="I1820" s="8"/>
      <c r="J1820" s="8"/>
      <c r="K1820" s="8"/>
      <c r="L1820" s="8"/>
      <c r="M1820" s="8"/>
      <c r="N1820" s="8"/>
      <c r="O1820" s="8"/>
      <c r="P1820" s="8"/>
    </row>
    <row r="1821" spans="1:32" x14ac:dyDescent="0.25">
      <c r="A1821" s="10" t="s">
        <v>25</v>
      </c>
      <c r="B1821" s="7"/>
      <c r="C1821" s="7"/>
      <c r="D1821" s="8">
        <f t="shared" ref="D1821:P1821" si="369">SUM(D1817:D1819)</f>
        <v>12702718.748763511</v>
      </c>
      <c r="E1821" s="8">
        <f t="shared" si="369"/>
        <v>11601571.45537865</v>
      </c>
      <c r="F1821" s="8">
        <f t="shared" si="369"/>
        <v>11561604.272941232</v>
      </c>
      <c r="G1821" s="8">
        <f t="shared" si="369"/>
        <v>11813449.622154346</v>
      </c>
      <c r="H1821" s="8">
        <f t="shared" si="369"/>
        <v>13243272.437033165</v>
      </c>
      <c r="I1821" s="8">
        <f t="shared" si="369"/>
        <v>14375032.206929095</v>
      </c>
      <c r="J1821" s="8">
        <f t="shared" si="369"/>
        <v>15178859.095820479</v>
      </c>
      <c r="K1821" s="8">
        <f t="shared" si="369"/>
        <v>15360716.731763683</v>
      </c>
      <c r="L1821" s="8">
        <f t="shared" si="369"/>
        <v>15052969.793630818</v>
      </c>
      <c r="M1821" s="8">
        <f t="shared" si="369"/>
        <v>13961254.033993071</v>
      </c>
      <c r="N1821" s="8">
        <f t="shared" si="369"/>
        <v>12322566.080426712</v>
      </c>
      <c r="O1821" s="8">
        <f t="shared" si="369"/>
        <v>12196419.315571239</v>
      </c>
      <c r="P1821" s="8">
        <f t="shared" si="369"/>
        <v>159370433.794406</v>
      </c>
    </row>
    <row r="1822" spans="1:32" x14ac:dyDescent="0.25">
      <c r="A1822" s="7"/>
      <c r="B1822" s="7"/>
      <c r="C1822" s="7"/>
      <c r="D1822" s="8"/>
      <c r="E1822" s="8"/>
      <c r="F1822" s="8"/>
      <c r="G1822" s="8"/>
      <c r="H1822" s="8"/>
      <c r="I1822" s="8"/>
      <c r="J1822" s="8"/>
      <c r="K1822" s="8"/>
      <c r="L1822" s="8"/>
      <c r="M1822" s="8"/>
      <c r="N1822" s="8"/>
      <c r="O1822" s="8"/>
      <c r="P1822" s="8"/>
    </row>
    <row r="1823" spans="1:32" x14ac:dyDescent="0.25">
      <c r="A1823" s="10" t="s">
        <v>26</v>
      </c>
      <c r="B1823" s="7"/>
      <c r="C1823" s="7"/>
      <c r="D1823" s="8"/>
      <c r="E1823" s="8"/>
      <c r="F1823" s="8"/>
      <c r="G1823" s="8"/>
      <c r="H1823" s="8"/>
      <c r="I1823" s="8"/>
      <c r="J1823" s="8"/>
      <c r="K1823" s="8"/>
      <c r="L1823" s="8"/>
      <c r="M1823" s="8"/>
      <c r="N1823" s="8"/>
      <c r="O1823" s="8"/>
      <c r="P1823" s="8"/>
    </row>
    <row r="1824" spans="1:32" x14ac:dyDescent="0.25">
      <c r="A1824" s="11" t="s">
        <v>16</v>
      </c>
      <c r="B1824" s="7"/>
      <c r="C1824" s="7"/>
      <c r="D1824" s="13">
        <v>6090992.3692763243</v>
      </c>
      <c r="E1824" s="13">
        <v>6095862.1040872503</v>
      </c>
      <c r="F1824" s="13">
        <v>6100657.5300003504</v>
      </c>
      <c r="G1824" s="13">
        <v>6105596.543898344</v>
      </c>
      <c r="H1824" s="13">
        <v>6110866.593862785</v>
      </c>
      <c r="I1824" s="13">
        <v>6116338.8591624983</v>
      </c>
      <c r="J1824" s="13">
        <v>6121867.2938609701</v>
      </c>
      <c r="K1824" s="13">
        <v>6127526.3247105405</v>
      </c>
      <c r="L1824" s="13">
        <v>6133058.9722180795</v>
      </c>
      <c r="M1824" s="13">
        <v>6138449.412636105</v>
      </c>
      <c r="N1824" s="13">
        <v>6143691.835981953</v>
      </c>
      <c r="O1824" s="13">
        <v>6148917.1655513467</v>
      </c>
      <c r="P1824" s="8">
        <f>AVERAGE(C1824:O1824)</f>
        <v>6119485.4171038792</v>
      </c>
    </row>
    <row r="1825" spans="1:16" x14ac:dyDescent="0.25">
      <c r="A1825" s="11" t="s">
        <v>17</v>
      </c>
      <c r="B1825" s="7"/>
      <c r="C1825" s="7"/>
      <c r="D1825" s="13">
        <v>671809.28701777325</v>
      </c>
      <c r="E1825" s="13">
        <v>672390.0439450104</v>
      </c>
      <c r="F1825" s="13">
        <v>673018.81168976915</v>
      </c>
      <c r="G1825" s="13">
        <v>673549.71521831851</v>
      </c>
      <c r="H1825" s="13">
        <v>673871.95542210678</v>
      </c>
      <c r="I1825" s="13">
        <v>674072.03465472593</v>
      </c>
      <c r="J1825" s="13">
        <v>674232.84047669533</v>
      </c>
      <c r="K1825" s="13">
        <v>674438.02161672118</v>
      </c>
      <c r="L1825" s="13">
        <v>674723.48107797303</v>
      </c>
      <c r="M1825" s="13">
        <v>675096.49700610794</v>
      </c>
      <c r="N1825" s="13">
        <v>675557.99398845097</v>
      </c>
      <c r="O1825" s="13">
        <v>676025.25712566834</v>
      </c>
      <c r="P1825" s="8">
        <f>AVERAGE(D1825:O1825)</f>
        <v>674065.49493660999</v>
      </c>
    </row>
    <row r="1826" spans="1:16" x14ac:dyDescent="0.25">
      <c r="A1826" s="11" t="s">
        <v>18</v>
      </c>
      <c r="B1826" s="7"/>
      <c r="C1826" s="7"/>
      <c r="D1826" s="13">
        <v>15438.683255235626</v>
      </c>
      <c r="E1826" s="13">
        <v>15562.563090915832</v>
      </c>
      <c r="F1826" s="13">
        <v>15712.744469190577</v>
      </c>
      <c r="G1826" s="13">
        <v>15817.205539140974</v>
      </c>
      <c r="H1826" s="13">
        <v>15799.297325833728</v>
      </c>
      <c r="I1826" s="13">
        <v>15701.338204916983</v>
      </c>
      <c r="J1826" s="13">
        <v>15586.486550345444</v>
      </c>
      <c r="K1826" s="13">
        <v>15498.579086908141</v>
      </c>
      <c r="L1826" s="13">
        <v>15456.780094975864</v>
      </c>
      <c r="M1826" s="13">
        <v>15469.635174440298</v>
      </c>
      <c r="N1826" s="13">
        <v>15542.029718707805</v>
      </c>
      <c r="O1826" s="13">
        <v>15626.754946073022</v>
      </c>
      <c r="P1826" s="8">
        <f>AVERAGE(D1826:O1826)</f>
        <v>15601.00812139036</v>
      </c>
    </row>
    <row r="1827" spans="1:16" x14ac:dyDescent="0.25">
      <c r="A1827" s="11" t="s">
        <v>19</v>
      </c>
      <c r="B1827" s="7"/>
      <c r="C1827" s="7"/>
      <c r="D1827" s="13">
        <v>5885.4178279337057</v>
      </c>
      <c r="E1827" s="13">
        <v>5891.0366779285951</v>
      </c>
      <c r="F1827" s="13">
        <v>5896.6520656321582</v>
      </c>
      <c r="G1827" s="13">
        <v>5902.2639929760817</v>
      </c>
      <c r="H1827" s="13">
        <v>5907.8724618923907</v>
      </c>
      <c r="I1827" s="13">
        <v>5913.477474313092</v>
      </c>
      <c r="J1827" s="13">
        <v>5919.0790321702316</v>
      </c>
      <c r="K1827" s="13">
        <v>5924.6771373961619</v>
      </c>
      <c r="L1827" s="13">
        <v>5930.2717919230554</v>
      </c>
      <c r="M1827" s="13">
        <v>5935.8629976835055</v>
      </c>
      <c r="N1827" s="13">
        <v>5941.4507566097882</v>
      </c>
      <c r="O1827" s="13">
        <v>5947.0350706345353</v>
      </c>
      <c r="P1827" s="8">
        <f>AVERAGE(D1827:O1827)</f>
        <v>5916.258107257775</v>
      </c>
    </row>
    <row r="1828" spans="1:16" x14ac:dyDescent="0.25">
      <c r="A1828" s="11" t="s">
        <v>20</v>
      </c>
      <c r="B1828" s="7"/>
      <c r="C1828" s="7"/>
      <c r="D1828" s="13">
        <v>156.06172721026655</v>
      </c>
      <c r="E1828" s="13">
        <v>156.06172721026655</v>
      </c>
      <c r="F1828" s="13">
        <v>156.06172721026655</v>
      </c>
      <c r="G1828" s="13">
        <v>156.06172721026655</v>
      </c>
      <c r="H1828" s="13">
        <v>156.06172721026655</v>
      </c>
      <c r="I1828" s="13">
        <v>156.06172721026655</v>
      </c>
      <c r="J1828" s="13">
        <v>156.06172721026655</v>
      </c>
      <c r="K1828" s="13">
        <v>156.06172721026655</v>
      </c>
      <c r="L1828" s="13">
        <v>156.06172721026655</v>
      </c>
      <c r="M1828" s="13">
        <v>156.06172721026655</v>
      </c>
      <c r="N1828" s="13">
        <v>156.06172721026655</v>
      </c>
      <c r="O1828" s="13">
        <v>155.06211059417723</v>
      </c>
      <c r="P1828" s="8">
        <f>AVERAGE(D1828:O1828)</f>
        <v>155.97842582559244</v>
      </c>
    </row>
    <row r="1829" spans="1:16" x14ac:dyDescent="0.25">
      <c r="A1829" s="11" t="s">
        <v>21</v>
      </c>
      <c r="B1829" s="7"/>
      <c r="C1829" s="7"/>
      <c r="D1829" s="13">
        <v>27</v>
      </c>
      <c r="E1829" s="13">
        <v>27</v>
      </c>
      <c r="F1829" s="13">
        <v>27</v>
      </c>
      <c r="G1829" s="13">
        <v>27</v>
      </c>
      <c r="H1829" s="13">
        <v>27</v>
      </c>
      <c r="I1829" s="13">
        <v>27</v>
      </c>
      <c r="J1829" s="13">
        <v>27</v>
      </c>
      <c r="K1829" s="13">
        <v>27</v>
      </c>
      <c r="L1829" s="13">
        <v>27</v>
      </c>
      <c r="M1829" s="13">
        <v>27</v>
      </c>
      <c r="N1829" s="13">
        <v>27</v>
      </c>
      <c r="O1829" s="13">
        <v>27</v>
      </c>
      <c r="P1829" s="8">
        <f>AVERAGE(D1829:O1829)</f>
        <v>27</v>
      </c>
    </row>
    <row r="1830" spans="1:16" x14ac:dyDescent="0.25">
      <c r="A1830" s="11"/>
      <c r="B1830" s="7"/>
      <c r="C1830" s="7"/>
      <c r="D1830" s="8"/>
      <c r="E1830" s="8"/>
      <c r="F1830" s="8"/>
      <c r="G1830" s="8"/>
      <c r="H1830" s="8"/>
      <c r="I1830" s="8"/>
      <c r="J1830" s="8"/>
      <c r="K1830" s="8"/>
      <c r="L1830" s="8"/>
      <c r="M1830" s="8"/>
      <c r="N1830" s="8"/>
      <c r="O1830" s="8"/>
      <c r="P1830" s="8"/>
    </row>
    <row r="1831" spans="1:16" x14ac:dyDescent="0.25">
      <c r="A1831" s="10" t="s">
        <v>22</v>
      </c>
      <c r="B1831" s="7"/>
      <c r="C1831" s="7"/>
      <c r="D1831" s="8"/>
      <c r="E1831" s="8"/>
      <c r="F1831" s="8"/>
      <c r="G1831" s="8"/>
      <c r="H1831" s="8"/>
      <c r="I1831" s="8"/>
      <c r="J1831" s="8"/>
      <c r="K1831" s="8"/>
      <c r="L1831" s="8"/>
      <c r="M1831" s="8"/>
      <c r="N1831" s="8"/>
      <c r="O1831" s="8"/>
      <c r="P1831" s="8"/>
    </row>
    <row r="1832" spans="1:16" x14ac:dyDescent="0.25">
      <c r="A1832" s="10" t="s">
        <v>26</v>
      </c>
      <c r="B1832" s="7"/>
      <c r="C1832" s="7"/>
      <c r="D1832" s="8">
        <f t="shared" ref="D1832:P1832" si="370">SUM(D1824:D1831)</f>
        <v>6784308.8191044768</v>
      </c>
      <c r="E1832" s="8">
        <f t="shared" si="370"/>
        <v>6789888.8095283154</v>
      </c>
      <c r="F1832" s="8">
        <f t="shared" si="370"/>
        <v>6795468.7999521522</v>
      </c>
      <c r="G1832" s="8">
        <f t="shared" si="370"/>
        <v>6801048.7903759899</v>
      </c>
      <c r="H1832" s="8">
        <f t="shared" si="370"/>
        <v>6806628.7807998285</v>
      </c>
      <c r="I1832" s="8">
        <f t="shared" si="370"/>
        <v>6812208.7712236643</v>
      </c>
      <c r="J1832" s="8">
        <f t="shared" si="370"/>
        <v>6817788.7616473911</v>
      </c>
      <c r="K1832" s="8">
        <f t="shared" si="370"/>
        <v>6823570.6642787764</v>
      </c>
      <c r="L1832" s="8">
        <f t="shared" si="370"/>
        <v>6829352.5669101607</v>
      </c>
      <c r="M1832" s="8">
        <f t="shared" si="370"/>
        <v>6835134.4695415469</v>
      </c>
      <c r="N1832" s="8">
        <f t="shared" si="370"/>
        <v>6840916.3721729312</v>
      </c>
      <c r="O1832" s="8">
        <f t="shared" si="370"/>
        <v>6846698.2748043165</v>
      </c>
      <c r="P1832" s="8">
        <f t="shared" si="370"/>
        <v>6815251.1566949626</v>
      </c>
    </row>
    <row r="1833" spans="1:16" x14ac:dyDescent="0.25">
      <c r="A1833" s="10"/>
      <c r="B1833" s="7"/>
      <c r="C1833" s="7"/>
      <c r="D1833" s="8"/>
      <c r="E1833" s="8"/>
      <c r="F1833" s="8"/>
      <c r="G1833" s="8"/>
      <c r="H1833" s="8"/>
      <c r="I1833" s="8"/>
      <c r="J1833" s="8"/>
      <c r="K1833" s="8"/>
      <c r="L1833" s="8"/>
      <c r="M1833" s="8"/>
      <c r="N1833" s="8"/>
      <c r="O1833" s="8"/>
      <c r="P1833" s="8"/>
    </row>
    <row r="1834" spans="1:16" x14ac:dyDescent="0.25">
      <c r="A1834" s="11" t="s">
        <v>24</v>
      </c>
      <c r="B1834" s="7"/>
      <c r="C1834" s="7"/>
      <c r="D1834" s="13">
        <v>2</v>
      </c>
      <c r="E1834" s="13">
        <v>2</v>
      </c>
      <c r="F1834" s="13">
        <v>2</v>
      </c>
      <c r="G1834" s="13">
        <v>2</v>
      </c>
      <c r="H1834" s="13">
        <v>2</v>
      </c>
      <c r="I1834" s="13">
        <v>2</v>
      </c>
      <c r="J1834" s="13">
        <v>2</v>
      </c>
      <c r="K1834" s="13">
        <v>2</v>
      </c>
      <c r="L1834" s="13">
        <v>2</v>
      </c>
      <c r="M1834" s="13">
        <v>2</v>
      </c>
      <c r="N1834" s="13">
        <v>2</v>
      </c>
      <c r="O1834" s="13">
        <v>2</v>
      </c>
      <c r="P1834" s="8">
        <f>AVERAGE(D1834:O1834)</f>
        <v>2</v>
      </c>
    </row>
    <row r="1835" spans="1:16" x14ac:dyDescent="0.25">
      <c r="A1835" s="7"/>
      <c r="B1835" s="7"/>
      <c r="C1835" s="7"/>
      <c r="D1835" s="8"/>
      <c r="E1835" s="8"/>
      <c r="F1835" s="8"/>
      <c r="G1835" s="8"/>
      <c r="H1835" s="8"/>
      <c r="I1835" s="8"/>
      <c r="J1835" s="8"/>
      <c r="K1835" s="8"/>
      <c r="L1835" s="8"/>
      <c r="M1835" s="8"/>
      <c r="N1835" s="8"/>
      <c r="O1835" s="8"/>
      <c r="P1835" s="8"/>
    </row>
    <row r="1836" spans="1:16" x14ac:dyDescent="0.25">
      <c r="A1836" s="14" t="s">
        <v>27</v>
      </c>
      <c r="B1836" s="7"/>
      <c r="C1836" s="7"/>
      <c r="D1836" s="8">
        <f t="shared" ref="D1836:P1836" si="371">SUM(D1832:D1834)</f>
        <v>6784310.8191044768</v>
      </c>
      <c r="E1836" s="8">
        <f t="shared" si="371"/>
        <v>6789890.8095283154</v>
      </c>
      <c r="F1836" s="8">
        <f t="shared" si="371"/>
        <v>6795470.7999521522</v>
      </c>
      <c r="G1836" s="8">
        <f t="shared" si="371"/>
        <v>6801050.7903759899</v>
      </c>
      <c r="H1836" s="8">
        <f t="shared" si="371"/>
        <v>6806630.7807998285</v>
      </c>
      <c r="I1836" s="8">
        <f t="shared" si="371"/>
        <v>6812210.7712236643</v>
      </c>
      <c r="J1836" s="8">
        <f t="shared" si="371"/>
        <v>6817790.7616473911</v>
      </c>
      <c r="K1836" s="8">
        <f t="shared" si="371"/>
        <v>6823572.6642787764</v>
      </c>
      <c r="L1836" s="8">
        <f t="shared" si="371"/>
        <v>6829354.5669101607</v>
      </c>
      <c r="M1836" s="8">
        <f t="shared" si="371"/>
        <v>6835136.4695415469</v>
      </c>
      <c r="N1836" s="8">
        <f t="shared" si="371"/>
        <v>6840918.3721729312</v>
      </c>
      <c r="O1836" s="8">
        <f t="shared" si="371"/>
        <v>6846700.2748043165</v>
      </c>
      <c r="P1836" s="8">
        <f t="shared" si="371"/>
        <v>6815253.1566949626</v>
      </c>
    </row>
    <row r="1837" spans="1:16" x14ac:dyDescent="0.25">
      <c r="A1837" s="7"/>
      <c r="B1837" s="7"/>
      <c r="C1837" s="7"/>
      <c r="D1837" s="8"/>
      <c r="E1837" s="8"/>
      <c r="F1837" s="8"/>
      <c r="G1837" s="8"/>
      <c r="H1837" s="8"/>
      <c r="I1837" s="8"/>
      <c r="J1837" s="8"/>
      <c r="K1837" s="8"/>
      <c r="L1837" s="8"/>
      <c r="M1837" s="8"/>
      <c r="N1837" s="8"/>
      <c r="O1837" s="8"/>
      <c r="P1837" s="8"/>
    </row>
    <row r="1838" spans="1:16" x14ac:dyDescent="0.25">
      <c r="A1838" s="10" t="s">
        <v>28</v>
      </c>
      <c r="B1838" s="7"/>
      <c r="C1838" s="7"/>
      <c r="D1838" s="8"/>
      <c r="E1838" s="8"/>
      <c r="F1838" s="8"/>
      <c r="G1838" s="8"/>
      <c r="H1838" s="8"/>
      <c r="I1838" s="8"/>
      <c r="J1838" s="8"/>
      <c r="K1838" s="8"/>
      <c r="L1838" s="8"/>
      <c r="M1838" s="8"/>
      <c r="N1838" s="8"/>
      <c r="O1838" s="8"/>
      <c r="P1838" s="8"/>
    </row>
    <row r="1839" spans="1:16" x14ac:dyDescent="0.25">
      <c r="A1839" s="11" t="s">
        <v>16</v>
      </c>
      <c r="B1839" s="7"/>
      <c r="C1839" s="7"/>
      <c r="D1839" s="8">
        <f t="shared" ref="D1839:P1844" si="372">(D1809/D1824)*1000</f>
        <v>1129.8144902812919</v>
      </c>
      <c r="E1839" s="8">
        <f t="shared" si="372"/>
        <v>1021.2103198530847</v>
      </c>
      <c r="F1839" s="8">
        <f t="shared" si="372"/>
        <v>1001.9091575412629</v>
      </c>
      <c r="G1839" s="8">
        <f t="shared" si="372"/>
        <v>1015.3565394346207</v>
      </c>
      <c r="H1839" s="8">
        <f t="shared" si="372"/>
        <v>1165.7422888203419</v>
      </c>
      <c r="I1839" s="8">
        <f t="shared" si="372"/>
        <v>1305.4609928185851</v>
      </c>
      <c r="J1839" s="8">
        <f t="shared" si="372"/>
        <v>1403.408846460931</v>
      </c>
      <c r="K1839" s="8">
        <f t="shared" si="372"/>
        <v>1431.8713223899572</v>
      </c>
      <c r="L1839" s="8">
        <f t="shared" si="372"/>
        <v>1389.0429659947933</v>
      </c>
      <c r="M1839" s="8">
        <f t="shared" si="372"/>
        <v>1258.8906332097499</v>
      </c>
      <c r="N1839" s="8">
        <f t="shared" si="372"/>
        <v>1064.89094694307</v>
      </c>
      <c r="O1839" s="8">
        <f t="shared" si="372"/>
        <v>1039.5274464844731</v>
      </c>
      <c r="P1839" s="8">
        <f t="shared" si="372"/>
        <v>14228.844916771926</v>
      </c>
    </row>
    <row r="1840" spans="1:16" x14ac:dyDescent="0.25">
      <c r="A1840" s="11" t="s">
        <v>17</v>
      </c>
      <c r="B1840" s="7"/>
      <c r="C1840" s="7"/>
      <c r="D1840" s="8">
        <f t="shared" si="372"/>
        <v>7367.726599688599</v>
      </c>
      <c r="E1840" s="8">
        <f t="shared" si="372"/>
        <v>6714.9143253085886</v>
      </c>
      <c r="F1840" s="8">
        <f t="shared" si="372"/>
        <v>6841.6062875012422</v>
      </c>
      <c r="G1840" s="8">
        <f t="shared" si="372"/>
        <v>6944.3014197314706</v>
      </c>
      <c r="H1840" s="8">
        <f t="shared" si="372"/>
        <v>7615.1106565861119</v>
      </c>
      <c r="I1840" s="8">
        <f t="shared" si="372"/>
        <v>7991.4210329126809</v>
      </c>
      <c r="J1840" s="8">
        <f t="shared" si="372"/>
        <v>8237.4930909236191</v>
      </c>
      <c r="K1840" s="8">
        <f t="shared" si="372"/>
        <v>8253.5465083676281</v>
      </c>
      <c r="L1840" s="8">
        <f t="shared" si="372"/>
        <v>8129.6110448408663</v>
      </c>
      <c r="M1840" s="8">
        <f t="shared" si="372"/>
        <v>7725.54229765324</v>
      </c>
      <c r="N1840" s="8">
        <f t="shared" si="372"/>
        <v>7135.7903583276566</v>
      </c>
      <c r="O1840" s="8">
        <f t="shared" si="372"/>
        <v>7247.3341989217461</v>
      </c>
      <c r="P1840" s="8">
        <f t="shared" si="372"/>
        <v>90208.229327869369</v>
      </c>
    </row>
    <row r="1841" spans="1:16" x14ac:dyDescent="0.25">
      <c r="A1841" s="11" t="s">
        <v>18</v>
      </c>
      <c r="B1841" s="7"/>
      <c r="C1841" s="7"/>
      <c r="D1841" s="8">
        <f t="shared" si="372"/>
        <v>18942.815812914727</v>
      </c>
      <c r="E1841" s="8">
        <f t="shared" si="372"/>
        <v>18744.756419841</v>
      </c>
      <c r="F1841" s="8">
        <f t="shared" si="372"/>
        <v>18587.962817867658</v>
      </c>
      <c r="G1841" s="8">
        <f t="shared" si="372"/>
        <v>18501.783481876311</v>
      </c>
      <c r="H1841" s="8">
        <f t="shared" si="372"/>
        <v>18595.408186463545</v>
      </c>
      <c r="I1841" s="8">
        <f t="shared" si="372"/>
        <v>18768.018746101417</v>
      </c>
      <c r="J1841" s="8">
        <f t="shared" si="372"/>
        <v>18947.602702934804</v>
      </c>
      <c r="K1841" s="8">
        <f t="shared" si="372"/>
        <v>19059.785917104367</v>
      </c>
      <c r="L1841" s="8">
        <f t="shared" si="372"/>
        <v>19066.031753663563</v>
      </c>
      <c r="M1841" s="8">
        <f t="shared" si="372"/>
        <v>18981.603476882559</v>
      </c>
      <c r="N1841" s="8">
        <f t="shared" si="372"/>
        <v>18791.000514795629</v>
      </c>
      <c r="O1841" s="8">
        <f t="shared" si="372"/>
        <v>18669.570966224681</v>
      </c>
      <c r="P1841" s="8">
        <f t="shared" si="372"/>
        <v>225640.52072487108</v>
      </c>
    </row>
    <row r="1842" spans="1:16" x14ac:dyDescent="0.25">
      <c r="A1842" s="11" t="s">
        <v>19</v>
      </c>
      <c r="B1842" s="7"/>
      <c r="C1842" s="7"/>
      <c r="D1842" s="8">
        <f t="shared" si="372"/>
        <v>10541.174967516945</v>
      </c>
      <c r="E1842" s="8">
        <f t="shared" si="372"/>
        <v>9732.1683147005169</v>
      </c>
      <c r="F1842" s="8">
        <f t="shared" si="372"/>
        <v>9730.3792833601656</v>
      </c>
      <c r="G1842" s="8">
        <f t="shared" si="372"/>
        <v>10181.289507693253</v>
      </c>
      <c r="H1842" s="8">
        <f t="shared" si="372"/>
        <v>10104.773208499028</v>
      </c>
      <c r="I1842" s="8">
        <f t="shared" si="372"/>
        <v>9408.3449666711422</v>
      </c>
      <c r="J1842" s="8">
        <f t="shared" si="372"/>
        <v>9758.5844480718715</v>
      </c>
      <c r="K1842" s="8">
        <f t="shared" si="372"/>
        <v>11379.386189989596</v>
      </c>
      <c r="L1842" s="8">
        <f t="shared" si="372"/>
        <v>9951.7018512541836</v>
      </c>
      <c r="M1842" s="8">
        <f t="shared" si="372"/>
        <v>9242.3177213941108</v>
      </c>
      <c r="N1842" s="8">
        <f t="shared" si="372"/>
        <v>9108.8821377095865</v>
      </c>
      <c r="O1842" s="8">
        <f t="shared" si="372"/>
        <v>10558.042461923573</v>
      </c>
      <c r="P1842" s="8">
        <f t="shared" si="372"/>
        <v>119694.29113945382</v>
      </c>
    </row>
    <row r="1843" spans="1:16" x14ac:dyDescent="0.25">
      <c r="A1843" s="11" t="s">
        <v>20</v>
      </c>
      <c r="B1843" s="7"/>
      <c r="C1843" s="7"/>
      <c r="D1843" s="8">
        <f t="shared" si="372"/>
        <v>10170.260663596924</v>
      </c>
      <c r="E1843" s="8">
        <f t="shared" si="372"/>
        <v>10525.307977234748</v>
      </c>
      <c r="F1843" s="8">
        <f t="shared" si="372"/>
        <v>11851.248091202548</v>
      </c>
      <c r="G1843" s="8">
        <f t="shared" si="372"/>
        <v>11758.170007297656</v>
      </c>
      <c r="H1843" s="8">
        <f t="shared" si="372"/>
        <v>13277.235613918576</v>
      </c>
      <c r="I1843" s="8">
        <f t="shared" si="372"/>
        <v>12470.256569057476</v>
      </c>
      <c r="J1843" s="8">
        <f t="shared" si="372"/>
        <v>11888.849931586577</v>
      </c>
      <c r="K1843" s="8">
        <f t="shared" si="372"/>
        <v>11789.635089587731</v>
      </c>
      <c r="L1843" s="8">
        <f t="shared" si="372"/>
        <v>12717.112839733978</v>
      </c>
      <c r="M1843" s="8">
        <f t="shared" si="372"/>
        <v>12139.553893665114</v>
      </c>
      <c r="N1843" s="8">
        <f t="shared" si="372"/>
        <v>11797.650582594557</v>
      </c>
      <c r="O1843" s="8">
        <f t="shared" si="372"/>
        <v>11303.62646612527</v>
      </c>
      <c r="P1843" s="8">
        <f t="shared" si="372"/>
        <v>141692.13630908146</v>
      </c>
    </row>
    <row r="1844" spans="1:16" x14ac:dyDescent="0.25">
      <c r="A1844" s="11" t="s">
        <v>21</v>
      </c>
      <c r="B1844" s="7"/>
      <c r="C1844" s="7"/>
      <c r="D1844" s="8">
        <f>(D1814/D1829)*1000</f>
        <v>286412.34629005188</v>
      </c>
      <c r="E1844" s="8">
        <f t="shared" si="372"/>
        <v>261268.51972887936</v>
      </c>
      <c r="F1844" s="8">
        <f t="shared" si="372"/>
        <v>245941.9744782979</v>
      </c>
      <c r="G1844" s="8">
        <f t="shared" si="372"/>
        <v>285643.20642291411</v>
      </c>
      <c r="H1844" s="8">
        <f t="shared" si="372"/>
        <v>289994.44808054861</v>
      </c>
      <c r="I1844" s="8">
        <f t="shared" si="372"/>
        <v>285785.803068457</v>
      </c>
      <c r="J1844" s="8">
        <f t="shared" si="372"/>
        <v>300243.19405219069</v>
      </c>
      <c r="K1844" s="8">
        <f t="shared" si="372"/>
        <v>301848.40819067799</v>
      </c>
      <c r="L1844" s="8">
        <f t="shared" si="372"/>
        <v>299536.01545363007</v>
      </c>
      <c r="M1844" s="8">
        <f t="shared" si="372"/>
        <v>296633.88495415216</v>
      </c>
      <c r="N1844" s="8">
        <f t="shared" si="372"/>
        <v>269159.23500304739</v>
      </c>
      <c r="O1844" s="8">
        <f t="shared" si="372"/>
        <v>256429.01206778147</v>
      </c>
      <c r="P1844" s="8">
        <f t="shared" si="372"/>
        <v>3378896.0477906284</v>
      </c>
    </row>
    <row r="1845" spans="1:16" x14ac:dyDescent="0.25">
      <c r="A1845" s="11"/>
      <c r="B1845" s="7"/>
      <c r="C1845" s="7"/>
      <c r="D1845" s="8"/>
      <c r="E1845" s="8"/>
      <c r="F1845" s="8"/>
      <c r="G1845" s="8"/>
      <c r="H1845" s="8"/>
      <c r="I1845" s="8"/>
      <c r="J1845" s="8"/>
      <c r="K1845" s="8"/>
      <c r="L1845" s="8"/>
      <c r="M1845" s="8"/>
      <c r="N1845" s="8"/>
      <c r="O1845" s="8"/>
      <c r="P1845" s="8"/>
    </row>
    <row r="1846" spans="1:16" x14ac:dyDescent="0.25">
      <c r="A1846" s="10" t="s">
        <v>22</v>
      </c>
      <c r="B1846" s="7"/>
      <c r="C1846" s="7"/>
      <c r="D1846" s="8"/>
      <c r="E1846" s="8"/>
      <c r="F1846" s="8"/>
      <c r="G1846" s="8"/>
      <c r="H1846" s="8"/>
      <c r="I1846" s="8"/>
      <c r="J1846" s="8"/>
      <c r="K1846" s="8"/>
      <c r="L1846" s="8"/>
      <c r="M1846" s="8"/>
      <c r="N1846" s="8"/>
      <c r="O1846" s="8"/>
      <c r="P1846" s="8"/>
    </row>
    <row r="1847" spans="1:16" x14ac:dyDescent="0.25">
      <c r="A1847" s="10" t="s">
        <v>28</v>
      </c>
      <c r="B1847" s="7"/>
      <c r="C1847" s="7"/>
      <c r="D1847" s="8">
        <f t="shared" ref="D1847:P1847" si="373">(D1817/D1832)*1000</f>
        <v>1797.5611948431069</v>
      </c>
      <c r="E1847" s="8">
        <f t="shared" si="373"/>
        <v>1634.4810646211076</v>
      </c>
      <c r="F1847" s="8">
        <f t="shared" si="373"/>
        <v>1629.7284612196195</v>
      </c>
      <c r="G1847" s="8">
        <f t="shared" si="373"/>
        <v>1652.5357346474786</v>
      </c>
      <c r="H1847" s="8">
        <f t="shared" si="373"/>
        <v>1853.8838443688398</v>
      </c>
      <c r="I1847" s="8">
        <f t="shared" si="373"/>
        <v>2015.7069591292261</v>
      </c>
      <c r="J1847" s="8">
        <f t="shared" si="373"/>
        <v>2128.0391542424823</v>
      </c>
      <c r="K1847" s="8">
        <f t="shared" si="373"/>
        <v>2156.2234979759464</v>
      </c>
      <c r="L1847" s="8">
        <f t="shared" si="373"/>
        <v>2103.8758260739282</v>
      </c>
      <c r="M1847" s="8">
        <f t="shared" si="373"/>
        <v>1946.0518761001588</v>
      </c>
      <c r="N1847" s="8">
        <f t="shared" si="373"/>
        <v>1712.9694508168975</v>
      </c>
      <c r="O1847" s="8">
        <f t="shared" si="373"/>
        <v>1702.2159972609297</v>
      </c>
      <c r="P1847" s="8">
        <f t="shared" si="373"/>
        <v>22335.370076051106</v>
      </c>
    </row>
    <row r="1848" spans="1:16" x14ac:dyDescent="0.25">
      <c r="A1848" s="10"/>
      <c r="B1848" s="7"/>
      <c r="C1848" s="7"/>
      <c r="D1848" s="8"/>
      <c r="E1848" s="8"/>
      <c r="F1848" s="8"/>
      <c r="G1848" s="8"/>
      <c r="H1848" s="8"/>
      <c r="I1848" s="8"/>
      <c r="J1848" s="8"/>
      <c r="K1848" s="8"/>
      <c r="L1848" s="8"/>
      <c r="M1848" s="8"/>
      <c r="N1848" s="8"/>
      <c r="O1848" s="8"/>
      <c r="P1848" s="8"/>
    </row>
    <row r="1849" spans="1:16" x14ac:dyDescent="0.25">
      <c r="A1849" s="11" t="s">
        <v>24</v>
      </c>
      <c r="B1849" s="7"/>
      <c r="C1849" s="7"/>
      <c r="D1849" s="8">
        <f t="shared" ref="D1849:P1849" si="374">(D1819/D1834)*1000</f>
        <v>253754240.85471943</v>
      </c>
      <c r="E1849" s="8">
        <f t="shared" si="374"/>
        <v>251813382.66093174</v>
      </c>
      <c r="F1849" s="8">
        <f t="shared" si="374"/>
        <v>243417681.16463789</v>
      </c>
      <c r="G1849" s="8">
        <f t="shared" si="374"/>
        <v>287236731.48850632</v>
      </c>
      <c r="H1849" s="8">
        <f t="shared" si="374"/>
        <v>312286652.84619504</v>
      </c>
      <c r="I1849" s="8">
        <f t="shared" si="374"/>
        <v>321807789.86620027</v>
      </c>
      <c r="J1849" s="8">
        <f t="shared" si="374"/>
        <v>335168832.84023255</v>
      </c>
      <c r="K1849" s="8">
        <f t="shared" si="374"/>
        <v>323786662.67322361</v>
      </c>
      <c r="L1849" s="8">
        <f t="shared" si="374"/>
        <v>342430010.18629974</v>
      </c>
      <c r="M1849" s="8">
        <f t="shared" si="374"/>
        <v>329863888.07243943</v>
      </c>
      <c r="N1849" s="8">
        <f t="shared" si="374"/>
        <v>302142659.65066147</v>
      </c>
      <c r="O1849" s="8">
        <f t="shared" si="374"/>
        <v>270929991.89026153</v>
      </c>
      <c r="P1849" s="8">
        <f t="shared" si="374"/>
        <v>3574638524.1943092</v>
      </c>
    </row>
    <row r="1850" spans="1:16" x14ac:dyDescent="0.25">
      <c r="A1850" s="7"/>
      <c r="B1850" s="7"/>
      <c r="C1850" s="7"/>
      <c r="D1850" s="8"/>
      <c r="E1850" s="8"/>
      <c r="F1850" s="8"/>
      <c r="G1850" s="8"/>
      <c r="H1850" s="8"/>
      <c r="I1850" s="8"/>
      <c r="J1850" s="8"/>
      <c r="K1850" s="8"/>
      <c r="L1850" s="8"/>
      <c r="M1850" s="8"/>
      <c r="N1850" s="8"/>
      <c r="O1850" s="8"/>
      <c r="P1850" s="8"/>
    </row>
    <row r="1851" spans="1:16" x14ac:dyDescent="0.25">
      <c r="A1851" s="14" t="s">
        <v>29</v>
      </c>
      <c r="B1851" s="7"/>
      <c r="C1851" s="7"/>
      <c r="D1851" s="8">
        <f t="shared" ref="D1851:P1851" si="375">(D1821/D1836)*1000</f>
        <v>1872.3668604617762</v>
      </c>
      <c r="E1851" s="8">
        <f t="shared" si="375"/>
        <v>1708.6536117927049</v>
      </c>
      <c r="F1851" s="8">
        <f t="shared" si="375"/>
        <v>1701.3691344273952</v>
      </c>
      <c r="G1851" s="8">
        <f t="shared" si="375"/>
        <v>1737.0035875737447</v>
      </c>
      <c r="H1851" s="8">
        <f t="shared" si="375"/>
        <v>1945.6428390959359</v>
      </c>
      <c r="I1851" s="8">
        <f t="shared" si="375"/>
        <v>2110.1860599575866</v>
      </c>
      <c r="J1851" s="8">
        <f t="shared" si="375"/>
        <v>2226.3603601928071</v>
      </c>
      <c r="K1851" s="8">
        <f t="shared" si="375"/>
        <v>2251.1252517580169</v>
      </c>
      <c r="L1851" s="8">
        <f t="shared" si="375"/>
        <v>2204.157017497088</v>
      </c>
      <c r="M1851" s="8">
        <f t="shared" si="375"/>
        <v>2042.5713657959332</v>
      </c>
      <c r="N1851" s="8">
        <f t="shared" si="375"/>
        <v>1801.3028967794282</v>
      </c>
      <c r="O1851" s="8">
        <f t="shared" si="375"/>
        <v>1781.3572708087943</v>
      </c>
      <c r="P1851" s="8">
        <f t="shared" si="375"/>
        <v>23384.374744443423</v>
      </c>
    </row>
    <row r="1853" spans="1:16" x14ac:dyDescent="0.25">
      <c r="A1853" s="1" t="s">
        <v>72</v>
      </c>
      <c r="B1853" s="2"/>
      <c r="C1853" s="2"/>
      <c r="D1853" s="3"/>
      <c r="E1853" s="3"/>
      <c r="F1853" s="3"/>
      <c r="G1853" s="3"/>
      <c r="H1853" s="3"/>
      <c r="I1853" s="3"/>
      <c r="J1853" s="2"/>
      <c r="K1853" s="3"/>
      <c r="L1853" s="3"/>
      <c r="M1853" s="3"/>
      <c r="N1853" s="3"/>
      <c r="O1853" s="3"/>
      <c r="P1853" s="3"/>
    </row>
    <row r="1854" spans="1:16" x14ac:dyDescent="0.25">
      <c r="A1854" s="1" t="s">
        <v>1</v>
      </c>
      <c r="B1854" s="2"/>
      <c r="C1854" s="2"/>
      <c r="D1854" s="3"/>
      <c r="E1854" s="3"/>
      <c r="F1854" s="3"/>
      <c r="G1854" s="3"/>
      <c r="H1854" s="3"/>
      <c r="I1854" s="2"/>
      <c r="J1854" s="3"/>
      <c r="K1854" s="3"/>
      <c r="L1854" s="3"/>
      <c r="M1854" s="3"/>
      <c r="N1854" s="3"/>
      <c r="O1854" s="3"/>
      <c r="P1854" s="3"/>
    </row>
    <row r="1855" spans="1:16" x14ac:dyDescent="0.25">
      <c r="A1855" s="1" t="s">
        <v>31</v>
      </c>
      <c r="B1855" s="2"/>
      <c r="C1855" s="2"/>
      <c r="D1855" s="3"/>
      <c r="E1855" s="3"/>
      <c r="F1855" s="3"/>
      <c r="G1855" s="3"/>
      <c r="H1855" s="3"/>
      <c r="I1855" s="2"/>
      <c r="J1855" s="3"/>
      <c r="K1855" s="3"/>
      <c r="L1855" s="3"/>
      <c r="M1855" s="3"/>
      <c r="N1855" s="3"/>
      <c r="O1855" s="3"/>
      <c r="P1855" s="3"/>
    </row>
    <row r="1856" spans="1:16" x14ac:dyDescent="0.25">
      <c r="A1856" s="7"/>
      <c r="B1856" s="7"/>
      <c r="C1856" s="7"/>
      <c r="D1856" s="8"/>
      <c r="E1856" s="8"/>
      <c r="F1856" s="8"/>
      <c r="G1856" s="8"/>
      <c r="H1856" s="8"/>
      <c r="I1856" s="8"/>
      <c r="J1856" s="8"/>
      <c r="K1856" s="8"/>
      <c r="L1856" s="8"/>
      <c r="M1856" s="8"/>
      <c r="N1856" s="8"/>
      <c r="O1856" s="8"/>
      <c r="P1856" s="8"/>
    </row>
    <row r="1857" spans="1:32" x14ac:dyDescent="0.25">
      <c r="A1857" s="7"/>
      <c r="B1857" s="7"/>
      <c r="C1857" s="7"/>
      <c r="D1857" s="9" t="s">
        <v>2</v>
      </c>
      <c r="E1857" s="9" t="s">
        <v>3</v>
      </c>
      <c r="F1857" s="9" t="s">
        <v>4</v>
      </c>
      <c r="G1857" s="9" t="s">
        <v>5</v>
      </c>
      <c r="H1857" s="9" t="s">
        <v>6</v>
      </c>
      <c r="I1857" s="9" t="s">
        <v>7</v>
      </c>
      <c r="J1857" s="9" t="s">
        <v>8</v>
      </c>
      <c r="K1857" s="9" t="s">
        <v>9</v>
      </c>
      <c r="L1857" s="9" t="s">
        <v>10</v>
      </c>
      <c r="M1857" s="9" t="s">
        <v>11</v>
      </c>
      <c r="N1857" s="9" t="s">
        <v>12</v>
      </c>
      <c r="O1857" s="9" t="s">
        <v>13</v>
      </c>
      <c r="P1857" s="9" t="s">
        <v>14</v>
      </c>
      <c r="U1857" s="9" t="s">
        <v>2</v>
      </c>
      <c r="V1857" s="9" t="s">
        <v>3</v>
      </c>
      <c r="W1857" s="9" t="s">
        <v>4</v>
      </c>
      <c r="X1857" s="9" t="s">
        <v>5</v>
      </c>
      <c r="Y1857" s="9" t="s">
        <v>6</v>
      </c>
      <c r="Z1857" s="9" t="s">
        <v>7</v>
      </c>
      <c r="AA1857" s="9" t="s">
        <v>8</v>
      </c>
      <c r="AB1857" s="9" t="s">
        <v>9</v>
      </c>
      <c r="AC1857" s="9" t="s">
        <v>10</v>
      </c>
      <c r="AD1857" s="9" t="s">
        <v>11</v>
      </c>
      <c r="AE1857" s="9" t="s">
        <v>12</v>
      </c>
      <c r="AF1857" s="9" t="s">
        <v>13</v>
      </c>
    </row>
    <row r="1858" spans="1:32" x14ac:dyDescent="0.25">
      <c r="A1858" s="10" t="s">
        <v>15</v>
      </c>
      <c r="B1858" s="7"/>
      <c r="C1858" s="7"/>
      <c r="D1858" s="8"/>
      <c r="E1858" s="8"/>
      <c r="F1858" s="8"/>
      <c r="G1858" s="8"/>
      <c r="H1858" s="8"/>
      <c r="I1858" s="8"/>
      <c r="J1858" s="8"/>
      <c r="K1858" s="8"/>
      <c r="L1858" s="8"/>
      <c r="M1858" s="8"/>
      <c r="N1858" s="8"/>
      <c r="O1858" s="8"/>
      <c r="P1858" s="8"/>
    </row>
    <row r="1859" spans="1:32" x14ac:dyDescent="0.25">
      <c r="A1859" s="11" t="s">
        <v>16</v>
      </c>
      <c r="B1859" s="7"/>
      <c r="C1859" s="7"/>
      <c r="D1859" s="8">
        <v>6977725.8008661121</v>
      </c>
      <c r="E1859" s="8">
        <v>6312214.3907851698</v>
      </c>
      <c r="F1859" s="8">
        <v>6198552.2611359721</v>
      </c>
      <c r="G1859" s="8">
        <v>6286604.3123583626</v>
      </c>
      <c r="H1859" s="8">
        <v>7222224.0810594643</v>
      </c>
      <c r="I1859" s="8">
        <v>8093065.7473239601</v>
      </c>
      <c r="J1859" s="8">
        <v>8706978.8416241445</v>
      </c>
      <c r="K1859" s="8">
        <v>8891523.5729987565</v>
      </c>
      <c r="L1859" s="8">
        <v>8633636.6072890703</v>
      </c>
      <c r="M1859" s="8">
        <v>7832560.0689101452</v>
      </c>
      <c r="N1859" s="8">
        <v>6633245.0293780304</v>
      </c>
      <c r="O1859" s="8">
        <v>6482050.8129036464</v>
      </c>
      <c r="P1859" s="8">
        <f>SUM(D1859:O1859)</f>
        <v>88270381.526632831</v>
      </c>
      <c r="U1859" s="22">
        <f>+AF1809+1</f>
        <v>337</v>
      </c>
      <c r="V1859" s="22">
        <f>+U1859+1</f>
        <v>338</v>
      </c>
      <c r="W1859" s="22">
        <f t="shared" ref="W1859:AF1859" si="376">+V1859+1</f>
        <v>339</v>
      </c>
      <c r="X1859" s="22">
        <f t="shared" si="376"/>
        <v>340</v>
      </c>
      <c r="Y1859" s="22">
        <f t="shared" si="376"/>
        <v>341</v>
      </c>
      <c r="Z1859" s="22">
        <f t="shared" si="376"/>
        <v>342</v>
      </c>
      <c r="AA1859" s="22">
        <f t="shared" si="376"/>
        <v>343</v>
      </c>
      <c r="AB1859" s="22">
        <f t="shared" si="376"/>
        <v>344</v>
      </c>
      <c r="AC1859" s="22">
        <f t="shared" si="376"/>
        <v>345</v>
      </c>
      <c r="AD1859" s="22">
        <f t="shared" si="376"/>
        <v>346</v>
      </c>
      <c r="AE1859" s="22">
        <f t="shared" si="376"/>
        <v>347</v>
      </c>
      <c r="AF1859" s="22">
        <f t="shared" si="376"/>
        <v>348</v>
      </c>
    </row>
    <row r="1860" spans="1:32" x14ac:dyDescent="0.25">
      <c r="A1860" s="11" t="s">
        <v>17</v>
      </c>
      <c r="B1860" s="7"/>
      <c r="C1860" s="7"/>
      <c r="D1860" s="8">
        <v>4999140.9796067616</v>
      </c>
      <c r="E1860" s="8">
        <v>4560209.7119189138</v>
      </c>
      <c r="F1860" s="8">
        <v>4650241.2391391564</v>
      </c>
      <c r="G1860" s="8">
        <v>4723810.2666656831</v>
      </c>
      <c r="H1860" s="8">
        <v>5183163.9089034656</v>
      </c>
      <c r="I1860" s="8">
        <v>5441602.3473953456</v>
      </c>
      <c r="J1860" s="8">
        <v>5610764.4907140937</v>
      </c>
      <c r="K1860" s="8">
        <v>5623505.1716278037</v>
      </c>
      <c r="L1860" s="8">
        <v>5541079.8086587405</v>
      </c>
      <c r="M1860" s="8">
        <v>5268065.2018728126</v>
      </c>
      <c r="N1860" s="8">
        <v>4868299.7002609977</v>
      </c>
      <c r="O1860" s="8">
        <v>4947045.5861643143</v>
      </c>
      <c r="P1860" s="8">
        <f>SUM(D1860:O1860)</f>
        <v>61416928.412928089</v>
      </c>
    </row>
    <row r="1861" spans="1:32" x14ac:dyDescent="0.25">
      <c r="A1861" s="11" t="s">
        <v>18</v>
      </c>
      <c r="B1861" s="7"/>
      <c r="C1861" s="7"/>
      <c r="D1861" s="8">
        <v>292452.13329785923</v>
      </c>
      <c r="E1861" s="8">
        <v>291716.45440762513</v>
      </c>
      <c r="F1861" s="8">
        <v>292067.90995997016</v>
      </c>
      <c r="G1861" s="8">
        <v>292646.51217352098</v>
      </c>
      <c r="H1861" s="8">
        <v>293794.38283318008</v>
      </c>
      <c r="I1861" s="8">
        <v>294683.00976876036</v>
      </c>
      <c r="J1861" s="8">
        <v>295326.55469058233</v>
      </c>
      <c r="K1861" s="8">
        <v>295399.59941578005</v>
      </c>
      <c r="L1861" s="8">
        <v>294699.46010020474</v>
      </c>
      <c r="M1861" s="8">
        <v>293638.48081326066</v>
      </c>
      <c r="N1861" s="8">
        <v>292050.28844520735</v>
      </c>
      <c r="O1861" s="8">
        <v>291744.81043751282</v>
      </c>
      <c r="P1861" s="8">
        <f t="shared" ref="P1861:P1864" si="377">SUM(D1861:O1861)</f>
        <v>3520219.5963434633</v>
      </c>
    </row>
    <row r="1862" spans="1:32" x14ac:dyDescent="0.25">
      <c r="A1862" s="11" t="s">
        <v>19</v>
      </c>
      <c r="B1862" s="7"/>
      <c r="C1862" s="7"/>
      <c r="D1862" s="8">
        <v>62039.219081192728</v>
      </c>
      <c r="E1862" s="8">
        <v>57332.560497675266</v>
      </c>
      <c r="F1862" s="8">
        <v>57376.661100610072</v>
      </c>
      <c r="G1862" s="8">
        <v>60092.65846332306</v>
      </c>
      <c r="H1862" s="8">
        <v>59697.711372159421</v>
      </c>
      <c r="I1862" s="8">
        <v>55636.036030976764</v>
      </c>
      <c r="J1862" s="8">
        <v>57761.832590244725</v>
      </c>
      <c r="K1862" s="8">
        <v>67419.189197432977</v>
      </c>
      <c r="L1862" s="8">
        <v>59016.296770121138</v>
      </c>
      <c r="M1862" s="8">
        <v>54861.131775257832</v>
      </c>
      <c r="N1862" s="8">
        <v>54119.974668964016</v>
      </c>
      <c r="O1862" s="8">
        <v>62789.048798308082</v>
      </c>
      <c r="P1862" s="8">
        <f t="shared" si="377"/>
        <v>708142.32034626615</v>
      </c>
    </row>
    <row r="1863" spans="1:32" x14ac:dyDescent="0.25">
      <c r="A1863" s="11" t="s">
        <v>20</v>
      </c>
      <c r="B1863" s="7"/>
      <c r="C1863" s="7"/>
      <c r="D1863" s="8">
        <v>1584.51549758948</v>
      </c>
      <c r="E1863" s="8">
        <v>1639.5713665732299</v>
      </c>
      <c r="F1863" s="8">
        <v>1846.2842376194326</v>
      </c>
      <c r="G1863" s="8">
        <v>1832.207338600617</v>
      </c>
      <c r="H1863" s="8">
        <v>2069.3978816292201</v>
      </c>
      <c r="I1863" s="8">
        <v>1943.5820329412693</v>
      </c>
      <c r="J1863" s="8">
        <v>1853.1838961309381</v>
      </c>
      <c r="K1863" s="8">
        <v>1837.6854158004867</v>
      </c>
      <c r="L1863" s="8">
        <v>1981.8427145717358</v>
      </c>
      <c r="M1863" s="8">
        <v>1891.6310891656676</v>
      </c>
      <c r="N1863" s="8">
        <v>1837.840987840852</v>
      </c>
      <c r="O1863" s="8">
        <v>1749.8560685096595</v>
      </c>
      <c r="P1863" s="8">
        <f t="shared" si="377"/>
        <v>22067.59852697259</v>
      </c>
    </row>
    <row r="1864" spans="1:32" x14ac:dyDescent="0.25">
      <c r="A1864" s="11" t="s">
        <v>21</v>
      </c>
      <c r="B1864" s="7"/>
      <c r="C1864" s="7"/>
      <c r="D1864" s="8">
        <v>7733.1333536386464</v>
      </c>
      <c r="E1864" s="8">
        <v>7054.2500402212227</v>
      </c>
      <c r="F1864" s="8">
        <v>6640.433305740361</v>
      </c>
      <c r="G1864" s="8">
        <v>7712.3665518999132</v>
      </c>
      <c r="H1864" s="8">
        <v>7829.8501208305397</v>
      </c>
      <c r="I1864" s="8">
        <v>7716.2166865825711</v>
      </c>
      <c r="J1864" s="8">
        <v>8106.5662473201364</v>
      </c>
      <c r="K1864" s="8">
        <v>8149.9070141943648</v>
      </c>
      <c r="L1864" s="8">
        <v>8087.4724129442975</v>
      </c>
      <c r="M1864" s="8">
        <v>8009.1148929143119</v>
      </c>
      <c r="N1864" s="8">
        <v>7267.2993477935761</v>
      </c>
      <c r="O1864" s="8">
        <v>6923.5833240985839</v>
      </c>
      <c r="P1864" s="8">
        <f t="shared" si="377"/>
        <v>91230.193298178521</v>
      </c>
    </row>
    <row r="1865" spans="1:32" x14ac:dyDescent="0.25">
      <c r="A1865" s="11"/>
      <c r="B1865" s="7"/>
      <c r="C1865" s="7"/>
      <c r="D1865" s="8"/>
      <c r="E1865" s="8"/>
      <c r="F1865" s="8"/>
      <c r="G1865" s="8"/>
      <c r="H1865" s="8"/>
      <c r="I1865" s="8"/>
      <c r="J1865" s="8"/>
      <c r="K1865" s="8"/>
      <c r="L1865" s="8"/>
      <c r="M1865" s="8"/>
      <c r="N1865" s="8"/>
      <c r="O1865" s="8"/>
      <c r="P1865" s="8"/>
    </row>
    <row r="1866" spans="1:32" x14ac:dyDescent="0.25">
      <c r="A1866" s="10" t="s">
        <v>22</v>
      </c>
      <c r="B1866" s="7"/>
      <c r="C1866" s="7"/>
      <c r="D1866" s="8"/>
      <c r="E1866" s="8"/>
      <c r="F1866" s="8"/>
      <c r="G1866" s="8"/>
      <c r="H1866" s="8"/>
      <c r="I1866" s="8"/>
      <c r="J1866" s="8"/>
      <c r="K1866" s="8"/>
      <c r="L1866" s="8"/>
      <c r="M1866" s="8"/>
      <c r="N1866" s="8"/>
      <c r="O1866" s="8"/>
      <c r="P1866" s="8"/>
    </row>
    <row r="1867" spans="1:32" x14ac:dyDescent="0.25">
      <c r="A1867" s="10" t="s">
        <v>23</v>
      </c>
      <c r="B1867" s="7"/>
      <c r="C1867" s="7"/>
      <c r="D1867" s="8">
        <f t="shared" ref="D1867:P1867" si="378">SUM(D1859:D1866)</f>
        <v>12340675.781703155</v>
      </c>
      <c r="E1867" s="8">
        <f t="shared" si="378"/>
        <v>11230166.939016178</v>
      </c>
      <c r="F1867" s="8">
        <f t="shared" si="378"/>
        <v>11206724.788879067</v>
      </c>
      <c r="G1867" s="8">
        <f t="shared" si="378"/>
        <v>11372698.323551392</v>
      </c>
      <c r="H1867" s="8">
        <f t="shared" si="378"/>
        <v>12768779.33217073</v>
      </c>
      <c r="I1867" s="8">
        <f t="shared" si="378"/>
        <v>13894646.939238565</v>
      </c>
      <c r="J1867" s="8">
        <f t="shared" si="378"/>
        <v>14680791.469762517</v>
      </c>
      <c r="K1867" s="8">
        <f t="shared" si="378"/>
        <v>14887835.125669766</v>
      </c>
      <c r="L1867" s="8">
        <f t="shared" si="378"/>
        <v>14538501.487945653</v>
      </c>
      <c r="M1867" s="8">
        <f t="shared" si="378"/>
        <v>13459025.629353559</v>
      </c>
      <c r="N1867" s="8">
        <f t="shared" si="378"/>
        <v>11856820.133088835</v>
      </c>
      <c r="O1867" s="8">
        <f t="shared" si="378"/>
        <v>11792303.697696391</v>
      </c>
      <c r="P1867" s="8">
        <f t="shared" si="378"/>
        <v>154028969.64807582</v>
      </c>
    </row>
    <row r="1868" spans="1:32" x14ac:dyDescent="0.25">
      <c r="A1868" s="10"/>
      <c r="B1868" s="7"/>
      <c r="C1868" s="7"/>
      <c r="D1868" s="8"/>
      <c r="E1868" s="8"/>
      <c r="F1868" s="8"/>
      <c r="G1868" s="8"/>
      <c r="H1868" s="8"/>
      <c r="I1868" s="8"/>
      <c r="J1868" s="8"/>
      <c r="K1868" s="8"/>
      <c r="L1868" s="8"/>
      <c r="M1868" s="8"/>
      <c r="N1868" s="8"/>
      <c r="O1868" s="8"/>
      <c r="P1868" s="8"/>
    </row>
    <row r="1869" spans="1:32" x14ac:dyDescent="0.25">
      <c r="A1869" s="11" t="s">
        <v>24</v>
      </c>
      <c r="B1869" s="7"/>
      <c r="C1869" s="7"/>
      <c r="D1869" s="8">
        <v>514907.64634733368</v>
      </c>
      <c r="E1869" s="8">
        <v>510967.05478699546</v>
      </c>
      <c r="F1869" s="8">
        <v>493935.99835299514</v>
      </c>
      <c r="G1869" s="8">
        <v>582859.85185892205</v>
      </c>
      <c r="H1869" s="8">
        <v>633699.66870993259</v>
      </c>
      <c r="I1869" s="8">
        <v>652995.66708541312</v>
      </c>
      <c r="J1869" s="8">
        <v>680094.37419401831</v>
      </c>
      <c r="K1869" s="8">
        <v>656960.66133732593</v>
      </c>
      <c r="L1869" s="8">
        <v>694809.44606093853</v>
      </c>
      <c r="M1869" s="8">
        <v>669348.47541714041</v>
      </c>
      <c r="N1869" s="8">
        <v>613095.12905440514</v>
      </c>
      <c r="O1869" s="8">
        <v>549778.46244595805</v>
      </c>
      <c r="P1869" s="8">
        <f>SUM(D1869:O1869)</f>
        <v>7253452.4356513787</v>
      </c>
    </row>
    <row r="1870" spans="1:32" x14ac:dyDescent="0.25">
      <c r="A1870" s="7"/>
      <c r="B1870" s="7"/>
      <c r="C1870" s="7"/>
      <c r="D1870" s="8"/>
      <c r="E1870" s="8"/>
      <c r="F1870" s="8"/>
      <c r="G1870" s="8"/>
      <c r="H1870" s="8"/>
      <c r="I1870" s="8"/>
      <c r="J1870" s="8"/>
      <c r="K1870" s="8"/>
      <c r="L1870" s="8"/>
      <c r="M1870" s="8"/>
      <c r="N1870" s="8"/>
      <c r="O1870" s="8"/>
      <c r="P1870" s="8"/>
    </row>
    <row r="1871" spans="1:32" x14ac:dyDescent="0.25">
      <c r="A1871" s="10" t="s">
        <v>25</v>
      </c>
      <c r="B1871" s="7"/>
      <c r="C1871" s="7"/>
      <c r="D1871" s="8">
        <f t="shared" ref="D1871:P1871" si="379">SUM(D1867:D1869)</f>
        <v>12855583.428050488</v>
      </c>
      <c r="E1871" s="8">
        <f t="shared" si="379"/>
        <v>11741133.993803173</v>
      </c>
      <c r="F1871" s="8">
        <f t="shared" si="379"/>
        <v>11700660.787232062</v>
      </c>
      <c r="G1871" s="8">
        <f t="shared" si="379"/>
        <v>11955558.175410314</v>
      </c>
      <c r="H1871" s="8">
        <f t="shared" si="379"/>
        <v>13402479.000880662</v>
      </c>
      <c r="I1871" s="8">
        <f t="shared" si="379"/>
        <v>14547642.606323978</v>
      </c>
      <c r="J1871" s="8">
        <f t="shared" si="379"/>
        <v>15360885.843956536</v>
      </c>
      <c r="K1871" s="8">
        <f t="shared" si="379"/>
        <v>15544795.787007092</v>
      </c>
      <c r="L1871" s="8">
        <f t="shared" si="379"/>
        <v>15233310.934006592</v>
      </c>
      <c r="M1871" s="8">
        <f t="shared" si="379"/>
        <v>14128374.1047707</v>
      </c>
      <c r="N1871" s="8">
        <f t="shared" si="379"/>
        <v>12469915.262143239</v>
      </c>
      <c r="O1871" s="8">
        <f t="shared" si="379"/>
        <v>12342082.160142349</v>
      </c>
      <c r="P1871" s="8">
        <f t="shared" si="379"/>
        <v>161282422.08372721</v>
      </c>
    </row>
    <row r="1872" spans="1:32" x14ac:dyDescent="0.25">
      <c r="A1872" s="7"/>
      <c r="B1872" s="7"/>
      <c r="C1872" s="7"/>
      <c r="D1872" s="8"/>
      <c r="E1872" s="8"/>
      <c r="F1872" s="8"/>
      <c r="G1872" s="8"/>
      <c r="H1872" s="8"/>
      <c r="I1872" s="8"/>
      <c r="J1872" s="8"/>
      <c r="K1872" s="8"/>
      <c r="L1872" s="8"/>
      <c r="M1872" s="8"/>
      <c r="N1872" s="8"/>
      <c r="O1872" s="8"/>
      <c r="P1872" s="8"/>
    </row>
    <row r="1873" spans="1:16" x14ac:dyDescent="0.25">
      <c r="A1873" s="10" t="s">
        <v>26</v>
      </c>
      <c r="B1873" s="7"/>
      <c r="C1873" s="7"/>
      <c r="D1873" s="8"/>
      <c r="E1873" s="8"/>
      <c r="F1873" s="8"/>
      <c r="G1873" s="8"/>
      <c r="H1873" s="8"/>
      <c r="I1873" s="8"/>
      <c r="J1873" s="8"/>
      <c r="K1873" s="8"/>
      <c r="L1873" s="8"/>
      <c r="M1873" s="8"/>
      <c r="N1873" s="8"/>
      <c r="O1873" s="8"/>
      <c r="P1873" s="8"/>
    </row>
    <row r="1874" spans="1:16" x14ac:dyDescent="0.25">
      <c r="A1874" s="11" t="s">
        <v>16</v>
      </c>
      <c r="B1874" s="7"/>
      <c r="C1874" s="7"/>
      <c r="D1874" s="13">
        <v>6157169.5571183152</v>
      </c>
      <c r="E1874" s="13">
        <v>6161957.706186126</v>
      </c>
      <c r="F1874" s="13">
        <v>6166650.5798450541</v>
      </c>
      <c r="G1874" s="13">
        <v>6171514.8488895856</v>
      </c>
      <c r="H1874" s="13">
        <v>6176779.6305291289</v>
      </c>
      <c r="I1874" s="13">
        <v>6182293.8272597939</v>
      </c>
      <c r="J1874" s="13">
        <v>6187876.4203503644</v>
      </c>
      <c r="K1874" s="13">
        <v>6193591.1416206127</v>
      </c>
      <c r="L1874" s="13">
        <v>6199153.1371358465</v>
      </c>
      <c r="M1874" s="13">
        <v>6204541.3875960652</v>
      </c>
      <c r="N1874" s="13">
        <v>6209750.4681440499</v>
      </c>
      <c r="O1874" s="13">
        <v>6214939.7951147379</v>
      </c>
      <c r="P1874" s="8">
        <f>AVERAGE(C1874:O1874)</f>
        <v>6185518.2083158074</v>
      </c>
    </row>
    <row r="1875" spans="1:16" x14ac:dyDescent="0.25">
      <c r="A1875" s="11" t="s">
        <v>17</v>
      </c>
      <c r="B1875" s="7"/>
      <c r="C1875" s="7"/>
      <c r="D1875" s="13">
        <v>674938.94016715593</v>
      </c>
      <c r="E1875" s="13">
        <v>675562.86475514527</v>
      </c>
      <c r="F1875" s="13">
        <v>676247.42259333737</v>
      </c>
      <c r="G1875" s="13">
        <v>676815.98952861992</v>
      </c>
      <c r="H1875" s="13">
        <v>677133.23768015404</v>
      </c>
      <c r="I1875" s="13">
        <v>677299.76481865253</v>
      </c>
      <c r="J1875" s="13">
        <v>677418.70013441716</v>
      </c>
      <c r="K1875" s="13">
        <v>677589.50044214807</v>
      </c>
      <c r="L1875" s="13">
        <v>677856.54932252516</v>
      </c>
      <c r="M1875" s="13">
        <v>678230.22923855321</v>
      </c>
      <c r="N1875" s="13">
        <v>678711.03717540309</v>
      </c>
      <c r="O1875" s="13">
        <v>679198.36585137038</v>
      </c>
      <c r="P1875" s="8">
        <f>AVERAGE(D1875:O1875)</f>
        <v>677250.21680895681</v>
      </c>
    </row>
    <row r="1876" spans="1:16" x14ac:dyDescent="0.25">
      <c r="A1876" s="11" t="s">
        <v>18</v>
      </c>
      <c r="B1876" s="7"/>
      <c r="C1876" s="7"/>
      <c r="D1876" s="13">
        <v>15527.555170330992</v>
      </c>
      <c r="E1876" s="13">
        <v>15675.485323810008</v>
      </c>
      <c r="F1876" s="13">
        <v>15858.061037048967</v>
      </c>
      <c r="G1876" s="13">
        <v>15985.235666904427</v>
      </c>
      <c r="H1876" s="13">
        <v>15963.219883036185</v>
      </c>
      <c r="I1876" s="13">
        <v>15842.513416848144</v>
      </c>
      <c r="J1876" s="13">
        <v>15701.005807362922</v>
      </c>
      <c r="K1876" s="13">
        <v>15591.842926659092</v>
      </c>
      <c r="L1876" s="13">
        <v>15539.160618768472</v>
      </c>
      <c r="M1876" s="13">
        <v>15553.595718910208</v>
      </c>
      <c r="N1876" s="13">
        <v>15640.076097356157</v>
      </c>
      <c r="O1876" s="13">
        <v>15740.792126404564</v>
      </c>
      <c r="P1876" s="8">
        <f>AVERAGE(D1876:O1876)</f>
        <v>15718.211982786679</v>
      </c>
    </row>
    <row r="1877" spans="1:16" x14ac:dyDescent="0.25">
      <c r="A1877" s="11" t="s">
        <v>19</v>
      </c>
      <c r="B1877" s="7"/>
      <c r="C1877" s="7"/>
      <c r="D1877" s="13">
        <v>5960.0396288238207</v>
      </c>
      <c r="E1877" s="13">
        <v>5965.6039428440581</v>
      </c>
      <c r="F1877" s="13">
        <v>5971.1648557832596</v>
      </c>
      <c r="G1877" s="13">
        <v>5976.7223694117874</v>
      </c>
      <c r="H1877" s="13">
        <v>5982.276485501211</v>
      </c>
      <c r="I1877" s="13">
        <v>5987.8272058238526</v>
      </c>
      <c r="J1877" s="13">
        <v>5993.3745321528604</v>
      </c>
      <c r="K1877" s="13">
        <v>5998.9184662625303</v>
      </c>
      <c r="L1877" s="13">
        <v>6004.4590099277102</v>
      </c>
      <c r="M1877" s="13">
        <v>6009.9961649245306</v>
      </c>
      <c r="N1877" s="13">
        <v>6015.5299330294938</v>
      </c>
      <c r="O1877" s="13">
        <v>6021.0603160203009</v>
      </c>
      <c r="P1877" s="8">
        <f>AVERAGE(D1877:O1877)</f>
        <v>5990.5810758754515</v>
      </c>
    </row>
    <row r="1878" spans="1:16" x14ac:dyDescent="0.25">
      <c r="A1878" s="11" t="s">
        <v>20</v>
      </c>
      <c r="B1878" s="7"/>
      <c r="C1878" s="7"/>
      <c r="D1878" s="13">
        <v>155.09239971206611</v>
      </c>
      <c r="E1878" s="13">
        <v>155.09239971206611</v>
      </c>
      <c r="F1878" s="13">
        <v>155.09239971206611</v>
      </c>
      <c r="G1878" s="13">
        <v>155.09239971206611</v>
      </c>
      <c r="H1878" s="13">
        <v>155.09239971206611</v>
      </c>
      <c r="I1878" s="13">
        <v>155.09239971206611</v>
      </c>
      <c r="J1878" s="13">
        <v>155.09239971206611</v>
      </c>
      <c r="K1878" s="13">
        <v>155.09239971206611</v>
      </c>
      <c r="L1878" s="13">
        <v>155.09239971206611</v>
      </c>
      <c r="M1878" s="13">
        <v>155.09239971206611</v>
      </c>
      <c r="N1878" s="13">
        <v>155.09239971206611</v>
      </c>
      <c r="O1878" s="13">
        <v>154.09297240296362</v>
      </c>
      <c r="P1878" s="8">
        <f>AVERAGE(D1878:O1878)</f>
        <v>155.00911410297422</v>
      </c>
    </row>
    <row r="1879" spans="1:16" x14ac:dyDescent="0.25">
      <c r="A1879" s="11" t="s">
        <v>21</v>
      </c>
      <c r="B1879" s="7"/>
      <c r="C1879" s="7"/>
      <c r="D1879" s="13">
        <v>27</v>
      </c>
      <c r="E1879" s="13">
        <v>27</v>
      </c>
      <c r="F1879" s="13">
        <v>27</v>
      </c>
      <c r="G1879" s="13">
        <v>27</v>
      </c>
      <c r="H1879" s="13">
        <v>27</v>
      </c>
      <c r="I1879" s="13">
        <v>27</v>
      </c>
      <c r="J1879" s="13">
        <v>27</v>
      </c>
      <c r="K1879" s="13">
        <v>27</v>
      </c>
      <c r="L1879" s="13">
        <v>27</v>
      </c>
      <c r="M1879" s="13">
        <v>27</v>
      </c>
      <c r="N1879" s="13">
        <v>27</v>
      </c>
      <c r="O1879" s="13">
        <v>27</v>
      </c>
      <c r="P1879" s="8">
        <f>AVERAGE(D1879:O1879)</f>
        <v>27</v>
      </c>
    </row>
    <row r="1880" spans="1:16" x14ac:dyDescent="0.25">
      <c r="A1880" s="11"/>
      <c r="B1880" s="7"/>
      <c r="C1880" s="7"/>
      <c r="D1880" s="8"/>
      <c r="E1880" s="8"/>
      <c r="F1880" s="8"/>
      <c r="G1880" s="8"/>
      <c r="H1880" s="8"/>
      <c r="I1880" s="8"/>
      <c r="J1880" s="8"/>
      <c r="K1880" s="8"/>
      <c r="L1880" s="8"/>
      <c r="M1880" s="8"/>
      <c r="N1880" s="8"/>
      <c r="O1880" s="8"/>
      <c r="P1880" s="8"/>
    </row>
    <row r="1881" spans="1:16" x14ac:dyDescent="0.25">
      <c r="A1881" s="10" t="s">
        <v>22</v>
      </c>
      <c r="B1881" s="7"/>
      <c r="C1881" s="7"/>
      <c r="D1881" s="8"/>
      <c r="E1881" s="8"/>
      <c r="F1881" s="8"/>
      <c r="G1881" s="8"/>
      <c r="H1881" s="8"/>
      <c r="I1881" s="8"/>
      <c r="J1881" s="8"/>
      <c r="K1881" s="8"/>
      <c r="L1881" s="8"/>
      <c r="M1881" s="8"/>
      <c r="N1881" s="8"/>
      <c r="O1881" s="8"/>
      <c r="P1881" s="8"/>
    </row>
    <row r="1882" spans="1:16" x14ac:dyDescent="0.25">
      <c r="A1882" s="10" t="s">
        <v>26</v>
      </c>
      <c r="B1882" s="7"/>
      <c r="C1882" s="7"/>
      <c r="D1882" s="8">
        <f t="shared" ref="D1882:P1882" si="380">SUM(D1874:D1881)</f>
        <v>6853778.1844843384</v>
      </c>
      <c r="E1882" s="8">
        <f t="shared" si="380"/>
        <v>6859343.7526076371</v>
      </c>
      <c r="F1882" s="8">
        <f t="shared" si="380"/>
        <v>6864909.3207309349</v>
      </c>
      <c r="G1882" s="8">
        <f t="shared" si="380"/>
        <v>6870474.8888542335</v>
      </c>
      <c r="H1882" s="8">
        <f t="shared" si="380"/>
        <v>6876040.4569775313</v>
      </c>
      <c r="I1882" s="8">
        <f t="shared" si="380"/>
        <v>6881606.02510083</v>
      </c>
      <c r="J1882" s="8">
        <f t="shared" si="380"/>
        <v>6887171.5932240086</v>
      </c>
      <c r="K1882" s="8">
        <f t="shared" si="380"/>
        <v>6892953.4958553938</v>
      </c>
      <c r="L1882" s="8">
        <f t="shared" si="380"/>
        <v>6898735.3984867791</v>
      </c>
      <c r="M1882" s="8">
        <f t="shared" si="380"/>
        <v>6904517.3011181643</v>
      </c>
      <c r="N1882" s="8">
        <f t="shared" si="380"/>
        <v>6910299.2037495505</v>
      </c>
      <c r="O1882" s="8">
        <f t="shared" si="380"/>
        <v>6916081.1063809367</v>
      </c>
      <c r="P1882" s="8">
        <f t="shared" si="380"/>
        <v>6884659.2272975296</v>
      </c>
    </row>
    <row r="1883" spans="1:16" x14ac:dyDescent="0.25">
      <c r="A1883" s="10"/>
      <c r="B1883" s="7"/>
      <c r="C1883" s="7"/>
      <c r="D1883" s="8"/>
      <c r="E1883" s="8"/>
      <c r="F1883" s="8"/>
      <c r="G1883" s="8"/>
      <c r="H1883" s="8"/>
      <c r="I1883" s="8"/>
      <c r="J1883" s="8"/>
      <c r="K1883" s="8"/>
      <c r="L1883" s="8"/>
      <c r="M1883" s="8"/>
      <c r="N1883" s="8"/>
      <c r="O1883" s="8"/>
      <c r="P1883" s="8"/>
    </row>
    <row r="1884" spans="1:16" x14ac:dyDescent="0.25">
      <c r="A1884" s="11" t="s">
        <v>24</v>
      </c>
      <c r="B1884" s="7"/>
      <c r="C1884" s="7"/>
      <c r="D1884" s="13">
        <v>2</v>
      </c>
      <c r="E1884" s="13">
        <v>2</v>
      </c>
      <c r="F1884" s="13">
        <v>2</v>
      </c>
      <c r="G1884" s="13">
        <v>2</v>
      </c>
      <c r="H1884" s="13">
        <v>2</v>
      </c>
      <c r="I1884" s="13">
        <v>2</v>
      </c>
      <c r="J1884" s="13">
        <v>2</v>
      </c>
      <c r="K1884" s="13">
        <v>2</v>
      </c>
      <c r="L1884" s="13">
        <v>2</v>
      </c>
      <c r="M1884" s="13">
        <v>2</v>
      </c>
      <c r="N1884" s="13">
        <v>2</v>
      </c>
      <c r="O1884" s="13">
        <v>2</v>
      </c>
      <c r="P1884" s="8">
        <f>AVERAGE(D1884:O1884)</f>
        <v>2</v>
      </c>
    </row>
    <row r="1885" spans="1:16" x14ac:dyDescent="0.25">
      <c r="A1885" s="7"/>
      <c r="B1885" s="7"/>
      <c r="C1885" s="7"/>
      <c r="D1885" s="8"/>
      <c r="E1885" s="8"/>
      <c r="F1885" s="8"/>
      <c r="G1885" s="8"/>
      <c r="H1885" s="8"/>
      <c r="I1885" s="8"/>
      <c r="J1885" s="8"/>
      <c r="K1885" s="8"/>
      <c r="L1885" s="8"/>
      <c r="M1885" s="8"/>
      <c r="N1885" s="8"/>
      <c r="O1885" s="8"/>
      <c r="P1885" s="8"/>
    </row>
    <row r="1886" spans="1:16" x14ac:dyDescent="0.25">
      <c r="A1886" s="14" t="s">
        <v>27</v>
      </c>
      <c r="B1886" s="7"/>
      <c r="C1886" s="7"/>
      <c r="D1886" s="8">
        <f t="shared" ref="D1886:P1886" si="381">SUM(D1882:D1884)</f>
        <v>6853780.1844843384</v>
      </c>
      <c r="E1886" s="8">
        <f t="shared" si="381"/>
        <v>6859345.7526076371</v>
      </c>
      <c r="F1886" s="8">
        <f t="shared" si="381"/>
        <v>6864911.3207309349</v>
      </c>
      <c r="G1886" s="8">
        <f t="shared" si="381"/>
        <v>6870476.8888542335</v>
      </c>
      <c r="H1886" s="8">
        <f t="shared" si="381"/>
        <v>6876042.4569775313</v>
      </c>
      <c r="I1886" s="8">
        <f t="shared" si="381"/>
        <v>6881608.02510083</v>
      </c>
      <c r="J1886" s="8">
        <f t="shared" si="381"/>
        <v>6887173.5932240086</v>
      </c>
      <c r="K1886" s="8">
        <f t="shared" si="381"/>
        <v>6892955.4958553938</v>
      </c>
      <c r="L1886" s="8">
        <f t="shared" si="381"/>
        <v>6898737.3984867791</v>
      </c>
      <c r="M1886" s="8">
        <f t="shared" si="381"/>
        <v>6904519.3011181643</v>
      </c>
      <c r="N1886" s="8">
        <f t="shared" si="381"/>
        <v>6910301.2037495505</v>
      </c>
      <c r="O1886" s="8">
        <f t="shared" si="381"/>
        <v>6916083.1063809367</v>
      </c>
      <c r="P1886" s="8">
        <f t="shared" si="381"/>
        <v>6884661.2272975296</v>
      </c>
    </row>
    <row r="1887" spans="1:16" x14ac:dyDescent="0.25">
      <c r="A1887" s="7"/>
      <c r="B1887" s="7"/>
      <c r="C1887" s="7"/>
      <c r="D1887" s="8"/>
      <c r="E1887" s="8"/>
      <c r="F1887" s="8"/>
      <c r="G1887" s="8"/>
      <c r="H1887" s="8"/>
      <c r="I1887" s="8"/>
      <c r="J1887" s="8"/>
      <c r="K1887" s="8"/>
      <c r="L1887" s="8"/>
      <c r="M1887" s="8"/>
      <c r="N1887" s="8"/>
      <c r="O1887" s="8"/>
      <c r="P1887" s="8"/>
    </row>
    <row r="1888" spans="1:16" x14ac:dyDescent="0.25">
      <c r="A1888" s="10" t="s">
        <v>28</v>
      </c>
      <c r="B1888" s="7"/>
      <c r="C1888" s="7"/>
      <c r="D1888" s="8"/>
      <c r="E1888" s="8"/>
      <c r="F1888" s="8"/>
      <c r="G1888" s="8"/>
      <c r="H1888" s="8"/>
      <c r="I1888" s="8"/>
      <c r="J1888" s="8"/>
      <c r="K1888" s="8"/>
      <c r="L1888" s="8"/>
      <c r="M1888" s="8"/>
      <c r="N1888" s="8"/>
      <c r="O1888" s="8"/>
      <c r="P1888" s="8"/>
    </row>
    <row r="1889" spans="1:16" x14ac:dyDescent="0.25">
      <c r="A1889" s="11" t="s">
        <v>16</v>
      </c>
      <c r="B1889" s="7"/>
      <c r="C1889" s="7"/>
      <c r="D1889" s="8">
        <f t="shared" ref="D1889:P1894" si="382">(D1859/D1874)*1000</f>
        <v>1133.2684175960608</v>
      </c>
      <c r="E1889" s="8">
        <f t="shared" si="382"/>
        <v>1024.3845692819666</v>
      </c>
      <c r="F1889" s="8">
        <f t="shared" si="382"/>
        <v>1005.1732591100888</v>
      </c>
      <c r="G1889" s="8">
        <f t="shared" si="382"/>
        <v>1018.6484949460155</v>
      </c>
      <c r="H1889" s="8">
        <f t="shared" si="382"/>
        <v>1169.2539661546543</v>
      </c>
      <c r="I1889" s="8">
        <f t="shared" si="382"/>
        <v>1309.0716768651362</v>
      </c>
      <c r="J1889" s="8">
        <f t="shared" si="382"/>
        <v>1407.102897690246</v>
      </c>
      <c r="K1889" s="8">
        <f t="shared" si="382"/>
        <v>1435.6006668325549</v>
      </c>
      <c r="L1889" s="8">
        <f t="shared" si="382"/>
        <v>1392.7122650946499</v>
      </c>
      <c r="M1889" s="8">
        <f t="shared" si="382"/>
        <v>1262.3914612881408</v>
      </c>
      <c r="N1889" s="8">
        <f t="shared" si="382"/>
        <v>1068.1983218820953</v>
      </c>
      <c r="O1889" s="8">
        <f t="shared" si="382"/>
        <v>1042.9788584595576</v>
      </c>
      <c r="P1889" s="8">
        <f t="shared" si="382"/>
        <v>14270.490936064527</v>
      </c>
    </row>
    <row r="1890" spans="1:16" x14ac:dyDescent="0.25">
      <c r="A1890" s="11" t="s">
        <v>17</v>
      </c>
      <c r="B1890" s="7"/>
      <c r="C1890" s="7"/>
      <c r="D1890" s="8">
        <f t="shared" si="382"/>
        <v>7406.8047968438004</v>
      </c>
      <c r="E1890" s="8">
        <f t="shared" si="382"/>
        <v>6750.2373943714938</v>
      </c>
      <c r="F1890" s="8">
        <f t="shared" si="382"/>
        <v>6876.5382074300151</v>
      </c>
      <c r="G1890" s="8">
        <f t="shared" si="382"/>
        <v>6979.460207427519</v>
      </c>
      <c r="H1890" s="8">
        <f t="shared" si="382"/>
        <v>7654.5702093444552</v>
      </c>
      <c r="I1890" s="8">
        <f t="shared" si="382"/>
        <v>8034.2599097939119</v>
      </c>
      <c r="J1890" s="8">
        <f t="shared" si="382"/>
        <v>8282.5651101759886</v>
      </c>
      <c r="K1890" s="8">
        <f t="shared" si="382"/>
        <v>8299.2802691870111</v>
      </c>
      <c r="L1890" s="8">
        <f t="shared" si="382"/>
        <v>8174.4136192188444</v>
      </c>
      <c r="M1890" s="8">
        <f t="shared" si="382"/>
        <v>7767.3700975954016</v>
      </c>
      <c r="N1890" s="8">
        <f t="shared" si="382"/>
        <v>7172.8606632381252</v>
      </c>
      <c r="O1890" s="8">
        <f t="shared" si="382"/>
        <v>7283.6535464322378</v>
      </c>
      <c r="P1890" s="8">
        <f t="shared" si="382"/>
        <v>90685.727207752192</v>
      </c>
    </row>
    <row r="1891" spans="1:16" x14ac:dyDescent="0.25">
      <c r="A1891" s="11" t="s">
        <v>18</v>
      </c>
      <c r="B1891" s="7"/>
      <c r="C1891" s="7"/>
      <c r="D1891" s="8">
        <f t="shared" si="382"/>
        <v>18834.396663851956</v>
      </c>
      <c r="E1891" s="8">
        <f t="shared" si="382"/>
        <v>18609.723934003337</v>
      </c>
      <c r="F1891" s="8">
        <f t="shared" si="382"/>
        <v>18417.630584068</v>
      </c>
      <c r="G1891" s="8">
        <f t="shared" si="382"/>
        <v>18307.300453468546</v>
      </c>
      <c r="H1891" s="8">
        <f t="shared" si="382"/>
        <v>18404.456305547097</v>
      </c>
      <c r="I1891" s="8">
        <f t="shared" si="382"/>
        <v>18600.773880700763</v>
      </c>
      <c r="J1891" s="8">
        <f t="shared" si="382"/>
        <v>18809.403570317139</v>
      </c>
      <c r="K1891" s="8">
        <f t="shared" si="382"/>
        <v>18945.778302493211</v>
      </c>
      <c r="L1891" s="8">
        <f t="shared" si="382"/>
        <v>18964.953598861804</v>
      </c>
      <c r="M1891" s="8">
        <f t="shared" si="382"/>
        <v>18879.138053990449</v>
      </c>
      <c r="N1891" s="8">
        <f t="shared" si="382"/>
        <v>18673.201244498829</v>
      </c>
      <c r="O1891" s="8">
        <f t="shared" si="382"/>
        <v>18534.315687208797</v>
      </c>
      <c r="P1891" s="8">
        <f t="shared" si="382"/>
        <v>223958.01762939224</v>
      </c>
    </row>
    <row r="1892" spans="1:16" x14ac:dyDescent="0.25">
      <c r="A1892" s="11" t="s">
        <v>19</v>
      </c>
      <c r="B1892" s="7"/>
      <c r="C1892" s="7"/>
      <c r="D1892" s="8">
        <f t="shared" si="382"/>
        <v>10409.195734397459</v>
      </c>
      <c r="E1892" s="8">
        <f t="shared" si="382"/>
        <v>9610.520753133067</v>
      </c>
      <c r="F1892" s="8">
        <f t="shared" si="382"/>
        <v>9608.9561226967271</v>
      </c>
      <c r="G1892" s="8">
        <f t="shared" si="382"/>
        <v>10054.450374150007</v>
      </c>
      <c r="H1892" s="8">
        <f t="shared" si="382"/>
        <v>9979.0960041456165</v>
      </c>
      <c r="I1892" s="8">
        <f t="shared" si="382"/>
        <v>9291.5233052924959</v>
      </c>
      <c r="J1892" s="8">
        <f t="shared" si="382"/>
        <v>9637.6143824097508</v>
      </c>
      <c r="K1892" s="8">
        <f t="shared" si="382"/>
        <v>11238.557346060539</v>
      </c>
      <c r="L1892" s="8">
        <f t="shared" si="382"/>
        <v>9828.7450497279115</v>
      </c>
      <c r="M1892" s="8">
        <f t="shared" si="382"/>
        <v>9128.31394060411</v>
      </c>
      <c r="N1892" s="8">
        <f t="shared" si="382"/>
        <v>8996.7093957603392</v>
      </c>
      <c r="O1892" s="8">
        <f t="shared" si="382"/>
        <v>10428.2378024423</v>
      </c>
      <c r="P1892" s="8">
        <f t="shared" si="382"/>
        <v>118209.28744258413</v>
      </c>
    </row>
    <row r="1893" spans="1:16" x14ac:dyDescent="0.25">
      <c r="A1893" s="11" t="s">
        <v>20</v>
      </c>
      <c r="B1893" s="7"/>
      <c r="C1893" s="7"/>
      <c r="D1893" s="8">
        <f t="shared" si="382"/>
        <v>10216.590242534015</v>
      </c>
      <c r="E1893" s="8">
        <f t="shared" si="382"/>
        <v>10571.577779550418</v>
      </c>
      <c r="F1893" s="8">
        <f t="shared" si="382"/>
        <v>11904.41466536798</v>
      </c>
      <c r="G1893" s="8">
        <f t="shared" si="382"/>
        <v>11813.650069263016</v>
      </c>
      <c r="H1893" s="8">
        <f t="shared" si="382"/>
        <v>13342.999950165979</v>
      </c>
      <c r="I1893" s="8">
        <f t="shared" si="382"/>
        <v>12531.768394515721</v>
      </c>
      <c r="J1893" s="8">
        <f t="shared" si="382"/>
        <v>11948.902071097178</v>
      </c>
      <c r="K1893" s="8">
        <f t="shared" si="382"/>
        <v>11848.971446777579</v>
      </c>
      <c r="L1893" s="8">
        <f t="shared" si="382"/>
        <v>12778.464439592712</v>
      </c>
      <c r="M1893" s="8">
        <f t="shared" si="382"/>
        <v>12196.800698664409</v>
      </c>
      <c r="N1893" s="8">
        <f t="shared" si="382"/>
        <v>11849.974539389817</v>
      </c>
      <c r="O1893" s="8">
        <f t="shared" si="382"/>
        <v>11355.846027381876</v>
      </c>
      <c r="P1893" s="8">
        <f t="shared" si="382"/>
        <v>142363.23234718217</v>
      </c>
    </row>
    <row r="1894" spans="1:16" x14ac:dyDescent="0.25">
      <c r="A1894" s="11" t="s">
        <v>21</v>
      </c>
      <c r="B1894" s="7"/>
      <c r="C1894" s="7"/>
      <c r="D1894" s="8">
        <f>(D1864/D1879)*1000</f>
        <v>286412.34643106099</v>
      </c>
      <c r="E1894" s="8">
        <f t="shared" si="382"/>
        <v>261268.52000819345</v>
      </c>
      <c r="F1894" s="8">
        <f t="shared" si="382"/>
        <v>245941.97428668005</v>
      </c>
      <c r="G1894" s="8">
        <f t="shared" si="382"/>
        <v>285643.20562592271</v>
      </c>
      <c r="H1894" s="8">
        <f t="shared" si="382"/>
        <v>289994.44891964964</v>
      </c>
      <c r="I1894" s="8">
        <f t="shared" si="382"/>
        <v>285785.80320676189</v>
      </c>
      <c r="J1894" s="8">
        <f t="shared" si="382"/>
        <v>300243.19434519025</v>
      </c>
      <c r="K1894" s="8">
        <f t="shared" si="382"/>
        <v>301848.40793312463</v>
      </c>
      <c r="L1894" s="8">
        <f t="shared" si="382"/>
        <v>299536.01529423328</v>
      </c>
      <c r="M1894" s="8">
        <f t="shared" si="382"/>
        <v>296633.88492275233</v>
      </c>
      <c r="N1894" s="8">
        <f t="shared" si="382"/>
        <v>269159.23510346579</v>
      </c>
      <c r="O1894" s="8">
        <f t="shared" si="382"/>
        <v>256429.01200365127</v>
      </c>
      <c r="P1894" s="8">
        <f t="shared" si="382"/>
        <v>3378896.048080686</v>
      </c>
    </row>
    <row r="1895" spans="1:16" x14ac:dyDescent="0.25">
      <c r="A1895" s="11"/>
      <c r="B1895" s="7"/>
      <c r="C1895" s="7"/>
      <c r="D1895" s="8"/>
      <c r="E1895" s="8"/>
      <c r="F1895" s="8"/>
      <c r="G1895" s="8"/>
      <c r="H1895" s="8"/>
      <c r="I1895" s="8"/>
      <c r="J1895" s="8"/>
      <c r="K1895" s="8"/>
      <c r="L1895" s="8"/>
      <c r="M1895" s="8"/>
      <c r="N1895" s="8"/>
      <c r="O1895" s="8"/>
      <c r="P1895" s="8"/>
    </row>
    <row r="1896" spans="1:16" x14ac:dyDescent="0.25">
      <c r="A1896" s="10" t="s">
        <v>22</v>
      </c>
      <c r="B1896" s="7"/>
      <c r="C1896" s="7"/>
      <c r="D1896" s="8"/>
      <c r="E1896" s="8"/>
      <c r="F1896" s="8"/>
      <c r="G1896" s="8"/>
      <c r="H1896" s="8"/>
      <c r="I1896" s="8"/>
      <c r="J1896" s="8"/>
      <c r="K1896" s="8"/>
      <c r="L1896" s="8"/>
      <c r="M1896" s="8"/>
      <c r="N1896" s="8"/>
      <c r="O1896" s="8"/>
      <c r="P1896" s="8"/>
    </row>
    <row r="1897" spans="1:16" x14ac:dyDescent="0.25">
      <c r="A1897" s="10" t="s">
        <v>28</v>
      </c>
      <c r="B1897" s="7"/>
      <c r="C1897" s="7"/>
      <c r="D1897" s="8">
        <f t="shared" ref="D1897:P1897" si="383">(D1867/D1882)*1000</f>
        <v>1800.5653888303707</v>
      </c>
      <c r="E1897" s="8">
        <f t="shared" si="383"/>
        <v>1637.2071941644469</v>
      </c>
      <c r="F1897" s="8">
        <f t="shared" si="383"/>
        <v>1632.4650866161537</v>
      </c>
      <c r="G1897" s="8">
        <f t="shared" si="383"/>
        <v>1655.3001804869384</v>
      </c>
      <c r="H1897" s="8">
        <f t="shared" si="383"/>
        <v>1856.9959574937466</v>
      </c>
      <c r="I1897" s="8">
        <f t="shared" si="383"/>
        <v>2019.0994498315499</v>
      </c>
      <c r="J1897" s="8">
        <f t="shared" si="383"/>
        <v>2131.6140117964123</v>
      </c>
      <c r="K1897" s="8">
        <f t="shared" si="383"/>
        <v>2159.8629868345333</v>
      </c>
      <c r="L1897" s="8">
        <f t="shared" si="383"/>
        <v>2107.4154389418441</v>
      </c>
      <c r="M1897" s="8">
        <f t="shared" si="383"/>
        <v>1949.3072494979356</v>
      </c>
      <c r="N1897" s="8">
        <f t="shared" si="383"/>
        <v>1715.8186329551816</v>
      </c>
      <c r="O1897" s="8">
        <f t="shared" si="383"/>
        <v>1705.0557268359012</v>
      </c>
      <c r="P1897" s="8">
        <f t="shared" si="383"/>
        <v>22372.780491059628</v>
      </c>
    </row>
    <row r="1898" spans="1:16" x14ac:dyDescent="0.25">
      <c r="A1898" s="10"/>
      <c r="B1898" s="7"/>
      <c r="C1898" s="7"/>
      <c r="D1898" s="8"/>
      <c r="E1898" s="8"/>
      <c r="F1898" s="8"/>
      <c r="G1898" s="8"/>
      <c r="H1898" s="8"/>
      <c r="I1898" s="8"/>
      <c r="J1898" s="8"/>
      <c r="K1898" s="8"/>
      <c r="L1898" s="8"/>
      <c r="M1898" s="8"/>
      <c r="N1898" s="8"/>
      <c r="O1898" s="8"/>
      <c r="P1898" s="8"/>
    </row>
    <row r="1899" spans="1:16" x14ac:dyDescent="0.25">
      <c r="A1899" s="11" t="s">
        <v>24</v>
      </c>
      <c r="B1899" s="7"/>
      <c r="C1899" s="7"/>
      <c r="D1899" s="8">
        <f t="shared" ref="D1899:P1899" si="384">(D1869/D1884)*1000</f>
        <v>257453823.17366683</v>
      </c>
      <c r="E1899" s="8">
        <f t="shared" si="384"/>
        <v>255483527.39349774</v>
      </c>
      <c r="F1899" s="8">
        <f t="shared" si="384"/>
        <v>246967999.17649758</v>
      </c>
      <c r="G1899" s="8">
        <f t="shared" si="384"/>
        <v>291429925.929461</v>
      </c>
      <c r="H1899" s="8">
        <f t="shared" si="384"/>
        <v>316849834.35496628</v>
      </c>
      <c r="I1899" s="8">
        <f t="shared" si="384"/>
        <v>326497833.54270655</v>
      </c>
      <c r="J1899" s="8">
        <f t="shared" si="384"/>
        <v>340047187.09700918</v>
      </c>
      <c r="K1899" s="8">
        <f t="shared" si="384"/>
        <v>328480330.66866297</v>
      </c>
      <c r="L1899" s="8">
        <f t="shared" si="384"/>
        <v>347404723.03046924</v>
      </c>
      <c r="M1899" s="8">
        <f t="shared" si="384"/>
        <v>334674237.70857018</v>
      </c>
      <c r="N1899" s="8">
        <f t="shared" si="384"/>
        <v>306547564.52720255</v>
      </c>
      <c r="O1899" s="8">
        <f t="shared" si="384"/>
        <v>274889231.22297901</v>
      </c>
      <c r="P1899" s="8">
        <f t="shared" si="384"/>
        <v>3626726217.8256893</v>
      </c>
    </row>
    <row r="1900" spans="1:16" x14ac:dyDescent="0.25">
      <c r="A1900" s="7"/>
      <c r="B1900" s="7"/>
      <c r="C1900" s="7"/>
      <c r="D1900" s="8"/>
      <c r="E1900" s="8"/>
      <c r="F1900" s="8"/>
      <c r="G1900" s="8"/>
      <c r="H1900" s="8"/>
      <c r="I1900" s="8"/>
      <c r="J1900" s="8"/>
      <c r="K1900" s="8"/>
      <c r="L1900" s="8"/>
      <c r="M1900" s="8"/>
      <c r="N1900" s="8"/>
      <c r="O1900" s="8"/>
      <c r="P1900" s="8"/>
    </row>
    <row r="1901" spans="1:16" x14ac:dyDescent="0.25">
      <c r="A1901" s="14" t="s">
        <v>29</v>
      </c>
      <c r="B1901" s="7"/>
      <c r="C1901" s="7"/>
      <c r="D1901" s="8">
        <f t="shared" ref="D1901:P1901" si="385">(D1871/D1886)*1000</f>
        <v>1875.6924036100686</v>
      </c>
      <c r="E1901" s="8">
        <f t="shared" si="385"/>
        <v>1711.6988146194094</v>
      </c>
      <c r="F1901" s="8">
        <f t="shared" si="385"/>
        <v>1704.4154309609123</v>
      </c>
      <c r="G1901" s="8">
        <f t="shared" si="385"/>
        <v>1740.135127272672</v>
      </c>
      <c r="H1901" s="8">
        <f t="shared" si="385"/>
        <v>1949.1559403156921</v>
      </c>
      <c r="I1901" s="8">
        <f t="shared" si="385"/>
        <v>2113.9888458135229</v>
      </c>
      <c r="J1901" s="8">
        <f t="shared" si="385"/>
        <v>2230.3613573889647</v>
      </c>
      <c r="K1901" s="8">
        <f t="shared" si="385"/>
        <v>2255.1713552124179</v>
      </c>
      <c r="L1901" s="8">
        <f t="shared" si="385"/>
        <v>2208.1302786431588</v>
      </c>
      <c r="M1901" s="8">
        <f t="shared" si="385"/>
        <v>2046.2502150559062</v>
      </c>
      <c r="N1901" s="8">
        <f t="shared" si="385"/>
        <v>1804.5400474550988</v>
      </c>
      <c r="O1901" s="8">
        <f t="shared" si="385"/>
        <v>1784.5479833455531</v>
      </c>
      <c r="P1901" s="8">
        <f t="shared" si="385"/>
        <v>23426.341073144744</v>
      </c>
    </row>
    <row r="1903" spans="1:16" x14ac:dyDescent="0.25">
      <c r="A1903" s="1" t="s">
        <v>73</v>
      </c>
      <c r="B1903" s="2"/>
      <c r="C1903" s="2"/>
      <c r="D1903" s="3"/>
      <c r="E1903" s="3"/>
      <c r="F1903" s="3"/>
      <c r="G1903" s="3"/>
      <c r="H1903" s="3"/>
      <c r="I1903" s="3"/>
      <c r="J1903" s="2"/>
      <c r="K1903" s="3"/>
      <c r="L1903" s="3"/>
      <c r="M1903" s="3"/>
      <c r="N1903" s="3"/>
      <c r="O1903" s="3"/>
      <c r="P1903" s="3"/>
    </row>
    <row r="1904" spans="1:16" x14ac:dyDescent="0.25">
      <c r="A1904" s="1" t="s">
        <v>1</v>
      </c>
      <c r="B1904" s="2"/>
      <c r="C1904" s="2"/>
      <c r="D1904" s="3"/>
      <c r="E1904" s="3"/>
      <c r="F1904" s="3"/>
      <c r="G1904" s="3"/>
      <c r="H1904" s="3"/>
      <c r="I1904" s="2"/>
      <c r="J1904" s="3"/>
      <c r="K1904" s="3"/>
      <c r="L1904" s="3"/>
      <c r="M1904" s="3"/>
      <c r="N1904" s="3"/>
      <c r="O1904" s="3"/>
      <c r="P1904" s="3"/>
    </row>
    <row r="1905" spans="1:32" x14ac:dyDescent="0.25">
      <c r="A1905" s="1" t="s">
        <v>31</v>
      </c>
      <c r="B1905" s="2"/>
      <c r="C1905" s="2"/>
      <c r="D1905" s="3"/>
      <c r="E1905" s="3"/>
      <c r="F1905" s="3"/>
      <c r="G1905" s="3"/>
      <c r="H1905" s="3"/>
      <c r="I1905" s="2"/>
      <c r="J1905" s="3"/>
      <c r="K1905" s="3"/>
      <c r="L1905" s="3"/>
      <c r="M1905" s="3"/>
      <c r="N1905" s="3"/>
      <c r="O1905" s="3"/>
      <c r="P1905" s="3"/>
    </row>
    <row r="1906" spans="1:32" x14ac:dyDescent="0.25">
      <c r="A1906" s="7"/>
      <c r="B1906" s="7"/>
      <c r="C1906" s="7"/>
      <c r="D1906" s="8"/>
      <c r="E1906" s="8"/>
      <c r="F1906" s="8"/>
      <c r="G1906" s="8"/>
      <c r="H1906" s="8"/>
      <c r="I1906" s="8"/>
      <c r="J1906" s="8"/>
      <c r="K1906" s="8"/>
      <c r="L1906" s="8"/>
      <c r="M1906" s="8"/>
      <c r="N1906" s="8"/>
      <c r="O1906" s="8"/>
      <c r="P1906" s="8"/>
    </row>
    <row r="1907" spans="1:32" x14ac:dyDescent="0.25">
      <c r="A1907" s="7"/>
      <c r="B1907" s="7"/>
      <c r="C1907" s="7"/>
      <c r="D1907" s="9" t="s">
        <v>2</v>
      </c>
      <c r="E1907" s="9" t="s">
        <v>3</v>
      </c>
      <c r="F1907" s="9" t="s">
        <v>4</v>
      </c>
      <c r="G1907" s="9" t="s">
        <v>5</v>
      </c>
      <c r="H1907" s="9" t="s">
        <v>6</v>
      </c>
      <c r="I1907" s="9" t="s">
        <v>7</v>
      </c>
      <c r="J1907" s="9" t="s">
        <v>8</v>
      </c>
      <c r="K1907" s="9" t="s">
        <v>9</v>
      </c>
      <c r="L1907" s="9" t="s">
        <v>10</v>
      </c>
      <c r="M1907" s="9" t="s">
        <v>11</v>
      </c>
      <c r="N1907" s="9" t="s">
        <v>12</v>
      </c>
      <c r="O1907" s="9" t="s">
        <v>13</v>
      </c>
      <c r="P1907" s="9" t="s">
        <v>14</v>
      </c>
      <c r="U1907" s="9" t="s">
        <v>2</v>
      </c>
      <c r="V1907" s="9" t="s">
        <v>3</v>
      </c>
      <c r="W1907" s="9" t="s">
        <v>4</v>
      </c>
      <c r="X1907" s="9" t="s">
        <v>5</v>
      </c>
      <c r="Y1907" s="9" t="s">
        <v>6</v>
      </c>
      <c r="Z1907" s="9" t="s">
        <v>7</v>
      </c>
      <c r="AA1907" s="9" t="s">
        <v>8</v>
      </c>
      <c r="AB1907" s="9" t="s">
        <v>9</v>
      </c>
      <c r="AC1907" s="9" t="s">
        <v>10</v>
      </c>
      <c r="AD1907" s="9" t="s">
        <v>11</v>
      </c>
      <c r="AE1907" s="9" t="s">
        <v>12</v>
      </c>
      <c r="AF1907" s="9" t="s">
        <v>13</v>
      </c>
    </row>
    <row r="1908" spans="1:32" x14ac:dyDescent="0.25">
      <c r="A1908" s="10" t="s">
        <v>15</v>
      </c>
      <c r="B1908" s="7"/>
      <c r="C1908" s="7"/>
      <c r="D1908" s="8"/>
      <c r="E1908" s="8"/>
      <c r="F1908" s="8"/>
      <c r="G1908" s="8"/>
      <c r="H1908" s="8"/>
      <c r="I1908" s="8"/>
      <c r="J1908" s="8"/>
      <c r="K1908" s="8"/>
      <c r="L1908" s="8"/>
      <c r="M1908" s="8"/>
      <c r="N1908" s="8"/>
      <c r="O1908" s="8"/>
      <c r="P1908" s="8"/>
    </row>
    <row r="1909" spans="1:32" x14ac:dyDescent="0.25">
      <c r="A1909" s="11" t="s">
        <v>16</v>
      </c>
      <c r="B1909" s="7"/>
      <c r="C1909" s="7"/>
      <c r="D1909" s="8">
        <v>7074288.5147400955</v>
      </c>
      <c r="E1909" s="8">
        <v>6399748.9410671368</v>
      </c>
      <c r="F1909" s="8">
        <v>6285291.7789048422</v>
      </c>
      <c r="G1909" s="8">
        <v>6374342.5903006922</v>
      </c>
      <c r="H1909" s="8">
        <v>7321282.1573839299</v>
      </c>
      <c r="I1909" s="8">
        <v>8202041.7033727951</v>
      </c>
      <c r="J1909" s="8">
        <v>8823042.901177194</v>
      </c>
      <c r="K1909" s="8">
        <v>9009793.5797786098</v>
      </c>
      <c r="L1909" s="8">
        <v>8748755.9193985723</v>
      </c>
      <c r="M1909" s="8">
        <v>7938017.7688384429</v>
      </c>
      <c r="N1909" s="8">
        <v>6724624.9221247863</v>
      </c>
      <c r="O1909" s="8">
        <v>6572653.2955838516</v>
      </c>
      <c r="P1909" s="8">
        <f>SUM(D1909:O1909)</f>
        <v>89473884.072670966</v>
      </c>
      <c r="U1909" s="22">
        <f>+AF1859+1</f>
        <v>349</v>
      </c>
      <c r="V1909" s="22">
        <f>+U1909+1</f>
        <v>350</v>
      </c>
      <c r="W1909" s="22">
        <f t="shared" ref="W1909:AF1909" si="386">+V1909+1</f>
        <v>351</v>
      </c>
      <c r="X1909" s="22">
        <f t="shared" si="386"/>
        <v>352</v>
      </c>
      <c r="Y1909" s="22">
        <f t="shared" si="386"/>
        <v>353</v>
      </c>
      <c r="Z1909" s="22">
        <f t="shared" si="386"/>
        <v>354</v>
      </c>
      <c r="AA1909" s="22">
        <f t="shared" si="386"/>
        <v>355</v>
      </c>
      <c r="AB1909" s="22">
        <f t="shared" si="386"/>
        <v>356</v>
      </c>
      <c r="AC1909" s="22">
        <f t="shared" si="386"/>
        <v>357</v>
      </c>
      <c r="AD1909" s="22">
        <f t="shared" si="386"/>
        <v>358</v>
      </c>
      <c r="AE1909" s="22">
        <f t="shared" si="386"/>
        <v>359</v>
      </c>
      <c r="AF1909" s="22">
        <f t="shared" si="386"/>
        <v>360</v>
      </c>
    </row>
    <row r="1910" spans="1:32" x14ac:dyDescent="0.25">
      <c r="A1910" s="11" t="s">
        <v>17</v>
      </c>
      <c r="B1910" s="7"/>
      <c r="C1910" s="7"/>
      <c r="D1910" s="8">
        <v>5048489.1707648057</v>
      </c>
      <c r="E1910" s="8">
        <v>4605297.2215399472</v>
      </c>
      <c r="F1910" s="8">
        <v>4695864.8146210909</v>
      </c>
      <c r="G1910" s="8">
        <v>4770198.9579437058</v>
      </c>
      <c r="H1910" s="8">
        <v>5234640.5526970848</v>
      </c>
      <c r="I1910" s="8">
        <v>5496352.219683161</v>
      </c>
      <c r="J1910" s="8">
        <v>5667488.4984848499</v>
      </c>
      <c r="K1910" s="8">
        <v>5680455.9793194309</v>
      </c>
      <c r="L1910" s="8">
        <v>5596864.7123651151</v>
      </c>
      <c r="M1910" s="8">
        <v>5320577.0334372241</v>
      </c>
      <c r="N1910" s="8">
        <v>4915870.5316820443</v>
      </c>
      <c r="O1910" s="8">
        <v>4994604.2088458734</v>
      </c>
      <c r="P1910" s="8">
        <f>SUM(D1910:O1910)</f>
        <v>62026703.901384331</v>
      </c>
    </row>
    <row r="1911" spans="1:32" x14ac:dyDescent="0.25">
      <c r="A1911" s="11" t="s">
        <v>18</v>
      </c>
      <c r="B1911" s="7"/>
      <c r="C1911" s="7"/>
      <c r="D1911" s="8">
        <v>292452.13329785923</v>
      </c>
      <c r="E1911" s="8">
        <v>291716.45440762513</v>
      </c>
      <c r="F1911" s="8">
        <v>292067.90995997016</v>
      </c>
      <c r="G1911" s="8">
        <v>292646.51217352098</v>
      </c>
      <c r="H1911" s="8">
        <v>293794.38283318008</v>
      </c>
      <c r="I1911" s="8">
        <v>294683.00976876036</v>
      </c>
      <c r="J1911" s="8">
        <v>295326.55469058233</v>
      </c>
      <c r="K1911" s="8">
        <v>295399.59941578005</v>
      </c>
      <c r="L1911" s="8">
        <v>294699.46010020474</v>
      </c>
      <c r="M1911" s="8">
        <v>293638.48081326066</v>
      </c>
      <c r="N1911" s="8">
        <v>292050.28844520735</v>
      </c>
      <c r="O1911" s="8">
        <v>291744.81043751282</v>
      </c>
      <c r="P1911" s="8">
        <f t="shared" ref="P1911:P1914" si="387">SUM(D1911:O1911)</f>
        <v>3520219.5963434633</v>
      </c>
    </row>
    <row r="1912" spans="1:32" x14ac:dyDescent="0.25">
      <c r="A1912" s="11" t="s">
        <v>19</v>
      </c>
      <c r="B1912" s="7"/>
      <c r="C1912" s="7"/>
      <c r="D1912" s="8">
        <v>62039.219081192728</v>
      </c>
      <c r="E1912" s="8">
        <v>57332.560497675266</v>
      </c>
      <c r="F1912" s="8">
        <v>57376.661100610072</v>
      </c>
      <c r="G1912" s="8">
        <v>60092.65846332306</v>
      </c>
      <c r="H1912" s="8">
        <v>59697.711372159421</v>
      </c>
      <c r="I1912" s="8">
        <v>55636.036030976764</v>
      </c>
      <c r="J1912" s="8">
        <v>57761.832590244725</v>
      </c>
      <c r="K1912" s="8">
        <v>67419.189197432977</v>
      </c>
      <c r="L1912" s="8">
        <v>59016.296770121138</v>
      </c>
      <c r="M1912" s="8">
        <v>54861.131775257832</v>
      </c>
      <c r="N1912" s="8">
        <v>54119.974668964016</v>
      </c>
      <c r="O1912" s="8">
        <v>62789.048798308082</v>
      </c>
      <c r="P1912" s="8">
        <f t="shared" si="387"/>
        <v>708142.32034626615</v>
      </c>
    </row>
    <row r="1913" spans="1:32" x14ac:dyDescent="0.25">
      <c r="A1913" s="11" t="s">
        <v>20</v>
      </c>
      <c r="B1913" s="7"/>
      <c r="C1913" s="7"/>
      <c r="D1913" s="8">
        <v>1581.8470512895483</v>
      </c>
      <c r="E1913" s="8">
        <v>1636.5505666928607</v>
      </c>
      <c r="F1913" s="8">
        <v>1843.0479114015161</v>
      </c>
      <c r="G1913" s="8">
        <v>1829.4186081174344</v>
      </c>
      <c r="H1913" s="8">
        <v>2066.7308823842409</v>
      </c>
      <c r="I1913" s="8">
        <v>1941.0376223028702</v>
      </c>
      <c r="J1913" s="8">
        <v>1850.9759711042745</v>
      </c>
      <c r="K1913" s="8">
        <v>1835.4627079948464</v>
      </c>
      <c r="L1913" s="8">
        <v>1979.0348181495115</v>
      </c>
      <c r="M1913" s="8">
        <v>1888.7468345915524</v>
      </c>
      <c r="N1913" s="8">
        <v>1834.5262380595666</v>
      </c>
      <c r="O1913" s="8">
        <v>1746.952784818887</v>
      </c>
      <c r="P1913" s="8">
        <f t="shared" si="387"/>
        <v>22034.331996907109</v>
      </c>
    </row>
    <row r="1914" spans="1:32" x14ac:dyDescent="0.25">
      <c r="A1914" s="11" t="s">
        <v>21</v>
      </c>
      <c r="B1914" s="7"/>
      <c r="C1914" s="7"/>
      <c r="D1914" s="8">
        <v>7733.1333574458931</v>
      </c>
      <c r="E1914" s="8">
        <v>7054.2500477627018</v>
      </c>
      <c r="F1914" s="8">
        <v>6640.4333005666786</v>
      </c>
      <c r="G1914" s="8">
        <v>7712.3665303811467</v>
      </c>
      <c r="H1914" s="8">
        <v>7829.8501434862656</v>
      </c>
      <c r="I1914" s="8">
        <v>7716.2166903168036</v>
      </c>
      <c r="J1914" s="8">
        <v>8106.5662552311242</v>
      </c>
      <c r="K1914" s="8">
        <v>8149.9070072404229</v>
      </c>
      <c r="L1914" s="8">
        <v>8087.472408640584</v>
      </c>
      <c r="M1914" s="8">
        <v>8009.1148920665146</v>
      </c>
      <c r="N1914" s="8">
        <v>7267.2993505048717</v>
      </c>
      <c r="O1914" s="8">
        <v>6923.5833223670688</v>
      </c>
      <c r="P1914" s="8">
        <f t="shared" si="387"/>
        <v>91230.193306010071</v>
      </c>
    </row>
    <row r="1915" spans="1:32" x14ac:dyDescent="0.25">
      <c r="A1915" s="11"/>
      <c r="B1915" s="7"/>
      <c r="C1915" s="7"/>
      <c r="D1915" s="8"/>
      <c r="E1915" s="8"/>
      <c r="F1915" s="8"/>
      <c r="G1915" s="8"/>
      <c r="H1915" s="8"/>
      <c r="I1915" s="8"/>
      <c r="J1915" s="8"/>
      <c r="K1915" s="8"/>
      <c r="L1915" s="8"/>
      <c r="M1915" s="8"/>
      <c r="N1915" s="8"/>
      <c r="O1915" s="8"/>
      <c r="P1915" s="8"/>
    </row>
    <row r="1916" spans="1:32" x14ac:dyDescent="0.25">
      <c r="A1916" s="10" t="s">
        <v>22</v>
      </c>
      <c r="B1916" s="7"/>
      <c r="C1916" s="7"/>
      <c r="D1916" s="8"/>
      <c r="E1916" s="8"/>
      <c r="F1916" s="8"/>
      <c r="G1916" s="8"/>
      <c r="H1916" s="8"/>
      <c r="I1916" s="8"/>
      <c r="J1916" s="8"/>
      <c r="K1916" s="8"/>
      <c r="L1916" s="8"/>
      <c r="M1916" s="8"/>
      <c r="N1916" s="8"/>
      <c r="O1916" s="8"/>
      <c r="P1916" s="8"/>
    </row>
    <row r="1917" spans="1:32" x14ac:dyDescent="0.25">
      <c r="A1917" s="10" t="s">
        <v>23</v>
      </c>
      <c r="B1917" s="7"/>
      <c r="C1917" s="7"/>
      <c r="D1917" s="8">
        <f t="shared" ref="D1917:P1917" si="388">SUM(D1909:D1916)</f>
        <v>12486584.01829269</v>
      </c>
      <c r="E1917" s="8">
        <f t="shared" si="388"/>
        <v>11362785.978126841</v>
      </c>
      <c r="F1917" s="8">
        <f t="shared" si="388"/>
        <v>11339084.64579848</v>
      </c>
      <c r="G1917" s="8">
        <f t="shared" si="388"/>
        <v>11506822.504019741</v>
      </c>
      <c r="H1917" s="8">
        <f t="shared" si="388"/>
        <v>12919311.385312226</v>
      </c>
      <c r="I1917" s="8">
        <f t="shared" si="388"/>
        <v>14058370.223168312</v>
      </c>
      <c r="J1917" s="8">
        <f t="shared" si="388"/>
        <v>14853577.329169206</v>
      </c>
      <c r="K1917" s="8">
        <f t="shared" si="388"/>
        <v>15063053.717426488</v>
      </c>
      <c r="L1917" s="8">
        <f t="shared" si="388"/>
        <v>14709402.895860806</v>
      </c>
      <c r="M1917" s="8">
        <f t="shared" si="388"/>
        <v>13616992.276590845</v>
      </c>
      <c r="N1917" s="8">
        <f t="shared" si="388"/>
        <v>11995767.542509569</v>
      </c>
      <c r="O1917" s="8">
        <f t="shared" si="388"/>
        <v>11930461.899772732</v>
      </c>
      <c r="P1917" s="8">
        <f t="shared" si="388"/>
        <v>155842214.41604793</v>
      </c>
    </row>
    <row r="1918" spans="1:32" x14ac:dyDescent="0.25">
      <c r="A1918" s="10"/>
      <c r="B1918" s="7"/>
      <c r="C1918" s="7"/>
      <c r="D1918" s="8"/>
      <c r="E1918" s="8"/>
      <c r="F1918" s="8"/>
      <c r="G1918" s="8"/>
      <c r="H1918" s="8"/>
      <c r="I1918" s="8"/>
      <c r="J1918" s="8"/>
      <c r="K1918" s="8"/>
      <c r="L1918" s="8"/>
      <c r="M1918" s="8"/>
      <c r="N1918" s="8"/>
      <c r="O1918" s="8"/>
      <c r="P1918" s="8"/>
    </row>
    <row r="1919" spans="1:32" x14ac:dyDescent="0.25">
      <c r="A1919" s="11" t="s">
        <v>24</v>
      </c>
      <c r="B1919" s="7"/>
      <c r="C1919" s="7"/>
      <c r="D1919" s="8">
        <v>522415.17404709215</v>
      </c>
      <c r="E1919" s="8">
        <v>518414.81620204443</v>
      </c>
      <c r="F1919" s="8">
        <v>501140.66173387406</v>
      </c>
      <c r="G1919" s="8">
        <v>591369.20008104388</v>
      </c>
      <c r="H1919" s="8">
        <v>642959.94900442567</v>
      </c>
      <c r="I1919" s="8">
        <v>662513.08526688453</v>
      </c>
      <c r="J1919" s="8">
        <v>689993.7652029267</v>
      </c>
      <c r="K1919" s="8">
        <v>666484.79612902761</v>
      </c>
      <c r="L1919" s="8">
        <v>704904.13618816342</v>
      </c>
      <c r="M1919" s="8">
        <v>679110.10152894945</v>
      </c>
      <c r="N1919" s="8">
        <v>622033.95738155302</v>
      </c>
      <c r="O1919" s="8">
        <v>557813.14357169624</v>
      </c>
      <c r="P1919" s="8">
        <f>SUM(D1919:O1919)</f>
        <v>7359152.7863376802</v>
      </c>
    </row>
    <row r="1920" spans="1:32" x14ac:dyDescent="0.25">
      <c r="A1920" s="7"/>
      <c r="B1920" s="7"/>
      <c r="C1920" s="7"/>
      <c r="D1920" s="8"/>
      <c r="E1920" s="8"/>
      <c r="F1920" s="8"/>
      <c r="G1920" s="8"/>
      <c r="H1920" s="8"/>
      <c r="I1920" s="8"/>
      <c r="J1920" s="8"/>
      <c r="K1920" s="8"/>
      <c r="L1920" s="8"/>
      <c r="M1920" s="8"/>
      <c r="N1920" s="8"/>
      <c r="O1920" s="8"/>
      <c r="P1920" s="8"/>
    </row>
    <row r="1921" spans="1:16" x14ac:dyDescent="0.25">
      <c r="A1921" s="10" t="s">
        <v>25</v>
      </c>
      <c r="B1921" s="7"/>
      <c r="C1921" s="7"/>
      <c r="D1921" s="8">
        <f t="shared" ref="D1921:P1921" si="389">SUM(D1917:D1919)</f>
        <v>13008999.192339782</v>
      </c>
      <c r="E1921" s="8">
        <f t="shared" si="389"/>
        <v>11881200.794328885</v>
      </c>
      <c r="F1921" s="8">
        <f t="shared" si="389"/>
        <v>11840225.307532353</v>
      </c>
      <c r="G1921" s="8">
        <f t="shared" si="389"/>
        <v>12098191.704100784</v>
      </c>
      <c r="H1921" s="8">
        <f t="shared" si="389"/>
        <v>13562271.334316652</v>
      </c>
      <c r="I1921" s="8">
        <f t="shared" si="389"/>
        <v>14720883.308435196</v>
      </c>
      <c r="J1921" s="8">
        <f t="shared" si="389"/>
        <v>15543571.094372133</v>
      </c>
      <c r="K1921" s="8">
        <f t="shared" si="389"/>
        <v>15729538.513555516</v>
      </c>
      <c r="L1921" s="8">
        <f t="shared" si="389"/>
        <v>15414307.03204897</v>
      </c>
      <c r="M1921" s="8">
        <f t="shared" si="389"/>
        <v>14296102.378119795</v>
      </c>
      <c r="N1921" s="8">
        <f t="shared" si="389"/>
        <v>12617801.499891121</v>
      </c>
      <c r="O1921" s="8">
        <f t="shared" si="389"/>
        <v>12488275.043344427</v>
      </c>
      <c r="P1921" s="8">
        <f t="shared" si="389"/>
        <v>163201367.2023856</v>
      </c>
    </row>
    <row r="1922" spans="1:16" x14ac:dyDescent="0.25">
      <c r="A1922" s="7"/>
      <c r="B1922" s="7"/>
      <c r="C1922" s="7"/>
      <c r="D1922" s="8"/>
      <c r="E1922" s="8"/>
      <c r="F1922" s="8"/>
      <c r="G1922" s="8"/>
      <c r="H1922" s="8"/>
      <c r="I1922" s="8"/>
      <c r="J1922" s="8"/>
      <c r="K1922" s="8"/>
      <c r="L1922" s="8"/>
      <c r="M1922" s="8"/>
      <c r="N1922" s="8"/>
      <c r="O1922" s="8"/>
      <c r="P1922" s="8"/>
    </row>
    <row r="1923" spans="1:16" x14ac:dyDescent="0.25">
      <c r="A1923" s="10" t="s">
        <v>26</v>
      </c>
      <c r="B1923" s="7"/>
      <c r="C1923" s="7"/>
      <c r="D1923" s="8"/>
      <c r="E1923" s="8"/>
      <c r="F1923" s="8"/>
      <c r="G1923" s="8"/>
      <c r="H1923" s="8"/>
      <c r="I1923" s="8"/>
      <c r="J1923" s="8"/>
      <c r="K1923" s="8"/>
      <c r="L1923" s="8"/>
      <c r="M1923" s="8"/>
      <c r="N1923" s="8"/>
      <c r="O1923" s="8"/>
      <c r="P1923" s="8"/>
    </row>
    <row r="1924" spans="1:16" x14ac:dyDescent="0.25">
      <c r="A1924" s="11" t="s">
        <v>16</v>
      </c>
      <c r="B1924" s="7"/>
      <c r="C1924" s="7"/>
      <c r="D1924" s="13">
        <v>6223402.9139069915</v>
      </c>
      <c r="E1924" s="13">
        <v>6228108.6327244164</v>
      </c>
      <c r="F1924" s="13">
        <v>6232697.7667245325</v>
      </c>
      <c r="G1924" s="13">
        <v>6237486.3713237513</v>
      </c>
      <c r="H1924" s="13">
        <v>6242745.9167917995</v>
      </c>
      <c r="I1924" s="13">
        <v>6248302.7129464559</v>
      </c>
      <c r="J1924" s="13">
        <v>6253940.2155384235</v>
      </c>
      <c r="K1924" s="13">
        <v>6259711.1841578055</v>
      </c>
      <c r="L1924" s="13">
        <v>6265302.7651638296</v>
      </c>
      <c r="M1924" s="13">
        <v>6270688.7285197172</v>
      </c>
      <c r="N1924" s="13">
        <v>6275864.032637326</v>
      </c>
      <c r="O1924" s="13">
        <v>6281016.866211364</v>
      </c>
      <c r="P1924" s="8">
        <f>AVERAGE(C1924:O1924)</f>
        <v>6251605.6755538685</v>
      </c>
    </row>
    <row r="1925" spans="1:16" x14ac:dyDescent="0.25">
      <c r="A1925" s="11" t="s">
        <v>17</v>
      </c>
      <c r="B1925" s="7"/>
      <c r="C1925" s="7"/>
      <c r="D1925" s="13">
        <v>678010.96062571416</v>
      </c>
      <c r="E1925" s="13">
        <v>678678.59188573959</v>
      </c>
      <c r="F1925" s="13">
        <v>679419.60492894368</v>
      </c>
      <c r="G1925" s="13">
        <v>680026.31604026188</v>
      </c>
      <c r="H1925" s="13">
        <v>680338.62652660965</v>
      </c>
      <c r="I1925" s="13">
        <v>680471.36723204749</v>
      </c>
      <c r="J1925" s="13">
        <v>680548.11111326329</v>
      </c>
      <c r="K1925" s="13">
        <v>680684.25608970772</v>
      </c>
      <c r="L1925" s="13">
        <v>680932.78129386331</v>
      </c>
      <c r="M1925" s="13">
        <v>681307.20794436929</v>
      </c>
      <c r="N1925" s="13">
        <v>681807.59985444229</v>
      </c>
      <c r="O1925" s="13">
        <v>682315.27337022172</v>
      </c>
      <c r="P1925" s="8">
        <f>AVERAGE(D1925:O1925)</f>
        <v>680378.39140876534</v>
      </c>
    </row>
    <row r="1926" spans="1:16" x14ac:dyDescent="0.25">
      <c r="A1926" s="11" t="s">
        <v>18</v>
      </c>
      <c r="B1926" s="7"/>
      <c r="C1926" s="7"/>
      <c r="D1926" s="13">
        <v>15616.938671625914</v>
      </c>
      <c r="E1926" s="13">
        <v>15789.226922422242</v>
      </c>
      <c r="F1926" s="13">
        <v>16004.721539758175</v>
      </c>
      <c r="G1926" s="13">
        <v>16155.050820712231</v>
      </c>
      <c r="H1926" s="13">
        <v>16128.843187063367</v>
      </c>
      <c r="I1926" s="13">
        <v>15984.957975391912</v>
      </c>
      <c r="J1926" s="13">
        <v>15816.366476598958</v>
      </c>
      <c r="K1926" s="13">
        <v>15685.667988426352</v>
      </c>
      <c r="L1926" s="13">
        <v>15621.980208825764</v>
      </c>
      <c r="M1926" s="13">
        <v>15638.011954348147</v>
      </c>
      <c r="N1926" s="13">
        <v>15738.740998330102</v>
      </c>
      <c r="O1926" s="13">
        <v>15855.661499890912</v>
      </c>
      <c r="P1926" s="8">
        <f>AVERAGE(D1926:O1926)</f>
        <v>15836.347353616171</v>
      </c>
    </row>
    <row r="1927" spans="1:16" x14ac:dyDescent="0.25">
      <c r="A1927" s="11" t="s">
        <v>19</v>
      </c>
      <c r="B1927" s="7"/>
      <c r="C1927" s="7"/>
      <c r="D1927" s="13">
        <v>6035.6075669858992</v>
      </c>
      <c r="E1927" s="13">
        <v>6041.1150614988474</v>
      </c>
      <c r="F1927" s="13">
        <v>6046.6192236015359</v>
      </c>
      <c r="G1927" s="13">
        <v>6052.1200548699362</v>
      </c>
      <c r="H1927" s="13">
        <v>6057.6175568822864</v>
      </c>
      <c r="I1927" s="13">
        <v>6063.1117312185388</v>
      </c>
      <c r="J1927" s="13">
        <v>6068.6025794604475</v>
      </c>
      <c r="K1927" s="13">
        <v>6074.090103191942</v>
      </c>
      <c r="L1927" s="13">
        <v>6079.5743039984172</v>
      </c>
      <c r="M1927" s="13">
        <v>6085.0551834676044</v>
      </c>
      <c r="N1927" s="13">
        <v>6090.5327431884707</v>
      </c>
      <c r="O1927" s="13">
        <v>6096.0069847522109</v>
      </c>
      <c r="P1927" s="8">
        <f>AVERAGE(D1927:O1927)</f>
        <v>6065.8377577596775</v>
      </c>
    </row>
    <row r="1928" spans="1:16" x14ac:dyDescent="0.25">
      <c r="A1928" s="11" t="s">
        <v>20</v>
      </c>
      <c r="B1928" s="7"/>
      <c r="C1928" s="7"/>
      <c r="D1928" s="13">
        <v>154.12909288155635</v>
      </c>
      <c r="E1928" s="13">
        <v>154.12909288155635</v>
      </c>
      <c r="F1928" s="13">
        <v>154.12909288155635</v>
      </c>
      <c r="G1928" s="13">
        <v>154.12909288155635</v>
      </c>
      <c r="H1928" s="13">
        <v>154.12909288155635</v>
      </c>
      <c r="I1928" s="13">
        <v>154.12909288155635</v>
      </c>
      <c r="J1928" s="13">
        <v>154.12909288155635</v>
      </c>
      <c r="K1928" s="13">
        <v>154.12909288155635</v>
      </c>
      <c r="L1928" s="13">
        <v>154.12909288155635</v>
      </c>
      <c r="M1928" s="13">
        <v>154.12909288155635</v>
      </c>
      <c r="N1928" s="13">
        <v>154.12909288155635</v>
      </c>
      <c r="O1928" s="13">
        <v>153.1298913254451</v>
      </c>
      <c r="P1928" s="8">
        <f>AVERAGE(D1928:O1928)</f>
        <v>154.04582608521369</v>
      </c>
    </row>
    <row r="1929" spans="1:16" x14ac:dyDescent="0.25">
      <c r="A1929" s="11" t="s">
        <v>21</v>
      </c>
      <c r="B1929" s="7"/>
      <c r="C1929" s="7"/>
      <c r="D1929" s="13">
        <v>27</v>
      </c>
      <c r="E1929" s="13">
        <v>27</v>
      </c>
      <c r="F1929" s="13">
        <v>27</v>
      </c>
      <c r="G1929" s="13">
        <v>27</v>
      </c>
      <c r="H1929" s="13">
        <v>27</v>
      </c>
      <c r="I1929" s="13">
        <v>27</v>
      </c>
      <c r="J1929" s="13">
        <v>27</v>
      </c>
      <c r="K1929" s="13">
        <v>27</v>
      </c>
      <c r="L1929" s="13">
        <v>27</v>
      </c>
      <c r="M1929" s="13">
        <v>27</v>
      </c>
      <c r="N1929" s="13">
        <v>27</v>
      </c>
      <c r="O1929" s="13">
        <v>27</v>
      </c>
      <c r="P1929" s="8">
        <f>AVERAGE(D1929:O1929)</f>
        <v>27</v>
      </c>
    </row>
    <row r="1930" spans="1:16" x14ac:dyDescent="0.25">
      <c r="A1930" s="11"/>
      <c r="B1930" s="7"/>
      <c r="C1930" s="7"/>
      <c r="D1930" s="8"/>
      <c r="E1930" s="8"/>
      <c r="F1930" s="8"/>
      <c r="G1930" s="8"/>
      <c r="H1930" s="8"/>
      <c r="I1930" s="8"/>
      <c r="J1930" s="8"/>
      <c r="K1930" s="8"/>
      <c r="L1930" s="8"/>
      <c r="M1930" s="8"/>
      <c r="N1930" s="8"/>
      <c r="O1930" s="8"/>
      <c r="P1930" s="8"/>
    </row>
    <row r="1931" spans="1:16" x14ac:dyDescent="0.25">
      <c r="A1931" s="10" t="s">
        <v>22</v>
      </c>
      <c r="B1931" s="7"/>
      <c r="C1931" s="7"/>
      <c r="D1931" s="8"/>
      <c r="E1931" s="8"/>
      <c r="F1931" s="8"/>
      <c r="G1931" s="8"/>
      <c r="H1931" s="8"/>
      <c r="I1931" s="8"/>
      <c r="J1931" s="8"/>
      <c r="K1931" s="8"/>
      <c r="L1931" s="8"/>
      <c r="M1931" s="8"/>
      <c r="N1931" s="8"/>
      <c r="O1931" s="8"/>
      <c r="P1931" s="8"/>
    </row>
    <row r="1932" spans="1:16" x14ac:dyDescent="0.25">
      <c r="A1932" s="10" t="s">
        <v>26</v>
      </c>
      <c r="B1932" s="7"/>
      <c r="C1932" s="7"/>
      <c r="D1932" s="8">
        <f t="shared" ref="D1932:P1932" si="390">SUM(D1924:D1931)</f>
        <v>6923247.549864199</v>
      </c>
      <c r="E1932" s="8">
        <f t="shared" si="390"/>
        <v>6928798.6956869597</v>
      </c>
      <c r="F1932" s="8">
        <f t="shared" si="390"/>
        <v>6934349.8415097166</v>
      </c>
      <c r="G1932" s="8">
        <f t="shared" si="390"/>
        <v>6939900.9873324763</v>
      </c>
      <c r="H1932" s="8">
        <f t="shared" si="390"/>
        <v>6945452.133155236</v>
      </c>
      <c r="I1932" s="8">
        <f t="shared" si="390"/>
        <v>6951003.2789779948</v>
      </c>
      <c r="J1932" s="8">
        <f t="shared" si="390"/>
        <v>6956554.4248006279</v>
      </c>
      <c r="K1932" s="8">
        <f t="shared" si="390"/>
        <v>6962336.3274320131</v>
      </c>
      <c r="L1932" s="8">
        <f t="shared" si="390"/>
        <v>6968118.2300633984</v>
      </c>
      <c r="M1932" s="8">
        <f t="shared" si="390"/>
        <v>6973900.1326947836</v>
      </c>
      <c r="N1932" s="8">
        <f t="shared" si="390"/>
        <v>6979682.0353261689</v>
      </c>
      <c r="O1932" s="8">
        <f t="shared" si="390"/>
        <v>6985463.9379575541</v>
      </c>
      <c r="P1932" s="8">
        <f t="shared" si="390"/>
        <v>6954067.2979000947</v>
      </c>
    </row>
    <row r="1933" spans="1:16" x14ac:dyDescent="0.25">
      <c r="A1933" s="10"/>
      <c r="B1933" s="7"/>
      <c r="C1933" s="7"/>
      <c r="D1933" s="8"/>
      <c r="E1933" s="8"/>
      <c r="F1933" s="8"/>
      <c r="G1933" s="8"/>
      <c r="H1933" s="8"/>
      <c r="I1933" s="8"/>
      <c r="J1933" s="8"/>
      <c r="K1933" s="8"/>
      <c r="L1933" s="8"/>
      <c r="M1933" s="8"/>
      <c r="N1933" s="8"/>
      <c r="O1933" s="8"/>
      <c r="P1933" s="8"/>
    </row>
    <row r="1934" spans="1:16" x14ac:dyDescent="0.25">
      <c r="A1934" s="11" t="s">
        <v>24</v>
      </c>
      <c r="B1934" s="7"/>
      <c r="C1934" s="7"/>
      <c r="D1934" s="13">
        <v>2</v>
      </c>
      <c r="E1934" s="13">
        <v>2</v>
      </c>
      <c r="F1934" s="13">
        <v>2</v>
      </c>
      <c r="G1934" s="13">
        <v>2</v>
      </c>
      <c r="H1934" s="13">
        <v>2</v>
      </c>
      <c r="I1934" s="13">
        <v>2</v>
      </c>
      <c r="J1934" s="13">
        <v>2</v>
      </c>
      <c r="K1934" s="13">
        <v>2</v>
      </c>
      <c r="L1934" s="13">
        <v>2</v>
      </c>
      <c r="M1934" s="13">
        <v>2</v>
      </c>
      <c r="N1934" s="13">
        <v>2</v>
      </c>
      <c r="O1934" s="13">
        <v>2</v>
      </c>
      <c r="P1934" s="8">
        <f>AVERAGE(D1934:O1934)</f>
        <v>2</v>
      </c>
    </row>
    <row r="1935" spans="1:16" x14ac:dyDescent="0.25">
      <c r="A1935" s="7"/>
      <c r="B1935" s="7"/>
      <c r="C1935" s="7"/>
      <c r="D1935" s="8"/>
      <c r="E1935" s="8"/>
      <c r="F1935" s="8"/>
      <c r="G1935" s="8"/>
      <c r="H1935" s="8"/>
      <c r="I1935" s="8"/>
      <c r="J1935" s="8"/>
      <c r="K1935" s="8"/>
      <c r="L1935" s="8"/>
      <c r="M1935" s="8"/>
      <c r="N1935" s="8"/>
      <c r="O1935" s="8"/>
      <c r="P1935" s="8"/>
    </row>
    <row r="1936" spans="1:16" x14ac:dyDescent="0.25">
      <c r="A1936" s="14" t="s">
        <v>27</v>
      </c>
      <c r="B1936" s="7"/>
      <c r="C1936" s="7"/>
      <c r="D1936" s="8">
        <f t="shared" ref="D1936:P1936" si="391">SUM(D1932:D1934)</f>
        <v>6923249.549864199</v>
      </c>
      <c r="E1936" s="8">
        <f t="shared" si="391"/>
        <v>6928800.6956869597</v>
      </c>
      <c r="F1936" s="8">
        <f t="shared" si="391"/>
        <v>6934351.8415097166</v>
      </c>
      <c r="G1936" s="8">
        <f t="shared" si="391"/>
        <v>6939902.9873324763</v>
      </c>
      <c r="H1936" s="8">
        <f t="shared" si="391"/>
        <v>6945454.133155236</v>
      </c>
      <c r="I1936" s="8">
        <f t="shared" si="391"/>
        <v>6951005.2789779948</v>
      </c>
      <c r="J1936" s="8">
        <f t="shared" si="391"/>
        <v>6956556.4248006279</v>
      </c>
      <c r="K1936" s="8">
        <f t="shared" si="391"/>
        <v>6962338.3274320131</v>
      </c>
      <c r="L1936" s="8">
        <f t="shared" si="391"/>
        <v>6968120.2300633984</v>
      </c>
      <c r="M1936" s="8">
        <f t="shared" si="391"/>
        <v>6973902.1326947836</v>
      </c>
      <c r="N1936" s="8">
        <f t="shared" si="391"/>
        <v>6979684.0353261689</v>
      </c>
      <c r="O1936" s="8">
        <f t="shared" si="391"/>
        <v>6985465.9379575541</v>
      </c>
      <c r="P1936" s="8">
        <f t="shared" si="391"/>
        <v>6954069.2979000947</v>
      </c>
    </row>
    <row r="1937" spans="1:16" x14ac:dyDescent="0.25">
      <c r="A1937" s="7"/>
      <c r="B1937" s="7"/>
      <c r="C1937" s="7"/>
      <c r="D1937" s="8"/>
      <c r="E1937" s="8"/>
      <c r="F1937" s="8"/>
      <c r="G1937" s="8"/>
      <c r="H1937" s="8"/>
      <c r="I1937" s="8"/>
      <c r="J1937" s="8"/>
      <c r="K1937" s="8"/>
      <c r="L1937" s="8"/>
      <c r="M1937" s="8"/>
      <c r="N1937" s="8"/>
      <c r="O1937" s="8"/>
      <c r="P1937" s="8"/>
    </row>
    <row r="1938" spans="1:16" x14ac:dyDescent="0.25">
      <c r="A1938" s="10" t="s">
        <v>28</v>
      </c>
      <c r="B1938" s="7"/>
      <c r="C1938" s="7"/>
      <c r="D1938" s="8"/>
      <c r="E1938" s="8"/>
      <c r="F1938" s="8"/>
      <c r="G1938" s="8"/>
      <c r="H1938" s="8"/>
      <c r="I1938" s="8"/>
      <c r="J1938" s="8"/>
      <c r="K1938" s="8"/>
      <c r="L1938" s="8"/>
      <c r="M1938" s="8"/>
      <c r="N1938" s="8"/>
      <c r="O1938" s="8"/>
      <c r="P1938" s="8"/>
    </row>
    <row r="1939" spans="1:16" x14ac:dyDescent="0.25">
      <c r="A1939" s="11" t="s">
        <v>16</v>
      </c>
      <c r="B1939" s="7"/>
      <c r="C1939" s="7"/>
      <c r="D1939" s="8">
        <f t="shared" ref="D1939:P1944" si="392">(D1909/D1924)*1000</f>
        <v>1136.7235277233442</v>
      </c>
      <c r="E1939" s="8">
        <f t="shared" si="392"/>
        <v>1027.5589779280451</v>
      </c>
      <c r="F1939" s="8">
        <f t="shared" si="392"/>
        <v>1008.4384024621089</v>
      </c>
      <c r="G1939" s="8">
        <f t="shared" si="392"/>
        <v>1021.9409247298919</v>
      </c>
      <c r="H1939" s="8">
        <f t="shared" si="392"/>
        <v>1172.7663202968222</v>
      </c>
      <c r="I1939" s="8">
        <f t="shared" si="392"/>
        <v>1312.6831525588861</v>
      </c>
      <c r="J1939" s="8">
        <f t="shared" si="392"/>
        <v>1410.7974488236432</v>
      </c>
      <c r="K1939" s="8">
        <f t="shared" si="392"/>
        <v>1439.3305561094837</v>
      </c>
      <c r="L1939" s="8">
        <f t="shared" si="392"/>
        <v>1396.3819862055466</v>
      </c>
      <c r="M1939" s="8">
        <f t="shared" si="392"/>
        <v>1265.892490044283</v>
      </c>
      <c r="N1939" s="8">
        <f t="shared" si="392"/>
        <v>1071.505833643575</v>
      </c>
      <c r="O1939" s="8">
        <f t="shared" si="392"/>
        <v>1046.4314036380545</v>
      </c>
      <c r="P1939" s="8">
        <f t="shared" si="392"/>
        <v>14312.144545928022</v>
      </c>
    </row>
    <row r="1940" spans="1:16" x14ac:dyDescent="0.25">
      <c r="A1940" s="11" t="s">
        <v>17</v>
      </c>
      <c r="B1940" s="7"/>
      <c r="C1940" s="7"/>
      <c r="D1940" s="8">
        <f t="shared" si="392"/>
        <v>7446.0288460613083</v>
      </c>
      <c r="E1940" s="8">
        <f t="shared" si="392"/>
        <v>6785.6821720925627</v>
      </c>
      <c r="F1940" s="8">
        <f t="shared" si="392"/>
        <v>6911.5827399655373</v>
      </c>
      <c r="G1940" s="8">
        <f t="shared" si="392"/>
        <v>7014.7269972141485</v>
      </c>
      <c r="H1940" s="8">
        <f t="shared" si="392"/>
        <v>7694.1692689446991</v>
      </c>
      <c r="I1940" s="8">
        <f t="shared" si="392"/>
        <v>8077.2718506006595</v>
      </c>
      <c r="J1940" s="8">
        <f t="shared" si="392"/>
        <v>8327.8292980841325</v>
      </c>
      <c r="K1940" s="8">
        <f t="shared" si="392"/>
        <v>8345.2142876811304</v>
      </c>
      <c r="L1940" s="8">
        <f t="shared" si="392"/>
        <v>8219.4085321172588</v>
      </c>
      <c r="M1940" s="8">
        <f t="shared" si="392"/>
        <v>7809.3655422939028</v>
      </c>
      <c r="N1940" s="8">
        <f t="shared" si="392"/>
        <v>7210.055348065237</v>
      </c>
      <c r="O1940" s="8">
        <f t="shared" si="392"/>
        <v>7320.0826711317359</v>
      </c>
      <c r="P1940" s="8">
        <f t="shared" si="392"/>
        <v>91165.011535645957</v>
      </c>
    </row>
    <row r="1941" spans="1:16" x14ac:dyDescent="0.25">
      <c r="A1941" s="11" t="s">
        <v>18</v>
      </c>
      <c r="B1941" s="7"/>
      <c r="C1941" s="7"/>
      <c r="D1941" s="8">
        <f t="shared" si="392"/>
        <v>18726.59805146122</v>
      </c>
      <c r="E1941" s="8">
        <f t="shared" si="392"/>
        <v>18475.664188052127</v>
      </c>
      <c r="F1941" s="8">
        <f t="shared" si="392"/>
        <v>18248.859202856409</v>
      </c>
      <c r="G1941" s="8">
        <f t="shared" si="392"/>
        <v>18114.861749510674</v>
      </c>
      <c r="H1941" s="8">
        <f t="shared" si="392"/>
        <v>18215.465264664916</v>
      </c>
      <c r="I1941" s="8">
        <f t="shared" si="392"/>
        <v>18435.019361477891</v>
      </c>
      <c r="J1941" s="8">
        <f t="shared" si="392"/>
        <v>18672.212428027105</v>
      </c>
      <c r="K1941" s="8">
        <f t="shared" si="392"/>
        <v>18832.452633432011</v>
      </c>
      <c r="L1941" s="8">
        <f t="shared" si="392"/>
        <v>18864.411307710649</v>
      </c>
      <c r="M1941" s="8">
        <f t="shared" si="392"/>
        <v>18777.2257541736</v>
      </c>
      <c r="N1941" s="8">
        <f t="shared" si="392"/>
        <v>18556.140448349342</v>
      </c>
      <c r="O1941" s="8">
        <f t="shared" si="392"/>
        <v>18400.040290940877</v>
      </c>
      <c r="P1941" s="8">
        <f t="shared" si="392"/>
        <v>222287.34428079051</v>
      </c>
    </row>
    <row r="1942" spans="1:16" x14ac:dyDescent="0.25">
      <c r="A1942" s="11" t="s">
        <v>19</v>
      </c>
      <c r="B1942" s="7"/>
      <c r="C1942" s="7"/>
      <c r="D1942" s="8">
        <f t="shared" si="392"/>
        <v>10278.86892788397</v>
      </c>
      <c r="E1942" s="8">
        <f t="shared" si="392"/>
        <v>9490.3937293077506</v>
      </c>
      <c r="F1942" s="8">
        <f t="shared" si="392"/>
        <v>9489.048173672647</v>
      </c>
      <c r="G1942" s="8">
        <f t="shared" si="392"/>
        <v>9929.191410366775</v>
      </c>
      <c r="H1942" s="8">
        <f t="shared" si="392"/>
        <v>9854.9818986731207</v>
      </c>
      <c r="I1942" s="8">
        <f t="shared" si="392"/>
        <v>9176.1521966535274</v>
      </c>
      <c r="J1942" s="8">
        <f t="shared" si="392"/>
        <v>9518.1438945669543</v>
      </c>
      <c r="K1942" s="8">
        <f t="shared" si="392"/>
        <v>11099.471369712495</v>
      </c>
      <c r="L1942" s="8">
        <f t="shared" si="392"/>
        <v>9707.307423039023</v>
      </c>
      <c r="M1942" s="8">
        <f t="shared" si="392"/>
        <v>9015.7163938807371</v>
      </c>
      <c r="N1942" s="8">
        <f t="shared" si="392"/>
        <v>8885.9180224407646</v>
      </c>
      <c r="O1942" s="8">
        <f t="shared" si="392"/>
        <v>10300.029011672847</v>
      </c>
      <c r="P1942" s="8">
        <f t="shared" si="392"/>
        <v>116742.70704658733</v>
      </c>
    </row>
    <row r="1943" spans="1:16" x14ac:dyDescent="0.25">
      <c r="A1943" s="11" t="s">
        <v>20</v>
      </c>
      <c r="B1943" s="7"/>
      <c r="C1943" s="7"/>
      <c r="D1943" s="8">
        <f t="shared" si="392"/>
        <v>10263.130871114327</v>
      </c>
      <c r="E1943" s="8">
        <f t="shared" si="392"/>
        <v>10618.050986328073</v>
      </c>
      <c r="F1943" s="8">
        <f t="shared" si="392"/>
        <v>11957.819753197691</v>
      </c>
      <c r="G1943" s="8">
        <f t="shared" si="392"/>
        <v>11869.391909827747</v>
      </c>
      <c r="H1943" s="8">
        <f t="shared" si="392"/>
        <v>13409.090028009588</v>
      </c>
      <c r="I1943" s="8">
        <f t="shared" si="392"/>
        <v>12593.583638323884</v>
      </c>
      <c r="J1943" s="8">
        <f t="shared" si="392"/>
        <v>12009.257541836667</v>
      </c>
      <c r="K1943" s="8">
        <f t="shared" si="392"/>
        <v>11908.606439443234</v>
      </c>
      <c r="L1943" s="8">
        <f t="shared" si="392"/>
        <v>12840.112020060622</v>
      </c>
      <c r="M1943" s="8">
        <f t="shared" si="392"/>
        <v>12254.317463887228</v>
      </c>
      <c r="N1943" s="8">
        <f t="shared" si="392"/>
        <v>11902.530559038232</v>
      </c>
      <c r="O1943" s="8">
        <f t="shared" si="392"/>
        <v>11408.306828260653</v>
      </c>
      <c r="P1943" s="8">
        <f t="shared" si="392"/>
        <v>143037.51394548241</v>
      </c>
    </row>
    <row r="1944" spans="1:16" x14ac:dyDescent="0.25">
      <c r="A1944" s="11" t="s">
        <v>21</v>
      </c>
      <c r="B1944" s="7"/>
      <c r="C1944" s="7"/>
      <c r="D1944" s="8">
        <f>(D1914/D1929)*1000</f>
        <v>286412.34657207015</v>
      </c>
      <c r="E1944" s="8">
        <f t="shared" si="392"/>
        <v>261268.5202875075</v>
      </c>
      <c r="F1944" s="8">
        <f t="shared" si="392"/>
        <v>245941.97409506218</v>
      </c>
      <c r="G1944" s="8">
        <f t="shared" si="392"/>
        <v>285643.20482893137</v>
      </c>
      <c r="H1944" s="8">
        <f t="shared" si="392"/>
        <v>289994.44975875062</v>
      </c>
      <c r="I1944" s="8">
        <f t="shared" si="392"/>
        <v>285785.80334506684</v>
      </c>
      <c r="J1944" s="8">
        <f t="shared" si="392"/>
        <v>300243.1946381898</v>
      </c>
      <c r="K1944" s="8">
        <f t="shared" si="392"/>
        <v>301848.40767557122</v>
      </c>
      <c r="L1944" s="8">
        <f t="shared" si="392"/>
        <v>299536.01513483643</v>
      </c>
      <c r="M1944" s="8">
        <f t="shared" si="392"/>
        <v>296633.88489135238</v>
      </c>
      <c r="N1944" s="8">
        <f t="shared" si="392"/>
        <v>269159.23520388413</v>
      </c>
      <c r="O1944" s="8">
        <f t="shared" si="392"/>
        <v>256429.01193952103</v>
      </c>
      <c r="P1944" s="8">
        <f t="shared" si="392"/>
        <v>3378896.0483707432</v>
      </c>
    </row>
    <row r="1945" spans="1:16" x14ac:dyDescent="0.25">
      <c r="A1945" s="11"/>
      <c r="B1945" s="7"/>
      <c r="C1945" s="7"/>
      <c r="D1945" s="8"/>
      <c r="E1945" s="8"/>
      <c r="F1945" s="8"/>
      <c r="G1945" s="8"/>
      <c r="H1945" s="8"/>
      <c r="I1945" s="8"/>
      <c r="J1945" s="8"/>
      <c r="K1945" s="8"/>
      <c r="L1945" s="8"/>
      <c r="M1945" s="8"/>
      <c r="N1945" s="8"/>
      <c r="O1945" s="8"/>
      <c r="P1945" s="8"/>
    </row>
    <row r="1946" spans="1:16" x14ac:dyDescent="0.25">
      <c r="A1946" s="10" t="s">
        <v>22</v>
      </c>
      <c r="B1946" s="7"/>
      <c r="C1946" s="7"/>
      <c r="D1946" s="8"/>
      <c r="E1946" s="8"/>
      <c r="F1946" s="8"/>
      <c r="G1946" s="8"/>
      <c r="H1946" s="8"/>
      <c r="I1946" s="8"/>
      <c r="J1946" s="8"/>
      <c r="K1946" s="8"/>
      <c r="L1946" s="8"/>
      <c r="M1946" s="8"/>
      <c r="N1946" s="8"/>
      <c r="O1946" s="8"/>
      <c r="P1946" s="8"/>
    </row>
    <row r="1947" spans="1:16" x14ac:dyDescent="0.25">
      <c r="A1947" s="10" t="s">
        <v>28</v>
      </c>
      <c r="B1947" s="7"/>
      <c r="C1947" s="7"/>
      <c r="D1947" s="8">
        <f t="shared" ref="D1947:P1947" si="393">(D1917/D1932)*1000</f>
        <v>1803.5732405000622</v>
      </c>
      <c r="E1947" s="8">
        <f t="shared" si="393"/>
        <v>1639.9359365426433</v>
      </c>
      <c r="F1947" s="8">
        <f t="shared" si="393"/>
        <v>1635.2051605359707</v>
      </c>
      <c r="G1947" s="8">
        <f t="shared" si="393"/>
        <v>1658.0672440461826</v>
      </c>
      <c r="H1947" s="8">
        <f t="shared" si="393"/>
        <v>1860.1109240447872</v>
      </c>
      <c r="I1947" s="8">
        <f t="shared" si="393"/>
        <v>2022.4951217740345</v>
      </c>
      <c r="J1947" s="8">
        <f t="shared" si="393"/>
        <v>2135.1917087308498</v>
      </c>
      <c r="K1947" s="8">
        <f t="shared" si="393"/>
        <v>2163.505612056857</v>
      </c>
      <c r="L1947" s="8">
        <f t="shared" si="393"/>
        <v>2110.9577091270125</v>
      </c>
      <c r="M1947" s="8">
        <f t="shared" si="393"/>
        <v>1952.5648514454858</v>
      </c>
      <c r="N1947" s="8">
        <f t="shared" si="393"/>
        <v>1718.6696301916841</v>
      </c>
      <c r="O1947" s="8">
        <f t="shared" si="393"/>
        <v>1707.8982878925322</v>
      </c>
      <c r="P1947" s="8">
        <f t="shared" si="393"/>
        <v>22410.225230795117</v>
      </c>
    </row>
    <row r="1948" spans="1:16" x14ac:dyDescent="0.25">
      <c r="A1948" s="10"/>
      <c r="B1948" s="7"/>
      <c r="C1948" s="7"/>
      <c r="D1948" s="8"/>
      <c r="E1948" s="8"/>
      <c r="F1948" s="8"/>
      <c r="G1948" s="8"/>
      <c r="H1948" s="8"/>
      <c r="I1948" s="8"/>
      <c r="J1948" s="8"/>
      <c r="K1948" s="8"/>
      <c r="L1948" s="8"/>
      <c r="M1948" s="8"/>
      <c r="N1948" s="8"/>
      <c r="O1948" s="8"/>
      <c r="P1948" s="8"/>
    </row>
    <row r="1949" spans="1:16" x14ac:dyDescent="0.25">
      <c r="A1949" s="11" t="s">
        <v>24</v>
      </c>
      <c r="B1949" s="7"/>
      <c r="C1949" s="7"/>
      <c r="D1949" s="8">
        <f t="shared" ref="D1949:P1949" si="394">(D1919/D1934)*1000</f>
        <v>261207587.02354607</v>
      </c>
      <c r="E1949" s="8">
        <f t="shared" si="394"/>
        <v>259207408.10102221</v>
      </c>
      <c r="F1949" s="8">
        <f t="shared" si="394"/>
        <v>250570330.86693704</v>
      </c>
      <c r="G1949" s="8">
        <f t="shared" si="394"/>
        <v>295684600.04052192</v>
      </c>
      <c r="H1949" s="8">
        <f t="shared" si="394"/>
        <v>321479974.50221282</v>
      </c>
      <c r="I1949" s="8">
        <f t="shared" si="394"/>
        <v>331256542.63344228</v>
      </c>
      <c r="J1949" s="8">
        <f t="shared" si="394"/>
        <v>344996882.60146338</v>
      </c>
      <c r="K1949" s="8">
        <f t="shared" si="394"/>
        <v>333242398.0645138</v>
      </c>
      <c r="L1949" s="8">
        <f t="shared" si="394"/>
        <v>352452068.0940817</v>
      </c>
      <c r="M1949" s="8">
        <f t="shared" si="394"/>
        <v>339555050.76447475</v>
      </c>
      <c r="N1949" s="8">
        <f t="shared" si="394"/>
        <v>311016978.69077653</v>
      </c>
      <c r="O1949" s="8">
        <f t="shared" si="394"/>
        <v>278906571.78584814</v>
      </c>
      <c r="P1949" s="8">
        <f t="shared" si="394"/>
        <v>3679576393.1688399</v>
      </c>
    </row>
    <row r="1950" spans="1:16" x14ac:dyDescent="0.25">
      <c r="A1950" s="7"/>
      <c r="B1950" s="7"/>
      <c r="C1950" s="7"/>
      <c r="D1950" s="8"/>
      <c r="E1950" s="8"/>
      <c r="F1950" s="8"/>
      <c r="G1950" s="8"/>
      <c r="H1950" s="8"/>
      <c r="I1950" s="8"/>
      <c r="J1950" s="8"/>
      <c r="K1950" s="8"/>
      <c r="L1950" s="8"/>
      <c r="M1950" s="8"/>
      <c r="N1950" s="8"/>
      <c r="O1950" s="8"/>
      <c r="P1950" s="8"/>
    </row>
    <row r="1951" spans="1:16" x14ac:dyDescent="0.25">
      <c r="A1951" s="14" t="s">
        <v>29</v>
      </c>
      <c r="B1951" s="7"/>
      <c r="C1951" s="7"/>
      <c r="D1951" s="8">
        <f t="shared" ref="D1951:P1951" si="395">(D1921/D1936)*1000</f>
        <v>1879.0308075194193</v>
      </c>
      <c r="E1951" s="8">
        <f t="shared" si="395"/>
        <v>1714.7557443418305</v>
      </c>
      <c r="F1951" s="8">
        <f t="shared" si="395"/>
        <v>1707.4739756721879</v>
      </c>
      <c r="G1951" s="8">
        <f t="shared" si="395"/>
        <v>1743.2796576816449</v>
      </c>
      <c r="H1951" s="8">
        <f t="shared" si="395"/>
        <v>1952.6831614328833</v>
      </c>
      <c r="I1951" s="8">
        <f t="shared" si="395"/>
        <v>2117.8063772956316</v>
      </c>
      <c r="J1951" s="8">
        <f t="shared" si="395"/>
        <v>2234.3772040658182</v>
      </c>
      <c r="K1951" s="8">
        <f t="shared" si="395"/>
        <v>2259.23213923406</v>
      </c>
      <c r="L1951" s="8">
        <f t="shared" si="395"/>
        <v>2212.1184082825052</v>
      </c>
      <c r="M1951" s="8">
        <f t="shared" si="395"/>
        <v>2049.9430743510652</v>
      </c>
      <c r="N1951" s="8">
        <f t="shared" si="395"/>
        <v>1807.7897847565641</v>
      </c>
      <c r="O1951" s="8">
        <f t="shared" si="395"/>
        <v>1787.7511900080658</v>
      </c>
      <c r="P1951" s="8">
        <f t="shared" si="395"/>
        <v>23468.470072863263</v>
      </c>
    </row>
    <row r="1953" spans="1:32" x14ac:dyDescent="0.25">
      <c r="A1953" s="1" t="s">
        <v>74</v>
      </c>
      <c r="B1953" s="2"/>
      <c r="C1953" s="2"/>
      <c r="D1953" s="3"/>
      <c r="E1953" s="3"/>
      <c r="F1953" s="3"/>
      <c r="G1953" s="3"/>
      <c r="H1953" s="3"/>
      <c r="I1953" s="3"/>
      <c r="J1953" s="2"/>
      <c r="K1953" s="3"/>
      <c r="L1953" s="3"/>
      <c r="M1953" s="3"/>
      <c r="N1953" s="3"/>
      <c r="O1953" s="3"/>
      <c r="P1953" s="3"/>
    </row>
    <row r="1954" spans="1:32" x14ac:dyDescent="0.25">
      <c r="A1954" s="1" t="s">
        <v>1</v>
      </c>
      <c r="B1954" s="2"/>
      <c r="C1954" s="2"/>
      <c r="D1954" s="3"/>
      <c r="E1954" s="3"/>
      <c r="F1954" s="3"/>
      <c r="G1954" s="3"/>
      <c r="H1954" s="3"/>
      <c r="I1954" s="2"/>
      <c r="J1954" s="3"/>
      <c r="K1954" s="3"/>
      <c r="L1954" s="3"/>
      <c r="M1954" s="3"/>
      <c r="N1954" s="3"/>
      <c r="O1954" s="3"/>
      <c r="P1954" s="3"/>
    </row>
    <row r="1955" spans="1:32" x14ac:dyDescent="0.25">
      <c r="A1955" s="1" t="s">
        <v>31</v>
      </c>
      <c r="B1955" s="2"/>
      <c r="C1955" s="2"/>
      <c r="D1955" s="3"/>
      <c r="E1955" s="3"/>
      <c r="F1955" s="3"/>
      <c r="G1955" s="3"/>
      <c r="H1955" s="3"/>
      <c r="I1955" s="2"/>
      <c r="J1955" s="3"/>
      <c r="K1955" s="3"/>
      <c r="L1955" s="3"/>
      <c r="M1955" s="3"/>
      <c r="N1955" s="3"/>
      <c r="O1955" s="3"/>
      <c r="P1955" s="3"/>
    </row>
    <row r="1956" spans="1:32" x14ac:dyDescent="0.25">
      <c r="A1956" s="7"/>
      <c r="B1956" s="7"/>
      <c r="C1956" s="7"/>
      <c r="D1956" s="8"/>
      <c r="E1956" s="8"/>
      <c r="F1956" s="8"/>
      <c r="G1956" s="8"/>
      <c r="H1956" s="8"/>
      <c r="I1956" s="8"/>
      <c r="J1956" s="8"/>
      <c r="K1956" s="8"/>
      <c r="L1956" s="8"/>
      <c r="M1956" s="8"/>
      <c r="N1956" s="8"/>
      <c r="O1956" s="8"/>
      <c r="P1956" s="8"/>
    </row>
    <row r="1957" spans="1:32" x14ac:dyDescent="0.25">
      <c r="A1957" s="7"/>
      <c r="B1957" s="7"/>
      <c r="C1957" s="7"/>
      <c r="D1957" s="9" t="s">
        <v>2</v>
      </c>
      <c r="E1957" s="9" t="s">
        <v>3</v>
      </c>
      <c r="F1957" s="9" t="s">
        <v>4</v>
      </c>
      <c r="G1957" s="9" t="s">
        <v>5</v>
      </c>
      <c r="H1957" s="9" t="s">
        <v>6</v>
      </c>
      <c r="I1957" s="9" t="s">
        <v>7</v>
      </c>
      <c r="J1957" s="9" t="s">
        <v>8</v>
      </c>
      <c r="K1957" s="9" t="s">
        <v>9</v>
      </c>
      <c r="L1957" s="9" t="s">
        <v>10</v>
      </c>
      <c r="M1957" s="9" t="s">
        <v>11</v>
      </c>
      <c r="N1957" s="9" t="s">
        <v>12</v>
      </c>
      <c r="O1957" s="9" t="s">
        <v>13</v>
      </c>
      <c r="P1957" s="9" t="s">
        <v>14</v>
      </c>
      <c r="U1957" s="9" t="s">
        <v>2</v>
      </c>
      <c r="V1957" s="9" t="s">
        <v>3</v>
      </c>
      <c r="W1957" s="9" t="s">
        <v>4</v>
      </c>
      <c r="X1957" s="9" t="s">
        <v>5</v>
      </c>
      <c r="Y1957" s="9" t="s">
        <v>6</v>
      </c>
      <c r="Z1957" s="9" t="s">
        <v>7</v>
      </c>
      <c r="AA1957" s="9" t="s">
        <v>8</v>
      </c>
      <c r="AB1957" s="9" t="s">
        <v>9</v>
      </c>
      <c r="AC1957" s="9" t="s">
        <v>10</v>
      </c>
      <c r="AD1957" s="9" t="s">
        <v>11</v>
      </c>
      <c r="AE1957" s="9" t="s">
        <v>12</v>
      </c>
      <c r="AF1957" s="9" t="s">
        <v>13</v>
      </c>
    </row>
    <row r="1958" spans="1:32" x14ac:dyDescent="0.25">
      <c r="A1958" s="10" t="s">
        <v>15</v>
      </c>
      <c r="B1958" s="7"/>
      <c r="C1958" s="7"/>
      <c r="D1958" s="8"/>
      <c r="E1958" s="8"/>
      <c r="F1958" s="8"/>
      <c r="G1958" s="8"/>
      <c r="H1958" s="8"/>
      <c r="I1958" s="8"/>
      <c r="J1958" s="8"/>
      <c r="K1958" s="8"/>
      <c r="L1958" s="8"/>
      <c r="M1958" s="8"/>
      <c r="N1958" s="8"/>
      <c r="O1958" s="8"/>
      <c r="P1958" s="8"/>
    </row>
    <row r="1959" spans="1:32" x14ac:dyDescent="0.25">
      <c r="A1959" s="11" t="s">
        <v>16</v>
      </c>
      <c r="B1959" s="7"/>
      <c r="C1959" s="7"/>
      <c r="D1959" s="8">
        <v>7171381.0750371739</v>
      </c>
      <c r="E1959" s="8">
        <v>6487762.2302866848</v>
      </c>
      <c r="F1959" s="8">
        <v>6372524.6385945193</v>
      </c>
      <c r="G1959" s="8">
        <v>6462573.5648682844</v>
      </c>
      <c r="H1959" s="8">
        <v>7420871.2802809048</v>
      </c>
      <c r="I1959" s="8">
        <v>8311571.1590124862</v>
      </c>
      <c r="J1959" s="8">
        <v>8939676.3574765194</v>
      </c>
      <c r="K1959" s="8">
        <v>9128640.7586166821</v>
      </c>
      <c r="L1959" s="8">
        <v>8864441.8108294532</v>
      </c>
      <c r="M1959" s="8">
        <v>8044010.9130809456</v>
      </c>
      <c r="N1959" s="8">
        <v>6816502.7555771992</v>
      </c>
      <c r="O1959" s="8">
        <v>6663777.042895169</v>
      </c>
      <c r="P1959" s="8">
        <f>SUM(D1959:O1959)</f>
        <v>90683733.586556017</v>
      </c>
      <c r="U1959" s="22">
        <f>+AF1909+1</f>
        <v>361</v>
      </c>
      <c r="V1959" s="22">
        <f>+U1959+1</f>
        <v>362</v>
      </c>
      <c r="W1959" s="22">
        <f t="shared" ref="W1959:AF1959" si="396">+V1959+1</f>
        <v>363</v>
      </c>
      <c r="X1959" s="22">
        <f t="shared" si="396"/>
        <v>364</v>
      </c>
      <c r="Y1959" s="22">
        <f t="shared" si="396"/>
        <v>365</v>
      </c>
      <c r="Z1959" s="22">
        <f t="shared" si="396"/>
        <v>366</v>
      </c>
      <c r="AA1959" s="22">
        <f t="shared" si="396"/>
        <v>367</v>
      </c>
      <c r="AB1959" s="22">
        <f t="shared" si="396"/>
        <v>368</v>
      </c>
      <c r="AC1959" s="22">
        <f t="shared" si="396"/>
        <v>369</v>
      </c>
      <c r="AD1959" s="22">
        <f t="shared" si="396"/>
        <v>370</v>
      </c>
      <c r="AE1959" s="22">
        <f t="shared" si="396"/>
        <v>371</v>
      </c>
      <c r="AF1959" s="22">
        <f t="shared" si="396"/>
        <v>372</v>
      </c>
    </row>
    <row r="1960" spans="1:32" x14ac:dyDescent="0.25">
      <c r="A1960" s="11" t="s">
        <v>17</v>
      </c>
      <c r="B1960" s="7"/>
      <c r="C1960" s="7"/>
      <c r="D1960" s="8">
        <v>5097751.2273807554</v>
      </c>
      <c r="E1960" s="8">
        <v>4650303.5804001009</v>
      </c>
      <c r="F1960" s="8">
        <v>4741399.962505836</v>
      </c>
      <c r="G1960" s="8">
        <v>4816497.7813758776</v>
      </c>
      <c r="H1960" s="8">
        <v>5286038.9156468622</v>
      </c>
      <c r="I1960" s="8">
        <v>5551042.5841753166</v>
      </c>
      <c r="J1960" s="8">
        <v>5724159.9229805497</v>
      </c>
      <c r="K1960" s="8">
        <v>5737357.5642069774</v>
      </c>
      <c r="L1960" s="8">
        <v>5652593.7110628327</v>
      </c>
      <c r="M1960" s="8">
        <v>5373021.5363677256</v>
      </c>
      <c r="N1960" s="8">
        <v>4963352.1544801397</v>
      </c>
      <c r="O1960" s="8">
        <v>5042056.2486481247</v>
      </c>
      <c r="P1960" s="8">
        <f>SUM(D1960:O1960)</f>
        <v>62635575.18923109</v>
      </c>
    </row>
    <row r="1961" spans="1:32" x14ac:dyDescent="0.25">
      <c r="A1961" s="11" t="s">
        <v>18</v>
      </c>
      <c r="B1961" s="7"/>
      <c r="C1961" s="7"/>
      <c r="D1961" s="8">
        <v>292452.13329785923</v>
      </c>
      <c r="E1961" s="8">
        <v>291716.45440762513</v>
      </c>
      <c r="F1961" s="8">
        <v>292067.90995997016</v>
      </c>
      <c r="G1961" s="8">
        <v>292646.51217352098</v>
      </c>
      <c r="H1961" s="8">
        <v>293794.38283318008</v>
      </c>
      <c r="I1961" s="8">
        <v>294683.00976876036</v>
      </c>
      <c r="J1961" s="8">
        <v>295326.55469058233</v>
      </c>
      <c r="K1961" s="8">
        <v>295399.59941578005</v>
      </c>
      <c r="L1961" s="8">
        <v>294699.46010020474</v>
      </c>
      <c r="M1961" s="8">
        <v>293638.48081326066</v>
      </c>
      <c r="N1961" s="8">
        <v>292050.28844520735</v>
      </c>
      <c r="O1961" s="8">
        <v>291744.81043751282</v>
      </c>
      <c r="P1961" s="8">
        <f t="shared" ref="P1961:P1964" si="397">SUM(D1961:O1961)</f>
        <v>3520219.5963434633</v>
      </c>
    </row>
    <row r="1962" spans="1:32" x14ac:dyDescent="0.25">
      <c r="A1962" s="11" t="s">
        <v>19</v>
      </c>
      <c r="B1962" s="7"/>
      <c r="C1962" s="7"/>
      <c r="D1962" s="8">
        <v>62039.219081192728</v>
      </c>
      <c r="E1962" s="8">
        <v>57332.560497675266</v>
      </c>
      <c r="F1962" s="8">
        <v>57376.661100610072</v>
      </c>
      <c r="G1962" s="8">
        <v>60092.65846332306</v>
      </c>
      <c r="H1962" s="8">
        <v>59697.711372159421</v>
      </c>
      <c r="I1962" s="8">
        <v>55636.036030976764</v>
      </c>
      <c r="J1962" s="8">
        <v>57761.832590244725</v>
      </c>
      <c r="K1962" s="8">
        <v>67419.189197432977</v>
      </c>
      <c r="L1962" s="8">
        <v>59016.296770121138</v>
      </c>
      <c r="M1962" s="8">
        <v>54861.131775257832</v>
      </c>
      <c r="N1962" s="8">
        <v>54119.974668964016</v>
      </c>
      <c r="O1962" s="8">
        <v>62789.048798308082</v>
      </c>
      <c r="P1962" s="8">
        <f t="shared" si="397"/>
        <v>708142.32034626615</v>
      </c>
    </row>
    <row r="1963" spans="1:32" x14ac:dyDescent="0.25">
      <c r="A1963" s="11" t="s">
        <v>20</v>
      </c>
      <c r="B1963" s="7"/>
      <c r="C1963" s="7"/>
      <c r="D1963" s="8">
        <v>1579.1830988589834</v>
      </c>
      <c r="E1963" s="8">
        <v>1633.5353324329355</v>
      </c>
      <c r="F1963" s="8">
        <v>1839.8172580952646</v>
      </c>
      <c r="G1963" s="8">
        <v>1826.6341222508645</v>
      </c>
      <c r="H1963" s="8">
        <v>2064.0673203153774</v>
      </c>
      <c r="I1963" s="8">
        <v>1938.4965426406723</v>
      </c>
      <c r="J1963" s="8">
        <v>1848.770676649209</v>
      </c>
      <c r="K1963" s="8">
        <v>1833.242688587311</v>
      </c>
      <c r="L1963" s="8">
        <v>1976.2308999856323</v>
      </c>
      <c r="M1963" s="8">
        <v>1885.8669777694599</v>
      </c>
      <c r="N1963" s="8">
        <v>1831.2174667966542</v>
      </c>
      <c r="O1963" s="8">
        <v>1744.0543181278329</v>
      </c>
      <c r="P1963" s="8">
        <f t="shared" si="397"/>
        <v>22001.116702510197</v>
      </c>
    </row>
    <row r="1964" spans="1:32" x14ac:dyDescent="0.25">
      <c r="A1964" s="11" t="s">
        <v>21</v>
      </c>
      <c r="B1964" s="7"/>
      <c r="C1964" s="7"/>
      <c r="D1964" s="8">
        <v>7733.1333612531398</v>
      </c>
      <c r="E1964" s="8">
        <v>7054.2500553041809</v>
      </c>
      <c r="F1964" s="8">
        <v>6640.4332953929961</v>
      </c>
      <c r="G1964" s="8">
        <v>7712.3665088623802</v>
      </c>
      <c r="H1964" s="8">
        <v>7829.8501661419914</v>
      </c>
      <c r="I1964" s="8">
        <v>7716.216694051036</v>
      </c>
      <c r="J1964" s="8">
        <v>8106.5662631421119</v>
      </c>
      <c r="K1964" s="8">
        <v>8149.907000286481</v>
      </c>
      <c r="L1964" s="8">
        <v>8087.4724043368706</v>
      </c>
      <c r="M1964" s="8">
        <v>8009.1148912187173</v>
      </c>
      <c r="N1964" s="8">
        <v>7267.2993532161672</v>
      </c>
      <c r="O1964" s="8">
        <v>6923.5833206355537</v>
      </c>
      <c r="P1964" s="8">
        <f t="shared" si="397"/>
        <v>91230.193313841635</v>
      </c>
    </row>
    <row r="1965" spans="1:32" x14ac:dyDescent="0.25">
      <c r="A1965" s="11"/>
      <c r="B1965" s="7"/>
      <c r="C1965" s="7"/>
      <c r="D1965" s="8"/>
      <c r="E1965" s="8"/>
      <c r="F1965" s="8"/>
      <c r="G1965" s="8"/>
      <c r="H1965" s="8"/>
      <c r="I1965" s="8"/>
      <c r="J1965" s="8"/>
      <c r="K1965" s="8"/>
      <c r="L1965" s="8"/>
      <c r="M1965" s="8"/>
      <c r="N1965" s="8"/>
      <c r="O1965" s="8"/>
      <c r="P1965" s="8"/>
    </row>
    <row r="1966" spans="1:32" x14ac:dyDescent="0.25">
      <c r="A1966" s="10" t="s">
        <v>22</v>
      </c>
      <c r="B1966" s="7"/>
      <c r="C1966" s="7"/>
      <c r="D1966" s="8"/>
      <c r="E1966" s="8"/>
      <c r="F1966" s="8"/>
      <c r="G1966" s="8"/>
      <c r="H1966" s="8"/>
      <c r="I1966" s="8"/>
      <c r="J1966" s="8"/>
      <c r="K1966" s="8"/>
      <c r="L1966" s="8"/>
      <c r="M1966" s="8"/>
      <c r="N1966" s="8"/>
      <c r="O1966" s="8"/>
      <c r="P1966" s="8"/>
    </row>
    <row r="1967" spans="1:32" x14ac:dyDescent="0.25">
      <c r="A1967" s="10" t="s">
        <v>23</v>
      </c>
      <c r="B1967" s="7"/>
      <c r="C1967" s="7"/>
      <c r="D1967" s="8">
        <f t="shared" ref="D1967:P1967" si="398">SUM(D1959:D1966)</f>
        <v>12632935.971257094</v>
      </c>
      <c r="E1967" s="8">
        <f t="shared" si="398"/>
        <v>11495802.610979822</v>
      </c>
      <c r="F1967" s="8">
        <f t="shared" si="398"/>
        <v>11471849.422714423</v>
      </c>
      <c r="G1967" s="8">
        <f t="shared" si="398"/>
        <v>11641349.517512118</v>
      </c>
      <c r="H1967" s="8">
        <f t="shared" si="398"/>
        <v>13070296.207619565</v>
      </c>
      <c r="I1967" s="8">
        <f t="shared" si="398"/>
        <v>14222587.502224231</v>
      </c>
      <c r="J1967" s="8">
        <f t="shared" si="398"/>
        <v>15026880.004677689</v>
      </c>
      <c r="K1967" s="8">
        <f t="shared" si="398"/>
        <v>15238800.261125743</v>
      </c>
      <c r="L1967" s="8">
        <f t="shared" si="398"/>
        <v>14880814.982066937</v>
      </c>
      <c r="M1967" s="8">
        <f t="shared" si="398"/>
        <v>13775427.043906178</v>
      </c>
      <c r="N1967" s="8">
        <f t="shared" si="398"/>
        <v>12135123.689991524</v>
      </c>
      <c r="O1967" s="8">
        <f t="shared" si="398"/>
        <v>12069034.788417879</v>
      </c>
      <c r="P1967" s="8">
        <f t="shared" si="398"/>
        <v>157660902.00249317</v>
      </c>
    </row>
    <row r="1968" spans="1:32" x14ac:dyDescent="0.25">
      <c r="A1968" s="10"/>
      <c r="B1968" s="7"/>
      <c r="C1968" s="7"/>
      <c r="D1968" s="8"/>
      <c r="E1968" s="8"/>
      <c r="F1968" s="8"/>
      <c r="G1968" s="8"/>
      <c r="H1968" s="8"/>
      <c r="I1968" s="8"/>
      <c r="J1968" s="8"/>
      <c r="K1968" s="8"/>
      <c r="L1968" s="8"/>
      <c r="M1968" s="8"/>
      <c r="N1968" s="8"/>
      <c r="O1968" s="8"/>
      <c r="P1968" s="8"/>
    </row>
    <row r="1969" spans="1:16" x14ac:dyDescent="0.25">
      <c r="A1969" s="11" t="s">
        <v>24</v>
      </c>
      <c r="B1969" s="7"/>
      <c r="C1969" s="7"/>
      <c r="D1969" s="8">
        <v>530032.65798896097</v>
      </c>
      <c r="E1969" s="8">
        <v>525971.62928241456</v>
      </c>
      <c r="F1969" s="8">
        <v>508450.88236516254</v>
      </c>
      <c r="G1969" s="8">
        <v>600003.31716032559</v>
      </c>
      <c r="H1969" s="8">
        <v>652356.11872004578</v>
      </c>
      <c r="I1969" s="8">
        <v>672169.85280097998</v>
      </c>
      <c r="J1969" s="8">
        <v>700037.93384690653</v>
      </c>
      <c r="K1969" s="8">
        <v>676147.73238753784</v>
      </c>
      <c r="L1969" s="8">
        <v>715146.22082643968</v>
      </c>
      <c r="M1969" s="8">
        <v>689014.72678274813</v>
      </c>
      <c r="N1969" s="8">
        <v>631103.70109726477</v>
      </c>
      <c r="O1969" s="8">
        <v>565965.73853984859</v>
      </c>
      <c r="P1969" s="8">
        <f>SUM(D1969:O1969)</f>
        <v>7466400.5117986351</v>
      </c>
    </row>
    <row r="1970" spans="1:16" x14ac:dyDescent="0.25">
      <c r="A1970" s="7"/>
      <c r="B1970" s="7"/>
      <c r="C1970" s="7"/>
      <c r="D1970" s="8"/>
      <c r="E1970" s="8"/>
      <c r="F1970" s="8"/>
      <c r="G1970" s="8"/>
      <c r="H1970" s="8"/>
      <c r="I1970" s="8"/>
      <c r="J1970" s="8"/>
      <c r="K1970" s="8"/>
      <c r="L1970" s="8"/>
      <c r="M1970" s="8"/>
      <c r="N1970" s="8"/>
      <c r="O1970" s="8"/>
      <c r="P1970" s="8"/>
    </row>
    <row r="1971" spans="1:16" x14ac:dyDescent="0.25">
      <c r="A1971" s="10" t="s">
        <v>25</v>
      </c>
      <c r="B1971" s="7"/>
      <c r="C1971" s="7"/>
      <c r="D1971" s="8">
        <f t="shared" ref="D1971:P1971" si="399">SUM(D1967:D1969)</f>
        <v>13162968.629246056</v>
      </c>
      <c r="E1971" s="8">
        <f t="shared" si="399"/>
        <v>12021774.240262236</v>
      </c>
      <c r="F1971" s="8">
        <f t="shared" si="399"/>
        <v>11980300.305079587</v>
      </c>
      <c r="G1971" s="8">
        <f t="shared" si="399"/>
        <v>12241352.834672444</v>
      </c>
      <c r="H1971" s="8">
        <f t="shared" si="399"/>
        <v>13722652.32633961</v>
      </c>
      <c r="I1971" s="8">
        <f t="shared" si="399"/>
        <v>14894757.355025211</v>
      </c>
      <c r="J1971" s="8">
        <f t="shared" si="399"/>
        <v>15726917.938524595</v>
      </c>
      <c r="K1971" s="8">
        <f t="shared" si="399"/>
        <v>15914947.993513281</v>
      </c>
      <c r="L1971" s="8">
        <f t="shared" si="399"/>
        <v>15595961.202893376</v>
      </c>
      <c r="M1971" s="8">
        <f t="shared" si="399"/>
        <v>14464441.770688927</v>
      </c>
      <c r="N1971" s="8">
        <f t="shared" si="399"/>
        <v>12766227.391088789</v>
      </c>
      <c r="O1971" s="8">
        <f t="shared" si="399"/>
        <v>12635000.526957728</v>
      </c>
      <c r="P1971" s="8">
        <f t="shared" si="399"/>
        <v>165127302.51429182</v>
      </c>
    </row>
    <row r="1972" spans="1:16" x14ac:dyDescent="0.25">
      <c r="A1972" s="7"/>
      <c r="B1972" s="7"/>
      <c r="C1972" s="7"/>
      <c r="D1972" s="8"/>
      <c r="E1972" s="8"/>
      <c r="F1972" s="8"/>
      <c r="G1972" s="8"/>
      <c r="H1972" s="8"/>
      <c r="I1972" s="8"/>
      <c r="J1972" s="8"/>
      <c r="K1972" s="8"/>
      <c r="L1972" s="8"/>
      <c r="M1972" s="8"/>
      <c r="N1972" s="8"/>
      <c r="O1972" s="8"/>
      <c r="P1972" s="8"/>
    </row>
    <row r="1973" spans="1:16" x14ac:dyDescent="0.25">
      <c r="A1973" s="10" t="s">
        <v>26</v>
      </c>
      <c r="B1973" s="7"/>
      <c r="C1973" s="7"/>
      <c r="D1973" s="8"/>
      <c r="E1973" s="8"/>
      <c r="F1973" s="8"/>
      <c r="G1973" s="8"/>
      <c r="H1973" s="8"/>
      <c r="I1973" s="8"/>
      <c r="J1973" s="8"/>
      <c r="K1973" s="8"/>
      <c r="L1973" s="8"/>
      <c r="M1973" s="8"/>
      <c r="N1973" s="8"/>
      <c r="O1973" s="8"/>
      <c r="P1973" s="8"/>
    </row>
    <row r="1974" spans="1:16" x14ac:dyDescent="0.25">
      <c r="A1974" s="11" t="s">
        <v>16</v>
      </c>
      <c r="B1974" s="7"/>
      <c r="C1974" s="7"/>
      <c r="D1974" s="13">
        <v>6289691.9280016785</v>
      </c>
      <c r="E1974" s="13">
        <v>6294314.3814421324</v>
      </c>
      <c r="F1974" s="13">
        <v>6298798.59732561</v>
      </c>
      <c r="G1974" s="13">
        <v>6303510.6222769814</v>
      </c>
      <c r="H1974" s="13">
        <v>6308764.965392123</v>
      </c>
      <c r="I1974" s="13">
        <v>6314365.0284738531</v>
      </c>
      <c r="J1974" s="13">
        <v>6320058.1882087132</v>
      </c>
      <c r="K1974" s="13">
        <v>6325885.9566647019</v>
      </c>
      <c r="L1974" s="13">
        <v>6331507.3583640289</v>
      </c>
      <c r="M1974" s="13">
        <v>6336890.9387446521</v>
      </c>
      <c r="N1974" s="13">
        <v>6342032.0373729533</v>
      </c>
      <c r="O1974" s="13">
        <v>6347147.8907596804</v>
      </c>
      <c r="P1974" s="8">
        <f>AVERAGE(C1974:O1974)</f>
        <v>6317747.3244189247</v>
      </c>
    </row>
    <row r="1975" spans="1:16" x14ac:dyDescent="0.25">
      <c r="A1975" s="11" t="s">
        <v>17</v>
      </c>
      <c r="B1975" s="7"/>
      <c r="C1975" s="7"/>
      <c r="D1975" s="13">
        <v>681025.8451304324</v>
      </c>
      <c r="E1975" s="13">
        <v>681737.70974178333</v>
      </c>
      <c r="F1975" s="13">
        <v>682535.82771981042</v>
      </c>
      <c r="G1975" s="13">
        <v>683181.15290213004</v>
      </c>
      <c r="H1975" s="13">
        <v>683488.57981054962</v>
      </c>
      <c r="I1975" s="13">
        <v>683587.30651478411</v>
      </c>
      <c r="J1975" s="13">
        <v>683621.54677970917</v>
      </c>
      <c r="K1975" s="13">
        <v>683722.76921945193</v>
      </c>
      <c r="L1975" s="13">
        <v>683952.66101711965</v>
      </c>
      <c r="M1975" s="13">
        <v>684327.91578713944</v>
      </c>
      <c r="N1975" s="13">
        <v>684848.15873381961</v>
      </c>
      <c r="O1975" s="13">
        <v>685376.45025930193</v>
      </c>
      <c r="P1975" s="8">
        <f>AVERAGE(D1975:O1975)</f>
        <v>683450.49363466934</v>
      </c>
    </row>
    <row r="1976" spans="1:16" x14ac:dyDescent="0.25">
      <c r="A1976" s="11" t="s">
        <v>18</v>
      </c>
      <c r="B1976" s="7"/>
      <c r="C1976" s="7"/>
      <c r="D1976" s="13">
        <v>15706.836704037687</v>
      </c>
      <c r="E1976" s="13">
        <v>15903.793832084668</v>
      </c>
      <c r="F1976" s="13">
        <v>16152.738406464512</v>
      </c>
      <c r="G1976" s="13">
        <v>16326.669963342199</v>
      </c>
      <c r="H1976" s="13">
        <v>16296.184883685393</v>
      </c>
      <c r="I1976" s="13">
        <v>16128.683293605869</v>
      </c>
      <c r="J1976" s="13">
        <v>15932.574740197409</v>
      </c>
      <c r="K1976" s="13">
        <v>15780.057649404689</v>
      </c>
      <c r="L1976" s="13">
        <v>15705.241205254066</v>
      </c>
      <c r="M1976" s="13">
        <v>15722.886353990318</v>
      </c>
      <c r="N1976" s="13">
        <v>15838.028323557204</v>
      </c>
      <c r="O1976" s="13">
        <v>15971.369139511467</v>
      </c>
      <c r="P1976" s="8">
        <f>AVERAGE(D1976:O1976)</f>
        <v>15955.422041261287</v>
      </c>
    </row>
    <row r="1977" spans="1:16" x14ac:dyDescent="0.25">
      <c r="A1977" s="11" t="s">
        <v>19</v>
      </c>
      <c r="B1977" s="7"/>
      <c r="C1977" s="7"/>
      <c r="D1977" s="13">
        <v>6112.1336385889781</v>
      </c>
      <c r="E1977" s="13">
        <v>6117.5819809568966</v>
      </c>
      <c r="F1977" s="13">
        <v>6123.0270672926717</v>
      </c>
      <c r="G1977" s="13">
        <v>6128.4688989433052</v>
      </c>
      <c r="H1977" s="13">
        <v>6133.9074772593267</v>
      </c>
      <c r="I1977" s="13">
        <v>6139.3428035941388</v>
      </c>
      <c r="J1977" s="13">
        <v>6144.7748793041228</v>
      </c>
      <c r="K1977" s="13">
        <v>6150.2037057490625</v>
      </c>
      <c r="L1977" s="13">
        <v>6155.6292842913135</v>
      </c>
      <c r="M1977" s="13">
        <v>6161.0516162968179</v>
      </c>
      <c r="N1977" s="13">
        <v>6166.4707031338121</v>
      </c>
      <c r="O1977" s="13">
        <v>6171.8865461739788</v>
      </c>
      <c r="P1977" s="8">
        <f>AVERAGE(D1977:O1977)</f>
        <v>6142.0398834653679</v>
      </c>
    </row>
    <row r="1978" spans="1:16" x14ac:dyDescent="0.25">
      <c r="A1978" s="11" t="s">
        <v>20</v>
      </c>
      <c r="B1978" s="7"/>
      <c r="C1978" s="7"/>
      <c r="D1978" s="13">
        <v>153.17176932328579</v>
      </c>
      <c r="E1978" s="13">
        <v>153.17176932328579</v>
      </c>
      <c r="F1978" s="13">
        <v>153.17176932328579</v>
      </c>
      <c r="G1978" s="13">
        <v>153.17176932328579</v>
      </c>
      <c r="H1978" s="13">
        <v>153.17176932328579</v>
      </c>
      <c r="I1978" s="13">
        <v>153.17176932328579</v>
      </c>
      <c r="J1978" s="13">
        <v>153.17176932328579</v>
      </c>
      <c r="K1978" s="13">
        <v>153.17176932328579</v>
      </c>
      <c r="L1978" s="13">
        <v>153.17176932328579</v>
      </c>
      <c r="M1978" s="13">
        <v>153.17176932328579</v>
      </c>
      <c r="N1978" s="13">
        <v>153.17176932328579</v>
      </c>
      <c r="O1978" s="13">
        <v>152.17282950466108</v>
      </c>
      <c r="P1978" s="8">
        <f>AVERAGE(D1978:O1978)</f>
        <v>153.08852433840045</v>
      </c>
    </row>
    <row r="1979" spans="1:16" x14ac:dyDescent="0.25">
      <c r="A1979" s="11" t="s">
        <v>21</v>
      </c>
      <c r="B1979" s="7"/>
      <c r="C1979" s="7"/>
      <c r="D1979" s="13">
        <v>27</v>
      </c>
      <c r="E1979" s="13">
        <v>27</v>
      </c>
      <c r="F1979" s="13">
        <v>27</v>
      </c>
      <c r="G1979" s="13">
        <v>27</v>
      </c>
      <c r="H1979" s="13">
        <v>27</v>
      </c>
      <c r="I1979" s="13">
        <v>27</v>
      </c>
      <c r="J1979" s="13">
        <v>27</v>
      </c>
      <c r="K1979" s="13">
        <v>27</v>
      </c>
      <c r="L1979" s="13">
        <v>27</v>
      </c>
      <c r="M1979" s="13">
        <v>27</v>
      </c>
      <c r="N1979" s="13">
        <v>27</v>
      </c>
      <c r="O1979" s="13">
        <v>27</v>
      </c>
      <c r="P1979" s="8">
        <f>AVERAGE(D1979:O1979)</f>
        <v>27</v>
      </c>
    </row>
    <row r="1980" spans="1:16" x14ac:dyDescent="0.25">
      <c r="A1980" s="11"/>
      <c r="B1980" s="7"/>
      <c r="C1980" s="7"/>
      <c r="D1980" s="8"/>
      <c r="E1980" s="8"/>
      <c r="F1980" s="8"/>
      <c r="G1980" s="8"/>
      <c r="H1980" s="8"/>
      <c r="I1980" s="8"/>
      <c r="J1980" s="8"/>
      <c r="K1980" s="8"/>
      <c r="L1980" s="8"/>
      <c r="M1980" s="8"/>
      <c r="N1980" s="8"/>
      <c r="O1980" s="8"/>
      <c r="P1980" s="8"/>
    </row>
    <row r="1981" spans="1:16" x14ac:dyDescent="0.25">
      <c r="A1981" s="10" t="s">
        <v>22</v>
      </c>
      <c r="B1981" s="7"/>
      <c r="C1981" s="7"/>
      <c r="D1981" s="8"/>
      <c r="E1981" s="8"/>
      <c r="F1981" s="8"/>
      <c r="G1981" s="8"/>
      <c r="H1981" s="8"/>
      <c r="I1981" s="8"/>
      <c r="J1981" s="8"/>
      <c r="K1981" s="8"/>
      <c r="L1981" s="8"/>
      <c r="M1981" s="8"/>
      <c r="N1981" s="8"/>
      <c r="O1981" s="8"/>
      <c r="P1981" s="8"/>
    </row>
    <row r="1982" spans="1:16" x14ac:dyDescent="0.25">
      <c r="A1982" s="10" t="s">
        <v>26</v>
      </c>
      <c r="B1982" s="7"/>
      <c r="C1982" s="7"/>
      <c r="D1982" s="8">
        <f t="shared" ref="D1982:P1982" si="400">SUM(D1974:D1981)</f>
        <v>6992716.9152440606</v>
      </c>
      <c r="E1982" s="8">
        <f t="shared" si="400"/>
        <v>6998253.6387662804</v>
      </c>
      <c r="F1982" s="8">
        <f t="shared" si="400"/>
        <v>7003790.3622885002</v>
      </c>
      <c r="G1982" s="8">
        <f t="shared" si="400"/>
        <v>7009327.08581072</v>
      </c>
      <c r="H1982" s="8">
        <f t="shared" si="400"/>
        <v>7014863.8093329407</v>
      </c>
      <c r="I1982" s="8">
        <f t="shared" si="400"/>
        <v>7020400.5328551596</v>
      </c>
      <c r="J1982" s="8">
        <f t="shared" si="400"/>
        <v>7025937.2563772462</v>
      </c>
      <c r="K1982" s="8">
        <f t="shared" si="400"/>
        <v>7031719.1590086306</v>
      </c>
      <c r="L1982" s="8">
        <f t="shared" si="400"/>
        <v>7037501.0616400167</v>
      </c>
      <c r="M1982" s="8">
        <f t="shared" si="400"/>
        <v>7043282.9642714011</v>
      </c>
      <c r="N1982" s="8">
        <f t="shared" si="400"/>
        <v>7049064.8669027863</v>
      </c>
      <c r="O1982" s="8">
        <f t="shared" si="400"/>
        <v>7054846.7695341725</v>
      </c>
      <c r="P1982" s="8">
        <f t="shared" si="400"/>
        <v>7023475.3685026597</v>
      </c>
    </row>
    <row r="1983" spans="1:16" x14ac:dyDescent="0.25">
      <c r="A1983" s="10"/>
      <c r="B1983" s="7"/>
      <c r="C1983" s="7"/>
      <c r="D1983" s="8"/>
      <c r="E1983" s="8"/>
      <c r="F1983" s="8"/>
      <c r="G1983" s="8"/>
      <c r="H1983" s="8"/>
      <c r="I1983" s="8"/>
      <c r="J1983" s="8"/>
      <c r="K1983" s="8"/>
      <c r="L1983" s="8"/>
      <c r="M1983" s="8"/>
      <c r="N1983" s="8"/>
      <c r="O1983" s="8"/>
      <c r="P1983" s="8"/>
    </row>
    <row r="1984" spans="1:16" x14ac:dyDescent="0.25">
      <c r="A1984" s="11" t="s">
        <v>24</v>
      </c>
      <c r="B1984" s="7"/>
      <c r="C1984" s="7"/>
      <c r="D1984" s="13">
        <v>2</v>
      </c>
      <c r="E1984" s="13">
        <v>2</v>
      </c>
      <c r="F1984" s="13">
        <v>2</v>
      </c>
      <c r="G1984" s="13">
        <v>2</v>
      </c>
      <c r="H1984" s="13">
        <v>2</v>
      </c>
      <c r="I1984" s="13">
        <v>2</v>
      </c>
      <c r="J1984" s="13">
        <v>2</v>
      </c>
      <c r="K1984" s="13">
        <v>2</v>
      </c>
      <c r="L1984" s="13">
        <v>2</v>
      </c>
      <c r="M1984" s="13">
        <v>2</v>
      </c>
      <c r="N1984" s="13">
        <v>2</v>
      </c>
      <c r="O1984" s="13">
        <v>2</v>
      </c>
      <c r="P1984" s="8">
        <f>AVERAGE(D1984:O1984)</f>
        <v>2</v>
      </c>
    </row>
    <row r="1985" spans="1:16" x14ac:dyDescent="0.25">
      <c r="A1985" s="7"/>
      <c r="B1985" s="7"/>
      <c r="C1985" s="7"/>
      <c r="D1985" s="8"/>
      <c r="E1985" s="8"/>
      <c r="F1985" s="8"/>
      <c r="G1985" s="8"/>
      <c r="H1985" s="8"/>
      <c r="I1985" s="8"/>
      <c r="J1985" s="8"/>
      <c r="K1985" s="8"/>
      <c r="L1985" s="8"/>
      <c r="M1985" s="8"/>
      <c r="N1985" s="8"/>
      <c r="O1985" s="8"/>
      <c r="P1985" s="8"/>
    </row>
    <row r="1986" spans="1:16" x14ac:dyDescent="0.25">
      <c r="A1986" s="14" t="s">
        <v>27</v>
      </c>
      <c r="B1986" s="7"/>
      <c r="C1986" s="7"/>
      <c r="D1986" s="8">
        <f t="shared" ref="D1986:P1986" si="401">SUM(D1982:D1984)</f>
        <v>6992718.9152440606</v>
      </c>
      <c r="E1986" s="8">
        <f t="shared" si="401"/>
        <v>6998255.6387662804</v>
      </c>
      <c r="F1986" s="8">
        <f t="shared" si="401"/>
        <v>7003792.3622885002</v>
      </c>
      <c r="G1986" s="8">
        <f t="shared" si="401"/>
        <v>7009329.08581072</v>
      </c>
      <c r="H1986" s="8">
        <f t="shared" si="401"/>
        <v>7014865.8093329407</v>
      </c>
      <c r="I1986" s="8">
        <f t="shared" si="401"/>
        <v>7020402.5328551596</v>
      </c>
      <c r="J1986" s="8">
        <f t="shared" si="401"/>
        <v>7025939.2563772462</v>
      </c>
      <c r="K1986" s="8">
        <f t="shared" si="401"/>
        <v>7031721.1590086306</v>
      </c>
      <c r="L1986" s="8">
        <f t="shared" si="401"/>
        <v>7037503.0616400167</v>
      </c>
      <c r="M1986" s="8">
        <f t="shared" si="401"/>
        <v>7043284.9642714011</v>
      </c>
      <c r="N1986" s="8">
        <f t="shared" si="401"/>
        <v>7049066.8669027863</v>
      </c>
      <c r="O1986" s="8">
        <f t="shared" si="401"/>
        <v>7054848.7695341725</v>
      </c>
      <c r="P1986" s="8">
        <f t="shared" si="401"/>
        <v>7023477.3685026597</v>
      </c>
    </row>
    <row r="1987" spans="1:16" x14ac:dyDescent="0.25">
      <c r="A1987" s="7"/>
      <c r="B1987" s="7"/>
      <c r="C1987" s="7"/>
      <c r="D1987" s="8"/>
      <c r="E1987" s="8"/>
      <c r="F1987" s="8"/>
      <c r="G1987" s="8"/>
      <c r="H1987" s="8"/>
      <c r="I1987" s="8"/>
      <c r="J1987" s="8"/>
      <c r="K1987" s="8"/>
      <c r="L1987" s="8"/>
      <c r="M1987" s="8"/>
      <c r="N1987" s="8"/>
      <c r="O1987" s="8"/>
      <c r="P1987" s="8"/>
    </row>
    <row r="1988" spans="1:16" x14ac:dyDescent="0.25">
      <c r="A1988" s="10" t="s">
        <v>28</v>
      </c>
      <c r="B1988" s="7"/>
      <c r="C1988" s="7"/>
      <c r="D1988" s="8"/>
      <c r="E1988" s="8"/>
      <c r="F1988" s="8"/>
      <c r="G1988" s="8"/>
      <c r="H1988" s="8"/>
      <c r="I1988" s="8"/>
      <c r="J1988" s="8"/>
      <c r="K1988" s="8"/>
      <c r="L1988" s="8"/>
      <c r="M1988" s="8"/>
      <c r="N1988" s="8"/>
      <c r="O1988" s="8"/>
      <c r="P1988" s="8"/>
    </row>
    <row r="1989" spans="1:16" x14ac:dyDescent="0.25">
      <c r="A1989" s="11" t="s">
        <v>16</v>
      </c>
      <c r="B1989" s="7"/>
      <c r="C1989" s="7"/>
      <c r="D1989" s="8">
        <f t="shared" ref="D1989:P1994" si="402">(D1959/D1974)*1000</f>
        <v>1140.1800210770609</v>
      </c>
      <c r="E1989" s="8">
        <f t="shared" si="402"/>
        <v>1030.7337443161252</v>
      </c>
      <c r="F1989" s="8">
        <f t="shared" si="402"/>
        <v>1011.7047783207757</v>
      </c>
      <c r="G1989" s="8">
        <f t="shared" si="402"/>
        <v>1025.2340246765295</v>
      </c>
      <c r="H1989" s="8">
        <f t="shared" si="402"/>
        <v>1176.2795604194234</v>
      </c>
      <c r="I1989" s="8">
        <f t="shared" si="402"/>
        <v>1316.2956404218758</v>
      </c>
      <c r="J1989" s="8">
        <f t="shared" si="402"/>
        <v>1414.4927295377136</v>
      </c>
      <c r="K1989" s="8">
        <f t="shared" si="402"/>
        <v>1443.061228285203</v>
      </c>
      <c r="L1989" s="8">
        <f t="shared" si="402"/>
        <v>1400.0523586408494</v>
      </c>
      <c r="M1989" s="8">
        <f t="shared" si="402"/>
        <v>1269.3939332139551</v>
      </c>
      <c r="N1989" s="8">
        <f t="shared" si="402"/>
        <v>1074.813674136024</v>
      </c>
      <c r="O1989" s="8">
        <f t="shared" si="402"/>
        <v>1049.8852646235712</v>
      </c>
      <c r="P1989" s="8">
        <f t="shared" si="402"/>
        <v>14353.808237320834</v>
      </c>
    </row>
    <row r="1990" spans="1:16" x14ac:dyDescent="0.25">
      <c r="A1990" s="11" t="s">
        <v>17</v>
      </c>
      <c r="B1990" s="7"/>
      <c r="C1990" s="7"/>
      <c r="D1990" s="8">
        <f t="shared" si="402"/>
        <v>7485.4005377790281</v>
      </c>
      <c r="E1990" s="8">
        <f t="shared" si="402"/>
        <v>6821.2503341812517</v>
      </c>
      <c r="F1990" s="8">
        <f t="shared" si="402"/>
        <v>6946.7415041723507</v>
      </c>
      <c r="G1990" s="8">
        <f t="shared" si="402"/>
        <v>7050.1034182742897</v>
      </c>
      <c r="H1990" s="8">
        <f t="shared" si="402"/>
        <v>7733.9096391516223</v>
      </c>
      <c r="I1990" s="8">
        <f t="shared" si="402"/>
        <v>8120.4588371847758</v>
      </c>
      <c r="J1990" s="8">
        <f t="shared" si="402"/>
        <v>8373.2877495523244</v>
      </c>
      <c r="K1990" s="8">
        <f t="shared" si="402"/>
        <v>8391.3507381900272</v>
      </c>
      <c r="L1990" s="8">
        <f t="shared" si="402"/>
        <v>8264.5978782460588</v>
      </c>
      <c r="M1990" s="8">
        <f t="shared" si="402"/>
        <v>7851.5305490460323</v>
      </c>
      <c r="N1990" s="8">
        <f t="shared" si="402"/>
        <v>7247.3760660415955</v>
      </c>
      <c r="O1990" s="8">
        <f t="shared" si="402"/>
        <v>7356.6231327915311</v>
      </c>
      <c r="P1990" s="8">
        <f t="shared" si="402"/>
        <v>91646.104249815966</v>
      </c>
    </row>
    <row r="1991" spans="1:16" x14ac:dyDescent="0.25">
      <c r="A1991" s="11" t="s">
        <v>18</v>
      </c>
      <c r="B1991" s="7"/>
      <c r="C1991" s="7"/>
      <c r="D1991" s="8">
        <f t="shared" si="402"/>
        <v>18619.416424102754</v>
      </c>
      <c r="E1991" s="8">
        <f t="shared" si="402"/>
        <v>18342.570174615183</v>
      </c>
      <c r="F1991" s="8">
        <f t="shared" si="402"/>
        <v>18081.634371239565</v>
      </c>
      <c r="G1991" s="8">
        <f t="shared" si="402"/>
        <v>17924.445880917039</v>
      </c>
      <c r="H1991" s="8">
        <f t="shared" si="402"/>
        <v>18028.414928411043</v>
      </c>
      <c r="I1991" s="8">
        <f t="shared" si="402"/>
        <v>18270.741907715794</v>
      </c>
      <c r="J1991" s="8">
        <f t="shared" si="402"/>
        <v>18536.021924032295</v>
      </c>
      <c r="K1991" s="8">
        <f t="shared" si="402"/>
        <v>18719.804830809611</v>
      </c>
      <c r="L1991" s="8">
        <f t="shared" si="402"/>
        <v>18764.402039340555</v>
      </c>
      <c r="M1991" s="8">
        <f t="shared" si="402"/>
        <v>18675.863591594178</v>
      </c>
      <c r="N1991" s="8">
        <f t="shared" si="402"/>
        <v>18439.813496912167</v>
      </c>
      <c r="O1991" s="8">
        <f t="shared" si="402"/>
        <v>18266.737678472862</v>
      </c>
      <c r="P1991" s="8">
        <f t="shared" si="402"/>
        <v>220628.42256632578</v>
      </c>
    </row>
    <row r="1992" spans="1:16" x14ac:dyDescent="0.25">
      <c r="A1992" s="11" t="s">
        <v>19</v>
      </c>
      <c r="B1992" s="7"/>
      <c r="C1992" s="7"/>
      <c r="D1992" s="8">
        <f t="shared" si="402"/>
        <v>10150.173859011833</v>
      </c>
      <c r="E1992" s="8">
        <f t="shared" si="402"/>
        <v>9371.7682372124837</v>
      </c>
      <c r="F1992" s="8">
        <f t="shared" si="402"/>
        <v>9370.6365283110626</v>
      </c>
      <c r="G1992" s="8">
        <f t="shared" si="402"/>
        <v>9805.4929304910838</v>
      </c>
      <c r="H1992" s="8">
        <f t="shared" si="402"/>
        <v>9732.4114511803473</v>
      </c>
      <c r="I1992" s="8">
        <f t="shared" si="402"/>
        <v>9062.2136295119271</v>
      </c>
      <c r="J1992" s="8">
        <f t="shared" si="402"/>
        <v>9400.1543953691726</v>
      </c>
      <c r="K1992" s="8">
        <f t="shared" si="402"/>
        <v>10962.106691589928</v>
      </c>
      <c r="L1992" s="8">
        <f t="shared" si="402"/>
        <v>9587.3702012442718</v>
      </c>
      <c r="M1992" s="8">
        <f t="shared" si="402"/>
        <v>8904.5077353584711</v>
      </c>
      <c r="N1992" s="8">
        <f t="shared" si="402"/>
        <v>8776.4910066726079</v>
      </c>
      <c r="O1992" s="8">
        <f t="shared" si="402"/>
        <v>10173.396469387744</v>
      </c>
      <c r="P1992" s="8">
        <f t="shared" si="402"/>
        <v>115294.32139517937</v>
      </c>
    </row>
    <row r="1993" spans="1:16" x14ac:dyDescent="0.25">
      <c r="A1993" s="11" t="s">
        <v>20</v>
      </c>
      <c r="B1993" s="7"/>
      <c r="C1993" s="7"/>
      <c r="D1993" s="8">
        <f t="shared" si="402"/>
        <v>10309.88351075285</v>
      </c>
      <c r="E1993" s="8">
        <f t="shared" si="402"/>
        <v>10664.728491744327</v>
      </c>
      <c r="F1993" s="8">
        <f t="shared" si="402"/>
        <v>12011.464424701713</v>
      </c>
      <c r="G1993" s="8">
        <f t="shared" si="402"/>
        <v>11925.396764174951</v>
      </c>
      <c r="H1993" s="8">
        <f t="shared" si="402"/>
        <v>13475.507460901214</v>
      </c>
      <c r="I1993" s="8">
        <f t="shared" si="402"/>
        <v>12655.703797148566</v>
      </c>
      <c r="J1993" s="8">
        <f t="shared" si="402"/>
        <v>12069.917875970839</v>
      </c>
      <c r="K1993" s="8">
        <f t="shared" si="402"/>
        <v>11968.541570594849</v>
      </c>
      <c r="L1993" s="8">
        <f t="shared" si="402"/>
        <v>12902.057009047017</v>
      </c>
      <c r="M1993" s="8">
        <f t="shared" si="402"/>
        <v>12312.105462391906</v>
      </c>
      <c r="N1993" s="8">
        <f t="shared" si="402"/>
        <v>11955.319670765632</v>
      </c>
      <c r="O1993" s="8">
        <f t="shared" si="402"/>
        <v>11461.009983220509</v>
      </c>
      <c r="P1993" s="8">
        <f t="shared" si="402"/>
        <v>143714.99625848493</v>
      </c>
    </row>
    <row r="1994" spans="1:16" x14ac:dyDescent="0.25">
      <c r="A1994" s="11" t="s">
        <v>21</v>
      </c>
      <c r="B1994" s="7"/>
      <c r="C1994" s="7"/>
      <c r="D1994" s="8">
        <f>(D1964/D1979)*1000</f>
        <v>286412.34671307926</v>
      </c>
      <c r="E1994" s="8">
        <f t="shared" si="402"/>
        <v>261268.52056682151</v>
      </c>
      <c r="F1994" s="8">
        <f t="shared" si="402"/>
        <v>245941.9739034443</v>
      </c>
      <c r="G1994" s="8">
        <f t="shared" si="402"/>
        <v>285643.20403194003</v>
      </c>
      <c r="H1994" s="8">
        <f t="shared" si="402"/>
        <v>289994.45059785154</v>
      </c>
      <c r="I1994" s="8">
        <f t="shared" si="402"/>
        <v>285785.80348337168</v>
      </c>
      <c r="J1994" s="8">
        <f t="shared" si="402"/>
        <v>300243.19493118935</v>
      </c>
      <c r="K1994" s="8">
        <f t="shared" si="402"/>
        <v>301848.4074180178</v>
      </c>
      <c r="L1994" s="8">
        <f t="shared" si="402"/>
        <v>299536.01497543964</v>
      </c>
      <c r="M1994" s="8">
        <f t="shared" si="402"/>
        <v>296633.88485995249</v>
      </c>
      <c r="N1994" s="8">
        <f t="shared" si="402"/>
        <v>269159.23530430254</v>
      </c>
      <c r="O1994" s="8">
        <f t="shared" si="402"/>
        <v>256429.01187539086</v>
      </c>
      <c r="P1994" s="8">
        <f t="shared" si="402"/>
        <v>3378896.0486608013</v>
      </c>
    </row>
    <row r="1995" spans="1:16" x14ac:dyDescent="0.25">
      <c r="A1995" s="11"/>
      <c r="B1995" s="7"/>
      <c r="C1995" s="7"/>
      <c r="D1995" s="8"/>
      <c r="E1995" s="8"/>
      <c r="F1995" s="8"/>
      <c r="G1995" s="8"/>
      <c r="H1995" s="8"/>
      <c r="I1995" s="8"/>
      <c r="J1995" s="8"/>
      <c r="K1995" s="8"/>
      <c r="L1995" s="8"/>
      <c r="M1995" s="8"/>
      <c r="N1995" s="8"/>
      <c r="O1995" s="8"/>
      <c r="P1995" s="8"/>
    </row>
    <row r="1996" spans="1:16" x14ac:dyDescent="0.25">
      <c r="A1996" s="10" t="s">
        <v>22</v>
      </c>
      <c r="B1996" s="7"/>
      <c r="C1996" s="7"/>
      <c r="D1996" s="8"/>
      <c r="E1996" s="8"/>
      <c r="F1996" s="8"/>
      <c r="G1996" s="8"/>
      <c r="H1996" s="8"/>
      <c r="I1996" s="8"/>
      <c r="J1996" s="8"/>
      <c r="K1996" s="8"/>
      <c r="L1996" s="8"/>
      <c r="M1996" s="8"/>
      <c r="N1996" s="8"/>
      <c r="O1996" s="8"/>
      <c r="P1996" s="8"/>
    </row>
    <row r="1997" spans="1:16" x14ac:dyDescent="0.25">
      <c r="A1997" s="10" t="s">
        <v>28</v>
      </c>
      <c r="B1997" s="7"/>
      <c r="C1997" s="7"/>
      <c r="D1997" s="8">
        <f t="shared" ref="D1997:P1997" si="403">(D1967/D1982)*1000</f>
        <v>1806.5847830501198</v>
      </c>
      <c r="E1997" s="8">
        <f t="shared" si="403"/>
        <v>1642.6673287889596</v>
      </c>
      <c r="F1997" s="8">
        <f t="shared" si="403"/>
        <v>1637.948714810758</v>
      </c>
      <c r="G1997" s="8">
        <f t="shared" si="403"/>
        <v>1660.8369640900621</v>
      </c>
      <c r="H1997" s="8">
        <f t="shared" si="403"/>
        <v>1863.2287900201513</v>
      </c>
      <c r="I1997" s="8">
        <f t="shared" si="403"/>
        <v>2025.8940263683191</v>
      </c>
      <c r="J1997" s="8">
        <f t="shared" si="403"/>
        <v>2138.7723027327365</v>
      </c>
      <c r="K1997" s="8">
        <f t="shared" si="403"/>
        <v>2167.1514343121448</v>
      </c>
      <c r="L1997" s="8">
        <f t="shared" si="403"/>
        <v>2114.5026980072835</v>
      </c>
      <c r="M1997" s="8">
        <f t="shared" si="403"/>
        <v>1955.8247359626264</v>
      </c>
      <c r="N1997" s="8">
        <f t="shared" si="403"/>
        <v>1721.522488318858</v>
      </c>
      <c r="O1997" s="8">
        <f t="shared" si="403"/>
        <v>1710.7437174308452</v>
      </c>
      <c r="P1997" s="8">
        <f t="shared" si="403"/>
        <v>22447.704837057758</v>
      </c>
    </row>
    <row r="1998" spans="1:16" x14ac:dyDescent="0.25">
      <c r="A1998" s="10"/>
      <c r="B1998" s="7"/>
      <c r="C1998" s="7"/>
      <c r="D1998" s="8"/>
      <c r="E1998" s="8"/>
      <c r="F1998" s="8"/>
      <c r="G1998" s="8"/>
      <c r="H1998" s="8"/>
      <c r="I1998" s="8"/>
      <c r="J1998" s="8"/>
      <c r="K1998" s="8"/>
      <c r="L1998" s="8"/>
      <c r="M1998" s="8"/>
      <c r="N1998" s="8"/>
      <c r="O1998" s="8"/>
      <c r="P1998" s="8"/>
    </row>
    <row r="1999" spans="1:16" x14ac:dyDescent="0.25">
      <c r="A1999" s="11" t="s">
        <v>24</v>
      </c>
      <c r="B1999" s="7"/>
      <c r="C1999" s="7"/>
      <c r="D1999" s="8">
        <f t="shared" ref="D1999:P1999" si="404">(D1969/D1984)*1000</f>
        <v>265016328.99448049</v>
      </c>
      <c r="E1999" s="8">
        <f t="shared" si="404"/>
        <v>262985814.64120728</v>
      </c>
      <c r="F1999" s="8">
        <f t="shared" si="404"/>
        <v>254225441.18258128</v>
      </c>
      <c r="G1999" s="8">
        <f t="shared" si="404"/>
        <v>300001658.58016282</v>
      </c>
      <c r="H1999" s="8">
        <f t="shared" si="404"/>
        <v>326178059.3600229</v>
      </c>
      <c r="I1999" s="8">
        <f t="shared" si="404"/>
        <v>336084926.40048999</v>
      </c>
      <c r="J1999" s="8">
        <f t="shared" si="404"/>
        <v>350018966.92345327</v>
      </c>
      <c r="K1999" s="8">
        <f t="shared" si="404"/>
        <v>338073866.19376892</v>
      </c>
      <c r="L1999" s="8">
        <f t="shared" si="404"/>
        <v>357573110.41321981</v>
      </c>
      <c r="M1999" s="8">
        <f t="shared" si="404"/>
        <v>344507363.39137405</v>
      </c>
      <c r="N1999" s="8">
        <f t="shared" si="404"/>
        <v>315551850.54863238</v>
      </c>
      <c r="O1999" s="8">
        <f t="shared" si="404"/>
        <v>282982869.26992428</v>
      </c>
      <c r="P1999" s="8">
        <f t="shared" si="404"/>
        <v>3733200255.8993177</v>
      </c>
    </row>
    <row r="2000" spans="1:16" x14ac:dyDescent="0.25">
      <c r="A2000" s="7"/>
      <c r="B2000" s="7"/>
      <c r="C2000" s="7"/>
      <c r="D2000" s="8"/>
      <c r="E2000" s="8"/>
      <c r="F2000" s="8"/>
      <c r="G2000" s="8"/>
      <c r="H2000" s="8"/>
      <c r="I2000" s="8"/>
      <c r="J2000" s="8"/>
      <c r="K2000" s="8"/>
      <c r="L2000" s="8"/>
      <c r="M2000" s="8"/>
      <c r="N2000" s="8"/>
      <c r="O2000" s="8"/>
      <c r="P2000" s="8"/>
    </row>
    <row r="2001" spans="1:32" x14ac:dyDescent="0.25">
      <c r="A2001" s="14" t="s">
        <v>29</v>
      </c>
      <c r="B2001" s="7"/>
      <c r="C2001" s="7"/>
      <c r="D2001" s="8">
        <f t="shared" ref="D2001:P2001" si="405">(D1971/D1986)*1000</f>
        <v>1882.3820589371767</v>
      </c>
      <c r="E2001" s="8">
        <f t="shared" si="405"/>
        <v>1717.8243923626587</v>
      </c>
      <c r="F2001" s="8">
        <f t="shared" si="405"/>
        <v>1710.5447570928568</v>
      </c>
      <c r="G2001" s="8">
        <f t="shared" si="405"/>
        <v>1746.4371674962629</v>
      </c>
      <c r="H2001" s="8">
        <f t="shared" si="405"/>
        <v>1956.2244951403466</v>
      </c>
      <c r="I2001" s="8">
        <f t="shared" si="405"/>
        <v>2121.6386503933977</v>
      </c>
      <c r="J2001" s="8">
        <f t="shared" si="405"/>
        <v>2238.4079003031111</v>
      </c>
      <c r="K2001" s="8">
        <f t="shared" si="405"/>
        <v>2263.3076075725758</v>
      </c>
      <c r="L2001" s="8">
        <f t="shared" si="405"/>
        <v>2216.1214092969644</v>
      </c>
      <c r="M2001" s="8">
        <f t="shared" si="405"/>
        <v>2053.64994374968</v>
      </c>
      <c r="N2001" s="8">
        <f t="shared" si="405"/>
        <v>1811.0521054963413</v>
      </c>
      <c r="O2001" s="8">
        <f t="shared" si="405"/>
        <v>1790.966885289025</v>
      </c>
      <c r="P2001" s="8">
        <f t="shared" si="405"/>
        <v>23510.761671251094</v>
      </c>
    </row>
    <row r="2003" spans="1:32" x14ac:dyDescent="0.25">
      <c r="A2003" s="1" t="s">
        <v>75</v>
      </c>
      <c r="B2003" s="2"/>
      <c r="C2003" s="2"/>
      <c r="D2003" s="3"/>
      <c r="E2003" s="3"/>
      <c r="F2003" s="3"/>
      <c r="G2003" s="3"/>
      <c r="H2003" s="3"/>
      <c r="I2003" s="3"/>
      <c r="J2003" s="2"/>
      <c r="K2003" s="3"/>
      <c r="L2003" s="3"/>
      <c r="M2003" s="3"/>
      <c r="N2003" s="3"/>
      <c r="O2003" s="3"/>
      <c r="P2003" s="3"/>
    </row>
    <row r="2004" spans="1:32" x14ac:dyDescent="0.25">
      <c r="A2004" s="1" t="s">
        <v>1</v>
      </c>
      <c r="B2004" s="2"/>
      <c r="C2004" s="2"/>
      <c r="D2004" s="3"/>
      <c r="E2004" s="3"/>
      <c r="F2004" s="3"/>
      <c r="G2004" s="3"/>
      <c r="H2004" s="3"/>
      <c r="I2004" s="2"/>
      <c r="J2004" s="3"/>
      <c r="K2004" s="3"/>
      <c r="L2004" s="3"/>
      <c r="M2004" s="3"/>
      <c r="N2004" s="3"/>
      <c r="O2004" s="3"/>
      <c r="P2004" s="3"/>
    </row>
    <row r="2005" spans="1:32" x14ac:dyDescent="0.25">
      <c r="A2005" s="1" t="s">
        <v>31</v>
      </c>
      <c r="B2005" s="2"/>
      <c r="C2005" s="2"/>
      <c r="D2005" s="3"/>
      <c r="E2005" s="3"/>
      <c r="F2005" s="3"/>
      <c r="G2005" s="3"/>
      <c r="H2005" s="3"/>
      <c r="I2005" s="2"/>
      <c r="J2005" s="3"/>
      <c r="K2005" s="3"/>
      <c r="L2005" s="3"/>
      <c r="M2005" s="3"/>
      <c r="N2005" s="3"/>
      <c r="O2005" s="3"/>
      <c r="P2005" s="3"/>
    </row>
    <row r="2006" spans="1:32" x14ac:dyDescent="0.25">
      <c r="A2006" s="7"/>
      <c r="B2006" s="7"/>
      <c r="C2006" s="7"/>
      <c r="D2006" s="8"/>
      <c r="E2006" s="8"/>
      <c r="F2006" s="8"/>
      <c r="G2006" s="8"/>
      <c r="H2006" s="8"/>
      <c r="I2006" s="8"/>
      <c r="J2006" s="8"/>
      <c r="K2006" s="8"/>
      <c r="L2006" s="8"/>
      <c r="M2006" s="8"/>
      <c r="N2006" s="8"/>
      <c r="O2006" s="8"/>
      <c r="P2006" s="8"/>
    </row>
    <row r="2007" spans="1:32" x14ac:dyDescent="0.25">
      <c r="A2007" s="7"/>
      <c r="B2007" s="7"/>
      <c r="C2007" s="7"/>
      <c r="D2007" s="9" t="s">
        <v>2</v>
      </c>
      <c r="E2007" s="9" t="s">
        <v>3</v>
      </c>
      <c r="F2007" s="9" t="s">
        <v>4</v>
      </c>
      <c r="G2007" s="9" t="s">
        <v>5</v>
      </c>
      <c r="H2007" s="9" t="s">
        <v>6</v>
      </c>
      <c r="I2007" s="9" t="s">
        <v>7</v>
      </c>
      <c r="J2007" s="9" t="s">
        <v>8</v>
      </c>
      <c r="K2007" s="9" t="s">
        <v>9</v>
      </c>
      <c r="L2007" s="9" t="s">
        <v>10</v>
      </c>
      <c r="M2007" s="9" t="s">
        <v>11</v>
      </c>
      <c r="N2007" s="9" t="s">
        <v>12</v>
      </c>
      <c r="O2007" s="9" t="s">
        <v>13</v>
      </c>
      <c r="P2007" s="9" t="s">
        <v>14</v>
      </c>
      <c r="U2007" s="9" t="s">
        <v>2</v>
      </c>
      <c r="V2007" s="9" t="s">
        <v>3</v>
      </c>
      <c r="W2007" s="9" t="s">
        <v>4</v>
      </c>
      <c r="X2007" s="9" t="s">
        <v>5</v>
      </c>
      <c r="Y2007" s="9" t="s">
        <v>6</v>
      </c>
      <c r="Z2007" s="9" t="s">
        <v>7</v>
      </c>
      <c r="AA2007" s="9" t="s">
        <v>8</v>
      </c>
      <c r="AB2007" s="9" t="s">
        <v>9</v>
      </c>
      <c r="AC2007" s="9" t="s">
        <v>10</v>
      </c>
      <c r="AD2007" s="9" t="s">
        <v>11</v>
      </c>
      <c r="AE2007" s="9" t="s">
        <v>12</v>
      </c>
      <c r="AF2007" s="9" t="s">
        <v>13</v>
      </c>
    </row>
    <row r="2008" spans="1:32" x14ac:dyDescent="0.25">
      <c r="A2008" s="10" t="s">
        <v>15</v>
      </c>
      <c r="B2008" s="7"/>
      <c r="C2008" s="7"/>
      <c r="D2008" s="8"/>
      <c r="E2008" s="8"/>
      <c r="F2008" s="8"/>
      <c r="G2008" s="8"/>
      <c r="H2008" s="8"/>
      <c r="I2008" s="8"/>
      <c r="J2008" s="8"/>
      <c r="K2008" s="8"/>
      <c r="L2008" s="8"/>
      <c r="M2008" s="8"/>
      <c r="N2008" s="8"/>
      <c r="O2008" s="8"/>
      <c r="P2008" s="8"/>
    </row>
    <row r="2009" spans="1:32" x14ac:dyDescent="0.25">
      <c r="A2009" s="11" t="s">
        <v>16</v>
      </c>
      <c r="B2009" s="7"/>
      <c r="C2009" s="7"/>
      <c r="D2009" s="8">
        <v>7269004.9751841258</v>
      </c>
      <c r="E2009" s="8">
        <v>6576255.5466269813</v>
      </c>
      <c r="F2009" s="8">
        <v>6460252.2782978816</v>
      </c>
      <c r="G2009" s="8">
        <v>6551298.5866387356</v>
      </c>
      <c r="H2009" s="8">
        <v>7520992.889337603</v>
      </c>
      <c r="I2009" s="8">
        <v>8421655.6046520118</v>
      </c>
      <c r="J2009" s="8">
        <v>9056880.6705508586</v>
      </c>
      <c r="K2009" s="8">
        <v>9248066.6254282985</v>
      </c>
      <c r="L2009" s="8">
        <v>8980695.7289191186</v>
      </c>
      <c r="M2009" s="8">
        <v>8150540.8440660909</v>
      </c>
      <c r="N2009" s="8">
        <v>6908879.7860722849</v>
      </c>
      <c r="O2009" s="8">
        <v>6755423.4868610092</v>
      </c>
      <c r="P2009" s="8">
        <f>SUM(D2009:O2009)</f>
        <v>91899947.022634998</v>
      </c>
      <c r="U2009" s="22">
        <f>+AF1959+1</f>
        <v>373</v>
      </c>
      <c r="V2009" s="22">
        <f>+U2009+1</f>
        <v>374</v>
      </c>
      <c r="W2009" s="22">
        <f t="shared" ref="W2009:AF2009" si="406">+V2009+1</f>
        <v>375</v>
      </c>
      <c r="X2009" s="22">
        <f t="shared" si="406"/>
        <v>376</v>
      </c>
      <c r="Y2009" s="22">
        <f t="shared" si="406"/>
        <v>377</v>
      </c>
      <c r="Z2009" s="22">
        <f t="shared" si="406"/>
        <v>378</v>
      </c>
      <c r="AA2009" s="22">
        <f t="shared" si="406"/>
        <v>379</v>
      </c>
      <c r="AB2009" s="22">
        <f t="shared" si="406"/>
        <v>380</v>
      </c>
      <c r="AC2009" s="22">
        <f t="shared" si="406"/>
        <v>381</v>
      </c>
      <c r="AD2009" s="22">
        <f t="shared" si="406"/>
        <v>382</v>
      </c>
      <c r="AE2009" s="22">
        <f t="shared" si="406"/>
        <v>383</v>
      </c>
      <c r="AF2009" s="22">
        <f t="shared" si="406"/>
        <v>384</v>
      </c>
    </row>
    <row r="2010" spans="1:32" x14ac:dyDescent="0.25">
      <c r="A2010" s="11" t="s">
        <v>17</v>
      </c>
      <c r="B2010" s="7"/>
      <c r="C2010" s="7"/>
      <c r="D2010" s="8">
        <v>5146926.6514677471</v>
      </c>
      <c r="E2010" s="8">
        <v>4695228.3033096492</v>
      </c>
      <c r="F2010" s="8">
        <v>4786846.187570909</v>
      </c>
      <c r="G2010" s="8">
        <v>4862706.2027743012</v>
      </c>
      <c r="H2010" s="8">
        <v>5337358.4743616264</v>
      </c>
      <c r="I2010" s="8">
        <v>5605672.9733996382</v>
      </c>
      <c r="J2010" s="8">
        <v>5780778.2988880537</v>
      </c>
      <c r="K2010" s="8">
        <v>5794209.4892916316</v>
      </c>
      <c r="L2010" s="8">
        <v>5708266.3409505645</v>
      </c>
      <c r="M2010" s="8">
        <v>5425398.2101231655</v>
      </c>
      <c r="N2010" s="8">
        <v>5010744.0101581393</v>
      </c>
      <c r="O2010" s="8">
        <v>5089401.1235179566</v>
      </c>
      <c r="P2010" s="8">
        <f>SUM(D2010:O2010)</f>
        <v>63243536.26581338</v>
      </c>
    </row>
    <row r="2011" spans="1:32" x14ac:dyDescent="0.25">
      <c r="A2011" s="11" t="s">
        <v>18</v>
      </c>
      <c r="B2011" s="7"/>
      <c r="C2011" s="7"/>
      <c r="D2011" s="8">
        <v>292452.13329785923</v>
      </c>
      <c r="E2011" s="8">
        <v>291716.45440762513</v>
      </c>
      <c r="F2011" s="8">
        <v>292067.90995997016</v>
      </c>
      <c r="G2011" s="8">
        <v>292646.51217352098</v>
      </c>
      <c r="H2011" s="8">
        <v>293794.38283318008</v>
      </c>
      <c r="I2011" s="8">
        <v>294683.00976876036</v>
      </c>
      <c r="J2011" s="8">
        <v>295326.55469058233</v>
      </c>
      <c r="K2011" s="8">
        <v>295399.59941578005</v>
      </c>
      <c r="L2011" s="8">
        <v>294699.46010020474</v>
      </c>
      <c r="M2011" s="8">
        <v>293638.48081326066</v>
      </c>
      <c r="N2011" s="8">
        <v>292050.28844520735</v>
      </c>
      <c r="O2011" s="8">
        <v>291744.81043751282</v>
      </c>
      <c r="P2011" s="8">
        <f t="shared" ref="P2011:P2014" si="407">SUM(D2011:O2011)</f>
        <v>3520219.5963434633</v>
      </c>
    </row>
    <row r="2012" spans="1:32" x14ac:dyDescent="0.25">
      <c r="A2012" s="11" t="s">
        <v>19</v>
      </c>
      <c r="B2012" s="7"/>
      <c r="C2012" s="7"/>
      <c r="D2012" s="8">
        <v>62039.219081192728</v>
      </c>
      <c r="E2012" s="8">
        <v>57332.560497675266</v>
      </c>
      <c r="F2012" s="8">
        <v>57376.661100610072</v>
      </c>
      <c r="G2012" s="8">
        <v>60092.65846332306</v>
      </c>
      <c r="H2012" s="8">
        <v>59697.711372159421</v>
      </c>
      <c r="I2012" s="8">
        <v>55636.036030976764</v>
      </c>
      <c r="J2012" s="8">
        <v>57761.832590244725</v>
      </c>
      <c r="K2012" s="8">
        <v>67419.189197432977</v>
      </c>
      <c r="L2012" s="8">
        <v>59016.296770121138</v>
      </c>
      <c r="M2012" s="8">
        <v>54861.131775257832</v>
      </c>
      <c r="N2012" s="8">
        <v>54119.974668964016</v>
      </c>
      <c r="O2012" s="8">
        <v>62789.048798308082</v>
      </c>
      <c r="P2012" s="8">
        <f t="shared" si="407"/>
        <v>708142.32034626615</v>
      </c>
    </row>
    <row r="2013" spans="1:32" x14ac:dyDescent="0.25">
      <c r="A2013" s="11" t="s">
        <v>20</v>
      </c>
      <c r="B2013" s="7"/>
      <c r="C2013" s="7"/>
      <c r="D2013" s="8">
        <v>1576.5236327297625</v>
      </c>
      <c r="E2013" s="8">
        <v>1630.5256535391734</v>
      </c>
      <c r="F2013" s="8">
        <v>1836.5922677567096</v>
      </c>
      <c r="G2013" s="8">
        <v>1823.8538745403443</v>
      </c>
      <c r="H2013" s="8">
        <v>2061.4071909928648</v>
      </c>
      <c r="I2013" s="8">
        <v>1935.958789593979</v>
      </c>
      <c r="J2013" s="8">
        <v>1846.5680096316194</v>
      </c>
      <c r="K2013" s="8">
        <v>1831.0253543262234</v>
      </c>
      <c r="L2013" s="8">
        <v>1973.4309544436583</v>
      </c>
      <c r="M2013" s="8">
        <v>1882.9915119939405</v>
      </c>
      <c r="N2013" s="8">
        <v>1827.9146632691948</v>
      </c>
      <c r="O2013" s="8">
        <v>1741.1606604443443</v>
      </c>
      <c r="P2013" s="8">
        <f t="shared" si="407"/>
        <v>21967.952563261813</v>
      </c>
    </row>
    <row r="2014" spans="1:32" x14ac:dyDescent="0.25">
      <c r="A2014" s="11" t="s">
        <v>21</v>
      </c>
      <c r="B2014" s="7"/>
      <c r="C2014" s="7"/>
      <c r="D2014" s="8">
        <v>7733.1333650603865</v>
      </c>
      <c r="E2014" s="8">
        <v>7054.2500628456601</v>
      </c>
      <c r="F2014" s="8">
        <v>6640.4332902193137</v>
      </c>
      <c r="G2014" s="8">
        <v>7712.3664873436137</v>
      </c>
      <c r="H2014" s="8">
        <v>7829.8501887977172</v>
      </c>
      <c r="I2014" s="8">
        <v>7716.2166977852685</v>
      </c>
      <c r="J2014" s="8">
        <v>8106.5662710530996</v>
      </c>
      <c r="K2014" s="8">
        <v>8149.9069933325391</v>
      </c>
      <c r="L2014" s="8">
        <v>8087.4724000331571</v>
      </c>
      <c r="M2014" s="8">
        <v>8009.11489037092</v>
      </c>
      <c r="N2014" s="8">
        <v>7267.2993559274628</v>
      </c>
      <c r="O2014" s="8">
        <v>6923.5833189040386</v>
      </c>
      <c r="P2014" s="8">
        <f t="shared" si="407"/>
        <v>91230.193321673185</v>
      </c>
    </row>
    <row r="2015" spans="1:32" x14ac:dyDescent="0.25">
      <c r="A2015" s="11"/>
      <c r="B2015" s="7"/>
      <c r="C2015" s="7"/>
      <c r="D2015" s="8"/>
      <c r="E2015" s="8"/>
      <c r="F2015" s="8"/>
      <c r="G2015" s="8"/>
      <c r="H2015" s="8"/>
      <c r="I2015" s="8"/>
      <c r="J2015" s="8"/>
      <c r="K2015" s="8"/>
      <c r="L2015" s="8"/>
      <c r="M2015" s="8"/>
      <c r="N2015" s="8"/>
      <c r="O2015" s="8"/>
      <c r="P2015" s="8"/>
    </row>
    <row r="2016" spans="1:32" x14ac:dyDescent="0.25">
      <c r="A2016" s="10" t="s">
        <v>22</v>
      </c>
      <c r="B2016" s="7"/>
      <c r="C2016" s="7"/>
      <c r="D2016" s="8"/>
      <c r="E2016" s="8"/>
      <c r="F2016" s="8"/>
      <c r="G2016" s="8"/>
      <c r="H2016" s="8"/>
      <c r="I2016" s="8"/>
      <c r="J2016" s="8"/>
      <c r="K2016" s="8"/>
      <c r="L2016" s="8"/>
      <c r="M2016" s="8"/>
      <c r="N2016" s="8"/>
      <c r="O2016" s="8"/>
      <c r="P2016" s="8"/>
    </row>
    <row r="2017" spans="1:16" x14ac:dyDescent="0.25">
      <c r="A2017" s="10" t="s">
        <v>23</v>
      </c>
      <c r="B2017" s="7"/>
      <c r="C2017" s="7"/>
      <c r="D2017" s="8">
        <f t="shared" ref="D2017:P2017" si="408">SUM(D2009:D2016)</f>
        <v>12779732.636028714</v>
      </c>
      <c r="E2017" s="8">
        <f t="shared" si="408"/>
        <v>11629217.640558315</v>
      </c>
      <c r="F2017" s="8">
        <f t="shared" si="408"/>
        <v>11605020.062487345</v>
      </c>
      <c r="G2017" s="8">
        <f t="shared" si="408"/>
        <v>11776280.180411763</v>
      </c>
      <c r="H2017" s="8">
        <f t="shared" si="408"/>
        <v>13221734.715284361</v>
      </c>
      <c r="I2017" s="8">
        <f t="shared" si="408"/>
        <v>14387299.799338765</v>
      </c>
      <c r="J2017" s="8">
        <f t="shared" si="408"/>
        <v>15200700.491000425</v>
      </c>
      <c r="K2017" s="8">
        <f t="shared" si="408"/>
        <v>15415075.835680801</v>
      </c>
      <c r="L2017" s="8">
        <f t="shared" si="408"/>
        <v>15052738.730094487</v>
      </c>
      <c r="M2017" s="8">
        <f t="shared" si="408"/>
        <v>13934330.77318014</v>
      </c>
      <c r="N2017" s="8">
        <f t="shared" si="408"/>
        <v>12274889.273363795</v>
      </c>
      <c r="O2017" s="8">
        <f t="shared" si="408"/>
        <v>12208023.213594135</v>
      </c>
      <c r="P2017" s="8">
        <f t="shared" si="408"/>
        <v>159485043.35102305</v>
      </c>
    </row>
    <row r="2018" spans="1:16" x14ac:dyDescent="0.25">
      <c r="A2018" s="10"/>
      <c r="B2018" s="7"/>
      <c r="C2018" s="7"/>
      <c r="D2018" s="8"/>
      <c r="E2018" s="8"/>
      <c r="F2018" s="8"/>
      <c r="G2018" s="8"/>
      <c r="H2018" s="8"/>
      <c r="I2018" s="8"/>
      <c r="J2018" s="8"/>
      <c r="K2018" s="8"/>
      <c r="L2018" s="8"/>
      <c r="M2018" s="8"/>
      <c r="N2018" s="8"/>
      <c r="O2018" s="8"/>
      <c r="P2018" s="8"/>
    </row>
    <row r="2019" spans="1:16" x14ac:dyDescent="0.25">
      <c r="A2019" s="11" t="s">
        <v>24</v>
      </c>
      <c r="B2019" s="7"/>
      <c r="C2019" s="7"/>
      <c r="D2019" s="8">
        <v>537761.71485420142</v>
      </c>
      <c r="E2019" s="8">
        <v>533639.09704134509</v>
      </c>
      <c r="F2019" s="8">
        <v>515868.21271331806</v>
      </c>
      <c r="G2019" s="8">
        <v>608764.03932772169</v>
      </c>
      <c r="H2019" s="8">
        <v>661890.17913297086</v>
      </c>
      <c r="I2019" s="8">
        <v>681968.01798026648</v>
      </c>
      <c r="J2019" s="8">
        <v>710229.00613831717</v>
      </c>
      <c r="K2019" s="8">
        <v>685951.50221251824</v>
      </c>
      <c r="L2019" s="8">
        <v>725537.86139788525</v>
      </c>
      <c r="M2019" s="8">
        <v>699064.45405406354</v>
      </c>
      <c r="N2019" s="8">
        <v>640306.28499536042</v>
      </c>
      <c r="O2019" s="8">
        <v>574237.98401407909</v>
      </c>
      <c r="P2019" s="8">
        <f>SUM(D2019:O2019)</f>
        <v>7575218.3538620453</v>
      </c>
    </row>
    <row r="2020" spans="1:16" x14ac:dyDescent="0.25">
      <c r="A2020" s="7"/>
      <c r="B2020" s="7"/>
      <c r="C2020" s="7"/>
      <c r="D2020" s="8"/>
      <c r="E2020" s="8"/>
      <c r="F2020" s="8"/>
      <c r="G2020" s="8"/>
      <c r="H2020" s="8"/>
      <c r="I2020" s="8"/>
      <c r="J2020" s="8"/>
      <c r="K2020" s="8"/>
      <c r="L2020" s="8"/>
      <c r="M2020" s="8"/>
      <c r="N2020" s="8"/>
      <c r="O2020" s="8"/>
      <c r="P2020" s="8"/>
    </row>
    <row r="2021" spans="1:16" x14ac:dyDescent="0.25">
      <c r="A2021" s="10" t="s">
        <v>25</v>
      </c>
      <c r="B2021" s="7"/>
      <c r="C2021" s="7"/>
      <c r="D2021" s="8">
        <f t="shared" ref="D2021:P2021" si="409">SUM(D2017:D2019)</f>
        <v>13317494.350882916</v>
      </c>
      <c r="E2021" s="8">
        <f t="shared" si="409"/>
        <v>12162856.73759966</v>
      </c>
      <c r="F2021" s="8">
        <f t="shared" si="409"/>
        <v>12120888.275200663</v>
      </c>
      <c r="G2021" s="8">
        <f t="shared" si="409"/>
        <v>12385044.219739486</v>
      </c>
      <c r="H2021" s="8">
        <f t="shared" si="409"/>
        <v>13883624.894417331</v>
      </c>
      <c r="I2021" s="8">
        <f t="shared" si="409"/>
        <v>15069267.817319032</v>
      </c>
      <c r="J2021" s="8">
        <f t="shared" si="409"/>
        <v>15910929.497138742</v>
      </c>
      <c r="K2021" s="8">
        <f t="shared" si="409"/>
        <v>16101027.33789332</v>
      </c>
      <c r="L2021" s="8">
        <f t="shared" si="409"/>
        <v>15778276.591492372</v>
      </c>
      <c r="M2021" s="8">
        <f t="shared" si="409"/>
        <v>14633395.227234203</v>
      </c>
      <c r="N2021" s="8">
        <f t="shared" si="409"/>
        <v>12915195.558359155</v>
      </c>
      <c r="O2021" s="8">
        <f t="shared" si="409"/>
        <v>12782261.197608214</v>
      </c>
      <c r="P2021" s="8">
        <f t="shared" si="409"/>
        <v>167060261.7048851</v>
      </c>
    </row>
    <row r="2022" spans="1:16" x14ac:dyDescent="0.25">
      <c r="A2022" s="7"/>
      <c r="B2022" s="7"/>
      <c r="C2022" s="7"/>
      <c r="D2022" s="8"/>
      <c r="E2022" s="8"/>
      <c r="F2022" s="8"/>
      <c r="G2022" s="8"/>
      <c r="H2022" s="8"/>
      <c r="I2022" s="8"/>
      <c r="J2022" s="8"/>
      <c r="K2022" s="8"/>
      <c r="L2022" s="8"/>
      <c r="M2022" s="8"/>
      <c r="N2022" s="8"/>
      <c r="O2022" s="8"/>
      <c r="P2022" s="8"/>
    </row>
    <row r="2023" spans="1:16" x14ac:dyDescent="0.25">
      <c r="A2023" s="10" t="s">
        <v>26</v>
      </c>
      <c r="B2023" s="7"/>
      <c r="C2023" s="7"/>
      <c r="D2023" s="8"/>
      <c r="E2023" s="8"/>
      <c r="F2023" s="8"/>
      <c r="G2023" s="8"/>
      <c r="H2023" s="8"/>
      <c r="I2023" s="8"/>
      <c r="J2023" s="8"/>
      <c r="K2023" s="8"/>
      <c r="L2023" s="8"/>
      <c r="M2023" s="8"/>
      <c r="N2023" s="8"/>
      <c r="O2023" s="8"/>
      <c r="P2023" s="8"/>
    </row>
    <row r="2024" spans="1:16" x14ac:dyDescent="0.25">
      <c r="A2024" s="11" t="s">
        <v>16</v>
      </c>
      <c r="B2024" s="7"/>
      <c r="C2024" s="7"/>
      <c r="D2024" s="13">
        <v>6356036.09033198</v>
      </c>
      <c r="E2024" s="13">
        <v>6360574.4525158042</v>
      </c>
      <c r="F2024" s="13">
        <v>6364952.580568172</v>
      </c>
      <c r="G2024" s="13">
        <v>6369587.1148826061</v>
      </c>
      <c r="H2024" s="13">
        <v>6374836.2911466267</v>
      </c>
      <c r="I2024" s="13">
        <v>6380480.288308383</v>
      </c>
      <c r="J2024" s="13">
        <v>6386229.8494953057</v>
      </c>
      <c r="K2024" s="13">
        <v>6392114.9659260381</v>
      </c>
      <c r="L2024" s="13">
        <v>6397766.4212806206</v>
      </c>
      <c r="M2024" s="13">
        <v>6403147.5240798239</v>
      </c>
      <c r="N2024" s="13">
        <v>6408253.9926716825</v>
      </c>
      <c r="O2024" s="13">
        <v>6413332.3830162873</v>
      </c>
      <c r="P2024" s="8">
        <f>AVERAGE(C2024:O2024)</f>
        <v>6383942.6628519436</v>
      </c>
    </row>
    <row r="2025" spans="1:16" x14ac:dyDescent="0.25">
      <c r="A2025" s="11" t="s">
        <v>17</v>
      </c>
      <c r="B2025" s="7"/>
      <c r="C2025" s="7"/>
      <c r="D2025" s="13">
        <v>683984.08767872793</v>
      </c>
      <c r="E2025" s="13">
        <v>684740.70009714924</v>
      </c>
      <c r="F2025" s="13">
        <v>685596.55749056034</v>
      </c>
      <c r="G2025" s="13">
        <v>686280.95585475536</v>
      </c>
      <c r="H2025" s="13">
        <v>686583.55297390954</v>
      </c>
      <c r="I2025" s="13">
        <v>686648.04482108483</v>
      </c>
      <c r="J2025" s="13">
        <v>686639.47795714275</v>
      </c>
      <c r="K2025" s="13">
        <v>686705.51788264816</v>
      </c>
      <c r="L2025" s="13">
        <v>686916.669877304</v>
      </c>
      <c r="M2025" s="13">
        <v>687292.83280101966</v>
      </c>
      <c r="N2025" s="13">
        <v>687833.18794377171</v>
      </c>
      <c r="O2025" s="13">
        <v>688382.3645702264</v>
      </c>
      <c r="P2025" s="8">
        <f>AVERAGE(D2025:O2025)</f>
        <v>686466.99582902493</v>
      </c>
    </row>
    <row r="2026" spans="1:16" x14ac:dyDescent="0.25">
      <c r="A2026" s="11" t="s">
        <v>18</v>
      </c>
      <c r="B2026" s="7"/>
      <c r="C2026" s="7"/>
      <c r="D2026" s="13">
        <v>15797.252229435853</v>
      </c>
      <c r="E2026" s="13">
        <v>16019.192041268856</v>
      </c>
      <c r="F2026" s="13">
        <v>16302.124181263072</v>
      </c>
      <c r="G2026" s="13">
        <v>16500.112259018475</v>
      </c>
      <c r="H2026" s="13">
        <v>16465.262801752662</v>
      </c>
      <c r="I2026" s="13">
        <v>16273.700887165654</v>
      </c>
      <c r="J2026" s="13">
        <v>16049.636825724467</v>
      </c>
      <c r="K2026" s="13">
        <v>15875.015307111389</v>
      </c>
      <c r="L2026" s="13">
        <v>15788.945960631845</v>
      </c>
      <c r="M2026" s="13">
        <v>15808.221404496273</v>
      </c>
      <c r="N2026" s="13">
        <v>15937.941999580205</v>
      </c>
      <c r="O2026" s="13">
        <v>16087.921162563558</v>
      </c>
      <c r="P2026" s="8">
        <f>AVERAGE(D2026:O2026)</f>
        <v>16075.443921667691</v>
      </c>
    </row>
    <row r="2027" spans="1:16" x14ac:dyDescent="0.25">
      <c r="A2027" s="11" t="s">
        <v>19</v>
      </c>
      <c r="B2027" s="7"/>
      <c r="C2027" s="7"/>
      <c r="D2027" s="13">
        <v>6189.6299919027224</v>
      </c>
      <c r="E2027" s="13">
        <v>6195.016799505077</v>
      </c>
      <c r="F2027" s="13">
        <v>6200.4004354135159</v>
      </c>
      <c r="G2027" s="13">
        <v>6205.7809007099277</v>
      </c>
      <c r="H2027" s="13">
        <v>6211.1581964812067</v>
      </c>
      <c r="I2027" s="13">
        <v>6216.532323818491</v>
      </c>
      <c r="J2027" s="13">
        <v>6221.9032838172834</v>
      </c>
      <c r="K2027" s="13">
        <v>6227.271077577926</v>
      </c>
      <c r="L2027" s="13">
        <v>6232.6357062046454</v>
      </c>
      <c r="M2027" s="13">
        <v>6237.9971708067123</v>
      </c>
      <c r="N2027" s="13">
        <v>6243.3554724969526</v>
      </c>
      <c r="O2027" s="13">
        <v>6248.7106123930616</v>
      </c>
      <c r="P2027" s="8">
        <f>AVERAGE(D2027:O2027)</f>
        <v>6219.1993309272939</v>
      </c>
    </row>
    <row r="2028" spans="1:16" x14ac:dyDescent="0.25">
      <c r="A2028" s="11" t="s">
        <v>20</v>
      </c>
      <c r="B2028" s="7"/>
      <c r="C2028" s="7"/>
      <c r="D2028" s="13">
        <v>152.22039187407282</v>
      </c>
      <c r="E2028" s="13">
        <v>152.22039187407282</v>
      </c>
      <c r="F2028" s="13">
        <v>152.22039187407282</v>
      </c>
      <c r="G2028" s="13">
        <v>152.22039187407282</v>
      </c>
      <c r="H2028" s="13">
        <v>152.22039187407282</v>
      </c>
      <c r="I2028" s="13">
        <v>152.22039187407282</v>
      </c>
      <c r="J2028" s="13">
        <v>152.22039187407282</v>
      </c>
      <c r="K2028" s="13">
        <v>152.22039187407282</v>
      </c>
      <c r="L2028" s="13">
        <v>152.22039187407282</v>
      </c>
      <c r="M2028" s="13">
        <v>152.22039187407282</v>
      </c>
      <c r="N2028" s="13">
        <v>152.22039187407282</v>
      </c>
      <c r="O2028" s="13">
        <v>151.22174932025698</v>
      </c>
      <c r="P2028" s="8">
        <f>AVERAGE(D2028:O2028)</f>
        <v>152.13717166125485</v>
      </c>
    </row>
    <row r="2029" spans="1:16" x14ac:dyDescent="0.25">
      <c r="A2029" s="11" t="s">
        <v>21</v>
      </c>
      <c r="B2029" s="7"/>
      <c r="C2029" s="7"/>
      <c r="D2029" s="13">
        <v>27</v>
      </c>
      <c r="E2029" s="13">
        <v>27</v>
      </c>
      <c r="F2029" s="13">
        <v>27</v>
      </c>
      <c r="G2029" s="13">
        <v>27</v>
      </c>
      <c r="H2029" s="13">
        <v>27</v>
      </c>
      <c r="I2029" s="13">
        <v>27</v>
      </c>
      <c r="J2029" s="13">
        <v>27</v>
      </c>
      <c r="K2029" s="13">
        <v>27</v>
      </c>
      <c r="L2029" s="13">
        <v>27</v>
      </c>
      <c r="M2029" s="13">
        <v>27</v>
      </c>
      <c r="N2029" s="13">
        <v>27</v>
      </c>
      <c r="O2029" s="13">
        <v>27</v>
      </c>
      <c r="P2029" s="8">
        <f>AVERAGE(D2029:O2029)</f>
        <v>27</v>
      </c>
    </row>
    <row r="2030" spans="1:16" x14ac:dyDescent="0.25">
      <c r="A2030" s="11"/>
      <c r="B2030" s="7"/>
      <c r="C2030" s="7"/>
      <c r="D2030" s="8"/>
      <c r="E2030" s="8"/>
      <c r="F2030" s="8"/>
      <c r="G2030" s="8"/>
      <c r="H2030" s="8"/>
      <c r="I2030" s="8"/>
      <c r="J2030" s="8"/>
      <c r="K2030" s="8"/>
      <c r="L2030" s="8"/>
      <c r="M2030" s="8"/>
      <c r="N2030" s="8"/>
      <c r="O2030" s="8"/>
      <c r="P2030" s="8"/>
    </row>
    <row r="2031" spans="1:16" x14ac:dyDescent="0.25">
      <c r="A2031" s="10" t="s">
        <v>22</v>
      </c>
      <c r="B2031" s="7"/>
      <c r="C2031" s="7"/>
      <c r="D2031" s="8"/>
      <c r="E2031" s="8"/>
      <c r="F2031" s="8"/>
      <c r="G2031" s="8"/>
      <c r="H2031" s="8"/>
      <c r="I2031" s="8"/>
      <c r="J2031" s="8"/>
      <c r="K2031" s="8"/>
      <c r="L2031" s="8"/>
      <c r="M2031" s="8"/>
      <c r="N2031" s="8"/>
      <c r="O2031" s="8"/>
      <c r="P2031" s="8"/>
    </row>
    <row r="2032" spans="1:16" x14ac:dyDescent="0.25">
      <c r="A2032" s="10" t="s">
        <v>26</v>
      </c>
      <c r="B2032" s="7"/>
      <c r="C2032" s="7"/>
      <c r="D2032" s="8">
        <f t="shared" ref="D2032:P2032" si="410">SUM(D2024:D2031)</f>
        <v>7062186.2806239212</v>
      </c>
      <c r="E2032" s="8">
        <f t="shared" si="410"/>
        <v>7067708.5818456011</v>
      </c>
      <c r="F2032" s="8">
        <f t="shared" si="410"/>
        <v>7073230.8830672828</v>
      </c>
      <c r="G2032" s="8">
        <f t="shared" si="410"/>
        <v>7078753.1842889646</v>
      </c>
      <c r="H2032" s="8">
        <f t="shared" si="410"/>
        <v>7084275.4855106436</v>
      </c>
      <c r="I2032" s="8">
        <f t="shared" si="410"/>
        <v>7089797.7867323263</v>
      </c>
      <c r="J2032" s="8">
        <f t="shared" si="410"/>
        <v>7095320.0879538646</v>
      </c>
      <c r="K2032" s="8">
        <f t="shared" si="410"/>
        <v>7101101.9905852498</v>
      </c>
      <c r="L2032" s="8">
        <f t="shared" si="410"/>
        <v>7106883.8932166351</v>
      </c>
      <c r="M2032" s="8">
        <f t="shared" si="410"/>
        <v>7112665.7958480213</v>
      </c>
      <c r="N2032" s="8">
        <f t="shared" si="410"/>
        <v>7118447.6984794047</v>
      </c>
      <c r="O2032" s="8">
        <f t="shared" si="410"/>
        <v>7124229.6011107909</v>
      </c>
      <c r="P2032" s="8">
        <f t="shared" si="410"/>
        <v>7092883.4391052248</v>
      </c>
    </row>
    <row r="2033" spans="1:16" x14ac:dyDescent="0.25">
      <c r="A2033" s="10"/>
      <c r="B2033" s="7"/>
      <c r="C2033" s="7"/>
      <c r="D2033" s="8"/>
      <c r="E2033" s="8"/>
      <c r="F2033" s="8"/>
      <c r="G2033" s="8"/>
      <c r="H2033" s="8"/>
      <c r="I2033" s="8"/>
      <c r="J2033" s="8"/>
      <c r="K2033" s="8"/>
      <c r="L2033" s="8"/>
      <c r="M2033" s="8"/>
      <c r="N2033" s="8"/>
      <c r="O2033" s="8"/>
      <c r="P2033" s="8"/>
    </row>
    <row r="2034" spans="1:16" x14ac:dyDescent="0.25">
      <c r="A2034" s="11" t="s">
        <v>24</v>
      </c>
      <c r="B2034" s="7"/>
      <c r="C2034" s="7"/>
      <c r="D2034" s="13">
        <v>2</v>
      </c>
      <c r="E2034" s="13">
        <v>2</v>
      </c>
      <c r="F2034" s="13">
        <v>2</v>
      </c>
      <c r="G2034" s="13">
        <v>2</v>
      </c>
      <c r="H2034" s="13">
        <v>2</v>
      </c>
      <c r="I2034" s="13">
        <v>2</v>
      </c>
      <c r="J2034" s="13">
        <v>2</v>
      </c>
      <c r="K2034" s="13">
        <v>2</v>
      </c>
      <c r="L2034" s="13">
        <v>2</v>
      </c>
      <c r="M2034" s="13">
        <v>2</v>
      </c>
      <c r="N2034" s="13">
        <v>2</v>
      </c>
      <c r="O2034" s="13">
        <v>2</v>
      </c>
      <c r="P2034" s="8">
        <f>AVERAGE(D2034:O2034)</f>
        <v>2</v>
      </c>
    </row>
    <row r="2035" spans="1:16" x14ac:dyDescent="0.25">
      <c r="A2035" s="7"/>
      <c r="B2035" s="7"/>
      <c r="C2035" s="7"/>
      <c r="D2035" s="8"/>
      <c r="E2035" s="8"/>
      <c r="F2035" s="8"/>
      <c r="G2035" s="8"/>
      <c r="H2035" s="8"/>
      <c r="I2035" s="8"/>
      <c r="J2035" s="8"/>
      <c r="K2035" s="8"/>
      <c r="L2035" s="8"/>
      <c r="M2035" s="8"/>
      <c r="N2035" s="8"/>
      <c r="O2035" s="8"/>
      <c r="P2035" s="8"/>
    </row>
    <row r="2036" spans="1:16" x14ac:dyDescent="0.25">
      <c r="A2036" s="14" t="s">
        <v>27</v>
      </c>
      <c r="B2036" s="7"/>
      <c r="C2036" s="7"/>
      <c r="D2036" s="8">
        <f t="shared" ref="D2036:P2036" si="411">SUM(D2032:D2034)</f>
        <v>7062188.2806239212</v>
      </c>
      <c r="E2036" s="8">
        <f t="shared" si="411"/>
        <v>7067710.5818456011</v>
      </c>
      <c r="F2036" s="8">
        <f t="shared" si="411"/>
        <v>7073232.8830672828</v>
      </c>
      <c r="G2036" s="8">
        <f t="shared" si="411"/>
        <v>7078755.1842889646</v>
      </c>
      <c r="H2036" s="8">
        <f t="shared" si="411"/>
        <v>7084277.4855106436</v>
      </c>
      <c r="I2036" s="8">
        <f t="shared" si="411"/>
        <v>7089799.7867323263</v>
      </c>
      <c r="J2036" s="8">
        <f t="shared" si="411"/>
        <v>7095322.0879538646</v>
      </c>
      <c r="K2036" s="8">
        <f t="shared" si="411"/>
        <v>7101103.9905852498</v>
      </c>
      <c r="L2036" s="8">
        <f t="shared" si="411"/>
        <v>7106885.8932166351</v>
      </c>
      <c r="M2036" s="8">
        <f t="shared" si="411"/>
        <v>7112667.7958480213</v>
      </c>
      <c r="N2036" s="8">
        <f t="shared" si="411"/>
        <v>7118449.6984794047</v>
      </c>
      <c r="O2036" s="8">
        <f t="shared" si="411"/>
        <v>7124231.6011107909</v>
      </c>
      <c r="P2036" s="8">
        <f t="shared" si="411"/>
        <v>7092885.4391052248</v>
      </c>
    </row>
    <row r="2037" spans="1:16" x14ac:dyDescent="0.25">
      <c r="A2037" s="7"/>
      <c r="B2037" s="7"/>
      <c r="C2037" s="7"/>
      <c r="D2037" s="8"/>
      <c r="E2037" s="8"/>
      <c r="F2037" s="8"/>
      <c r="G2037" s="8"/>
      <c r="H2037" s="8"/>
      <c r="I2037" s="8"/>
      <c r="J2037" s="8"/>
      <c r="K2037" s="8"/>
      <c r="L2037" s="8"/>
      <c r="M2037" s="8"/>
      <c r="N2037" s="8"/>
      <c r="O2037" s="8"/>
      <c r="P2037" s="8"/>
    </row>
    <row r="2038" spans="1:16" x14ac:dyDescent="0.25">
      <c r="A2038" s="10" t="s">
        <v>28</v>
      </c>
      <c r="B2038" s="7"/>
      <c r="C2038" s="7"/>
      <c r="D2038" s="8"/>
      <c r="E2038" s="8"/>
      <c r="F2038" s="8"/>
      <c r="G2038" s="8"/>
      <c r="H2038" s="8"/>
      <c r="I2038" s="8"/>
      <c r="J2038" s="8"/>
      <c r="K2038" s="8"/>
      <c r="L2038" s="8"/>
      <c r="M2038" s="8"/>
      <c r="N2038" s="8"/>
      <c r="O2038" s="8"/>
      <c r="P2038" s="8"/>
    </row>
    <row r="2039" spans="1:16" x14ac:dyDescent="0.25">
      <c r="A2039" s="11" t="s">
        <v>16</v>
      </c>
      <c r="B2039" s="7"/>
      <c r="C2039" s="7"/>
      <c r="D2039" s="8">
        <f t="shared" ref="D2039:P2044" si="412">(D2009/D2024)*1000</f>
        <v>1143.6380901362159</v>
      </c>
      <c r="E2039" s="8">
        <f t="shared" si="412"/>
        <v>1033.9090589570676</v>
      </c>
      <c r="F2039" s="8">
        <f t="shared" si="412"/>
        <v>1014.9725699482277</v>
      </c>
      <c r="G2039" s="8">
        <f t="shared" si="412"/>
        <v>1028.5279828156458</v>
      </c>
      <c r="H2039" s="8">
        <f t="shared" si="412"/>
        <v>1179.7938873791566</v>
      </c>
      <c r="I2039" s="8">
        <f t="shared" si="412"/>
        <v>1319.9093522918465</v>
      </c>
      <c r="J2039" s="8">
        <f t="shared" si="412"/>
        <v>1418.1889603091267</v>
      </c>
      <c r="K2039" s="8">
        <f t="shared" si="412"/>
        <v>1446.7929120058486</v>
      </c>
      <c r="L2039" s="8">
        <f t="shared" si="412"/>
        <v>1403.7236025133723</v>
      </c>
      <c r="M2039" s="8">
        <f t="shared" si="412"/>
        <v>1272.8959958231446</v>
      </c>
      <c r="N2039" s="8">
        <f t="shared" si="412"/>
        <v>1078.1220273062063</v>
      </c>
      <c r="O2039" s="8">
        <f t="shared" si="412"/>
        <v>1053.3406166115208</v>
      </c>
      <c r="P2039" s="8">
        <f t="shared" si="412"/>
        <v>14395.484401418462</v>
      </c>
    </row>
    <row r="2040" spans="1:16" x14ac:dyDescent="0.25">
      <c r="A2040" s="11" t="s">
        <v>17</v>
      </c>
      <c r="B2040" s="7"/>
      <c r="C2040" s="7"/>
      <c r="D2040" s="8">
        <f t="shared" si="412"/>
        <v>7524.9216234476116</v>
      </c>
      <c r="E2040" s="8">
        <f t="shared" si="412"/>
        <v>6856.9435154701659</v>
      </c>
      <c r="F2040" s="8">
        <f t="shared" si="412"/>
        <v>6982.0160782193207</v>
      </c>
      <c r="G2040" s="8">
        <f t="shared" si="412"/>
        <v>7085.5910560972134</v>
      </c>
      <c r="H2040" s="8">
        <f t="shared" si="412"/>
        <v>7773.7930820554457</v>
      </c>
      <c r="I2040" s="8">
        <f t="shared" si="412"/>
        <v>8163.8228138554878</v>
      </c>
      <c r="J2040" s="8">
        <f t="shared" si="412"/>
        <v>8418.9425229186527</v>
      </c>
      <c r="K2040" s="8">
        <f t="shared" si="412"/>
        <v>8437.6917592816117</v>
      </c>
      <c r="L2040" s="8">
        <f t="shared" si="412"/>
        <v>8309.9837160308925</v>
      </c>
      <c r="M2040" s="8">
        <f t="shared" si="412"/>
        <v>7893.8669970008104</v>
      </c>
      <c r="N2040" s="8">
        <f t="shared" si="412"/>
        <v>7284.8244283434487</v>
      </c>
      <c r="O2040" s="8">
        <f t="shared" si="412"/>
        <v>7393.2764484682748</v>
      </c>
      <c r="P2040" s="8">
        <f t="shared" si="412"/>
        <v>92129.026814225959</v>
      </c>
    </row>
    <row r="2041" spans="1:16" x14ac:dyDescent="0.25">
      <c r="A2041" s="11" t="s">
        <v>18</v>
      </c>
      <c r="B2041" s="7"/>
      <c r="C2041" s="7"/>
      <c r="D2041" s="8">
        <f t="shared" si="412"/>
        <v>18512.84825046458</v>
      </c>
      <c r="E2041" s="8">
        <f t="shared" si="412"/>
        <v>18210.43493679964</v>
      </c>
      <c r="F2041" s="8">
        <f t="shared" si="412"/>
        <v>17915.941917290744</v>
      </c>
      <c r="G2041" s="8">
        <f t="shared" si="412"/>
        <v>17736.031584486285</v>
      </c>
      <c r="H2041" s="8">
        <f t="shared" si="412"/>
        <v>17843.28536814528</v>
      </c>
      <c r="I2041" s="8">
        <f t="shared" si="412"/>
        <v>18107.928357044082</v>
      </c>
      <c r="J2041" s="8">
        <f t="shared" si="412"/>
        <v>18400.82475992422</v>
      </c>
      <c r="K2041" s="8">
        <f t="shared" si="412"/>
        <v>18607.830839914375</v>
      </c>
      <c r="L2041" s="8">
        <f t="shared" si="412"/>
        <v>18664.922967942781</v>
      </c>
      <c r="M2041" s="8">
        <f t="shared" si="412"/>
        <v>18575.048596532321</v>
      </c>
      <c r="N2041" s="8">
        <f t="shared" si="412"/>
        <v>18324.215789773843</v>
      </c>
      <c r="O2041" s="8">
        <f t="shared" si="412"/>
        <v>18134.400802286393</v>
      </c>
      <c r="P2041" s="8">
        <f t="shared" si="412"/>
        <v>218981.17485879484</v>
      </c>
    </row>
    <row r="2042" spans="1:16" x14ac:dyDescent="0.25">
      <c r="A2042" s="11" t="s">
        <v>19</v>
      </c>
      <c r="B2042" s="7"/>
      <c r="C2042" s="7"/>
      <c r="D2042" s="8">
        <f t="shared" si="412"/>
        <v>10023.090097849543</v>
      </c>
      <c r="E2042" s="8">
        <f t="shared" si="412"/>
        <v>9254.625508401461</v>
      </c>
      <c r="F2042" s="8">
        <f t="shared" si="412"/>
        <v>9253.7025145834014</v>
      </c>
      <c r="G2042" s="8">
        <f t="shared" si="412"/>
        <v>9683.3354939180335</v>
      </c>
      <c r="H2042" s="8">
        <f t="shared" si="412"/>
        <v>9611.3654625605614</v>
      </c>
      <c r="I2042" s="8">
        <f t="shared" si="412"/>
        <v>8949.6898162676098</v>
      </c>
      <c r="J2042" s="8">
        <f t="shared" si="412"/>
        <v>9283.6275260785605</v>
      </c>
      <c r="K2042" s="8">
        <f t="shared" si="412"/>
        <v>10826.442009275021</v>
      </c>
      <c r="L2042" s="8">
        <f t="shared" si="412"/>
        <v>9468.9148463097044</v>
      </c>
      <c r="M2042" s="8">
        <f t="shared" si="412"/>
        <v>8794.6708331326572</v>
      </c>
      <c r="N2042" s="8">
        <f t="shared" si="412"/>
        <v>8668.4115468631808</v>
      </c>
      <c r="O2042" s="8">
        <f t="shared" si="412"/>
        <v>10048.320796578197</v>
      </c>
      <c r="P2042" s="8">
        <f t="shared" si="412"/>
        <v>113863.90476741335</v>
      </c>
    </row>
    <row r="2043" spans="1:16" x14ac:dyDescent="0.25">
      <c r="A2043" s="11" t="s">
        <v>20</v>
      </c>
      <c r="B2043" s="7"/>
      <c r="C2043" s="7"/>
      <c r="D2043" s="8">
        <f t="shared" si="412"/>
        <v>10356.849127244208</v>
      </c>
      <c r="E2043" s="8">
        <f t="shared" si="412"/>
        <v>10711.611193906638</v>
      </c>
      <c r="F2043" s="8">
        <f t="shared" si="412"/>
        <v>12065.349754690325</v>
      </c>
      <c r="G2043" s="8">
        <f t="shared" si="412"/>
        <v>11981.665873315855</v>
      </c>
      <c r="H2043" s="8">
        <f t="shared" si="412"/>
        <v>13542.253870284363</v>
      </c>
      <c r="I2043" s="8">
        <f t="shared" si="412"/>
        <v>12718.130375038958</v>
      </c>
      <c r="J2043" s="8">
        <f t="shared" si="412"/>
        <v>12130.884613404671</v>
      </c>
      <c r="K2043" s="8">
        <f t="shared" si="412"/>
        <v>12028.778350807121</v>
      </c>
      <c r="L2043" s="8">
        <f t="shared" si="412"/>
        <v>12964.30084134993</v>
      </c>
      <c r="M2043" s="8">
        <f t="shared" si="412"/>
        <v>12370.165973240173</v>
      </c>
      <c r="N2043" s="8">
        <f t="shared" si="412"/>
        <v>12008.342908362578</v>
      </c>
      <c r="O2043" s="8">
        <f t="shared" si="412"/>
        <v>11513.956611868834</v>
      </c>
      <c r="P2043" s="8">
        <f t="shared" si="412"/>
        <v>144395.69451294359</v>
      </c>
    </row>
    <row r="2044" spans="1:16" x14ac:dyDescent="0.25">
      <c r="A2044" s="11" t="s">
        <v>21</v>
      </c>
      <c r="B2044" s="7"/>
      <c r="C2044" s="7"/>
      <c r="D2044" s="8">
        <f>(D2014/D2029)*1000</f>
        <v>286412.34685408842</v>
      </c>
      <c r="E2044" s="8">
        <f t="shared" si="412"/>
        <v>261268.52084613557</v>
      </c>
      <c r="F2044" s="8">
        <f t="shared" si="412"/>
        <v>245941.97371182643</v>
      </c>
      <c r="G2044" s="8">
        <f t="shared" si="412"/>
        <v>285643.20323494868</v>
      </c>
      <c r="H2044" s="8">
        <f t="shared" si="412"/>
        <v>289994.45143695251</v>
      </c>
      <c r="I2044" s="8">
        <f t="shared" si="412"/>
        <v>285785.80362167663</v>
      </c>
      <c r="J2044" s="8">
        <f t="shared" si="412"/>
        <v>300243.19522418885</v>
      </c>
      <c r="K2044" s="8">
        <f t="shared" si="412"/>
        <v>301848.40716046444</v>
      </c>
      <c r="L2044" s="8">
        <f t="shared" si="412"/>
        <v>299536.01481604285</v>
      </c>
      <c r="M2044" s="8">
        <f t="shared" si="412"/>
        <v>296633.8848285526</v>
      </c>
      <c r="N2044" s="8">
        <f t="shared" si="412"/>
        <v>269159.23540472082</v>
      </c>
      <c r="O2044" s="8">
        <f t="shared" si="412"/>
        <v>256429.01181126069</v>
      </c>
      <c r="P2044" s="8">
        <f t="shared" si="412"/>
        <v>3378896.0489508584</v>
      </c>
    </row>
    <row r="2045" spans="1:16" x14ac:dyDescent="0.25">
      <c r="A2045" s="11"/>
      <c r="B2045" s="7"/>
      <c r="C2045" s="7"/>
      <c r="D2045" s="8"/>
      <c r="E2045" s="8"/>
      <c r="F2045" s="8"/>
      <c r="G2045" s="8"/>
      <c r="H2045" s="8"/>
      <c r="I2045" s="8"/>
      <c r="J2045" s="8"/>
      <c r="K2045" s="8"/>
      <c r="L2045" s="8"/>
      <c r="M2045" s="8"/>
      <c r="N2045" s="8"/>
      <c r="O2045" s="8"/>
      <c r="P2045" s="8"/>
    </row>
    <row r="2046" spans="1:16" x14ac:dyDescent="0.25">
      <c r="A2046" s="10" t="s">
        <v>22</v>
      </c>
      <c r="B2046" s="7"/>
      <c r="C2046" s="7"/>
      <c r="D2046" s="8"/>
      <c r="E2046" s="8"/>
      <c r="F2046" s="8"/>
      <c r="G2046" s="8"/>
      <c r="H2046" s="8"/>
      <c r="I2046" s="8"/>
      <c r="J2046" s="8"/>
      <c r="K2046" s="8"/>
      <c r="L2046" s="8"/>
      <c r="M2046" s="8"/>
      <c r="N2046" s="8"/>
      <c r="O2046" s="8"/>
      <c r="P2046" s="8"/>
    </row>
    <row r="2047" spans="1:16" x14ac:dyDescent="0.25">
      <c r="A2047" s="10" t="s">
        <v>28</v>
      </c>
      <c r="B2047" s="7"/>
      <c r="C2047" s="7"/>
      <c r="D2047" s="8">
        <f t="shared" ref="D2047:P2047" si="413">(D2017/D2032)*1000</f>
        <v>1809.6000485135414</v>
      </c>
      <c r="E2047" s="8">
        <f t="shared" si="413"/>
        <v>1645.4014063949367</v>
      </c>
      <c r="F2047" s="8">
        <f t="shared" si="413"/>
        <v>1640.6957802365512</v>
      </c>
      <c r="G2047" s="8">
        <f t="shared" si="413"/>
        <v>1663.6093777854537</v>
      </c>
      <c r="H2047" s="8">
        <f t="shared" si="413"/>
        <v>1866.3495995217245</v>
      </c>
      <c r="I2047" s="8">
        <f t="shared" si="413"/>
        <v>2029.2962129699674</v>
      </c>
      <c r="J2047" s="8">
        <f t="shared" si="413"/>
        <v>2142.3558490063801</v>
      </c>
      <c r="K2047" s="8">
        <f t="shared" si="413"/>
        <v>2170.8005118245514</v>
      </c>
      <c r="L2047" s="8">
        <f t="shared" si="413"/>
        <v>2118.0504643479535</v>
      </c>
      <c r="M2047" s="8">
        <f t="shared" si="413"/>
        <v>1959.0869546147139</v>
      </c>
      <c r="N2047" s="8">
        <f t="shared" si="413"/>
        <v>1724.3772509540072</v>
      </c>
      <c r="O2047" s="8">
        <f t="shared" si="413"/>
        <v>1713.5920509483149</v>
      </c>
      <c r="P2047" s="8">
        <f t="shared" si="413"/>
        <v>22485.219829178845</v>
      </c>
    </row>
    <row r="2048" spans="1:16" x14ac:dyDescent="0.25">
      <c r="A2048" s="10"/>
      <c r="B2048" s="7"/>
      <c r="C2048" s="7"/>
      <c r="D2048" s="8"/>
      <c r="E2048" s="8"/>
      <c r="F2048" s="8"/>
      <c r="G2048" s="8"/>
      <c r="H2048" s="8"/>
      <c r="I2048" s="8"/>
      <c r="J2048" s="8"/>
      <c r="K2048" s="8"/>
      <c r="L2048" s="8"/>
      <c r="M2048" s="8"/>
      <c r="N2048" s="8"/>
      <c r="O2048" s="8"/>
      <c r="P2048" s="8"/>
    </row>
    <row r="2049" spans="1:32" x14ac:dyDescent="0.25">
      <c r="A2049" s="11" t="s">
        <v>24</v>
      </c>
      <c r="B2049" s="7"/>
      <c r="C2049" s="7"/>
      <c r="D2049" s="8">
        <f t="shared" ref="D2049:P2049" si="414">(D2019/D2034)*1000</f>
        <v>268880857.42710072</v>
      </c>
      <c r="E2049" s="8">
        <f t="shared" si="414"/>
        <v>266819548.52067253</v>
      </c>
      <c r="F2049" s="8">
        <f t="shared" si="414"/>
        <v>257934106.35665902</v>
      </c>
      <c r="G2049" s="8">
        <f t="shared" si="414"/>
        <v>304382019.66386086</v>
      </c>
      <c r="H2049" s="8">
        <f t="shared" si="414"/>
        <v>330945089.5664854</v>
      </c>
      <c r="I2049" s="8">
        <f t="shared" si="414"/>
        <v>340984008.99013323</v>
      </c>
      <c r="J2049" s="8">
        <f t="shared" si="414"/>
        <v>355114503.06915861</v>
      </c>
      <c r="K2049" s="8">
        <f t="shared" si="414"/>
        <v>342975751.10625911</v>
      </c>
      <c r="L2049" s="8">
        <f t="shared" si="414"/>
        <v>362768930.6989426</v>
      </c>
      <c r="M2049" s="8">
        <f t="shared" si="414"/>
        <v>349532227.02703178</v>
      </c>
      <c r="N2049" s="8">
        <f t="shared" si="414"/>
        <v>320153142.49768019</v>
      </c>
      <c r="O2049" s="8">
        <f t="shared" si="414"/>
        <v>287118992.00703955</v>
      </c>
      <c r="P2049" s="8">
        <f t="shared" si="414"/>
        <v>3787609176.9310226</v>
      </c>
    </row>
    <row r="2050" spans="1:32" x14ac:dyDescent="0.25">
      <c r="A2050" s="7"/>
      <c r="B2050" s="7"/>
      <c r="C2050" s="7"/>
      <c r="D2050" s="8"/>
      <c r="E2050" s="8"/>
      <c r="F2050" s="8"/>
      <c r="G2050" s="8"/>
      <c r="H2050" s="8"/>
      <c r="I2050" s="8"/>
      <c r="J2050" s="8"/>
      <c r="K2050" s="8"/>
      <c r="L2050" s="8"/>
      <c r="M2050" s="8"/>
      <c r="N2050" s="8"/>
      <c r="O2050" s="8"/>
      <c r="P2050" s="8"/>
    </row>
    <row r="2051" spans="1:32" x14ac:dyDescent="0.25">
      <c r="A2051" s="14" t="s">
        <v>29</v>
      </c>
      <c r="B2051" s="7"/>
      <c r="C2051" s="7"/>
      <c r="D2051" s="8">
        <f t="shared" ref="D2051:P2051" si="415">(D2021/D2036)*1000</f>
        <v>1885.7461486011753</v>
      </c>
      <c r="E2051" s="8">
        <f t="shared" si="415"/>
        <v>1720.9047536329022</v>
      </c>
      <c r="F2051" s="8">
        <f t="shared" si="415"/>
        <v>1713.6277676106265</v>
      </c>
      <c r="G2051" s="8">
        <f t="shared" si="415"/>
        <v>1749.6076495522311</v>
      </c>
      <c r="H2051" s="8">
        <f t="shared" si="415"/>
        <v>1959.7799384359632</v>
      </c>
      <c r="I2051" s="8">
        <f t="shared" si="415"/>
        <v>2125.4856654089558</v>
      </c>
      <c r="J2051" s="8">
        <f t="shared" si="415"/>
        <v>2242.4534503023679</v>
      </c>
      <c r="K2051" s="8">
        <f t="shared" si="415"/>
        <v>2267.3977679020481</v>
      </c>
      <c r="L2051" s="8">
        <f t="shared" si="415"/>
        <v>2220.1392886513609</v>
      </c>
      <c r="M2051" s="8">
        <f t="shared" si="415"/>
        <v>2057.3708272691101</v>
      </c>
      <c r="N2051" s="8">
        <f t="shared" si="415"/>
        <v>1814.3270101519454</v>
      </c>
      <c r="O2051" s="8">
        <f t="shared" si="415"/>
        <v>1794.1950673831602</v>
      </c>
      <c r="P2051" s="8">
        <f t="shared" si="415"/>
        <v>23553.215844123366</v>
      </c>
    </row>
    <row r="2053" spans="1:32" x14ac:dyDescent="0.25">
      <c r="A2053" s="1" t="s">
        <v>76</v>
      </c>
      <c r="B2053" s="2"/>
      <c r="C2053" s="2"/>
      <c r="D2053" s="3"/>
      <c r="E2053" s="3"/>
      <c r="F2053" s="3"/>
      <c r="G2053" s="3"/>
      <c r="H2053" s="3"/>
      <c r="I2053" s="3"/>
      <c r="J2053" s="2"/>
      <c r="K2053" s="3"/>
      <c r="L2053" s="3"/>
      <c r="M2053" s="3"/>
      <c r="N2053" s="3"/>
      <c r="O2053" s="3"/>
      <c r="P2053" s="3"/>
    </row>
    <row r="2054" spans="1:32" x14ac:dyDescent="0.25">
      <c r="A2054" s="1" t="s">
        <v>1</v>
      </c>
      <c r="B2054" s="2"/>
      <c r="C2054" s="2"/>
      <c r="D2054" s="3"/>
      <c r="E2054" s="3"/>
      <c r="F2054" s="3"/>
      <c r="G2054" s="3"/>
      <c r="H2054" s="3"/>
      <c r="I2054" s="2"/>
      <c r="J2054" s="3"/>
      <c r="K2054" s="3"/>
      <c r="L2054" s="3"/>
      <c r="M2054" s="3"/>
      <c r="N2054" s="3"/>
      <c r="O2054" s="3"/>
      <c r="P2054" s="3"/>
    </row>
    <row r="2055" spans="1:32" x14ac:dyDescent="0.25">
      <c r="A2055" s="1" t="s">
        <v>31</v>
      </c>
      <c r="B2055" s="2"/>
      <c r="C2055" s="2"/>
      <c r="D2055" s="3"/>
      <c r="E2055" s="3"/>
      <c r="F2055" s="3"/>
      <c r="G2055" s="3"/>
      <c r="H2055" s="3"/>
      <c r="I2055" s="2"/>
      <c r="J2055" s="3"/>
      <c r="K2055" s="3"/>
      <c r="L2055" s="3"/>
      <c r="M2055" s="3"/>
      <c r="N2055" s="3"/>
      <c r="O2055" s="3"/>
      <c r="P2055" s="3"/>
    </row>
    <row r="2056" spans="1:32" x14ac:dyDescent="0.25">
      <c r="A2056" s="7"/>
      <c r="B2056" s="7"/>
      <c r="C2056" s="7"/>
      <c r="D2056" s="8"/>
      <c r="E2056" s="8"/>
      <c r="F2056" s="8"/>
      <c r="G2056" s="8"/>
      <c r="H2056" s="8"/>
      <c r="I2056" s="8"/>
      <c r="J2056" s="8"/>
      <c r="K2056" s="8"/>
      <c r="L2056" s="8"/>
      <c r="M2056" s="8"/>
      <c r="N2056" s="8"/>
      <c r="O2056" s="8"/>
      <c r="P2056" s="8"/>
    </row>
    <row r="2057" spans="1:32" x14ac:dyDescent="0.25">
      <c r="A2057" s="7"/>
      <c r="B2057" s="7"/>
      <c r="C2057" s="7"/>
      <c r="D2057" s="9" t="s">
        <v>2</v>
      </c>
      <c r="E2057" s="9" t="s">
        <v>3</v>
      </c>
      <c r="F2057" s="9" t="s">
        <v>4</v>
      </c>
      <c r="G2057" s="9" t="s">
        <v>5</v>
      </c>
      <c r="H2057" s="9" t="s">
        <v>6</v>
      </c>
      <c r="I2057" s="9" t="s">
        <v>7</v>
      </c>
      <c r="J2057" s="9" t="s">
        <v>8</v>
      </c>
      <c r="K2057" s="9" t="s">
        <v>9</v>
      </c>
      <c r="L2057" s="9" t="s">
        <v>10</v>
      </c>
      <c r="M2057" s="9" t="s">
        <v>11</v>
      </c>
      <c r="N2057" s="9" t="s">
        <v>12</v>
      </c>
      <c r="O2057" s="9" t="s">
        <v>13</v>
      </c>
      <c r="P2057" s="9" t="s">
        <v>14</v>
      </c>
      <c r="U2057" s="9" t="s">
        <v>2</v>
      </c>
      <c r="V2057" s="9" t="s">
        <v>3</v>
      </c>
      <c r="W2057" s="9" t="s">
        <v>4</v>
      </c>
      <c r="X2057" s="9" t="s">
        <v>5</v>
      </c>
      <c r="Y2057" s="9" t="s">
        <v>6</v>
      </c>
      <c r="Z2057" s="9" t="s">
        <v>7</v>
      </c>
      <c r="AA2057" s="9" t="s">
        <v>8</v>
      </c>
      <c r="AB2057" s="9" t="s">
        <v>9</v>
      </c>
      <c r="AC2057" s="9" t="s">
        <v>10</v>
      </c>
      <c r="AD2057" s="9" t="s">
        <v>11</v>
      </c>
      <c r="AE2057" s="9" t="s">
        <v>12</v>
      </c>
      <c r="AF2057" s="9" t="s">
        <v>13</v>
      </c>
    </row>
    <row r="2058" spans="1:32" x14ac:dyDescent="0.25">
      <c r="A2058" s="10" t="s">
        <v>15</v>
      </c>
      <c r="B2058" s="7"/>
      <c r="C2058" s="7"/>
      <c r="D2058" s="8"/>
      <c r="E2058" s="8"/>
      <c r="F2058" s="8"/>
      <c r="G2058" s="8"/>
      <c r="H2058" s="8"/>
      <c r="I2058" s="8"/>
      <c r="J2058" s="8"/>
      <c r="K2058" s="8"/>
      <c r="L2058" s="8"/>
      <c r="M2058" s="8"/>
      <c r="N2058" s="8"/>
      <c r="O2058" s="8"/>
      <c r="P2058" s="8"/>
    </row>
    <row r="2059" spans="1:32" x14ac:dyDescent="0.25">
      <c r="A2059" s="11" t="s">
        <v>16</v>
      </c>
      <c r="B2059" s="7"/>
      <c r="C2059" s="7"/>
      <c r="D2059" s="8">
        <v>7367161.7075976683</v>
      </c>
      <c r="E2059" s="8">
        <v>6665230.1760684866</v>
      </c>
      <c r="F2059" s="8">
        <v>6548476.135227398</v>
      </c>
      <c r="G2059" s="8">
        <v>6640519.0036801528</v>
      </c>
      <c r="H2059" s="8">
        <v>7621648.422182858</v>
      </c>
      <c r="I2059" s="8">
        <v>8532296.5297033973</v>
      </c>
      <c r="J2059" s="8">
        <v>9174657.2986515556</v>
      </c>
      <c r="K2059" s="8">
        <v>9368072.6952704322</v>
      </c>
      <c r="L2059" s="8">
        <v>9097519.1191804931</v>
      </c>
      <c r="M2059" s="8">
        <v>8257608.9012903338</v>
      </c>
      <c r="N2059" s="8">
        <v>7001757.2658222932</v>
      </c>
      <c r="O2059" s="8">
        <v>6847594.0563785573</v>
      </c>
      <c r="P2059" s="8">
        <f>SUM(D2059:O2059)</f>
        <v>93122541.311053619</v>
      </c>
      <c r="U2059" s="22">
        <f>+AF2009+1</f>
        <v>385</v>
      </c>
      <c r="V2059" s="22">
        <f>+U2059+1</f>
        <v>386</v>
      </c>
      <c r="W2059" s="22">
        <f t="shared" ref="W2059:AF2059" si="416">+V2059+1</f>
        <v>387</v>
      </c>
      <c r="X2059" s="22">
        <f t="shared" si="416"/>
        <v>388</v>
      </c>
      <c r="Y2059" s="22">
        <f t="shared" si="416"/>
        <v>389</v>
      </c>
      <c r="Z2059" s="22">
        <f t="shared" si="416"/>
        <v>390</v>
      </c>
      <c r="AA2059" s="22">
        <f t="shared" si="416"/>
        <v>391</v>
      </c>
      <c r="AB2059" s="22">
        <f t="shared" si="416"/>
        <v>392</v>
      </c>
      <c r="AC2059" s="22">
        <f t="shared" si="416"/>
        <v>393</v>
      </c>
      <c r="AD2059" s="22">
        <f t="shared" si="416"/>
        <v>394</v>
      </c>
      <c r="AE2059" s="22">
        <f t="shared" si="416"/>
        <v>395</v>
      </c>
      <c r="AF2059" s="22">
        <f t="shared" si="416"/>
        <v>396</v>
      </c>
    </row>
    <row r="2060" spans="1:32" x14ac:dyDescent="0.25">
      <c r="A2060" s="11" t="s">
        <v>17</v>
      </c>
      <c r="B2060" s="7"/>
      <c r="C2060" s="7"/>
      <c r="D2060" s="8">
        <v>5196014.9470345704</v>
      </c>
      <c r="E2060" s="8">
        <v>4740070.9066401338</v>
      </c>
      <c r="F2060" s="8">
        <v>4832202.9969886104</v>
      </c>
      <c r="G2060" s="8">
        <v>4908823.689881389</v>
      </c>
      <c r="H2060" s="8">
        <v>5388598.7067081211</v>
      </c>
      <c r="I2060" s="8">
        <v>5660242.9205403309</v>
      </c>
      <c r="J2060" s="8">
        <v>5837343.1610107012</v>
      </c>
      <c r="K2060" s="8">
        <v>5851011.3178684916</v>
      </c>
      <c r="L2060" s="8">
        <v>5763882.1384650096</v>
      </c>
      <c r="M2060" s="8">
        <v>5477706.5545629505</v>
      </c>
      <c r="N2060" s="8">
        <v>5058045.5415021395</v>
      </c>
      <c r="O2060" s="8">
        <v>5136638.2540603755</v>
      </c>
      <c r="P2060" s="8">
        <f>SUM(D2060:O2060)</f>
        <v>63850581.135262817</v>
      </c>
    </row>
    <row r="2061" spans="1:32" x14ac:dyDescent="0.25">
      <c r="A2061" s="11" t="s">
        <v>18</v>
      </c>
      <c r="B2061" s="7"/>
      <c r="C2061" s="7"/>
      <c r="D2061" s="8">
        <v>292452.13329785923</v>
      </c>
      <c r="E2061" s="8">
        <v>291716.45440762513</v>
      </c>
      <c r="F2061" s="8">
        <v>292067.90995997016</v>
      </c>
      <c r="G2061" s="8">
        <v>292646.51217352098</v>
      </c>
      <c r="H2061" s="8">
        <v>293794.38283318008</v>
      </c>
      <c r="I2061" s="8">
        <v>294683.00976876036</v>
      </c>
      <c r="J2061" s="8">
        <v>295326.55469058233</v>
      </c>
      <c r="K2061" s="8">
        <v>295399.59941578005</v>
      </c>
      <c r="L2061" s="8">
        <v>294699.46010020474</v>
      </c>
      <c r="M2061" s="8">
        <v>293638.48081326066</v>
      </c>
      <c r="N2061" s="8">
        <v>292050.28844520735</v>
      </c>
      <c r="O2061" s="8">
        <v>291744.81043751282</v>
      </c>
      <c r="P2061" s="8">
        <f t="shared" ref="P2061:P2064" si="417">SUM(D2061:O2061)</f>
        <v>3520219.5963434633</v>
      </c>
    </row>
    <row r="2062" spans="1:32" x14ac:dyDescent="0.25">
      <c r="A2062" s="11" t="s">
        <v>19</v>
      </c>
      <c r="B2062" s="7"/>
      <c r="C2062" s="7"/>
      <c r="D2062" s="8">
        <v>62039.219081192728</v>
      </c>
      <c r="E2062" s="8">
        <v>57332.560497675266</v>
      </c>
      <c r="F2062" s="8">
        <v>57376.661100610072</v>
      </c>
      <c r="G2062" s="8">
        <v>60092.65846332306</v>
      </c>
      <c r="H2062" s="8">
        <v>59697.711372159421</v>
      </c>
      <c r="I2062" s="8">
        <v>55636.036030976764</v>
      </c>
      <c r="J2062" s="8">
        <v>57761.832590244725</v>
      </c>
      <c r="K2062" s="8">
        <v>67419.189197432977</v>
      </c>
      <c r="L2062" s="8">
        <v>59016.296770121138</v>
      </c>
      <c r="M2062" s="8">
        <v>54861.131775257832</v>
      </c>
      <c r="N2062" s="8">
        <v>54119.974668964016</v>
      </c>
      <c r="O2062" s="8">
        <v>62789.048798308082</v>
      </c>
      <c r="P2062" s="8">
        <f t="shared" si="417"/>
        <v>708142.32034626615</v>
      </c>
    </row>
    <row r="2063" spans="1:32" x14ac:dyDescent="0.25">
      <c r="A2063" s="11" t="s">
        <v>20</v>
      </c>
      <c r="B2063" s="7"/>
      <c r="C2063" s="7"/>
      <c r="D2063" s="8">
        <v>1573.8686453466082</v>
      </c>
      <c r="E2063" s="8">
        <v>1627.5215197761861</v>
      </c>
      <c r="F2063" s="8">
        <v>1833.3729304593128</v>
      </c>
      <c r="G2063" s="8">
        <v>1821.0778585351436</v>
      </c>
      <c r="H2063" s="8">
        <v>2058.7504899926471</v>
      </c>
      <c r="I2063" s="8">
        <v>1933.4243588078027</v>
      </c>
      <c r="J2063" s="8">
        <v>1844.3679669211174</v>
      </c>
      <c r="K2063" s="8">
        <v>1828.8107019638587</v>
      </c>
      <c r="L2063" s="8">
        <v>1970.6349758951353</v>
      </c>
      <c r="M2063" s="8">
        <v>1880.1204305697693</v>
      </c>
      <c r="N2063" s="8">
        <v>1824.6178167137164</v>
      </c>
      <c r="O2063" s="8">
        <v>1738.2718037895293</v>
      </c>
      <c r="P2063" s="8">
        <f t="shared" si="417"/>
        <v>21934.839498770823</v>
      </c>
    </row>
    <row r="2064" spans="1:32" x14ac:dyDescent="0.25">
      <c r="A2064" s="11" t="s">
        <v>21</v>
      </c>
      <c r="B2064" s="7"/>
      <c r="C2064" s="7"/>
      <c r="D2064" s="8">
        <v>7733.1333688676332</v>
      </c>
      <c r="E2064" s="8">
        <v>7054.2500703871392</v>
      </c>
      <c r="F2064" s="8">
        <v>6640.4332850456312</v>
      </c>
      <c r="G2064" s="8">
        <v>7712.3664658248472</v>
      </c>
      <c r="H2064" s="8">
        <v>7829.8502114534431</v>
      </c>
      <c r="I2064" s="8">
        <v>7716.2167015195009</v>
      </c>
      <c r="J2064" s="8">
        <v>8106.5662789640874</v>
      </c>
      <c r="K2064" s="8">
        <v>8149.9069863785971</v>
      </c>
      <c r="L2064" s="8">
        <v>8087.4723957294436</v>
      </c>
      <c r="M2064" s="8">
        <v>8009.1148895231227</v>
      </c>
      <c r="N2064" s="8">
        <v>7267.2993586387583</v>
      </c>
      <c r="O2064" s="8">
        <v>6923.5833171725235</v>
      </c>
      <c r="P2064" s="8">
        <f t="shared" si="417"/>
        <v>91230.19332950472</v>
      </c>
    </row>
    <row r="2065" spans="1:16" x14ac:dyDescent="0.25">
      <c r="A2065" s="11"/>
      <c r="B2065" s="7"/>
      <c r="C2065" s="7"/>
      <c r="D2065" s="8"/>
      <c r="E2065" s="8"/>
      <c r="F2065" s="8"/>
      <c r="G2065" s="8"/>
      <c r="H2065" s="8"/>
      <c r="I2065" s="8"/>
      <c r="J2065" s="8"/>
      <c r="K2065" s="8"/>
      <c r="L2065" s="8"/>
      <c r="M2065" s="8"/>
      <c r="N2065" s="8"/>
      <c r="O2065" s="8"/>
      <c r="P2065" s="8"/>
    </row>
    <row r="2066" spans="1:16" x14ac:dyDescent="0.25">
      <c r="A2066" s="10" t="s">
        <v>22</v>
      </c>
      <c r="B2066" s="7"/>
      <c r="C2066" s="7"/>
      <c r="D2066" s="8"/>
      <c r="E2066" s="8"/>
      <c r="F2066" s="8"/>
      <c r="G2066" s="8"/>
      <c r="H2066" s="8"/>
      <c r="I2066" s="8"/>
      <c r="J2066" s="8"/>
      <c r="K2066" s="8"/>
      <c r="L2066" s="8"/>
      <c r="M2066" s="8"/>
      <c r="N2066" s="8"/>
      <c r="O2066" s="8"/>
      <c r="P2066" s="8"/>
    </row>
    <row r="2067" spans="1:16" x14ac:dyDescent="0.25">
      <c r="A2067" s="10" t="s">
        <v>23</v>
      </c>
      <c r="B2067" s="7"/>
      <c r="C2067" s="7"/>
      <c r="D2067" s="8">
        <f t="shared" ref="D2067:P2067" si="418">SUM(D2059:D2066)</f>
        <v>12926975.009025505</v>
      </c>
      <c r="E2067" s="8">
        <f t="shared" si="418"/>
        <v>11763031.869204083</v>
      </c>
      <c r="F2067" s="8">
        <f t="shared" si="418"/>
        <v>11738597.509492094</v>
      </c>
      <c r="G2067" s="8">
        <f t="shared" si="418"/>
        <v>11911615.308522748</v>
      </c>
      <c r="H2067" s="8">
        <f t="shared" si="418"/>
        <v>13373627.823797766</v>
      </c>
      <c r="I2067" s="8">
        <f t="shared" si="418"/>
        <v>14552508.13710379</v>
      </c>
      <c r="J2067" s="8">
        <f t="shared" si="418"/>
        <v>15375039.78118897</v>
      </c>
      <c r="K2067" s="8">
        <f t="shared" si="418"/>
        <v>15591881.519440478</v>
      </c>
      <c r="L2067" s="8">
        <f t="shared" si="418"/>
        <v>15225175.121887455</v>
      </c>
      <c r="M2067" s="8">
        <f t="shared" si="418"/>
        <v>14093704.303761896</v>
      </c>
      <c r="N2067" s="8">
        <f t="shared" si="418"/>
        <v>12415064.987613957</v>
      </c>
      <c r="O2067" s="8">
        <f t="shared" si="418"/>
        <v>12347428.024795715</v>
      </c>
      <c r="P2067" s="8">
        <f t="shared" si="418"/>
        <v>161314649.39583442</v>
      </c>
    </row>
    <row r="2068" spans="1:16" x14ac:dyDescent="0.25">
      <c r="A2068" s="10"/>
      <c r="B2068" s="7"/>
      <c r="C2068" s="7"/>
      <c r="D2068" s="8"/>
      <c r="E2068" s="8"/>
      <c r="F2068" s="8"/>
      <c r="G2068" s="8"/>
      <c r="H2068" s="8"/>
      <c r="I2068" s="8"/>
      <c r="J2068" s="8"/>
      <c r="K2068" s="8"/>
      <c r="L2068" s="8"/>
      <c r="M2068" s="8"/>
      <c r="N2068" s="8"/>
      <c r="O2068" s="8"/>
      <c r="P2068" s="8"/>
    </row>
    <row r="2069" spans="1:16" x14ac:dyDescent="0.25">
      <c r="A2069" s="11" t="s">
        <v>24</v>
      </c>
      <c r="B2069" s="7"/>
      <c r="C2069" s="7"/>
      <c r="D2069" s="8">
        <v>545603.98517272749</v>
      </c>
      <c r="E2069" s="8">
        <v>541418.84613448591</v>
      </c>
      <c r="F2069" s="8">
        <v>523394.22815199062</v>
      </c>
      <c r="G2069" s="8">
        <v>617653.22992363351</v>
      </c>
      <c r="H2069" s="8">
        <v>671564.16108282562</v>
      </c>
      <c r="I2069" s="8">
        <v>691909.65930597472</v>
      </c>
      <c r="J2069" s="8">
        <v>720569.13941843517</v>
      </c>
      <c r="K2069" s="8">
        <v>695898.16757135699</v>
      </c>
      <c r="L2069" s="8">
        <v>736081.25113742857</v>
      </c>
      <c r="M2069" s="8">
        <v>709261.41724381666</v>
      </c>
      <c r="N2069" s="8">
        <v>649643.66226285766</v>
      </c>
      <c r="O2069" s="8">
        <v>582631.64231404325</v>
      </c>
      <c r="P2069" s="8">
        <f>SUM(D2069:O2069)</f>
        <v>7685629.3897195766</v>
      </c>
    </row>
    <row r="2070" spans="1:16" x14ac:dyDescent="0.25">
      <c r="A2070" s="7"/>
      <c r="B2070" s="7"/>
      <c r="C2070" s="7"/>
      <c r="D2070" s="8"/>
      <c r="E2070" s="8"/>
      <c r="F2070" s="8"/>
      <c r="G2070" s="8"/>
      <c r="H2070" s="8"/>
      <c r="I2070" s="8"/>
      <c r="J2070" s="8"/>
      <c r="K2070" s="8"/>
      <c r="L2070" s="8"/>
      <c r="M2070" s="8"/>
      <c r="N2070" s="8"/>
      <c r="O2070" s="8"/>
      <c r="P2070" s="8"/>
    </row>
    <row r="2071" spans="1:16" x14ac:dyDescent="0.25">
      <c r="A2071" s="10" t="s">
        <v>25</v>
      </c>
      <c r="B2071" s="7"/>
      <c r="C2071" s="7"/>
      <c r="D2071" s="8">
        <f t="shared" ref="D2071:P2071" si="419">SUM(D2067:D2069)</f>
        <v>13472578.994198233</v>
      </c>
      <c r="E2071" s="8">
        <f t="shared" si="419"/>
        <v>12304450.715338569</v>
      </c>
      <c r="F2071" s="8">
        <f t="shared" si="419"/>
        <v>12261991.737644084</v>
      </c>
      <c r="G2071" s="8">
        <f t="shared" si="419"/>
        <v>12529268.538446382</v>
      </c>
      <c r="H2071" s="8">
        <f t="shared" si="419"/>
        <v>14045191.984880593</v>
      </c>
      <c r="I2071" s="8">
        <f t="shared" si="419"/>
        <v>15244417.796409765</v>
      </c>
      <c r="J2071" s="8">
        <f t="shared" si="419"/>
        <v>16095608.920607405</v>
      </c>
      <c r="K2071" s="8">
        <f t="shared" si="419"/>
        <v>16287779.687011834</v>
      </c>
      <c r="L2071" s="8">
        <f t="shared" si="419"/>
        <v>15961256.373024883</v>
      </c>
      <c r="M2071" s="8">
        <f t="shared" si="419"/>
        <v>14802965.721005712</v>
      </c>
      <c r="N2071" s="8">
        <f t="shared" si="419"/>
        <v>13064708.649876814</v>
      </c>
      <c r="O2071" s="8">
        <f t="shared" si="419"/>
        <v>12930059.667109758</v>
      </c>
      <c r="P2071" s="8">
        <f t="shared" si="419"/>
        <v>169000278.78555399</v>
      </c>
    </row>
    <row r="2072" spans="1:16" x14ac:dyDescent="0.25">
      <c r="A2072" s="7"/>
      <c r="B2072" s="7"/>
      <c r="C2072" s="7"/>
      <c r="D2072" s="8"/>
      <c r="E2072" s="8"/>
      <c r="F2072" s="8"/>
      <c r="G2072" s="8"/>
      <c r="H2072" s="8"/>
      <c r="I2072" s="8"/>
      <c r="J2072" s="8"/>
      <c r="K2072" s="8"/>
      <c r="L2072" s="8"/>
      <c r="M2072" s="8"/>
      <c r="N2072" s="8"/>
      <c r="O2072" s="8"/>
      <c r="P2072" s="8"/>
    </row>
    <row r="2073" spans="1:16" x14ac:dyDescent="0.25">
      <c r="A2073" s="10" t="s">
        <v>26</v>
      </c>
      <c r="B2073" s="7"/>
      <c r="C2073" s="7"/>
      <c r="D2073" s="8"/>
      <c r="E2073" s="8"/>
      <c r="F2073" s="8"/>
      <c r="G2073" s="8"/>
      <c r="H2073" s="8"/>
      <c r="I2073" s="8"/>
      <c r="J2073" s="8"/>
      <c r="K2073" s="8"/>
      <c r="L2073" s="8"/>
      <c r="M2073" s="8"/>
      <c r="N2073" s="8"/>
      <c r="O2073" s="8"/>
      <c r="P2073" s="8"/>
    </row>
    <row r="2074" spans="1:16" x14ac:dyDescent="0.25">
      <c r="A2074" s="11" t="s">
        <v>16</v>
      </c>
      <c r="B2074" s="7"/>
      <c r="C2074" s="7"/>
      <c r="D2074" s="13">
        <v>6422434.8943940252</v>
      </c>
      <c r="E2074" s="13">
        <v>6426888.3485546689</v>
      </c>
      <c r="F2074" s="13">
        <v>6431159.2276007896</v>
      </c>
      <c r="G2074" s="13">
        <v>6435715.3643258093</v>
      </c>
      <c r="H2074" s="13">
        <v>6440959.4109419491</v>
      </c>
      <c r="I2074" s="13">
        <v>6446648.0091272769</v>
      </c>
      <c r="J2074" s="13">
        <v>6452454.7128790794</v>
      </c>
      <c r="K2074" s="13">
        <v>6458397.7211651076</v>
      </c>
      <c r="L2074" s="13">
        <v>6464079.4609363796</v>
      </c>
      <c r="M2074" s="13">
        <v>6469457.9928019773</v>
      </c>
      <c r="N2074" s="13">
        <v>6474529.4112602742</v>
      </c>
      <c r="O2074" s="13">
        <v>6479569.8595722644</v>
      </c>
      <c r="P2074" s="8">
        <f>AVERAGE(C2074:O2074)</f>
        <v>6450191.2011299664</v>
      </c>
    </row>
    <row r="2075" spans="1:16" x14ac:dyDescent="0.25">
      <c r="A2075" s="11" t="s">
        <v>17</v>
      </c>
      <c r="B2075" s="7"/>
      <c r="C2075" s="7"/>
      <c r="D2075" s="13">
        <v>686886.17953018867</v>
      </c>
      <c r="E2075" s="13">
        <v>687688.04209618748</v>
      </c>
      <c r="F2075" s="13">
        <v>688602.25826864096</v>
      </c>
      <c r="G2075" s="13">
        <v>689326.17823162593</v>
      </c>
      <c r="H2075" s="13">
        <v>689623.99905280943</v>
      </c>
      <c r="I2075" s="13">
        <v>689654.04184093582</v>
      </c>
      <c r="J2075" s="13">
        <v>689602.37292740028</v>
      </c>
      <c r="K2075" s="13">
        <v>689632.97752341849</v>
      </c>
      <c r="L2075" s="13">
        <v>689825.28662100027</v>
      </c>
      <c r="M2075" s="13">
        <v>690202.43639243231</v>
      </c>
      <c r="N2075" s="13">
        <v>690763.15903815138</v>
      </c>
      <c r="O2075" s="13">
        <v>691333.4818307138</v>
      </c>
      <c r="P2075" s="8">
        <f>AVERAGE(D2075:O2075)</f>
        <v>689428.36777945876</v>
      </c>
    </row>
    <row r="2076" spans="1:16" x14ac:dyDescent="0.25">
      <c r="A2076" s="11" t="s">
        <v>18</v>
      </c>
      <c r="B2076" s="7"/>
      <c r="C2076" s="7"/>
      <c r="D2076" s="13">
        <v>15888.188226739792</v>
      </c>
      <c r="E2076" s="13">
        <v>16135.427581898832</v>
      </c>
      <c r="F2076" s="13">
        <v>16452.89152426082</v>
      </c>
      <c r="G2076" s="13">
        <v>16675.397075551547</v>
      </c>
      <c r="H2076" s="13">
        <v>16636.094955095366</v>
      </c>
      <c r="I2076" s="13">
        <v>16420.022375287634</v>
      </c>
      <c r="J2076" s="13">
        <v>16167.559006502379</v>
      </c>
      <c r="K2076" s="13">
        <v>15970.544379508547</v>
      </c>
      <c r="L2076" s="13">
        <v>15873.096840076189</v>
      </c>
      <c r="M2076" s="13">
        <v>15894.01960602176</v>
      </c>
      <c r="N2076" s="13">
        <v>16038.485977712313</v>
      </c>
      <c r="O2076" s="13">
        <v>16205.32373098586</v>
      </c>
      <c r="P2076" s="8">
        <f>AVERAGE(D2076:O2076)</f>
        <v>16196.420939970087</v>
      </c>
    </row>
    <row r="2077" spans="1:16" x14ac:dyDescent="0.25">
      <c r="A2077" s="11" t="s">
        <v>19</v>
      </c>
      <c r="B2077" s="7"/>
      <c r="C2077" s="7"/>
      <c r="D2077" s="13">
        <v>6268.1089292259221</v>
      </c>
      <c r="E2077" s="13">
        <v>6273.4317685673423</v>
      </c>
      <c r="F2077" s="13">
        <v>6278.7515287719862</v>
      </c>
      <c r="G2077" s="13">
        <v>6284.0682106188806</v>
      </c>
      <c r="H2077" s="13">
        <v>6289.3818148937607</v>
      </c>
      <c r="I2077" s="13">
        <v>6294.6923423881999</v>
      </c>
      <c r="J2077" s="13">
        <v>6299.999793899744</v>
      </c>
      <c r="K2077" s="13">
        <v>6305.3041702324354</v>
      </c>
      <c r="L2077" s="13">
        <v>6310.6054721957353</v>
      </c>
      <c r="M2077" s="13">
        <v>6315.9037006058206</v>
      </c>
      <c r="N2077" s="13">
        <v>6321.1988562839024</v>
      </c>
      <c r="O2077" s="13">
        <v>6326.4909400576971</v>
      </c>
      <c r="P2077" s="8">
        <f>AVERAGE(D2077:O2077)</f>
        <v>6297.3281273117855</v>
      </c>
    </row>
    <row r="2078" spans="1:16" x14ac:dyDescent="0.25">
      <c r="A2078" s="11" t="s">
        <v>20</v>
      </c>
      <c r="B2078" s="7"/>
      <c r="C2078" s="7"/>
      <c r="D2078" s="13">
        <v>151.27492360156302</v>
      </c>
      <c r="E2078" s="13">
        <v>151.27492360156302</v>
      </c>
      <c r="F2078" s="13">
        <v>151.27492360156302</v>
      </c>
      <c r="G2078" s="13">
        <v>151.27492360156302</v>
      </c>
      <c r="H2078" s="13">
        <v>151.27492360156302</v>
      </c>
      <c r="I2078" s="13">
        <v>151.27492360156302</v>
      </c>
      <c r="J2078" s="13">
        <v>151.27492360156302</v>
      </c>
      <c r="K2078" s="13">
        <v>151.27492360156302</v>
      </c>
      <c r="L2078" s="13">
        <v>151.27492360156302</v>
      </c>
      <c r="M2078" s="13">
        <v>151.27492360156302</v>
      </c>
      <c r="N2078" s="13">
        <v>151.27492360156302</v>
      </c>
      <c r="O2078" s="13">
        <v>150.2766133870054</v>
      </c>
      <c r="P2078" s="8">
        <f>AVERAGE(D2078:O2078)</f>
        <v>151.19173108368321</v>
      </c>
    </row>
    <row r="2079" spans="1:16" x14ac:dyDescent="0.25">
      <c r="A2079" s="11" t="s">
        <v>21</v>
      </c>
      <c r="B2079" s="7"/>
      <c r="C2079" s="7"/>
      <c r="D2079" s="13">
        <v>27</v>
      </c>
      <c r="E2079" s="13">
        <v>27</v>
      </c>
      <c r="F2079" s="13">
        <v>27</v>
      </c>
      <c r="G2079" s="13">
        <v>27</v>
      </c>
      <c r="H2079" s="13">
        <v>27</v>
      </c>
      <c r="I2079" s="13">
        <v>27</v>
      </c>
      <c r="J2079" s="13">
        <v>27</v>
      </c>
      <c r="K2079" s="13">
        <v>27</v>
      </c>
      <c r="L2079" s="13">
        <v>27</v>
      </c>
      <c r="M2079" s="13">
        <v>27</v>
      </c>
      <c r="N2079" s="13">
        <v>27</v>
      </c>
      <c r="O2079" s="13">
        <v>27</v>
      </c>
      <c r="P2079" s="8">
        <f>AVERAGE(D2079:O2079)</f>
        <v>27</v>
      </c>
    </row>
    <row r="2080" spans="1:16" x14ac:dyDescent="0.25">
      <c r="A2080" s="11"/>
      <c r="B2080" s="7"/>
      <c r="C2080" s="7"/>
      <c r="D2080" s="8"/>
      <c r="E2080" s="8"/>
      <c r="F2080" s="8"/>
      <c r="G2080" s="8"/>
      <c r="H2080" s="8"/>
      <c r="I2080" s="8"/>
      <c r="J2080" s="8"/>
      <c r="K2080" s="8"/>
      <c r="L2080" s="8"/>
      <c r="M2080" s="8"/>
      <c r="N2080" s="8"/>
      <c r="O2080" s="8"/>
      <c r="P2080" s="8"/>
    </row>
    <row r="2081" spans="1:16" x14ac:dyDescent="0.25">
      <c r="A2081" s="10" t="s">
        <v>22</v>
      </c>
      <c r="B2081" s="7"/>
      <c r="C2081" s="7"/>
      <c r="D2081" s="8"/>
      <c r="E2081" s="8"/>
      <c r="F2081" s="8"/>
      <c r="G2081" s="8"/>
      <c r="H2081" s="8"/>
      <c r="I2081" s="8"/>
      <c r="J2081" s="8"/>
      <c r="K2081" s="8"/>
      <c r="L2081" s="8"/>
      <c r="M2081" s="8"/>
      <c r="N2081" s="8"/>
      <c r="O2081" s="8"/>
      <c r="P2081" s="8"/>
    </row>
    <row r="2082" spans="1:16" x14ac:dyDescent="0.25">
      <c r="A2082" s="10" t="s">
        <v>26</v>
      </c>
      <c r="B2082" s="7"/>
      <c r="C2082" s="7"/>
      <c r="D2082" s="8">
        <f t="shared" ref="D2082:P2082" si="420">SUM(D2074:D2081)</f>
        <v>7131655.6460037809</v>
      </c>
      <c r="E2082" s="8">
        <f t="shared" si="420"/>
        <v>7137163.5249249237</v>
      </c>
      <c r="F2082" s="8">
        <f t="shared" si="420"/>
        <v>7142671.4038460646</v>
      </c>
      <c r="G2082" s="8">
        <f t="shared" si="420"/>
        <v>7148179.2827672064</v>
      </c>
      <c r="H2082" s="8">
        <f t="shared" si="420"/>
        <v>7153687.1616883483</v>
      </c>
      <c r="I2082" s="8">
        <f t="shared" si="420"/>
        <v>7159195.0406094901</v>
      </c>
      <c r="J2082" s="8">
        <f t="shared" si="420"/>
        <v>7164702.919530483</v>
      </c>
      <c r="K2082" s="8">
        <f t="shared" si="420"/>
        <v>7170484.8221618673</v>
      </c>
      <c r="L2082" s="8">
        <f t="shared" si="420"/>
        <v>7176266.7247932535</v>
      </c>
      <c r="M2082" s="8">
        <f t="shared" si="420"/>
        <v>7182048.6274246387</v>
      </c>
      <c r="N2082" s="8">
        <f t="shared" si="420"/>
        <v>7187830.530056023</v>
      </c>
      <c r="O2082" s="8">
        <f t="shared" si="420"/>
        <v>7193612.4326874083</v>
      </c>
      <c r="P2082" s="8">
        <f t="shared" si="420"/>
        <v>7162291.5097077908</v>
      </c>
    </row>
    <row r="2083" spans="1:16" x14ac:dyDescent="0.25">
      <c r="A2083" s="10"/>
      <c r="B2083" s="7"/>
      <c r="C2083" s="7"/>
      <c r="D2083" s="8"/>
      <c r="E2083" s="8"/>
      <c r="F2083" s="8"/>
      <c r="G2083" s="8"/>
      <c r="H2083" s="8"/>
      <c r="I2083" s="8"/>
      <c r="J2083" s="8"/>
      <c r="K2083" s="8"/>
      <c r="L2083" s="8"/>
      <c r="M2083" s="8"/>
      <c r="N2083" s="8"/>
      <c r="O2083" s="8"/>
      <c r="P2083" s="8"/>
    </row>
    <row r="2084" spans="1:16" x14ac:dyDescent="0.25">
      <c r="A2084" s="11" t="s">
        <v>24</v>
      </c>
      <c r="B2084" s="7"/>
      <c r="C2084" s="7"/>
      <c r="D2084" s="13">
        <v>2</v>
      </c>
      <c r="E2084" s="13">
        <v>2</v>
      </c>
      <c r="F2084" s="13">
        <v>2</v>
      </c>
      <c r="G2084" s="13">
        <v>2</v>
      </c>
      <c r="H2084" s="13">
        <v>2</v>
      </c>
      <c r="I2084" s="13">
        <v>2</v>
      </c>
      <c r="J2084" s="13">
        <v>2</v>
      </c>
      <c r="K2084" s="13">
        <v>2</v>
      </c>
      <c r="L2084" s="13">
        <v>2</v>
      </c>
      <c r="M2084" s="13">
        <v>2</v>
      </c>
      <c r="N2084" s="13">
        <v>2</v>
      </c>
      <c r="O2084" s="13">
        <v>2</v>
      </c>
      <c r="P2084" s="8">
        <f>AVERAGE(D2084:O2084)</f>
        <v>2</v>
      </c>
    </row>
    <row r="2085" spans="1:16" x14ac:dyDescent="0.25">
      <c r="A2085" s="7"/>
      <c r="B2085" s="7"/>
      <c r="C2085" s="7"/>
      <c r="D2085" s="8"/>
      <c r="E2085" s="8"/>
      <c r="F2085" s="8"/>
      <c r="G2085" s="8"/>
      <c r="H2085" s="8"/>
      <c r="I2085" s="8"/>
      <c r="J2085" s="8"/>
      <c r="K2085" s="8"/>
      <c r="L2085" s="8"/>
      <c r="M2085" s="8"/>
      <c r="N2085" s="8"/>
      <c r="O2085" s="8"/>
      <c r="P2085" s="8"/>
    </row>
    <row r="2086" spans="1:16" x14ac:dyDescent="0.25">
      <c r="A2086" s="14" t="s">
        <v>27</v>
      </c>
      <c r="B2086" s="7"/>
      <c r="C2086" s="7"/>
      <c r="D2086" s="8">
        <f t="shared" ref="D2086:P2086" si="421">SUM(D2082:D2084)</f>
        <v>7131657.6460037809</v>
      </c>
      <c r="E2086" s="8">
        <f t="shared" si="421"/>
        <v>7137165.5249249237</v>
      </c>
      <c r="F2086" s="8">
        <f t="shared" si="421"/>
        <v>7142673.4038460646</v>
      </c>
      <c r="G2086" s="8">
        <f t="shared" si="421"/>
        <v>7148181.2827672064</v>
      </c>
      <c r="H2086" s="8">
        <f t="shared" si="421"/>
        <v>7153689.1616883483</v>
      </c>
      <c r="I2086" s="8">
        <f t="shared" si="421"/>
        <v>7159197.0406094901</v>
      </c>
      <c r="J2086" s="8">
        <f t="shared" si="421"/>
        <v>7164704.919530483</v>
      </c>
      <c r="K2086" s="8">
        <f t="shared" si="421"/>
        <v>7170486.8221618673</v>
      </c>
      <c r="L2086" s="8">
        <f t="shared" si="421"/>
        <v>7176268.7247932535</v>
      </c>
      <c r="M2086" s="8">
        <f t="shared" si="421"/>
        <v>7182050.6274246387</v>
      </c>
      <c r="N2086" s="8">
        <f t="shared" si="421"/>
        <v>7187832.530056023</v>
      </c>
      <c r="O2086" s="8">
        <f t="shared" si="421"/>
        <v>7193614.4326874083</v>
      </c>
      <c r="P2086" s="8">
        <f t="shared" si="421"/>
        <v>7162293.5097077908</v>
      </c>
    </row>
    <row r="2087" spans="1:16" x14ac:dyDescent="0.25">
      <c r="A2087" s="7"/>
      <c r="B2087" s="7"/>
      <c r="C2087" s="7"/>
      <c r="D2087" s="8"/>
      <c r="E2087" s="8"/>
      <c r="F2087" s="8"/>
      <c r="G2087" s="8"/>
      <c r="H2087" s="8"/>
      <c r="I2087" s="8"/>
      <c r="J2087" s="8"/>
      <c r="K2087" s="8"/>
      <c r="L2087" s="8"/>
      <c r="M2087" s="8"/>
      <c r="N2087" s="8"/>
      <c r="O2087" s="8"/>
      <c r="P2087" s="8"/>
    </row>
    <row r="2088" spans="1:16" x14ac:dyDescent="0.25">
      <c r="A2088" s="10" t="s">
        <v>28</v>
      </c>
      <c r="B2088" s="7"/>
      <c r="C2088" s="7"/>
      <c r="D2088" s="8"/>
      <c r="E2088" s="8"/>
      <c r="F2088" s="8"/>
      <c r="G2088" s="8"/>
      <c r="H2088" s="8"/>
      <c r="I2088" s="8"/>
      <c r="J2088" s="8"/>
      <c r="K2088" s="8"/>
      <c r="L2088" s="8"/>
      <c r="M2088" s="8"/>
      <c r="N2088" s="8"/>
      <c r="O2088" s="8"/>
      <c r="P2088" s="8"/>
    </row>
    <row r="2089" spans="1:16" x14ac:dyDescent="0.25">
      <c r="A2089" s="11" t="s">
        <v>16</v>
      </c>
      <c r="B2089" s="7"/>
      <c r="C2089" s="7"/>
      <c r="D2089" s="8">
        <f t="shared" ref="D2089:P2094" si="422">(D2059/D2074)*1000</f>
        <v>1147.0979198291711</v>
      </c>
      <c r="E2089" s="8">
        <f t="shared" si="422"/>
        <v>1037.0851047330575</v>
      </c>
      <c r="F2089" s="8">
        <f t="shared" si="422"/>
        <v>1018.2419535070935</v>
      </c>
      <c r="G2089" s="8">
        <f t="shared" si="422"/>
        <v>1031.8229796938508</v>
      </c>
      <c r="H2089" s="8">
        <f t="shared" si="422"/>
        <v>1183.3094941159147</v>
      </c>
      <c r="I2089" s="8">
        <f t="shared" si="422"/>
        <v>1323.5244917394625</v>
      </c>
      <c r="J2089" s="8">
        <f t="shared" si="422"/>
        <v>1421.8863528540494</v>
      </c>
      <c r="K2089" s="8">
        <f t="shared" si="422"/>
        <v>1450.525826950839</v>
      </c>
      <c r="L2089" s="8">
        <f t="shared" si="422"/>
        <v>1407.3959291742117</v>
      </c>
      <c r="M2089" s="8">
        <f t="shared" si="422"/>
        <v>1276.3988746009143</v>
      </c>
      <c r="N2089" s="8">
        <f t="shared" si="422"/>
        <v>1081.4310695145014</v>
      </c>
      <c r="O2089" s="8">
        <f t="shared" si="422"/>
        <v>1056.7976277410778</v>
      </c>
      <c r="P2089" s="8">
        <f t="shared" si="422"/>
        <v>14437.175334390104</v>
      </c>
    </row>
    <row r="2090" spans="1:16" x14ac:dyDescent="0.25">
      <c r="A2090" s="11" t="s">
        <v>17</v>
      </c>
      <c r="B2090" s="7"/>
      <c r="C2090" s="7"/>
      <c r="D2090" s="8">
        <f t="shared" si="422"/>
        <v>7564.5938175499496</v>
      </c>
      <c r="E2090" s="8">
        <f t="shared" si="422"/>
        <v>6892.7633119686216</v>
      </c>
      <c r="F2090" s="8">
        <f t="shared" si="422"/>
        <v>7017.4080014466745</v>
      </c>
      <c r="G2090" s="8">
        <f t="shared" si="422"/>
        <v>7121.1914546380922</v>
      </c>
      <c r="H2090" s="8">
        <f t="shared" si="422"/>
        <v>7813.8213201821554</v>
      </c>
      <c r="I2090" s="8">
        <f t="shared" si="422"/>
        <v>8207.3656893695534</v>
      </c>
      <c r="J2090" s="8">
        <f t="shared" si="422"/>
        <v>8464.7956419158709</v>
      </c>
      <c r="K2090" s="8">
        <f t="shared" si="422"/>
        <v>8484.2394557180287</v>
      </c>
      <c r="L2090" s="8">
        <f t="shared" si="422"/>
        <v>8355.5680695592819</v>
      </c>
      <c r="M2090" s="8">
        <f t="shared" si="422"/>
        <v>7936.376729114384</v>
      </c>
      <c r="N2090" s="8">
        <f t="shared" si="422"/>
        <v>7322.4020061307001</v>
      </c>
      <c r="O2090" s="8">
        <f t="shared" si="422"/>
        <v>7430.0440945780483</v>
      </c>
      <c r="P2090" s="8">
        <f t="shared" si="422"/>
        <v>92613.800242823738</v>
      </c>
    </row>
    <row r="2091" spans="1:16" x14ac:dyDescent="0.25">
      <c r="A2091" s="11" t="s">
        <v>18</v>
      </c>
      <c r="B2091" s="7"/>
      <c r="C2091" s="7"/>
      <c r="D2091" s="8">
        <f t="shared" si="422"/>
        <v>18406.890019446193</v>
      </c>
      <c r="E2091" s="8">
        <f t="shared" si="422"/>
        <v>18079.251567828345</v>
      </c>
      <c r="F2091" s="8">
        <f t="shared" si="422"/>
        <v>17751.76779894876</v>
      </c>
      <c r="G2091" s="8">
        <f t="shared" si="422"/>
        <v>17549.597820526957</v>
      </c>
      <c r="H2091" s="8">
        <f t="shared" si="422"/>
        <v>17660.056859869968</v>
      </c>
      <c r="I2091" s="8">
        <f t="shared" si="422"/>
        <v>17946.565664384383</v>
      </c>
      <c r="J2091" s="8">
        <f t="shared" si="422"/>
        <v>18266.613690527178</v>
      </c>
      <c r="K2091" s="8">
        <f t="shared" si="422"/>
        <v>18496.526630288241</v>
      </c>
      <c r="L2091" s="8">
        <f t="shared" si="422"/>
        <v>18565.971282689548</v>
      </c>
      <c r="M2091" s="8">
        <f t="shared" si="422"/>
        <v>18474.777815299156</v>
      </c>
      <c r="N2091" s="8">
        <f t="shared" si="422"/>
        <v>18209.342755360543</v>
      </c>
      <c r="O2091" s="8">
        <f t="shared" si="422"/>
        <v>18003.022665920191</v>
      </c>
      <c r="P2091" s="8">
        <f t="shared" si="422"/>
        <v>217345.52401365066</v>
      </c>
    </row>
    <row r="2092" spans="1:16" x14ac:dyDescent="0.25">
      <c r="A2092" s="11" t="s">
        <v>19</v>
      </c>
      <c r="B2092" s="7"/>
      <c r="C2092" s="7"/>
      <c r="D2092" s="8">
        <f t="shared" si="422"/>
        <v>9897.5974702555523</v>
      </c>
      <c r="E2092" s="8">
        <f t="shared" si="422"/>
        <v>9138.9470090256928</v>
      </c>
      <c r="F2092" s="8">
        <f t="shared" si="422"/>
        <v>9138.2276934650308</v>
      </c>
      <c r="G2092" s="8">
        <f t="shared" si="422"/>
        <v>9562.6999022349719</v>
      </c>
      <c r="H2092" s="8">
        <f t="shared" si="422"/>
        <v>9491.8249724941888</v>
      </c>
      <c r="I2092" s="8">
        <f t="shared" si="422"/>
        <v>8838.5631901857978</v>
      </c>
      <c r="J2092" s="8">
        <f t="shared" si="422"/>
        <v>9168.5451555371801</v>
      </c>
      <c r="K2092" s="8">
        <f t="shared" si="422"/>
        <v>10692.456283984104</v>
      </c>
      <c r="L2092" s="8">
        <f t="shared" si="422"/>
        <v>9351.9230492453498</v>
      </c>
      <c r="M2092" s="8">
        <f t="shared" si="422"/>
        <v>8686.1887666202965</v>
      </c>
      <c r="N2092" s="8">
        <f t="shared" si="422"/>
        <v>8561.6630483256122</v>
      </c>
      <c r="O2092" s="8">
        <f t="shared" si="422"/>
        <v>9924.7828524884353</v>
      </c>
      <c r="P2092" s="8">
        <f t="shared" si="422"/>
        <v>112451.2342425071</v>
      </c>
    </row>
    <row r="2093" spans="1:16" x14ac:dyDescent="0.25">
      <c r="A2093" s="11" t="s">
        <v>20</v>
      </c>
      <c r="B2093" s="7"/>
      <c r="C2093" s="7"/>
      <c r="D2093" s="8">
        <f t="shared" si="422"/>
        <v>10404.028690782605</v>
      </c>
      <c r="E2093" s="8">
        <f t="shared" si="422"/>
        <v>10758.699994870598</v>
      </c>
      <c r="F2093" s="8">
        <f t="shared" si="422"/>
        <v>12119.476822795566</v>
      </c>
      <c r="G2093" s="8">
        <f t="shared" si="422"/>
        <v>12038.2004841173</v>
      </c>
      <c r="H2093" s="8">
        <f t="shared" si="422"/>
        <v>13609.330885633814</v>
      </c>
      <c r="I2093" s="8">
        <f t="shared" si="422"/>
        <v>12780.864883463249</v>
      </c>
      <c r="J2093" s="8">
        <f t="shared" si="422"/>
        <v>12192.159301821395</v>
      </c>
      <c r="K2093" s="8">
        <f t="shared" si="422"/>
        <v>12089.318298257353</v>
      </c>
      <c r="L2093" s="8">
        <f t="shared" si="422"/>
        <v>13026.844958689335</v>
      </c>
      <c r="M2093" s="8">
        <f t="shared" si="422"/>
        <v>12428.500281525467</v>
      </c>
      <c r="N2093" s="8">
        <f t="shared" si="422"/>
        <v>12061.60131020462</v>
      </c>
      <c r="O2093" s="8">
        <f t="shared" si="422"/>
        <v>11567.147838985304</v>
      </c>
      <c r="P2093" s="8">
        <f t="shared" si="422"/>
        <v>145079.62400820779</v>
      </c>
    </row>
    <row r="2094" spans="1:16" x14ac:dyDescent="0.25">
      <c r="A2094" s="11" t="s">
        <v>21</v>
      </c>
      <c r="B2094" s="7"/>
      <c r="C2094" s="7"/>
      <c r="D2094" s="8">
        <f>(D2064/D2079)*1000</f>
        <v>286412.34699509753</v>
      </c>
      <c r="E2094" s="8">
        <f t="shared" si="422"/>
        <v>261268.5211254496</v>
      </c>
      <c r="F2094" s="8">
        <f t="shared" si="422"/>
        <v>245941.97352020856</v>
      </c>
      <c r="G2094" s="8">
        <f t="shared" si="422"/>
        <v>285643.20243795734</v>
      </c>
      <c r="H2094" s="8">
        <f t="shared" si="422"/>
        <v>289994.45227605343</v>
      </c>
      <c r="I2094" s="8">
        <f t="shared" si="422"/>
        <v>285785.80375998147</v>
      </c>
      <c r="J2094" s="8">
        <f t="shared" si="422"/>
        <v>300243.19551718846</v>
      </c>
      <c r="K2094" s="8">
        <f t="shared" si="422"/>
        <v>301848.40690291097</v>
      </c>
      <c r="L2094" s="8">
        <f t="shared" si="422"/>
        <v>299536.01465664606</v>
      </c>
      <c r="M2094" s="8">
        <f t="shared" si="422"/>
        <v>296633.88479715271</v>
      </c>
      <c r="N2094" s="8">
        <f t="shared" si="422"/>
        <v>269159.23550513916</v>
      </c>
      <c r="O2094" s="8">
        <f t="shared" si="422"/>
        <v>256429.01174713051</v>
      </c>
      <c r="P2094" s="8">
        <f t="shared" si="422"/>
        <v>3378896.0492409156</v>
      </c>
    </row>
    <row r="2095" spans="1:16" x14ac:dyDescent="0.25">
      <c r="A2095" s="11"/>
      <c r="B2095" s="7"/>
      <c r="C2095" s="7"/>
      <c r="D2095" s="8"/>
      <c r="E2095" s="8"/>
      <c r="F2095" s="8"/>
      <c r="G2095" s="8"/>
      <c r="H2095" s="8"/>
      <c r="I2095" s="8"/>
      <c r="J2095" s="8"/>
      <c r="K2095" s="8"/>
      <c r="L2095" s="8"/>
      <c r="M2095" s="8"/>
      <c r="N2095" s="8"/>
      <c r="O2095" s="8"/>
      <c r="P2095" s="8"/>
    </row>
    <row r="2096" spans="1:16" x14ac:dyDescent="0.25">
      <c r="A2096" s="10" t="s">
        <v>22</v>
      </c>
      <c r="B2096" s="7"/>
      <c r="C2096" s="7"/>
      <c r="D2096" s="8"/>
      <c r="E2096" s="8"/>
      <c r="F2096" s="8"/>
      <c r="G2096" s="8"/>
      <c r="H2096" s="8"/>
      <c r="I2096" s="8"/>
      <c r="J2096" s="8"/>
      <c r="K2096" s="8"/>
      <c r="L2096" s="8"/>
      <c r="M2096" s="8"/>
      <c r="N2096" s="8"/>
      <c r="O2096" s="8"/>
      <c r="P2096" s="8"/>
    </row>
    <row r="2097" spans="1:32" x14ac:dyDescent="0.25">
      <c r="A2097" s="10" t="s">
        <v>28</v>
      </c>
      <c r="B2097" s="7"/>
      <c r="C2097" s="7"/>
      <c r="D2097" s="8">
        <f t="shared" ref="D2097:P2097" si="423">(D2067/D2082)*1000</f>
        <v>1812.6190678133944</v>
      </c>
      <c r="E2097" s="8">
        <f t="shared" si="423"/>
        <v>1648.1382033807079</v>
      </c>
      <c r="F2097" s="8">
        <f t="shared" si="423"/>
        <v>1643.4463866238186</v>
      </c>
      <c r="G2097" s="8">
        <f t="shared" si="423"/>
        <v>1666.3845207742911</v>
      </c>
      <c r="H2097" s="8">
        <f t="shared" si="423"/>
        <v>1869.4733948418068</v>
      </c>
      <c r="I2097" s="8">
        <f t="shared" si="423"/>
        <v>2032.7017289732728</v>
      </c>
      <c r="J2097" s="8">
        <f t="shared" si="423"/>
        <v>2145.9424003858808</v>
      </c>
      <c r="K2097" s="8">
        <f t="shared" si="423"/>
        <v>2174.4529004859673</v>
      </c>
      <c r="L2097" s="8">
        <f t="shared" si="423"/>
        <v>2121.601064420594</v>
      </c>
      <c r="M2097" s="8">
        <f t="shared" si="423"/>
        <v>1962.3515566220358</v>
      </c>
      <c r="N2097" s="8">
        <f t="shared" si="423"/>
        <v>1727.2339596349932</v>
      </c>
      <c r="O2097" s="8">
        <f t="shared" si="423"/>
        <v>1716.4433225078449</v>
      </c>
      <c r="P2097" s="8">
        <f t="shared" si="423"/>
        <v>22522.770705044339</v>
      </c>
    </row>
    <row r="2098" spans="1:32" x14ac:dyDescent="0.25">
      <c r="A2098" s="10"/>
      <c r="B2098" s="7"/>
      <c r="C2098" s="7"/>
      <c r="D2098" s="8"/>
      <c r="E2098" s="8"/>
      <c r="F2098" s="8"/>
      <c r="G2098" s="8"/>
      <c r="H2098" s="8"/>
      <c r="I2098" s="8"/>
      <c r="J2098" s="8"/>
      <c r="K2098" s="8"/>
      <c r="L2098" s="8"/>
      <c r="M2098" s="8"/>
      <c r="N2098" s="8"/>
      <c r="O2098" s="8"/>
      <c r="P2098" s="8"/>
    </row>
    <row r="2099" spans="1:32" x14ac:dyDescent="0.25">
      <c r="A2099" s="11" t="s">
        <v>24</v>
      </c>
      <c r="B2099" s="7"/>
      <c r="C2099" s="7"/>
      <c r="D2099" s="8">
        <f t="shared" ref="D2099:P2099" si="424">(D2069/D2084)*1000</f>
        <v>272801992.58636373</v>
      </c>
      <c r="E2099" s="8">
        <f t="shared" si="424"/>
        <v>270709423.06724298</v>
      </c>
      <c r="F2099" s="8">
        <f t="shared" si="424"/>
        <v>261697114.07599533</v>
      </c>
      <c r="G2099" s="8">
        <f t="shared" si="424"/>
        <v>308826614.96181673</v>
      </c>
      <c r="H2099" s="8">
        <f t="shared" si="424"/>
        <v>335782080.54141283</v>
      </c>
      <c r="I2099" s="8">
        <f t="shared" si="424"/>
        <v>345954829.65298736</v>
      </c>
      <c r="J2099" s="8">
        <f t="shared" si="424"/>
        <v>360284569.70921761</v>
      </c>
      <c r="K2099" s="8">
        <f t="shared" si="424"/>
        <v>347949083.78567851</v>
      </c>
      <c r="L2099" s="8">
        <f t="shared" si="424"/>
        <v>368040625.56871426</v>
      </c>
      <c r="M2099" s="8">
        <f t="shared" si="424"/>
        <v>354630708.62190831</v>
      </c>
      <c r="N2099" s="8">
        <f t="shared" si="424"/>
        <v>324821831.13142884</v>
      </c>
      <c r="O2099" s="8">
        <f t="shared" si="424"/>
        <v>291315821.15702164</v>
      </c>
      <c r="P2099" s="8">
        <f t="shared" si="424"/>
        <v>3842814694.8597884</v>
      </c>
    </row>
    <row r="2100" spans="1:32" x14ac:dyDescent="0.25">
      <c r="A2100" s="7"/>
      <c r="B2100" s="7"/>
      <c r="C2100" s="7"/>
      <c r="D2100" s="8"/>
      <c r="E2100" s="8"/>
      <c r="F2100" s="8"/>
      <c r="G2100" s="8"/>
      <c r="H2100" s="8"/>
      <c r="I2100" s="8"/>
      <c r="J2100" s="8"/>
      <c r="K2100" s="8"/>
      <c r="L2100" s="8"/>
      <c r="M2100" s="8"/>
      <c r="N2100" s="8"/>
      <c r="O2100" s="8"/>
      <c r="P2100" s="8"/>
    </row>
    <row r="2101" spans="1:32" x14ac:dyDescent="0.25">
      <c r="A2101" s="14" t="s">
        <v>29</v>
      </c>
      <c r="B2101" s="7"/>
      <c r="C2101" s="7"/>
      <c r="D2101" s="8">
        <f t="shared" ref="D2101:P2101" si="425">(D2071/D2086)*1000</f>
        <v>1889.1230710923962</v>
      </c>
      <c r="E2101" s="8">
        <f t="shared" si="425"/>
        <v>1723.9968265228094</v>
      </c>
      <c r="F2101" s="8">
        <f t="shared" si="425"/>
        <v>1716.7230033283415</v>
      </c>
      <c r="G2101" s="8">
        <f t="shared" si="425"/>
        <v>1752.7911006750583</v>
      </c>
      <c r="H2101" s="8">
        <f t="shared" si="425"/>
        <v>1963.3494924688307</v>
      </c>
      <c r="I2101" s="8">
        <f t="shared" si="425"/>
        <v>2129.3474268047175</v>
      </c>
      <c r="J2101" s="8">
        <f t="shared" si="425"/>
        <v>2246.5138622432173</v>
      </c>
      <c r="K2101" s="8">
        <f t="shared" si="425"/>
        <v>2271.5026316861909</v>
      </c>
      <c r="L2101" s="8">
        <f t="shared" si="425"/>
        <v>2224.1720572531544</v>
      </c>
      <c r="M2101" s="8">
        <f t="shared" si="425"/>
        <v>2061.1057327388685</v>
      </c>
      <c r="N2101" s="8">
        <f t="shared" si="425"/>
        <v>1817.6145027373066</v>
      </c>
      <c r="O2101" s="8">
        <f t="shared" si="425"/>
        <v>1797.4357380562742</v>
      </c>
      <c r="P2101" s="8">
        <f t="shared" si="425"/>
        <v>23595.832613741757</v>
      </c>
    </row>
    <row r="2103" spans="1:32" x14ac:dyDescent="0.25">
      <c r="A2103" s="1" t="s">
        <v>77</v>
      </c>
      <c r="B2103" s="2"/>
      <c r="C2103" s="2"/>
      <c r="D2103" s="3"/>
      <c r="E2103" s="3"/>
      <c r="F2103" s="3"/>
      <c r="G2103" s="3"/>
      <c r="H2103" s="3"/>
      <c r="I2103" s="3"/>
      <c r="J2103" s="2"/>
      <c r="K2103" s="3"/>
      <c r="L2103" s="3"/>
      <c r="M2103" s="3"/>
      <c r="N2103" s="3"/>
      <c r="O2103" s="3"/>
      <c r="P2103" s="3"/>
    </row>
    <row r="2104" spans="1:32" x14ac:dyDescent="0.25">
      <c r="A2104" s="1" t="s">
        <v>1</v>
      </c>
      <c r="B2104" s="2"/>
      <c r="C2104" s="2"/>
      <c r="D2104" s="3"/>
      <c r="E2104" s="3"/>
      <c r="F2104" s="3"/>
      <c r="G2104" s="3"/>
      <c r="H2104" s="3"/>
      <c r="I2104" s="2"/>
      <c r="J2104" s="3"/>
      <c r="K2104" s="3"/>
      <c r="L2104" s="3"/>
      <c r="M2104" s="3"/>
      <c r="N2104" s="3"/>
      <c r="O2104" s="3"/>
      <c r="P2104" s="3"/>
    </row>
    <row r="2105" spans="1:32" x14ac:dyDescent="0.25">
      <c r="A2105" s="1" t="s">
        <v>31</v>
      </c>
      <c r="B2105" s="2"/>
      <c r="C2105" s="2"/>
      <c r="D2105" s="3"/>
      <c r="E2105" s="3"/>
      <c r="F2105" s="3"/>
      <c r="G2105" s="3"/>
      <c r="H2105" s="3"/>
      <c r="I2105" s="2"/>
      <c r="J2105" s="3"/>
      <c r="K2105" s="3"/>
      <c r="L2105" s="3"/>
      <c r="M2105" s="3"/>
      <c r="N2105" s="3"/>
      <c r="O2105" s="3"/>
      <c r="P2105" s="3"/>
    </row>
    <row r="2106" spans="1:32" x14ac:dyDescent="0.25">
      <c r="A2106" s="7"/>
      <c r="B2106" s="7"/>
      <c r="C2106" s="7"/>
      <c r="D2106" s="8"/>
      <c r="E2106" s="8"/>
      <c r="F2106" s="8"/>
      <c r="G2106" s="8"/>
      <c r="H2106" s="8"/>
      <c r="I2106" s="8"/>
      <c r="J2106" s="8"/>
      <c r="K2106" s="8"/>
      <c r="L2106" s="8"/>
      <c r="M2106" s="8"/>
      <c r="N2106" s="8"/>
      <c r="O2106" s="8"/>
      <c r="P2106" s="8"/>
    </row>
    <row r="2107" spans="1:32" x14ac:dyDescent="0.25">
      <c r="A2107" s="7"/>
      <c r="B2107" s="7"/>
      <c r="C2107" s="7"/>
      <c r="D2107" s="9" t="s">
        <v>2</v>
      </c>
      <c r="E2107" s="9" t="s">
        <v>3</v>
      </c>
      <c r="F2107" s="9" t="s">
        <v>4</v>
      </c>
      <c r="G2107" s="9" t="s">
        <v>5</v>
      </c>
      <c r="H2107" s="9" t="s">
        <v>6</v>
      </c>
      <c r="I2107" s="9" t="s">
        <v>7</v>
      </c>
      <c r="J2107" s="9" t="s">
        <v>8</v>
      </c>
      <c r="K2107" s="9" t="s">
        <v>9</v>
      </c>
      <c r="L2107" s="9" t="s">
        <v>10</v>
      </c>
      <c r="M2107" s="9" t="s">
        <v>11</v>
      </c>
      <c r="N2107" s="9" t="s">
        <v>12</v>
      </c>
      <c r="O2107" s="9" t="s">
        <v>13</v>
      </c>
      <c r="P2107" s="9" t="s">
        <v>14</v>
      </c>
      <c r="U2107" s="9" t="s">
        <v>2</v>
      </c>
      <c r="V2107" s="9" t="s">
        <v>3</v>
      </c>
      <c r="W2107" s="9" t="s">
        <v>4</v>
      </c>
      <c r="X2107" s="9" t="s">
        <v>5</v>
      </c>
      <c r="Y2107" s="9" t="s">
        <v>6</v>
      </c>
      <c r="Z2107" s="9" t="s">
        <v>7</v>
      </c>
      <c r="AA2107" s="9" t="s">
        <v>8</v>
      </c>
      <c r="AB2107" s="9" t="s">
        <v>9</v>
      </c>
      <c r="AC2107" s="9" t="s">
        <v>10</v>
      </c>
      <c r="AD2107" s="9" t="s">
        <v>11</v>
      </c>
      <c r="AE2107" s="9" t="s">
        <v>12</v>
      </c>
      <c r="AF2107" s="9" t="s">
        <v>13</v>
      </c>
    </row>
    <row r="2108" spans="1:32" x14ac:dyDescent="0.25">
      <c r="A2108" s="10" t="s">
        <v>15</v>
      </c>
      <c r="B2108" s="7"/>
      <c r="C2108" s="7"/>
      <c r="D2108" s="8"/>
      <c r="E2108" s="8"/>
      <c r="F2108" s="8"/>
      <c r="G2108" s="8"/>
      <c r="H2108" s="8"/>
      <c r="I2108" s="8"/>
      <c r="J2108" s="8"/>
      <c r="K2108" s="8"/>
      <c r="L2108" s="8"/>
      <c r="M2108" s="8"/>
      <c r="N2108" s="8"/>
      <c r="O2108" s="8"/>
      <c r="P2108" s="8"/>
    </row>
    <row r="2109" spans="1:32" x14ac:dyDescent="0.25">
      <c r="A2109" s="11" t="s">
        <v>16</v>
      </c>
      <c r="B2109" s="7"/>
      <c r="C2109" s="7"/>
      <c r="D2109" s="8">
        <v>7465852.7636616053</v>
      </c>
      <c r="E2109" s="8">
        <v>6754687.402348252</v>
      </c>
      <c r="F2109" s="8">
        <v>6637197.6456994517</v>
      </c>
      <c r="G2109" s="8">
        <v>6730236.1615085015</v>
      </c>
      <c r="H2109" s="8">
        <v>7722839.3144432129</v>
      </c>
      <c r="I2109" s="8">
        <v>8643495.4225442521</v>
      </c>
      <c r="J2109" s="8">
        <v>9293007.6981988773</v>
      </c>
      <c r="K2109" s="8">
        <v>9488660.4823021311</v>
      </c>
      <c r="L2109" s="8">
        <v>9214913.4252496641</v>
      </c>
      <c r="M2109" s="8">
        <v>8365216.4212535266</v>
      </c>
      <c r="N2109" s="8">
        <v>7095136.4428437743</v>
      </c>
      <c r="O2109" s="8">
        <v>6940290.1771732839</v>
      </c>
      <c r="P2109" s="8">
        <f>SUM(D2109:O2109)</f>
        <v>94351533.357226536</v>
      </c>
      <c r="U2109" s="22">
        <f>+AF2059+1</f>
        <v>397</v>
      </c>
      <c r="V2109" s="22">
        <f>+U2109+1</f>
        <v>398</v>
      </c>
      <c r="W2109" s="22">
        <f t="shared" ref="W2109:AF2109" si="426">+V2109+1</f>
        <v>399</v>
      </c>
      <c r="X2109" s="22">
        <f t="shared" si="426"/>
        <v>400</v>
      </c>
      <c r="Y2109" s="22">
        <f t="shared" si="426"/>
        <v>401</v>
      </c>
      <c r="Z2109" s="22">
        <f t="shared" si="426"/>
        <v>402</v>
      </c>
      <c r="AA2109" s="22">
        <f t="shared" si="426"/>
        <v>403</v>
      </c>
      <c r="AB2109" s="22">
        <f t="shared" si="426"/>
        <v>404</v>
      </c>
      <c r="AC2109" s="22">
        <f t="shared" si="426"/>
        <v>405</v>
      </c>
      <c r="AD2109" s="22">
        <f t="shared" si="426"/>
        <v>406</v>
      </c>
      <c r="AE2109" s="22">
        <f t="shared" si="426"/>
        <v>407</v>
      </c>
      <c r="AF2109" s="22">
        <f t="shared" si="426"/>
        <v>408</v>
      </c>
    </row>
    <row r="2110" spans="1:32" x14ac:dyDescent="0.25">
      <c r="A2110" s="11" t="s">
        <v>17</v>
      </c>
      <c r="B2110" s="7"/>
      <c r="C2110" s="7"/>
      <c r="D2110" s="8">
        <v>5245015.620095998</v>
      </c>
      <c r="E2110" s="8">
        <v>4784830.9083309676</v>
      </c>
      <c r="F2110" s="8">
        <v>4877469.9003398446</v>
      </c>
      <c r="G2110" s="8">
        <v>4954849.7123794062</v>
      </c>
      <c r="H2110" s="8">
        <v>5439759.0918165194</v>
      </c>
      <c r="I2110" s="8">
        <v>5714751.9594402947</v>
      </c>
      <c r="J2110" s="8">
        <v>5893854.0442655301</v>
      </c>
      <c r="K2110" s="8">
        <v>5907762.6135262223</v>
      </c>
      <c r="L2110" s="8">
        <v>5819440.6402788647</v>
      </c>
      <c r="M2110" s="8">
        <v>5529946.0699448604</v>
      </c>
      <c r="N2110" s="8">
        <v>5105256.192584632</v>
      </c>
      <c r="O2110" s="8">
        <v>5183767.0635512201</v>
      </c>
      <c r="P2110" s="8">
        <f>SUM(D2110:O2110)</f>
        <v>64456703.816554353</v>
      </c>
    </row>
    <row r="2111" spans="1:32" x14ac:dyDescent="0.25">
      <c r="A2111" s="11" t="s">
        <v>18</v>
      </c>
      <c r="B2111" s="7"/>
      <c r="C2111" s="7"/>
      <c r="D2111" s="8">
        <v>292452.13329785923</v>
      </c>
      <c r="E2111" s="8">
        <v>291716.45440762513</v>
      </c>
      <c r="F2111" s="8">
        <v>292067.90995997016</v>
      </c>
      <c r="G2111" s="8">
        <v>292646.51217352098</v>
      </c>
      <c r="H2111" s="8">
        <v>293794.38283318008</v>
      </c>
      <c r="I2111" s="8">
        <v>294683.00976876036</v>
      </c>
      <c r="J2111" s="8">
        <v>295326.55469058233</v>
      </c>
      <c r="K2111" s="8">
        <v>295399.59941578005</v>
      </c>
      <c r="L2111" s="8">
        <v>294699.46010020474</v>
      </c>
      <c r="M2111" s="8">
        <v>293638.48081326066</v>
      </c>
      <c r="N2111" s="8">
        <v>292050.28844520735</v>
      </c>
      <c r="O2111" s="8">
        <v>291744.81043751282</v>
      </c>
      <c r="P2111" s="8">
        <f t="shared" ref="P2111:P2114" si="427">SUM(D2111:O2111)</f>
        <v>3520219.5963434633</v>
      </c>
    </row>
    <row r="2112" spans="1:32" x14ac:dyDescent="0.25">
      <c r="A2112" s="11" t="s">
        <v>19</v>
      </c>
      <c r="B2112" s="7"/>
      <c r="C2112" s="7"/>
      <c r="D2112" s="8">
        <v>62039.219081192728</v>
      </c>
      <c r="E2112" s="8">
        <v>57332.560497675266</v>
      </c>
      <c r="F2112" s="8">
        <v>57376.661100610072</v>
      </c>
      <c r="G2112" s="8">
        <v>60092.65846332306</v>
      </c>
      <c r="H2112" s="8">
        <v>59697.711372159421</v>
      </c>
      <c r="I2112" s="8">
        <v>55636.036030976764</v>
      </c>
      <c r="J2112" s="8">
        <v>57761.832590244725</v>
      </c>
      <c r="K2112" s="8">
        <v>67419.189197432977</v>
      </c>
      <c r="L2112" s="8">
        <v>59016.296770121138</v>
      </c>
      <c r="M2112" s="8">
        <v>54861.131775257832</v>
      </c>
      <c r="N2112" s="8">
        <v>54119.974668964016</v>
      </c>
      <c r="O2112" s="8">
        <v>62789.048798308082</v>
      </c>
      <c r="P2112" s="8">
        <f t="shared" si="427"/>
        <v>708142.32034626615</v>
      </c>
    </row>
    <row r="2113" spans="1:16" x14ac:dyDescent="0.25">
      <c r="A2113" s="11" t="s">
        <v>20</v>
      </c>
      <c r="B2113" s="7"/>
      <c r="C2113" s="7"/>
      <c r="D2113" s="8">
        <v>1571.2181291669667</v>
      </c>
      <c r="E2113" s="8">
        <v>1624.5229209274432</v>
      </c>
      <c r="F2113" s="8">
        <v>1830.1592362939364</v>
      </c>
      <c r="G2113" s="8">
        <v>1818.3060677943506</v>
      </c>
      <c r="H2113" s="8">
        <v>2056.0972128963699</v>
      </c>
      <c r="I2113" s="8">
        <v>1930.8932459328571</v>
      </c>
      <c r="J2113" s="8">
        <v>1842.1705453910447</v>
      </c>
      <c r="K2113" s="8">
        <v>1826.5987282564208</v>
      </c>
      <c r="L2113" s="8">
        <v>1967.8429587195837</v>
      </c>
      <c r="M2113" s="8">
        <v>1877.2537268119293</v>
      </c>
      <c r="N2113" s="8">
        <v>1821.3269163861603</v>
      </c>
      <c r="O2113" s="8">
        <v>1735.3877401977334</v>
      </c>
      <c r="P2113" s="8">
        <f t="shared" si="427"/>
        <v>21901.777428774796</v>
      </c>
    </row>
    <row r="2114" spans="1:16" x14ac:dyDescent="0.25">
      <c r="A2114" s="11" t="s">
        <v>21</v>
      </c>
      <c r="B2114" s="7"/>
      <c r="C2114" s="7"/>
      <c r="D2114" s="8">
        <v>7733.1333726748799</v>
      </c>
      <c r="E2114" s="8">
        <v>7054.2500779286183</v>
      </c>
      <c r="F2114" s="8">
        <v>6640.4332798719488</v>
      </c>
      <c r="G2114" s="8">
        <v>7712.3664443060807</v>
      </c>
      <c r="H2114" s="8">
        <v>7829.8502341091698</v>
      </c>
      <c r="I2114" s="8">
        <v>7716.2167052537334</v>
      </c>
      <c r="J2114" s="8">
        <v>8106.5662868750751</v>
      </c>
      <c r="K2114" s="8">
        <v>8149.9069794246552</v>
      </c>
      <c r="L2114" s="8">
        <v>8087.4723914257302</v>
      </c>
      <c r="M2114" s="8">
        <v>8009.1148886753253</v>
      </c>
      <c r="N2114" s="8">
        <v>7267.2993613500539</v>
      </c>
      <c r="O2114" s="8">
        <v>6923.5833154410084</v>
      </c>
      <c r="P2114" s="8">
        <f t="shared" si="427"/>
        <v>91230.19333733627</v>
      </c>
    </row>
    <row r="2115" spans="1:16" x14ac:dyDescent="0.25">
      <c r="A2115" s="11"/>
      <c r="B2115" s="7"/>
      <c r="C2115" s="7"/>
      <c r="D2115" s="8"/>
      <c r="E2115" s="8"/>
      <c r="F2115" s="8"/>
      <c r="G2115" s="8"/>
      <c r="H2115" s="8"/>
      <c r="I2115" s="8"/>
      <c r="J2115" s="8"/>
      <c r="K2115" s="8"/>
      <c r="L2115" s="8"/>
      <c r="M2115" s="8"/>
      <c r="N2115" s="8"/>
      <c r="O2115" s="8"/>
      <c r="P2115" s="8"/>
    </row>
    <row r="2116" spans="1:16" x14ac:dyDescent="0.25">
      <c r="A2116" s="10" t="s">
        <v>22</v>
      </c>
      <c r="B2116" s="7"/>
      <c r="C2116" s="7"/>
      <c r="D2116" s="8"/>
      <c r="E2116" s="8"/>
      <c r="F2116" s="8"/>
      <c r="G2116" s="8"/>
      <c r="H2116" s="8"/>
      <c r="I2116" s="8"/>
      <c r="J2116" s="8"/>
      <c r="K2116" s="8"/>
      <c r="L2116" s="8"/>
      <c r="M2116" s="8"/>
      <c r="N2116" s="8"/>
      <c r="O2116" s="8"/>
      <c r="P2116" s="8"/>
    </row>
    <row r="2117" spans="1:16" x14ac:dyDescent="0.25">
      <c r="A2117" s="10" t="s">
        <v>23</v>
      </c>
      <c r="B2117" s="7"/>
      <c r="C2117" s="7"/>
      <c r="D2117" s="8">
        <f t="shared" ref="D2117:P2117" si="428">SUM(D2109:D2116)</f>
        <v>13074664.087638497</v>
      </c>
      <c r="E2117" s="8">
        <f t="shared" si="428"/>
        <v>11897246.098583376</v>
      </c>
      <c r="F2117" s="8">
        <f t="shared" si="428"/>
        <v>11872582.709616041</v>
      </c>
      <c r="G2117" s="8">
        <f t="shared" si="428"/>
        <v>12047355.717036853</v>
      </c>
      <c r="H2117" s="8">
        <f t="shared" si="428"/>
        <v>13525976.447912078</v>
      </c>
      <c r="I2117" s="8">
        <f t="shared" si="428"/>
        <v>14718213.53773547</v>
      </c>
      <c r="J2117" s="8">
        <f t="shared" si="428"/>
        <v>15549898.866577502</v>
      </c>
      <c r="K2117" s="8">
        <f t="shared" si="428"/>
        <v>15769218.390149247</v>
      </c>
      <c r="L2117" s="8">
        <f t="shared" si="428"/>
        <v>15398125.137749003</v>
      </c>
      <c r="M2117" s="8">
        <f t="shared" si="428"/>
        <v>14253548.472402394</v>
      </c>
      <c r="N2117" s="8">
        <f t="shared" si="428"/>
        <v>12555651.524820315</v>
      </c>
      <c r="O2117" s="8">
        <f t="shared" si="428"/>
        <v>12487250.071015965</v>
      </c>
      <c r="P2117" s="8">
        <f t="shared" si="428"/>
        <v>163149731.06123674</v>
      </c>
    </row>
    <row r="2118" spans="1:16" x14ac:dyDescent="0.25">
      <c r="A2118" s="10"/>
      <c r="B2118" s="7"/>
      <c r="C2118" s="7"/>
      <c r="D2118" s="8"/>
      <c r="E2118" s="8"/>
      <c r="F2118" s="8"/>
      <c r="G2118" s="8"/>
      <c r="H2118" s="8"/>
      <c r="I2118" s="8"/>
      <c r="J2118" s="8"/>
      <c r="K2118" s="8"/>
      <c r="L2118" s="8"/>
      <c r="M2118" s="8"/>
      <c r="N2118" s="8"/>
      <c r="O2118" s="8"/>
      <c r="P2118" s="8"/>
    </row>
    <row r="2119" spans="1:16" x14ac:dyDescent="0.25">
      <c r="A2119" s="11" t="s">
        <v>24</v>
      </c>
      <c r="B2119" s="7"/>
      <c r="C2119" s="7"/>
      <c r="D2119" s="8">
        <v>553561.13367589854</v>
      </c>
      <c r="E2119" s="8">
        <v>549312.52720958169</v>
      </c>
      <c r="F2119" s="8">
        <v>531030.52730096143</v>
      </c>
      <c r="G2119" s="8">
        <v>626672.7797992141</v>
      </c>
      <c r="H2119" s="8">
        <v>681380.1254105306</v>
      </c>
      <c r="I2119" s="8">
        <v>701996.88593478862</v>
      </c>
      <c r="J2119" s="8">
        <v>731060.52282048634</v>
      </c>
      <c r="K2119" s="8">
        <v>705989.82073963888</v>
      </c>
      <c r="L2119" s="8">
        <v>746778.61556251918</v>
      </c>
      <c r="M2119" s="8">
        <v>719607.78173733677</v>
      </c>
      <c r="N2119" s="8">
        <v>659117.81489998475</v>
      </c>
      <c r="O2119" s="8">
        <v>591148.50179538445</v>
      </c>
      <c r="P2119" s="8">
        <f>SUM(D2119:O2119)</f>
        <v>7797657.0368863251</v>
      </c>
    </row>
    <row r="2120" spans="1:16" x14ac:dyDescent="0.25">
      <c r="A2120" s="7"/>
      <c r="B2120" s="7"/>
      <c r="C2120" s="7"/>
      <c r="D2120" s="8"/>
      <c r="E2120" s="8"/>
      <c r="F2120" s="8"/>
      <c r="G2120" s="8"/>
      <c r="H2120" s="8"/>
      <c r="I2120" s="8"/>
      <c r="J2120" s="8"/>
      <c r="K2120" s="8"/>
      <c r="L2120" s="8"/>
      <c r="M2120" s="8"/>
      <c r="N2120" s="8"/>
      <c r="O2120" s="8"/>
      <c r="P2120" s="8"/>
    </row>
    <row r="2121" spans="1:16" x14ac:dyDescent="0.25">
      <c r="A2121" s="10" t="s">
        <v>25</v>
      </c>
      <c r="B2121" s="7"/>
      <c r="C2121" s="7"/>
      <c r="D2121" s="8">
        <f t="shared" ref="D2121:P2121" si="429">SUM(D2117:D2119)</f>
        <v>13628225.221314397</v>
      </c>
      <c r="E2121" s="8">
        <f t="shared" si="429"/>
        <v>12446558.625792958</v>
      </c>
      <c r="F2121" s="8">
        <f t="shared" si="429"/>
        <v>12403613.236917002</v>
      </c>
      <c r="G2121" s="8">
        <f t="shared" si="429"/>
        <v>12674028.496836066</v>
      </c>
      <c r="H2121" s="8">
        <f t="shared" si="429"/>
        <v>14207356.573322609</v>
      </c>
      <c r="I2121" s="8">
        <f t="shared" si="429"/>
        <v>15420210.423670258</v>
      </c>
      <c r="J2121" s="8">
        <f t="shared" si="429"/>
        <v>16280959.389397988</v>
      </c>
      <c r="K2121" s="8">
        <f t="shared" si="429"/>
        <v>16475208.210888885</v>
      </c>
      <c r="L2121" s="8">
        <f t="shared" si="429"/>
        <v>16144903.753311522</v>
      </c>
      <c r="M2121" s="8">
        <f t="shared" si="429"/>
        <v>14973156.254139731</v>
      </c>
      <c r="N2121" s="8">
        <f t="shared" si="429"/>
        <v>13214769.339720299</v>
      </c>
      <c r="O2121" s="8">
        <f t="shared" si="429"/>
        <v>13078398.57281135</v>
      </c>
      <c r="P2121" s="8">
        <f t="shared" si="429"/>
        <v>170947388.09812307</v>
      </c>
    </row>
    <row r="2122" spans="1:16" x14ac:dyDescent="0.25">
      <c r="A2122" s="7"/>
      <c r="B2122" s="7"/>
      <c r="C2122" s="7"/>
      <c r="D2122" s="8"/>
      <c r="E2122" s="8"/>
      <c r="F2122" s="8"/>
      <c r="G2122" s="8"/>
      <c r="H2122" s="8"/>
      <c r="I2122" s="8"/>
      <c r="J2122" s="8"/>
      <c r="K2122" s="8"/>
      <c r="L2122" s="8"/>
      <c r="M2122" s="8"/>
      <c r="N2122" s="8"/>
      <c r="O2122" s="8"/>
      <c r="P2122" s="8"/>
    </row>
    <row r="2123" spans="1:16" x14ac:dyDescent="0.25">
      <c r="A2123" s="10" t="s">
        <v>26</v>
      </c>
      <c r="B2123" s="7"/>
      <c r="C2123" s="7"/>
      <c r="D2123" s="8"/>
      <c r="E2123" s="8"/>
      <c r="F2123" s="8"/>
      <c r="G2123" s="8"/>
      <c r="H2123" s="8"/>
      <c r="I2123" s="8"/>
      <c r="J2123" s="8"/>
      <c r="K2123" s="8"/>
      <c r="L2123" s="8"/>
      <c r="M2123" s="8"/>
      <c r="N2123" s="8"/>
      <c r="O2123" s="8"/>
      <c r="P2123" s="8"/>
    </row>
    <row r="2124" spans="1:16" x14ac:dyDescent="0.25">
      <c r="A2124" s="11" t="s">
        <v>16</v>
      </c>
      <c r="B2124" s="7"/>
      <c r="C2124" s="7"/>
      <c r="D2124" s="13">
        <v>6488887.8362464812</v>
      </c>
      <c r="E2124" s="13">
        <v>6493255.5745966332</v>
      </c>
      <c r="F2124" s="13">
        <v>6497418.0517961318</v>
      </c>
      <c r="G2124" s="13">
        <v>6501894.8878380926</v>
      </c>
      <c r="H2124" s="13">
        <v>6507133.8437295416</v>
      </c>
      <c r="I2124" s="13">
        <v>6512867.7098142169</v>
      </c>
      <c r="J2124" s="13">
        <v>6518732.2941837972</v>
      </c>
      <c r="K2124" s="13">
        <v>6524733.7340399716</v>
      </c>
      <c r="L2124" s="13">
        <v>6530445.9868288944</v>
      </c>
      <c r="M2124" s="13">
        <v>6535821.8556518825</v>
      </c>
      <c r="N2124" s="13">
        <v>6540857.8082677266</v>
      </c>
      <c r="O2124" s="13">
        <v>6545859.8393493146</v>
      </c>
      <c r="P2124" s="8">
        <f>AVERAGE(C2124:O2124)</f>
        <v>6516492.451861891</v>
      </c>
    </row>
    <row r="2125" spans="1:16" x14ac:dyDescent="0.25">
      <c r="A2125" s="11" t="s">
        <v>17</v>
      </c>
      <c r="B2125" s="7"/>
      <c r="C2125" s="7"/>
      <c r="D2125" s="13">
        <v>689732.60920850246</v>
      </c>
      <c r="E2125" s="13">
        <v>690580.21225549944</v>
      </c>
      <c r="F2125" s="13">
        <v>691553.39158591302</v>
      </c>
      <c r="G2125" s="13">
        <v>692317.27096065506</v>
      </c>
      <c r="H2125" s="13">
        <v>692610.36867903115</v>
      </c>
      <c r="I2125" s="13">
        <v>692605.75480166613</v>
      </c>
      <c r="J2125" s="13">
        <v>692510.69743247016</v>
      </c>
      <c r="K2125" s="13">
        <v>692505.62098055636</v>
      </c>
      <c r="L2125" s="13">
        <v>692678.9873582439</v>
      </c>
      <c r="M2125" s="13">
        <v>693057.20134193706</v>
      </c>
      <c r="N2125" s="13">
        <v>693638.54099623149</v>
      </c>
      <c r="O2125" s="13">
        <v>694230.26504631934</v>
      </c>
      <c r="P2125" s="8">
        <f>AVERAGE(D2125:O2125)</f>
        <v>692335.07672058546</v>
      </c>
    </row>
    <row r="2126" spans="1:16" x14ac:dyDescent="0.25">
      <c r="A2126" s="11" t="s">
        <v>18</v>
      </c>
      <c r="B2126" s="7"/>
      <c r="C2126" s="7"/>
      <c r="D2126" s="13">
        <v>15979.647692016868</v>
      </c>
      <c r="E2126" s="13">
        <v>16252.506529666367</v>
      </c>
      <c r="F2126" s="13">
        <v>16605.053212649502</v>
      </c>
      <c r="G2126" s="13">
        <v>16852.54398650099</v>
      </c>
      <c r="H2126" s="13">
        <v>16808.699544442712</v>
      </c>
      <c r="I2126" s="13">
        <v>16567.659481659859</v>
      </c>
      <c r="J2126" s="13">
        <v>16286.347601945645</v>
      </c>
      <c r="K2126" s="13">
        <v>16066.648305126097</v>
      </c>
      <c r="L2126" s="13">
        <v>15957.696221309627</v>
      </c>
      <c r="M2126" s="13">
        <v>15980.283472291982</v>
      </c>
      <c r="N2126" s="13">
        <v>16139.664234193462</v>
      </c>
      <c r="O2126" s="13">
        <v>16323.583051684163</v>
      </c>
      <c r="P2126" s="8">
        <f>AVERAGE(D2126:O2126)</f>
        <v>16318.361111123939</v>
      </c>
    </row>
    <row r="2127" spans="1:16" x14ac:dyDescent="0.25">
      <c r="A2127" s="11" t="s">
        <v>19</v>
      </c>
      <c r="B2127" s="7"/>
      <c r="C2127" s="7"/>
      <c r="D2127" s="13">
        <v>6347.5829088394421</v>
      </c>
      <c r="E2127" s="13">
        <v>6352.8392946430968</v>
      </c>
      <c r="F2127" s="13">
        <v>6358.0927023509867</v>
      </c>
      <c r="G2127" s="13">
        <v>6363.3431323998675</v>
      </c>
      <c r="H2127" s="13">
        <v>6368.5905852351489</v>
      </c>
      <c r="I2127" s="13">
        <v>6373.8350613099055</v>
      </c>
      <c r="J2127" s="13">
        <v>6379.0765610850303</v>
      </c>
      <c r="K2127" s="13">
        <v>6384.3150850298016</v>
      </c>
      <c r="L2127" s="13">
        <v>6389.550633620679</v>
      </c>
      <c r="M2127" s="13">
        <v>6394.7832073427426</v>
      </c>
      <c r="N2127" s="13">
        <v>6400.0128066878096</v>
      </c>
      <c r="O2127" s="13">
        <v>6405.2394321560669</v>
      </c>
      <c r="P2127" s="8">
        <f>AVERAGE(D2127:O2127)</f>
        <v>6376.4384508917146</v>
      </c>
    </row>
    <row r="2128" spans="1:16" x14ac:dyDescent="0.25">
      <c r="A2128" s="11" t="s">
        <v>20</v>
      </c>
      <c r="B2128" s="7"/>
      <c r="C2128" s="7"/>
      <c r="D2128" s="13">
        <v>150.33532780279552</v>
      </c>
      <c r="E2128" s="13">
        <v>150.33532780279552</v>
      </c>
      <c r="F2128" s="13">
        <v>150.33532780279552</v>
      </c>
      <c r="G2128" s="13">
        <v>150.33532780279552</v>
      </c>
      <c r="H2128" s="13">
        <v>150.33532780279552</v>
      </c>
      <c r="I2128" s="13">
        <v>150.33532780279552</v>
      </c>
      <c r="J2128" s="13">
        <v>150.33532780279552</v>
      </c>
      <c r="K2128" s="13">
        <v>150.33532780279552</v>
      </c>
      <c r="L2128" s="13">
        <v>150.33532780279552</v>
      </c>
      <c r="M2128" s="13">
        <v>150.33532780279552</v>
      </c>
      <c r="N2128" s="13">
        <v>150.33532780279552</v>
      </c>
      <c r="O2128" s="13">
        <v>149.33738455333665</v>
      </c>
      <c r="P2128" s="8">
        <f>AVERAGE(D2128:O2128)</f>
        <v>150.25216586534063</v>
      </c>
    </row>
    <row r="2129" spans="1:16" x14ac:dyDescent="0.25">
      <c r="A2129" s="11" t="s">
        <v>21</v>
      </c>
      <c r="B2129" s="7"/>
      <c r="C2129" s="7"/>
      <c r="D2129" s="13">
        <v>27</v>
      </c>
      <c r="E2129" s="13">
        <v>27</v>
      </c>
      <c r="F2129" s="13">
        <v>27</v>
      </c>
      <c r="G2129" s="13">
        <v>27</v>
      </c>
      <c r="H2129" s="13">
        <v>27</v>
      </c>
      <c r="I2129" s="13">
        <v>27</v>
      </c>
      <c r="J2129" s="13">
        <v>27</v>
      </c>
      <c r="K2129" s="13">
        <v>27</v>
      </c>
      <c r="L2129" s="13">
        <v>27</v>
      </c>
      <c r="M2129" s="13">
        <v>27</v>
      </c>
      <c r="N2129" s="13">
        <v>27</v>
      </c>
      <c r="O2129" s="13">
        <v>27</v>
      </c>
      <c r="P2129" s="8">
        <f>AVERAGE(D2129:O2129)</f>
        <v>27</v>
      </c>
    </row>
    <row r="2130" spans="1:16" x14ac:dyDescent="0.25">
      <c r="A2130" s="11"/>
      <c r="B2130" s="7"/>
      <c r="C2130" s="7"/>
      <c r="D2130" s="8"/>
      <c r="E2130" s="8"/>
      <c r="F2130" s="8"/>
      <c r="G2130" s="8"/>
      <c r="H2130" s="8"/>
      <c r="I2130" s="8"/>
      <c r="J2130" s="8"/>
      <c r="K2130" s="8"/>
      <c r="L2130" s="8"/>
      <c r="M2130" s="8"/>
      <c r="N2130" s="8"/>
      <c r="O2130" s="8"/>
      <c r="P2130" s="8"/>
    </row>
    <row r="2131" spans="1:16" x14ac:dyDescent="0.25">
      <c r="A2131" s="10" t="s">
        <v>22</v>
      </c>
      <c r="B2131" s="7"/>
      <c r="C2131" s="7"/>
      <c r="D2131" s="8"/>
      <c r="E2131" s="8"/>
      <c r="F2131" s="8"/>
      <c r="G2131" s="8"/>
      <c r="H2131" s="8"/>
      <c r="I2131" s="8"/>
      <c r="J2131" s="8"/>
      <c r="K2131" s="8"/>
      <c r="L2131" s="8"/>
      <c r="M2131" s="8"/>
      <c r="N2131" s="8"/>
      <c r="O2131" s="8"/>
      <c r="P2131" s="8"/>
    </row>
    <row r="2132" spans="1:16" x14ac:dyDescent="0.25">
      <c r="A2132" s="10" t="s">
        <v>26</v>
      </c>
      <c r="B2132" s="7"/>
      <c r="C2132" s="7"/>
      <c r="D2132" s="8">
        <f t="shared" ref="D2132:P2132" si="430">SUM(D2124:D2131)</f>
        <v>7201125.0113836434</v>
      </c>
      <c r="E2132" s="8">
        <f t="shared" si="430"/>
        <v>7206618.4680042453</v>
      </c>
      <c r="F2132" s="8">
        <f t="shared" si="430"/>
        <v>7212111.9246248482</v>
      </c>
      <c r="G2132" s="8">
        <f t="shared" si="430"/>
        <v>7217605.381245452</v>
      </c>
      <c r="H2132" s="8">
        <f t="shared" si="430"/>
        <v>7223098.8378660539</v>
      </c>
      <c r="I2132" s="8">
        <f t="shared" si="430"/>
        <v>7228592.2944866559</v>
      </c>
      <c r="J2132" s="8">
        <f t="shared" si="430"/>
        <v>7234085.7511071013</v>
      </c>
      <c r="K2132" s="8">
        <f t="shared" si="430"/>
        <v>7239867.6537384875</v>
      </c>
      <c r="L2132" s="8">
        <f t="shared" si="430"/>
        <v>7245649.5563698718</v>
      </c>
      <c r="M2132" s="8">
        <f t="shared" si="430"/>
        <v>7251431.459001258</v>
      </c>
      <c r="N2132" s="8">
        <f t="shared" si="430"/>
        <v>7257213.3616326414</v>
      </c>
      <c r="O2132" s="8">
        <f t="shared" si="430"/>
        <v>7262995.2642640276</v>
      </c>
      <c r="P2132" s="8">
        <f t="shared" si="430"/>
        <v>7231699.5803103568</v>
      </c>
    </row>
    <row r="2133" spans="1:16" x14ac:dyDescent="0.25">
      <c r="A2133" s="10"/>
      <c r="B2133" s="7"/>
      <c r="C2133" s="7"/>
      <c r="D2133" s="8"/>
      <c r="E2133" s="8"/>
      <c r="F2133" s="8"/>
      <c r="G2133" s="8"/>
      <c r="H2133" s="8"/>
      <c r="I2133" s="8"/>
      <c r="J2133" s="8"/>
      <c r="K2133" s="8"/>
      <c r="L2133" s="8"/>
      <c r="M2133" s="8"/>
      <c r="N2133" s="8"/>
      <c r="O2133" s="8"/>
      <c r="P2133" s="8"/>
    </row>
    <row r="2134" spans="1:16" x14ac:dyDescent="0.25">
      <c r="A2134" s="11" t="s">
        <v>24</v>
      </c>
      <c r="B2134" s="7"/>
      <c r="C2134" s="7"/>
      <c r="D2134" s="13">
        <v>2</v>
      </c>
      <c r="E2134" s="13">
        <v>2</v>
      </c>
      <c r="F2134" s="13">
        <v>2</v>
      </c>
      <c r="G2134" s="13">
        <v>2</v>
      </c>
      <c r="H2134" s="13">
        <v>2</v>
      </c>
      <c r="I2134" s="13">
        <v>2</v>
      </c>
      <c r="J2134" s="13">
        <v>2</v>
      </c>
      <c r="K2134" s="13">
        <v>2</v>
      </c>
      <c r="L2134" s="13">
        <v>2</v>
      </c>
      <c r="M2134" s="13">
        <v>2</v>
      </c>
      <c r="N2134" s="13">
        <v>2</v>
      </c>
      <c r="O2134" s="13">
        <v>2</v>
      </c>
      <c r="P2134" s="8">
        <f>AVERAGE(D2134:O2134)</f>
        <v>2</v>
      </c>
    </row>
    <row r="2135" spans="1:16" x14ac:dyDescent="0.25">
      <c r="A2135" s="7"/>
      <c r="B2135" s="7"/>
      <c r="C2135" s="7"/>
      <c r="D2135" s="8"/>
      <c r="E2135" s="8"/>
      <c r="F2135" s="8"/>
      <c r="G2135" s="8"/>
      <c r="H2135" s="8"/>
      <c r="I2135" s="8"/>
      <c r="J2135" s="8"/>
      <c r="K2135" s="8"/>
      <c r="L2135" s="8"/>
      <c r="M2135" s="8"/>
      <c r="N2135" s="8"/>
      <c r="O2135" s="8"/>
      <c r="P2135" s="8"/>
    </row>
    <row r="2136" spans="1:16" x14ac:dyDescent="0.25">
      <c r="A2136" s="14" t="s">
        <v>27</v>
      </c>
      <c r="B2136" s="7"/>
      <c r="C2136" s="7"/>
      <c r="D2136" s="8">
        <f t="shared" ref="D2136:O2136" si="431">SUM(D2132:D2134)</f>
        <v>7201127.0113836434</v>
      </c>
      <c r="E2136" s="8">
        <f t="shared" si="431"/>
        <v>7206620.4680042453</v>
      </c>
      <c r="F2136" s="8">
        <f t="shared" si="431"/>
        <v>7212113.9246248482</v>
      </c>
      <c r="G2136" s="8">
        <f t="shared" si="431"/>
        <v>7217607.381245452</v>
      </c>
      <c r="H2136" s="8">
        <f t="shared" si="431"/>
        <v>7223100.8378660539</v>
      </c>
      <c r="I2136" s="8">
        <f t="shared" si="431"/>
        <v>7228594.2944866559</v>
      </c>
      <c r="J2136" s="8">
        <f t="shared" si="431"/>
        <v>7234087.7511071013</v>
      </c>
      <c r="K2136" s="8">
        <f t="shared" si="431"/>
        <v>7239869.6537384875</v>
      </c>
      <c r="L2136" s="8">
        <f t="shared" si="431"/>
        <v>7245651.5563698718</v>
      </c>
      <c r="M2136" s="8">
        <f t="shared" si="431"/>
        <v>7251433.459001258</v>
      </c>
      <c r="N2136" s="8">
        <f t="shared" si="431"/>
        <v>7257215.3616326414</v>
      </c>
      <c r="O2136" s="8">
        <f t="shared" si="431"/>
        <v>7262997.2642640276</v>
      </c>
      <c r="P2136" s="8">
        <f>SUM(P2132:P2134)</f>
        <v>7231701.5803103568</v>
      </c>
    </row>
    <row r="2137" spans="1:16" x14ac:dyDescent="0.25">
      <c r="A2137" s="7"/>
      <c r="B2137" s="7"/>
      <c r="C2137" s="7"/>
      <c r="D2137" s="8"/>
      <c r="E2137" s="8"/>
      <c r="F2137" s="8"/>
      <c r="G2137" s="8"/>
      <c r="H2137" s="8"/>
      <c r="I2137" s="8"/>
      <c r="J2137" s="8"/>
      <c r="K2137" s="8"/>
      <c r="L2137" s="8"/>
      <c r="M2137" s="8"/>
      <c r="N2137" s="8"/>
      <c r="O2137" s="8"/>
      <c r="P2137" s="8"/>
    </row>
    <row r="2138" spans="1:16" x14ac:dyDescent="0.25">
      <c r="A2138" s="10" t="s">
        <v>28</v>
      </c>
      <c r="B2138" s="7"/>
      <c r="C2138" s="7"/>
      <c r="D2138" s="8"/>
      <c r="E2138" s="8"/>
      <c r="F2138" s="8"/>
      <c r="G2138" s="8"/>
      <c r="H2138" s="8"/>
      <c r="I2138" s="8"/>
      <c r="J2138" s="8"/>
      <c r="K2138" s="8"/>
      <c r="L2138" s="8"/>
      <c r="M2138" s="8"/>
      <c r="N2138" s="8"/>
      <c r="O2138" s="8"/>
      <c r="P2138" s="8"/>
    </row>
    <row r="2139" spans="1:16" x14ac:dyDescent="0.25">
      <c r="A2139" s="11" t="s">
        <v>16</v>
      </c>
      <c r="B2139" s="7"/>
      <c r="C2139" s="7"/>
      <c r="D2139" s="8">
        <f t="shared" ref="D2139:P2144" si="432">(D2109/D2124)*1000</f>
        <v>1150.5596878956462</v>
      </c>
      <c r="E2139" s="8">
        <f t="shared" si="432"/>
        <v>1040.2620572605229</v>
      </c>
      <c r="F2139" s="8">
        <f t="shared" si="432"/>
        <v>1021.5130984013996</v>
      </c>
      <c r="G2139" s="8">
        <f t="shared" si="432"/>
        <v>1035.1191887302768</v>
      </c>
      <c r="H2139" s="8">
        <f t="shared" si="432"/>
        <v>1186.8265660287839</v>
      </c>
      <c r="I2139" s="8">
        <f t="shared" si="432"/>
        <v>1327.1412544614409</v>
      </c>
      <c r="J2139" s="8">
        <f t="shared" si="432"/>
        <v>1425.5851105421784</v>
      </c>
      <c r="K2139" s="8">
        <f t="shared" si="432"/>
        <v>1454.2601842584252</v>
      </c>
      <c r="L2139" s="8">
        <f t="shared" si="432"/>
        <v>1411.0695416262549</v>
      </c>
      <c r="M2139" s="8">
        <f t="shared" si="432"/>
        <v>1279.9027583684317</v>
      </c>
      <c r="N2139" s="8">
        <f t="shared" si="432"/>
        <v>1084.7409698886029</v>
      </c>
      <c r="O2139" s="8">
        <f t="shared" si="432"/>
        <v>1060.2564594269065</v>
      </c>
      <c r="P2139" s="8">
        <f t="shared" si="432"/>
        <v>14478.883241899319</v>
      </c>
    </row>
    <row r="2140" spans="1:16" x14ac:dyDescent="0.25">
      <c r="A2140" s="11" t="s">
        <v>17</v>
      </c>
      <c r="B2140" s="7"/>
      <c r="C2140" s="7"/>
      <c r="D2140" s="8">
        <f t="shared" si="432"/>
        <v>7604.4187995038783</v>
      </c>
      <c r="E2140" s="8">
        <f t="shared" si="432"/>
        <v>6928.7112827969158</v>
      </c>
      <c r="F2140" s="8">
        <f t="shared" si="432"/>
        <v>7052.9187763138998</v>
      </c>
      <c r="G2140" s="8">
        <f t="shared" si="432"/>
        <v>7156.9061183524836</v>
      </c>
      <c r="H2140" s="8">
        <f t="shared" si="432"/>
        <v>7853.996038481785</v>
      </c>
      <c r="I2140" s="8">
        <f t="shared" si="432"/>
        <v>8251.0893388068434</v>
      </c>
      <c r="J2140" s="8">
        <f t="shared" si="432"/>
        <v>8510.8490975191999</v>
      </c>
      <c r="K2140" s="8">
        <f t="shared" si="432"/>
        <v>8530.9959003092263</v>
      </c>
      <c r="L2140" s="8">
        <f t="shared" si="432"/>
        <v>8401.3529304146941</v>
      </c>
      <c r="M2140" s="8">
        <f t="shared" si="432"/>
        <v>7979.06155399217</v>
      </c>
      <c r="N2140" s="8">
        <f t="shared" si="432"/>
        <v>7360.1103324683463</v>
      </c>
      <c r="O2140" s="8">
        <f t="shared" si="432"/>
        <v>7466.9275088509103</v>
      </c>
      <c r="P2140" s="8">
        <f t="shared" si="432"/>
        <v>93100.445122424397</v>
      </c>
    </row>
    <row r="2141" spans="1:16" x14ac:dyDescent="0.25">
      <c r="A2141" s="11" t="s">
        <v>18</v>
      </c>
      <c r="B2141" s="7"/>
      <c r="C2141" s="7"/>
      <c r="D2141" s="8">
        <f t="shared" si="432"/>
        <v>18301.538240042853</v>
      </c>
      <c r="E2141" s="8">
        <f t="shared" si="432"/>
        <v>17949.013210678804</v>
      </c>
      <c r="F2141" s="8">
        <f t="shared" si="432"/>
        <v>17589.098102827928</v>
      </c>
      <c r="G2141" s="8">
        <f t="shared" si="432"/>
        <v>17365.12377050806</v>
      </c>
      <c r="H2141" s="8">
        <f t="shared" si="432"/>
        <v>17478.709882128525</v>
      </c>
      <c r="I2141" s="8">
        <f t="shared" si="432"/>
        <v>17786.640900905157</v>
      </c>
      <c r="J2141" s="8">
        <f t="shared" si="432"/>
        <v>18133.381523509986</v>
      </c>
      <c r="K2141" s="8">
        <f t="shared" si="432"/>
        <v>18385.888195581665</v>
      </c>
      <c r="L2141" s="8">
        <f t="shared" si="432"/>
        <v>18467.544187654625</v>
      </c>
      <c r="M2141" s="8">
        <f t="shared" si="432"/>
        <v>18375.048310150243</v>
      </c>
      <c r="N2141" s="8">
        <f t="shared" si="432"/>
        <v>18095.189850757251</v>
      </c>
      <c r="O2141" s="8">
        <f t="shared" si="432"/>
        <v>17872.596323600195</v>
      </c>
      <c r="P2141" s="8">
        <f t="shared" si="432"/>
        <v>215721.39336613845</v>
      </c>
    </row>
    <row r="2142" spans="1:16" x14ac:dyDescent="0.25">
      <c r="A2142" s="11" t="s">
        <v>19</v>
      </c>
      <c r="B2142" s="7"/>
      <c r="C2142" s="7"/>
      <c r="D2142" s="8">
        <f t="shared" si="432"/>
        <v>9773.6760546756923</v>
      </c>
      <c r="E2142" s="8">
        <f t="shared" si="432"/>
        <v>9024.7144369006455</v>
      </c>
      <c r="F2142" s="8">
        <f t="shared" si="432"/>
        <v>9024.1938560276594</v>
      </c>
      <c r="G2142" s="8">
        <f t="shared" si="432"/>
        <v>9443.5671962042616</v>
      </c>
      <c r="H2142" s="8">
        <f t="shared" si="432"/>
        <v>9373.7712564789072</v>
      </c>
      <c r="I2142" s="8">
        <f t="shared" si="432"/>
        <v>8728.8164026545801</v>
      </c>
      <c r="J2142" s="8">
        <f t="shared" si="432"/>
        <v>9054.8893773458476</v>
      </c>
      <c r="K2142" s="8">
        <f t="shared" si="432"/>
        <v>10560.128737304993</v>
      </c>
      <c r="L2142" s="8">
        <f t="shared" si="432"/>
        <v>9236.3767272752921</v>
      </c>
      <c r="M2142" s="8">
        <f t="shared" si="432"/>
        <v>8579.0448239533926</v>
      </c>
      <c r="N2142" s="8">
        <f t="shared" si="432"/>
        <v>8456.229120730879</v>
      </c>
      <c r="O2142" s="8">
        <f t="shared" si="432"/>
        <v>9802.7637316865548</v>
      </c>
      <c r="P2142" s="8">
        <f t="shared" si="432"/>
        <v>111056.08966510698</v>
      </c>
    </row>
    <row r="2143" spans="1:16" x14ac:dyDescent="0.25">
      <c r="A2143" s="11" t="s">
        <v>20</v>
      </c>
      <c r="B2143" s="7"/>
      <c r="C2143" s="7"/>
      <c r="D2143" s="8">
        <f t="shared" si="432"/>
        <v>10451.423175981858</v>
      </c>
      <c r="E2143" s="8">
        <f t="shared" si="432"/>
        <v>10805.995800657274</v>
      </c>
      <c r="F2143" s="8">
        <f t="shared" si="432"/>
        <v>12173.846713492876</v>
      </c>
      <c r="G2143" s="8">
        <f t="shared" si="432"/>
        <v>12095.001849329381</v>
      </c>
      <c r="H2143" s="8">
        <f t="shared" si="432"/>
        <v>13676.740144495407</v>
      </c>
      <c r="I2143" s="8">
        <f t="shared" si="432"/>
        <v>12843.908841345221</v>
      </c>
      <c r="J2143" s="8">
        <f t="shared" si="432"/>
        <v>12253.743496721794</v>
      </c>
      <c r="K2143" s="8">
        <f t="shared" si="432"/>
        <v>12150.162938763717</v>
      </c>
      <c r="L2143" s="8">
        <f t="shared" si="432"/>
        <v>13089.690809740539</v>
      </c>
      <c r="M2143" s="8">
        <f t="shared" si="432"/>
        <v>12487.109678401363</v>
      </c>
      <c r="N2143" s="8">
        <f t="shared" si="432"/>
        <v>12115.095919272624</v>
      </c>
      <c r="O2143" s="8">
        <f t="shared" si="432"/>
        <v>11620.584794545737</v>
      </c>
      <c r="P2143" s="8">
        <f t="shared" si="432"/>
        <v>145766.80011656979</v>
      </c>
    </row>
    <row r="2144" spans="1:16" x14ac:dyDescent="0.25">
      <c r="A2144" s="11" t="s">
        <v>21</v>
      </c>
      <c r="B2144" s="7"/>
      <c r="C2144" s="7"/>
      <c r="D2144" s="8">
        <f>(D2114/D2129)*1000</f>
        <v>286412.34713610669</v>
      </c>
      <c r="E2144" s="8">
        <f t="shared" si="432"/>
        <v>261268.52140476365</v>
      </c>
      <c r="F2144" s="8">
        <f t="shared" si="432"/>
        <v>245941.97332859071</v>
      </c>
      <c r="G2144" s="8">
        <f t="shared" si="432"/>
        <v>285643.20164096594</v>
      </c>
      <c r="H2144" s="8">
        <f t="shared" si="432"/>
        <v>289994.45311515447</v>
      </c>
      <c r="I2144" s="8">
        <f t="shared" si="432"/>
        <v>285785.80389828642</v>
      </c>
      <c r="J2144" s="8">
        <f t="shared" si="432"/>
        <v>300243.19581018796</v>
      </c>
      <c r="K2144" s="8">
        <f t="shared" si="432"/>
        <v>301848.40664535761</v>
      </c>
      <c r="L2144" s="8">
        <f t="shared" si="432"/>
        <v>299536.01449724927</v>
      </c>
      <c r="M2144" s="8">
        <f t="shared" si="432"/>
        <v>296633.88476575277</v>
      </c>
      <c r="N2144" s="8">
        <f t="shared" si="432"/>
        <v>269159.23560555757</v>
      </c>
      <c r="O2144" s="8">
        <f t="shared" si="432"/>
        <v>256429.01168300028</v>
      </c>
      <c r="P2144" s="8">
        <f t="shared" si="432"/>
        <v>3378896.0495309727</v>
      </c>
    </row>
    <row r="2145" spans="1:32" x14ac:dyDescent="0.25">
      <c r="A2145" s="11"/>
      <c r="B2145" s="7"/>
      <c r="C2145" s="7"/>
      <c r="D2145" s="8"/>
      <c r="E2145" s="8"/>
      <c r="F2145" s="8"/>
      <c r="G2145" s="8"/>
      <c r="H2145" s="8"/>
      <c r="I2145" s="8"/>
      <c r="J2145" s="8"/>
      <c r="K2145" s="8"/>
      <c r="L2145" s="8"/>
      <c r="M2145" s="8"/>
      <c r="N2145" s="8"/>
      <c r="O2145" s="8"/>
      <c r="P2145" s="8"/>
    </row>
    <row r="2146" spans="1:32" x14ac:dyDescent="0.25">
      <c r="A2146" s="10" t="s">
        <v>22</v>
      </c>
      <c r="B2146" s="7"/>
      <c r="C2146" s="7"/>
      <c r="D2146" s="8"/>
      <c r="E2146" s="8"/>
      <c r="F2146" s="8"/>
      <c r="G2146" s="8"/>
      <c r="H2146" s="8"/>
      <c r="I2146" s="8"/>
      <c r="J2146" s="8"/>
      <c r="K2146" s="8"/>
      <c r="L2146" s="8"/>
      <c r="M2146" s="8"/>
      <c r="N2146" s="8"/>
      <c r="O2146" s="8"/>
      <c r="P2146" s="8"/>
    </row>
    <row r="2147" spans="1:32" x14ac:dyDescent="0.25">
      <c r="A2147" s="10" t="s">
        <v>28</v>
      </c>
      <c r="B2147" s="7"/>
      <c r="C2147" s="7"/>
      <c r="D2147" s="8">
        <f t="shared" ref="D2147:P2147" si="433">(D2117/D2132)*1000</f>
        <v>1815.6418708146127</v>
      </c>
      <c r="E2147" s="8">
        <f t="shared" si="433"/>
        <v>1650.8777523611739</v>
      </c>
      <c r="F2147" s="8">
        <f t="shared" si="433"/>
        <v>1646.2005628446504</v>
      </c>
      <c r="G2147" s="8">
        <f t="shared" si="433"/>
        <v>1669.1624272423148</v>
      </c>
      <c r="H2147" s="8">
        <f t="shared" si="433"/>
        <v>1872.6002165447464</v>
      </c>
      <c r="I2147" s="8">
        <f t="shared" si="433"/>
        <v>2036.1106199005369</v>
      </c>
      <c r="J2147" s="8">
        <f t="shared" si="433"/>
        <v>2149.5320074409888</v>
      </c>
      <c r="K2147" s="8">
        <f t="shared" si="433"/>
        <v>2178.1086539622606</v>
      </c>
      <c r="L2147" s="8">
        <f t="shared" si="433"/>
        <v>2125.1545521149365</v>
      </c>
      <c r="M2147" s="8">
        <f t="shared" si="433"/>
        <v>1965.6185889627839</v>
      </c>
      <c r="N2147" s="8">
        <f t="shared" si="433"/>
        <v>1730.0926539103011</v>
      </c>
      <c r="O2147" s="8">
        <f t="shared" si="433"/>
        <v>1719.2975648017748</v>
      </c>
      <c r="P2147" s="8">
        <f t="shared" si="433"/>
        <v>22560.357942058621</v>
      </c>
    </row>
    <row r="2148" spans="1:32" x14ac:dyDescent="0.25">
      <c r="A2148" s="10"/>
      <c r="B2148" s="7"/>
      <c r="C2148" s="7"/>
      <c r="D2148" s="8"/>
      <c r="E2148" s="8"/>
      <c r="F2148" s="8"/>
      <c r="G2148" s="8"/>
      <c r="H2148" s="8"/>
      <c r="I2148" s="8"/>
      <c r="J2148" s="8"/>
      <c r="K2148" s="8"/>
      <c r="L2148" s="8"/>
      <c r="M2148" s="8"/>
      <c r="N2148" s="8"/>
      <c r="O2148" s="8"/>
      <c r="P2148" s="8"/>
    </row>
    <row r="2149" spans="1:32" x14ac:dyDescent="0.25">
      <c r="A2149" s="11" t="s">
        <v>24</v>
      </c>
      <c r="B2149" s="7"/>
      <c r="C2149" s="7"/>
      <c r="D2149" s="8">
        <f t="shared" ref="D2149:P2149" si="434">(D2119/D2134)*1000</f>
        <v>276780566.83794928</v>
      </c>
      <c r="E2149" s="8">
        <f t="shared" si="434"/>
        <v>274656263.60479087</v>
      </c>
      <c r="F2149" s="8">
        <f t="shared" si="434"/>
        <v>265515263.65048072</v>
      </c>
      <c r="G2149" s="8">
        <f t="shared" si="434"/>
        <v>313336389.89960706</v>
      </c>
      <c r="H2149" s="8">
        <f t="shared" si="434"/>
        <v>340690062.70526528</v>
      </c>
      <c r="I2149" s="8">
        <f t="shared" si="434"/>
        <v>350998442.96739429</v>
      </c>
      <c r="J2149" s="8">
        <f t="shared" si="434"/>
        <v>365530261.41024315</v>
      </c>
      <c r="K2149" s="8">
        <f t="shared" si="434"/>
        <v>352994910.36981946</v>
      </c>
      <c r="L2149" s="8">
        <f t="shared" si="434"/>
        <v>373389307.7812596</v>
      </c>
      <c r="M2149" s="8">
        <f t="shared" si="434"/>
        <v>359803890.86866838</v>
      </c>
      <c r="N2149" s="8">
        <f t="shared" si="434"/>
        <v>329558907.44999236</v>
      </c>
      <c r="O2149" s="8">
        <f t="shared" si="434"/>
        <v>295574250.8976922</v>
      </c>
      <c r="P2149" s="8">
        <f t="shared" si="434"/>
        <v>3898828518.4431624</v>
      </c>
    </row>
    <row r="2150" spans="1:32" x14ac:dyDescent="0.25">
      <c r="A2150" s="7"/>
      <c r="B2150" s="7"/>
      <c r="C2150" s="7"/>
      <c r="D2150" s="8"/>
      <c r="E2150" s="8"/>
      <c r="F2150" s="8"/>
      <c r="G2150" s="8"/>
      <c r="H2150" s="8"/>
      <c r="I2150" s="8"/>
      <c r="J2150" s="8"/>
      <c r="K2150" s="8"/>
      <c r="L2150" s="8"/>
      <c r="M2150" s="8"/>
      <c r="N2150" s="8"/>
      <c r="O2150" s="8"/>
      <c r="P2150" s="8"/>
    </row>
    <row r="2151" spans="1:32" x14ac:dyDescent="0.25">
      <c r="A2151" s="14" t="s">
        <v>29</v>
      </c>
      <c r="B2151" s="7"/>
      <c r="C2151" s="7"/>
      <c r="D2151" s="8">
        <f t="shared" ref="D2151:P2151" si="435">(D2121/D2136)*1000</f>
        <v>1892.5128246968434</v>
      </c>
      <c r="E2151" s="8">
        <f t="shared" si="435"/>
        <v>1727.100612700897</v>
      </c>
      <c r="F2151" s="8">
        <f t="shared" si="435"/>
        <v>1719.8304639318631</v>
      </c>
      <c r="G2151" s="8">
        <f t="shared" si="435"/>
        <v>1755.9875215391762</v>
      </c>
      <c r="H2151" s="8">
        <f t="shared" si="435"/>
        <v>1966.933162395105</v>
      </c>
      <c r="I2151" s="8">
        <f t="shared" si="435"/>
        <v>2133.223943060611</v>
      </c>
      <c r="J2151" s="8">
        <f t="shared" si="435"/>
        <v>2250.5891481488261</v>
      </c>
      <c r="K2151" s="8">
        <f t="shared" si="435"/>
        <v>2275.6222140520858</v>
      </c>
      <c r="L2151" s="8">
        <f t="shared" si="435"/>
        <v>2228.2197298209912</v>
      </c>
      <c r="M2151" s="8">
        <f t="shared" si="435"/>
        <v>2064.8546716723217</v>
      </c>
      <c r="N2151" s="8">
        <f t="shared" si="435"/>
        <v>1820.9145906822584</v>
      </c>
      <c r="O2151" s="8">
        <f t="shared" si="435"/>
        <v>1800.6889025224777</v>
      </c>
      <c r="P2151" s="8">
        <f t="shared" si="435"/>
        <v>23638.612047205999</v>
      </c>
    </row>
    <row r="2153" spans="1:32" x14ac:dyDescent="0.25">
      <c r="A2153" s="1" t="s">
        <v>78</v>
      </c>
      <c r="B2153" s="2"/>
      <c r="C2153" s="2"/>
      <c r="D2153" s="3"/>
      <c r="E2153" s="3"/>
      <c r="F2153" s="3"/>
      <c r="G2153" s="3"/>
      <c r="H2153" s="3"/>
      <c r="I2153" s="3"/>
      <c r="J2153" s="2"/>
      <c r="K2153" s="3"/>
      <c r="L2153" s="3"/>
      <c r="M2153" s="3"/>
      <c r="N2153" s="3"/>
      <c r="O2153" s="3"/>
      <c r="P2153" s="3"/>
    </row>
    <row r="2154" spans="1:32" x14ac:dyDescent="0.25">
      <c r="A2154" s="1" t="s">
        <v>1</v>
      </c>
      <c r="B2154" s="2"/>
      <c r="C2154" s="2"/>
      <c r="D2154" s="3"/>
      <c r="E2154" s="3"/>
      <c r="F2154" s="3"/>
      <c r="G2154" s="3"/>
      <c r="H2154" s="3"/>
      <c r="I2154" s="2"/>
      <c r="J2154" s="3"/>
      <c r="K2154" s="3"/>
      <c r="L2154" s="3"/>
      <c r="M2154" s="3"/>
      <c r="N2154" s="3"/>
      <c r="O2154" s="3"/>
      <c r="P2154" s="3"/>
    </row>
    <row r="2155" spans="1:32" x14ac:dyDescent="0.25">
      <c r="A2155" s="1" t="s">
        <v>31</v>
      </c>
      <c r="B2155" s="2"/>
      <c r="C2155" s="2"/>
      <c r="D2155" s="3"/>
      <c r="E2155" s="3"/>
      <c r="F2155" s="3"/>
      <c r="G2155" s="3"/>
      <c r="H2155" s="3"/>
      <c r="I2155" s="2"/>
      <c r="J2155" s="3"/>
      <c r="K2155" s="3"/>
      <c r="L2155" s="3"/>
      <c r="M2155" s="3"/>
      <c r="N2155" s="3"/>
      <c r="O2155" s="3"/>
      <c r="P2155" s="3"/>
    </row>
    <row r="2156" spans="1:32" x14ac:dyDescent="0.25">
      <c r="A2156" s="7"/>
      <c r="B2156" s="7"/>
      <c r="C2156" s="7"/>
      <c r="D2156" s="8"/>
      <c r="E2156" s="8"/>
      <c r="F2156" s="8"/>
      <c r="G2156" s="8"/>
      <c r="H2156" s="8"/>
      <c r="I2156" s="8"/>
      <c r="J2156" s="8"/>
      <c r="K2156" s="8"/>
      <c r="L2156" s="8"/>
      <c r="M2156" s="8"/>
      <c r="N2156" s="8"/>
      <c r="O2156" s="8"/>
      <c r="P2156" s="8"/>
    </row>
    <row r="2157" spans="1:32" x14ac:dyDescent="0.25">
      <c r="A2157" s="7"/>
      <c r="B2157" s="7"/>
      <c r="C2157" s="7"/>
      <c r="D2157" s="9" t="s">
        <v>2</v>
      </c>
      <c r="E2157" s="9" t="s">
        <v>3</v>
      </c>
      <c r="F2157" s="9" t="s">
        <v>4</v>
      </c>
      <c r="G2157" s="9" t="s">
        <v>5</v>
      </c>
      <c r="H2157" s="9" t="s">
        <v>6</v>
      </c>
      <c r="I2157" s="9" t="s">
        <v>7</v>
      </c>
      <c r="J2157" s="9" t="s">
        <v>8</v>
      </c>
      <c r="K2157" s="9" t="s">
        <v>9</v>
      </c>
      <c r="L2157" s="9" t="s">
        <v>10</v>
      </c>
      <c r="M2157" s="9" t="s">
        <v>11</v>
      </c>
      <c r="N2157" s="9" t="s">
        <v>12</v>
      </c>
      <c r="O2157" s="9" t="s">
        <v>13</v>
      </c>
      <c r="P2157" s="9" t="s">
        <v>14</v>
      </c>
      <c r="U2157" s="9" t="s">
        <v>2</v>
      </c>
      <c r="V2157" s="9" t="s">
        <v>3</v>
      </c>
      <c r="W2157" s="9" t="s">
        <v>4</v>
      </c>
      <c r="X2157" s="9" t="s">
        <v>5</v>
      </c>
      <c r="Y2157" s="9" t="s">
        <v>6</v>
      </c>
      <c r="Z2157" s="9" t="s">
        <v>7</v>
      </c>
      <c r="AA2157" s="9" t="s">
        <v>8</v>
      </c>
      <c r="AB2157" s="9" t="s">
        <v>9</v>
      </c>
      <c r="AC2157" s="9" t="s">
        <v>10</v>
      </c>
      <c r="AD2157" s="9" t="s">
        <v>11</v>
      </c>
      <c r="AE2157" s="9" t="s">
        <v>12</v>
      </c>
      <c r="AF2157" s="9" t="s">
        <v>13</v>
      </c>
    </row>
    <row r="2158" spans="1:32" x14ac:dyDescent="0.25">
      <c r="A2158" s="10" t="s">
        <v>15</v>
      </c>
      <c r="B2158" s="7"/>
      <c r="C2158" s="7"/>
      <c r="D2158" s="8"/>
      <c r="E2158" s="8"/>
      <c r="F2158" s="8"/>
      <c r="G2158" s="8"/>
      <c r="H2158" s="8"/>
      <c r="I2158" s="8"/>
      <c r="J2158" s="8"/>
      <c r="K2158" s="8"/>
      <c r="L2158" s="8"/>
      <c r="M2158" s="8"/>
      <c r="N2158" s="8"/>
      <c r="O2158" s="8"/>
      <c r="P2158" s="8"/>
    </row>
    <row r="2159" spans="1:32" x14ac:dyDescent="0.25">
      <c r="A2159" s="11" t="s">
        <v>16</v>
      </c>
      <c r="B2159" s="7"/>
      <c r="C2159" s="7"/>
      <c r="D2159" s="8">
        <v>7565079.6337039256</v>
      </c>
      <c r="E2159" s="8">
        <v>6844628.5069188811</v>
      </c>
      <c r="F2159" s="8">
        <v>6726418.2451187875</v>
      </c>
      <c r="G2159" s="8">
        <v>6820451.4030445674</v>
      </c>
      <c r="H2159" s="8">
        <v>7824566.9996985616</v>
      </c>
      <c r="I2159" s="8">
        <v>8755253.7704798542</v>
      </c>
      <c r="J2159" s="8">
        <v>9411933.3237275667</v>
      </c>
      <c r="K2159" s="8">
        <v>9609831.4997444469</v>
      </c>
      <c r="L2159" s="8">
        <v>9332880.0888328515</v>
      </c>
      <c r="M2159" s="8">
        <v>8473364.7373934276</v>
      </c>
      <c r="N2159" s="8">
        <v>7189018.5608859099</v>
      </c>
      <c r="O2159" s="8">
        <v>7033513.2717532059</v>
      </c>
      <c r="P2159" s="8">
        <f>SUM(D2159:O2159)</f>
        <v>95586940.041301981</v>
      </c>
      <c r="U2159" s="22">
        <f>+AF2109+1</f>
        <v>409</v>
      </c>
      <c r="V2159" s="22">
        <f>+U2159+1</f>
        <v>410</v>
      </c>
      <c r="W2159" s="22">
        <f t="shared" ref="W2159:AF2159" si="436">+V2159+1</f>
        <v>411</v>
      </c>
      <c r="X2159" s="22">
        <f t="shared" si="436"/>
        <v>412</v>
      </c>
      <c r="Y2159" s="22">
        <f t="shared" si="436"/>
        <v>413</v>
      </c>
      <c r="Z2159" s="22">
        <f t="shared" si="436"/>
        <v>414</v>
      </c>
      <c r="AA2159" s="22">
        <f t="shared" si="436"/>
        <v>415</v>
      </c>
      <c r="AB2159" s="22">
        <f t="shared" si="436"/>
        <v>416</v>
      </c>
      <c r="AC2159" s="22">
        <f t="shared" si="436"/>
        <v>417</v>
      </c>
      <c r="AD2159" s="22">
        <f t="shared" si="436"/>
        <v>418</v>
      </c>
      <c r="AE2159" s="22">
        <f t="shared" si="436"/>
        <v>419</v>
      </c>
      <c r="AF2159" s="22">
        <f t="shared" si="436"/>
        <v>420</v>
      </c>
    </row>
    <row r="2160" spans="1:32" x14ac:dyDescent="0.25">
      <c r="A2160" s="11" t="s">
        <v>17</v>
      </c>
      <c r="B2160" s="7"/>
      <c r="C2160" s="7"/>
      <c r="D2160" s="8">
        <v>5293928.1786829745</v>
      </c>
      <c r="E2160" s="8">
        <v>4829507.8278958788</v>
      </c>
      <c r="F2160" s="8">
        <v>4922646.4096278008</v>
      </c>
      <c r="G2160" s="8">
        <v>5000783.7418998079</v>
      </c>
      <c r="H2160" s="8">
        <v>5490839.1100857705</v>
      </c>
      <c r="I2160" s="8">
        <v>5769199.6246033246</v>
      </c>
      <c r="J2160" s="8">
        <v>5950310.4836803181</v>
      </c>
      <c r="K2160" s="8">
        <v>5964462.9401465841</v>
      </c>
      <c r="L2160" s="8">
        <v>5874941.3832986616</v>
      </c>
      <c r="M2160" s="8">
        <v>5582116.2569226604</v>
      </c>
      <c r="N2160" s="8">
        <v>5152375.4087674739</v>
      </c>
      <c r="O2160" s="8">
        <v>5230786.9779496426</v>
      </c>
      <c r="P2160" s="8">
        <f>SUM(D2160:O2160)</f>
        <v>65061898.343560897</v>
      </c>
    </row>
    <row r="2161" spans="1:16" x14ac:dyDescent="0.25">
      <c r="A2161" s="11" t="s">
        <v>18</v>
      </c>
      <c r="B2161" s="7"/>
      <c r="C2161" s="7"/>
      <c r="D2161" s="8">
        <v>292452.13329785923</v>
      </c>
      <c r="E2161" s="8">
        <v>291716.45440762513</v>
      </c>
      <c r="F2161" s="8">
        <v>292067.90995997016</v>
      </c>
      <c r="G2161" s="8">
        <v>292646.51217352098</v>
      </c>
      <c r="H2161" s="8">
        <v>293794.38283318008</v>
      </c>
      <c r="I2161" s="8">
        <v>294683.00976876036</v>
      </c>
      <c r="J2161" s="8">
        <v>295326.55469058233</v>
      </c>
      <c r="K2161" s="8">
        <v>295399.59941578005</v>
      </c>
      <c r="L2161" s="8">
        <v>294699.46010020474</v>
      </c>
      <c r="M2161" s="8">
        <v>293638.48081326066</v>
      </c>
      <c r="N2161" s="8">
        <v>292050.28844520735</v>
      </c>
      <c r="O2161" s="8">
        <v>291744.81043751282</v>
      </c>
      <c r="P2161" s="8">
        <f t="shared" ref="P2161:P2164" si="437">SUM(D2161:O2161)</f>
        <v>3520219.5963434633</v>
      </c>
    </row>
    <row r="2162" spans="1:16" x14ac:dyDescent="0.25">
      <c r="A2162" s="11" t="s">
        <v>19</v>
      </c>
      <c r="B2162" s="7"/>
      <c r="C2162" s="7"/>
      <c r="D2162" s="8">
        <v>62039.219081192728</v>
      </c>
      <c r="E2162" s="8">
        <v>57332.560497675266</v>
      </c>
      <c r="F2162" s="8">
        <v>57376.661100610072</v>
      </c>
      <c r="G2162" s="8">
        <v>60092.65846332306</v>
      </c>
      <c r="H2162" s="8">
        <v>59697.711372159421</v>
      </c>
      <c r="I2162" s="8">
        <v>55636.036030976764</v>
      </c>
      <c r="J2162" s="8">
        <v>57761.832590244725</v>
      </c>
      <c r="K2162" s="8">
        <v>67419.189197432977</v>
      </c>
      <c r="L2162" s="8">
        <v>59016.296770121138</v>
      </c>
      <c r="M2162" s="8">
        <v>54861.131775257832</v>
      </c>
      <c r="N2162" s="8">
        <v>54119.974668964016</v>
      </c>
      <c r="O2162" s="8">
        <v>62789.048798308082</v>
      </c>
      <c r="P2162" s="8">
        <f t="shared" si="437"/>
        <v>708142.32034626615</v>
      </c>
    </row>
    <row r="2163" spans="1:16" x14ac:dyDescent="0.25">
      <c r="A2163" s="11" t="s">
        <v>20</v>
      </c>
      <c r="B2163" s="7"/>
      <c r="C2163" s="7"/>
      <c r="D2163" s="8">
        <v>1568.5720766609866</v>
      </c>
      <c r="E2163" s="8">
        <v>1621.529846795238</v>
      </c>
      <c r="F2163" s="8">
        <v>1826.9511753688118</v>
      </c>
      <c r="G2163" s="8">
        <v>1815.5384958868572</v>
      </c>
      <c r="H2163" s="8">
        <v>2053.4473552913732</v>
      </c>
      <c r="I2163" s="8">
        <v>1928.3654466255493</v>
      </c>
      <c r="J2163" s="8">
        <v>1839.9757419184677</v>
      </c>
      <c r="K2163" s="8">
        <v>1824.3894299640367</v>
      </c>
      <c r="L2163" s="8">
        <v>1965.054897304487</v>
      </c>
      <c r="M2163" s="8">
        <v>1874.3913940455968</v>
      </c>
      <c r="N2163" s="8">
        <v>1818.041951561846</v>
      </c>
      <c r="O2163" s="8">
        <v>1732.5084617165187</v>
      </c>
      <c r="P2163" s="8">
        <f t="shared" si="437"/>
        <v>21868.766273139769</v>
      </c>
    </row>
    <row r="2164" spans="1:16" x14ac:dyDescent="0.25">
      <c r="A2164" s="11" t="s">
        <v>21</v>
      </c>
      <c r="B2164" s="7"/>
      <c r="C2164" s="7"/>
      <c r="D2164" s="8">
        <v>7733.1333764821266</v>
      </c>
      <c r="E2164" s="8">
        <v>7054.2500854700975</v>
      </c>
      <c r="F2164" s="8">
        <v>6640.4332746982664</v>
      </c>
      <c r="G2164" s="8">
        <v>7712.3664227873141</v>
      </c>
      <c r="H2164" s="8">
        <v>7829.8502567648966</v>
      </c>
      <c r="I2164" s="8">
        <v>7716.2167089879658</v>
      </c>
      <c r="J2164" s="8">
        <v>8106.5662947860628</v>
      </c>
      <c r="K2164" s="8">
        <v>8149.9069724707133</v>
      </c>
      <c r="L2164" s="8">
        <v>8087.4723871220167</v>
      </c>
      <c r="M2164" s="8">
        <v>8009.114887827528</v>
      </c>
      <c r="N2164" s="8">
        <v>7267.2993640613495</v>
      </c>
      <c r="O2164" s="8">
        <v>6923.5833137094933</v>
      </c>
      <c r="P2164" s="8">
        <f t="shared" si="437"/>
        <v>91230.193345167834</v>
      </c>
    </row>
    <row r="2165" spans="1:16" x14ac:dyDescent="0.25">
      <c r="A2165" s="11"/>
      <c r="B2165" s="7"/>
      <c r="C2165" s="7"/>
      <c r="D2165" s="8"/>
      <c r="E2165" s="8"/>
      <c r="F2165" s="8"/>
      <c r="G2165" s="8"/>
      <c r="H2165" s="8"/>
      <c r="I2165" s="8"/>
      <c r="J2165" s="8"/>
      <c r="K2165" s="8"/>
      <c r="L2165" s="8"/>
      <c r="M2165" s="8"/>
      <c r="N2165" s="8"/>
      <c r="O2165" s="8"/>
      <c r="P2165" s="8"/>
    </row>
    <row r="2166" spans="1:16" x14ac:dyDescent="0.25">
      <c r="A2166" s="10" t="s">
        <v>22</v>
      </c>
      <c r="B2166" s="7"/>
      <c r="C2166" s="7"/>
      <c r="D2166" s="8"/>
      <c r="E2166" s="8"/>
      <c r="F2166" s="8"/>
      <c r="G2166" s="8"/>
      <c r="H2166" s="8"/>
      <c r="I2166" s="8"/>
      <c r="J2166" s="8"/>
      <c r="K2166" s="8"/>
      <c r="L2166" s="8"/>
      <c r="M2166" s="8"/>
      <c r="N2166" s="8"/>
      <c r="O2166" s="8"/>
      <c r="P2166" s="8"/>
    </row>
    <row r="2167" spans="1:16" x14ac:dyDescent="0.25">
      <c r="A2167" s="10" t="s">
        <v>23</v>
      </c>
      <c r="B2167" s="7"/>
      <c r="C2167" s="7"/>
      <c r="D2167" s="8">
        <f t="shared" ref="D2167:P2167" si="438">SUM(D2159:D2166)</f>
        <v>13222800.870219097</v>
      </c>
      <c r="E2167" s="8">
        <f t="shared" si="438"/>
        <v>12031861.129652325</v>
      </c>
      <c r="F2167" s="8">
        <f t="shared" si="438"/>
        <v>12006976.610257234</v>
      </c>
      <c r="G2167" s="8">
        <f t="shared" si="438"/>
        <v>12183502.220499894</v>
      </c>
      <c r="H2167" s="8">
        <f t="shared" si="438"/>
        <v>13678781.501601728</v>
      </c>
      <c r="I2167" s="8">
        <f t="shared" si="438"/>
        <v>14884417.023038527</v>
      </c>
      <c r="J2167" s="8">
        <f t="shared" si="438"/>
        <v>15725278.736725418</v>
      </c>
      <c r="K2167" s="8">
        <f t="shared" si="438"/>
        <v>15947087.52490668</v>
      </c>
      <c r="L2167" s="8">
        <f t="shared" si="438"/>
        <v>15571589.756286267</v>
      </c>
      <c r="M2167" s="8">
        <f t="shared" si="438"/>
        <v>14413864.11318648</v>
      </c>
      <c r="N2167" s="8">
        <f t="shared" si="438"/>
        <v>12696649.574083179</v>
      </c>
      <c r="O2167" s="8">
        <f t="shared" si="438"/>
        <v>12627490.200714095</v>
      </c>
      <c r="P2167" s="8">
        <f t="shared" si="438"/>
        <v>164990299.26117089</v>
      </c>
    </row>
    <row r="2168" spans="1:16" x14ac:dyDescent="0.25">
      <c r="A2168" s="10"/>
      <c r="B2168" s="7"/>
      <c r="C2168" s="7"/>
      <c r="D2168" s="8"/>
      <c r="E2168" s="8"/>
      <c r="F2168" s="8"/>
      <c r="G2168" s="8"/>
      <c r="H2168" s="8"/>
      <c r="I2168" s="8"/>
      <c r="J2168" s="8"/>
      <c r="K2168" s="8"/>
      <c r="L2168" s="8"/>
      <c r="M2168" s="8"/>
      <c r="N2168" s="8"/>
      <c r="O2168" s="8"/>
      <c r="P2168" s="8"/>
    </row>
    <row r="2169" spans="1:16" x14ac:dyDescent="0.25">
      <c r="A2169" s="11" t="s">
        <v>24</v>
      </c>
      <c r="B2169" s="7"/>
      <c r="C2169" s="7"/>
      <c r="D2169" s="8">
        <v>561634.84965454321</v>
      </c>
      <c r="E2169" s="8">
        <v>557321.81526134</v>
      </c>
      <c r="F2169" s="8">
        <v>538778.73237010767</v>
      </c>
      <c r="G2169" s="8">
        <v>635824.60772362852</v>
      </c>
      <c r="H2169" s="8">
        <v>691340.16340265016</v>
      </c>
      <c r="I2169" s="8">
        <v>712231.83813225862</v>
      </c>
      <c r="J2169" s="8">
        <v>741705.37773954042</v>
      </c>
      <c r="K2169" s="8">
        <v>716228.58474812913</v>
      </c>
      <c r="L2169" s="8">
        <v>757632.21294979274</v>
      </c>
      <c r="M2169" s="8">
        <v>730105.74487018539</v>
      </c>
      <c r="N2169" s="8">
        <v>668730.75414641993</v>
      </c>
      <c r="O2169" s="8">
        <v>599790.37723537057</v>
      </c>
      <c r="P2169" s="8">
        <f>SUM(D2169:O2169)</f>
        <v>7911325.0582339661</v>
      </c>
    </row>
    <row r="2170" spans="1:16" x14ac:dyDescent="0.25">
      <c r="A2170" s="7"/>
      <c r="B2170" s="7"/>
      <c r="C2170" s="7"/>
      <c r="D2170" s="8"/>
      <c r="E2170" s="8"/>
      <c r="F2170" s="8"/>
      <c r="G2170" s="8"/>
      <c r="H2170" s="8"/>
      <c r="I2170" s="8"/>
      <c r="J2170" s="8"/>
      <c r="K2170" s="8"/>
      <c r="L2170" s="8"/>
      <c r="M2170" s="8"/>
      <c r="N2170" s="8"/>
      <c r="O2170" s="8"/>
      <c r="P2170" s="8"/>
    </row>
    <row r="2171" spans="1:16" x14ac:dyDescent="0.25">
      <c r="A2171" s="10" t="s">
        <v>25</v>
      </c>
      <c r="B2171" s="7"/>
      <c r="C2171" s="7"/>
      <c r="D2171" s="8">
        <f t="shared" ref="D2171:P2171" si="439">SUM(D2167:D2169)</f>
        <v>13784435.719873641</v>
      </c>
      <c r="E2171" s="8">
        <f t="shared" si="439"/>
        <v>12589182.944913665</v>
      </c>
      <c r="F2171" s="8">
        <f t="shared" si="439"/>
        <v>12545755.342627343</v>
      </c>
      <c r="G2171" s="8">
        <f t="shared" si="439"/>
        <v>12819326.828223523</v>
      </c>
      <c r="H2171" s="8">
        <f t="shared" si="439"/>
        <v>14370121.665004378</v>
      </c>
      <c r="I2171" s="8">
        <f t="shared" si="439"/>
        <v>15596648.861170786</v>
      </c>
      <c r="J2171" s="8">
        <f t="shared" si="439"/>
        <v>16466984.114464959</v>
      </c>
      <c r="K2171" s="8">
        <f t="shared" si="439"/>
        <v>16663316.109654808</v>
      </c>
      <c r="L2171" s="8">
        <f t="shared" si="439"/>
        <v>16329221.969236059</v>
      </c>
      <c r="M2171" s="8">
        <f t="shared" si="439"/>
        <v>15143969.858056666</v>
      </c>
      <c r="N2171" s="8">
        <f t="shared" si="439"/>
        <v>13365380.328229599</v>
      </c>
      <c r="O2171" s="8">
        <f t="shared" si="439"/>
        <v>13227280.577949464</v>
      </c>
      <c r="P2171" s="8">
        <f t="shared" si="439"/>
        <v>172901624.31940487</v>
      </c>
    </row>
    <row r="2172" spans="1:16" x14ac:dyDescent="0.25">
      <c r="A2172" s="7"/>
      <c r="B2172" s="7"/>
      <c r="C2172" s="7"/>
      <c r="D2172" s="8"/>
      <c r="E2172" s="8"/>
      <c r="F2172" s="8"/>
      <c r="G2172" s="8"/>
      <c r="H2172" s="8"/>
      <c r="I2172" s="8"/>
      <c r="J2172" s="8"/>
      <c r="K2172" s="8"/>
      <c r="L2172" s="8"/>
      <c r="M2172" s="8"/>
      <c r="N2172" s="8"/>
      <c r="O2172" s="8"/>
      <c r="P2172" s="8"/>
    </row>
    <row r="2173" spans="1:16" x14ac:dyDescent="0.25">
      <c r="A2173" s="10" t="s">
        <v>26</v>
      </c>
      <c r="B2173" s="7"/>
      <c r="C2173" s="7"/>
      <c r="D2173" s="8"/>
      <c r="E2173" s="8"/>
      <c r="F2173" s="8"/>
      <c r="G2173" s="8"/>
      <c r="H2173" s="8"/>
      <c r="I2173" s="8"/>
      <c r="J2173" s="8"/>
      <c r="K2173" s="8"/>
      <c r="L2173" s="8"/>
      <c r="M2173" s="8"/>
      <c r="N2173" s="8"/>
      <c r="O2173" s="8"/>
      <c r="P2173" s="8"/>
    </row>
    <row r="2174" spans="1:16" x14ac:dyDescent="0.25">
      <c r="A2174" s="11" t="s">
        <v>16</v>
      </c>
      <c r="B2174" s="7"/>
      <c r="C2174" s="7"/>
      <c r="D2174" s="13">
        <v>6555394.4145063609</v>
      </c>
      <c r="E2174" s="13">
        <v>6559675.6381040569</v>
      </c>
      <c r="F2174" s="13">
        <v>6563728.5687461812</v>
      </c>
      <c r="G2174" s="13">
        <v>6568125.2046915311</v>
      </c>
      <c r="H2174" s="13">
        <v>6573359.110520185</v>
      </c>
      <c r="I2174" s="13">
        <v>6579138.9114547493</v>
      </c>
      <c r="J2174" s="13">
        <v>6585062.1115720207</v>
      </c>
      <c r="K2174" s="13">
        <v>6591122.5186394723</v>
      </c>
      <c r="L2174" s="13">
        <v>6596865.5109265884</v>
      </c>
      <c r="M2174" s="13">
        <v>6602238.6258303626</v>
      </c>
      <c r="N2174" s="13">
        <v>6607238.7012213087</v>
      </c>
      <c r="O2174" s="13">
        <v>6612201.8435957152</v>
      </c>
      <c r="P2174" s="8">
        <f>AVERAGE(C2174:O2174)</f>
        <v>6582845.9299840443</v>
      </c>
    </row>
    <row r="2175" spans="1:16" x14ac:dyDescent="0.25">
      <c r="A2175" s="11" t="s">
        <v>17</v>
      </c>
      <c r="B2175" s="7"/>
      <c r="C2175" s="7"/>
      <c r="D2175" s="13">
        <v>692523.8625035747</v>
      </c>
      <c r="E2175" s="13">
        <v>693417.68446588912</v>
      </c>
      <c r="F2175" s="13">
        <v>694450.41648040188</v>
      </c>
      <c r="G2175" s="13">
        <v>695254.68256580178</v>
      </c>
      <c r="H2175" s="13">
        <v>695543.1100816523</v>
      </c>
      <c r="I2175" s="13">
        <v>695503.63846968324</v>
      </c>
      <c r="J2175" s="13">
        <v>695364.91467636533</v>
      </c>
      <c r="K2175" s="13">
        <v>695323.91848951764</v>
      </c>
      <c r="L2175" s="13">
        <v>695478.24556457496</v>
      </c>
      <c r="M2175" s="13">
        <v>695857.59980627929</v>
      </c>
      <c r="N2175" s="13">
        <v>696459.80022467813</v>
      </c>
      <c r="O2175" s="13">
        <v>697073.17470233329</v>
      </c>
      <c r="P2175" s="8">
        <f>AVERAGE(D2175:O2175)</f>
        <v>695187.58733589586</v>
      </c>
    </row>
    <row r="2176" spans="1:16" x14ac:dyDescent="0.25">
      <c r="A2176" s="11" t="s">
        <v>18</v>
      </c>
      <c r="B2176" s="7"/>
      <c r="C2176" s="7"/>
      <c r="D2176" s="13">
        <v>16071.633638581136</v>
      </c>
      <c r="E2176" s="13">
        <v>16370.435004348561</v>
      </c>
      <c r="F2176" s="13">
        <v>16758.622141788492</v>
      </c>
      <c r="G2176" s="13">
        <v>17031.5727733612</v>
      </c>
      <c r="H2176" s="13">
        <v>16983.094959362053</v>
      </c>
      <c r="I2176" s="13">
        <v>16716.624035381414</v>
      </c>
      <c r="J2176" s="13">
        <v>16406.008977899666</v>
      </c>
      <c r="K2176" s="13">
        <v>16163.330543185579</v>
      </c>
      <c r="L2176" s="13">
        <v>16042.746494727318</v>
      </c>
      <c r="M2176" s="13">
        <v>16067.015530675233</v>
      </c>
      <c r="N2176" s="13">
        <v>16241.480770347569</v>
      </c>
      <c r="O2176" s="13">
        <v>16442.705376859525</v>
      </c>
      <c r="P2176" s="8">
        <f>AVERAGE(D2176:O2176)</f>
        <v>16441.272520543145</v>
      </c>
    </row>
    <row r="2177" spans="1:16" x14ac:dyDescent="0.25">
      <c r="A2177" s="11" t="s">
        <v>19</v>
      </c>
      <c r="B2177" s="7"/>
      <c r="C2177" s="7"/>
      <c r="D2177" s="13">
        <v>6428.0645469839365</v>
      </c>
      <c r="E2177" s="13">
        <v>6433.2519412701049</v>
      </c>
      <c r="F2177" s="13">
        <v>6438.4364672566298</v>
      </c>
      <c r="G2177" s="13">
        <v>6443.618124996884</v>
      </c>
      <c r="H2177" s="13">
        <v>6448.7969145550896</v>
      </c>
      <c r="I2177" s="13">
        <v>6453.9728360052104</v>
      </c>
      <c r="J2177" s="13">
        <v>6459.1458894311172</v>
      </c>
      <c r="K2177" s="13">
        <v>6464.3160749272065</v>
      </c>
      <c r="L2177" s="13">
        <v>6469.483392597057</v>
      </c>
      <c r="M2177" s="13">
        <v>6474.6478425550185</v>
      </c>
      <c r="N2177" s="13">
        <v>6479.8094249241158</v>
      </c>
      <c r="O2177" s="13">
        <v>6484.9681398378498</v>
      </c>
      <c r="P2177" s="8">
        <f>AVERAGE(D2177:O2177)</f>
        <v>6456.5426329450174</v>
      </c>
    </row>
    <row r="2178" spans="1:16" x14ac:dyDescent="0.25">
      <c r="A2178" s="11" t="s">
        <v>20</v>
      </c>
      <c r="B2178" s="7"/>
      <c r="C2178" s="7"/>
      <c r="D2178" s="13">
        <v>149.40156800277813</v>
      </c>
      <c r="E2178" s="13">
        <v>149.40156800277813</v>
      </c>
      <c r="F2178" s="13">
        <v>149.40156800277813</v>
      </c>
      <c r="G2178" s="13">
        <v>149.40156800277813</v>
      </c>
      <c r="H2178" s="13">
        <v>149.40156800277813</v>
      </c>
      <c r="I2178" s="13">
        <v>149.40156800277813</v>
      </c>
      <c r="J2178" s="13">
        <v>149.40156800277813</v>
      </c>
      <c r="K2178" s="13">
        <v>149.40156800277813</v>
      </c>
      <c r="L2178" s="13">
        <v>149.40156800277813</v>
      </c>
      <c r="M2178" s="13">
        <v>149.40156800277813</v>
      </c>
      <c r="N2178" s="13">
        <v>149.40156800277813</v>
      </c>
      <c r="O2178" s="13">
        <v>148.40402589987832</v>
      </c>
      <c r="P2178" s="8">
        <f>AVERAGE(D2178:O2178)</f>
        <v>149.31843949420315</v>
      </c>
    </row>
    <row r="2179" spans="1:16" x14ac:dyDescent="0.25">
      <c r="A2179" s="11" t="s">
        <v>21</v>
      </c>
      <c r="B2179" s="7"/>
      <c r="C2179" s="7"/>
      <c r="D2179" s="13">
        <v>27</v>
      </c>
      <c r="E2179" s="13">
        <v>27</v>
      </c>
      <c r="F2179" s="13">
        <v>27</v>
      </c>
      <c r="G2179" s="13">
        <v>27</v>
      </c>
      <c r="H2179" s="13">
        <v>27</v>
      </c>
      <c r="I2179" s="13">
        <v>27</v>
      </c>
      <c r="J2179" s="13">
        <v>27</v>
      </c>
      <c r="K2179" s="13">
        <v>27</v>
      </c>
      <c r="L2179" s="13">
        <v>27</v>
      </c>
      <c r="M2179" s="13">
        <v>27</v>
      </c>
      <c r="N2179" s="13">
        <v>27</v>
      </c>
      <c r="O2179" s="13">
        <v>27</v>
      </c>
      <c r="P2179" s="8">
        <f>AVERAGE(D2179:O2179)</f>
        <v>27</v>
      </c>
    </row>
    <row r="2180" spans="1:16" x14ac:dyDescent="0.25">
      <c r="A2180" s="11"/>
      <c r="B2180" s="7"/>
      <c r="C2180" s="7"/>
      <c r="D2180" s="8"/>
      <c r="E2180" s="8"/>
      <c r="F2180" s="8"/>
      <c r="G2180" s="8"/>
      <c r="H2180" s="8"/>
      <c r="I2180" s="8"/>
      <c r="J2180" s="8"/>
      <c r="K2180" s="8"/>
      <c r="L2180" s="8"/>
      <c r="M2180" s="8"/>
      <c r="N2180" s="8"/>
      <c r="O2180" s="8"/>
      <c r="P2180" s="8"/>
    </row>
    <row r="2181" spans="1:16" x14ac:dyDescent="0.25">
      <c r="A2181" s="10" t="s">
        <v>22</v>
      </c>
      <c r="B2181" s="7"/>
      <c r="C2181" s="7"/>
      <c r="D2181" s="8"/>
      <c r="E2181" s="8"/>
      <c r="F2181" s="8"/>
      <c r="G2181" s="8"/>
      <c r="H2181" s="8"/>
      <c r="I2181" s="8"/>
      <c r="J2181" s="8"/>
      <c r="K2181" s="8"/>
      <c r="L2181" s="8"/>
      <c r="M2181" s="8"/>
      <c r="N2181" s="8"/>
      <c r="O2181" s="8"/>
      <c r="P2181" s="8"/>
    </row>
    <row r="2182" spans="1:16" x14ac:dyDescent="0.25">
      <c r="A2182" s="10" t="s">
        <v>26</v>
      </c>
      <c r="B2182" s="7"/>
      <c r="C2182" s="7"/>
      <c r="D2182" s="8">
        <f t="shared" ref="D2182:P2182" si="440">SUM(D2174:D2181)</f>
        <v>7270594.376763504</v>
      </c>
      <c r="E2182" s="8">
        <f t="shared" si="440"/>
        <v>7276073.4110835679</v>
      </c>
      <c r="F2182" s="8">
        <f t="shared" si="440"/>
        <v>7281552.4454036308</v>
      </c>
      <c r="G2182" s="8">
        <f t="shared" si="440"/>
        <v>7287031.4797236947</v>
      </c>
      <c r="H2182" s="8">
        <f t="shared" si="440"/>
        <v>7292510.5140437577</v>
      </c>
      <c r="I2182" s="8">
        <f t="shared" si="440"/>
        <v>7297989.5483638225</v>
      </c>
      <c r="J2182" s="8">
        <f t="shared" si="440"/>
        <v>7303468.5826837197</v>
      </c>
      <c r="K2182" s="8">
        <f t="shared" si="440"/>
        <v>7309250.4853151059</v>
      </c>
      <c r="L2182" s="8">
        <f t="shared" si="440"/>
        <v>7315032.3879464911</v>
      </c>
      <c r="M2182" s="8">
        <f t="shared" si="440"/>
        <v>7320814.2905778755</v>
      </c>
      <c r="N2182" s="8">
        <f t="shared" si="440"/>
        <v>7326596.1932092607</v>
      </c>
      <c r="O2182" s="8">
        <f t="shared" si="440"/>
        <v>7332378.095840646</v>
      </c>
      <c r="P2182" s="8">
        <f t="shared" si="440"/>
        <v>7301107.6509129219</v>
      </c>
    </row>
    <row r="2183" spans="1:16" x14ac:dyDescent="0.25">
      <c r="A2183" s="10"/>
      <c r="B2183" s="7"/>
      <c r="C2183" s="7"/>
      <c r="D2183" s="8"/>
      <c r="E2183" s="8"/>
      <c r="F2183" s="8"/>
      <c r="G2183" s="8"/>
      <c r="H2183" s="8"/>
      <c r="I2183" s="8"/>
      <c r="J2183" s="8"/>
      <c r="K2183" s="8"/>
      <c r="L2183" s="8"/>
      <c r="M2183" s="8"/>
      <c r="N2183" s="8"/>
      <c r="O2183" s="8"/>
      <c r="P2183" s="8"/>
    </row>
    <row r="2184" spans="1:16" x14ac:dyDescent="0.25">
      <c r="A2184" s="11" t="s">
        <v>24</v>
      </c>
      <c r="B2184" s="7"/>
      <c r="C2184" s="7"/>
      <c r="D2184" s="13">
        <v>2</v>
      </c>
      <c r="E2184" s="13">
        <v>2</v>
      </c>
      <c r="F2184" s="13">
        <v>2</v>
      </c>
      <c r="G2184" s="13">
        <v>2</v>
      </c>
      <c r="H2184" s="13">
        <v>2</v>
      </c>
      <c r="I2184" s="13">
        <v>2</v>
      </c>
      <c r="J2184" s="13">
        <v>2</v>
      </c>
      <c r="K2184" s="13">
        <v>2</v>
      </c>
      <c r="L2184" s="13">
        <v>2</v>
      </c>
      <c r="M2184" s="13">
        <v>2</v>
      </c>
      <c r="N2184" s="13">
        <v>2</v>
      </c>
      <c r="O2184" s="13">
        <v>2</v>
      </c>
      <c r="P2184" s="8">
        <f>AVERAGE(D2184:O2184)</f>
        <v>2</v>
      </c>
    </row>
    <row r="2185" spans="1:16" x14ac:dyDescent="0.25">
      <c r="A2185" s="7"/>
      <c r="B2185" s="7"/>
      <c r="C2185" s="7"/>
      <c r="D2185" s="8"/>
      <c r="E2185" s="8"/>
      <c r="F2185" s="8"/>
      <c r="G2185" s="8"/>
      <c r="H2185" s="8"/>
      <c r="I2185" s="8"/>
      <c r="J2185" s="8"/>
      <c r="K2185" s="8"/>
      <c r="L2185" s="8"/>
      <c r="M2185" s="8"/>
      <c r="N2185" s="8"/>
      <c r="O2185" s="8"/>
      <c r="P2185" s="8"/>
    </row>
    <row r="2186" spans="1:16" x14ac:dyDescent="0.25">
      <c r="A2186" s="14" t="s">
        <v>27</v>
      </c>
      <c r="B2186" s="7"/>
      <c r="C2186" s="7"/>
      <c r="D2186" s="8">
        <f t="shared" ref="D2186:P2186" si="441">SUM(D2182:D2184)</f>
        <v>7270596.376763504</v>
      </c>
      <c r="E2186" s="8">
        <f t="shared" si="441"/>
        <v>7276075.4110835679</v>
      </c>
      <c r="F2186" s="8">
        <f t="shared" si="441"/>
        <v>7281554.4454036308</v>
      </c>
      <c r="G2186" s="8">
        <f t="shared" si="441"/>
        <v>7287033.4797236947</v>
      </c>
      <c r="H2186" s="8">
        <f t="shared" si="441"/>
        <v>7292512.5140437577</v>
      </c>
      <c r="I2186" s="8">
        <f t="shared" si="441"/>
        <v>7297991.5483638225</v>
      </c>
      <c r="J2186" s="8">
        <f t="shared" si="441"/>
        <v>7303470.5826837197</v>
      </c>
      <c r="K2186" s="8">
        <f t="shared" si="441"/>
        <v>7309252.4853151059</v>
      </c>
      <c r="L2186" s="8">
        <f t="shared" si="441"/>
        <v>7315034.3879464911</v>
      </c>
      <c r="M2186" s="8">
        <f t="shared" si="441"/>
        <v>7320816.2905778755</v>
      </c>
      <c r="N2186" s="8">
        <f t="shared" si="441"/>
        <v>7326598.1932092607</v>
      </c>
      <c r="O2186" s="8">
        <f t="shared" si="441"/>
        <v>7332380.095840646</v>
      </c>
      <c r="P2186" s="8">
        <f t="shared" si="441"/>
        <v>7301109.6509129219</v>
      </c>
    </row>
    <row r="2187" spans="1:16" x14ac:dyDescent="0.25">
      <c r="A2187" s="7"/>
      <c r="B2187" s="7"/>
      <c r="C2187" s="7"/>
      <c r="D2187" s="8"/>
      <c r="E2187" s="8"/>
      <c r="F2187" s="8"/>
      <c r="G2187" s="8"/>
      <c r="H2187" s="8"/>
      <c r="I2187" s="8"/>
      <c r="J2187" s="8"/>
      <c r="K2187" s="8"/>
      <c r="L2187" s="8"/>
      <c r="M2187" s="8"/>
      <c r="N2187" s="8"/>
      <c r="O2187" s="8"/>
      <c r="P2187" s="8"/>
    </row>
    <row r="2188" spans="1:16" x14ac:dyDescent="0.25">
      <c r="A2188" s="10" t="s">
        <v>28</v>
      </c>
      <c r="B2188" s="7"/>
      <c r="C2188" s="7"/>
      <c r="D2188" s="8"/>
      <c r="E2188" s="8"/>
      <c r="F2188" s="8"/>
      <c r="G2188" s="8"/>
      <c r="H2188" s="8"/>
      <c r="I2188" s="8"/>
      <c r="J2188" s="8"/>
      <c r="K2188" s="8"/>
      <c r="L2188" s="8"/>
      <c r="M2188" s="8"/>
      <c r="N2188" s="8"/>
      <c r="O2188" s="8"/>
      <c r="P2188" s="8"/>
    </row>
    <row r="2189" spans="1:16" x14ac:dyDescent="0.25">
      <c r="A2189" s="11" t="s">
        <v>16</v>
      </c>
      <c r="B2189" s="7"/>
      <c r="C2189" s="7"/>
      <c r="D2189" s="8">
        <f t="shared" ref="D2189:P2194" si="442">(D2159/D2174)*1000</f>
        <v>1154.0235652279355</v>
      </c>
      <c r="E2189" s="8">
        <f t="shared" si="442"/>
        <v>1043.4400852321996</v>
      </c>
      <c r="F2189" s="8">
        <f t="shared" si="442"/>
        <v>1024.7861675979821</v>
      </c>
      <c r="G2189" s="8">
        <f t="shared" si="442"/>
        <v>1038.4167765518237</v>
      </c>
      <c r="H2189" s="8">
        <f t="shared" si="442"/>
        <v>1190.3452813305012</v>
      </c>
      <c r="I2189" s="8">
        <f t="shared" si="442"/>
        <v>1330.7598286511832</v>
      </c>
      <c r="J2189" s="8">
        <f t="shared" si="442"/>
        <v>1429.2854287870491</v>
      </c>
      <c r="K2189" s="8">
        <f t="shared" si="442"/>
        <v>1457.9961869269107</v>
      </c>
      <c r="L2189" s="8">
        <f t="shared" si="442"/>
        <v>1414.7446349140389</v>
      </c>
      <c r="M2189" s="8">
        <f t="shared" si="442"/>
        <v>1283.4078284057377</v>
      </c>
      <c r="N2189" s="8">
        <f t="shared" si="442"/>
        <v>1088.0518906569944</v>
      </c>
      <c r="O2189" s="8">
        <f t="shared" si="442"/>
        <v>1063.7172666720019</v>
      </c>
      <c r="P2189" s="8">
        <f t="shared" si="442"/>
        <v>14520.610243347084</v>
      </c>
    </row>
    <row r="2190" spans="1:16" x14ac:dyDescent="0.25">
      <c r="A2190" s="11" t="s">
        <v>17</v>
      </c>
      <c r="B2190" s="7"/>
      <c r="C2190" s="7"/>
      <c r="D2190" s="8">
        <f t="shared" si="442"/>
        <v>7644.3982154559299</v>
      </c>
      <c r="E2190" s="8">
        <f t="shared" si="442"/>
        <v>6964.7889520092767</v>
      </c>
      <c r="F2190" s="8">
        <f t="shared" si="442"/>
        <v>7088.5498702364494</v>
      </c>
      <c r="G2190" s="8">
        <f t="shared" si="442"/>
        <v>7192.736514114039</v>
      </c>
      <c r="H2190" s="8">
        <f t="shared" si="442"/>
        <v>7894.3188862027273</v>
      </c>
      <c r="I2190" s="8">
        <f t="shared" si="442"/>
        <v>8294.9956053390251</v>
      </c>
      <c r="J2190" s="8">
        <f t="shared" si="442"/>
        <v>8557.1048496884468</v>
      </c>
      <c r="K2190" s="8">
        <f t="shared" si="442"/>
        <v>8577.9631356612117</v>
      </c>
      <c r="L2190" s="8">
        <f t="shared" si="442"/>
        <v>8447.3402594059644</v>
      </c>
      <c r="M2190" s="8">
        <f t="shared" si="442"/>
        <v>8021.9232476251946</v>
      </c>
      <c r="N2190" s="8">
        <f t="shared" si="442"/>
        <v>7397.9509041373467</v>
      </c>
      <c r="O2190" s="8">
        <f t="shared" si="442"/>
        <v>7503.9280921738409</v>
      </c>
      <c r="P2190" s="8">
        <f t="shared" si="442"/>
        <v>93588.981634283322</v>
      </c>
    </row>
    <row r="2191" spans="1:16" x14ac:dyDescent="0.25">
      <c r="A2191" s="11" t="s">
        <v>18</v>
      </c>
      <c r="B2191" s="7"/>
      <c r="C2191" s="7"/>
      <c r="D2191" s="8">
        <f t="shared" si="442"/>
        <v>18196.789441230569</v>
      </c>
      <c r="E2191" s="8">
        <f t="shared" si="442"/>
        <v>17819.713057724799</v>
      </c>
      <c r="F2191" s="8">
        <f t="shared" si="442"/>
        <v>17427.919043038968</v>
      </c>
      <c r="G2191" s="8">
        <f t="shared" si="442"/>
        <v>17182.588834734306</v>
      </c>
      <c r="H2191" s="8">
        <f t="shared" si="442"/>
        <v>17299.225113925644</v>
      </c>
      <c r="I2191" s="8">
        <f t="shared" si="442"/>
        <v>17628.141252985759</v>
      </c>
      <c r="J2191" s="8">
        <f t="shared" si="442"/>
        <v>18001.121119000552</v>
      </c>
      <c r="K2191" s="8">
        <f t="shared" si="442"/>
        <v>18275.91155340938</v>
      </c>
      <c r="L2191" s="8">
        <f t="shared" si="442"/>
        <v>18369.638901734314</v>
      </c>
      <c r="M2191" s="8">
        <f t="shared" si="442"/>
        <v>18275.857159199506</v>
      </c>
      <c r="N2191" s="8">
        <f t="shared" si="442"/>
        <v>17981.752561528137</v>
      </c>
      <c r="O2191" s="8">
        <f t="shared" si="442"/>
        <v>17743.114879872319</v>
      </c>
      <c r="P2191" s="8">
        <f t="shared" si="442"/>
        <v>214108.70672844799</v>
      </c>
    </row>
    <row r="2192" spans="1:16" x14ac:dyDescent="0.25">
      <c r="A2192" s="11" t="s">
        <v>19</v>
      </c>
      <c r="B2192" s="7"/>
      <c r="C2192" s="7"/>
      <c r="D2192" s="8">
        <f t="shared" si="442"/>
        <v>9651.3061789806834</v>
      </c>
      <c r="E2192" s="8">
        <f t="shared" si="442"/>
        <v>8911.9097186105555</v>
      </c>
      <c r="F2192" s="8">
        <f t="shared" si="442"/>
        <v>8911.5830205680122</v>
      </c>
      <c r="G2192" s="8">
        <f t="shared" si="442"/>
        <v>9325.9186527836209</v>
      </c>
      <c r="H2192" s="8">
        <f t="shared" si="442"/>
        <v>9257.1858228967103</v>
      </c>
      <c r="I2192" s="8">
        <f t="shared" si="442"/>
        <v>8620.4323204765096</v>
      </c>
      <c r="J2192" s="8">
        <f t="shared" si="442"/>
        <v>8942.6425070779806</v>
      </c>
      <c r="K2192" s="8">
        <f t="shared" si="442"/>
        <v>10429.438847974674</v>
      </c>
      <c r="L2192" s="8">
        <f t="shared" si="442"/>
        <v>9122.258021042715</v>
      </c>
      <c r="M2192" s="8">
        <f t="shared" si="442"/>
        <v>8473.2224994044773</v>
      </c>
      <c r="N2192" s="8">
        <f t="shared" si="442"/>
        <v>8352.0935755911996</v>
      </c>
      <c r="O2192" s="8">
        <f t="shared" si="442"/>
        <v>9682.2447611713415</v>
      </c>
      <c r="P2192" s="8">
        <f t="shared" si="442"/>
        <v>109678.25361098278</v>
      </c>
    </row>
    <row r="2193" spans="1:32" x14ac:dyDescent="0.25">
      <c r="A2193" s="11" t="s">
        <v>20</v>
      </c>
      <c r="B2193" s="7"/>
      <c r="C2193" s="7"/>
      <c r="D2193" s="8">
        <f t="shared" si="442"/>
        <v>10499.033561895541</v>
      </c>
      <c r="E2193" s="8">
        <f t="shared" si="442"/>
        <v>10853.499521270656</v>
      </c>
      <c r="F2193" s="8">
        <f t="shared" si="442"/>
        <v>12228.460516122826</v>
      </c>
      <c r="G2193" s="8">
        <f t="shared" si="442"/>
        <v>12152.0712276132</v>
      </c>
      <c r="H2193" s="8">
        <f t="shared" si="442"/>
        <v>13744.483292526014</v>
      </c>
      <c r="I2193" s="8">
        <f t="shared" si="442"/>
        <v>12907.263775101017</v>
      </c>
      <c r="J2193" s="8">
        <f t="shared" si="442"/>
        <v>12315.63876146369</v>
      </c>
      <c r="K2193" s="8">
        <f t="shared" si="442"/>
        <v>12211.313805823725</v>
      </c>
      <c r="L2193" s="8">
        <f t="shared" si="442"/>
        <v>13152.839850167747</v>
      </c>
      <c r="M2193" s="8">
        <f t="shared" si="442"/>
        <v>12545.995461110169</v>
      </c>
      <c r="N2193" s="8">
        <f t="shared" si="442"/>
        <v>12168.827783173194</v>
      </c>
      <c r="O2193" s="8">
        <f t="shared" si="442"/>
        <v>11674.268613746141</v>
      </c>
      <c r="P2193" s="8">
        <f t="shared" si="442"/>
        <v>146457.23828361306</v>
      </c>
    </row>
    <row r="2194" spans="1:32" x14ac:dyDescent="0.25">
      <c r="A2194" s="11" t="s">
        <v>21</v>
      </c>
      <c r="B2194" s="7"/>
      <c r="C2194" s="7"/>
      <c r="D2194" s="8">
        <f>(D2164/D2179)*1000</f>
        <v>286412.3472771158</v>
      </c>
      <c r="E2194" s="8">
        <f t="shared" si="442"/>
        <v>261268.52168407771</v>
      </c>
      <c r="F2194" s="8">
        <f t="shared" si="442"/>
        <v>245941.97313697281</v>
      </c>
      <c r="G2194" s="8">
        <f t="shared" si="442"/>
        <v>285643.2008439746</v>
      </c>
      <c r="H2194" s="8">
        <f t="shared" si="442"/>
        <v>289994.45395425544</v>
      </c>
      <c r="I2194" s="8">
        <f t="shared" si="442"/>
        <v>285785.80403659132</v>
      </c>
      <c r="J2194" s="8">
        <f t="shared" si="442"/>
        <v>300243.19610318751</v>
      </c>
      <c r="K2194" s="8">
        <f t="shared" si="442"/>
        <v>301848.40638780419</v>
      </c>
      <c r="L2194" s="8">
        <f t="shared" si="442"/>
        <v>299536.01433785248</v>
      </c>
      <c r="M2194" s="8">
        <f t="shared" si="442"/>
        <v>296633.88473435288</v>
      </c>
      <c r="N2194" s="8">
        <f t="shared" si="442"/>
        <v>269159.23570597591</v>
      </c>
      <c r="O2194" s="8">
        <f t="shared" si="442"/>
        <v>256429.01161887011</v>
      </c>
      <c r="P2194" s="8">
        <f t="shared" si="442"/>
        <v>3378896.0498210308</v>
      </c>
    </row>
    <row r="2195" spans="1:32" x14ac:dyDescent="0.25">
      <c r="A2195" s="11"/>
      <c r="B2195" s="7"/>
      <c r="C2195" s="7"/>
      <c r="D2195" s="8"/>
      <c r="E2195" s="8"/>
      <c r="F2195" s="8"/>
      <c r="G2195" s="8"/>
      <c r="H2195" s="8"/>
      <c r="I2195" s="8"/>
      <c r="J2195" s="8"/>
      <c r="K2195" s="8"/>
      <c r="L2195" s="8"/>
      <c r="M2195" s="8"/>
      <c r="N2195" s="8"/>
      <c r="O2195" s="8"/>
      <c r="P2195" s="8"/>
    </row>
    <row r="2196" spans="1:32" x14ac:dyDescent="0.25">
      <c r="A2196" s="10" t="s">
        <v>22</v>
      </c>
      <c r="B2196" s="7"/>
      <c r="C2196" s="7"/>
      <c r="D2196" s="8"/>
      <c r="E2196" s="8"/>
      <c r="F2196" s="8"/>
      <c r="G2196" s="8"/>
      <c r="H2196" s="8"/>
      <c r="I2196" s="8"/>
      <c r="J2196" s="8"/>
      <c r="K2196" s="8"/>
      <c r="L2196" s="8"/>
      <c r="M2196" s="8"/>
      <c r="N2196" s="8"/>
      <c r="O2196" s="8"/>
      <c r="P2196" s="8"/>
    </row>
    <row r="2197" spans="1:32" x14ac:dyDescent="0.25">
      <c r="A2197" s="10" t="s">
        <v>28</v>
      </c>
      <c r="B2197" s="7"/>
      <c r="C2197" s="7"/>
      <c r="D2197" s="8">
        <f t="shared" ref="D2197:P2197" si="443">(D2167/D2182)*1000</f>
        <v>1818.6684863728033</v>
      </c>
      <c r="E2197" s="8">
        <f t="shared" si="443"/>
        <v>1653.6200846083157</v>
      </c>
      <c r="F2197" s="8">
        <f t="shared" si="443"/>
        <v>1648.9583368772487</v>
      </c>
      <c r="G2197" s="8">
        <f t="shared" si="443"/>
        <v>1671.9431299838243</v>
      </c>
      <c r="H2197" s="8">
        <f t="shared" si="443"/>
        <v>1875.7301035438247</v>
      </c>
      <c r="I2197" s="8">
        <f t="shared" si="443"/>
        <v>2039.5229294861824</v>
      </c>
      <c r="J2197" s="8">
        <f t="shared" si="443"/>
        <v>2153.1247185768048</v>
      </c>
      <c r="K2197" s="8">
        <f t="shared" si="443"/>
        <v>2181.7678237933847</v>
      </c>
      <c r="L2197" s="8">
        <f t="shared" si="443"/>
        <v>2128.7109790442905</v>
      </c>
      <c r="M2197" s="8">
        <f t="shared" si="443"/>
        <v>1968.888096470032</v>
      </c>
      <c r="N2197" s="8">
        <f t="shared" si="443"/>
        <v>1732.9533714238562</v>
      </c>
      <c r="O2197" s="8">
        <f t="shared" si="443"/>
        <v>1722.1548092121907</v>
      </c>
      <c r="P2197" s="8">
        <f t="shared" si="443"/>
        <v>22597.981998052132</v>
      </c>
    </row>
    <row r="2198" spans="1:32" x14ac:dyDescent="0.25">
      <c r="A2198" s="10"/>
      <c r="B2198" s="7"/>
      <c r="C2198" s="7"/>
      <c r="D2198" s="8"/>
      <c r="E2198" s="8"/>
      <c r="F2198" s="8"/>
      <c r="G2198" s="8"/>
      <c r="H2198" s="8"/>
      <c r="I2198" s="8"/>
      <c r="J2198" s="8"/>
      <c r="K2198" s="8"/>
      <c r="L2198" s="8"/>
      <c r="M2198" s="8"/>
      <c r="N2198" s="8"/>
      <c r="O2198" s="8"/>
      <c r="P2198" s="8"/>
    </row>
    <row r="2199" spans="1:32" x14ac:dyDescent="0.25">
      <c r="A2199" s="11" t="s">
        <v>24</v>
      </c>
      <c r="B2199" s="7"/>
      <c r="C2199" s="7"/>
      <c r="D2199" s="8">
        <f t="shared" ref="D2199:P2199" si="444">(D2169/D2184)*1000</f>
        <v>280817424.82727158</v>
      </c>
      <c r="E2199" s="8">
        <f t="shared" si="444"/>
        <v>278660907.63067001</v>
      </c>
      <c r="F2199" s="8">
        <f t="shared" si="444"/>
        <v>269389366.18505383</v>
      </c>
      <c r="G2199" s="8">
        <f t="shared" si="444"/>
        <v>317912303.86181426</v>
      </c>
      <c r="H2199" s="8">
        <f t="shared" si="444"/>
        <v>345670081.70132506</v>
      </c>
      <c r="I2199" s="8">
        <f t="shared" si="444"/>
        <v>356115919.06612933</v>
      </c>
      <c r="J2199" s="8">
        <f t="shared" si="444"/>
        <v>370852688.86977023</v>
      </c>
      <c r="K2199" s="8">
        <f t="shared" si="444"/>
        <v>358114292.37406456</v>
      </c>
      <c r="L2199" s="8">
        <f t="shared" si="444"/>
        <v>378816106.47489637</v>
      </c>
      <c r="M2199" s="8">
        <f t="shared" si="444"/>
        <v>365052872.43509269</v>
      </c>
      <c r="N2199" s="8">
        <f t="shared" si="444"/>
        <v>334365377.07320994</v>
      </c>
      <c r="O2199" s="8">
        <f t="shared" si="444"/>
        <v>299895188.61768526</v>
      </c>
      <c r="P2199" s="8">
        <f t="shared" si="444"/>
        <v>3955662529.1169829</v>
      </c>
    </row>
    <row r="2200" spans="1:32" x14ac:dyDescent="0.25">
      <c r="A2200" s="7"/>
      <c r="B2200" s="7"/>
      <c r="C2200" s="7"/>
      <c r="D2200" s="8"/>
      <c r="E2200" s="8"/>
      <c r="F2200" s="8"/>
      <c r="G2200" s="8"/>
      <c r="H2200" s="8"/>
      <c r="I2200" s="8"/>
      <c r="J2200" s="8"/>
      <c r="K2200" s="8"/>
      <c r="L2200" s="8"/>
      <c r="M2200" s="8"/>
      <c r="N2200" s="8"/>
      <c r="O2200" s="8"/>
      <c r="P2200" s="8"/>
    </row>
    <row r="2201" spans="1:32" x14ac:dyDescent="0.25">
      <c r="A2201" s="14" t="s">
        <v>29</v>
      </c>
      <c r="B2201" s="7"/>
      <c r="C2201" s="7"/>
      <c r="D2201" s="8">
        <f t="shared" ref="D2201:P2201" si="445">(D2171/D2186)*1000</f>
        <v>1895.9154112760366</v>
      </c>
      <c r="E2201" s="8">
        <f t="shared" si="445"/>
        <v>1730.2161170205434</v>
      </c>
      <c r="F2201" s="8">
        <f t="shared" si="445"/>
        <v>1722.950152566209</v>
      </c>
      <c r="G2201" s="8">
        <f t="shared" si="445"/>
        <v>1759.1969165358628</v>
      </c>
      <c r="H2201" s="8">
        <f t="shared" si="445"/>
        <v>1970.5309572428871</v>
      </c>
      <c r="I2201" s="8">
        <f t="shared" si="445"/>
        <v>2137.1152265403057</v>
      </c>
      <c r="J2201" s="8">
        <f t="shared" si="445"/>
        <v>2254.6793237598049</v>
      </c>
      <c r="K2201" s="8">
        <f t="shared" si="445"/>
        <v>2279.7565336719167</v>
      </c>
      <c r="L2201" s="8">
        <f t="shared" si="445"/>
        <v>2232.2823247615752</v>
      </c>
      <c r="M2201" s="8">
        <f t="shared" si="445"/>
        <v>2068.6176591464859</v>
      </c>
      <c r="N2201" s="8">
        <f t="shared" si="445"/>
        <v>1824.227284719592</v>
      </c>
      <c r="O2201" s="8">
        <f t="shared" si="445"/>
        <v>1803.9545693290981</v>
      </c>
      <c r="P2201" s="8">
        <f t="shared" si="445"/>
        <v>23681.554254946088</v>
      </c>
    </row>
    <row r="2203" spans="1:32" x14ac:dyDescent="0.25">
      <c r="A2203" s="1" t="s">
        <v>79</v>
      </c>
      <c r="B2203" s="2"/>
      <c r="C2203" s="2"/>
      <c r="D2203" s="3"/>
      <c r="E2203" s="3"/>
      <c r="F2203" s="3"/>
      <c r="G2203" s="3"/>
      <c r="H2203" s="3"/>
      <c r="I2203" s="3"/>
      <c r="J2203" s="2"/>
      <c r="K2203" s="3"/>
      <c r="L2203" s="3"/>
      <c r="M2203" s="3"/>
      <c r="N2203" s="3"/>
      <c r="O2203" s="3"/>
      <c r="P2203" s="3"/>
    </row>
    <row r="2204" spans="1:32" x14ac:dyDescent="0.25">
      <c r="A2204" s="1" t="s">
        <v>1</v>
      </c>
      <c r="B2204" s="2"/>
      <c r="C2204" s="2"/>
      <c r="D2204" s="3"/>
      <c r="E2204" s="3"/>
      <c r="F2204" s="3"/>
      <c r="G2204" s="3"/>
      <c r="H2204" s="3"/>
      <c r="I2204" s="2"/>
      <c r="J2204" s="3"/>
      <c r="K2204" s="3"/>
      <c r="L2204" s="3"/>
      <c r="M2204" s="3"/>
      <c r="N2204" s="3"/>
      <c r="O2204" s="3"/>
      <c r="P2204" s="3"/>
    </row>
    <row r="2205" spans="1:32" x14ac:dyDescent="0.25">
      <c r="A2205" s="1" t="s">
        <v>31</v>
      </c>
      <c r="B2205" s="2"/>
      <c r="C2205" s="2"/>
      <c r="D2205" s="3"/>
      <c r="E2205" s="3"/>
      <c r="F2205" s="3"/>
      <c r="G2205" s="3"/>
      <c r="H2205" s="3"/>
      <c r="I2205" s="2"/>
      <c r="J2205" s="3"/>
      <c r="K2205" s="3"/>
      <c r="L2205" s="3"/>
      <c r="M2205" s="3"/>
      <c r="N2205" s="3"/>
      <c r="O2205" s="3"/>
      <c r="P2205" s="3"/>
    </row>
    <row r="2206" spans="1:32" x14ac:dyDescent="0.25">
      <c r="A2206" s="7"/>
      <c r="B2206" s="7"/>
      <c r="C2206" s="7"/>
      <c r="D2206" s="8"/>
      <c r="E2206" s="8"/>
      <c r="F2206" s="8"/>
      <c r="G2206" s="8"/>
      <c r="H2206" s="8"/>
      <c r="I2206" s="8"/>
      <c r="J2206" s="8"/>
      <c r="K2206" s="8"/>
      <c r="L2206" s="8"/>
      <c r="M2206" s="8"/>
      <c r="N2206" s="8"/>
      <c r="O2206" s="8"/>
      <c r="P2206" s="8"/>
    </row>
    <row r="2207" spans="1:32" x14ac:dyDescent="0.25">
      <c r="A2207" s="7"/>
      <c r="B2207" s="7"/>
      <c r="C2207" s="7"/>
      <c r="D2207" s="9" t="s">
        <v>2</v>
      </c>
      <c r="E2207" s="9" t="s">
        <v>3</v>
      </c>
      <c r="F2207" s="9" t="s">
        <v>4</v>
      </c>
      <c r="G2207" s="9" t="s">
        <v>5</v>
      </c>
      <c r="H2207" s="9" t="s">
        <v>6</v>
      </c>
      <c r="I2207" s="9" t="s">
        <v>7</v>
      </c>
      <c r="J2207" s="9" t="s">
        <v>8</v>
      </c>
      <c r="K2207" s="9" t="s">
        <v>9</v>
      </c>
      <c r="L2207" s="9" t="s">
        <v>10</v>
      </c>
      <c r="M2207" s="9" t="s">
        <v>11</v>
      </c>
      <c r="N2207" s="9" t="s">
        <v>12</v>
      </c>
      <c r="O2207" s="9" t="s">
        <v>13</v>
      </c>
      <c r="P2207" s="9" t="s">
        <v>14</v>
      </c>
      <c r="U2207" s="9" t="s">
        <v>2</v>
      </c>
      <c r="V2207" s="9" t="s">
        <v>3</v>
      </c>
      <c r="W2207" s="9" t="s">
        <v>4</v>
      </c>
      <c r="X2207" s="9" t="s">
        <v>5</v>
      </c>
      <c r="Y2207" s="9" t="s">
        <v>6</v>
      </c>
      <c r="Z2207" s="9" t="s">
        <v>7</v>
      </c>
      <c r="AA2207" s="9" t="s">
        <v>8</v>
      </c>
      <c r="AB2207" s="9" t="s">
        <v>9</v>
      </c>
      <c r="AC2207" s="9" t="s">
        <v>10</v>
      </c>
      <c r="AD2207" s="9" t="s">
        <v>11</v>
      </c>
      <c r="AE2207" s="9" t="s">
        <v>12</v>
      </c>
      <c r="AF2207" s="9" t="s">
        <v>13</v>
      </c>
    </row>
    <row r="2208" spans="1:32" x14ac:dyDescent="0.25">
      <c r="A2208" s="10" t="s">
        <v>15</v>
      </c>
      <c r="B2208" s="7"/>
      <c r="C2208" s="7"/>
      <c r="D2208" s="8"/>
      <c r="E2208" s="8"/>
      <c r="F2208" s="8"/>
      <c r="G2208" s="8"/>
      <c r="H2208" s="8"/>
      <c r="I2208" s="8"/>
      <c r="J2208" s="8"/>
      <c r="K2208" s="8"/>
      <c r="L2208" s="8"/>
      <c r="M2208" s="8"/>
      <c r="N2208" s="8"/>
      <c r="O2208" s="8"/>
      <c r="P2208" s="8"/>
    </row>
    <row r="2209" spans="1:32" x14ac:dyDescent="0.25">
      <c r="A2209" s="11" t="s">
        <v>16</v>
      </c>
      <c r="B2209" s="7"/>
      <c r="C2209" s="7"/>
      <c r="D2209" s="8">
        <v>7664843.8069738103</v>
      </c>
      <c r="E2209" s="8">
        <v>6935054.7689071093</v>
      </c>
      <c r="F2209" s="8">
        <v>6816139.3679630682</v>
      </c>
      <c r="G2209" s="8">
        <v>6911166.0685706669</v>
      </c>
      <c r="H2209" s="8">
        <v>7926832.9094374292</v>
      </c>
      <c r="I2209" s="8">
        <v>8867573.0597048588</v>
      </c>
      <c r="J2209" s="8">
        <v>9531435.6278316677</v>
      </c>
      <c r="K2209" s="8">
        <v>9731587.2598398719</v>
      </c>
      <c r="L2209" s="8">
        <v>9451420.5496527012</v>
      </c>
      <c r="M2209" s="8">
        <v>8582055.1800194178</v>
      </c>
      <c r="N2209" s="8">
        <v>7283404.859358022</v>
      </c>
      <c r="O2209" s="8">
        <v>7127264.7593628829</v>
      </c>
      <c r="P2209" s="8">
        <f>SUM(D2209:O2209)</f>
        <v>96828778.217621505</v>
      </c>
      <c r="U2209" s="22">
        <f>+AF2159+1</f>
        <v>421</v>
      </c>
      <c r="V2209" s="22">
        <f>+U2209+1</f>
        <v>422</v>
      </c>
      <c r="W2209" s="22">
        <f t="shared" ref="W2209:AF2209" si="446">+V2209+1</f>
        <v>423</v>
      </c>
      <c r="X2209" s="22">
        <f t="shared" si="446"/>
        <v>424</v>
      </c>
      <c r="Y2209" s="22">
        <f t="shared" si="446"/>
        <v>425</v>
      </c>
      <c r="Z2209" s="22">
        <f t="shared" si="446"/>
        <v>426</v>
      </c>
      <c r="AA2209" s="22">
        <f t="shared" si="446"/>
        <v>427</v>
      </c>
      <c r="AB2209" s="22">
        <f t="shared" si="446"/>
        <v>428</v>
      </c>
      <c r="AC2209" s="22">
        <f t="shared" si="446"/>
        <v>429</v>
      </c>
      <c r="AD2209" s="22">
        <f t="shared" si="446"/>
        <v>430</v>
      </c>
      <c r="AE2209" s="22">
        <f t="shared" si="446"/>
        <v>431</v>
      </c>
      <c r="AF2209" s="22">
        <f t="shared" si="446"/>
        <v>432</v>
      </c>
    </row>
    <row r="2210" spans="1:32" x14ac:dyDescent="0.25">
      <c r="A2210" s="11" t="s">
        <v>17</v>
      </c>
      <c r="B2210" s="7"/>
      <c r="C2210" s="7"/>
      <c r="D2210" s="8">
        <v>5342752.1328526745</v>
      </c>
      <c r="E2210" s="8">
        <v>4874101.1864291988</v>
      </c>
      <c r="F2210" s="8">
        <v>4967732.0392914927</v>
      </c>
      <c r="G2210" s="8">
        <v>5046625.2520324262</v>
      </c>
      <c r="H2210" s="8">
        <v>5541838.2431888357</v>
      </c>
      <c r="I2210" s="8">
        <v>5823585.4511962123</v>
      </c>
      <c r="J2210" s="8">
        <v>6006712.0143904705</v>
      </c>
      <c r="K2210" s="8">
        <v>6021111.8619038807</v>
      </c>
      <c r="L2210" s="8">
        <v>5930383.9046624415</v>
      </c>
      <c r="M2210" s="8">
        <v>5634216.6165435687</v>
      </c>
      <c r="N2210" s="8">
        <v>5199402.6367046274</v>
      </c>
      <c r="O2210" s="8">
        <v>5277697.4259103518</v>
      </c>
      <c r="P2210" s="8">
        <f>SUM(D2210:O2210)</f>
        <v>65666158.765106186</v>
      </c>
    </row>
    <row r="2211" spans="1:32" x14ac:dyDescent="0.25">
      <c r="A2211" s="11" t="s">
        <v>18</v>
      </c>
      <c r="B2211" s="7"/>
      <c r="C2211" s="7"/>
      <c r="D2211" s="8">
        <v>292452.13329785923</v>
      </c>
      <c r="E2211" s="8">
        <v>291716.45440762513</v>
      </c>
      <c r="F2211" s="8">
        <v>292067.90995997016</v>
      </c>
      <c r="G2211" s="8">
        <v>292646.51217352098</v>
      </c>
      <c r="H2211" s="8">
        <v>293794.38283318008</v>
      </c>
      <c r="I2211" s="8">
        <v>294683.00976876036</v>
      </c>
      <c r="J2211" s="8">
        <v>295326.55469058233</v>
      </c>
      <c r="K2211" s="8">
        <v>295399.59941578005</v>
      </c>
      <c r="L2211" s="8">
        <v>294699.46010020474</v>
      </c>
      <c r="M2211" s="8">
        <v>293638.48081326066</v>
      </c>
      <c r="N2211" s="8">
        <v>292050.28844520735</v>
      </c>
      <c r="O2211" s="8">
        <v>291744.81043751282</v>
      </c>
      <c r="P2211" s="8">
        <f t="shared" ref="P2211:P2214" si="447">SUM(D2211:O2211)</f>
        <v>3520219.5963434633</v>
      </c>
    </row>
    <row r="2212" spans="1:32" x14ac:dyDescent="0.25">
      <c r="A2212" s="11" t="s">
        <v>19</v>
      </c>
      <c r="B2212" s="7"/>
      <c r="C2212" s="7"/>
      <c r="D2212" s="8">
        <v>62039.219081192728</v>
      </c>
      <c r="E2212" s="8">
        <v>57332.560497675266</v>
      </c>
      <c r="F2212" s="8">
        <v>57376.661100610072</v>
      </c>
      <c r="G2212" s="8">
        <v>60092.65846332306</v>
      </c>
      <c r="H2212" s="8">
        <v>59697.711372159421</v>
      </c>
      <c r="I2212" s="8">
        <v>55636.036030976764</v>
      </c>
      <c r="J2212" s="8">
        <v>57761.832590244725</v>
      </c>
      <c r="K2212" s="8">
        <v>67419.189197432977</v>
      </c>
      <c r="L2212" s="8">
        <v>59016.296770121138</v>
      </c>
      <c r="M2212" s="8">
        <v>54861.131775257832</v>
      </c>
      <c r="N2212" s="8">
        <v>54119.974668964016</v>
      </c>
      <c r="O2212" s="8">
        <v>62789.048798308082</v>
      </c>
      <c r="P2212" s="8">
        <f t="shared" si="447"/>
        <v>708142.32034626615</v>
      </c>
    </row>
    <row r="2213" spans="1:32" x14ac:dyDescent="0.25">
      <c r="A2213" s="11" t="s">
        <v>20</v>
      </c>
      <c r="B2213" s="7"/>
      <c r="C2213" s="7"/>
      <c r="D2213" s="8">
        <v>1565.9304803114969</v>
      </c>
      <c r="E2213" s="8">
        <v>1618.542287200652</v>
      </c>
      <c r="F2213" s="8">
        <v>1823.74873780951</v>
      </c>
      <c r="G2213" s="8">
        <v>1812.7751363913437</v>
      </c>
      <c r="H2213" s="8">
        <v>2050.8009127706841</v>
      </c>
      <c r="I2213" s="8">
        <v>1925.8409565479733</v>
      </c>
      <c r="J2213" s="8">
        <v>1837.783553384174</v>
      </c>
      <c r="K2213" s="8">
        <v>1822.182803850752</v>
      </c>
      <c r="L2213" s="8">
        <v>1962.2707860452804</v>
      </c>
      <c r="M2213" s="8">
        <v>1871.5334256061255</v>
      </c>
      <c r="N2213" s="8">
        <v>1814.7629115354357</v>
      </c>
      <c r="O2213" s="8">
        <v>1729.6339604066418</v>
      </c>
      <c r="P2213" s="8">
        <f t="shared" si="447"/>
        <v>21835.805951860068</v>
      </c>
    </row>
    <row r="2214" spans="1:32" x14ac:dyDescent="0.25">
      <c r="A2214" s="11" t="s">
        <v>21</v>
      </c>
      <c r="B2214" s="7"/>
      <c r="C2214" s="7"/>
      <c r="D2214" s="8">
        <v>7733.1333802893732</v>
      </c>
      <c r="E2214" s="8">
        <v>7054.2500930115766</v>
      </c>
      <c r="F2214" s="8">
        <v>6640.4332695245839</v>
      </c>
      <c r="G2214" s="8">
        <v>7712.3664012685476</v>
      </c>
      <c r="H2214" s="8">
        <v>7829.8502794206233</v>
      </c>
      <c r="I2214" s="8">
        <v>7716.2167127221983</v>
      </c>
      <c r="J2214" s="8">
        <v>8106.5663026970506</v>
      </c>
      <c r="K2214" s="8">
        <v>8149.9069655167714</v>
      </c>
      <c r="L2214" s="8">
        <v>8087.4723828183032</v>
      </c>
      <c r="M2214" s="8">
        <v>8009.1148869797307</v>
      </c>
      <c r="N2214" s="8">
        <v>7267.299366772645</v>
      </c>
      <c r="O2214" s="8">
        <v>6923.5833119779782</v>
      </c>
      <c r="P2214" s="8">
        <f t="shared" si="447"/>
        <v>91230.193352999369</v>
      </c>
    </row>
    <row r="2215" spans="1:32" x14ac:dyDescent="0.25">
      <c r="A2215" s="11"/>
      <c r="B2215" s="7"/>
      <c r="C2215" s="7"/>
      <c r="D2215" s="8"/>
      <c r="E2215" s="8"/>
      <c r="F2215" s="8"/>
      <c r="G2215" s="8"/>
      <c r="H2215" s="8"/>
      <c r="I2215" s="8"/>
      <c r="J2215" s="8"/>
      <c r="K2215" s="8"/>
      <c r="L2215" s="8"/>
      <c r="M2215" s="8"/>
      <c r="N2215" s="8"/>
      <c r="O2215" s="8"/>
      <c r="P2215" s="8"/>
    </row>
    <row r="2216" spans="1:32" x14ac:dyDescent="0.25">
      <c r="A2216" s="10" t="s">
        <v>22</v>
      </c>
      <c r="B2216" s="7"/>
      <c r="C2216" s="7"/>
      <c r="D2216" s="8"/>
      <c r="E2216" s="8"/>
      <c r="F2216" s="8"/>
      <c r="G2216" s="8"/>
      <c r="H2216" s="8"/>
      <c r="I2216" s="8"/>
      <c r="J2216" s="8"/>
      <c r="K2216" s="8"/>
      <c r="L2216" s="8"/>
      <c r="M2216" s="8"/>
      <c r="N2216" s="8"/>
      <c r="O2216" s="8"/>
      <c r="P2216" s="8"/>
    </row>
    <row r="2217" spans="1:32" x14ac:dyDescent="0.25">
      <c r="A2217" s="10" t="s">
        <v>23</v>
      </c>
      <c r="B2217" s="7"/>
      <c r="C2217" s="7"/>
      <c r="D2217" s="8">
        <f t="shared" ref="D2217:P2217" si="448">SUM(D2209:D2216)</f>
        <v>13371386.356066138</v>
      </c>
      <c r="E2217" s="8">
        <f t="shared" si="448"/>
        <v>12166877.76262182</v>
      </c>
      <c r="F2217" s="8">
        <f t="shared" si="448"/>
        <v>12141780.160322476</v>
      </c>
      <c r="G2217" s="8">
        <f t="shared" si="448"/>
        <v>12320055.632777596</v>
      </c>
      <c r="H2217" s="8">
        <f t="shared" si="448"/>
        <v>13832043.898023797</v>
      </c>
      <c r="I2217" s="8">
        <f t="shared" si="448"/>
        <v>15051119.614370078</v>
      </c>
      <c r="J2217" s="8">
        <f t="shared" si="448"/>
        <v>15901180.379359046</v>
      </c>
      <c r="K2217" s="8">
        <f t="shared" si="448"/>
        <v>16125490.000126332</v>
      </c>
      <c r="L2217" s="8">
        <f t="shared" si="448"/>
        <v>15745569.954354333</v>
      </c>
      <c r="M2217" s="8">
        <f t="shared" si="448"/>
        <v>14574652.057464093</v>
      </c>
      <c r="N2217" s="8">
        <f t="shared" si="448"/>
        <v>12838059.82145513</v>
      </c>
      <c r="O2217" s="8">
        <f t="shared" si="448"/>
        <v>12768149.261781441</v>
      </c>
      <c r="P2217" s="8">
        <f t="shared" si="448"/>
        <v>166836364.89872229</v>
      </c>
    </row>
    <row r="2218" spans="1:32" x14ac:dyDescent="0.25">
      <c r="A2218" s="10"/>
      <c r="B2218" s="7"/>
      <c r="C2218" s="7"/>
      <c r="D2218" s="8"/>
      <c r="E2218" s="8"/>
      <c r="F2218" s="8"/>
      <c r="G2218" s="8"/>
      <c r="H2218" s="8"/>
      <c r="I2218" s="8"/>
      <c r="J2218" s="8"/>
      <c r="K2218" s="8"/>
      <c r="L2218" s="8"/>
      <c r="M2218" s="8"/>
      <c r="N2218" s="8"/>
      <c r="O2218" s="8"/>
      <c r="P2218" s="8"/>
    </row>
    <row r="2219" spans="1:32" x14ac:dyDescent="0.25">
      <c r="A2219" s="11" t="s">
        <v>24</v>
      </c>
      <c r="B2219" s="7"/>
      <c r="C2219" s="7"/>
      <c r="D2219" s="8">
        <v>569826.84732229239</v>
      </c>
      <c r="E2219" s="8">
        <v>565448.40999156178</v>
      </c>
      <c r="F2219" s="8">
        <v>546640.48950846936</v>
      </c>
      <c r="G2219" s="8">
        <v>645110.66079735581</v>
      </c>
      <c r="H2219" s="8">
        <v>701446.39724233618</v>
      </c>
      <c r="I2219" s="8">
        <v>722616.68773293728</v>
      </c>
      <c r="J2219" s="8">
        <v>752505.95830936753</v>
      </c>
      <c r="K2219" s="8">
        <v>726616.61383636936</v>
      </c>
      <c r="L2219" s="8">
        <v>768644.33481879171</v>
      </c>
      <c r="M2219" s="8">
        <v>740757.53640088555</v>
      </c>
      <c r="N2219" s="8">
        <v>678484.52091385308</v>
      </c>
      <c r="O2219" s="8">
        <v>608559.11022425524</v>
      </c>
      <c r="P2219" s="8">
        <f>SUM(D2219:O2219)</f>
        <v>8026657.5670984751</v>
      </c>
    </row>
    <row r="2220" spans="1:32" x14ac:dyDescent="0.25">
      <c r="A2220" s="7"/>
      <c r="B2220" s="7"/>
      <c r="C2220" s="7"/>
      <c r="D2220" s="8"/>
      <c r="E2220" s="8"/>
      <c r="F2220" s="8"/>
      <c r="G2220" s="8"/>
      <c r="H2220" s="8"/>
      <c r="I2220" s="8"/>
      <c r="J2220" s="8"/>
      <c r="K2220" s="8"/>
      <c r="L2220" s="8"/>
      <c r="M2220" s="8"/>
      <c r="N2220" s="8"/>
      <c r="O2220" s="8"/>
      <c r="P2220" s="8"/>
    </row>
    <row r="2221" spans="1:32" x14ac:dyDescent="0.25">
      <c r="A2221" s="10" t="s">
        <v>25</v>
      </c>
      <c r="B2221" s="7"/>
      <c r="C2221" s="7"/>
      <c r="D2221" s="8">
        <f t="shared" ref="D2221:P2221" si="449">SUM(D2217:D2219)</f>
        <v>13941213.20338843</v>
      </c>
      <c r="E2221" s="8">
        <f t="shared" si="449"/>
        <v>12732326.172613382</v>
      </c>
      <c r="F2221" s="8">
        <f t="shared" si="449"/>
        <v>12688420.649830945</v>
      </c>
      <c r="G2221" s="8">
        <f t="shared" si="449"/>
        <v>12965166.293574952</v>
      </c>
      <c r="H2221" s="8">
        <f t="shared" si="449"/>
        <v>14533490.295266133</v>
      </c>
      <c r="I2221" s="8">
        <f t="shared" si="449"/>
        <v>15773736.302103015</v>
      </c>
      <c r="J2221" s="8">
        <f t="shared" si="449"/>
        <v>16653686.337668413</v>
      </c>
      <c r="K2221" s="8">
        <f t="shared" si="449"/>
        <v>16852106.613962702</v>
      </c>
      <c r="L2221" s="8">
        <f t="shared" si="449"/>
        <v>16514214.289173124</v>
      </c>
      <c r="M2221" s="8">
        <f t="shared" si="449"/>
        <v>15315409.593864979</v>
      </c>
      <c r="N2221" s="8">
        <f t="shared" si="449"/>
        <v>13516544.342368983</v>
      </c>
      <c r="O2221" s="8">
        <f t="shared" si="449"/>
        <v>13376708.372005695</v>
      </c>
      <c r="P2221" s="8">
        <f t="shared" si="449"/>
        <v>174863022.46582076</v>
      </c>
    </row>
    <row r="2222" spans="1:32" x14ac:dyDescent="0.25">
      <c r="A2222" s="7"/>
      <c r="B2222" s="7"/>
      <c r="C2222" s="7"/>
      <c r="D2222" s="8"/>
      <c r="E2222" s="8"/>
      <c r="F2222" s="8"/>
      <c r="G2222" s="8"/>
      <c r="H2222" s="8"/>
      <c r="I2222" s="8"/>
      <c r="J2222" s="8"/>
      <c r="K2222" s="8"/>
      <c r="L2222" s="8"/>
      <c r="M2222" s="8"/>
      <c r="N2222" s="8"/>
      <c r="O2222" s="8"/>
      <c r="P2222" s="8"/>
    </row>
    <row r="2223" spans="1:32" x14ac:dyDescent="0.25">
      <c r="A2223" s="10" t="s">
        <v>26</v>
      </c>
      <c r="B2223" s="7"/>
      <c r="C2223" s="7"/>
      <c r="D2223" s="8"/>
      <c r="E2223" s="8"/>
      <c r="F2223" s="8"/>
      <c r="G2223" s="8"/>
      <c r="H2223" s="8"/>
      <c r="I2223" s="8"/>
      <c r="J2223" s="8"/>
      <c r="K2223" s="8"/>
      <c r="L2223" s="8"/>
      <c r="M2223" s="8"/>
      <c r="N2223" s="8"/>
      <c r="O2223" s="8"/>
      <c r="P2223" s="8"/>
    </row>
    <row r="2224" spans="1:32" x14ac:dyDescent="0.25">
      <c r="A2224" s="11" t="s">
        <v>16</v>
      </c>
      <c r="B2224" s="7"/>
      <c r="C2224" s="7"/>
      <c r="D2224" s="13">
        <v>6621954.1303446228</v>
      </c>
      <c r="E2224" s="13">
        <v>6626148.0489593064</v>
      </c>
      <c r="F2224" s="13">
        <v>6630090.2962572603</v>
      </c>
      <c r="G2224" s="13">
        <v>6634405.8361928416</v>
      </c>
      <c r="H2224" s="13">
        <v>6639634.7343783025</v>
      </c>
      <c r="I2224" s="13">
        <v>6645461.1373315146</v>
      </c>
      <c r="J2224" s="13">
        <v>6651443.6855408084</v>
      </c>
      <c r="K2224" s="13">
        <v>6657563.5914790425</v>
      </c>
      <c r="L2224" s="13">
        <v>6663337.5476645343</v>
      </c>
      <c r="M2224" s="13">
        <v>6668707.8189941319</v>
      </c>
      <c r="N2224" s="13">
        <v>6673671.6100424044</v>
      </c>
      <c r="O2224" s="13">
        <v>6678595.3958820859</v>
      </c>
      <c r="P2224" s="8">
        <f>AVERAGE(C2224:O2224)</f>
        <v>6649251.1527555725</v>
      </c>
    </row>
    <row r="2225" spans="1:16" x14ac:dyDescent="0.25">
      <c r="A2225" s="11" t="s">
        <v>17</v>
      </c>
      <c r="B2225" s="7"/>
      <c r="C2225" s="7"/>
      <c r="D2225" s="13">
        <v>695260.42247383238</v>
      </c>
      <c r="E2225" s="13">
        <v>696200.92999448895</v>
      </c>
      <c r="F2225" s="13">
        <v>697293.78949821112</v>
      </c>
      <c r="G2225" s="13">
        <v>698138.85916884628</v>
      </c>
      <c r="H2225" s="13">
        <v>698422.66908883047</v>
      </c>
      <c r="I2225" s="13">
        <v>698348.14515236858</v>
      </c>
      <c r="J2225" s="13">
        <v>698165.48532715999</v>
      </c>
      <c r="K2225" s="13">
        <v>698088.33768458117</v>
      </c>
      <c r="L2225" s="13">
        <v>698223.53208326641</v>
      </c>
      <c r="M2225" s="13">
        <v>698604.10132061073</v>
      </c>
      <c r="N2225" s="13">
        <v>699227.40055969241</v>
      </c>
      <c r="O2225" s="13">
        <v>699862.66876584326</v>
      </c>
      <c r="P2225" s="8">
        <f>AVERAGE(D2225:O2225)</f>
        <v>697986.36175981094</v>
      </c>
    </row>
    <row r="2226" spans="1:16" x14ac:dyDescent="0.25">
      <c r="A2226" s="11" t="s">
        <v>18</v>
      </c>
      <c r="B2226" s="7"/>
      <c r="C2226" s="7"/>
      <c r="D2226" s="13">
        <v>16164.149097092626</v>
      </c>
      <c r="E2226" s="13">
        <v>16489.219170127722</v>
      </c>
      <c r="F2226" s="13">
        <v>16913.611326297632</v>
      </c>
      <c r="G2226" s="13">
        <v>17212.503427770327</v>
      </c>
      <c r="H2226" s="13">
        <v>17159.299780218153</v>
      </c>
      <c r="I2226" s="13">
        <v>16866.92797191018</v>
      </c>
      <c r="J2226" s="13">
        <v>16526.549546981896</v>
      </c>
      <c r="K2226" s="13">
        <v>16260.594573724653</v>
      </c>
      <c r="L2226" s="13">
        <v>16128.250063464591</v>
      </c>
      <c r="M2226" s="13">
        <v>16154.218322256957</v>
      </c>
      <c r="N2226" s="13">
        <v>16343.939612740764</v>
      </c>
      <c r="O2226" s="13">
        <v>16562.697004338814</v>
      </c>
      <c r="P2226" s="8">
        <f>AVERAGE(D2226:O2226)</f>
        <v>16565.163324743695</v>
      </c>
    </row>
    <row r="2227" spans="1:16" x14ac:dyDescent="0.25">
      <c r="A2227" s="11" t="s">
        <v>19</v>
      </c>
      <c r="B2227" s="7"/>
      <c r="C2227" s="7"/>
      <c r="D2227" s="13">
        <v>6509.566619862635</v>
      </c>
      <c r="E2227" s="13">
        <v>6514.6824310122402</v>
      </c>
      <c r="F2227" s="13">
        <v>6519.7954926910834</v>
      </c>
      <c r="G2227" s="13">
        <v>6524.9058045262836</v>
      </c>
      <c r="H2227" s="13">
        <v>6530.0133661582704</v>
      </c>
      <c r="I2227" s="13">
        <v>6535.1181772395521</v>
      </c>
      <c r="J2227" s="13">
        <v>6540.2202374348935</v>
      </c>
      <c r="K2227" s="13">
        <v>6545.3195464219834</v>
      </c>
      <c r="L2227" s="13">
        <v>6550.4161038899492</v>
      </c>
      <c r="M2227" s="13">
        <v>6555.5099095410978</v>
      </c>
      <c r="N2227" s="13">
        <v>6560.6009630885974</v>
      </c>
      <c r="O2227" s="13">
        <v>6565.6892642584507</v>
      </c>
      <c r="P2227" s="8">
        <f>AVERAGE(D2227:O2227)</f>
        <v>6537.6531596770865</v>
      </c>
    </row>
    <row r="2228" spans="1:16" x14ac:dyDescent="0.25">
      <c r="A2228" s="11" t="s">
        <v>20</v>
      </c>
      <c r="B2228" s="7"/>
      <c r="C2228" s="7"/>
      <c r="D2228" s="13">
        <v>148.47360795307142</v>
      </c>
      <c r="E2228" s="13">
        <v>148.47360795307142</v>
      </c>
      <c r="F2228" s="13">
        <v>148.47360795307142</v>
      </c>
      <c r="G2228" s="13">
        <v>148.47360795307142</v>
      </c>
      <c r="H2228" s="13">
        <v>148.47360795307142</v>
      </c>
      <c r="I2228" s="13">
        <v>148.47360795307142</v>
      </c>
      <c r="J2228" s="13">
        <v>148.47360795307142</v>
      </c>
      <c r="K2228" s="13">
        <v>148.47360795307142</v>
      </c>
      <c r="L2228" s="13">
        <v>148.47360795307142</v>
      </c>
      <c r="M2228" s="13">
        <v>148.47360795307142</v>
      </c>
      <c r="N2228" s="13">
        <v>148.47360795307142</v>
      </c>
      <c r="O2228" s="13">
        <v>147.47650073800409</v>
      </c>
      <c r="P2228" s="8">
        <f>AVERAGE(D2228:O2228)</f>
        <v>148.39051568514915</v>
      </c>
    </row>
    <row r="2229" spans="1:16" x14ac:dyDescent="0.25">
      <c r="A2229" s="11" t="s">
        <v>21</v>
      </c>
      <c r="B2229" s="7"/>
      <c r="C2229" s="7"/>
      <c r="D2229" s="13">
        <v>27</v>
      </c>
      <c r="E2229" s="13">
        <v>27</v>
      </c>
      <c r="F2229" s="13">
        <v>27</v>
      </c>
      <c r="G2229" s="13">
        <v>27</v>
      </c>
      <c r="H2229" s="13">
        <v>27</v>
      </c>
      <c r="I2229" s="13">
        <v>27</v>
      </c>
      <c r="J2229" s="13">
        <v>27</v>
      </c>
      <c r="K2229" s="13">
        <v>27</v>
      </c>
      <c r="L2229" s="13">
        <v>27</v>
      </c>
      <c r="M2229" s="13">
        <v>27</v>
      </c>
      <c r="N2229" s="13">
        <v>27</v>
      </c>
      <c r="O2229" s="13">
        <v>27</v>
      </c>
      <c r="P2229" s="8">
        <f>AVERAGE(D2229:O2229)</f>
        <v>27</v>
      </c>
    </row>
    <row r="2230" spans="1:16" x14ac:dyDescent="0.25">
      <c r="A2230" s="11"/>
      <c r="B2230" s="7"/>
      <c r="C2230" s="7"/>
      <c r="D2230" s="8"/>
      <c r="E2230" s="8"/>
      <c r="F2230" s="8"/>
      <c r="G2230" s="8"/>
      <c r="H2230" s="8"/>
      <c r="I2230" s="8"/>
      <c r="J2230" s="8"/>
      <c r="K2230" s="8"/>
      <c r="L2230" s="8"/>
      <c r="M2230" s="8"/>
      <c r="N2230" s="8"/>
      <c r="O2230" s="8"/>
      <c r="P2230" s="8"/>
    </row>
    <row r="2231" spans="1:16" x14ac:dyDescent="0.25">
      <c r="A2231" s="10" t="s">
        <v>22</v>
      </c>
      <c r="B2231" s="7"/>
      <c r="C2231" s="7"/>
      <c r="D2231" s="8"/>
      <c r="E2231" s="8"/>
      <c r="F2231" s="8"/>
      <c r="G2231" s="8"/>
      <c r="H2231" s="8"/>
      <c r="I2231" s="8"/>
      <c r="J2231" s="8"/>
      <c r="K2231" s="8"/>
      <c r="L2231" s="8"/>
      <c r="M2231" s="8"/>
      <c r="N2231" s="8"/>
      <c r="O2231" s="8"/>
      <c r="P2231" s="8"/>
    </row>
    <row r="2232" spans="1:16" x14ac:dyDescent="0.25">
      <c r="A2232" s="10" t="s">
        <v>26</v>
      </c>
      <c r="B2232" s="7"/>
      <c r="C2232" s="7"/>
      <c r="D2232" s="8">
        <f t="shared" ref="D2232:P2232" si="450">SUM(D2224:D2231)</f>
        <v>7340063.7421433628</v>
      </c>
      <c r="E2232" s="8">
        <f t="shared" si="450"/>
        <v>7345528.3541628886</v>
      </c>
      <c r="F2232" s="8">
        <f t="shared" si="450"/>
        <v>7350992.9661824126</v>
      </c>
      <c r="G2232" s="8">
        <f t="shared" si="450"/>
        <v>7356457.5782019366</v>
      </c>
      <c r="H2232" s="8">
        <f t="shared" si="450"/>
        <v>7361922.1902214615</v>
      </c>
      <c r="I2232" s="8">
        <f t="shared" si="450"/>
        <v>7367386.8022409854</v>
      </c>
      <c r="J2232" s="8">
        <f t="shared" si="450"/>
        <v>7372851.4142603381</v>
      </c>
      <c r="K2232" s="8">
        <f t="shared" si="450"/>
        <v>7378633.3168917233</v>
      </c>
      <c r="L2232" s="8">
        <f t="shared" si="450"/>
        <v>7384415.2195231086</v>
      </c>
      <c r="M2232" s="8">
        <f t="shared" si="450"/>
        <v>7390197.1221544929</v>
      </c>
      <c r="N2232" s="8">
        <f t="shared" si="450"/>
        <v>7395979.0247858791</v>
      </c>
      <c r="O2232" s="8">
        <f t="shared" si="450"/>
        <v>7401760.9274172643</v>
      </c>
      <c r="P2232" s="8">
        <f t="shared" si="450"/>
        <v>7370515.7215154888</v>
      </c>
    </row>
    <row r="2233" spans="1:16" x14ac:dyDescent="0.25">
      <c r="A2233" s="10"/>
      <c r="B2233" s="7"/>
      <c r="C2233" s="7"/>
      <c r="D2233" s="8"/>
      <c r="E2233" s="8"/>
      <c r="F2233" s="8"/>
      <c r="G2233" s="8"/>
      <c r="H2233" s="8"/>
      <c r="I2233" s="8"/>
      <c r="J2233" s="8"/>
      <c r="K2233" s="8"/>
      <c r="L2233" s="8"/>
      <c r="M2233" s="8"/>
      <c r="N2233" s="8"/>
      <c r="O2233" s="8"/>
      <c r="P2233" s="8"/>
    </row>
    <row r="2234" spans="1:16" x14ac:dyDescent="0.25">
      <c r="A2234" s="11" t="s">
        <v>24</v>
      </c>
      <c r="B2234" s="7"/>
      <c r="C2234" s="7"/>
      <c r="D2234" s="13">
        <v>2</v>
      </c>
      <c r="E2234" s="13">
        <v>2</v>
      </c>
      <c r="F2234" s="13">
        <v>2</v>
      </c>
      <c r="G2234" s="13">
        <v>2</v>
      </c>
      <c r="H2234" s="13">
        <v>2</v>
      </c>
      <c r="I2234" s="13">
        <v>2</v>
      </c>
      <c r="J2234" s="13">
        <v>2</v>
      </c>
      <c r="K2234" s="13">
        <v>2</v>
      </c>
      <c r="L2234" s="13">
        <v>2</v>
      </c>
      <c r="M2234" s="13">
        <v>2</v>
      </c>
      <c r="N2234" s="13">
        <v>2</v>
      </c>
      <c r="O2234" s="13">
        <v>2</v>
      </c>
      <c r="P2234" s="8">
        <f>AVERAGE(D2234:O2234)</f>
        <v>2</v>
      </c>
    </row>
    <row r="2235" spans="1:16" x14ac:dyDescent="0.25">
      <c r="A2235" s="7"/>
      <c r="B2235" s="7"/>
      <c r="C2235" s="7"/>
      <c r="D2235" s="8"/>
      <c r="E2235" s="8"/>
      <c r="F2235" s="8"/>
      <c r="G2235" s="8"/>
      <c r="H2235" s="8"/>
      <c r="I2235" s="8"/>
      <c r="J2235" s="8"/>
      <c r="K2235" s="8"/>
      <c r="L2235" s="8"/>
      <c r="M2235" s="8"/>
      <c r="N2235" s="8"/>
      <c r="O2235" s="8"/>
      <c r="P2235" s="8"/>
    </row>
    <row r="2236" spans="1:16" x14ac:dyDescent="0.25">
      <c r="A2236" s="14" t="s">
        <v>27</v>
      </c>
      <c r="B2236" s="7"/>
      <c r="C2236" s="7"/>
      <c r="D2236" s="8">
        <f t="shared" ref="D2236:P2236" si="451">SUM(D2232:D2234)</f>
        <v>7340065.7421433628</v>
      </c>
      <c r="E2236" s="8">
        <f t="shared" si="451"/>
        <v>7345530.3541628886</v>
      </c>
      <c r="F2236" s="8">
        <f t="shared" si="451"/>
        <v>7350994.9661824126</v>
      </c>
      <c r="G2236" s="8">
        <f t="shared" si="451"/>
        <v>7356459.5782019366</v>
      </c>
      <c r="H2236" s="8">
        <f t="shared" si="451"/>
        <v>7361924.1902214615</v>
      </c>
      <c r="I2236" s="8">
        <f t="shared" si="451"/>
        <v>7367388.8022409854</v>
      </c>
      <c r="J2236" s="8">
        <f t="shared" si="451"/>
        <v>7372853.4142603381</v>
      </c>
      <c r="K2236" s="8">
        <f t="shared" si="451"/>
        <v>7378635.3168917233</v>
      </c>
      <c r="L2236" s="8">
        <f t="shared" si="451"/>
        <v>7384417.2195231086</v>
      </c>
      <c r="M2236" s="8">
        <f t="shared" si="451"/>
        <v>7390199.1221544929</v>
      </c>
      <c r="N2236" s="8">
        <f t="shared" si="451"/>
        <v>7395981.0247858791</v>
      </c>
      <c r="O2236" s="8">
        <f t="shared" si="451"/>
        <v>7401762.9274172643</v>
      </c>
      <c r="P2236" s="8">
        <f t="shared" si="451"/>
        <v>7370517.7215154888</v>
      </c>
    </row>
    <row r="2237" spans="1:16" x14ac:dyDescent="0.25">
      <c r="A2237" s="7"/>
      <c r="B2237" s="7"/>
      <c r="C2237" s="7"/>
      <c r="D2237" s="8"/>
      <c r="E2237" s="8"/>
      <c r="F2237" s="8"/>
      <c r="G2237" s="8"/>
      <c r="H2237" s="8"/>
      <c r="I2237" s="8"/>
      <c r="J2237" s="8"/>
      <c r="K2237" s="8"/>
      <c r="L2237" s="8"/>
      <c r="M2237" s="8"/>
      <c r="N2237" s="8"/>
      <c r="O2237" s="8"/>
      <c r="P2237" s="8"/>
    </row>
    <row r="2238" spans="1:16" x14ac:dyDescent="0.25">
      <c r="A2238" s="10" t="s">
        <v>28</v>
      </c>
      <c r="B2238" s="7"/>
      <c r="C2238" s="7"/>
      <c r="D2238" s="8"/>
      <c r="E2238" s="8"/>
      <c r="F2238" s="8"/>
      <c r="G2238" s="8"/>
      <c r="H2238" s="8"/>
      <c r="I2238" s="8"/>
      <c r="J2238" s="8"/>
      <c r="K2238" s="8"/>
      <c r="L2238" s="8"/>
      <c r="M2238" s="8"/>
      <c r="N2238" s="8"/>
      <c r="O2238" s="8"/>
      <c r="P2238" s="8"/>
    </row>
    <row r="2239" spans="1:16" x14ac:dyDescent="0.25">
      <c r="A2239" s="11" t="s">
        <v>16</v>
      </c>
      <c r="B2239" s="7"/>
      <c r="C2239" s="7"/>
      <c r="D2239" s="8">
        <f t="shared" ref="D2239:P2244" si="452">(D2209/D2224)*1000</f>
        <v>1157.4897161927204</v>
      </c>
      <c r="E2239" s="8">
        <f t="shared" si="452"/>
        <v>1046.6193507397288</v>
      </c>
      <c r="F2239" s="8">
        <f t="shared" si="452"/>
        <v>1028.0613179296872</v>
      </c>
      <c r="G2239" s="8">
        <f t="shared" si="452"/>
        <v>1041.7159033093828</v>
      </c>
      <c r="H2239" s="8">
        <f t="shared" si="452"/>
        <v>1193.8658113818144</v>
      </c>
      <c r="I2239" s="8">
        <f t="shared" si="452"/>
        <v>1334.3803953484005</v>
      </c>
      <c r="J2239" s="8">
        <f t="shared" si="452"/>
        <v>1432.9874954141924</v>
      </c>
      <c r="K2239" s="8">
        <f t="shared" si="452"/>
        <v>1461.7340301931542</v>
      </c>
      <c r="L2239" s="8">
        <f t="shared" si="452"/>
        <v>1418.4213964915189</v>
      </c>
      <c r="M2239" s="8">
        <f t="shared" si="452"/>
        <v>1286.9142587977235</v>
      </c>
      <c r="N2239" s="8">
        <f t="shared" si="452"/>
        <v>1091.3639874635282</v>
      </c>
      <c r="O2239" s="8">
        <f t="shared" si="452"/>
        <v>1067.1801983628832</v>
      </c>
      <c r="P2239" s="8">
        <f t="shared" si="452"/>
        <v>14562.358375874233</v>
      </c>
    </row>
    <row r="2240" spans="1:16" x14ac:dyDescent="0.25">
      <c r="A2240" s="11" t="s">
        <v>17</v>
      </c>
      <c r="B2240" s="7"/>
      <c r="C2240" s="7"/>
      <c r="D2240" s="8">
        <f t="shared" si="452"/>
        <v>7684.5336799733632</v>
      </c>
      <c r="E2240" s="8">
        <f t="shared" si="452"/>
        <v>7000.9978103128669</v>
      </c>
      <c r="F2240" s="8">
        <f t="shared" si="452"/>
        <v>7124.3027173186047</v>
      </c>
      <c r="G2240" s="8">
        <f t="shared" si="452"/>
        <v>7228.6840730232007</v>
      </c>
      <c r="H2240" s="8">
        <f t="shared" si="452"/>
        <v>7934.7914786597294</v>
      </c>
      <c r="I2240" s="8">
        <f t="shared" si="452"/>
        <v>8339.0863018983146</v>
      </c>
      <c r="J2240" s="8">
        <f t="shared" si="452"/>
        <v>8603.5648290114605</v>
      </c>
      <c r="K2240" s="8">
        <f t="shared" si="452"/>
        <v>8625.1431758259987</v>
      </c>
      <c r="L2240" s="8">
        <f t="shared" si="452"/>
        <v>8493.5319881988962</v>
      </c>
      <c r="M2240" s="8">
        <f t="shared" si="452"/>
        <v>8064.9635550276489</v>
      </c>
      <c r="N2240" s="8">
        <f t="shared" si="452"/>
        <v>7435.9251833420667</v>
      </c>
      <c r="O2240" s="8">
        <f t="shared" si="452"/>
        <v>7541.0472103294005</v>
      </c>
      <c r="P2240" s="8">
        <f t="shared" si="452"/>
        <v>94079.429574446374</v>
      </c>
    </row>
    <row r="2241" spans="1:16" x14ac:dyDescent="0.25">
      <c r="A2241" s="11" t="s">
        <v>18</v>
      </c>
      <c r="B2241" s="7"/>
      <c r="C2241" s="7"/>
      <c r="D2241" s="8">
        <f t="shared" si="452"/>
        <v>18092.640171851748</v>
      </c>
      <c r="E2241" s="8">
        <f t="shared" si="452"/>
        <v>17691.34435038051</v>
      </c>
      <c r="F2241" s="8">
        <f t="shared" si="452"/>
        <v>17268.216960020651</v>
      </c>
      <c r="G2241" s="8">
        <f t="shared" si="452"/>
        <v>17001.972630045821</v>
      </c>
      <c r="H2241" s="8">
        <f t="shared" si="452"/>
        <v>17121.583432668776</v>
      </c>
      <c r="I2241" s="8">
        <f t="shared" si="452"/>
        <v>17471.054021189819</v>
      </c>
      <c r="J2241" s="8">
        <f t="shared" si="452"/>
        <v>17869.825389203237</v>
      </c>
      <c r="K2241" s="8">
        <f t="shared" si="452"/>
        <v>18166.59274520709</v>
      </c>
      <c r="L2241" s="8">
        <f t="shared" si="452"/>
        <v>18272.252658568887</v>
      </c>
      <c r="M2241" s="8">
        <f t="shared" si="452"/>
        <v>18177.201456333638</v>
      </c>
      <c r="N2241" s="8">
        <f t="shared" si="452"/>
        <v>17869.026401537994</v>
      </c>
      <c r="O2241" s="8">
        <f t="shared" si="452"/>
        <v>17614.571489237922</v>
      </c>
      <c r="P2241" s="8">
        <f t="shared" si="452"/>
        <v>212507.38838688328</v>
      </c>
    </row>
    <row r="2242" spans="1:16" x14ac:dyDescent="0.25">
      <c r="A2242" s="11" t="s">
        <v>19</v>
      </c>
      <c r="B2242" s="7"/>
      <c r="C2242" s="7"/>
      <c r="D2242" s="8">
        <f t="shared" si="452"/>
        <v>9530.4684173432543</v>
      </c>
      <c r="E2242" s="8">
        <f t="shared" si="452"/>
        <v>8800.5150066489168</v>
      </c>
      <c r="F2242" s="8">
        <f t="shared" si="452"/>
        <v>8800.3774297723448</v>
      </c>
      <c r="G2242" s="8">
        <f t="shared" si="452"/>
        <v>9209.7357821835813</v>
      </c>
      <c r="H2242" s="8">
        <f t="shared" si="452"/>
        <v>9142.0504101174156</v>
      </c>
      <c r="I2242" s="8">
        <f t="shared" si="452"/>
        <v>8513.3940231938614</v>
      </c>
      <c r="J2242" s="8">
        <f t="shared" si="452"/>
        <v>8831.7870795279523</v>
      </c>
      <c r="K2242" s="8">
        <f t="shared" si="452"/>
        <v>10300.366348696889</v>
      </c>
      <c r="L2242" s="8">
        <f t="shared" si="452"/>
        <v>9009.5492918494838</v>
      </c>
      <c r="M2242" s="8">
        <f t="shared" si="452"/>
        <v>8368.7054908438458</v>
      </c>
      <c r="N2242" s="8">
        <f t="shared" si="452"/>
        <v>8249.2404237744449</v>
      </c>
      <c r="O2242" s="8">
        <f t="shared" si="452"/>
        <v>9563.2074975146843</v>
      </c>
      <c r="P2242" s="8">
        <f t="shared" si="452"/>
        <v>108317.51135314791</v>
      </c>
    </row>
    <row r="2243" spans="1:16" x14ac:dyDescent="0.25">
      <c r="A2243" s="11" t="s">
        <v>20</v>
      </c>
      <c r="B2243" s="7"/>
      <c r="C2243" s="7"/>
      <c r="D2243" s="8">
        <f t="shared" si="452"/>
        <v>10546.860832037208</v>
      </c>
      <c r="E2243" s="8">
        <f t="shared" si="452"/>
        <v>10901.212070715155</v>
      </c>
      <c r="F2243" s="8">
        <f t="shared" si="452"/>
        <v>12283.319324912942</v>
      </c>
      <c r="G2243" s="8">
        <f t="shared" si="452"/>
        <v>12209.409883568762</v>
      </c>
      <c r="H2243" s="8">
        <f t="shared" si="452"/>
        <v>13812.56198353372</v>
      </c>
      <c r="I2243" s="8">
        <f t="shared" si="452"/>
        <v>12970.931218676122</v>
      </c>
      <c r="J2243" s="8">
        <f t="shared" si="452"/>
        <v>12377.84666730163</v>
      </c>
      <c r="K2243" s="8">
        <f t="shared" si="452"/>
        <v>12272.772440652858</v>
      </c>
      <c r="L2243" s="8">
        <f t="shared" si="452"/>
        <v>13216.293542657779</v>
      </c>
      <c r="M2243" s="8">
        <f t="shared" si="452"/>
        <v>12605.158933011635</v>
      </c>
      <c r="N2243" s="8">
        <f t="shared" si="452"/>
        <v>12222.797954159194</v>
      </c>
      <c r="O2243" s="8">
        <f t="shared" si="452"/>
        <v>11728.200437026793</v>
      </c>
      <c r="P2243" s="8">
        <f t="shared" si="452"/>
        <v>147150.95402856253</v>
      </c>
    </row>
    <row r="2244" spans="1:16" x14ac:dyDescent="0.25">
      <c r="A2244" s="11" t="s">
        <v>21</v>
      </c>
      <c r="B2244" s="7"/>
      <c r="C2244" s="7"/>
      <c r="D2244" s="8">
        <f>(D2214/D2229)*1000</f>
        <v>286412.3474181249</v>
      </c>
      <c r="E2244" s="8">
        <f t="shared" si="452"/>
        <v>261268.52196339171</v>
      </c>
      <c r="F2244" s="8">
        <f t="shared" si="452"/>
        <v>245941.97294535497</v>
      </c>
      <c r="G2244" s="8">
        <f t="shared" si="452"/>
        <v>285643.2000469832</v>
      </c>
      <c r="H2244" s="8">
        <f t="shared" si="452"/>
        <v>289994.45479335642</v>
      </c>
      <c r="I2244" s="8">
        <f t="shared" si="452"/>
        <v>285785.80417489621</v>
      </c>
      <c r="J2244" s="8">
        <f t="shared" si="452"/>
        <v>300243.19639618706</v>
      </c>
      <c r="K2244" s="8">
        <f t="shared" si="452"/>
        <v>301848.40613025078</v>
      </c>
      <c r="L2244" s="8">
        <f t="shared" si="452"/>
        <v>299536.01417845569</v>
      </c>
      <c r="M2244" s="8">
        <f t="shared" si="452"/>
        <v>296633.88470295299</v>
      </c>
      <c r="N2244" s="8">
        <f t="shared" si="452"/>
        <v>269159.23580639425</v>
      </c>
      <c r="O2244" s="8">
        <f t="shared" si="452"/>
        <v>256429.01155473993</v>
      </c>
      <c r="P2244" s="8">
        <f t="shared" si="452"/>
        <v>3378896.050111088</v>
      </c>
    </row>
    <row r="2245" spans="1:16" x14ac:dyDescent="0.25">
      <c r="A2245" s="11"/>
      <c r="B2245" s="7"/>
      <c r="C2245" s="7"/>
      <c r="D2245" s="8"/>
      <c r="E2245" s="8"/>
      <c r="F2245" s="8"/>
      <c r="G2245" s="8"/>
      <c r="H2245" s="8"/>
      <c r="I2245" s="8"/>
      <c r="J2245" s="8"/>
      <c r="K2245" s="8"/>
      <c r="L2245" s="8"/>
      <c r="M2245" s="8"/>
      <c r="N2245" s="8"/>
      <c r="O2245" s="8"/>
      <c r="P2245" s="8"/>
    </row>
    <row r="2246" spans="1:16" x14ac:dyDescent="0.25">
      <c r="A2246" s="10" t="s">
        <v>22</v>
      </c>
      <c r="B2246" s="7"/>
      <c r="C2246" s="7"/>
      <c r="D2246" s="8"/>
      <c r="E2246" s="8"/>
      <c r="F2246" s="8"/>
      <c r="G2246" s="8"/>
      <c r="H2246" s="8"/>
      <c r="I2246" s="8"/>
      <c r="J2246" s="8"/>
      <c r="K2246" s="8"/>
      <c r="L2246" s="8"/>
      <c r="M2246" s="8"/>
      <c r="N2246" s="8"/>
      <c r="O2246" s="8"/>
      <c r="P2246" s="8"/>
    </row>
    <row r="2247" spans="1:16" x14ac:dyDescent="0.25">
      <c r="A2247" s="10" t="s">
        <v>28</v>
      </c>
      <c r="B2247" s="7"/>
      <c r="C2247" s="7"/>
      <c r="D2247" s="8">
        <f t="shared" ref="D2247:P2247" si="453">(D2217/D2232)*1000</f>
        <v>1821.6989423802436</v>
      </c>
      <c r="E2247" s="8">
        <f t="shared" si="453"/>
        <v>1656.3652301099016</v>
      </c>
      <c r="F2247" s="8">
        <f t="shared" si="453"/>
        <v>1651.7197358478852</v>
      </c>
      <c r="G2247" s="8">
        <f t="shared" si="453"/>
        <v>1674.7266604626925</v>
      </c>
      <c r="H2247" s="8">
        <f t="shared" si="453"/>
        <v>1878.8630931737273</v>
      </c>
      <c r="I2247" s="8">
        <f t="shared" si="453"/>
        <v>2042.9386997560496</v>
      </c>
      <c r="J2247" s="8">
        <f t="shared" si="453"/>
        <v>2156.7205801277214</v>
      </c>
      <c r="K2247" s="8">
        <f t="shared" si="453"/>
        <v>2185.4304594877544</v>
      </c>
      <c r="L2247" s="8">
        <f t="shared" si="453"/>
        <v>2132.2703946448983</v>
      </c>
      <c r="M2247" s="8">
        <f t="shared" si="453"/>
        <v>1972.1601219231197</v>
      </c>
      <c r="N2247" s="8">
        <f t="shared" si="453"/>
        <v>1735.816147994931</v>
      </c>
      <c r="O2247" s="8">
        <f t="shared" si="453"/>
        <v>1725.015085867776</v>
      </c>
      <c r="P2247" s="8">
        <f t="shared" si="453"/>
        <v>22635.643312136945</v>
      </c>
    </row>
    <row r="2248" spans="1:16" x14ac:dyDescent="0.25">
      <c r="A2248" s="10"/>
      <c r="B2248" s="7"/>
      <c r="C2248" s="7"/>
      <c r="D2248" s="8"/>
      <c r="E2248" s="8"/>
      <c r="F2248" s="8"/>
      <c r="G2248" s="8"/>
      <c r="H2248" s="8"/>
      <c r="I2248" s="8"/>
      <c r="J2248" s="8"/>
      <c r="K2248" s="8"/>
      <c r="L2248" s="8"/>
      <c r="M2248" s="8"/>
      <c r="N2248" s="8"/>
      <c r="O2248" s="8"/>
      <c r="P2248" s="8"/>
    </row>
    <row r="2249" spans="1:16" x14ac:dyDescent="0.25">
      <c r="A2249" s="11" t="s">
        <v>24</v>
      </c>
      <c r="B2249" s="7"/>
      <c r="C2249" s="7"/>
      <c r="D2249" s="8">
        <f t="shared" ref="D2249:P2249" si="454">(D2219/D2234)*1000</f>
        <v>284913423.66114622</v>
      </c>
      <c r="E2249" s="8">
        <f t="shared" si="454"/>
        <v>282724204.99578089</v>
      </c>
      <c r="F2249" s="8">
        <f t="shared" si="454"/>
        <v>273320244.75423467</v>
      </c>
      <c r="G2249" s="8">
        <f t="shared" si="454"/>
        <v>322555330.39867789</v>
      </c>
      <c r="H2249" s="8">
        <f t="shared" si="454"/>
        <v>350723198.62116808</v>
      </c>
      <c r="I2249" s="8">
        <f t="shared" si="454"/>
        <v>361308343.86646867</v>
      </c>
      <c r="J2249" s="8">
        <f t="shared" si="454"/>
        <v>376252979.15468377</v>
      </c>
      <c r="K2249" s="8">
        <f t="shared" si="454"/>
        <v>363308306.9181847</v>
      </c>
      <c r="L2249" s="8">
        <f t="shared" si="454"/>
        <v>384322167.40939587</v>
      </c>
      <c r="M2249" s="8">
        <f t="shared" si="454"/>
        <v>370378768.20044279</v>
      </c>
      <c r="N2249" s="8">
        <f t="shared" si="454"/>
        <v>339242260.45692652</v>
      </c>
      <c r="O2249" s="8">
        <f t="shared" si="454"/>
        <v>304279555.1121276</v>
      </c>
      <c r="P2249" s="8">
        <f t="shared" si="454"/>
        <v>4013328783.5492377</v>
      </c>
    </row>
    <row r="2250" spans="1:16" x14ac:dyDescent="0.25">
      <c r="A2250" s="7"/>
      <c r="B2250" s="7"/>
      <c r="C2250" s="7"/>
      <c r="D2250" s="8"/>
      <c r="E2250" s="8"/>
      <c r="F2250" s="8"/>
      <c r="G2250" s="8"/>
      <c r="H2250" s="8"/>
      <c r="I2250" s="8"/>
      <c r="J2250" s="8"/>
      <c r="K2250" s="8"/>
      <c r="L2250" s="8"/>
      <c r="M2250" s="8"/>
      <c r="N2250" s="8"/>
      <c r="O2250" s="8"/>
      <c r="P2250" s="8"/>
    </row>
    <row r="2251" spans="1:16" x14ac:dyDescent="0.25">
      <c r="A2251" s="14" t="s">
        <v>29</v>
      </c>
      <c r="B2251" s="7"/>
      <c r="C2251" s="7"/>
      <c r="D2251" s="8">
        <f t="shared" ref="D2251:P2251" si="455">(D2221/D2236)*1000</f>
        <v>1899.3308361455458</v>
      </c>
      <c r="E2251" s="8">
        <f t="shared" si="455"/>
        <v>1733.3433474136646</v>
      </c>
      <c r="F2251" s="8">
        <f t="shared" si="455"/>
        <v>1726.0820757193926</v>
      </c>
      <c r="G2251" s="8">
        <f t="shared" si="455"/>
        <v>1762.4192936493907</v>
      </c>
      <c r="H2251" s="8">
        <f t="shared" si="455"/>
        <v>1974.142889785576</v>
      </c>
      <c r="I2251" s="8">
        <f t="shared" si="455"/>
        <v>2141.0212933658418</v>
      </c>
      <c r="J2251" s="8">
        <f t="shared" si="455"/>
        <v>2258.7844084160665</v>
      </c>
      <c r="K2251" s="8">
        <f t="shared" si="455"/>
        <v>2283.9056126521932</v>
      </c>
      <c r="L2251" s="8">
        <f t="shared" si="455"/>
        <v>2236.359864054326</v>
      </c>
      <c r="M2251" s="8">
        <f t="shared" si="455"/>
        <v>2072.3947136893953</v>
      </c>
      <c r="N2251" s="8">
        <f t="shared" si="455"/>
        <v>1827.5525987791864</v>
      </c>
      <c r="O2251" s="8">
        <f t="shared" si="455"/>
        <v>1807.2327502487708</v>
      </c>
      <c r="P2251" s="8">
        <f t="shared" si="455"/>
        <v>23724.659389308992</v>
      </c>
    </row>
    <row r="2253" spans="1:16" x14ac:dyDescent="0.25">
      <c r="A2253" s="1" t="s">
        <v>80</v>
      </c>
      <c r="B2253" s="2"/>
      <c r="C2253" s="2"/>
      <c r="D2253" s="3"/>
      <c r="E2253" s="3"/>
      <c r="F2253" s="3"/>
      <c r="G2253" s="3"/>
      <c r="H2253" s="3"/>
      <c r="I2253" s="3"/>
      <c r="J2253" s="2"/>
      <c r="K2253" s="3"/>
      <c r="L2253" s="3"/>
      <c r="M2253" s="3"/>
      <c r="N2253" s="3"/>
      <c r="O2253" s="3"/>
      <c r="P2253" s="3"/>
    </row>
    <row r="2254" spans="1:16" x14ac:dyDescent="0.25">
      <c r="A2254" s="1" t="s">
        <v>1</v>
      </c>
      <c r="B2254" s="2"/>
      <c r="C2254" s="2"/>
      <c r="D2254" s="3"/>
      <c r="E2254" s="3"/>
      <c r="F2254" s="3"/>
      <c r="G2254" s="3"/>
      <c r="H2254" s="3"/>
      <c r="I2254" s="2"/>
      <c r="J2254" s="3"/>
      <c r="K2254" s="3"/>
      <c r="L2254" s="3"/>
      <c r="M2254" s="3"/>
      <c r="N2254" s="3"/>
      <c r="O2254" s="3"/>
      <c r="P2254" s="3"/>
    </row>
    <row r="2255" spans="1:16" x14ac:dyDescent="0.25">
      <c r="A2255" s="1" t="s">
        <v>31</v>
      </c>
      <c r="B2255" s="2"/>
      <c r="C2255" s="2"/>
      <c r="D2255" s="3"/>
      <c r="E2255" s="3"/>
      <c r="F2255" s="3"/>
      <c r="G2255" s="3"/>
      <c r="H2255" s="3"/>
      <c r="I2255" s="2"/>
      <c r="J2255" s="3"/>
      <c r="K2255" s="3"/>
      <c r="L2255" s="3"/>
      <c r="M2255" s="3"/>
      <c r="N2255" s="3"/>
      <c r="O2255" s="3"/>
      <c r="P2255" s="3"/>
    </row>
    <row r="2256" spans="1:16" x14ac:dyDescent="0.25">
      <c r="A2256" s="7"/>
      <c r="B2256" s="7"/>
      <c r="C2256" s="7"/>
      <c r="D2256" s="8"/>
      <c r="E2256" s="8"/>
      <c r="F2256" s="8"/>
      <c r="G2256" s="8"/>
      <c r="H2256" s="8"/>
      <c r="I2256" s="8"/>
      <c r="J2256" s="8"/>
      <c r="K2256" s="8"/>
      <c r="L2256" s="8"/>
      <c r="M2256" s="8"/>
      <c r="N2256" s="8"/>
      <c r="O2256" s="8"/>
      <c r="P2256" s="8"/>
    </row>
    <row r="2257" spans="1:32" x14ac:dyDescent="0.25">
      <c r="A2257" s="7"/>
      <c r="B2257" s="7"/>
      <c r="C2257" s="7"/>
      <c r="D2257" s="9" t="s">
        <v>2</v>
      </c>
      <c r="E2257" s="9" t="s">
        <v>3</v>
      </c>
      <c r="F2257" s="9" t="s">
        <v>4</v>
      </c>
      <c r="G2257" s="9" t="s">
        <v>5</v>
      </c>
      <c r="H2257" s="9" t="s">
        <v>6</v>
      </c>
      <c r="I2257" s="9" t="s">
        <v>7</v>
      </c>
      <c r="J2257" s="9" t="s">
        <v>8</v>
      </c>
      <c r="K2257" s="9" t="s">
        <v>9</v>
      </c>
      <c r="L2257" s="9" t="s">
        <v>10</v>
      </c>
      <c r="M2257" s="9" t="s">
        <v>11</v>
      </c>
      <c r="N2257" s="9" t="s">
        <v>12</v>
      </c>
      <c r="O2257" s="9" t="s">
        <v>13</v>
      </c>
      <c r="P2257" s="9" t="s">
        <v>14</v>
      </c>
      <c r="U2257" s="9" t="s">
        <v>2</v>
      </c>
      <c r="V2257" s="9" t="s">
        <v>3</v>
      </c>
      <c r="W2257" s="9" t="s">
        <v>4</v>
      </c>
      <c r="X2257" s="9" t="s">
        <v>5</v>
      </c>
      <c r="Y2257" s="9" t="s">
        <v>6</v>
      </c>
      <c r="Z2257" s="9" t="s">
        <v>7</v>
      </c>
      <c r="AA2257" s="9" t="s">
        <v>8</v>
      </c>
      <c r="AB2257" s="9" t="s">
        <v>9</v>
      </c>
      <c r="AC2257" s="9" t="s">
        <v>10</v>
      </c>
      <c r="AD2257" s="9" t="s">
        <v>11</v>
      </c>
      <c r="AE2257" s="9" t="s">
        <v>12</v>
      </c>
      <c r="AF2257" s="9" t="s">
        <v>13</v>
      </c>
    </row>
    <row r="2258" spans="1:32" x14ac:dyDescent="0.25">
      <c r="A2258" s="10" t="s">
        <v>15</v>
      </c>
      <c r="B2258" s="7"/>
      <c r="C2258" s="7"/>
      <c r="D2258" s="8"/>
      <c r="E2258" s="8"/>
      <c r="F2258" s="8"/>
      <c r="G2258" s="8"/>
      <c r="H2258" s="8"/>
      <c r="I2258" s="8"/>
      <c r="J2258" s="8"/>
      <c r="K2258" s="8"/>
      <c r="L2258" s="8"/>
      <c r="M2258" s="8"/>
      <c r="N2258" s="8"/>
      <c r="O2258" s="8"/>
      <c r="P2258" s="8"/>
    </row>
    <row r="2259" spans="1:32" x14ac:dyDescent="0.25">
      <c r="A2259" s="11" t="s">
        <v>16</v>
      </c>
      <c r="B2259" s="7"/>
      <c r="C2259" s="7"/>
      <c r="D2259" s="8">
        <v>7770052.5892903879</v>
      </c>
      <c r="E2259" s="8">
        <v>7030817.6574713737</v>
      </c>
      <c r="F2259" s="8">
        <v>6910984.6058736211</v>
      </c>
      <c r="G2259" s="8">
        <v>7007836.605477144</v>
      </c>
      <c r="H2259" s="8">
        <v>8035682.9754158538</v>
      </c>
      <c r="I2259" s="8">
        <v>8986823.3507272415</v>
      </c>
      <c r="J2259" s="8">
        <v>9658246.567474911</v>
      </c>
      <c r="K2259" s="8">
        <v>9860448.0818486474</v>
      </c>
      <c r="L2259" s="8">
        <v>9577410.0715799462</v>
      </c>
      <c r="M2259" s="8">
        <v>8697822.4929362871</v>
      </c>
      <c r="N2259" s="8">
        <v>7384080.5454762783</v>
      </c>
      <c r="O2259" s="8">
        <v>7226667.4641619697</v>
      </c>
      <c r="P2259" s="8">
        <f>SUM(D2259:O2259)</f>
        <v>98146873.007733643</v>
      </c>
      <c r="U2259" s="22">
        <f>+AF2209+1</f>
        <v>433</v>
      </c>
      <c r="V2259" s="22">
        <f>+U2259+1</f>
        <v>434</v>
      </c>
      <c r="W2259" s="22">
        <f t="shared" ref="W2259:AF2259" si="456">+V2259+1</f>
        <v>435</v>
      </c>
      <c r="X2259" s="22">
        <f t="shared" si="456"/>
        <v>436</v>
      </c>
      <c r="Y2259" s="22">
        <f t="shared" si="456"/>
        <v>437</v>
      </c>
      <c r="Z2259" s="22">
        <f t="shared" si="456"/>
        <v>438</v>
      </c>
      <c r="AA2259" s="22">
        <f t="shared" si="456"/>
        <v>439</v>
      </c>
      <c r="AB2259" s="22">
        <f t="shared" si="456"/>
        <v>440</v>
      </c>
      <c r="AC2259" s="22">
        <f t="shared" si="456"/>
        <v>441</v>
      </c>
      <c r="AD2259" s="22">
        <f t="shared" si="456"/>
        <v>442</v>
      </c>
      <c r="AE2259" s="22">
        <f t="shared" si="456"/>
        <v>443</v>
      </c>
      <c r="AF2259" s="22">
        <f t="shared" si="456"/>
        <v>444</v>
      </c>
    </row>
    <row r="2260" spans="1:32" x14ac:dyDescent="0.25">
      <c r="A2260" s="11" t="s">
        <v>17</v>
      </c>
      <c r="B2260" s="7"/>
      <c r="C2260" s="7"/>
      <c r="D2260" s="8">
        <v>5394893.1958886553</v>
      </c>
      <c r="E2260" s="8">
        <v>4922005.9403957389</v>
      </c>
      <c r="F2260" s="8">
        <v>5016081.1277630674</v>
      </c>
      <c r="G2260" s="8">
        <v>5096340.8626185814</v>
      </c>
      <c r="H2260" s="8">
        <v>5596966.0548982508</v>
      </c>
      <c r="I2260" s="8">
        <v>5882077.3504623566</v>
      </c>
      <c r="J2260" s="8">
        <v>6067286.2588466033</v>
      </c>
      <c r="K2260" s="8">
        <v>6081729.6153035434</v>
      </c>
      <c r="L2260" s="8">
        <v>5990066.8871552739</v>
      </c>
      <c r="M2260" s="8">
        <v>5690521.1161443777</v>
      </c>
      <c r="N2260" s="8">
        <v>5250450.0174357463</v>
      </c>
      <c r="O2260" s="8">
        <v>5328273.8899089796</v>
      </c>
      <c r="P2260" s="8">
        <f>SUM(D2260:O2260)</f>
        <v>66316692.316821165</v>
      </c>
    </row>
    <row r="2261" spans="1:32" x14ac:dyDescent="0.25">
      <c r="A2261" s="11" t="s">
        <v>18</v>
      </c>
      <c r="B2261" s="7"/>
      <c r="C2261" s="7"/>
      <c r="D2261" s="8">
        <v>292452.13329785923</v>
      </c>
      <c r="E2261" s="8">
        <v>291716.45440762513</v>
      </c>
      <c r="F2261" s="8">
        <v>292067.90995997016</v>
      </c>
      <c r="G2261" s="8">
        <v>292646.51217352098</v>
      </c>
      <c r="H2261" s="8">
        <v>293794.38283318008</v>
      </c>
      <c r="I2261" s="8">
        <v>294683.00976876036</v>
      </c>
      <c r="J2261" s="8">
        <v>295326.55469058233</v>
      </c>
      <c r="K2261" s="8">
        <v>295399.59941578005</v>
      </c>
      <c r="L2261" s="8">
        <v>294699.46010020474</v>
      </c>
      <c r="M2261" s="8">
        <v>293638.48081326066</v>
      </c>
      <c r="N2261" s="8">
        <v>292050.28844520735</v>
      </c>
      <c r="O2261" s="8">
        <v>291744.81043751282</v>
      </c>
      <c r="P2261" s="8">
        <f t="shared" ref="P2261:P2264" si="457">SUM(D2261:O2261)</f>
        <v>3520219.5963434633</v>
      </c>
    </row>
    <row r="2262" spans="1:32" x14ac:dyDescent="0.25">
      <c r="A2262" s="11" t="s">
        <v>19</v>
      </c>
      <c r="B2262" s="7"/>
      <c r="C2262" s="7"/>
      <c r="D2262" s="8">
        <v>62039.219081192728</v>
      </c>
      <c r="E2262" s="8">
        <v>57332.560497675266</v>
      </c>
      <c r="F2262" s="8">
        <v>57376.661100610072</v>
      </c>
      <c r="G2262" s="8">
        <v>60092.65846332306</v>
      </c>
      <c r="H2262" s="8">
        <v>59697.711372159421</v>
      </c>
      <c r="I2262" s="8">
        <v>55636.036030976764</v>
      </c>
      <c r="J2262" s="8">
        <v>57761.832590244725</v>
      </c>
      <c r="K2262" s="8">
        <v>67419.189197432977</v>
      </c>
      <c r="L2262" s="8">
        <v>59016.296770121138</v>
      </c>
      <c r="M2262" s="8">
        <v>54861.131775257832</v>
      </c>
      <c r="N2262" s="8">
        <v>54119.974668964016</v>
      </c>
      <c r="O2262" s="8">
        <v>62789.048798308082</v>
      </c>
      <c r="P2262" s="8">
        <f t="shared" si="457"/>
        <v>708142.32034626615</v>
      </c>
    </row>
    <row r="2263" spans="1:32" x14ac:dyDescent="0.25">
      <c r="A2263" s="11" t="s">
        <v>20</v>
      </c>
      <c r="B2263" s="7"/>
      <c r="C2263" s="7"/>
      <c r="D2263" s="8">
        <v>1563.2933326139866</v>
      </c>
      <c r="E2263" s="8">
        <v>1615.5602319835209</v>
      </c>
      <c r="F2263" s="8">
        <v>1820.5519137589101</v>
      </c>
      <c r="G2263" s="8">
        <v>1810.0159828962642</v>
      </c>
      <c r="H2263" s="8">
        <v>2048.157880933009</v>
      </c>
      <c r="I2263" s="8">
        <v>1923.3197713679015</v>
      </c>
      <c r="J2263" s="8">
        <v>1835.5939766726669</v>
      </c>
      <c r="K2263" s="8">
        <v>1819.9788466845262</v>
      </c>
      <c r="L2263" s="8">
        <v>1959.4906193453401</v>
      </c>
      <c r="M2263" s="8">
        <v>1868.679814839031</v>
      </c>
      <c r="N2263" s="8">
        <v>1811.4897856209004</v>
      </c>
      <c r="O2263" s="8">
        <v>1726.7642283420314</v>
      </c>
      <c r="P2263" s="8">
        <f t="shared" si="457"/>
        <v>21802.896385058088</v>
      </c>
    </row>
    <row r="2264" spans="1:32" x14ac:dyDescent="0.25">
      <c r="A2264" s="11" t="s">
        <v>21</v>
      </c>
      <c r="B2264" s="7"/>
      <c r="C2264" s="7"/>
      <c r="D2264" s="8">
        <v>7733.1333840966199</v>
      </c>
      <c r="E2264" s="8">
        <v>7054.2501005530557</v>
      </c>
      <c r="F2264" s="8">
        <v>6640.4332643509015</v>
      </c>
      <c r="G2264" s="8">
        <v>7712.3663797497811</v>
      </c>
      <c r="H2264" s="8">
        <v>7829.8503020763501</v>
      </c>
      <c r="I2264" s="8">
        <v>7716.2167164564307</v>
      </c>
      <c r="J2264" s="8">
        <v>8106.5663106080383</v>
      </c>
      <c r="K2264" s="8">
        <v>8149.9069585628295</v>
      </c>
      <c r="L2264" s="8">
        <v>8087.4723785145898</v>
      </c>
      <c r="M2264" s="8">
        <v>8009.1148861319334</v>
      </c>
      <c r="N2264" s="8">
        <v>7267.2993694839406</v>
      </c>
      <c r="O2264" s="8">
        <v>6923.583310246463</v>
      </c>
      <c r="P2264" s="8">
        <f t="shared" si="457"/>
        <v>91230.193360830948</v>
      </c>
    </row>
    <row r="2265" spans="1:32" x14ac:dyDescent="0.25">
      <c r="A2265" s="11"/>
      <c r="B2265" s="7"/>
      <c r="C2265" s="7"/>
      <c r="D2265" s="8"/>
      <c r="E2265" s="8"/>
      <c r="F2265" s="8"/>
      <c r="G2265" s="8"/>
      <c r="H2265" s="8"/>
      <c r="I2265" s="8"/>
      <c r="J2265" s="8"/>
      <c r="K2265" s="8"/>
      <c r="L2265" s="8"/>
      <c r="M2265" s="8"/>
      <c r="N2265" s="8"/>
      <c r="O2265" s="8"/>
      <c r="P2265" s="8"/>
    </row>
    <row r="2266" spans="1:32" x14ac:dyDescent="0.25">
      <c r="A2266" s="10" t="s">
        <v>22</v>
      </c>
      <c r="B2266" s="7"/>
      <c r="C2266" s="7"/>
      <c r="D2266" s="8"/>
      <c r="E2266" s="8"/>
      <c r="F2266" s="8"/>
      <c r="G2266" s="8"/>
      <c r="H2266" s="8"/>
      <c r="I2266" s="8"/>
      <c r="J2266" s="8"/>
      <c r="K2266" s="8"/>
      <c r="L2266" s="8"/>
      <c r="M2266" s="8"/>
      <c r="N2266" s="8"/>
      <c r="O2266" s="8"/>
      <c r="P2266" s="8"/>
    </row>
    <row r="2267" spans="1:32" x14ac:dyDescent="0.25">
      <c r="A2267" s="10" t="s">
        <v>23</v>
      </c>
      <c r="B2267" s="7"/>
      <c r="C2267" s="7"/>
      <c r="D2267" s="8">
        <f t="shared" ref="D2267:P2267" si="458">SUM(D2259:D2266)</f>
        <v>13528733.564274807</v>
      </c>
      <c r="E2267" s="8">
        <f t="shared" si="458"/>
        <v>12310542.423104949</v>
      </c>
      <c r="F2267" s="8">
        <f t="shared" si="458"/>
        <v>12284971.289875377</v>
      </c>
      <c r="G2267" s="8">
        <f t="shared" si="458"/>
        <v>12466439.021095214</v>
      </c>
      <c r="H2267" s="8">
        <f t="shared" si="458"/>
        <v>13996019.132702453</v>
      </c>
      <c r="I2267" s="8">
        <f t="shared" si="458"/>
        <v>15228859.283477159</v>
      </c>
      <c r="J2267" s="8">
        <f t="shared" si="458"/>
        <v>16088563.373889623</v>
      </c>
      <c r="K2267" s="8">
        <f t="shared" si="458"/>
        <v>16314966.371570649</v>
      </c>
      <c r="L2267" s="8">
        <f t="shared" si="458"/>
        <v>15931239.678603407</v>
      </c>
      <c r="M2267" s="8">
        <f t="shared" si="458"/>
        <v>14746721.016370155</v>
      </c>
      <c r="N2267" s="8">
        <f t="shared" si="458"/>
        <v>12989779.615181303</v>
      </c>
      <c r="O2267" s="8">
        <f t="shared" si="458"/>
        <v>12918125.56084536</v>
      </c>
      <c r="P2267" s="8">
        <f t="shared" si="458"/>
        <v>168804960.3309904</v>
      </c>
    </row>
    <row r="2268" spans="1:32" x14ac:dyDescent="0.25">
      <c r="A2268" s="10"/>
      <c r="B2268" s="7"/>
      <c r="C2268" s="7"/>
      <c r="D2268" s="8"/>
      <c r="E2268" s="8"/>
      <c r="F2268" s="8"/>
      <c r="G2268" s="8"/>
      <c r="H2268" s="8"/>
      <c r="I2268" s="8"/>
      <c r="J2268" s="8"/>
      <c r="K2268" s="8"/>
      <c r="L2268" s="8"/>
      <c r="M2268" s="8"/>
      <c r="N2268" s="8"/>
      <c r="O2268" s="8"/>
      <c r="P2268" s="8"/>
    </row>
    <row r="2269" spans="1:32" x14ac:dyDescent="0.25">
      <c r="A2269" s="11" t="s">
        <v>24</v>
      </c>
      <c r="B2269" s="7"/>
      <c r="C2269" s="7"/>
      <c r="D2269" s="8">
        <v>569826.84732229239</v>
      </c>
      <c r="E2269" s="8">
        <v>565448.40999156178</v>
      </c>
      <c r="F2269" s="8">
        <v>546640.48950846936</v>
      </c>
      <c r="G2269" s="8">
        <v>645110.66079735581</v>
      </c>
      <c r="H2269" s="8">
        <v>701446.39724233618</v>
      </c>
      <c r="I2269" s="8">
        <v>722616.68773293728</v>
      </c>
      <c r="J2269" s="8">
        <v>752505.95830936753</v>
      </c>
      <c r="K2269" s="8">
        <v>726616.61383636936</v>
      </c>
      <c r="L2269" s="8">
        <v>768644.33481879171</v>
      </c>
      <c r="M2269" s="8">
        <v>740757.53640088555</v>
      </c>
      <c r="N2269" s="8">
        <v>678484.52091385308</v>
      </c>
      <c r="O2269" s="8">
        <v>608559.11022425524</v>
      </c>
      <c r="P2269" s="8">
        <f>SUM(D2269:O2269)</f>
        <v>8026657.5670984751</v>
      </c>
    </row>
    <row r="2270" spans="1:32" x14ac:dyDescent="0.25">
      <c r="A2270" s="7"/>
      <c r="B2270" s="7"/>
      <c r="C2270" s="7"/>
      <c r="D2270" s="8"/>
      <c r="E2270" s="8"/>
      <c r="F2270" s="8"/>
      <c r="G2270" s="8"/>
      <c r="H2270" s="8"/>
      <c r="I2270" s="8"/>
      <c r="J2270" s="8"/>
      <c r="K2270" s="8"/>
      <c r="L2270" s="8"/>
      <c r="M2270" s="8"/>
      <c r="N2270" s="8"/>
      <c r="O2270" s="8"/>
      <c r="P2270" s="8"/>
    </row>
    <row r="2271" spans="1:32" x14ac:dyDescent="0.25">
      <c r="A2271" s="10" t="s">
        <v>25</v>
      </c>
      <c r="B2271" s="7"/>
      <c r="C2271" s="7"/>
      <c r="D2271" s="8">
        <f t="shared" ref="D2271:P2271" si="459">SUM(D2267:D2269)</f>
        <v>14098560.411597099</v>
      </c>
      <c r="E2271" s="8">
        <f t="shared" si="459"/>
        <v>12875990.833096512</v>
      </c>
      <c r="F2271" s="8">
        <f t="shared" si="459"/>
        <v>12831611.779383846</v>
      </c>
      <c r="G2271" s="8">
        <f t="shared" si="459"/>
        <v>13111549.68189257</v>
      </c>
      <c r="H2271" s="8">
        <f t="shared" si="459"/>
        <v>14697465.529944789</v>
      </c>
      <c r="I2271" s="8">
        <f t="shared" si="459"/>
        <v>15951475.971210096</v>
      </c>
      <c r="J2271" s="8">
        <f t="shared" si="459"/>
        <v>16841069.332198992</v>
      </c>
      <c r="K2271" s="8">
        <f t="shared" si="459"/>
        <v>17041582.985407017</v>
      </c>
      <c r="L2271" s="8">
        <f t="shared" si="459"/>
        <v>16699884.013422199</v>
      </c>
      <c r="M2271" s="8">
        <f t="shared" si="459"/>
        <v>15487478.552771041</v>
      </c>
      <c r="N2271" s="8">
        <f t="shared" si="459"/>
        <v>13668264.136095155</v>
      </c>
      <c r="O2271" s="8">
        <f t="shared" si="459"/>
        <v>13526684.671069615</v>
      </c>
      <c r="P2271" s="8">
        <f t="shared" si="459"/>
        <v>176831617.89808887</v>
      </c>
    </row>
    <row r="2272" spans="1:32" x14ac:dyDescent="0.25">
      <c r="A2272" s="7"/>
      <c r="B2272" s="7"/>
      <c r="C2272" s="7"/>
      <c r="D2272" s="8"/>
      <c r="E2272" s="8"/>
      <c r="F2272" s="8"/>
      <c r="G2272" s="8"/>
      <c r="H2272" s="8"/>
      <c r="I2272" s="8"/>
      <c r="J2272" s="8"/>
      <c r="K2272" s="8"/>
      <c r="L2272" s="8"/>
      <c r="M2272" s="8"/>
      <c r="N2272" s="8"/>
      <c r="O2272" s="8"/>
      <c r="P2272" s="8"/>
    </row>
    <row r="2273" spans="1:16" x14ac:dyDescent="0.25">
      <c r="A2273" s="10" t="s">
        <v>26</v>
      </c>
      <c r="B2273" s="7"/>
      <c r="C2273" s="7"/>
      <c r="D2273" s="8"/>
      <c r="E2273" s="8"/>
      <c r="F2273" s="8"/>
      <c r="G2273" s="8"/>
      <c r="H2273" s="8"/>
      <c r="I2273" s="8"/>
      <c r="J2273" s="8"/>
      <c r="K2273" s="8"/>
      <c r="L2273" s="8"/>
      <c r="M2273" s="8"/>
      <c r="N2273" s="8"/>
      <c r="O2273" s="8"/>
      <c r="P2273" s="8"/>
    </row>
    <row r="2274" spans="1:16" x14ac:dyDescent="0.25">
      <c r="A2274" s="11" t="s">
        <v>16</v>
      </c>
      <c r="B2274" s="7"/>
      <c r="C2274" s="7"/>
      <c r="D2274" s="13">
        <v>6688566.4874815568</v>
      </c>
      <c r="E2274" s="13">
        <v>6692672.3194601368</v>
      </c>
      <c r="F2274" s="13">
        <v>6696502.754344861</v>
      </c>
      <c r="G2274" s="13">
        <v>6700736.3056772379</v>
      </c>
      <c r="H2274" s="13">
        <v>6705960.2404160751</v>
      </c>
      <c r="I2274" s="13">
        <v>6711833.9129192997</v>
      </c>
      <c r="J2274" s="13">
        <v>6717876.5389172407</v>
      </c>
      <c r="K2274" s="13">
        <v>6724056.4714963334</v>
      </c>
      <c r="L2274" s="13">
        <v>6729861.6139400853</v>
      </c>
      <c r="M2274" s="13">
        <v>6735228.9532514317</v>
      </c>
      <c r="N2274" s="13">
        <v>6740156.0570421703</v>
      </c>
      <c r="O2274" s="13">
        <v>6745040.0220969655</v>
      </c>
      <c r="P2274" s="8">
        <f>AVERAGE(C2274:O2274)</f>
        <v>6715707.6397536164</v>
      </c>
    </row>
    <row r="2275" spans="1:16" x14ac:dyDescent="0.25">
      <c r="A2275" s="11" t="s">
        <v>17</v>
      </c>
      <c r="B2275" s="7"/>
      <c r="C2275" s="7"/>
      <c r="D2275" s="13">
        <v>697942.7694487113</v>
      </c>
      <c r="E2275" s="13">
        <v>698930.41748705716</v>
      </c>
      <c r="F2275" s="13">
        <v>700083.96469559346</v>
      </c>
      <c r="G2275" s="13">
        <v>700970.24449131102</v>
      </c>
      <c r="H2275" s="13">
        <v>701249.48912973632</v>
      </c>
      <c r="I2275" s="13">
        <v>701139.72470012703</v>
      </c>
      <c r="J2275" s="13">
        <v>700912.86751918891</v>
      </c>
      <c r="K2275" s="13">
        <v>700799.34360118036</v>
      </c>
      <c r="L2275" s="13">
        <v>700915.3151277249</v>
      </c>
      <c r="M2275" s="13">
        <v>701297.17280088027</v>
      </c>
      <c r="N2275" s="13">
        <v>701941.80326931761</v>
      </c>
      <c r="O2275" s="13">
        <v>702599.20268795441</v>
      </c>
      <c r="P2275" s="8">
        <f>AVERAGE(D2275:O2275)</f>
        <v>700731.85957989842</v>
      </c>
    </row>
    <row r="2276" spans="1:16" x14ac:dyDescent="0.25">
      <c r="A2276" s="11" t="s">
        <v>18</v>
      </c>
      <c r="B2276" s="7"/>
      <c r="C2276" s="7"/>
      <c r="D2276" s="13">
        <v>16257.197115657193</v>
      </c>
      <c r="E2276" s="13">
        <v>16608.865235913581</v>
      </c>
      <c r="F2276" s="13">
        <v>17070.033901160201</v>
      </c>
      <c r="G2276" s="13">
        <v>17395.356153742694</v>
      </c>
      <c r="H2276" s="13">
        <v>17337.332780152756</v>
      </c>
      <c r="I2276" s="13">
        <v>17018.583334019146</v>
      </c>
      <c r="J2276" s="13">
        <v>16647.97576892548</v>
      </c>
      <c r="K2276" s="13">
        <v>16358.443897722364</v>
      </c>
      <c r="L2276" s="13">
        <v>16214.209343464845</v>
      </c>
      <c r="M2276" s="13">
        <v>16241.894401914185</v>
      </c>
      <c r="N2276" s="13">
        <v>16447.044813340639</v>
      </c>
      <c r="O2276" s="13">
        <v>16683.56427790767</v>
      </c>
      <c r="P2276" s="8">
        <f>AVERAGE(D2276:O2276)</f>
        <v>16690.041751993394</v>
      </c>
    </row>
    <row r="2277" spans="1:16" x14ac:dyDescent="0.25">
      <c r="A2277" s="11" t="s">
        <v>19</v>
      </c>
      <c r="B2277" s="7"/>
      <c r="C2277" s="7"/>
      <c r="D2277" s="13">
        <v>6592.1020656695255</v>
      </c>
      <c r="E2277" s="13">
        <v>6597.1436474723987</v>
      </c>
      <c r="F2277" s="13">
        <v>6602.1826079503426</v>
      </c>
      <c r="G2277" s="13">
        <v>6607.2189462595406</v>
      </c>
      <c r="H2277" s="13">
        <v>6612.2526615722281</v>
      </c>
      <c r="I2277" s="13">
        <v>6617.2837530753322</v>
      </c>
      <c r="J2277" s="13">
        <v>6622.3122199706586</v>
      </c>
      <c r="K2277" s="13">
        <v>6627.338061475607</v>
      </c>
      <c r="L2277" s="13">
        <v>6632.3612768215426</v>
      </c>
      <c r="M2277" s="13">
        <v>6637.3818652556865</v>
      </c>
      <c r="N2277" s="13">
        <v>6642.3998260385697</v>
      </c>
      <c r="O2277" s="13">
        <v>6647.4151584461843</v>
      </c>
      <c r="P2277" s="8">
        <f>AVERAGE(D2277:O2277)</f>
        <v>6619.7826741673007</v>
      </c>
    </row>
    <row r="2278" spans="1:16" x14ac:dyDescent="0.25">
      <c r="A2278" s="11" t="s">
        <v>20</v>
      </c>
      <c r="B2278" s="7"/>
      <c r="C2278" s="7"/>
      <c r="D2278" s="13">
        <v>147.55141163038152</v>
      </c>
      <c r="E2278" s="13">
        <v>147.55141163038152</v>
      </c>
      <c r="F2278" s="13">
        <v>147.55141163038152</v>
      </c>
      <c r="G2278" s="13">
        <v>147.55141163038152</v>
      </c>
      <c r="H2278" s="13">
        <v>147.55141163038152</v>
      </c>
      <c r="I2278" s="13">
        <v>147.55141163038152</v>
      </c>
      <c r="J2278" s="13">
        <v>147.55141163038152</v>
      </c>
      <c r="K2278" s="13">
        <v>147.55141163038152</v>
      </c>
      <c r="L2278" s="13">
        <v>147.55141163038152</v>
      </c>
      <c r="M2278" s="13">
        <v>147.55141163038152</v>
      </c>
      <c r="N2278" s="13">
        <v>147.55141163038152</v>
      </c>
      <c r="O2278" s="13">
        <v>146.55477260839157</v>
      </c>
      <c r="P2278" s="8">
        <f>AVERAGE(D2278:O2278)</f>
        <v>147.46835837854906</v>
      </c>
    </row>
    <row r="2279" spans="1:16" x14ac:dyDescent="0.25">
      <c r="A2279" s="11" t="s">
        <v>21</v>
      </c>
      <c r="B2279" s="7"/>
      <c r="C2279" s="7"/>
      <c r="D2279" s="13">
        <v>27</v>
      </c>
      <c r="E2279" s="13">
        <v>27</v>
      </c>
      <c r="F2279" s="13">
        <v>27</v>
      </c>
      <c r="G2279" s="13">
        <v>27</v>
      </c>
      <c r="H2279" s="13">
        <v>27</v>
      </c>
      <c r="I2279" s="13">
        <v>27</v>
      </c>
      <c r="J2279" s="13">
        <v>27</v>
      </c>
      <c r="K2279" s="13">
        <v>27</v>
      </c>
      <c r="L2279" s="13">
        <v>27</v>
      </c>
      <c r="M2279" s="13">
        <v>27</v>
      </c>
      <c r="N2279" s="13">
        <v>27</v>
      </c>
      <c r="O2279" s="13">
        <v>27</v>
      </c>
      <c r="P2279" s="8">
        <f>AVERAGE(D2279:O2279)</f>
        <v>27</v>
      </c>
    </row>
    <row r="2280" spans="1:16" x14ac:dyDescent="0.25">
      <c r="A2280" s="11"/>
      <c r="B2280" s="7"/>
      <c r="C2280" s="7"/>
      <c r="D2280" s="8"/>
      <c r="E2280" s="8"/>
      <c r="F2280" s="8"/>
      <c r="G2280" s="8"/>
      <c r="H2280" s="8"/>
      <c r="I2280" s="8"/>
      <c r="J2280" s="8"/>
      <c r="K2280" s="8"/>
      <c r="L2280" s="8"/>
      <c r="M2280" s="8"/>
      <c r="N2280" s="8"/>
      <c r="O2280" s="8"/>
      <c r="P2280" s="8"/>
    </row>
    <row r="2281" spans="1:16" x14ac:dyDescent="0.25">
      <c r="A2281" s="10" t="s">
        <v>22</v>
      </c>
      <c r="B2281" s="7"/>
      <c r="C2281" s="7"/>
      <c r="D2281" s="8"/>
      <c r="E2281" s="8"/>
      <c r="F2281" s="8"/>
      <c r="G2281" s="8"/>
      <c r="H2281" s="8"/>
      <c r="I2281" s="8"/>
      <c r="J2281" s="8"/>
      <c r="K2281" s="8"/>
      <c r="L2281" s="8"/>
      <c r="M2281" s="8"/>
      <c r="N2281" s="8"/>
      <c r="O2281" s="8"/>
      <c r="P2281" s="8"/>
    </row>
    <row r="2282" spans="1:16" x14ac:dyDescent="0.25">
      <c r="A2282" s="10" t="s">
        <v>26</v>
      </c>
      <c r="B2282" s="7"/>
      <c r="C2282" s="7"/>
      <c r="D2282" s="8">
        <f t="shared" ref="D2282:P2282" si="460">SUM(D2274:D2281)</f>
        <v>7409533.1075232252</v>
      </c>
      <c r="E2282" s="8">
        <f t="shared" si="460"/>
        <v>7414983.2972422102</v>
      </c>
      <c r="F2282" s="8">
        <f t="shared" si="460"/>
        <v>7420433.4869611962</v>
      </c>
      <c r="G2282" s="8">
        <f t="shared" si="460"/>
        <v>7425883.6766801812</v>
      </c>
      <c r="H2282" s="8">
        <f t="shared" si="460"/>
        <v>7431333.8663991662</v>
      </c>
      <c r="I2282" s="8">
        <f t="shared" si="460"/>
        <v>7436784.0561181521</v>
      </c>
      <c r="J2282" s="8">
        <f t="shared" si="460"/>
        <v>7442234.2458369564</v>
      </c>
      <c r="K2282" s="8">
        <f t="shared" si="460"/>
        <v>7448016.1484683417</v>
      </c>
      <c r="L2282" s="8">
        <f t="shared" si="460"/>
        <v>7453798.0510997269</v>
      </c>
      <c r="M2282" s="8">
        <f t="shared" si="460"/>
        <v>7459579.9537311122</v>
      </c>
      <c r="N2282" s="8">
        <f t="shared" si="460"/>
        <v>7465361.8563624974</v>
      </c>
      <c r="O2282" s="8">
        <f t="shared" si="460"/>
        <v>7471143.7589938818</v>
      </c>
      <c r="P2282" s="8">
        <f t="shared" si="460"/>
        <v>7439923.7921180548</v>
      </c>
    </row>
    <row r="2283" spans="1:16" x14ac:dyDescent="0.25">
      <c r="A2283" s="10"/>
      <c r="B2283" s="7"/>
      <c r="C2283" s="7"/>
      <c r="D2283" s="8"/>
      <c r="E2283" s="8"/>
      <c r="F2283" s="8"/>
      <c r="G2283" s="8"/>
      <c r="H2283" s="8"/>
      <c r="I2283" s="8"/>
      <c r="J2283" s="8"/>
      <c r="K2283" s="8"/>
      <c r="L2283" s="8"/>
      <c r="M2283" s="8"/>
      <c r="N2283" s="8"/>
      <c r="O2283" s="8"/>
      <c r="P2283" s="8"/>
    </row>
    <row r="2284" spans="1:16" x14ac:dyDescent="0.25">
      <c r="A2284" s="11" t="s">
        <v>24</v>
      </c>
      <c r="B2284" s="7"/>
      <c r="C2284" s="7"/>
      <c r="D2284" s="13">
        <v>2</v>
      </c>
      <c r="E2284" s="13">
        <v>2</v>
      </c>
      <c r="F2284" s="13">
        <v>2</v>
      </c>
      <c r="G2284" s="13">
        <v>2</v>
      </c>
      <c r="H2284" s="13">
        <v>2</v>
      </c>
      <c r="I2284" s="13">
        <v>2</v>
      </c>
      <c r="J2284" s="13">
        <v>2</v>
      </c>
      <c r="K2284" s="13">
        <v>2</v>
      </c>
      <c r="L2284" s="13">
        <v>2</v>
      </c>
      <c r="M2284" s="13">
        <v>2</v>
      </c>
      <c r="N2284" s="13">
        <v>2</v>
      </c>
      <c r="O2284" s="13">
        <v>2</v>
      </c>
      <c r="P2284" s="8">
        <f>AVERAGE(D2284:O2284)</f>
        <v>2</v>
      </c>
    </row>
    <row r="2285" spans="1:16" x14ac:dyDescent="0.25">
      <c r="A2285" s="7"/>
      <c r="B2285" s="7"/>
      <c r="C2285" s="7"/>
      <c r="D2285" s="8"/>
      <c r="E2285" s="8"/>
      <c r="F2285" s="8"/>
      <c r="G2285" s="8"/>
      <c r="H2285" s="8"/>
      <c r="I2285" s="8"/>
      <c r="J2285" s="8"/>
      <c r="K2285" s="8"/>
      <c r="L2285" s="8"/>
      <c r="M2285" s="8"/>
      <c r="N2285" s="8"/>
      <c r="O2285" s="8"/>
      <c r="P2285" s="8"/>
    </row>
    <row r="2286" spans="1:16" x14ac:dyDescent="0.25">
      <c r="A2286" s="14" t="s">
        <v>27</v>
      </c>
      <c r="B2286" s="7"/>
      <c r="C2286" s="7"/>
      <c r="D2286" s="8">
        <f t="shared" ref="D2286:P2286" si="461">SUM(D2282:D2284)</f>
        <v>7409535.1075232252</v>
      </c>
      <c r="E2286" s="8">
        <f t="shared" si="461"/>
        <v>7414985.2972422102</v>
      </c>
      <c r="F2286" s="8">
        <f t="shared" si="461"/>
        <v>7420435.4869611962</v>
      </c>
      <c r="G2286" s="8">
        <f t="shared" si="461"/>
        <v>7425885.6766801812</v>
      </c>
      <c r="H2286" s="8">
        <f t="shared" si="461"/>
        <v>7431335.8663991662</v>
      </c>
      <c r="I2286" s="8">
        <f t="shared" si="461"/>
        <v>7436786.0561181521</v>
      </c>
      <c r="J2286" s="8">
        <f t="shared" si="461"/>
        <v>7442236.2458369564</v>
      </c>
      <c r="K2286" s="8">
        <f t="shared" si="461"/>
        <v>7448018.1484683417</v>
      </c>
      <c r="L2286" s="8">
        <f t="shared" si="461"/>
        <v>7453800.0510997269</v>
      </c>
      <c r="M2286" s="8">
        <f t="shared" si="461"/>
        <v>7459581.9537311122</v>
      </c>
      <c r="N2286" s="8">
        <f t="shared" si="461"/>
        <v>7465363.8563624974</v>
      </c>
      <c r="O2286" s="8">
        <f t="shared" si="461"/>
        <v>7471145.7589938818</v>
      </c>
      <c r="P2286" s="8">
        <f t="shared" si="461"/>
        <v>7439925.7921180548</v>
      </c>
    </row>
    <row r="2287" spans="1:16" x14ac:dyDescent="0.25">
      <c r="A2287" s="7"/>
      <c r="B2287" s="7"/>
      <c r="C2287" s="7"/>
      <c r="D2287" s="8"/>
      <c r="E2287" s="8"/>
      <c r="F2287" s="8"/>
      <c r="G2287" s="8"/>
      <c r="H2287" s="8"/>
      <c r="I2287" s="8"/>
      <c r="J2287" s="8"/>
      <c r="K2287" s="8"/>
      <c r="L2287" s="8"/>
      <c r="M2287" s="8"/>
      <c r="N2287" s="8"/>
      <c r="O2287" s="8"/>
      <c r="P2287" s="8"/>
    </row>
    <row r="2288" spans="1:16" x14ac:dyDescent="0.25">
      <c r="A2288" s="10" t="s">
        <v>28</v>
      </c>
      <c r="B2288" s="7"/>
      <c r="C2288" s="7"/>
      <c r="D2288" s="8"/>
      <c r="E2288" s="8"/>
      <c r="F2288" s="8"/>
      <c r="G2288" s="8"/>
      <c r="H2288" s="8"/>
      <c r="I2288" s="8"/>
      <c r="J2288" s="8"/>
      <c r="K2288" s="8"/>
      <c r="L2288" s="8"/>
      <c r="M2288" s="8"/>
      <c r="N2288" s="8"/>
      <c r="O2288" s="8"/>
      <c r="P2288" s="8"/>
    </row>
    <row r="2289" spans="1:16" x14ac:dyDescent="0.25">
      <c r="A2289" s="11" t="s">
        <v>16</v>
      </c>
      <c r="B2289" s="7"/>
      <c r="C2289" s="7"/>
      <c r="D2289" s="8">
        <f t="shared" ref="D2289:P2294" si="462">(D2259/D2274)*1000</f>
        <v>1161.6917621784817</v>
      </c>
      <c r="E2289" s="8">
        <f t="shared" si="462"/>
        <v>1050.524711486026</v>
      </c>
      <c r="F2289" s="8">
        <f t="shared" si="462"/>
        <v>1032.0289350123239</v>
      </c>
      <c r="G2289" s="8">
        <f t="shared" si="462"/>
        <v>1045.830829000048</v>
      </c>
      <c r="H2289" s="8">
        <f t="shared" si="462"/>
        <v>1198.2896837034148</v>
      </c>
      <c r="I2289" s="8">
        <f t="shared" si="462"/>
        <v>1338.9519864949159</v>
      </c>
      <c r="J2289" s="8">
        <f t="shared" si="462"/>
        <v>1437.6933710412586</v>
      </c>
      <c r="K2289" s="8">
        <f t="shared" si="462"/>
        <v>1466.4433773939379</v>
      </c>
      <c r="L2289" s="8">
        <f t="shared" si="462"/>
        <v>1423.1213984759379</v>
      </c>
      <c r="M2289" s="8">
        <f t="shared" si="462"/>
        <v>1291.3922530781101</v>
      </c>
      <c r="N2289" s="8">
        <f t="shared" si="462"/>
        <v>1095.5355459108889</v>
      </c>
      <c r="O2289" s="8">
        <f t="shared" si="462"/>
        <v>1071.4046826241472</v>
      </c>
      <c r="P2289" s="8">
        <f t="shared" si="462"/>
        <v>14614.524376664856</v>
      </c>
    </row>
    <row r="2290" spans="1:16" x14ac:dyDescent="0.25">
      <c r="A2290" s="11" t="s">
        <v>17</v>
      </c>
      <c r="B2290" s="7"/>
      <c r="C2290" s="7"/>
      <c r="D2290" s="8">
        <f t="shared" si="462"/>
        <v>7729.7071221899123</v>
      </c>
      <c r="E2290" s="8">
        <f t="shared" si="462"/>
        <v>7042.1973593485582</v>
      </c>
      <c r="F2290" s="8">
        <f t="shared" si="462"/>
        <v>7164.9707473933231</v>
      </c>
      <c r="G2290" s="8">
        <f t="shared" si="462"/>
        <v>7270.4096966583202</v>
      </c>
      <c r="H2290" s="8">
        <f t="shared" si="462"/>
        <v>7981.4190835906202</v>
      </c>
      <c r="I2290" s="8">
        <f t="shared" si="462"/>
        <v>8389.3083550188003</v>
      </c>
      <c r="J2290" s="8">
        <f t="shared" si="462"/>
        <v>8656.2631961960651</v>
      </c>
      <c r="K2290" s="8">
        <f t="shared" si="462"/>
        <v>8678.2752735633421</v>
      </c>
      <c r="L2290" s="8">
        <f t="shared" si="462"/>
        <v>8546.0636368941778</v>
      </c>
      <c r="M2290" s="8">
        <f t="shared" si="462"/>
        <v>8114.279276811073</v>
      </c>
      <c r="N2290" s="8">
        <f t="shared" si="462"/>
        <v>7479.8936222085622</v>
      </c>
      <c r="O2290" s="8">
        <f t="shared" si="462"/>
        <v>7583.660598424316</v>
      </c>
      <c r="P2290" s="8">
        <f t="shared" si="462"/>
        <v>94639.185317732277</v>
      </c>
    </row>
    <row r="2291" spans="1:16" x14ac:dyDescent="0.25">
      <c r="A2291" s="11" t="s">
        <v>18</v>
      </c>
      <c r="B2291" s="7"/>
      <c r="C2291" s="7"/>
      <c r="D2291" s="8">
        <f t="shared" si="462"/>
        <v>17989.087000501495</v>
      </c>
      <c r="E2291" s="8">
        <f t="shared" si="462"/>
        <v>17563.900378747283</v>
      </c>
      <c r="F2291" s="8">
        <f t="shared" si="462"/>
        <v>17109.978319382197</v>
      </c>
      <c r="G2291" s="8">
        <f t="shared" si="462"/>
        <v>16823.254987541986</v>
      </c>
      <c r="H2291" s="8">
        <f t="shared" si="462"/>
        <v>16945.765912130777</v>
      </c>
      <c r="I2291" s="8">
        <f t="shared" si="462"/>
        <v>17315.366619247699</v>
      </c>
      <c r="J2291" s="8">
        <f t="shared" si="462"/>
        <v>17739.487298019038</v>
      </c>
      <c r="K2291" s="8">
        <f t="shared" si="462"/>
        <v>18057.927836088948</v>
      </c>
      <c r="L2291" s="8">
        <f t="shared" si="462"/>
        <v>18175.382706464417</v>
      </c>
      <c r="M2291" s="8">
        <f t="shared" si="462"/>
        <v>18079.07831112693</v>
      </c>
      <c r="N2291" s="8">
        <f t="shared" si="462"/>
        <v>17757.006912774843</v>
      </c>
      <c r="O2291" s="8">
        <f t="shared" si="462"/>
        <v>17486.959355791885</v>
      </c>
      <c r="P2291" s="8">
        <f t="shared" si="462"/>
        <v>210917.36309904809</v>
      </c>
    </row>
    <row r="2292" spans="1:16" x14ac:dyDescent="0.25">
      <c r="A2292" s="11" t="s">
        <v>19</v>
      </c>
      <c r="B2292" s="7"/>
      <c r="C2292" s="7"/>
      <c r="D2292" s="8">
        <f t="shared" si="462"/>
        <v>9411.1435871543545</v>
      </c>
      <c r="E2292" s="8">
        <f t="shared" si="462"/>
        <v>8690.512676594728</v>
      </c>
      <c r="F2292" s="8">
        <f t="shared" si="462"/>
        <v>8690.5595479163439</v>
      </c>
      <c r="G2292" s="8">
        <f t="shared" si="462"/>
        <v>9095.0003249616129</v>
      </c>
      <c r="H2292" s="8">
        <f t="shared" si="462"/>
        <v>9028.346983638221</v>
      </c>
      <c r="I2292" s="8">
        <f t="shared" si="462"/>
        <v>8407.684800447063</v>
      </c>
      <c r="J2292" s="8">
        <f t="shared" si="462"/>
        <v>8722.3058459935692</v>
      </c>
      <c r="K2292" s="8">
        <f t="shared" si="462"/>
        <v>10172.891222999086</v>
      </c>
      <c r="L2292" s="8">
        <f t="shared" si="462"/>
        <v>8898.2331189298238</v>
      </c>
      <c r="M2292" s="8">
        <f t="shared" si="462"/>
        <v>8265.477697228207</v>
      </c>
      <c r="N2292" s="8">
        <f t="shared" si="462"/>
        <v>8147.6538730491302</v>
      </c>
      <c r="O2292" s="8">
        <f t="shared" si="462"/>
        <v>9445.6337240391113</v>
      </c>
      <c r="P2292" s="8">
        <f t="shared" si="462"/>
        <v>106973.65082840019</v>
      </c>
    </row>
    <row r="2293" spans="1:16" x14ac:dyDescent="0.25">
      <c r="A2293" s="11" t="s">
        <v>20</v>
      </c>
      <c r="B2293" s="7"/>
      <c r="C2293" s="7"/>
      <c r="D2293" s="8">
        <f t="shared" si="462"/>
        <v>10594.905974400703</v>
      </c>
      <c r="E2293" s="8">
        <f t="shared" si="462"/>
        <v>10949.134367013196</v>
      </c>
      <c r="F2293" s="8">
        <f t="shared" si="462"/>
        <v>12338.424238999622</v>
      </c>
      <c r="G2293" s="8">
        <f t="shared" si="462"/>
        <v>12267.019087762988</v>
      </c>
      <c r="H2293" s="8">
        <f t="shared" si="462"/>
        <v>13880.977879518192</v>
      </c>
      <c r="I2293" s="8">
        <f t="shared" si="462"/>
        <v>13034.912713582476</v>
      </c>
      <c r="J2293" s="8">
        <f t="shared" si="462"/>
        <v>12440.368793426776</v>
      </c>
      <c r="K2293" s="8">
        <f t="shared" si="462"/>
        <v>12334.540392223425</v>
      </c>
      <c r="L2293" s="8">
        <f t="shared" si="462"/>
        <v>13280.053356953935</v>
      </c>
      <c r="M2293" s="8">
        <f t="shared" si="462"/>
        <v>12664.60140361179</v>
      </c>
      <c r="N2293" s="8">
        <f t="shared" si="462"/>
        <v>12277.007489150354</v>
      </c>
      <c r="O2293" s="8">
        <f t="shared" si="462"/>
        <v>11782.381410096492</v>
      </c>
      <c r="P2293" s="8">
        <f t="shared" si="462"/>
        <v>147847.96294463644</v>
      </c>
    </row>
    <row r="2294" spans="1:16" x14ac:dyDescent="0.25">
      <c r="A2294" s="11" t="s">
        <v>21</v>
      </c>
      <c r="B2294" s="7"/>
      <c r="C2294" s="7"/>
      <c r="D2294" s="8">
        <f>(D2264/D2279)*1000</f>
        <v>286412.34755913407</v>
      </c>
      <c r="E2294" s="8">
        <f t="shared" si="462"/>
        <v>261268.52224270577</v>
      </c>
      <c r="F2294" s="8">
        <f t="shared" si="462"/>
        <v>245941.97275373709</v>
      </c>
      <c r="G2294" s="8">
        <f t="shared" si="462"/>
        <v>285643.19924999186</v>
      </c>
      <c r="H2294" s="8">
        <f t="shared" si="462"/>
        <v>289994.45563245739</v>
      </c>
      <c r="I2294" s="8">
        <f t="shared" si="462"/>
        <v>285785.80431320117</v>
      </c>
      <c r="J2294" s="8">
        <f t="shared" si="462"/>
        <v>300243.19668918662</v>
      </c>
      <c r="K2294" s="8">
        <f t="shared" si="462"/>
        <v>301848.40587269742</v>
      </c>
      <c r="L2294" s="8">
        <f t="shared" si="462"/>
        <v>299536.0140190589</v>
      </c>
      <c r="M2294" s="8">
        <f t="shared" si="462"/>
        <v>296633.88467155304</v>
      </c>
      <c r="N2294" s="8">
        <f t="shared" si="462"/>
        <v>269159.23590681265</v>
      </c>
      <c r="O2294" s="8">
        <f t="shared" si="462"/>
        <v>256429.01149060976</v>
      </c>
      <c r="P2294" s="8">
        <f t="shared" si="462"/>
        <v>3378896.0504011461</v>
      </c>
    </row>
    <row r="2295" spans="1:16" x14ac:dyDescent="0.25">
      <c r="A2295" s="11"/>
      <c r="B2295" s="7"/>
      <c r="C2295" s="7"/>
      <c r="D2295" s="8"/>
      <c r="E2295" s="8"/>
      <c r="F2295" s="8"/>
      <c r="G2295" s="8"/>
      <c r="H2295" s="8"/>
      <c r="I2295" s="8"/>
      <c r="J2295" s="8"/>
      <c r="K2295" s="8"/>
      <c r="L2295" s="8"/>
      <c r="M2295" s="8"/>
      <c r="N2295" s="8"/>
      <c r="O2295" s="8"/>
      <c r="P2295" s="8"/>
    </row>
    <row r="2296" spans="1:16" x14ac:dyDescent="0.25">
      <c r="A2296" s="10" t="s">
        <v>22</v>
      </c>
      <c r="B2296" s="7"/>
      <c r="C2296" s="7"/>
      <c r="D2296" s="8"/>
      <c r="E2296" s="8"/>
      <c r="F2296" s="8"/>
      <c r="G2296" s="8"/>
      <c r="H2296" s="8"/>
      <c r="I2296" s="8"/>
      <c r="J2296" s="8"/>
      <c r="K2296" s="8"/>
      <c r="L2296" s="8"/>
      <c r="M2296" s="8"/>
      <c r="N2296" s="8"/>
      <c r="O2296" s="8"/>
      <c r="P2296" s="8"/>
    </row>
    <row r="2297" spans="1:16" x14ac:dyDescent="0.25">
      <c r="A2297" s="10" t="s">
        <v>28</v>
      </c>
      <c r="B2297" s="7"/>
      <c r="C2297" s="7"/>
      <c r="D2297" s="8">
        <f t="shared" ref="D2297:P2297" si="463">(D2267/D2282)*1000</f>
        <v>1825.8550664330642</v>
      </c>
      <c r="E2297" s="8">
        <f t="shared" si="463"/>
        <v>1660.2252398442356</v>
      </c>
      <c r="F2297" s="8">
        <f t="shared" si="463"/>
        <v>1655.5597879102206</v>
      </c>
      <c r="G2297" s="8">
        <f t="shared" si="463"/>
        <v>1678.7818883083373</v>
      </c>
      <c r="H2297" s="8">
        <f t="shared" si="463"/>
        <v>1883.3791327806657</v>
      </c>
      <c r="I2297" s="8">
        <f t="shared" si="463"/>
        <v>2047.7748403825929</v>
      </c>
      <c r="J2297" s="8">
        <f t="shared" si="463"/>
        <v>2161.7921234996411</v>
      </c>
      <c r="K2297" s="8">
        <f t="shared" si="463"/>
        <v>2190.5116807414233</v>
      </c>
      <c r="L2297" s="8">
        <f t="shared" si="463"/>
        <v>2137.3318098218297</v>
      </c>
      <c r="M2297" s="8">
        <f t="shared" si="463"/>
        <v>1976.8835655410035</v>
      </c>
      <c r="N2297" s="8">
        <f t="shared" si="463"/>
        <v>1740.0066956045157</v>
      </c>
      <c r="O2297" s="8">
        <f t="shared" si="463"/>
        <v>1729.069333633731</v>
      </c>
      <c r="P2297" s="8">
        <f t="shared" si="463"/>
        <v>22689.071158205199</v>
      </c>
    </row>
    <row r="2298" spans="1:16" x14ac:dyDescent="0.25">
      <c r="A2298" s="10"/>
      <c r="B2298" s="7"/>
      <c r="C2298" s="7"/>
      <c r="D2298" s="8"/>
      <c r="E2298" s="8"/>
      <c r="F2298" s="8"/>
      <c r="G2298" s="8"/>
      <c r="H2298" s="8"/>
      <c r="I2298" s="8"/>
      <c r="J2298" s="8"/>
      <c r="K2298" s="8"/>
      <c r="L2298" s="8"/>
      <c r="M2298" s="8"/>
      <c r="N2298" s="8"/>
      <c r="O2298" s="8"/>
      <c r="P2298" s="8"/>
    </row>
    <row r="2299" spans="1:16" x14ac:dyDescent="0.25">
      <c r="A2299" s="11" t="s">
        <v>24</v>
      </c>
      <c r="B2299" s="7"/>
      <c r="C2299" s="7"/>
      <c r="D2299" s="8">
        <f t="shared" ref="D2299:P2299" si="464">(D2269/D2284)*1000</f>
        <v>284913423.66114622</v>
      </c>
      <c r="E2299" s="8">
        <f t="shared" si="464"/>
        <v>282724204.99578089</v>
      </c>
      <c r="F2299" s="8">
        <f t="shared" si="464"/>
        <v>273320244.75423467</v>
      </c>
      <c r="G2299" s="8">
        <f t="shared" si="464"/>
        <v>322555330.39867789</v>
      </c>
      <c r="H2299" s="8">
        <f t="shared" si="464"/>
        <v>350723198.62116808</v>
      </c>
      <c r="I2299" s="8">
        <f t="shared" si="464"/>
        <v>361308343.86646867</v>
      </c>
      <c r="J2299" s="8">
        <f t="shared" si="464"/>
        <v>376252979.15468377</v>
      </c>
      <c r="K2299" s="8">
        <f t="shared" si="464"/>
        <v>363308306.9181847</v>
      </c>
      <c r="L2299" s="8">
        <f t="shared" si="464"/>
        <v>384322167.40939587</v>
      </c>
      <c r="M2299" s="8">
        <f t="shared" si="464"/>
        <v>370378768.20044279</v>
      </c>
      <c r="N2299" s="8">
        <f t="shared" si="464"/>
        <v>339242260.45692652</v>
      </c>
      <c r="O2299" s="8">
        <f t="shared" si="464"/>
        <v>304279555.1121276</v>
      </c>
      <c r="P2299" s="8">
        <f t="shared" si="464"/>
        <v>4013328783.5492377</v>
      </c>
    </row>
    <row r="2300" spans="1:16" x14ac:dyDescent="0.25">
      <c r="A2300" s="7"/>
      <c r="B2300" s="7"/>
      <c r="C2300" s="7"/>
      <c r="D2300" s="8"/>
      <c r="E2300" s="8"/>
      <c r="F2300" s="8"/>
      <c r="G2300" s="8"/>
      <c r="H2300" s="8"/>
      <c r="I2300" s="8"/>
      <c r="J2300" s="8"/>
      <c r="K2300" s="8"/>
      <c r="L2300" s="8"/>
      <c r="M2300" s="8"/>
      <c r="N2300" s="8"/>
      <c r="O2300" s="8"/>
      <c r="P2300" s="8"/>
    </row>
    <row r="2301" spans="1:16" x14ac:dyDescent="0.25">
      <c r="A2301" s="14" t="s">
        <v>29</v>
      </c>
      <c r="B2301" s="7"/>
      <c r="C2301" s="7"/>
      <c r="D2301" s="8">
        <f t="shared" ref="D2301:P2301" si="465">(D2271/D2286)*1000</f>
        <v>1902.7591079610668</v>
      </c>
      <c r="E2301" s="8">
        <f t="shared" si="465"/>
        <v>1736.4823147910172</v>
      </c>
      <c r="F2301" s="8">
        <f t="shared" si="465"/>
        <v>1729.2262431134786</v>
      </c>
      <c r="G2301" s="8">
        <f t="shared" si="465"/>
        <v>1765.6546643408903</v>
      </c>
      <c r="H2301" s="8">
        <f t="shared" si="465"/>
        <v>1977.768976423132</v>
      </c>
      <c r="I2301" s="8">
        <f t="shared" si="465"/>
        <v>2144.9421633001011</v>
      </c>
      <c r="J2301" s="8">
        <f t="shared" si="465"/>
        <v>2262.9044249461394</v>
      </c>
      <c r="K2301" s="8">
        <f t="shared" si="465"/>
        <v>2288.0694764299892</v>
      </c>
      <c r="L2301" s="8">
        <f t="shared" si="465"/>
        <v>2240.4523731433219</v>
      </c>
      <c r="M2301" s="8">
        <f t="shared" si="465"/>
        <v>2076.1858571745511</v>
      </c>
      <c r="N2301" s="8">
        <f t="shared" si="465"/>
        <v>1830.8905498887532</v>
      </c>
      <c r="O2301" s="8">
        <f t="shared" si="465"/>
        <v>1810.5234601782438</v>
      </c>
      <c r="P2301" s="8">
        <f t="shared" si="465"/>
        <v>23767.927643233535</v>
      </c>
    </row>
    <row r="2303" spans="1:16" x14ac:dyDescent="0.25">
      <c r="A2303" s="1" t="s">
        <v>81</v>
      </c>
      <c r="B2303" s="2"/>
      <c r="C2303" s="2"/>
      <c r="D2303" s="3"/>
      <c r="E2303" s="3"/>
      <c r="F2303" s="3"/>
      <c r="G2303" s="3"/>
      <c r="H2303" s="3"/>
      <c r="I2303" s="3"/>
      <c r="J2303" s="2"/>
      <c r="K2303" s="3"/>
      <c r="L2303" s="3"/>
      <c r="M2303" s="3"/>
      <c r="N2303" s="3"/>
      <c r="O2303" s="3"/>
      <c r="P2303" s="3"/>
    </row>
    <row r="2304" spans="1:16" x14ac:dyDescent="0.25">
      <c r="A2304" s="1" t="s">
        <v>1</v>
      </c>
      <c r="B2304" s="2"/>
      <c r="C2304" s="2"/>
      <c r="D2304" s="3"/>
      <c r="E2304" s="3"/>
      <c r="F2304" s="3"/>
      <c r="G2304" s="3"/>
      <c r="H2304" s="3"/>
      <c r="I2304" s="2"/>
      <c r="J2304" s="3"/>
      <c r="K2304" s="3"/>
      <c r="L2304" s="3"/>
      <c r="M2304" s="3"/>
      <c r="N2304" s="3"/>
      <c r="O2304" s="3"/>
      <c r="P2304" s="3"/>
    </row>
    <row r="2305" spans="1:32" x14ac:dyDescent="0.25">
      <c r="A2305" s="1" t="s">
        <v>31</v>
      </c>
      <c r="B2305" s="2"/>
      <c r="C2305" s="2"/>
      <c r="D2305" s="3"/>
      <c r="E2305" s="3"/>
      <c r="F2305" s="3"/>
      <c r="G2305" s="3"/>
      <c r="H2305" s="3"/>
      <c r="I2305" s="2"/>
      <c r="J2305" s="3"/>
      <c r="K2305" s="3"/>
      <c r="L2305" s="3"/>
      <c r="M2305" s="3"/>
      <c r="N2305" s="3"/>
      <c r="O2305" s="3"/>
      <c r="P2305" s="3"/>
    </row>
    <row r="2306" spans="1:32" x14ac:dyDescent="0.25">
      <c r="A2306" s="7"/>
      <c r="B2306" s="7"/>
      <c r="C2306" s="7"/>
      <c r="D2306" s="8"/>
      <c r="E2306" s="8"/>
      <c r="F2306" s="8"/>
      <c r="G2306" s="8"/>
      <c r="H2306" s="8"/>
      <c r="I2306" s="8"/>
      <c r="J2306" s="8"/>
      <c r="K2306" s="8"/>
      <c r="L2306" s="8"/>
      <c r="M2306" s="8"/>
      <c r="N2306" s="8"/>
      <c r="O2306" s="8"/>
      <c r="P2306" s="8"/>
    </row>
    <row r="2307" spans="1:32" x14ac:dyDescent="0.25">
      <c r="A2307" s="7"/>
      <c r="B2307" s="7"/>
      <c r="C2307" s="7"/>
      <c r="D2307" s="9" t="s">
        <v>2</v>
      </c>
      <c r="E2307" s="9" t="s">
        <v>3</v>
      </c>
      <c r="F2307" s="9" t="s">
        <v>4</v>
      </c>
      <c r="G2307" s="9" t="s">
        <v>5</v>
      </c>
      <c r="H2307" s="9" t="s">
        <v>6</v>
      </c>
      <c r="I2307" s="9" t="s">
        <v>7</v>
      </c>
      <c r="J2307" s="9" t="s">
        <v>8</v>
      </c>
      <c r="K2307" s="9" t="s">
        <v>9</v>
      </c>
      <c r="L2307" s="9" t="s">
        <v>10</v>
      </c>
      <c r="M2307" s="9" t="s">
        <v>11</v>
      </c>
      <c r="N2307" s="9" t="s">
        <v>12</v>
      </c>
      <c r="O2307" s="9" t="s">
        <v>13</v>
      </c>
      <c r="P2307" s="9" t="s">
        <v>14</v>
      </c>
      <c r="U2307" s="9" t="s">
        <v>2</v>
      </c>
      <c r="V2307" s="9" t="s">
        <v>3</v>
      </c>
      <c r="W2307" s="9" t="s">
        <v>4</v>
      </c>
      <c r="X2307" s="9" t="s">
        <v>5</v>
      </c>
      <c r="Y2307" s="9" t="s">
        <v>6</v>
      </c>
      <c r="Z2307" s="9" t="s">
        <v>7</v>
      </c>
      <c r="AA2307" s="9" t="s">
        <v>8</v>
      </c>
      <c r="AB2307" s="9" t="s">
        <v>9</v>
      </c>
      <c r="AC2307" s="9" t="s">
        <v>10</v>
      </c>
      <c r="AD2307" s="9" t="s">
        <v>11</v>
      </c>
      <c r="AE2307" s="9" t="s">
        <v>12</v>
      </c>
      <c r="AF2307" s="9" t="s">
        <v>13</v>
      </c>
    </row>
    <row r="2308" spans="1:32" x14ac:dyDescent="0.25">
      <c r="A2308" s="10" t="s">
        <v>15</v>
      </c>
      <c r="B2308" s="7"/>
      <c r="C2308" s="7"/>
      <c r="D2308" s="8"/>
      <c r="E2308" s="8"/>
      <c r="F2308" s="8"/>
      <c r="G2308" s="8"/>
      <c r="H2308" s="8"/>
      <c r="I2308" s="8"/>
      <c r="J2308" s="8"/>
      <c r="K2308" s="8"/>
      <c r="L2308" s="8"/>
      <c r="M2308" s="8"/>
      <c r="N2308" s="8"/>
      <c r="O2308" s="8"/>
      <c r="P2308" s="8"/>
    </row>
    <row r="2309" spans="1:32" x14ac:dyDescent="0.25">
      <c r="A2309" s="11" t="s">
        <v>16</v>
      </c>
      <c r="B2309" s="7"/>
      <c r="C2309" s="7"/>
      <c r="D2309" s="8">
        <v>7875889.4039923176</v>
      </c>
      <c r="E2309" s="8">
        <v>7127155.1223504795</v>
      </c>
      <c r="F2309" s="8">
        <v>7006417.1617014976</v>
      </c>
      <c r="G2309" s="8">
        <v>7105108.1632215315</v>
      </c>
      <c r="H2309" s="8">
        <v>8145181.5466081928</v>
      </c>
      <c r="I2309" s="8">
        <v>9106747.9049270768</v>
      </c>
      <c r="J2309" s="8">
        <v>9785752.2034462094</v>
      </c>
      <c r="K2309" s="8">
        <v>9990007.4265671838</v>
      </c>
      <c r="L2309" s="8">
        <v>9704093.8701522611</v>
      </c>
      <c r="M2309" s="8">
        <v>8814248.3113883715</v>
      </c>
      <c r="N2309" s="8">
        <v>7485366.7803378664</v>
      </c>
      <c r="O2309" s="8">
        <v>7326695.4576788843</v>
      </c>
      <c r="P2309" s="8">
        <f>SUM(D2309:O2309)</f>
        <v>99472663.352371871</v>
      </c>
      <c r="U2309" s="22">
        <f>+AF2259+1</f>
        <v>445</v>
      </c>
      <c r="V2309" s="22">
        <f>+U2309+1</f>
        <v>446</v>
      </c>
      <c r="W2309" s="22">
        <f t="shared" ref="W2309:AF2309" si="466">+V2309+1</f>
        <v>447</v>
      </c>
      <c r="X2309" s="22">
        <f t="shared" si="466"/>
        <v>448</v>
      </c>
      <c r="Y2309" s="22">
        <f t="shared" si="466"/>
        <v>449</v>
      </c>
      <c r="Z2309" s="22">
        <f t="shared" si="466"/>
        <v>450</v>
      </c>
      <c r="AA2309" s="22">
        <f t="shared" si="466"/>
        <v>451</v>
      </c>
      <c r="AB2309" s="22">
        <f t="shared" si="466"/>
        <v>452</v>
      </c>
      <c r="AC2309" s="22">
        <f t="shared" si="466"/>
        <v>453</v>
      </c>
      <c r="AD2309" s="22">
        <f t="shared" si="466"/>
        <v>454</v>
      </c>
      <c r="AE2309" s="22">
        <f t="shared" si="466"/>
        <v>455</v>
      </c>
      <c r="AF2309" s="22">
        <f t="shared" si="466"/>
        <v>456</v>
      </c>
    </row>
    <row r="2310" spans="1:32" x14ac:dyDescent="0.25">
      <c r="A2310" s="11" t="s">
        <v>17</v>
      </c>
      <c r="B2310" s="7"/>
      <c r="C2310" s="7"/>
      <c r="D2310" s="8">
        <v>5446978.7131170547</v>
      </c>
      <c r="E2310" s="8">
        <v>4969860.0941673983</v>
      </c>
      <c r="F2310" s="8">
        <v>5064371.3620767221</v>
      </c>
      <c r="G2310" s="8">
        <v>5146002.1885621063</v>
      </c>
      <c r="H2310" s="8">
        <v>5652055.0591616733</v>
      </c>
      <c r="I2310" s="8">
        <v>5940550.4681566153</v>
      </c>
      <c r="J2310" s="8">
        <v>6127849.8806453031</v>
      </c>
      <c r="K2310" s="8">
        <v>6142338.0034246957</v>
      </c>
      <c r="L2310" s="8">
        <v>6049736.3260409459</v>
      </c>
      <c r="M2310" s="8">
        <v>5746799.4506769078</v>
      </c>
      <c r="N2310" s="8">
        <v>5301445.4044296965</v>
      </c>
      <c r="O2310" s="8">
        <v>5378776.3085019765</v>
      </c>
      <c r="P2310" s="8">
        <f>SUM(D2310:O2310)</f>
        <v>66966763.258961096</v>
      </c>
    </row>
    <row r="2311" spans="1:32" x14ac:dyDescent="0.25">
      <c r="A2311" s="11" t="s">
        <v>18</v>
      </c>
      <c r="B2311" s="7"/>
      <c r="C2311" s="7"/>
      <c r="D2311" s="8">
        <v>292452.13329785923</v>
      </c>
      <c r="E2311" s="8">
        <v>291716.45440762513</v>
      </c>
      <c r="F2311" s="8">
        <v>292067.90995997016</v>
      </c>
      <c r="G2311" s="8">
        <v>292646.51217352098</v>
      </c>
      <c r="H2311" s="8">
        <v>293794.38283318008</v>
      </c>
      <c r="I2311" s="8">
        <v>294683.00976876036</v>
      </c>
      <c r="J2311" s="8">
        <v>295326.55469058233</v>
      </c>
      <c r="K2311" s="8">
        <v>295399.59941578005</v>
      </c>
      <c r="L2311" s="8">
        <v>294699.46010020474</v>
      </c>
      <c r="M2311" s="8">
        <v>293638.48081326066</v>
      </c>
      <c r="N2311" s="8">
        <v>292050.28844520735</v>
      </c>
      <c r="O2311" s="8">
        <v>291744.81043751282</v>
      </c>
      <c r="P2311" s="8">
        <f t="shared" ref="P2311:P2314" si="467">SUM(D2311:O2311)</f>
        <v>3520219.5963434633</v>
      </c>
    </row>
    <row r="2312" spans="1:32" x14ac:dyDescent="0.25">
      <c r="A2312" s="11" t="s">
        <v>19</v>
      </c>
      <c r="B2312" s="7"/>
      <c r="C2312" s="7"/>
      <c r="D2312" s="8">
        <v>62039.219081192728</v>
      </c>
      <c r="E2312" s="8">
        <v>57332.560497675266</v>
      </c>
      <c r="F2312" s="8">
        <v>57376.661100610072</v>
      </c>
      <c r="G2312" s="8">
        <v>60092.65846332306</v>
      </c>
      <c r="H2312" s="8">
        <v>59697.711372159421</v>
      </c>
      <c r="I2312" s="8">
        <v>55636.036030976764</v>
      </c>
      <c r="J2312" s="8">
        <v>57761.832590244725</v>
      </c>
      <c r="K2312" s="8">
        <v>67419.189197432977</v>
      </c>
      <c r="L2312" s="8">
        <v>59016.296770121138</v>
      </c>
      <c r="M2312" s="8">
        <v>54861.131775257832</v>
      </c>
      <c r="N2312" s="8">
        <v>54119.974668964016</v>
      </c>
      <c r="O2312" s="8">
        <v>62789.048798308082</v>
      </c>
      <c r="P2312" s="8">
        <f t="shared" si="467"/>
        <v>708142.32034626615</v>
      </c>
    </row>
    <row r="2313" spans="1:32" x14ac:dyDescent="0.25">
      <c r="A2313" s="11" t="s">
        <v>20</v>
      </c>
      <c r="B2313" s="7"/>
      <c r="C2313" s="7"/>
      <c r="D2313" s="8">
        <v>1560.6606260765827</v>
      </c>
      <c r="E2313" s="8">
        <v>1612.5836710023998</v>
      </c>
      <c r="F2313" s="8">
        <v>1817.3606933771703</v>
      </c>
      <c r="G2313" s="8">
        <v>1807.2610289998313</v>
      </c>
      <c r="H2313" s="8">
        <v>2045.5182553827269</v>
      </c>
      <c r="I2313" s="8">
        <v>1920.801886758778</v>
      </c>
      <c r="J2313" s="8">
        <v>1833.4070086721622</v>
      </c>
      <c r="K2313" s="8">
        <v>1817.7775552372284</v>
      </c>
      <c r="L2313" s="8">
        <v>1956.7143916159712</v>
      </c>
      <c r="M2313" s="8">
        <v>1865.8305550999751</v>
      </c>
      <c r="N2313" s="8">
        <v>1808.2225631514841</v>
      </c>
      <c r="O2313" s="8">
        <v>1723.8992576097671</v>
      </c>
      <c r="P2313" s="8">
        <f t="shared" si="467"/>
        <v>21770.037492984076</v>
      </c>
    </row>
    <row r="2314" spans="1:32" x14ac:dyDescent="0.25">
      <c r="A2314" s="11" t="s">
        <v>21</v>
      </c>
      <c r="B2314" s="7"/>
      <c r="C2314" s="7"/>
      <c r="D2314" s="8">
        <v>7733.1333879038666</v>
      </c>
      <c r="E2314" s="8">
        <v>7054.2501080945349</v>
      </c>
      <c r="F2314" s="8">
        <v>6640.433259177219</v>
      </c>
      <c r="G2314" s="8">
        <v>7712.3663582310146</v>
      </c>
      <c r="H2314" s="8">
        <v>7829.8503247320768</v>
      </c>
      <c r="I2314" s="8">
        <v>7716.2167201906632</v>
      </c>
      <c r="J2314" s="8">
        <v>8106.566318519026</v>
      </c>
      <c r="K2314" s="8">
        <v>8149.9069516088875</v>
      </c>
      <c r="L2314" s="8">
        <v>8087.4723742108763</v>
      </c>
      <c r="M2314" s="8">
        <v>8009.1148852841361</v>
      </c>
      <c r="N2314" s="8">
        <v>7267.2993721952362</v>
      </c>
      <c r="O2314" s="8">
        <v>6923.5833085149479</v>
      </c>
      <c r="P2314" s="8">
        <f t="shared" si="467"/>
        <v>91230.193368662483</v>
      </c>
    </row>
    <row r="2315" spans="1:32" x14ac:dyDescent="0.25">
      <c r="A2315" s="11"/>
      <c r="B2315" s="7"/>
      <c r="C2315" s="7"/>
      <c r="D2315" s="8"/>
      <c r="E2315" s="8"/>
      <c r="F2315" s="8"/>
      <c r="G2315" s="8"/>
      <c r="H2315" s="8"/>
      <c r="I2315" s="8"/>
      <c r="J2315" s="8"/>
      <c r="K2315" s="8"/>
      <c r="L2315" s="8"/>
      <c r="M2315" s="8"/>
      <c r="N2315" s="8"/>
      <c r="O2315" s="8"/>
      <c r="P2315" s="8"/>
    </row>
    <row r="2316" spans="1:32" x14ac:dyDescent="0.25">
      <c r="A2316" s="10" t="s">
        <v>22</v>
      </c>
      <c r="B2316" s="7"/>
      <c r="C2316" s="7"/>
      <c r="D2316" s="8"/>
      <c r="E2316" s="8"/>
      <c r="F2316" s="8"/>
      <c r="G2316" s="8"/>
      <c r="H2316" s="8"/>
      <c r="I2316" s="8"/>
      <c r="J2316" s="8"/>
      <c r="K2316" s="8"/>
      <c r="L2316" s="8"/>
      <c r="M2316" s="8"/>
      <c r="N2316" s="8"/>
      <c r="O2316" s="8"/>
      <c r="P2316" s="8"/>
    </row>
    <row r="2317" spans="1:32" x14ac:dyDescent="0.25">
      <c r="A2317" s="10" t="s">
        <v>23</v>
      </c>
      <c r="B2317" s="7"/>
      <c r="C2317" s="7"/>
      <c r="D2317" s="8">
        <f t="shared" ref="D2317:P2317" si="468">SUM(D2309:D2316)</f>
        <v>13686653.263502406</v>
      </c>
      <c r="E2317" s="8">
        <f t="shared" si="468"/>
        <v>12454731.065202273</v>
      </c>
      <c r="F2317" s="8">
        <f t="shared" si="468"/>
        <v>12428690.888791353</v>
      </c>
      <c r="G2317" s="8">
        <f t="shared" si="468"/>
        <v>12613369.149807712</v>
      </c>
      <c r="H2317" s="8">
        <f t="shared" si="468"/>
        <v>14160604.06855532</v>
      </c>
      <c r="I2317" s="8">
        <f t="shared" si="468"/>
        <v>15407254.437490378</v>
      </c>
      <c r="J2317" s="8">
        <f t="shared" si="468"/>
        <v>16276630.444699531</v>
      </c>
      <c r="K2317" s="8">
        <f t="shared" si="468"/>
        <v>16505131.903111935</v>
      </c>
      <c r="L2317" s="8">
        <f t="shared" si="468"/>
        <v>16117590.13982936</v>
      </c>
      <c r="M2317" s="8">
        <f t="shared" si="468"/>
        <v>14919422.320094183</v>
      </c>
      <c r="N2317" s="8">
        <f t="shared" si="468"/>
        <v>13142057.969817081</v>
      </c>
      <c r="O2317" s="8">
        <f t="shared" si="468"/>
        <v>13068653.107982807</v>
      </c>
      <c r="P2317" s="8">
        <f t="shared" si="468"/>
        <v>170780788.75888434</v>
      </c>
    </row>
    <row r="2318" spans="1:32" x14ac:dyDescent="0.25">
      <c r="A2318" s="10"/>
      <c r="B2318" s="7"/>
      <c r="C2318" s="7"/>
      <c r="D2318" s="8"/>
      <c r="E2318" s="8"/>
      <c r="F2318" s="8"/>
      <c r="G2318" s="8"/>
      <c r="H2318" s="8"/>
      <c r="I2318" s="8"/>
      <c r="J2318" s="8"/>
      <c r="K2318" s="8"/>
      <c r="L2318" s="8"/>
      <c r="M2318" s="8"/>
      <c r="N2318" s="8"/>
      <c r="O2318" s="8"/>
      <c r="P2318" s="8"/>
    </row>
    <row r="2319" spans="1:32" x14ac:dyDescent="0.25">
      <c r="A2319" s="11" t="s">
        <v>24</v>
      </c>
      <c r="B2319" s="7"/>
      <c r="C2319" s="7"/>
      <c r="D2319" s="8">
        <v>569826.84732229239</v>
      </c>
      <c r="E2319" s="8">
        <v>565448.40999156178</v>
      </c>
      <c r="F2319" s="8">
        <v>546640.48950846936</v>
      </c>
      <c r="G2319" s="8">
        <v>645110.66079735581</v>
      </c>
      <c r="H2319" s="8">
        <v>701446.39724233618</v>
      </c>
      <c r="I2319" s="8">
        <v>722616.68773293728</v>
      </c>
      <c r="J2319" s="8">
        <v>752505.95830936753</v>
      </c>
      <c r="K2319" s="8">
        <v>726616.61383636936</v>
      </c>
      <c r="L2319" s="8">
        <v>768644.33481879171</v>
      </c>
      <c r="M2319" s="8">
        <v>740757.53640088555</v>
      </c>
      <c r="N2319" s="8">
        <v>678484.52091385308</v>
      </c>
      <c r="O2319" s="8">
        <v>608559.11022425524</v>
      </c>
      <c r="P2319" s="8">
        <f>SUM(D2319:O2319)</f>
        <v>8026657.5670984751</v>
      </c>
    </row>
    <row r="2320" spans="1:32" x14ac:dyDescent="0.25">
      <c r="A2320" s="7"/>
      <c r="B2320" s="7"/>
      <c r="C2320" s="7"/>
      <c r="D2320" s="8"/>
      <c r="E2320" s="8"/>
      <c r="F2320" s="8"/>
      <c r="G2320" s="8"/>
      <c r="H2320" s="8"/>
      <c r="I2320" s="8"/>
      <c r="J2320" s="8"/>
      <c r="K2320" s="8"/>
      <c r="L2320" s="8"/>
      <c r="M2320" s="8"/>
      <c r="N2320" s="8"/>
      <c r="O2320" s="8"/>
      <c r="P2320" s="8"/>
    </row>
    <row r="2321" spans="1:16" x14ac:dyDescent="0.25">
      <c r="A2321" s="10" t="s">
        <v>25</v>
      </c>
      <c r="B2321" s="7"/>
      <c r="C2321" s="7"/>
      <c r="D2321" s="8">
        <f t="shared" ref="D2321:P2321" si="469">SUM(D2317:D2319)</f>
        <v>14256480.110824699</v>
      </c>
      <c r="E2321" s="8">
        <f t="shared" si="469"/>
        <v>13020179.475193836</v>
      </c>
      <c r="F2321" s="8">
        <f t="shared" si="469"/>
        <v>12975331.378299821</v>
      </c>
      <c r="G2321" s="8">
        <f t="shared" si="469"/>
        <v>13258479.810605068</v>
      </c>
      <c r="H2321" s="8">
        <f t="shared" si="469"/>
        <v>14862050.465797655</v>
      </c>
      <c r="I2321" s="8">
        <f t="shared" si="469"/>
        <v>16129871.125223314</v>
      </c>
      <c r="J2321" s="8">
        <f t="shared" si="469"/>
        <v>17029136.403008901</v>
      </c>
      <c r="K2321" s="8">
        <f t="shared" si="469"/>
        <v>17231748.516948305</v>
      </c>
      <c r="L2321" s="8">
        <f t="shared" si="469"/>
        <v>16886234.474648152</v>
      </c>
      <c r="M2321" s="8">
        <f t="shared" si="469"/>
        <v>15660179.856495069</v>
      </c>
      <c r="N2321" s="8">
        <f t="shared" si="469"/>
        <v>13820542.490730934</v>
      </c>
      <c r="O2321" s="8">
        <f t="shared" si="469"/>
        <v>13677212.218207061</v>
      </c>
      <c r="P2321" s="8">
        <f t="shared" si="469"/>
        <v>178807446.32598281</v>
      </c>
    </row>
    <row r="2322" spans="1:16" x14ac:dyDescent="0.25">
      <c r="A2322" s="7"/>
      <c r="B2322" s="7"/>
      <c r="C2322" s="7"/>
      <c r="D2322" s="8"/>
      <c r="E2322" s="8"/>
      <c r="F2322" s="8"/>
      <c r="G2322" s="8"/>
      <c r="H2322" s="8"/>
      <c r="I2322" s="8"/>
      <c r="J2322" s="8"/>
      <c r="K2322" s="8"/>
      <c r="L2322" s="8"/>
      <c r="M2322" s="8"/>
      <c r="N2322" s="8"/>
      <c r="O2322" s="8"/>
      <c r="P2322" s="8"/>
    </row>
    <row r="2323" spans="1:16" x14ac:dyDescent="0.25">
      <c r="A2323" s="10" t="s">
        <v>26</v>
      </c>
      <c r="B2323" s="7"/>
      <c r="C2323" s="7"/>
      <c r="D2323" s="8"/>
      <c r="E2323" s="8"/>
      <c r="F2323" s="8"/>
      <c r="G2323" s="8"/>
      <c r="H2323" s="8"/>
      <c r="I2323" s="8"/>
      <c r="J2323" s="8"/>
      <c r="K2323" s="8"/>
      <c r="L2323" s="8"/>
      <c r="M2323" s="8"/>
      <c r="N2323" s="8"/>
      <c r="O2323" s="8"/>
      <c r="P2323" s="8"/>
    </row>
    <row r="2324" spans="1:16" x14ac:dyDescent="0.25">
      <c r="A2324" s="11" t="s">
        <v>16</v>
      </c>
      <c r="B2324" s="7"/>
      <c r="C2324" s="7"/>
      <c r="D2324" s="13">
        <v>6755230.9921819568</v>
      </c>
      <c r="E2324" s="13">
        <v>6759247.9643148528</v>
      </c>
      <c r="F2324" s="13">
        <v>6762965.4652282801</v>
      </c>
      <c r="G2324" s="13">
        <v>6767116.1385021005</v>
      </c>
      <c r="H2324" s="13">
        <v>6772335.1557873748</v>
      </c>
      <c r="I2324" s="13">
        <v>6778256.7658798825</v>
      </c>
      <c r="J2324" s="13">
        <v>6784360.1968537532</v>
      </c>
      <c r="K2324" s="13">
        <v>6790600.6800466385</v>
      </c>
      <c r="L2324" s="13">
        <v>6796437.2291082982</v>
      </c>
      <c r="M2324" s="13">
        <v>6801801.5491574807</v>
      </c>
      <c r="N2324" s="13">
        <v>6806691.5669169966</v>
      </c>
      <c r="O2324" s="13">
        <v>6811535.2504422124</v>
      </c>
      <c r="P2324" s="8">
        <f>AVERAGE(C2324:O2324)</f>
        <v>6782214.91286832</v>
      </c>
    </row>
    <row r="2325" spans="1:16" x14ac:dyDescent="0.25">
      <c r="A2325" s="11" t="s">
        <v>17</v>
      </c>
      <c r="B2325" s="7"/>
      <c r="C2325" s="7"/>
      <c r="D2325" s="13">
        <v>700571.38103132357</v>
      </c>
      <c r="E2325" s="13">
        <v>701606.61297044542</v>
      </c>
      <c r="F2325" s="13">
        <v>702821.39364117885</v>
      </c>
      <c r="G2325" s="13">
        <v>703749.27985653246</v>
      </c>
      <c r="H2325" s="13">
        <v>704024.01123663562</v>
      </c>
      <c r="I2325" s="13">
        <v>703878.82450858864</v>
      </c>
      <c r="J2325" s="13">
        <v>703607.51685540809</v>
      </c>
      <c r="K2325" s="13">
        <v>703457.39867839986</v>
      </c>
      <c r="L2325" s="13">
        <v>703554.06028405973</v>
      </c>
      <c r="M2325" s="13">
        <v>703937.2785463949</v>
      </c>
      <c r="N2325" s="13">
        <v>704603.46705590934</v>
      </c>
      <c r="O2325" s="13">
        <v>705283.22940616938</v>
      </c>
      <c r="P2325" s="8">
        <f>AVERAGE(D2325:O2325)</f>
        <v>703424.53783925378</v>
      </c>
    </row>
    <row r="2326" spans="1:16" x14ac:dyDescent="0.25">
      <c r="A2326" s="11" t="s">
        <v>18</v>
      </c>
      <c r="B2326" s="7"/>
      <c r="C2326" s="7"/>
      <c r="D2326" s="13">
        <v>16350.780759926942</v>
      </c>
      <c r="E2326" s="13">
        <v>16729.379455667819</v>
      </c>
      <c r="F2326" s="13">
        <v>17227.903122836073</v>
      </c>
      <c r="G2326" s="13">
        <v>17580.151369924915</v>
      </c>
      <c r="H2326" s="13">
        <v>17517.212927084711</v>
      </c>
      <c r="I2326" s="13">
        <v>17171.602272761316</v>
      </c>
      <c r="J2326" s="13">
        <v>16770.294150925438</v>
      </c>
      <c r="K2326" s="13">
        <v>16456.882037225154</v>
      </c>
      <c r="L2326" s="13">
        <v>16300.626763547816</v>
      </c>
      <c r="M2326" s="13">
        <v>16330.046338390403</v>
      </c>
      <c r="N2326" s="13">
        <v>16550.800449676488</v>
      </c>
      <c r="O2326" s="13">
        <v>16805.313587645884</v>
      </c>
      <c r="P2326" s="8">
        <f>AVERAGE(D2326:O2326)</f>
        <v>16815.916102967749</v>
      </c>
    </row>
    <row r="2327" spans="1:16" x14ac:dyDescent="0.25">
      <c r="A2327" s="11" t="s">
        <v>19</v>
      </c>
      <c r="B2327" s="7"/>
      <c r="C2327" s="7"/>
      <c r="D2327" s="13">
        <v>6675.6839866432501</v>
      </c>
      <c r="E2327" s="13">
        <v>6680.6486373308917</v>
      </c>
      <c r="F2327" s="13">
        <v>6685.6108044472494</v>
      </c>
      <c r="G2327" s="13">
        <v>6690.570486631028</v>
      </c>
      <c r="H2327" s="13">
        <v>6695.527682540016</v>
      </c>
      <c r="I2327" s="13">
        <v>6700.4823908496001</v>
      </c>
      <c r="J2327" s="13">
        <v>6705.4346102529516</v>
      </c>
      <c r="K2327" s="13">
        <v>6710.3843394617943</v>
      </c>
      <c r="L2327" s="13">
        <v>6715.3315772046271</v>
      </c>
      <c r="M2327" s="13">
        <v>6720.2763222287622</v>
      </c>
      <c r="N2327" s="13">
        <v>6725.2185732975486</v>
      </c>
      <c r="O2327" s="13">
        <v>6730.1583291927009</v>
      </c>
      <c r="P2327" s="8">
        <f>AVERAGE(D2327:O2327)</f>
        <v>6702.9439783400339</v>
      </c>
    </row>
    <row r="2328" spans="1:16" x14ac:dyDescent="0.25">
      <c r="A2328" s="11" t="s">
        <v>20</v>
      </c>
      <c r="B2328" s="7"/>
      <c r="C2328" s="7"/>
      <c r="D2328" s="13">
        <v>146.63494323516176</v>
      </c>
      <c r="E2328" s="13">
        <v>146.63494323516176</v>
      </c>
      <c r="F2328" s="13">
        <v>146.63494323516176</v>
      </c>
      <c r="G2328" s="13">
        <v>146.63494323516176</v>
      </c>
      <c r="H2328" s="13">
        <v>146.63494323516176</v>
      </c>
      <c r="I2328" s="13">
        <v>146.63494323516176</v>
      </c>
      <c r="J2328" s="13">
        <v>146.63494323516176</v>
      </c>
      <c r="K2328" s="13">
        <v>146.63494323516176</v>
      </c>
      <c r="L2328" s="13">
        <v>146.63494323516176</v>
      </c>
      <c r="M2328" s="13">
        <v>146.63494323516176</v>
      </c>
      <c r="N2328" s="13">
        <v>146.63494323516176</v>
      </c>
      <c r="O2328" s="13">
        <v>145.63880527958912</v>
      </c>
      <c r="P2328" s="8">
        <f>AVERAGE(D2328:O2328)</f>
        <v>146.551931738864</v>
      </c>
    </row>
    <row r="2329" spans="1:16" x14ac:dyDescent="0.25">
      <c r="A2329" s="11" t="s">
        <v>21</v>
      </c>
      <c r="B2329" s="7"/>
      <c r="C2329" s="7"/>
      <c r="D2329" s="13">
        <v>27</v>
      </c>
      <c r="E2329" s="13">
        <v>27</v>
      </c>
      <c r="F2329" s="13">
        <v>27</v>
      </c>
      <c r="G2329" s="13">
        <v>27</v>
      </c>
      <c r="H2329" s="13">
        <v>27</v>
      </c>
      <c r="I2329" s="13">
        <v>27</v>
      </c>
      <c r="J2329" s="13">
        <v>27</v>
      </c>
      <c r="K2329" s="13">
        <v>27</v>
      </c>
      <c r="L2329" s="13">
        <v>27</v>
      </c>
      <c r="M2329" s="13">
        <v>27</v>
      </c>
      <c r="N2329" s="13">
        <v>27</v>
      </c>
      <c r="O2329" s="13">
        <v>27</v>
      </c>
      <c r="P2329" s="8">
        <f>AVERAGE(D2329:O2329)</f>
        <v>27</v>
      </c>
    </row>
    <row r="2330" spans="1:16" x14ac:dyDescent="0.25">
      <c r="A2330" s="11"/>
      <c r="B2330" s="7"/>
      <c r="C2330" s="7"/>
      <c r="D2330" s="8"/>
      <c r="E2330" s="8"/>
      <c r="F2330" s="8"/>
      <c r="G2330" s="8"/>
      <c r="H2330" s="8"/>
      <c r="I2330" s="8"/>
      <c r="J2330" s="8"/>
      <c r="K2330" s="8"/>
      <c r="L2330" s="8"/>
      <c r="M2330" s="8"/>
      <c r="N2330" s="8"/>
      <c r="O2330" s="8"/>
      <c r="P2330" s="8"/>
    </row>
    <row r="2331" spans="1:16" x14ac:dyDescent="0.25">
      <c r="A2331" s="10" t="s">
        <v>22</v>
      </c>
      <c r="B2331" s="7"/>
      <c r="C2331" s="7"/>
      <c r="D2331" s="8"/>
      <c r="E2331" s="8"/>
      <c r="F2331" s="8"/>
      <c r="G2331" s="8"/>
      <c r="H2331" s="8"/>
      <c r="I2331" s="8"/>
      <c r="J2331" s="8"/>
      <c r="K2331" s="8"/>
      <c r="L2331" s="8"/>
      <c r="M2331" s="8"/>
      <c r="N2331" s="8"/>
      <c r="O2331" s="8"/>
      <c r="P2331" s="8"/>
    </row>
    <row r="2332" spans="1:16" x14ac:dyDescent="0.25">
      <c r="A2332" s="10" t="s">
        <v>26</v>
      </c>
      <c r="B2332" s="7"/>
      <c r="C2332" s="7"/>
      <c r="D2332" s="8">
        <f t="shared" ref="D2332:P2332" si="470">SUM(D2324:D2331)</f>
        <v>7479002.4729030849</v>
      </c>
      <c r="E2332" s="8">
        <f t="shared" si="470"/>
        <v>7484438.2403215319</v>
      </c>
      <c r="F2332" s="8">
        <f t="shared" si="470"/>
        <v>7489874.007739976</v>
      </c>
      <c r="G2332" s="8">
        <f t="shared" si="470"/>
        <v>7495309.7751584239</v>
      </c>
      <c r="H2332" s="8">
        <f t="shared" si="470"/>
        <v>7500745.5425768699</v>
      </c>
      <c r="I2332" s="8">
        <f t="shared" si="470"/>
        <v>7506181.3099953169</v>
      </c>
      <c r="J2332" s="8">
        <f t="shared" si="470"/>
        <v>7511617.0774135748</v>
      </c>
      <c r="K2332" s="8">
        <f t="shared" si="470"/>
        <v>7517398.98004496</v>
      </c>
      <c r="L2332" s="8">
        <f t="shared" si="470"/>
        <v>7523180.8826763444</v>
      </c>
      <c r="M2332" s="8">
        <f t="shared" si="470"/>
        <v>7528962.7853077296</v>
      </c>
      <c r="N2332" s="8">
        <f t="shared" si="470"/>
        <v>7534744.6879391149</v>
      </c>
      <c r="O2332" s="8">
        <f t="shared" si="470"/>
        <v>7540526.5905705001</v>
      </c>
      <c r="P2332" s="8">
        <f t="shared" si="470"/>
        <v>7509331.8627206208</v>
      </c>
    </row>
    <row r="2333" spans="1:16" x14ac:dyDescent="0.25">
      <c r="A2333" s="10"/>
      <c r="B2333" s="7"/>
      <c r="C2333" s="7"/>
      <c r="D2333" s="8"/>
      <c r="E2333" s="8"/>
      <c r="F2333" s="8"/>
      <c r="G2333" s="8"/>
      <c r="H2333" s="8"/>
      <c r="I2333" s="8"/>
      <c r="J2333" s="8"/>
      <c r="K2333" s="8"/>
      <c r="L2333" s="8"/>
      <c r="M2333" s="8"/>
      <c r="N2333" s="8"/>
      <c r="O2333" s="8"/>
      <c r="P2333" s="8"/>
    </row>
    <row r="2334" spans="1:16" x14ac:dyDescent="0.25">
      <c r="A2334" s="11" t="s">
        <v>24</v>
      </c>
      <c r="B2334" s="7"/>
      <c r="C2334" s="7"/>
      <c r="D2334" s="13">
        <v>2</v>
      </c>
      <c r="E2334" s="13">
        <v>2</v>
      </c>
      <c r="F2334" s="13">
        <v>2</v>
      </c>
      <c r="G2334" s="13">
        <v>2</v>
      </c>
      <c r="H2334" s="13">
        <v>2</v>
      </c>
      <c r="I2334" s="13">
        <v>2</v>
      </c>
      <c r="J2334" s="13">
        <v>2</v>
      </c>
      <c r="K2334" s="13">
        <v>2</v>
      </c>
      <c r="L2334" s="13">
        <v>2</v>
      </c>
      <c r="M2334" s="13">
        <v>2</v>
      </c>
      <c r="N2334" s="13">
        <v>2</v>
      </c>
      <c r="O2334" s="13">
        <v>2</v>
      </c>
      <c r="P2334" s="8">
        <f>AVERAGE(D2334:O2334)</f>
        <v>2</v>
      </c>
    </row>
    <row r="2335" spans="1:16" x14ac:dyDescent="0.25">
      <c r="A2335" s="7"/>
      <c r="B2335" s="7"/>
      <c r="C2335" s="7"/>
      <c r="D2335" s="8"/>
      <c r="E2335" s="8"/>
      <c r="F2335" s="8"/>
      <c r="G2335" s="8"/>
      <c r="H2335" s="8"/>
      <c r="I2335" s="8"/>
      <c r="J2335" s="8"/>
      <c r="K2335" s="8"/>
      <c r="L2335" s="8"/>
      <c r="M2335" s="8"/>
      <c r="N2335" s="8"/>
      <c r="O2335" s="8"/>
      <c r="P2335" s="8"/>
    </row>
    <row r="2336" spans="1:16" x14ac:dyDescent="0.25">
      <c r="A2336" s="14" t="s">
        <v>27</v>
      </c>
      <c r="B2336" s="7"/>
      <c r="C2336" s="7"/>
      <c r="D2336" s="8">
        <f t="shared" ref="D2336:P2336" si="471">SUM(D2332:D2334)</f>
        <v>7479004.4729030849</v>
      </c>
      <c r="E2336" s="8">
        <f t="shared" si="471"/>
        <v>7484440.2403215319</v>
      </c>
      <c r="F2336" s="8">
        <f t="shared" si="471"/>
        <v>7489876.007739976</v>
      </c>
      <c r="G2336" s="8">
        <f t="shared" si="471"/>
        <v>7495311.7751584239</v>
      </c>
      <c r="H2336" s="8">
        <f t="shared" si="471"/>
        <v>7500747.5425768699</v>
      </c>
      <c r="I2336" s="8">
        <f t="shared" si="471"/>
        <v>7506183.3099953169</v>
      </c>
      <c r="J2336" s="8">
        <f t="shared" si="471"/>
        <v>7511619.0774135748</v>
      </c>
      <c r="K2336" s="8">
        <f t="shared" si="471"/>
        <v>7517400.98004496</v>
      </c>
      <c r="L2336" s="8">
        <f t="shared" si="471"/>
        <v>7523182.8826763444</v>
      </c>
      <c r="M2336" s="8">
        <f t="shared" si="471"/>
        <v>7528964.7853077296</v>
      </c>
      <c r="N2336" s="8">
        <f t="shared" si="471"/>
        <v>7534746.6879391149</v>
      </c>
      <c r="O2336" s="8">
        <f t="shared" si="471"/>
        <v>7540528.5905705001</v>
      </c>
      <c r="P2336" s="8">
        <f t="shared" si="471"/>
        <v>7509333.8627206208</v>
      </c>
    </row>
    <row r="2337" spans="1:16" x14ac:dyDescent="0.25">
      <c r="A2337" s="7"/>
      <c r="B2337" s="7"/>
      <c r="C2337" s="7"/>
      <c r="D2337" s="8"/>
      <c r="E2337" s="8"/>
      <c r="F2337" s="8"/>
      <c r="G2337" s="8"/>
      <c r="H2337" s="8"/>
      <c r="I2337" s="8"/>
      <c r="J2337" s="8"/>
      <c r="K2337" s="8"/>
      <c r="L2337" s="8"/>
      <c r="M2337" s="8"/>
      <c r="N2337" s="8"/>
      <c r="O2337" s="8"/>
      <c r="P2337" s="8"/>
    </row>
    <row r="2338" spans="1:16" x14ac:dyDescent="0.25">
      <c r="A2338" s="10" t="s">
        <v>28</v>
      </c>
      <c r="B2338" s="7"/>
      <c r="C2338" s="7"/>
      <c r="D2338" s="8"/>
      <c r="E2338" s="8"/>
      <c r="F2338" s="8"/>
      <c r="G2338" s="8"/>
      <c r="H2338" s="8"/>
      <c r="I2338" s="8"/>
      <c r="J2338" s="8"/>
      <c r="K2338" s="8"/>
      <c r="L2338" s="8"/>
      <c r="M2338" s="8"/>
      <c r="N2338" s="8"/>
      <c r="O2338" s="8"/>
      <c r="P2338" s="8"/>
    </row>
    <row r="2339" spans="1:16" x14ac:dyDescent="0.25">
      <c r="A2339" s="11" t="s">
        <v>16</v>
      </c>
      <c r="B2339" s="7"/>
      <c r="C2339" s="7"/>
      <c r="D2339" s="8">
        <f t="shared" ref="D2339:P2344" si="472">(D2309/D2324)*1000</f>
        <v>1165.8949062004444</v>
      </c>
      <c r="E2339" s="8">
        <f t="shared" si="472"/>
        <v>1054.4301910475804</v>
      </c>
      <c r="F2339" s="8">
        <f t="shared" si="472"/>
        <v>1035.9977731255501</v>
      </c>
      <c r="G2339" s="8">
        <f t="shared" si="472"/>
        <v>1049.9462426537054</v>
      </c>
      <c r="H2339" s="8">
        <f t="shared" si="472"/>
        <v>1202.7138880815189</v>
      </c>
      <c r="I2339" s="8">
        <f t="shared" si="472"/>
        <v>1343.5235960325758</v>
      </c>
      <c r="J2339" s="8">
        <f t="shared" si="472"/>
        <v>1442.3986816007132</v>
      </c>
      <c r="K2339" s="8">
        <f t="shared" si="472"/>
        <v>1471.1522437067483</v>
      </c>
      <c r="L2339" s="8">
        <f t="shared" si="472"/>
        <v>1427.8207159172794</v>
      </c>
      <c r="M2339" s="8">
        <f t="shared" si="472"/>
        <v>1295.8696674236498</v>
      </c>
      <c r="N2339" s="8">
        <f t="shared" si="472"/>
        <v>1099.7070613158789</v>
      </c>
      <c r="O2339" s="8">
        <f t="shared" si="472"/>
        <v>1075.6305573260047</v>
      </c>
      <c r="P2339" s="8">
        <f t="shared" si="472"/>
        <v>14666.692906418546</v>
      </c>
    </row>
    <row r="2340" spans="1:16" x14ac:dyDescent="0.25">
      <c r="A2340" s="11" t="s">
        <v>17</v>
      </c>
      <c r="B2340" s="7"/>
      <c r="C2340" s="7"/>
      <c r="D2340" s="8">
        <f t="shared" si="472"/>
        <v>7775.051708647391</v>
      </c>
      <c r="E2340" s="8">
        <f t="shared" si="472"/>
        <v>7083.542261846882</v>
      </c>
      <c r="F2340" s="8">
        <f t="shared" si="472"/>
        <v>7205.7729145654121</v>
      </c>
      <c r="G2340" s="8">
        <f t="shared" si="472"/>
        <v>7312.2663651054527</v>
      </c>
      <c r="H2340" s="8">
        <f t="shared" si="472"/>
        <v>8028.2134827101963</v>
      </c>
      <c r="I2340" s="8">
        <f t="shared" si="472"/>
        <v>8439.7345982158186</v>
      </c>
      <c r="J2340" s="8">
        <f t="shared" si="472"/>
        <v>8709.1876278299933</v>
      </c>
      <c r="K2340" s="8">
        <f t="shared" si="472"/>
        <v>8731.641766742996</v>
      </c>
      <c r="L2340" s="8">
        <f t="shared" si="472"/>
        <v>8598.8222761423149</v>
      </c>
      <c r="M2340" s="8">
        <f t="shared" si="472"/>
        <v>8163.7947382810034</v>
      </c>
      <c r="N2340" s="8">
        <f t="shared" si="472"/>
        <v>7524.0126571915298</v>
      </c>
      <c r="O2340" s="8">
        <f t="shared" si="472"/>
        <v>7626.4060794849329</v>
      </c>
      <c r="P2340" s="8">
        <f t="shared" si="472"/>
        <v>95201.062312478374</v>
      </c>
    </row>
    <row r="2341" spans="1:16" x14ac:dyDescent="0.25">
      <c r="A2341" s="11" t="s">
        <v>18</v>
      </c>
      <c r="B2341" s="7"/>
      <c r="C2341" s="7"/>
      <c r="D2341" s="8">
        <f t="shared" si="472"/>
        <v>17886.12651541454</v>
      </c>
      <c r="E2341" s="8">
        <f t="shared" si="472"/>
        <v>17437.374481262857</v>
      </c>
      <c r="F2341" s="8">
        <f t="shared" si="472"/>
        <v>16953.189710756258</v>
      </c>
      <c r="G2341" s="8">
        <f t="shared" si="472"/>
        <v>16646.415950329265</v>
      </c>
      <c r="H2341" s="8">
        <f t="shared" si="472"/>
        <v>16771.7538204335</v>
      </c>
      <c r="I2341" s="8">
        <f t="shared" si="472"/>
        <v>17161.066573048061</v>
      </c>
      <c r="J2341" s="8">
        <f t="shared" si="472"/>
        <v>17610.099860668532</v>
      </c>
      <c r="K2341" s="8">
        <f t="shared" si="472"/>
        <v>17949.912914705943</v>
      </c>
      <c r="L2341" s="8">
        <f t="shared" si="472"/>
        <v>18079.026308315013</v>
      </c>
      <c r="M2341" s="8">
        <f t="shared" si="472"/>
        <v>17981.484848756627</v>
      </c>
      <c r="N2341" s="8">
        <f t="shared" si="472"/>
        <v>17645.689665173624</v>
      </c>
      <c r="O2341" s="8">
        <f t="shared" si="472"/>
        <v>17360.27173286333</v>
      </c>
      <c r="P2341" s="8">
        <f t="shared" si="472"/>
        <v>209338.5560910475</v>
      </c>
    </row>
    <row r="2342" spans="1:16" x14ac:dyDescent="0.25">
      <c r="A2342" s="11" t="s">
        <v>19</v>
      </c>
      <c r="B2342" s="7"/>
      <c r="C2342" s="7"/>
      <c r="D2342" s="8">
        <f t="shared" si="472"/>
        <v>9293.312745977968</v>
      </c>
      <c r="E2342" s="8">
        <f t="shared" si="472"/>
        <v>8581.8853243240228</v>
      </c>
      <c r="F2342" s="8">
        <f t="shared" si="472"/>
        <v>8582.1120580999541</v>
      </c>
      <c r="G2342" s="8">
        <f t="shared" si="472"/>
        <v>8981.6942491524587</v>
      </c>
      <c r="H2342" s="8">
        <f t="shared" si="472"/>
        <v>8916.0577332588218</v>
      </c>
      <c r="I2342" s="8">
        <f t="shared" si="472"/>
        <v>8303.2881493659588</v>
      </c>
      <c r="J2342" s="8">
        <f t="shared" si="472"/>
        <v>8614.1817715922443</v>
      </c>
      <c r="K2342" s="8">
        <f t="shared" si="472"/>
        <v>10046.993702128293</v>
      </c>
      <c r="L2342" s="8">
        <f t="shared" si="472"/>
        <v>8788.292296757696</v>
      </c>
      <c r="M2342" s="8">
        <f t="shared" si="472"/>
        <v>8163.5232161202675</v>
      </c>
      <c r="N2342" s="8">
        <f t="shared" si="472"/>
        <v>8047.3183256596512</v>
      </c>
      <c r="O2342" s="8">
        <f t="shared" si="472"/>
        <v>9329.5054480300441</v>
      </c>
      <c r="P2342" s="8">
        <f t="shared" si="472"/>
        <v>105646.4626042773</v>
      </c>
    </row>
    <row r="2343" spans="1:16" x14ac:dyDescent="0.25">
      <c r="A2343" s="11" t="s">
        <v>20</v>
      </c>
      <c r="B2343" s="7"/>
      <c r="C2343" s="7"/>
      <c r="D2343" s="8">
        <f t="shared" si="472"/>
        <v>10643.169981480583</v>
      </c>
      <c r="E2343" s="8">
        <f t="shared" si="472"/>
        <v>10997.267332222875</v>
      </c>
      <c r="F2343" s="8">
        <f t="shared" si="472"/>
        <v>12393.776362450169</v>
      </c>
      <c r="G2343" s="8">
        <f t="shared" si="472"/>
        <v>12324.900116757886</v>
      </c>
      <c r="H2343" s="8">
        <f t="shared" si="472"/>
        <v>13949.73265071125</v>
      </c>
      <c r="I2343" s="8">
        <f t="shared" si="472"/>
        <v>13099.209808935821</v>
      </c>
      <c r="J2343" s="8">
        <f t="shared" si="472"/>
        <v>12503.206727006987</v>
      </c>
      <c r="K2343" s="8">
        <f t="shared" si="472"/>
        <v>12396.619217303596</v>
      </c>
      <c r="L2343" s="8">
        <f t="shared" si="472"/>
        <v>13344.120769890054</v>
      </c>
      <c r="M2343" s="8">
        <f t="shared" si="472"/>
        <v>12724.324188591941</v>
      </c>
      <c r="N2343" s="8">
        <f t="shared" si="472"/>
        <v>12331.457449753958</v>
      </c>
      <c r="O2343" s="8">
        <f t="shared" si="472"/>
        <v>11836.812683956883</v>
      </c>
      <c r="P2343" s="8">
        <f t="shared" si="472"/>
        <v>148548.28069939997</v>
      </c>
    </row>
    <row r="2344" spans="1:16" x14ac:dyDescent="0.25">
      <c r="A2344" s="11" t="s">
        <v>21</v>
      </c>
      <c r="B2344" s="7"/>
      <c r="C2344" s="7"/>
      <c r="D2344" s="8">
        <f>(D2314/D2329)*1000</f>
        <v>286412.34770014317</v>
      </c>
      <c r="E2344" s="8">
        <f t="shared" si="472"/>
        <v>261268.5225220198</v>
      </c>
      <c r="F2344" s="8">
        <f t="shared" si="472"/>
        <v>245941.97256211922</v>
      </c>
      <c r="G2344" s="8">
        <f t="shared" si="472"/>
        <v>285643.19845300051</v>
      </c>
      <c r="H2344" s="8">
        <f t="shared" si="472"/>
        <v>289994.45647155843</v>
      </c>
      <c r="I2344" s="8">
        <f t="shared" si="472"/>
        <v>285785.80445150606</v>
      </c>
      <c r="J2344" s="8">
        <f t="shared" si="472"/>
        <v>300243.19698218611</v>
      </c>
      <c r="K2344" s="8">
        <f t="shared" si="472"/>
        <v>301848.405615144</v>
      </c>
      <c r="L2344" s="8">
        <f t="shared" si="472"/>
        <v>299536.01385966211</v>
      </c>
      <c r="M2344" s="8">
        <f t="shared" si="472"/>
        <v>296633.88464015321</v>
      </c>
      <c r="N2344" s="8">
        <f t="shared" si="472"/>
        <v>269159.23600723094</v>
      </c>
      <c r="O2344" s="8">
        <f t="shared" si="472"/>
        <v>256429.01142647958</v>
      </c>
      <c r="P2344" s="8">
        <f t="shared" si="472"/>
        <v>3378896.0506912032</v>
      </c>
    </row>
    <row r="2345" spans="1:16" x14ac:dyDescent="0.25">
      <c r="A2345" s="11"/>
      <c r="B2345" s="7"/>
      <c r="C2345" s="7"/>
      <c r="D2345" s="8"/>
      <c r="E2345" s="8"/>
      <c r="F2345" s="8"/>
      <c r="G2345" s="8"/>
      <c r="H2345" s="8"/>
      <c r="I2345" s="8"/>
      <c r="J2345" s="8"/>
      <c r="K2345" s="8"/>
      <c r="L2345" s="8"/>
      <c r="M2345" s="8"/>
      <c r="N2345" s="8"/>
      <c r="O2345" s="8"/>
      <c r="P2345" s="8"/>
    </row>
    <row r="2346" spans="1:16" x14ac:dyDescent="0.25">
      <c r="A2346" s="10" t="s">
        <v>22</v>
      </c>
      <c r="B2346" s="7"/>
      <c r="C2346" s="7"/>
      <c r="D2346" s="8"/>
      <c r="E2346" s="8"/>
      <c r="F2346" s="8"/>
      <c r="G2346" s="8"/>
      <c r="H2346" s="8"/>
      <c r="I2346" s="8"/>
      <c r="J2346" s="8"/>
      <c r="K2346" s="8"/>
      <c r="L2346" s="8"/>
      <c r="M2346" s="8"/>
      <c r="N2346" s="8"/>
      <c r="O2346" s="8"/>
      <c r="P2346" s="8"/>
    </row>
    <row r="2347" spans="1:16" x14ac:dyDescent="0.25">
      <c r="A2347" s="10" t="s">
        <v>28</v>
      </c>
      <c r="B2347" s="7"/>
      <c r="C2347" s="7"/>
      <c r="D2347" s="8">
        <f t="shared" ref="D2347:P2347" si="473">(D2317/D2332)*1000</f>
        <v>1830.0105278865792</v>
      </c>
      <c r="E2347" s="8">
        <f t="shared" si="473"/>
        <v>1664.0836179399373</v>
      </c>
      <c r="F2347" s="8">
        <f t="shared" si="473"/>
        <v>1659.3991936243042</v>
      </c>
      <c r="G2347" s="8">
        <f t="shared" si="473"/>
        <v>1682.8349365375111</v>
      </c>
      <c r="H2347" s="8">
        <f t="shared" si="473"/>
        <v>1887.892875204838</v>
      </c>
      <c r="I2347" s="8">
        <f t="shared" si="473"/>
        <v>2052.6088834243719</v>
      </c>
      <c r="J2347" s="8">
        <f t="shared" si="473"/>
        <v>2166.8610469563441</v>
      </c>
      <c r="K2347" s="8">
        <f t="shared" si="473"/>
        <v>2195.5907817218476</v>
      </c>
      <c r="L2347" s="8">
        <f t="shared" si="473"/>
        <v>2142.3903520575177</v>
      </c>
      <c r="M2347" s="8">
        <f t="shared" si="473"/>
        <v>1981.603940081686</v>
      </c>
      <c r="N2347" s="8">
        <f t="shared" si="473"/>
        <v>1744.1941982259341</v>
      </c>
      <c r="O2347" s="8">
        <f t="shared" si="473"/>
        <v>1733.122077220082</v>
      </c>
      <c r="P2347" s="8">
        <f t="shared" si="473"/>
        <v>22742.474547796945</v>
      </c>
    </row>
    <row r="2348" spans="1:16" x14ac:dyDescent="0.25">
      <c r="A2348" s="10"/>
      <c r="B2348" s="7"/>
      <c r="C2348" s="7"/>
      <c r="D2348" s="8"/>
      <c r="E2348" s="8"/>
      <c r="F2348" s="8"/>
      <c r="G2348" s="8"/>
      <c r="H2348" s="8"/>
      <c r="I2348" s="8"/>
      <c r="J2348" s="8"/>
      <c r="K2348" s="8"/>
      <c r="L2348" s="8"/>
      <c r="M2348" s="8"/>
      <c r="N2348" s="8"/>
      <c r="O2348" s="8"/>
      <c r="P2348" s="8"/>
    </row>
    <row r="2349" spans="1:16" x14ac:dyDescent="0.25">
      <c r="A2349" s="11" t="s">
        <v>24</v>
      </c>
      <c r="B2349" s="7"/>
      <c r="C2349" s="7"/>
      <c r="D2349" s="8">
        <f t="shared" ref="D2349:P2349" si="474">(D2319/D2334)*1000</f>
        <v>284913423.66114622</v>
      </c>
      <c r="E2349" s="8">
        <f t="shared" si="474"/>
        <v>282724204.99578089</v>
      </c>
      <c r="F2349" s="8">
        <f t="shared" si="474"/>
        <v>273320244.75423467</v>
      </c>
      <c r="G2349" s="8">
        <f t="shared" si="474"/>
        <v>322555330.39867789</v>
      </c>
      <c r="H2349" s="8">
        <f t="shared" si="474"/>
        <v>350723198.62116808</v>
      </c>
      <c r="I2349" s="8">
        <f t="shared" si="474"/>
        <v>361308343.86646867</v>
      </c>
      <c r="J2349" s="8">
        <f t="shared" si="474"/>
        <v>376252979.15468377</v>
      </c>
      <c r="K2349" s="8">
        <f t="shared" si="474"/>
        <v>363308306.9181847</v>
      </c>
      <c r="L2349" s="8">
        <f t="shared" si="474"/>
        <v>384322167.40939587</v>
      </c>
      <c r="M2349" s="8">
        <f t="shared" si="474"/>
        <v>370378768.20044279</v>
      </c>
      <c r="N2349" s="8">
        <f t="shared" si="474"/>
        <v>339242260.45692652</v>
      </c>
      <c r="O2349" s="8">
        <f t="shared" si="474"/>
        <v>304279555.1121276</v>
      </c>
      <c r="P2349" s="8">
        <f t="shared" si="474"/>
        <v>4013328783.5492377</v>
      </c>
    </row>
    <row r="2350" spans="1:16" x14ac:dyDescent="0.25">
      <c r="A2350" s="7"/>
      <c r="B2350" s="7"/>
      <c r="C2350" s="7"/>
      <c r="D2350" s="8"/>
      <c r="E2350" s="8"/>
      <c r="F2350" s="8"/>
      <c r="G2350" s="8"/>
      <c r="H2350" s="8"/>
      <c r="I2350" s="8"/>
      <c r="J2350" s="8"/>
      <c r="K2350" s="8"/>
      <c r="L2350" s="8"/>
      <c r="M2350" s="8"/>
      <c r="N2350" s="8"/>
      <c r="O2350" s="8"/>
      <c r="P2350" s="8"/>
    </row>
    <row r="2351" spans="1:16" x14ac:dyDescent="0.25">
      <c r="A2351" s="14" t="s">
        <v>29</v>
      </c>
      <c r="B2351" s="7"/>
      <c r="C2351" s="7"/>
      <c r="D2351" s="8">
        <f t="shared" ref="D2351:P2351" si="475">(D2321/D2336)*1000</f>
        <v>1906.2002386115485</v>
      </c>
      <c r="E2351" s="8">
        <f t="shared" si="475"/>
        <v>1739.6330329486989</v>
      </c>
      <c r="F2351" s="8">
        <f t="shared" si="475"/>
        <v>1732.3826676024037</v>
      </c>
      <c r="G2351" s="8">
        <f t="shared" si="475"/>
        <v>1768.9030434394213</v>
      </c>
      <c r="H2351" s="8">
        <f t="shared" si="475"/>
        <v>1981.4092370707654</v>
      </c>
      <c r="I2351" s="8">
        <f t="shared" si="475"/>
        <v>2148.877859636681</v>
      </c>
      <c r="J2351" s="8">
        <f t="shared" si="475"/>
        <v>2267.0393995634331</v>
      </c>
      <c r="K2351" s="8">
        <f t="shared" si="475"/>
        <v>2292.2481536757464</v>
      </c>
      <c r="L2351" s="8">
        <f t="shared" si="475"/>
        <v>2244.5598808360933</v>
      </c>
      <c r="M2351" s="8">
        <f t="shared" si="475"/>
        <v>2079.9911147220214</v>
      </c>
      <c r="N2351" s="8">
        <f t="shared" si="475"/>
        <v>1834.2411580808027</v>
      </c>
      <c r="O2351" s="8">
        <f t="shared" si="475"/>
        <v>1813.8267170434895</v>
      </c>
      <c r="P2351" s="8">
        <f t="shared" si="475"/>
        <v>23811.359249008161</v>
      </c>
    </row>
    <row r="2353" spans="1:32" x14ac:dyDescent="0.25">
      <c r="A2353" s="1" t="s">
        <v>82</v>
      </c>
      <c r="B2353" s="2"/>
      <c r="C2353" s="2"/>
      <c r="D2353" s="3"/>
      <c r="E2353" s="3"/>
      <c r="F2353" s="3"/>
      <c r="G2353" s="3"/>
      <c r="H2353" s="3"/>
      <c r="I2353" s="3"/>
      <c r="J2353" s="2"/>
      <c r="K2353" s="3"/>
      <c r="L2353" s="3"/>
      <c r="M2353" s="3"/>
      <c r="N2353" s="3"/>
      <c r="O2353" s="3"/>
      <c r="P2353" s="3"/>
    </row>
    <row r="2354" spans="1:32" x14ac:dyDescent="0.25">
      <c r="A2354" s="1" t="s">
        <v>1</v>
      </c>
      <c r="B2354" s="2"/>
      <c r="C2354" s="2"/>
      <c r="D2354" s="3"/>
      <c r="E2354" s="3"/>
      <c r="F2354" s="3"/>
      <c r="G2354" s="3"/>
      <c r="H2354" s="3"/>
      <c r="I2354" s="2"/>
      <c r="J2354" s="3"/>
      <c r="K2354" s="3"/>
      <c r="L2354" s="3"/>
      <c r="M2354" s="3"/>
      <c r="N2354" s="3"/>
      <c r="O2354" s="3"/>
      <c r="P2354" s="3"/>
    </row>
    <row r="2355" spans="1:32" x14ac:dyDescent="0.25">
      <c r="A2355" s="1" t="s">
        <v>31</v>
      </c>
      <c r="B2355" s="2"/>
      <c r="C2355" s="2"/>
      <c r="D2355" s="3"/>
      <c r="E2355" s="3"/>
      <c r="F2355" s="3"/>
      <c r="G2355" s="3"/>
      <c r="H2355" s="3"/>
      <c r="I2355" s="2"/>
      <c r="J2355" s="3"/>
      <c r="K2355" s="3"/>
      <c r="L2355" s="3"/>
      <c r="M2355" s="3"/>
      <c r="N2355" s="3"/>
      <c r="O2355" s="3"/>
      <c r="P2355" s="3"/>
    </row>
    <row r="2356" spans="1:32" x14ac:dyDescent="0.25">
      <c r="A2356" s="7"/>
      <c r="B2356" s="7"/>
      <c r="C2356" s="7"/>
      <c r="D2356" s="8"/>
      <c r="E2356" s="8"/>
      <c r="F2356" s="8"/>
      <c r="G2356" s="8"/>
      <c r="H2356" s="8"/>
      <c r="I2356" s="8"/>
      <c r="J2356" s="8"/>
      <c r="K2356" s="8"/>
      <c r="L2356" s="8"/>
      <c r="M2356" s="8"/>
      <c r="N2356" s="8"/>
      <c r="O2356" s="8"/>
      <c r="P2356" s="8"/>
    </row>
    <row r="2357" spans="1:32" x14ac:dyDescent="0.25">
      <c r="A2357" s="7"/>
      <c r="B2357" s="7"/>
      <c r="C2357" s="7"/>
      <c r="D2357" s="9" t="s">
        <v>2</v>
      </c>
      <c r="E2357" s="9" t="s">
        <v>3</v>
      </c>
      <c r="F2357" s="9" t="s">
        <v>4</v>
      </c>
      <c r="G2357" s="9" t="s">
        <v>5</v>
      </c>
      <c r="H2357" s="9" t="s">
        <v>6</v>
      </c>
      <c r="I2357" s="9" t="s">
        <v>7</v>
      </c>
      <c r="J2357" s="9" t="s">
        <v>8</v>
      </c>
      <c r="K2357" s="9" t="s">
        <v>9</v>
      </c>
      <c r="L2357" s="9" t="s">
        <v>10</v>
      </c>
      <c r="M2357" s="9" t="s">
        <v>11</v>
      </c>
      <c r="N2357" s="9" t="s">
        <v>12</v>
      </c>
      <c r="O2357" s="9" t="s">
        <v>13</v>
      </c>
      <c r="P2357" s="9" t="s">
        <v>14</v>
      </c>
      <c r="U2357" s="9" t="s">
        <v>2</v>
      </c>
      <c r="V2357" s="9" t="s">
        <v>3</v>
      </c>
      <c r="W2357" s="9" t="s">
        <v>4</v>
      </c>
      <c r="X2357" s="9" t="s">
        <v>5</v>
      </c>
      <c r="Y2357" s="9" t="s">
        <v>6</v>
      </c>
      <c r="Z2357" s="9" t="s">
        <v>7</v>
      </c>
      <c r="AA2357" s="9" t="s">
        <v>8</v>
      </c>
      <c r="AB2357" s="9" t="s">
        <v>9</v>
      </c>
      <c r="AC2357" s="9" t="s">
        <v>10</v>
      </c>
      <c r="AD2357" s="9" t="s">
        <v>11</v>
      </c>
      <c r="AE2357" s="9" t="s">
        <v>12</v>
      </c>
      <c r="AF2357" s="9" t="s">
        <v>13</v>
      </c>
    </row>
    <row r="2358" spans="1:32" x14ac:dyDescent="0.25">
      <c r="A2358" s="10" t="s">
        <v>15</v>
      </c>
      <c r="B2358" s="7"/>
      <c r="C2358" s="7"/>
      <c r="D2358" s="8"/>
      <c r="E2358" s="8"/>
      <c r="F2358" s="8"/>
      <c r="G2358" s="8"/>
      <c r="H2358" s="8"/>
      <c r="I2358" s="8"/>
      <c r="J2358" s="8"/>
      <c r="K2358" s="8"/>
      <c r="L2358" s="8"/>
      <c r="M2358" s="8"/>
      <c r="N2358" s="8"/>
      <c r="O2358" s="8"/>
      <c r="P2358" s="8"/>
    </row>
    <row r="2359" spans="1:32" x14ac:dyDescent="0.25">
      <c r="A2359" s="11" t="s">
        <v>16</v>
      </c>
      <c r="B2359" s="7"/>
      <c r="C2359" s="7"/>
      <c r="D2359" s="8">
        <v>7982357.1267530872</v>
      </c>
      <c r="E2359" s="8">
        <v>7224069.8118693288</v>
      </c>
      <c r="F2359" s="8">
        <v>7102439.8041358739</v>
      </c>
      <c r="G2359" s="8">
        <v>7202983.6502633207</v>
      </c>
      <c r="H2359" s="8">
        <v>8255331.748665967</v>
      </c>
      <c r="I2359" s="8">
        <v>9227349.9342776351</v>
      </c>
      <c r="J2359" s="8">
        <v>9913955.7765446231</v>
      </c>
      <c r="K2359" s="8">
        <v>10120268.52183605</v>
      </c>
      <c r="L2359" s="8">
        <v>9831475.210059125</v>
      </c>
      <c r="M2359" s="8">
        <v>8931335.7408408914</v>
      </c>
      <c r="N2359" s="8">
        <v>7587266.4387938157</v>
      </c>
      <c r="O2359" s="8">
        <v>7427351.6547358828</v>
      </c>
      <c r="P2359" s="8">
        <f>SUM(D2359:O2359)</f>
        <v>100806185.4187756</v>
      </c>
      <c r="U2359" s="22">
        <f>+AF2309+1</f>
        <v>457</v>
      </c>
      <c r="V2359" s="22">
        <f>+U2359+1</f>
        <v>458</v>
      </c>
      <c r="W2359" s="22">
        <f t="shared" ref="W2359:AF2359" si="476">+V2359+1</f>
        <v>459</v>
      </c>
      <c r="X2359" s="22">
        <f t="shared" si="476"/>
        <v>460</v>
      </c>
      <c r="Y2359" s="22">
        <f t="shared" si="476"/>
        <v>461</v>
      </c>
      <c r="Z2359" s="22">
        <f t="shared" si="476"/>
        <v>462</v>
      </c>
      <c r="AA2359" s="22">
        <f t="shared" si="476"/>
        <v>463</v>
      </c>
      <c r="AB2359" s="22">
        <f t="shared" si="476"/>
        <v>464</v>
      </c>
      <c r="AC2359" s="22">
        <f t="shared" si="476"/>
        <v>465</v>
      </c>
      <c r="AD2359" s="22">
        <f t="shared" si="476"/>
        <v>466</v>
      </c>
      <c r="AE2359" s="22">
        <f t="shared" si="476"/>
        <v>467</v>
      </c>
      <c r="AF2359" s="22">
        <f t="shared" si="476"/>
        <v>468</v>
      </c>
    </row>
    <row r="2360" spans="1:32" x14ac:dyDescent="0.25">
      <c r="A2360" s="11" t="s">
        <v>17</v>
      </c>
      <c r="B2360" s="7"/>
      <c r="C2360" s="7"/>
      <c r="D2360" s="8">
        <v>5499008.6021498572</v>
      </c>
      <c r="E2360" s="8">
        <v>5017663.5732262339</v>
      </c>
      <c r="F2360" s="8">
        <v>5112602.6470874418</v>
      </c>
      <c r="G2360" s="8">
        <v>5195609.16766138</v>
      </c>
      <c r="H2360" s="8">
        <v>5707105.2584396098</v>
      </c>
      <c r="I2360" s="8">
        <v>5999004.8814724023</v>
      </c>
      <c r="J2360" s="8">
        <v>6188402.9761419259</v>
      </c>
      <c r="K2360" s="8">
        <v>6202937.1231877506</v>
      </c>
      <c r="L2360" s="8">
        <v>6109392.322112754</v>
      </c>
      <c r="M2360" s="8">
        <v>5803051.6673387662</v>
      </c>
      <c r="N2360" s="8">
        <v>5352388.7319141738</v>
      </c>
      <c r="O2360" s="8">
        <v>5429204.5372908199</v>
      </c>
      <c r="P2360" s="8">
        <f>SUM(D2360:O2360)</f>
        <v>67616371.488023117</v>
      </c>
    </row>
    <row r="2361" spans="1:32" x14ac:dyDescent="0.25">
      <c r="A2361" s="11" t="s">
        <v>18</v>
      </c>
      <c r="B2361" s="7"/>
      <c r="C2361" s="7"/>
      <c r="D2361" s="8">
        <v>292452.13329785923</v>
      </c>
      <c r="E2361" s="8">
        <v>291716.45440762513</v>
      </c>
      <c r="F2361" s="8">
        <v>292067.90995997016</v>
      </c>
      <c r="G2361" s="8">
        <v>292646.51217352098</v>
      </c>
      <c r="H2361" s="8">
        <v>293794.38283318008</v>
      </c>
      <c r="I2361" s="8">
        <v>294683.00976876036</v>
      </c>
      <c r="J2361" s="8">
        <v>295326.55469058233</v>
      </c>
      <c r="K2361" s="8">
        <v>295399.59941578005</v>
      </c>
      <c r="L2361" s="8">
        <v>294699.46010020474</v>
      </c>
      <c r="M2361" s="8">
        <v>293638.48081326066</v>
      </c>
      <c r="N2361" s="8">
        <v>292050.28844520735</v>
      </c>
      <c r="O2361" s="8">
        <v>291744.81043751282</v>
      </c>
      <c r="P2361" s="8">
        <f t="shared" ref="P2361:P2364" si="477">SUM(D2361:O2361)</f>
        <v>3520219.5963434633</v>
      </c>
    </row>
    <row r="2362" spans="1:32" x14ac:dyDescent="0.25">
      <c r="A2362" s="11" t="s">
        <v>19</v>
      </c>
      <c r="B2362" s="7"/>
      <c r="C2362" s="7"/>
      <c r="D2362" s="8">
        <v>62039.219081192728</v>
      </c>
      <c r="E2362" s="8">
        <v>57332.560497675266</v>
      </c>
      <c r="F2362" s="8">
        <v>57376.661100610072</v>
      </c>
      <c r="G2362" s="8">
        <v>60092.65846332306</v>
      </c>
      <c r="H2362" s="8">
        <v>59697.711372159421</v>
      </c>
      <c r="I2362" s="8">
        <v>55636.036030976764</v>
      </c>
      <c r="J2362" s="8">
        <v>57761.832590244725</v>
      </c>
      <c r="K2362" s="8">
        <v>67419.189197432977</v>
      </c>
      <c r="L2362" s="8">
        <v>59016.296770121138</v>
      </c>
      <c r="M2362" s="8">
        <v>54861.131775257832</v>
      </c>
      <c r="N2362" s="8">
        <v>54119.974668964016</v>
      </c>
      <c r="O2362" s="8">
        <v>62789.048798308082</v>
      </c>
      <c r="P2362" s="8">
        <f t="shared" si="477"/>
        <v>708142.32034626615</v>
      </c>
    </row>
    <row r="2363" spans="1:32" x14ac:dyDescent="0.25">
      <c r="A2363" s="11" t="s">
        <v>20</v>
      </c>
      <c r="B2363" s="7"/>
      <c r="C2363" s="7"/>
      <c r="D2363" s="8">
        <v>1558.0323532200291</v>
      </c>
      <c r="E2363" s="8">
        <v>1609.6125941345288</v>
      </c>
      <c r="F2363" s="8">
        <v>1814.1750668416964</v>
      </c>
      <c r="G2363" s="8">
        <v>1804.5102683100017</v>
      </c>
      <c r="H2363" s="8">
        <v>2042.8820317298819</v>
      </c>
      <c r="I2363" s="8">
        <v>1918.2872983997108</v>
      </c>
      <c r="J2363" s="8">
        <v>1831.2226462745828</v>
      </c>
      <c r="K2363" s="8">
        <v>1815.5789262846322</v>
      </c>
      <c r="L2363" s="8">
        <v>1953.9420972763971</v>
      </c>
      <c r="M2363" s="8">
        <v>1862.9856397547508</v>
      </c>
      <c r="N2363" s="8">
        <v>1804.9612334796698</v>
      </c>
      <c r="O2363" s="8">
        <v>1721.0390403100573</v>
      </c>
      <c r="P2363" s="8">
        <f t="shared" si="477"/>
        <v>21737.229196015938</v>
      </c>
    </row>
    <row r="2364" spans="1:32" x14ac:dyDescent="0.25">
      <c r="A2364" s="11" t="s">
        <v>21</v>
      </c>
      <c r="B2364" s="7"/>
      <c r="C2364" s="7"/>
      <c r="D2364" s="8">
        <v>7733.1333917111133</v>
      </c>
      <c r="E2364" s="8">
        <v>7054.250115636014</v>
      </c>
      <c r="F2364" s="8">
        <v>6640.4332540035366</v>
      </c>
      <c r="G2364" s="8">
        <v>7712.3663367122481</v>
      </c>
      <c r="H2364" s="8">
        <v>7829.8503473878036</v>
      </c>
      <c r="I2364" s="8">
        <v>7716.2167239248956</v>
      </c>
      <c r="J2364" s="8">
        <v>8106.5663264300138</v>
      </c>
      <c r="K2364" s="8">
        <v>8149.9069446549456</v>
      </c>
      <c r="L2364" s="8">
        <v>8087.4723699071628</v>
      </c>
      <c r="M2364" s="8">
        <v>8009.1148844363388</v>
      </c>
      <c r="N2364" s="8">
        <v>7267.2993749065317</v>
      </c>
      <c r="O2364" s="8">
        <v>6923.5833067834328</v>
      </c>
      <c r="P2364" s="8">
        <f t="shared" si="477"/>
        <v>91230.193376494033</v>
      </c>
    </row>
    <row r="2365" spans="1:32" x14ac:dyDescent="0.25">
      <c r="A2365" s="11"/>
      <c r="B2365" s="7"/>
      <c r="C2365" s="7"/>
      <c r="D2365" s="8"/>
      <c r="E2365" s="8"/>
      <c r="F2365" s="8"/>
      <c r="G2365" s="8"/>
      <c r="H2365" s="8"/>
      <c r="I2365" s="8"/>
      <c r="J2365" s="8"/>
      <c r="K2365" s="8"/>
      <c r="L2365" s="8"/>
      <c r="M2365" s="8"/>
      <c r="N2365" s="8"/>
      <c r="O2365" s="8"/>
      <c r="P2365" s="8"/>
    </row>
    <row r="2366" spans="1:32" x14ac:dyDescent="0.25">
      <c r="A2366" s="10" t="s">
        <v>22</v>
      </c>
      <c r="B2366" s="7"/>
      <c r="C2366" s="7"/>
      <c r="D2366" s="8"/>
      <c r="E2366" s="8"/>
      <c r="F2366" s="8"/>
      <c r="G2366" s="8"/>
      <c r="H2366" s="8"/>
      <c r="I2366" s="8"/>
      <c r="J2366" s="8"/>
      <c r="K2366" s="8"/>
      <c r="L2366" s="8"/>
      <c r="M2366" s="8"/>
      <c r="N2366" s="8"/>
      <c r="O2366" s="8"/>
      <c r="P2366" s="8"/>
    </row>
    <row r="2367" spans="1:32" x14ac:dyDescent="0.25">
      <c r="A2367" s="10" t="s">
        <v>23</v>
      </c>
      <c r="B2367" s="7"/>
      <c r="C2367" s="7"/>
      <c r="D2367" s="8">
        <f t="shared" ref="D2367:P2367" si="478">SUM(D2359:D2366)</f>
        <v>13845148.247026928</v>
      </c>
      <c r="E2367" s="8">
        <f t="shared" si="478"/>
        <v>12599446.262710635</v>
      </c>
      <c r="F2367" s="8">
        <f t="shared" si="478"/>
        <v>12572941.63060474</v>
      </c>
      <c r="G2367" s="8">
        <f t="shared" si="478"/>
        <v>12760848.865166567</v>
      </c>
      <c r="H2367" s="8">
        <f t="shared" si="478"/>
        <v>14325801.833690036</v>
      </c>
      <c r="I2367" s="8">
        <f t="shared" si="478"/>
        <v>15586308.365572097</v>
      </c>
      <c r="J2367" s="8">
        <f t="shared" si="478"/>
        <v>16465384.92894008</v>
      </c>
      <c r="K2367" s="8">
        <f t="shared" si="478"/>
        <v>16695989.919507951</v>
      </c>
      <c r="L2367" s="8">
        <f t="shared" si="478"/>
        <v>16304624.70350939</v>
      </c>
      <c r="M2367" s="8">
        <f t="shared" si="478"/>
        <v>15092759.121292368</v>
      </c>
      <c r="N2367" s="8">
        <f t="shared" si="478"/>
        <v>13294897.694430549</v>
      </c>
      <c r="O2367" s="8">
        <f t="shared" si="478"/>
        <v>13219734.673609618</v>
      </c>
      <c r="P2367" s="8">
        <f t="shared" si="478"/>
        <v>172763886.24606094</v>
      </c>
    </row>
    <row r="2368" spans="1:32" x14ac:dyDescent="0.25">
      <c r="A2368" s="10"/>
      <c r="B2368" s="7"/>
      <c r="C2368" s="7"/>
      <c r="D2368" s="8"/>
      <c r="E2368" s="8"/>
      <c r="F2368" s="8"/>
      <c r="G2368" s="8"/>
      <c r="H2368" s="8"/>
      <c r="I2368" s="8"/>
      <c r="J2368" s="8"/>
      <c r="K2368" s="8"/>
      <c r="L2368" s="8"/>
      <c r="M2368" s="8"/>
      <c r="N2368" s="8"/>
      <c r="O2368" s="8"/>
      <c r="P2368" s="8"/>
    </row>
    <row r="2369" spans="1:16" x14ac:dyDescent="0.25">
      <c r="A2369" s="11" t="s">
        <v>24</v>
      </c>
      <c r="B2369" s="7"/>
      <c r="C2369" s="7"/>
      <c r="D2369" s="8">
        <v>569826.84732229239</v>
      </c>
      <c r="E2369" s="8">
        <v>565448.40999156178</v>
      </c>
      <c r="F2369" s="8">
        <v>546640.48950846936</v>
      </c>
      <c r="G2369" s="8">
        <v>645110.66079735581</v>
      </c>
      <c r="H2369" s="8">
        <v>701446.39724233618</v>
      </c>
      <c r="I2369" s="8">
        <v>722616.68773293728</v>
      </c>
      <c r="J2369" s="8">
        <v>752505.95830936753</v>
      </c>
      <c r="K2369" s="8">
        <v>726616.61383636936</v>
      </c>
      <c r="L2369" s="8">
        <v>768644.33481879171</v>
      </c>
      <c r="M2369" s="8">
        <v>740757.53640088555</v>
      </c>
      <c r="N2369" s="8">
        <v>678484.52091385308</v>
      </c>
      <c r="O2369" s="8">
        <v>608559.11022425524</v>
      </c>
      <c r="P2369" s="8">
        <f>SUM(D2369:O2369)</f>
        <v>8026657.5670984751</v>
      </c>
    </row>
    <row r="2370" spans="1:16" x14ac:dyDescent="0.25">
      <c r="A2370" s="7"/>
      <c r="B2370" s="7"/>
      <c r="C2370" s="7"/>
      <c r="D2370" s="8"/>
      <c r="E2370" s="8"/>
      <c r="F2370" s="8"/>
      <c r="G2370" s="8"/>
      <c r="H2370" s="8"/>
      <c r="I2370" s="8"/>
      <c r="J2370" s="8"/>
      <c r="K2370" s="8"/>
      <c r="L2370" s="8"/>
      <c r="M2370" s="8"/>
      <c r="N2370" s="8"/>
      <c r="O2370" s="8"/>
      <c r="P2370" s="8"/>
    </row>
    <row r="2371" spans="1:16" x14ac:dyDescent="0.25">
      <c r="A2371" s="10" t="s">
        <v>25</v>
      </c>
      <c r="B2371" s="7"/>
      <c r="C2371" s="7"/>
      <c r="D2371" s="8">
        <f t="shared" ref="D2371:P2371" si="479">SUM(D2367:D2369)</f>
        <v>14414975.09434922</v>
      </c>
      <c r="E2371" s="8">
        <f t="shared" si="479"/>
        <v>13164894.672702197</v>
      </c>
      <c r="F2371" s="8">
        <f t="shared" si="479"/>
        <v>13119582.120113209</v>
      </c>
      <c r="G2371" s="8">
        <f t="shared" si="479"/>
        <v>13405959.525963923</v>
      </c>
      <c r="H2371" s="8">
        <f t="shared" si="479"/>
        <v>15027248.230932372</v>
      </c>
      <c r="I2371" s="8">
        <f t="shared" si="479"/>
        <v>16308925.053305034</v>
      </c>
      <c r="J2371" s="8">
        <f t="shared" si="479"/>
        <v>17217890.887249447</v>
      </c>
      <c r="K2371" s="8">
        <f t="shared" si="479"/>
        <v>17422606.533344321</v>
      </c>
      <c r="L2371" s="8">
        <f t="shared" si="479"/>
        <v>17073269.038328182</v>
      </c>
      <c r="M2371" s="8">
        <f t="shared" si="479"/>
        <v>15833516.657693254</v>
      </c>
      <c r="N2371" s="8">
        <f t="shared" si="479"/>
        <v>13973382.215344401</v>
      </c>
      <c r="O2371" s="8">
        <f t="shared" si="479"/>
        <v>13828293.783833873</v>
      </c>
      <c r="P2371" s="8">
        <f t="shared" si="479"/>
        <v>180790543.81315941</v>
      </c>
    </row>
    <row r="2372" spans="1:16" x14ac:dyDescent="0.25">
      <c r="A2372" s="7"/>
      <c r="B2372" s="7"/>
      <c r="C2372" s="7"/>
      <c r="D2372" s="8"/>
      <c r="E2372" s="8"/>
      <c r="F2372" s="8"/>
      <c r="G2372" s="8"/>
      <c r="H2372" s="8"/>
      <c r="I2372" s="8"/>
      <c r="J2372" s="8"/>
      <c r="K2372" s="8"/>
      <c r="L2372" s="8"/>
      <c r="M2372" s="8"/>
      <c r="N2372" s="8"/>
      <c r="O2372" s="8"/>
      <c r="P2372" s="8"/>
    </row>
    <row r="2373" spans="1:16" x14ac:dyDescent="0.25">
      <c r="A2373" s="10" t="s">
        <v>26</v>
      </c>
      <c r="B2373" s="7"/>
      <c r="C2373" s="7"/>
      <c r="D2373" s="8"/>
      <c r="E2373" s="8"/>
      <c r="F2373" s="8"/>
      <c r="G2373" s="8"/>
      <c r="H2373" s="8"/>
      <c r="I2373" s="8"/>
      <c r="J2373" s="8"/>
      <c r="K2373" s="8"/>
      <c r="L2373" s="8"/>
      <c r="M2373" s="8"/>
      <c r="N2373" s="8"/>
      <c r="O2373" s="8"/>
      <c r="P2373" s="8"/>
    </row>
    <row r="2374" spans="1:16" x14ac:dyDescent="0.25">
      <c r="A2374" s="11" t="s">
        <v>16</v>
      </c>
      <c r="B2374" s="7"/>
      <c r="C2374" s="7"/>
      <c r="D2374" s="13">
        <v>6821947.1532501047</v>
      </c>
      <c r="E2374" s="13">
        <v>6825874.5006372891</v>
      </c>
      <c r="F2374" s="13">
        <v>6829477.9533250676</v>
      </c>
      <c r="G2374" s="13">
        <v>6833544.8620404527</v>
      </c>
      <c r="H2374" s="13">
        <v>6838759.0096814996</v>
      </c>
      <c r="I2374" s="13">
        <v>6844729.226056709</v>
      </c>
      <c r="J2374" s="13">
        <v>6850894.1868232805</v>
      </c>
      <c r="K2374" s="13">
        <v>6857195.7408981379</v>
      </c>
      <c r="L2374" s="13">
        <v>6863063.9149771743</v>
      </c>
      <c r="M2374" s="13">
        <v>6868425.1297097346</v>
      </c>
      <c r="N2374" s="13">
        <v>6873277.6667437935</v>
      </c>
      <c r="O2374" s="13">
        <v>6878080.6114282161</v>
      </c>
      <c r="P2374" s="8">
        <f>AVERAGE(C2374:O2374)</f>
        <v>6848772.496297623</v>
      </c>
    </row>
    <row r="2375" spans="1:16" x14ac:dyDescent="0.25">
      <c r="A2375" s="11" t="s">
        <v>17</v>
      </c>
      <c r="B2375" s="7"/>
      <c r="C2375" s="7"/>
      <c r="D2375" s="13">
        <v>703146.73210130329</v>
      </c>
      <c r="E2375" s="13">
        <v>704229.97985523345</v>
      </c>
      <c r="F2375" s="13">
        <v>705506.52541835688</v>
      </c>
      <c r="G2375" s="13">
        <v>706476.40419187781</v>
      </c>
      <c r="H2375" s="13">
        <v>706746.67404711596</v>
      </c>
      <c r="I2375" s="13">
        <v>706565.88952096284</v>
      </c>
      <c r="J2375" s="13">
        <v>706249.88640991133</v>
      </c>
      <c r="K2375" s="13">
        <v>706062.96276163787</v>
      </c>
      <c r="L2375" s="13">
        <v>706140.23051382054</v>
      </c>
      <c r="M2375" s="13">
        <v>706524.88024254504</v>
      </c>
      <c r="N2375" s="13">
        <v>707212.84805876669</v>
      </c>
      <c r="O2375" s="13">
        <v>707915.19934692362</v>
      </c>
      <c r="P2375" s="8">
        <f>AVERAGE(D2375:O2375)</f>
        <v>706064.85103903792</v>
      </c>
    </row>
    <row r="2376" spans="1:16" x14ac:dyDescent="0.25">
      <c r="A2376" s="11" t="s">
        <v>18</v>
      </c>
      <c r="B2376" s="7"/>
      <c r="C2376" s="7"/>
      <c r="D2376" s="13">
        <v>16444.903113201231</v>
      </c>
      <c r="E2376" s="13">
        <v>16850.768128730979</v>
      </c>
      <c r="F2376" s="13">
        <v>17387.232370385169</v>
      </c>
      <c r="G2376" s="13">
        <v>17766.909711875989</v>
      </c>
      <c r="H2376" s="13">
        <v>17698.959385730846</v>
      </c>
      <c r="I2376" s="13">
        <v>17325.997048443274</v>
      </c>
      <c r="J2376" s="13">
        <v>16893.511247987379</v>
      </c>
      <c r="K2376" s="13">
        <v>16555.912535473639</v>
      </c>
      <c r="L2376" s="13">
        <v>16387.504765478203</v>
      </c>
      <c r="M2376" s="13">
        <v>16418.676714370795</v>
      </c>
      <c r="N2376" s="13">
        <v>16655.210625000564</v>
      </c>
      <c r="O2376" s="13">
        <v>16927.95137026524</v>
      </c>
      <c r="P2376" s="8">
        <f>AVERAGE(D2376:O2376)</f>
        <v>16942.794751411941</v>
      </c>
    </row>
    <row r="2377" spans="1:16" x14ac:dyDescent="0.25">
      <c r="A2377" s="11" t="s">
        <v>19</v>
      </c>
      <c r="B2377" s="7"/>
      <c r="C2377" s="7"/>
      <c r="D2377" s="13">
        <v>6760.3256511470454</v>
      </c>
      <c r="E2377" s="13">
        <v>6765.2106124096381</v>
      </c>
      <c r="F2377" s="13">
        <v>6770.0932377600766</v>
      </c>
      <c r="G2377" s="13">
        <v>6774.9735252711225</v>
      </c>
      <c r="H2377" s="13">
        <v>6779.8514730379657</v>
      </c>
      <c r="I2377" s="13">
        <v>6784.7270791766005</v>
      </c>
      <c r="J2377" s="13">
        <v>6789.600341824018</v>
      </c>
      <c r="K2377" s="13">
        <v>6794.471259139018</v>
      </c>
      <c r="L2377" s="13">
        <v>6799.339829300282</v>
      </c>
      <c r="M2377" s="13">
        <v>6804.2060505085601</v>
      </c>
      <c r="N2377" s="13">
        <v>6809.0699209836594</v>
      </c>
      <c r="O2377" s="13">
        <v>6813.9314389669444</v>
      </c>
      <c r="P2377" s="8">
        <f>AVERAGE(D2377:O2377)</f>
        <v>6787.1500349604112</v>
      </c>
    </row>
    <row r="2378" spans="1:16" x14ac:dyDescent="0.25">
      <c r="A2378" s="11" t="s">
        <v>20</v>
      </c>
      <c r="B2378" s="7"/>
      <c r="C2378" s="7"/>
      <c r="D2378" s="13">
        <v>145.72416719022286</v>
      </c>
      <c r="E2378" s="13">
        <v>145.72416719022286</v>
      </c>
      <c r="F2378" s="13">
        <v>145.72416719022286</v>
      </c>
      <c r="G2378" s="13">
        <v>145.72416719022286</v>
      </c>
      <c r="H2378" s="13">
        <v>145.72416719022286</v>
      </c>
      <c r="I2378" s="13">
        <v>145.72416719022286</v>
      </c>
      <c r="J2378" s="13">
        <v>145.72416719022286</v>
      </c>
      <c r="K2378" s="13">
        <v>145.72416719022286</v>
      </c>
      <c r="L2378" s="13">
        <v>145.72416719022286</v>
      </c>
      <c r="M2378" s="13">
        <v>145.72416719022286</v>
      </c>
      <c r="N2378" s="13">
        <v>145.72416719022286</v>
      </c>
      <c r="O2378" s="13">
        <v>144.72856274659171</v>
      </c>
      <c r="P2378" s="8">
        <f>AVERAGE(D2378:O2378)</f>
        <v>145.64120015325361</v>
      </c>
    </row>
    <row r="2379" spans="1:16" x14ac:dyDescent="0.25">
      <c r="A2379" s="11" t="s">
        <v>21</v>
      </c>
      <c r="B2379" s="7"/>
      <c r="C2379" s="7"/>
      <c r="D2379" s="13">
        <v>27</v>
      </c>
      <c r="E2379" s="13">
        <v>27</v>
      </c>
      <c r="F2379" s="13">
        <v>27</v>
      </c>
      <c r="G2379" s="13">
        <v>27</v>
      </c>
      <c r="H2379" s="13">
        <v>27</v>
      </c>
      <c r="I2379" s="13">
        <v>27</v>
      </c>
      <c r="J2379" s="13">
        <v>27</v>
      </c>
      <c r="K2379" s="13">
        <v>27</v>
      </c>
      <c r="L2379" s="13">
        <v>27</v>
      </c>
      <c r="M2379" s="13">
        <v>27</v>
      </c>
      <c r="N2379" s="13">
        <v>27</v>
      </c>
      <c r="O2379" s="13">
        <v>27</v>
      </c>
      <c r="P2379" s="8">
        <f>AVERAGE(D2379:O2379)</f>
        <v>27</v>
      </c>
    </row>
    <row r="2380" spans="1:16" x14ac:dyDescent="0.25">
      <c r="A2380" s="11"/>
      <c r="B2380" s="7"/>
      <c r="C2380" s="7"/>
      <c r="D2380" s="8"/>
      <c r="E2380" s="8"/>
      <c r="F2380" s="8"/>
      <c r="G2380" s="8"/>
      <c r="H2380" s="8"/>
      <c r="I2380" s="8"/>
      <c r="J2380" s="8"/>
      <c r="K2380" s="8"/>
      <c r="L2380" s="8"/>
      <c r="M2380" s="8"/>
      <c r="N2380" s="8"/>
      <c r="O2380" s="8"/>
      <c r="P2380" s="8"/>
    </row>
    <row r="2381" spans="1:16" x14ac:dyDescent="0.25">
      <c r="A2381" s="10" t="s">
        <v>22</v>
      </c>
      <c r="B2381" s="7"/>
      <c r="C2381" s="7"/>
      <c r="D2381" s="8"/>
      <c r="E2381" s="8"/>
      <c r="F2381" s="8"/>
      <c r="G2381" s="8"/>
      <c r="H2381" s="8"/>
      <c r="I2381" s="8"/>
      <c r="J2381" s="8"/>
      <c r="K2381" s="8"/>
      <c r="L2381" s="8"/>
      <c r="M2381" s="8"/>
      <c r="N2381" s="8"/>
      <c r="O2381" s="8"/>
      <c r="P2381" s="8"/>
    </row>
    <row r="2382" spans="1:16" x14ac:dyDescent="0.25">
      <c r="A2382" s="10" t="s">
        <v>26</v>
      </c>
      <c r="B2382" s="7"/>
      <c r="C2382" s="7"/>
      <c r="D2382" s="8">
        <f t="shared" ref="D2382:P2382" si="480">SUM(D2374:D2381)</f>
        <v>7548471.8382829474</v>
      </c>
      <c r="E2382" s="8">
        <f t="shared" si="480"/>
        <v>7553893.1834008545</v>
      </c>
      <c r="F2382" s="8">
        <f t="shared" si="480"/>
        <v>7559314.5285187606</v>
      </c>
      <c r="G2382" s="8">
        <f t="shared" si="480"/>
        <v>7564735.8736366676</v>
      </c>
      <c r="H2382" s="8">
        <f t="shared" si="480"/>
        <v>7570157.2187545756</v>
      </c>
      <c r="I2382" s="8">
        <f t="shared" si="480"/>
        <v>7575578.5638724817</v>
      </c>
      <c r="J2382" s="8">
        <f t="shared" si="480"/>
        <v>7580999.9089901932</v>
      </c>
      <c r="K2382" s="8">
        <f t="shared" si="480"/>
        <v>7586781.8116215793</v>
      </c>
      <c r="L2382" s="8">
        <f t="shared" si="480"/>
        <v>7592563.7142529637</v>
      </c>
      <c r="M2382" s="8">
        <f t="shared" si="480"/>
        <v>7598345.6168843498</v>
      </c>
      <c r="N2382" s="8">
        <f t="shared" si="480"/>
        <v>7604127.5195157351</v>
      </c>
      <c r="O2382" s="8">
        <f t="shared" si="480"/>
        <v>7609909.4221471176</v>
      </c>
      <c r="P2382" s="8">
        <f t="shared" si="480"/>
        <v>7578739.9333231868</v>
      </c>
    </row>
    <row r="2383" spans="1:16" x14ac:dyDescent="0.25">
      <c r="A2383" s="10"/>
      <c r="B2383" s="7"/>
      <c r="C2383" s="7"/>
      <c r="D2383" s="8"/>
      <c r="E2383" s="8"/>
      <c r="F2383" s="8"/>
      <c r="G2383" s="8"/>
      <c r="H2383" s="8"/>
      <c r="I2383" s="8"/>
      <c r="J2383" s="8"/>
      <c r="K2383" s="8"/>
      <c r="L2383" s="8"/>
      <c r="M2383" s="8"/>
      <c r="N2383" s="8"/>
      <c r="O2383" s="8"/>
      <c r="P2383" s="8"/>
    </row>
    <row r="2384" spans="1:16" x14ac:dyDescent="0.25">
      <c r="A2384" s="11" t="s">
        <v>24</v>
      </c>
      <c r="B2384" s="7"/>
      <c r="C2384" s="7"/>
      <c r="D2384" s="13">
        <v>2</v>
      </c>
      <c r="E2384" s="13">
        <v>2</v>
      </c>
      <c r="F2384" s="13">
        <v>2</v>
      </c>
      <c r="G2384" s="13">
        <v>2</v>
      </c>
      <c r="H2384" s="13">
        <v>2</v>
      </c>
      <c r="I2384" s="13">
        <v>2</v>
      </c>
      <c r="J2384" s="13">
        <v>2</v>
      </c>
      <c r="K2384" s="13">
        <v>2</v>
      </c>
      <c r="L2384" s="13">
        <v>2</v>
      </c>
      <c r="M2384" s="13">
        <v>2</v>
      </c>
      <c r="N2384" s="13">
        <v>2</v>
      </c>
      <c r="O2384" s="13">
        <v>2</v>
      </c>
      <c r="P2384" s="8">
        <f>AVERAGE(D2384:O2384)</f>
        <v>2</v>
      </c>
    </row>
    <row r="2385" spans="1:16" x14ac:dyDescent="0.25">
      <c r="A2385" s="7"/>
      <c r="B2385" s="7"/>
      <c r="C2385" s="7"/>
      <c r="D2385" s="8"/>
      <c r="E2385" s="8"/>
      <c r="F2385" s="8"/>
      <c r="G2385" s="8"/>
      <c r="H2385" s="8"/>
      <c r="I2385" s="8"/>
      <c r="J2385" s="8"/>
      <c r="K2385" s="8"/>
      <c r="L2385" s="8"/>
      <c r="M2385" s="8"/>
      <c r="N2385" s="8"/>
      <c r="O2385" s="8"/>
      <c r="P2385" s="8"/>
    </row>
    <row r="2386" spans="1:16" x14ac:dyDescent="0.25">
      <c r="A2386" s="14" t="s">
        <v>27</v>
      </c>
      <c r="B2386" s="7"/>
      <c r="C2386" s="7"/>
      <c r="D2386" s="8">
        <f t="shared" ref="D2386:P2386" si="481">SUM(D2382:D2384)</f>
        <v>7548473.8382829474</v>
      </c>
      <c r="E2386" s="8">
        <f t="shared" si="481"/>
        <v>7553895.1834008545</v>
      </c>
      <c r="F2386" s="8">
        <f t="shared" si="481"/>
        <v>7559316.5285187606</v>
      </c>
      <c r="G2386" s="8">
        <f t="shared" si="481"/>
        <v>7564737.8736366676</v>
      </c>
      <c r="H2386" s="8">
        <f t="shared" si="481"/>
        <v>7570159.2187545756</v>
      </c>
      <c r="I2386" s="8">
        <f t="shared" si="481"/>
        <v>7575580.5638724817</v>
      </c>
      <c r="J2386" s="8">
        <f t="shared" si="481"/>
        <v>7581001.9089901932</v>
      </c>
      <c r="K2386" s="8">
        <f t="shared" si="481"/>
        <v>7586783.8116215793</v>
      </c>
      <c r="L2386" s="8">
        <f t="shared" si="481"/>
        <v>7592565.7142529637</v>
      </c>
      <c r="M2386" s="8">
        <f t="shared" si="481"/>
        <v>7598347.6168843498</v>
      </c>
      <c r="N2386" s="8">
        <f t="shared" si="481"/>
        <v>7604129.5195157351</v>
      </c>
      <c r="O2386" s="8">
        <f t="shared" si="481"/>
        <v>7609911.4221471176</v>
      </c>
      <c r="P2386" s="8">
        <f t="shared" si="481"/>
        <v>7578741.9333231868</v>
      </c>
    </row>
    <row r="2387" spans="1:16" x14ac:dyDescent="0.25">
      <c r="A2387" s="7"/>
      <c r="B2387" s="7"/>
      <c r="C2387" s="7"/>
      <c r="D2387" s="8"/>
      <c r="E2387" s="8"/>
      <c r="F2387" s="8"/>
      <c r="G2387" s="8"/>
      <c r="H2387" s="8"/>
      <c r="I2387" s="8"/>
      <c r="J2387" s="8"/>
      <c r="K2387" s="8"/>
      <c r="L2387" s="8"/>
      <c r="M2387" s="8"/>
      <c r="N2387" s="8"/>
      <c r="O2387" s="8"/>
      <c r="P2387" s="8"/>
    </row>
    <row r="2388" spans="1:16" x14ac:dyDescent="0.25">
      <c r="A2388" s="10" t="s">
        <v>28</v>
      </c>
      <c r="B2388" s="7"/>
      <c r="C2388" s="7"/>
      <c r="D2388" s="8"/>
      <c r="E2388" s="8"/>
      <c r="F2388" s="8"/>
      <c r="G2388" s="8"/>
      <c r="H2388" s="8"/>
      <c r="I2388" s="8"/>
      <c r="J2388" s="8"/>
      <c r="K2388" s="8"/>
      <c r="L2388" s="8"/>
      <c r="M2388" s="8"/>
      <c r="N2388" s="8"/>
      <c r="O2388" s="8"/>
      <c r="P2388" s="8"/>
    </row>
    <row r="2389" spans="1:16" x14ac:dyDescent="0.25">
      <c r="A2389" s="11" t="s">
        <v>16</v>
      </c>
      <c r="B2389" s="7"/>
      <c r="C2389" s="7"/>
      <c r="D2389" s="8">
        <f t="shared" ref="D2389:P2394" si="482">(D2359/D2374)*1000</f>
        <v>1170.0995254632162</v>
      </c>
      <c r="E2389" s="8">
        <f t="shared" si="482"/>
        <v>1058.336160618667</v>
      </c>
      <c r="F2389" s="8">
        <f t="shared" si="482"/>
        <v>1039.9681868330667</v>
      </c>
      <c r="G2389" s="8">
        <f t="shared" si="482"/>
        <v>1054.062539382021</v>
      </c>
      <c r="H2389" s="8">
        <f t="shared" si="482"/>
        <v>1207.1388591086559</v>
      </c>
      <c r="I2389" s="8">
        <f t="shared" si="482"/>
        <v>1348.0956849469951</v>
      </c>
      <c r="J2389" s="8">
        <f t="shared" si="482"/>
        <v>1447.103911721875</v>
      </c>
      <c r="K2389" s="8">
        <f t="shared" si="482"/>
        <v>1475.861110610578</v>
      </c>
      <c r="L2389" s="8">
        <f t="shared" si="482"/>
        <v>1432.5198383485874</v>
      </c>
      <c r="M2389" s="8">
        <f t="shared" si="482"/>
        <v>1300.3469605001485</v>
      </c>
      <c r="N2389" s="8">
        <f t="shared" si="482"/>
        <v>1103.8789361740237</v>
      </c>
      <c r="O2389" s="8">
        <f t="shared" si="482"/>
        <v>1079.8581863659797</v>
      </c>
      <c r="P2389" s="8">
        <f t="shared" si="482"/>
        <v>14718.869034308032</v>
      </c>
    </row>
    <row r="2390" spans="1:16" x14ac:dyDescent="0.25">
      <c r="A2390" s="11" t="s">
        <v>17</v>
      </c>
      <c r="B2390" s="7"/>
      <c r="C2390" s="7"/>
      <c r="D2390" s="8">
        <f t="shared" si="482"/>
        <v>7820.5705169338789</v>
      </c>
      <c r="E2390" s="8">
        <f t="shared" si="482"/>
        <v>7125.0354525629546</v>
      </c>
      <c r="F2390" s="8">
        <f t="shared" si="482"/>
        <v>7246.7120613175475</v>
      </c>
      <c r="G2390" s="8">
        <f t="shared" si="482"/>
        <v>7354.2571794800688</v>
      </c>
      <c r="H2390" s="8">
        <f t="shared" si="482"/>
        <v>8075.1780914063984</v>
      </c>
      <c r="I2390" s="8">
        <f t="shared" si="482"/>
        <v>8490.3686555539844</v>
      </c>
      <c r="J2390" s="8">
        <f t="shared" si="482"/>
        <v>8762.3419064879581</v>
      </c>
      <c r="K2390" s="8">
        <f t="shared" si="482"/>
        <v>8785.2464303269517</v>
      </c>
      <c r="L2390" s="8">
        <f t="shared" si="482"/>
        <v>8651.8117197022966</v>
      </c>
      <c r="M2390" s="8">
        <f t="shared" si="482"/>
        <v>8213.5135359233482</v>
      </c>
      <c r="N2390" s="8">
        <f t="shared" si="482"/>
        <v>7568.2854837917348</v>
      </c>
      <c r="O2390" s="8">
        <f t="shared" si="482"/>
        <v>7669.2865788154422</v>
      </c>
      <c r="P2390" s="8">
        <f t="shared" si="482"/>
        <v>95765.100597373661</v>
      </c>
    </row>
    <row r="2391" spans="1:16" x14ac:dyDescent="0.25">
      <c r="A2391" s="11" t="s">
        <v>18</v>
      </c>
      <c r="B2391" s="7"/>
      <c r="C2391" s="7"/>
      <c r="D2391" s="8">
        <f t="shared" si="482"/>
        <v>17783.755324352853</v>
      </c>
      <c r="E2391" s="8">
        <f t="shared" si="482"/>
        <v>17311.760044353188</v>
      </c>
      <c r="F2391" s="8">
        <f t="shared" si="482"/>
        <v>16797.837846662431</v>
      </c>
      <c r="G2391" s="8">
        <f t="shared" si="482"/>
        <v>16471.43577129265</v>
      </c>
      <c r="H2391" s="8">
        <f t="shared" si="482"/>
        <v>16599.528618052049</v>
      </c>
      <c r="I2391" s="8">
        <f t="shared" si="482"/>
        <v>17008.141519638397</v>
      </c>
      <c r="J2391" s="8">
        <f t="shared" si="482"/>
        <v>17481.65614331753</v>
      </c>
      <c r="K2391" s="8">
        <f t="shared" si="482"/>
        <v>17842.544093105113</v>
      </c>
      <c r="L2391" s="8">
        <f t="shared" si="482"/>
        <v>17983.180741525488</v>
      </c>
      <c r="M2391" s="8">
        <f t="shared" si="482"/>
        <v>17884.418209918669</v>
      </c>
      <c r="N2391" s="8">
        <f t="shared" si="482"/>
        <v>17535.070256440991</v>
      </c>
      <c r="O2391" s="8">
        <f t="shared" si="482"/>
        <v>17234.50192265891</v>
      </c>
      <c r="P2391" s="8">
        <f t="shared" si="482"/>
        <v>207770.89305470709</v>
      </c>
    </row>
    <row r="2392" spans="1:16" x14ac:dyDescent="0.25">
      <c r="A2392" s="11" t="s">
        <v>19</v>
      </c>
      <c r="B2392" s="7"/>
      <c r="C2392" s="7"/>
      <c r="D2392" s="8">
        <f t="shared" si="482"/>
        <v>9176.9571885440673</v>
      </c>
      <c r="E2392" s="8">
        <f t="shared" si="482"/>
        <v>8474.6157632562627</v>
      </c>
      <c r="F2392" s="8">
        <f t="shared" si="482"/>
        <v>8475.0178595167272</v>
      </c>
      <c r="G2392" s="8">
        <f t="shared" si="482"/>
        <v>8869.799747434181</v>
      </c>
      <c r="H2392" s="8">
        <f t="shared" si="482"/>
        <v>8805.1650702916704</v>
      </c>
      <c r="I2392" s="8">
        <f t="shared" si="482"/>
        <v>8200.1877719934455</v>
      </c>
      <c r="J2392" s="8">
        <f t="shared" si="482"/>
        <v>8507.3980326104265</v>
      </c>
      <c r="K2392" s="8">
        <f t="shared" si="482"/>
        <v>9922.6542619853844</v>
      </c>
      <c r="L2392" s="8">
        <f t="shared" si="482"/>
        <v>8679.7098323874307</v>
      </c>
      <c r="M2392" s="8">
        <f t="shared" si="482"/>
        <v>8062.826341238946</v>
      </c>
      <c r="N2392" s="8">
        <f t="shared" si="482"/>
        <v>7948.2183759313903</v>
      </c>
      <c r="O2392" s="8">
        <f t="shared" si="482"/>
        <v>9214.8048979822852</v>
      </c>
      <c r="P2392" s="8">
        <f t="shared" si="482"/>
        <v>104335.7398464224</v>
      </c>
    </row>
    <row r="2393" spans="1:16" x14ac:dyDescent="0.25">
      <c r="A2393" s="11" t="s">
        <v>20</v>
      </c>
      <c r="B2393" s="7"/>
      <c r="C2393" s="7"/>
      <c r="D2393" s="8">
        <f t="shared" si="482"/>
        <v>10691.653850292603</v>
      </c>
      <c r="E2393" s="8">
        <f t="shared" si="482"/>
        <v>11045.611892455703</v>
      </c>
      <c r="F2393" s="8">
        <f t="shared" si="482"/>
        <v>12449.37680428491</v>
      </c>
      <c r="G2393" s="8">
        <f t="shared" si="482"/>
        <v>12383.05425313882</v>
      </c>
      <c r="H2393" s="8">
        <f t="shared" si="482"/>
        <v>14018.827975617663</v>
      </c>
      <c r="I2393" s="8">
        <f t="shared" si="482"/>
        <v>13163.824061493182</v>
      </c>
      <c r="J2393" s="8">
        <f t="shared" si="482"/>
        <v>12566.362063227121</v>
      </c>
      <c r="K2393" s="8">
        <f t="shared" si="482"/>
        <v>12459.010480496647</v>
      </c>
      <c r="L2393" s="8">
        <f t="shared" si="482"/>
        <v>13408.497265424716</v>
      </c>
      <c r="M2393" s="8">
        <f t="shared" si="482"/>
        <v>12784.328609837787</v>
      </c>
      <c r="N2393" s="8">
        <f t="shared" si="482"/>
        <v>12386.148902285653</v>
      </c>
      <c r="O2393" s="8">
        <f t="shared" si="482"/>
        <v>11891.495414926912</v>
      </c>
      <c r="P2393" s="8">
        <f t="shared" si="482"/>
        <v>149251.92303512018</v>
      </c>
    </row>
    <row r="2394" spans="1:16" x14ac:dyDescent="0.25">
      <c r="A2394" s="11" t="s">
        <v>21</v>
      </c>
      <c r="B2394" s="7"/>
      <c r="C2394" s="7"/>
      <c r="D2394" s="8">
        <f>(D2364/D2379)*1000</f>
        <v>286412.34784115234</v>
      </c>
      <c r="E2394" s="8">
        <f t="shared" si="482"/>
        <v>261268.52280133386</v>
      </c>
      <c r="F2394" s="8">
        <f t="shared" si="482"/>
        <v>245941.97237050137</v>
      </c>
      <c r="G2394" s="8">
        <f t="shared" si="482"/>
        <v>285643.19765600917</v>
      </c>
      <c r="H2394" s="8">
        <f t="shared" si="482"/>
        <v>289994.4573106594</v>
      </c>
      <c r="I2394" s="8">
        <f t="shared" si="482"/>
        <v>285785.80458981096</v>
      </c>
      <c r="J2394" s="8">
        <f t="shared" si="482"/>
        <v>300243.19727518572</v>
      </c>
      <c r="K2394" s="8">
        <f t="shared" si="482"/>
        <v>301848.40535759059</v>
      </c>
      <c r="L2394" s="8">
        <f t="shared" si="482"/>
        <v>299536.01370026532</v>
      </c>
      <c r="M2394" s="8">
        <f t="shared" si="482"/>
        <v>296633.88460875332</v>
      </c>
      <c r="N2394" s="8">
        <f t="shared" si="482"/>
        <v>269159.23610764934</v>
      </c>
      <c r="O2394" s="8">
        <f t="shared" si="482"/>
        <v>256429.01136234935</v>
      </c>
      <c r="P2394" s="8">
        <f t="shared" si="482"/>
        <v>3378896.0509812604</v>
      </c>
    </row>
    <row r="2395" spans="1:16" x14ac:dyDescent="0.25">
      <c r="A2395" s="11"/>
      <c r="B2395" s="7"/>
      <c r="C2395" s="7"/>
      <c r="D2395" s="8"/>
      <c r="E2395" s="8"/>
      <c r="F2395" s="8"/>
      <c r="G2395" s="8"/>
      <c r="H2395" s="8"/>
      <c r="I2395" s="8"/>
      <c r="J2395" s="8"/>
      <c r="K2395" s="8"/>
      <c r="L2395" s="8"/>
      <c r="M2395" s="8"/>
      <c r="N2395" s="8"/>
      <c r="O2395" s="8"/>
      <c r="P2395" s="8"/>
    </row>
    <row r="2396" spans="1:16" x14ac:dyDescent="0.25">
      <c r="A2396" s="10" t="s">
        <v>22</v>
      </c>
      <c r="B2396" s="7"/>
      <c r="C2396" s="7"/>
      <c r="D2396" s="8"/>
      <c r="E2396" s="8"/>
      <c r="F2396" s="8"/>
      <c r="G2396" s="8"/>
      <c r="H2396" s="8"/>
      <c r="I2396" s="8"/>
      <c r="J2396" s="8"/>
      <c r="K2396" s="8"/>
      <c r="L2396" s="8"/>
      <c r="M2396" s="8"/>
      <c r="N2396" s="8"/>
      <c r="O2396" s="8"/>
      <c r="P2396" s="8"/>
    </row>
    <row r="2397" spans="1:16" x14ac:dyDescent="0.25">
      <c r="A2397" s="10" t="s">
        <v>28</v>
      </c>
      <c r="B2397" s="7"/>
      <c r="C2397" s="7"/>
      <c r="D2397" s="8">
        <f t="shared" ref="D2397:P2397" si="483">(D2367/D2382)*1000</f>
        <v>1834.1657150801911</v>
      </c>
      <c r="E2397" s="8">
        <f t="shared" si="483"/>
        <v>1667.9407501282949</v>
      </c>
      <c r="F2397" s="8">
        <f t="shared" si="483"/>
        <v>1663.238324476544</v>
      </c>
      <c r="G2397" s="8">
        <f t="shared" si="483"/>
        <v>1686.88624141373</v>
      </c>
      <c r="H2397" s="8">
        <f t="shared" si="483"/>
        <v>1892.4047968513505</v>
      </c>
      <c r="I2397" s="8">
        <f t="shared" si="483"/>
        <v>2057.4413207068233</v>
      </c>
      <c r="J2397" s="8">
        <f t="shared" si="483"/>
        <v>2171.9278626311589</v>
      </c>
      <c r="K2397" s="8">
        <f t="shared" si="483"/>
        <v>2200.6682588304716</v>
      </c>
      <c r="L2397" s="8">
        <f t="shared" si="483"/>
        <v>2147.4465433726837</v>
      </c>
      <c r="M2397" s="8">
        <f t="shared" si="483"/>
        <v>1986.321744532733</v>
      </c>
      <c r="N2397" s="8">
        <f t="shared" si="483"/>
        <v>1748.3791086235265</v>
      </c>
      <c r="O2397" s="8">
        <f t="shared" si="483"/>
        <v>1737.1737218233147</v>
      </c>
      <c r="P2397" s="8">
        <f t="shared" si="483"/>
        <v>22795.858911377902</v>
      </c>
    </row>
    <row r="2398" spans="1:16" x14ac:dyDescent="0.25">
      <c r="A2398" s="10"/>
      <c r="B2398" s="7"/>
      <c r="C2398" s="7"/>
      <c r="D2398" s="8"/>
      <c r="E2398" s="8"/>
      <c r="F2398" s="8"/>
      <c r="G2398" s="8"/>
      <c r="H2398" s="8"/>
      <c r="I2398" s="8"/>
      <c r="J2398" s="8"/>
      <c r="K2398" s="8"/>
      <c r="L2398" s="8"/>
      <c r="M2398" s="8"/>
      <c r="N2398" s="8"/>
      <c r="O2398" s="8"/>
      <c r="P2398" s="8"/>
    </row>
    <row r="2399" spans="1:16" x14ac:dyDescent="0.25">
      <c r="A2399" s="11" t="s">
        <v>24</v>
      </c>
      <c r="B2399" s="7"/>
      <c r="C2399" s="7"/>
      <c r="D2399" s="8">
        <f t="shared" ref="D2399:P2399" si="484">(D2369/D2384)*1000</f>
        <v>284913423.66114622</v>
      </c>
      <c r="E2399" s="8">
        <f t="shared" si="484"/>
        <v>282724204.99578089</v>
      </c>
      <c r="F2399" s="8">
        <f t="shared" si="484"/>
        <v>273320244.75423467</v>
      </c>
      <c r="G2399" s="8">
        <f t="shared" si="484"/>
        <v>322555330.39867789</v>
      </c>
      <c r="H2399" s="8">
        <f t="shared" si="484"/>
        <v>350723198.62116808</v>
      </c>
      <c r="I2399" s="8">
        <f t="shared" si="484"/>
        <v>361308343.86646867</v>
      </c>
      <c r="J2399" s="8">
        <f t="shared" si="484"/>
        <v>376252979.15468377</v>
      </c>
      <c r="K2399" s="8">
        <f t="shared" si="484"/>
        <v>363308306.9181847</v>
      </c>
      <c r="L2399" s="8">
        <f t="shared" si="484"/>
        <v>384322167.40939587</v>
      </c>
      <c r="M2399" s="8">
        <f t="shared" si="484"/>
        <v>370378768.20044279</v>
      </c>
      <c r="N2399" s="8">
        <f t="shared" si="484"/>
        <v>339242260.45692652</v>
      </c>
      <c r="O2399" s="8">
        <f t="shared" si="484"/>
        <v>304279555.1121276</v>
      </c>
      <c r="P2399" s="8">
        <f t="shared" si="484"/>
        <v>4013328783.5492377</v>
      </c>
    </row>
    <row r="2400" spans="1:16" x14ac:dyDescent="0.25">
      <c r="A2400" s="7"/>
      <c r="B2400" s="7"/>
      <c r="C2400" s="7"/>
      <c r="D2400" s="8"/>
      <c r="E2400" s="8"/>
      <c r="F2400" s="8"/>
      <c r="G2400" s="8"/>
      <c r="H2400" s="8"/>
      <c r="I2400" s="8"/>
      <c r="J2400" s="8"/>
      <c r="K2400" s="8"/>
      <c r="L2400" s="8"/>
      <c r="M2400" s="8"/>
      <c r="N2400" s="8"/>
      <c r="O2400" s="8"/>
      <c r="P2400" s="8"/>
    </row>
    <row r="2401" spans="1:32" x14ac:dyDescent="0.25">
      <c r="A2401" s="14" t="s">
        <v>29</v>
      </c>
      <c r="B2401" s="7"/>
      <c r="C2401" s="7"/>
      <c r="D2401" s="8">
        <f t="shared" ref="D2401:P2401" si="485">(D2371/D2386)*1000</f>
        <v>1909.6542431189239</v>
      </c>
      <c r="E2401" s="8">
        <f t="shared" si="485"/>
        <v>1742.7955184804673</v>
      </c>
      <c r="F2401" s="8">
        <f t="shared" si="485"/>
        <v>1735.5513650761195</v>
      </c>
      <c r="G2401" s="8">
        <f t="shared" si="485"/>
        <v>1772.1644490398119</v>
      </c>
      <c r="H2401" s="8">
        <f t="shared" si="485"/>
        <v>1985.0636950545697</v>
      </c>
      <c r="I2401" s="8">
        <f t="shared" si="485"/>
        <v>2152.8284090966413</v>
      </c>
      <c r="J2401" s="8">
        <f t="shared" si="485"/>
        <v>2271.189361769058</v>
      </c>
      <c r="K2401" s="8">
        <f t="shared" si="485"/>
        <v>2296.4416762022456</v>
      </c>
      <c r="L2401" s="8">
        <f t="shared" si="485"/>
        <v>2248.6824192088052</v>
      </c>
      <c r="M2401" s="8">
        <f t="shared" si="485"/>
        <v>2083.8105146057633</v>
      </c>
      <c r="N2401" s="8">
        <f t="shared" si="485"/>
        <v>1837.6044463054186</v>
      </c>
      <c r="O2401" s="8">
        <f t="shared" si="485"/>
        <v>1817.1425417107225</v>
      </c>
      <c r="P2401" s="8">
        <f t="shared" si="485"/>
        <v>23854.954477106061</v>
      </c>
    </row>
    <row r="2403" spans="1:32" x14ac:dyDescent="0.25">
      <c r="A2403" s="1" t="s">
        <v>83</v>
      </c>
      <c r="B2403" s="2"/>
      <c r="C2403" s="2"/>
      <c r="D2403" s="3"/>
      <c r="E2403" s="3"/>
      <c r="F2403" s="3"/>
      <c r="G2403" s="3"/>
      <c r="H2403" s="3"/>
      <c r="I2403" s="3"/>
      <c r="J2403" s="2"/>
      <c r="K2403" s="3"/>
      <c r="L2403" s="3"/>
      <c r="M2403" s="3"/>
      <c r="N2403" s="3"/>
      <c r="O2403" s="3"/>
      <c r="P2403" s="3"/>
    </row>
    <row r="2404" spans="1:32" x14ac:dyDescent="0.25">
      <c r="A2404" s="1" t="s">
        <v>1</v>
      </c>
      <c r="B2404" s="2"/>
      <c r="C2404" s="2"/>
      <c r="D2404" s="3"/>
      <c r="E2404" s="3"/>
      <c r="F2404" s="3"/>
      <c r="G2404" s="3"/>
      <c r="H2404" s="3"/>
      <c r="I2404" s="2"/>
      <c r="J2404" s="3"/>
      <c r="K2404" s="3"/>
      <c r="L2404" s="3"/>
      <c r="M2404" s="3"/>
      <c r="N2404" s="3"/>
      <c r="O2404" s="3"/>
      <c r="P2404" s="3"/>
    </row>
    <row r="2405" spans="1:32" x14ac:dyDescent="0.25">
      <c r="A2405" s="1" t="s">
        <v>31</v>
      </c>
      <c r="B2405" s="2"/>
      <c r="C2405" s="2"/>
      <c r="D2405" s="3"/>
      <c r="E2405" s="3"/>
      <c r="F2405" s="3"/>
      <c r="G2405" s="3"/>
      <c r="H2405" s="3"/>
      <c r="I2405" s="2"/>
      <c r="J2405" s="3"/>
      <c r="K2405" s="3"/>
      <c r="L2405" s="3"/>
      <c r="M2405" s="3"/>
      <c r="N2405" s="3"/>
      <c r="O2405" s="3"/>
      <c r="P2405" s="3"/>
    </row>
    <row r="2406" spans="1:32" x14ac:dyDescent="0.25">
      <c r="A2406" s="7"/>
      <c r="B2406" s="7"/>
      <c r="C2406" s="7"/>
      <c r="D2406" s="8"/>
      <c r="E2406" s="8"/>
      <c r="F2406" s="8"/>
      <c r="G2406" s="8"/>
      <c r="H2406" s="8"/>
      <c r="I2406" s="8"/>
      <c r="J2406" s="8"/>
      <c r="K2406" s="8"/>
      <c r="L2406" s="8"/>
      <c r="M2406" s="8"/>
      <c r="N2406" s="8"/>
      <c r="O2406" s="8"/>
      <c r="P2406" s="8"/>
    </row>
    <row r="2407" spans="1:32" x14ac:dyDescent="0.25">
      <c r="A2407" s="7"/>
      <c r="B2407" s="7"/>
      <c r="C2407" s="7"/>
      <c r="D2407" s="9" t="s">
        <v>2</v>
      </c>
      <c r="E2407" s="9" t="s">
        <v>3</v>
      </c>
      <c r="F2407" s="9" t="s">
        <v>4</v>
      </c>
      <c r="G2407" s="9" t="s">
        <v>5</v>
      </c>
      <c r="H2407" s="9" t="s">
        <v>6</v>
      </c>
      <c r="I2407" s="9" t="s">
        <v>7</v>
      </c>
      <c r="J2407" s="9" t="s">
        <v>8</v>
      </c>
      <c r="K2407" s="9" t="s">
        <v>9</v>
      </c>
      <c r="L2407" s="9" t="s">
        <v>10</v>
      </c>
      <c r="M2407" s="9" t="s">
        <v>11</v>
      </c>
      <c r="N2407" s="9" t="s">
        <v>12</v>
      </c>
      <c r="O2407" s="9" t="s">
        <v>13</v>
      </c>
      <c r="P2407" s="9" t="s">
        <v>14</v>
      </c>
      <c r="U2407" s="9" t="s">
        <v>2</v>
      </c>
      <c r="V2407" s="9" t="s">
        <v>3</v>
      </c>
      <c r="W2407" s="9" t="s">
        <v>4</v>
      </c>
      <c r="X2407" s="9" t="s">
        <v>5</v>
      </c>
      <c r="Y2407" s="9" t="s">
        <v>6</v>
      </c>
      <c r="Z2407" s="9" t="s">
        <v>7</v>
      </c>
      <c r="AA2407" s="9" t="s">
        <v>8</v>
      </c>
      <c r="AB2407" s="9" t="s">
        <v>9</v>
      </c>
      <c r="AC2407" s="9" t="s">
        <v>10</v>
      </c>
      <c r="AD2407" s="9" t="s">
        <v>11</v>
      </c>
      <c r="AE2407" s="9" t="s">
        <v>12</v>
      </c>
      <c r="AF2407" s="9" t="s">
        <v>13</v>
      </c>
    </row>
    <row r="2408" spans="1:32" x14ac:dyDescent="0.25">
      <c r="A2408" s="10" t="s">
        <v>15</v>
      </c>
      <c r="B2408" s="7"/>
      <c r="C2408" s="7"/>
      <c r="D2408" s="8"/>
      <c r="E2408" s="8"/>
      <c r="F2408" s="8"/>
      <c r="G2408" s="8"/>
      <c r="H2408" s="8"/>
      <c r="I2408" s="8"/>
      <c r="J2408" s="8"/>
      <c r="K2408" s="8"/>
      <c r="L2408" s="8"/>
      <c r="M2408" s="8"/>
      <c r="N2408" s="8"/>
      <c r="O2408" s="8"/>
      <c r="P2408" s="8"/>
    </row>
    <row r="2409" spans="1:32" x14ac:dyDescent="0.25">
      <c r="A2409" s="11" t="s">
        <v>16</v>
      </c>
      <c r="B2409" s="7"/>
      <c r="C2409" s="7"/>
      <c r="D2409" s="8">
        <v>8089458.6538145337</v>
      </c>
      <c r="E2409" s="8">
        <v>7321564.3933933191</v>
      </c>
      <c r="F2409" s="8">
        <v>7199055.3218564689</v>
      </c>
      <c r="G2409" s="8">
        <v>7301465.9969934896</v>
      </c>
      <c r="H2409" s="8">
        <v>8366136.7315938221</v>
      </c>
      <c r="I2409" s="8">
        <v>9348632.6763919815</v>
      </c>
      <c r="J2409" s="8">
        <v>10042860.553220458</v>
      </c>
      <c r="K2409" s="8">
        <v>10251234.62090254</v>
      </c>
      <c r="L2409" s="8">
        <v>9959557.3821455035</v>
      </c>
      <c r="M2409" s="8">
        <v>9049087.9111538399</v>
      </c>
      <c r="N2409" s="8">
        <v>7689782.4168820539</v>
      </c>
      <c r="O2409" s="8">
        <v>7528638.9903840655</v>
      </c>
      <c r="P2409" s="8">
        <f>SUM(D2409:O2409)</f>
        <v>102147475.6487321</v>
      </c>
      <c r="U2409" s="22">
        <f>+AF2359+1</f>
        <v>469</v>
      </c>
      <c r="V2409" s="22">
        <f>+U2409+1</f>
        <v>470</v>
      </c>
      <c r="W2409" s="22">
        <f t="shared" ref="W2409:AF2409" si="486">+V2409+1</f>
        <v>471</v>
      </c>
      <c r="X2409" s="22">
        <f t="shared" si="486"/>
        <v>472</v>
      </c>
      <c r="Y2409" s="22">
        <f t="shared" si="486"/>
        <v>473</v>
      </c>
      <c r="Z2409" s="22">
        <f t="shared" si="486"/>
        <v>474</v>
      </c>
      <c r="AA2409" s="22">
        <f t="shared" si="486"/>
        <v>475</v>
      </c>
      <c r="AB2409" s="22">
        <f t="shared" si="486"/>
        <v>476</v>
      </c>
      <c r="AC2409" s="22">
        <f t="shared" si="486"/>
        <v>477</v>
      </c>
      <c r="AD2409" s="22">
        <f t="shared" si="486"/>
        <v>478</v>
      </c>
      <c r="AE2409" s="22">
        <f t="shared" si="486"/>
        <v>479</v>
      </c>
      <c r="AF2409" s="22">
        <f t="shared" si="486"/>
        <v>480</v>
      </c>
    </row>
    <row r="2410" spans="1:32" x14ac:dyDescent="0.25">
      <c r="A2410" s="11" t="s">
        <v>17</v>
      </c>
      <c r="B2410" s="7"/>
      <c r="C2410" s="7"/>
      <c r="D2410" s="8">
        <v>5550982.7873552572</v>
      </c>
      <c r="E2410" s="8">
        <v>5065416.3093245877</v>
      </c>
      <c r="F2410" s="8">
        <v>5160774.8945483919</v>
      </c>
      <c r="G2410" s="8">
        <v>5245161.7450082228</v>
      </c>
      <c r="H2410" s="8">
        <v>5762116.6626261817</v>
      </c>
      <c r="I2410" s="8">
        <v>6057440.6748440824</v>
      </c>
      <c r="J2410" s="8">
        <v>6248945.6486836206</v>
      </c>
      <c r="K2410" s="8">
        <v>6263527.0783409718</v>
      </c>
      <c r="L2410" s="8">
        <v>6169034.9832744421</v>
      </c>
      <c r="M2410" s="8">
        <v>5859277.8202970549</v>
      </c>
      <c r="N2410" s="8">
        <v>5403279.9410600364</v>
      </c>
      <c r="O2410" s="8">
        <v>5479558.4393774178</v>
      </c>
      <c r="P2410" s="8">
        <f>SUM(D2410:O2410)</f>
        <v>68265516.984740272</v>
      </c>
    </row>
    <row r="2411" spans="1:32" x14ac:dyDescent="0.25">
      <c r="A2411" s="11" t="s">
        <v>18</v>
      </c>
      <c r="B2411" s="7"/>
      <c r="C2411" s="7"/>
      <c r="D2411" s="8">
        <v>292452.13329785923</v>
      </c>
      <c r="E2411" s="8">
        <v>291716.45440762513</v>
      </c>
      <c r="F2411" s="8">
        <v>292067.90995997016</v>
      </c>
      <c r="G2411" s="8">
        <v>292646.51217352098</v>
      </c>
      <c r="H2411" s="8">
        <v>293794.38283318008</v>
      </c>
      <c r="I2411" s="8">
        <v>294683.00976876036</v>
      </c>
      <c r="J2411" s="8">
        <v>295326.55469058233</v>
      </c>
      <c r="K2411" s="8">
        <v>295399.59941578005</v>
      </c>
      <c r="L2411" s="8">
        <v>294699.46010020474</v>
      </c>
      <c r="M2411" s="8">
        <v>293638.48081326066</v>
      </c>
      <c r="N2411" s="8">
        <v>292050.28844520735</v>
      </c>
      <c r="O2411" s="8">
        <v>291744.81043751282</v>
      </c>
      <c r="P2411" s="8">
        <f t="shared" ref="P2411:P2414" si="487">SUM(D2411:O2411)</f>
        <v>3520219.5963434633</v>
      </c>
    </row>
    <row r="2412" spans="1:32" x14ac:dyDescent="0.25">
      <c r="A2412" s="11" t="s">
        <v>19</v>
      </c>
      <c r="B2412" s="7"/>
      <c r="C2412" s="7"/>
      <c r="D2412" s="8">
        <v>62039.219081192728</v>
      </c>
      <c r="E2412" s="8">
        <v>57332.560497675266</v>
      </c>
      <c r="F2412" s="8">
        <v>57376.661100610072</v>
      </c>
      <c r="G2412" s="8">
        <v>60092.65846332306</v>
      </c>
      <c r="H2412" s="8">
        <v>59697.711372159421</v>
      </c>
      <c r="I2412" s="8">
        <v>55636.036030976764</v>
      </c>
      <c r="J2412" s="8">
        <v>57761.832590244725</v>
      </c>
      <c r="K2412" s="8">
        <v>67419.189197432977</v>
      </c>
      <c r="L2412" s="8">
        <v>59016.296770121138</v>
      </c>
      <c r="M2412" s="8">
        <v>54861.131775257832</v>
      </c>
      <c r="N2412" s="8">
        <v>54119.974668964016</v>
      </c>
      <c r="O2412" s="8">
        <v>62789.048798308082</v>
      </c>
      <c r="P2412" s="8">
        <f t="shared" si="487"/>
        <v>708142.32034626615</v>
      </c>
    </row>
    <row r="2413" spans="1:32" x14ac:dyDescent="0.25">
      <c r="A2413" s="11" t="s">
        <v>20</v>
      </c>
      <c r="B2413" s="7"/>
      <c r="C2413" s="7"/>
      <c r="D2413" s="8">
        <v>1555.4085065776651</v>
      </c>
      <c r="E2413" s="8">
        <v>1606.6469912757982</v>
      </c>
      <c r="F2413" s="8">
        <v>1810.9950243471126</v>
      </c>
      <c r="G2413" s="8">
        <v>1801.7636944444612</v>
      </c>
      <c r="H2413" s="8">
        <v>2040.2492055901753</v>
      </c>
      <c r="I2413" s="8">
        <v>1915.7760019754649</v>
      </c>
      <c r="J2413" s="8">
        <v>1829.0408863755547</v>
      </c>
      <c r="K2413" s="8">
        <v>1813.3829566064105</v>
      </c>
      <c r="L2413" s="8">
        <v>1951.1737307537483</v>
      </c>
      <c r="M2413" s="8">
        <v>1860.1450621792662</v>
      </c>
      <c r="N2413" s="8">
        <v>1801.7057859771444</v>
      </c>
      <c r="O2413" s="8">
        <v>1718.1835685562171</v>
      </c>
      <c r="P2413" s="8">
        <f t="shared" si="487"/>
        <v>21704.47141465902</v>
      </c>
    </row>
    <row r="2414" spans="1:32" x14ac:dyDescent="0.25">
      <c r="A2414" s="11" t="s">
        <v>21</v>
      </c>
      <c r="B2414" s="7"/>
      <c r="C2414" s="7"/>
      <c r="D2414" s="8">
        <v>7733.13339551836</v>
      </c>
      <c r="E2414" s="8">
        <v>7054.2501231774932</v>
      </c>
      <c r="F2414" s="8">
        <v>6640.4332488298542</v>
      </c>
      <c r="G2414" s="8">
        <v>7712.3663151934816</v>
      </c>
      <c r="H2414" s="8">
        <v>7829.8503700435303</v>
      </c>
      <c r="I2414" s="8">
        <v>7716.2167276591281</v>
      </c>
      <c r="J2414" s="8">
        <v>8106.5663343410015</v>
      </c>
      <c r="K2414" s="8">
        <v>8149.9069377010037</v>
      </c>
      <c r="L2414" s="8">
        <v>8087.4723656034494</v>
      </c>
      <c r="M2414" s="8">
        <v>8009.1148835885415</v>
      </c>
      <c r="N2414" s="8">
        <v>7267.2993776178273</v>
      </c>
      <c r="O2414" s="8">
        <v>6923.5833050519177</v>
      </c>
      <c r="P2414" s="8">
        <f t="shared" si="487"/>
        <v>91230.193384325583</v>
      </c>
    </row>
    <row r="2415" spans="1:32" x14ac:dyDescent="0.25">
      <c r="A2415" s="11"/>
      <c r="B2415" s="7"/>
      <c r="C2415" s="7"/>
      <c r="D2415" s="8"/>
      <c r="E2415" s="8"/>
      <c r="F2415" s="8"/>
      <c r="G2415" s="8"/>
      <c r="H2415" s="8"/>
      <c r="I2415" s="8"/>
      <c r="J2415" s="8"/>
      <c r="K2415" s="8"/>
      <c r="L2415" s="8"/>
      <c r="M2415" s="8"/>
      <c r="N2415" s="8"/>
      <c r="O2415" s="8"/>
      <c r="P2415" s="8"/>
    </row>
    <row r="2416" spans="1:32" x14ac:dyDescent="0.25">
      <c r="A2416" s="10" t="s">
        <v>22</v>
      </c>
      <c r="B2416" s="7"/>
      <c r="C2416" s="7"/>
      <c r="D2416" s="8"/>
      <c r="E2416" s="8"/>
      <c r="F2416" s="8"/>
      <c r="G2416" s="8"/>
      <c r="H2416" s="8"/>
      <c r="I2416" s="8"/>
      <c r="J2416" s="8"/>
      <c r="K2416" s="8"/>
      <c r="L2416" s="8"/>
      <c r="M2416" s="8"/>
      <c r="N2416" s="8"/>
      <c r="O2416" s="8"/>
      <c r="P2416" s="8"/>
    </row>
    <row r="2417" spans="1:16" x14ac:dyDescent="0.25">
      <c r="A2417" s="10" t="s">
        <v>23</v>
      </c>
      <c r="B2417" s="7"/>
      <c r="C2417" s="7"/>
      <c r="D2417" s="8">
        <f t="shared" ref="D2417:P2417" si="488">SUM(D2409:D2416)</f>
        <v>14004221.33545094</v>
      </c>
      <c r="E2417" s="8">
        <f t="shared" si="488"/>
        <v>12744690.61473766</v>
      </c>
      <c r="F2417" s="8">
        <f t="shared" si="488"/>
        <v>12717726.215738617</v>
      </c>
      <c r="G2417" s="8">
        <f t="shared" si="488"/>
        <v>12908881.042648194</v>
      </c>
      <c r="H2417" s="8">
        <f t="shared" si="488"/>
        <v>14491615.588000977</v>
      </c>
      <c r="I2417" s="8">
        <f t="shared" si="488"/>
        <v>15766024.389765434</v>
      </c>
      <c r="J2417" s="8">
        <f t="shared" si="488"/>
        <v>16654830.196405623</v>
      </c>
      <c r="K2417" s="8">
        <f t="shared" si="488"/>
        <v>16887543.777751029</v>
      </c>
      <c r="L2417" s="8">
        <f t="shared" si="488"/>
        <v>16492346.76838663</v>
      </c>
      <c r="M2417" s="8">
        <f t="shared" si="488"/>
        <v>15266734.603985181</v>
      </c>
      <c r="N2417" s="8">
        <f t="shared" si="488"/>
        <v>13448301.626219857</v>
      </c>
      <c r="O2417" s="8">
        <f t="shared" si="488"/>
        <v>13371373.055870913</v>
      </c>
      <c r="P2417" s="8">
        <f t="shared" si="488"/>
        <v>174754289.21496108</v>
      </c>
    </row>
    <row r="2418" spans="1:16" x14ac:dyDescent="0.25">
      <c r="A2418" s="10"/>
      <c r="B2418" s="7"/>
      <c r="C2418" s="7"/>
      <c r="D2418" s="8"/>
      <c r="E2418" s="8"/>
      <c r="F2418" s="8"/>
      <c r="G2418" s="8"/>
      <c r="H2418" s="8"/>
      <c r="I2418" s="8"/>
      <c r="J2418" s="8"/>
      <c r="K2418" s="8"/>
      <c r="L2418" s="8"/>
      <c r="M2418" s="8"/>
      <c r="N2418" s="8"/>
      <c r="O2418" s="8"/>
      <c r="P2418" s="8"/>
    </row>
    <row r="2419" spans="1:16" x14ac:dyDescent="0.25">
      <c r="A2419" s="11" t="s">
        <v>24</v>
      </c>
      <c r="B2419" s="7"/>
      <c r="C2419" s="7"/>
      <c r="D2419" s="8">
        <v>569826.84732229239</v>
      </c>
      <c r="E2419" s="8">
        <v>565448.40999156178</v>
      </c>
      <c r="F2419" s="8">
        <v>546640.48950846936</v>
      </c>
      <c r="G2419" s="8">
        <v>645110.66079735581</v>
      </c>
      <c r="H2419" s="8">
        <v>701446.39724233618</v>
      </c>
      <c r="I2419" s="8">
        <v>722616.68773293728</v>
      </c>
      <c r="J2419" s="8">
        <v>752505.95830936753</v>
      </c>
      <c r="K2419" s="8">
        <v>726616.61383636936</v>
      </c>
      <c r="L2419" s="8">
        <v>768644.33481879171</v>
      </c>
      <c r="M2419" s="8">
        <v>740757.53640088555</v>
      </c>
      <c r="N2419" s="8">
        <v>678484.52091385308</v>
      </c>
      <c r="O2419" s="8">
        <v>608559.11022425524</v>
      </c>
      <c r="P2419" s="8">
        <f>SUM(D2419:O2419)</f>
        <v>8026657.5670984751</v>
      </c>
    </row>
    <row r="2420" spans="1:16" x14ac:dyDescent="0.25">
      <c r="A2420" s="7"/>
      <c r="B2420" s="7"/>
      <c r="C2420" s="7"/>
      <c r="D2420" s="8"/>
      <c r="E2420" s="8"/>
      <c r="F2420" s="8"/>
      <c r="G2420" s="8"/>
      <c r="H2420" s="8"/>
      <c r="I2420" s="8"/>
      <c r="J2420" s="8"/>
      <c r="K2420" s="8"/>
      <c r="L2420" s="8"/>
      <c r="M2420" s="8"/>
      <c r="N2420" s="8"/>
      <c r="O2420" s="8"/>
      <c r="P2420" s="8"/>
    </row>
    <row r="2421" spans="1:16" x14ac:dyDescent="0.25">
      <c r="A2421" s="10" t="s">
        <v>25</v>
      </c>
      <c r="B2421" s="7"/>
      <c r="C2421" s="7"/>
      <c r="D2421" s="8">
        <f t="shared" ref="D2421:P2421" si="489">SUM(D2417:D2419)</f>
        <v>14574048.182773232</v>
      </c>
      <c r="E2421" s="8">
        <f t="shared" si="489"/>
        <v>13310139.024729222</v>
      </c>
      <c r="F2421" s="8">
        <f t="shared" si="489"/>
        <v>13264366.705247086</v>
      </c>
      <c r="G2421" s="8">
        <f t="shared" si="489"/>
        <v>13553991.70344555</v>
      </c>
      <c r="H2421" s="8">
        <f t="shared" si="489"/>
        <v>15193061.985243313</v>
      </c>
      <c r="I2421" s="8">
        <f t="shared" si="489"/>
        <v>16488641.077498371</v>
      </c>
      <c r="J2421" s="8">
        <f t="shared" si="489"/>
        <v>17407336.15471499</v>
      </c>
      <c r="K2421" s="8">
        <f t="shared" si="489"/>
        <v>17614160.391587399</v>
      </c>
      <c r="L2421" s="8">
        <f t="shared" si="489"/>
        <v>17260991.103205424</v>
      </c>
      <c r="M2421" s="8">
        <f t="shared" si="489"/>
        <v>16007492.140386067</v>
      </c>
      <c r="N2421" s="8">
        <f t="shared" si="489"/>
        <v>14126786.14713371</v>
      </c>
      <c r="O2421" s="8">
        <f t="shared" si="489"/>
        <v>13979932.166095167</v>
      </c>
      <c r="P2421" s="8">
        <f t="shared" si="489"/>
        <v>182780946.78205955</v>
      </c>
    </row>
    <row r="2422" spans="1:16" x14ac:dyDescent="0.25">
      <c r="A2422" s="7"/>
      <c r="B2422" s="7"/>
      <c r="C2422" s="7"/>
      <c r="D2422" s="8"/>
      <c r="E2422" s="8"/>
      <c r="F2422" s="8"/>
      <c r="G2422" s="8"/>
      <c r="H2422" s="8"/>
      <c r="I2422" s="8"/>
      <c r="J2422" s="8"/>
      <c r="K2422" s="8"/>
      <c r="L2422" s="8"/>
      <c r="M2422" s="8"/>
      <c r="N2422" s="8"/>
      <c r="O2422" s="8"/>
      <c r="P2422" s="8"/>
    </row>
    <row r="2423" spans="1:16" x14ac:dyDescent="0.25">
      <c r="A2423" s="10" t="s">
        <v>26</v>
      </c>
      <c r="B2423" s="7"/>
      <c r="C2423" s="7"/>
      <c r="D2423" s="8"/>
      <c r="E2423" s="8"/>
      <c r="F2423" s="8"/>
      <c r="G2423" s="8"/>
      <c r="H2423" s="8"/>
      <c r="I2423" s="8"/>
      <c r="J2423" s="8"/>
      <c r="K2423" s="8"/>
      <c r="L2423" s="8"/>
      <c r="M2423" s="8"/>
      <c r="N2423" s="8"/>
      <c r="O2423" s="8"/>
      <c r="P2423" s="8"/>
    </row>
    <row r="2424" spans="1:16" x14ac:dyDescent="0.25">
      <c r="A2424" s="11" t="s">
        <v>16</v>
      </c>
      <c r="B2424" s="7"/>
      <c r="C2424" s="7"/>
      <c r="D2424" s="13">
        <v>6888714.4820245355</v>
      </c>
      <c r="E2424" s="13">
        <v>6892551.4479415938</v>
      </c>
      <c r="F2424" s="13">
        <v>6896039.7452452844</v>
      </c>
      <c r="G2424" s="13">
        <v>6900022.0056742309</v>
      </c>
      <c r="H2424" s="13">
        <v>6905231.3333167164</v>
      </c>
      <c r="I2424" s="13">
        <v>6911250.8254693849</v>
      </c>
      <c r="J2424" s="13">
        <v>6917478.0386142228</v>
      </c>
      <c r="K2424" s="13">
        <v>6923841.18022695</v>
      </c>
      <c r="L2424" s="13">
        <v>6929741.1958027091</v>
      </c>
      <c r="M2424" s="13">
        <v>6935099.2203429472</v>
      </c>
      <c r="N2424" s="13">
        <v>6939913.8859750796</v>
      </c>
      <c r="O2424" s="13">
        <v>6944675.6378689315</v>
      </c>
      <c r="P2424" s="8">
        <f>AVERAGE(C2424:O2424)</f>
        <v>6915379.9165418819</v>
      </c>
    </row>
    <row r="2425" spans="1:16" x14ac:dyDescent="0.25">
      <c r="A2425" s="11" t="s">
        <v>17</v>
      </c>
      <c r="B2425" s="7"/>
      <c r="C2425" s="7"/>
      <c r="D2425" s="13">
        <v>705669.29481782834</v>
      </c>
      <c r="E2425" s="13">
        <v>706800.97893852822</v>
      </c>
      <c r="F2425" s="13">
        <v>708139.80662781151</v>
      </c>
      <c r="G2425" s="13">
        <v>709152.05403110443</v>
      </c>
      <c r="H2425" s="13">
        <v>709417.91380645661</v>
      </c>
      <c r="I2425" s="13">
        <v>709201.3622305399</v>
      </c>
      <c r="J2425" s="13">
        <v>708840.42673060461</v>
      </c>
      <c r="K2425" s="13">
        <v>708616.49310542911</v>
      </c>
      <c r="L2425" s="13">
        <v>708674.28615689836</v>
      </c>
      <c r="M2425" s="13">
        <v>709060.43696369347</v>
      </c>
      <c r="N2425" s="13">
        <v>709770.39985692152</v>
      </c>
      <c r="O2425" s="13">
        <v>710495.56042827258</v>
      </c>
      <c r="P2425" s="8">
        <f>AVERAGE(D2425:O2425)</f>
        <v>708653.25114117411</v>
      </c>
    </row>
    <row r="2426" spans="1:16" x14ac:dyDescent="0.25">
      <c r="A2426" s="11" t="s">
        <v>18</v>
      </c>
      <c r="B2426" s="7"/>
      <c r="C2426" s="7"/>
      <c r="D2426" s="13">
        <v>16539.567276528262</v>
      </c>
      <c r="E2426" s="13">
        <v>16973.037600151729</v>
      </c>
      <c r="F2426" s="13">
        <v>17548.035146601313</v>
      </c>
      <c r="G2426" s="13">
        <v>17955.652034371622</v>
      </c>
      <c r="H2426" s="13">
        <v>17882.591519647809</v>
      </c>
      <c r="I2426" s="13">
        <v>17481.780031607515</v>
      </c>
      <c r="J2426" s="13">
        <v>17017.633663278786</v>
      </c>
      <c r="K2426" s="13">
        <v>16655.538957030145</v>
      </c>
      <c r="L2426" s="13">
        <v>16474.84580403466</v>
      </c>
      <c r="M2426" s="13">
        <v>16507.78812655792</v>
      </c>
      <c r="N2426" s="13">
        <v>16760.279468450353</v>
      </c>
      <c r="O2426" s="13">
        <v>17051.484109449815</v>
      </c>
      <c r="P2426" s="8">
        <f>AVERAGE(D2426:O2426)</f>
        <v>17070.686144809162</v>
      </c>
    </row>
    <row r="2427" spans="1:16" x14ac:dyDescent="0.25">
      <c r="A2427" s="11" t="s">
        <v>19</v>
      </c>
      <c r="B2427" s="7"/>
      <c r="C2427" s="7"/>
      <c r="D2427" s="13">
        <v>6846.0404957750507</v>
      </c>
      <c r="E2427" s="13">
        <v>6850.8429517624854</v>
      </c>
      <c r="F2427" s="13">
        <v>6855.6432297069941</v>
      </c>
      <c r="G2427" s="13">
        <v>6860.4413270649593</v>
      </c>
      <c r="H2427" s="13">
        <v>6865.2372413188587</v>
      </c>
      <c r="I2427" s="13">
        <v>6870.0309699755016</v>
      </c>
      <c r="J2427" s="13">
        <v>6874.8225105662195</v>
      </c>
      <c r="K2427" s="13">
        <v>6879.6118606477312</v>
      </c>
      <c r="L2427" s="13">
        <v>6884.3990178000486</v>
      </c>
      <c r="M2427" s="13">
        <v>6889.1839796288241</v>
      </c>
      <c r="N2427" s="13">
        <v>6893.9667437620883</v>
      </c>
      <c r="O2427" s="13">
        <v>6898.747307852932</v>
      </c>
      <c r="P2427" s="8">
        <f>AVERAGE(D2427:O2427)</f>
        <v>6872.4139696551401</v>
      </c>
    </row>
    <row r="2428" spans="1:16" x14ac:dyDescent="0.25">
      <c r="A2428" s="11" t="s">
        <v>20</v>
      </c>
      <c r="B2428" s="7"/>
      <c r="C2428" s="7"/>
      <c r="D2428" s="13">
        <v>144.81904813935191</v>
      </c>
      <c r="E2428" s="13">
        <v>144.81904813935191</v>
      </c>
      <c r="F2428" s="13">
        <v>144.81904813935191</v>
      </c>
      <c r="G2428" s="13">
        <v>144.81904813935191</v>
      </c>
      <c r="H2428" s="13">
        <v>144.81904813935191</v>
      </c>
      <c r="I2428" s="13">
        <v>144.81904813935191</v>
      </c>
      <c r="J2428" s="13">
        <v>144.81904813935191</v>
      </c>
      <c r="K2428" s="13">
        <v>144.81904813935191</v>
      </c>
      <c r="L2428" s="13">
        <v>144.81904813935191</v>
      </c>
      <c r="M2428" s="13">
        <v>144.81904813935191</v>
      </c>
      <c r="N2428" s="13">
        <v>144.81904813935191</v>
      </c>
      <c r="O2428" s="13">
        <v>143.82400922942551</v>
      </c>
      <c r="P2428" s="8">
        <f>AVERAGE(D2428:O2428)</f>
        <v>144.73612823019138</v>
      </c>
    </row>
    <row r="2429" spans="1:16" x14ac:dyDescent="0.25">
      <c r="A2429" s="11" t="s">
        <v>21</v>
      </c>
      <c r="B2429" s="7"/>
      <c r="C2429" s="7"/>
      <c r="D2429" s="13">
        <v>27</v>
      </c>
      <c r="E2429" s="13">
        <v>27</v>
      </c>
      <c r="F2429" s="13">
        <v>27</v>
      </c>
      <c r="G2429" s="13">
        <v>27</v>
      </c>
      <c r="H2429" s="13">
        <v>27</v>
      </c>
      <c r="I2429" s="13">
        <v>27</v>
      </c>
      <c r="J2429" s="13">
        <v>27</v>
      </c>
      <c r="K2429" s="13">
        <v>27</v>
      </c>
      <c r="L2429" s="13">
        <v>27</v>
      </c>
      <c r="M2429" s="13">
        <v>27</v>
      </c>
      <c r="N2429" s="13">
        <v>27</v>
      </c>
      <c r="O2429" s="13">
        <v>27</v>
      </c>
      <c r="P2429" s="8">
        <f>AVERAGE(D2429:O2429)</f>
        <v>27</v>
      </c>
    </row>
    <row r="2430" spans="1:16" x14ac:dyDescent="0.25">
      <c r="A2430" s="11"/>
      <c r="B2430" s="7"/>
      <c r="C2430" s="7"/>
      <c r="D2430" s="8"/>
      <c r="E2430" s="8"/>
      <c r="F2430" s="8"/>
      <c r="G2430" s="8"/>
      <c r="H2430" s="8"/>
      <c r="I2430" s="8"/>
      <c r="J2430" s="8"/>
      <c r="K2430" s="8"/>
      <c r="L2430" s="8"/>
      <c r="M2430" s="8"/>
      <c r="N2430" s="8"/>
      <c r="O2430" s="8"/>
      <c r="P2430" s="8"/>
    </row>
    <row r="2431" spans="1:16" x14ac:dyDescent="0.25">
      <c r="A2431" s="10" t="s">
        <v>22</v>
      </c>
      <c r="B2431" s="7"/>
      <c r="C2431" s="7"/>
      <c r="D2431" s="8"/>
      <c r="E2431" s="8"/>
      <c r="F2431" s="8"/>
      <c r="G2431" s="8"/>
      <c r="H2431" s="8"/>
      <c r="I2431" s="8"/>
      <c r="J2431" s="8"/>
      <c r="K2431" s="8"/>
      <c r="L2431" s="8"/>
      <c r="M2431" s="8"/>
      <c r="N2431" s="8"/>
      <c r="O2431" s="8"/>
      <c r="P2431" s="8"/>
    </row>
    <row r="2432" spans="1:16" x14ac:dyDescent="0.25">
      <c r="A2432" s="10" t="s">
        <v>26</v>
      </c>
      <c r="B2432" s="7"/>
      <c r="C2432" s="7"/>
      <c r="D2432" s="8">
        <f t="shared" ref="D2432:P2432" si="490">SUM(D2424:D2431)</f>
        <v>7617941.2036628062</v>
      </c>
      <c r="E2432" s="8">
        <f t="shared" si="490"/>
        <v>7623348.1264801752</v>
      </c>
      <c r="F2432" s="8">
        <f t="shared" si="490"/>
        <v>7628755.0492975442</v>
      </c>
      <c r="G2432" s="8">
        <f t="shared" si="490"/>
        <v>7634161.9721149113</v>
      </c>
      <c r="H2432" s="8">
        <f t="shared" si="490"/>
        <v>7639568.8949322784</v>
      </c>
      <c r="I2432" s="8">
        <f t="shared" si="490"/>
        <v>7644975.8177496474</v>
      </c>
      <c r="J2432" s="8">
        <f t="shared" si="490"/>
        <v>7650382.7405668125</v>
      </c>
      <c r="K2432" s="8">
        <f t="shared" si="490"/>
        <v>7656164.6431981968</v>
      </c>
      <c r="L2432" s="8">
        <f t="shared" si="490"/>
        <v>7661946.5458295811</v>
      </c>
      <c r="M2432" s="8">
        <f t="shared" si="490"/>
        <v>7667728.4484609663</v>
      </c>
      <c r="N2432" s="8">
        <f t="shared" si="490"/>
        <v>7673510.3510923525</v>
      </c>
      <c r="O2432" s="8">
        <f t="shared" si="490"/>
        <v>7679292.2537237369</v>
      </c>
      <c r="P2432" s="8">
        <f t="shared" si="490"/>
        <v>7648148.003925751</v>
      </c>
    </row>
    <row r="2433" spans="1:16" x14ac:dyDescent="0.25">
      <c r="A2433" s="10"/>
      <c r="B2433" s="7"/>
      <c r="C2433" s="7"/>
      <c r="D2433" s="8"/>
      <c r="E2433" s="8"/>
      <c r="F2433" s="8"/>
      <c r="G2433" s="8"/>
      <c r="H2433" s="8"/>
      <c r="I2433" s="8"/>
      <c r="J2433" s="8"/>
      <c r="K2433" s="8"/>
      <c r="L2433" s="8"/>
      <c r="M2433" s="8"/>
      <c r="N2433" s="8"/>
      <c r="O2433" s="8"/>
      <c r="P2433" s="8"/>
    </row>
    <row r="2434" spans="1:16" x14ac:dyDescent="0.25">
      <c r="A2434" s="11" t="s">
        <v>24</v>
      </c>
      <c r="B2434" s="7"/>
      <c r="C2434" s="7"/>
      <c r="D2434" s="13">
        <v>2</v>
      </c>
      <c r="E2434" s="13">
        <v>2</v>
      </c>
      <c r="F2434" s="13">
        <v>2</v>
      </c>
      <c r="G2434" s="13">
        <v>2</v>
      </c>
      <c r="H2434" s="13">
        <v>2</v>
      </c>
      <c r="I2434" s="13">
        <v>2</v>
      </c>
      <c r="J2434" s="13">
        <v>2</v>
      </c>
      <c r="K2434" s="13">
        <v>2</v>
      </c>
      <c r="L2434" s="13">
        <v>2</v>
      </c>
      <c r="M2434" s="13">
        <v>2</v>
      </c>
      <c r="N2434" s="13">
        <v>2</v>
      </c>
      <c r="O2434" s="13">
        <v>2</v>
      </c>
      <c r="P2434" s="8">
        <f>AVERAGE(D2434:O2434)</f>
        <v>2</v>
      </c>
    </row>
    <row r="2435" spans="1:16" x14ac:dyDescent="0.25">
      <c r="A2435" s="7"/>
      <c r="B2435" s="7"/>
      <c r="C2435" s="7"/>
      <c r="D2435" s="8"/>
      <c r="E2435" s="8"/>
      <c r="F2435" s="8"/>
      <c r="G2435" s="8"/>
      <c r="H2435" s="8"/>
      <c r="I2435" s="8"/>
      <c r="J2435" s="8"/>
      <c r="K2435" s="8"/>
      <c r="L2435" s="8"/>
      <c r="M2435" s="8"/>
      <c r="N2435" s="8"/>
      <c r="O2435" s="8"/>
      <c r="P2435" s="8"/>
    </row>
    <row r="2436" spans="1:16" x14ac:dyDescent="0.25">
      <c r="A2436" s="14" t="s">
        <v>27</v>
      </c>
      <c r="B2436" s="7"/>
      <c r="C2436" s="7"/>
      <c r="D2436" s="8">
        <f t="shared" ref="D2436:P2436" si="491">SUM(D2432:D2434)</f>
        <v>7617943.2036628062</v>
      </c>
      <c r="E2436" s="8">
        <f t="shared" si="491"/>
        <v>7623350.1264801752</v>
      </c>
      <c r="F2436" s="8">
        <f t="shared" si="491"/>
        <v>7628757.0492975442</v>
      </c>
      <c r="G2436" s="8">
        <f t="shared" si="491"/>
        <v>7634163.9721149113</v>
      </c>
      <c r="H2436" s="8">
        <f t="shared" si="491"/>
        <v>7639570.8949322784</v>
      </c>
      <c r="I2436" s="8">
        <f t="shared" si="491"/>
        <v>7644977.8177496474</v>
      </c>
      <c r="J2436" s="8">
        <f t="shared" si="491"/>
        <v>7650384.7405668125</v>
      </c>
      <c r="K2436" s="8">
        <f t="shared" si="491"/>
        <v>7656166.6431981968</v>
      </c>
      <c r="L2436" s="8">
        <f t="shared" si="491"/>
        <v>7661948.5458295811</v>
      </c>
      <c r="M2436" s="8">
        <f t="shared" si="491"/>
        <v>7667730.4484609663</v>
      </c>
      <c r="N2436" s="8">
        <f t="shared" si="491"/>
        <v>7673512.3510923525</v>
      </c>
      <c r="O2436" s="8">
        <f t="shared" si="491"/>
        <v>7679294.2537237369</v>
      </c>
      <c r="P2436" s="8">
        <f t="shared" si="491"/>
        <v>7648150.003925751</v>
      </c>
    </row>
    <row r="2437" spans="1:16" x14ac:dyDescent="0.25">
      <c r="A2437" s="7"/>
      <c r="B2437" s="7"/>
      <c r="C2437" s="7"/>
      <c r="D2437" s="8"/>
      <c r="E2437" s="8"/>
      <c r="F2437" s="8"/>
      <c r="G2437" s="8"/>
      <c r="H2437" s="8"/>
      <c r="I2437" s="8"/>
      <c r="J2437" s="8"/>
      <c r="K2437" s="8"/>
      <c r="L2437" s="8"/>
      <c r="M2437" s="8"/>
      <c r="N2437" s="8"/>
      <c r="O2437" s="8"/>
      <c r="P2437" s="8"/>
    </row>
    <row r="2438" spans="1:16" x14ac:dyDescent="0.25">
      <c r="A2438" s="10" t="s">
        <v>28</v>
      </c>
      <c r="B2438" s="7"/>
      <c r="C2438" s="7"/>
      <c r="D2438" s="8"/>
      <c r="E2438" s="8"/>
      <c r="F2438" s="8"/>
      <c r="G2438" s="8"/>
      <c r="H2438" s="8"/>
      <c r="I2438" s="8"/>
      <c r="J2438" s="8"/>
      <c r="K2438" s="8"/>
      <c r="L2438" s="8"/>
      <c r="M2438" s="8"/>
      <c r="N2438" s="8"/>
      <c r="O2438" s="8"/>
      <c r="P2438" s="8"/>
    </row>
    <row r="2439" spans="1:16" x14ac:dyDescent="0.25">
      <c r="A2439" s="11" t="s">
        <v>16</v>
      </c>
      <c r="B2439" s="7"/>
      <c r="C2439" s="7"/>
      <c r="D2439" s="8">
        <f t="shared" ref="D2439:P2444" si="492">(D2409/D2424)*1000</f>
        <v>1174.3059862508787</v>
      </c>
      <c r="E2439" s="8">
        <f t="shared" si="492"/>
        <v>1062.2429805119332</v>
      </c>
      <c r="F2439" s="8">
        <f t="shared" si="492"/>
        <v>1043.9405206183897</v>
      </c>
      <c r="G2439" s="8">
        <f t="shared" si="492"/>
        <v>1058.1801030473716</v>
      </c>
      <c r="H2439" s="8">
        <f t="shared" si="492"/>
        <v>1211.565019006453</v>
      </c>
      <c r="I2439" s="8">
        <f t="shared" si="492"/>
        <v>1352.6687010027681</v>
      </c>
      <c r="J2439" s="8">
        <f t="shared" si="492"/>
        <v>1451.8095319074325</v>
      </c>
      <c r="K2439" s="8">
        <f t="shared" si="492"/>
        <v>1480.5704455177183</v>
      </c>
      <c r="L2439" s="8">
        <f t="shared" si="492"/>
        <v>1437.2192410559185</v>
      </c>
      <c r="M2439" s="8">
        <f t="shared" si="492"/>
        <v>1304.8245776512993</v>
      </c>
      <c r="N2439" s="8">
        <f t="shared" si="492"/>
        <v>1108.051561334556</v>
      </c>
      <c r="O2439" s="8">
        <f t="shared" si="492"/>
        <v>1084.0879233193866</v>
      </c>
      <c r="P2439" s="8">
        <f t="shared" si="492"/>
        <v>14771.057683236031</v>
      </c>
    </row>
    <row r="2440" spans="1:16" x14ac:dyDescent="0.25">
      <c r="A2440" s="11" t="s">
        <v>17</v>
      </c>
      <c r="B2440" s="7"/>
      <c r="C2440" s="7"/>
      <c r="D2440" s="8">
        <f t="shared" si="492"/>
        <v>7866.266575745326</v>
      </c>
      <c r="E2440" s="8">
        <f t="shared" si="492"/>
        <v>7166.6798154861308</v>
      </c>
      <c r="F2440" s="8">
        <f t="shared" si="492"/>
        <v>7287.7909789088071</v>
      </c>
      <c r="G2440" s="8">
        <f t="shared" si="492"/>
        <v>7396.3851831107604</v>
      </c>
      <c r="H2440" s="8">
        <f t="shared" si="492"/>
        <v>8122.3162687123831</v>
      </c>
      <c r="I2440" s="8">
        <f t="shared" si="492"/>
        <v>8541.2141000301563</v>
      </c>
      <c r="J2440" s="8">
        <f t="shared" si="492"/>
        <v>8815.7297651683421</v>
      </c>
      <c r="K2440" s="8">
        <f t="shared" si="492"/>
        <v>8839.0929921653315</v>
      </c>
      <c r="L2440" s="8">
        <f t="shared" si="492"/>
        <v>8705.0357318998813</v>
      </c>
      <c r="M2440" s="8">
        <f t="shared" si="492"/>
        <v>8263.4392145574911</v>
      </c>
      <c r="N2440" s="8">
        <f t="shared" si="492"/>
        <v>7612.7152416461049</v>
      </c>
      <c r="O2440" s="8">
        <f t="shared" si="492"/>
        <v>7712.3049665144272</v>
      </c>
      <c r="P2440" s="8">
        <f t="shared" si="492"/>
        <v>96331.339586475398</v>
      </c>
    </row>
    <row r="2441" spans="1:16" x14ac:dyDescent="0.25">
      <c r="A2441" s="11" t="s">
        <v>18</v>
      </c>
      <c r="B2441" s="7"/>
      <c r="C2441" s="7"/>
      <c r="D2441" s="8">
        <f t="shared" si="492"/>
        <v>17681.970054493857</v>
      </c>
      <c r="E2441" s="8">
        <f t="shared" si="492"/>
        <v>17187.050502086757</v>
      </c>
      <c r="F2441" s="8">
        <f t="shared" si="492"/>
        <v>16643.909561381159</v>
      </c>
      <c r="G2441" s="8">
        <f t="shared" si="492"/>
        <v>16298.294910890572</v>
      </c>
      <c r="H2441" s="8">
        <f t="shared" si="492"/>
        <v>16429.071955839554</v>
      </c>
      <c r="I2441" s="8">
        <f t="shared" si="492"/>
        <v>16856.579206234477</v>
      </c>
      <c r="J2441" s="8">
        <f t="shared" si="492"/>
        <v>17354.14926270553</v>
      </c>
      <c r="K2441" s="8">
        <f t="shared" si="492"/>
        <v>17735.817506589585</v>
      </c>
      <c r="L2441" s="8">
        <f t="shared" si="492"/>
        <v>17887.843297934443</v>
      </c>
      <c r="M2441" s="8">
        <f t="shared" si="492"/>
        <v>17787.875550743935</v>
      </c>
      <c r="N2441" s="8">
        <f t="shared" si="492"/>
        <v>17425.144311881228</v>
      </c>
      <c r="O2441" s="8">
        <f t="shared" si="492"/>
        <v>17109.643275908744</v>
      </c>
      <c r="P2441" s="8">
        <f t="shared" si="492"/>
        <v>206214.30014480633</v>
      </c>
    </row>
    <row r="2442" spans="1:16" x14ac:dyDescent="0.25">
      <c r="A2442" s="11" t="s">
        <v>19</v>
      </c>
      <c r="B2442" s="7"/>
      <c r="C2442" s="7"/>
      <c r="D2442" s="8">
        <f t="shared" si="492"/>
        <v>9062.0584437792131</v>
      </c>
      <c r="E2442" s="8">
        <f t="shared" si="492"/>
        <v>8368.6870216351381</v>
      </c>
      <c r="F2442" s="8">
        <f t="shared" si="492"/>
        <v>8369.2600647572363</v>
      </c>
      <c r="G2442" s="8">
        <f t="shared" si="492"/>
        <v>8759.2992343295737</v>
      </c>
      <c r="H2442" s="8">
        <f t="shared" si="492"/>
        <v>8695.6516248069365</v>
      </c>
      <c r="I2442" s="8">
        <f t="shared" si="492"/>
        <v>8098.367572741111</v>
      </c>
      <c r="J2442" s="8">
        <f t="shared" si="492"/>
        <v>8401.9380138858851</v>
      </c>
      <c r="K2442" s="8">
        <f t="shared" si="492"/>
        <v>9799.8536200972994</v>
      </c>
      <c r="L2442" s="8">
        <f t="shared" si="492"/>
        <v>8572.4689428272213</v>
      </c>
      <c r="M2442" s="8">
        <f t="shared" si="492"/>
        <v>7963.3715600397773</v>
      </c>
      <c r="N2442" s="8">
        <f t="shared" si="492"/>
        <v>7850.3388079052947</v>
      </c>
      <c r="O2442" s="8">
        <f t="shared" si="492"/>
        <v>9101.5145208804079</v>
      </c>
      <c r="P2442" s="8">
        <f t="shared" si="492"/>
        <v>103041.2782863546</v>
      </c>
    </row>
    <row r="2443" spans="1:16" x14ac:dyDescent="0.25">
      <c r="A2443" s="11" t="s">
        <v>20</v>
      </c>
      <c r="B2443" s="7"/>
      <c r="C2443" s="7"/>
      <c r="D2443" s="8">
        <f t="shared" si="492"/>
        <v>10740.358582394325</v>
      </c>
      <c r="E2443" s="8">
        <f t="shared" si="492"/>
        <v>11094.168977894431</v>
      </c>
      <c r="F2443" s="8">
        <f t="shared" si="492"/>
        <v>12505.226678499401</v>
      </c>
      <c r="G2443" s="8">
        <f t="shared" si="492"/>
        <v>12441.482785542941</v>
      </c>
      <c r="H2443" s="8">
        <f t="shared" si="492"/>
        <v>14088.265541056096</v>
      </c>
      <c r="I2443" s="8">
        <f t="shared" si="492"/>
        <v>13228.757035690584</v>
      </c>
      <c r="J2443" s="8">
        <f t="shared" si="492"/>
        <v>12629.836405329519</v>
      </c>
      <c r="K2443" s="8">
        <f t="shared" si="492"/>
        <v>12521.715754280374</v>
      </c>
      <c r="L2443" s="8">
        <f t="shared" si="492"/>
        <v>13473.184334675605</v>
      </c>
      <c r="M2443" s="8">
        <f t="shared" si="492"/>
        <v>12844.615995468666</v>
      </c>
      <c r="N2443" s="8">
        <f t="shared" si="492"/>
        <v>12441.082917790316</v>
      </c>
      <c r="O2443" s="8">
        <f t="shared" si="492"/>
        <v>11946.430764667401</v>
      </c>
      <c r="P2443" s="8">
        <f t="shared" si="492"/>
        <v>149958.90576912335</v>
      </c>
    </row>
    <row r="2444" spans="1:16" x14ac:dyDescent="0.25">
      <c r="A2444" s="11" t="s">
        <v>21</v>
      </c>
      <c r="B2444" s="7"/>
      <c r="C2444" s="7"/>
      <c r="D2444" s="8">
        <f>(D2414/D2429)*1000</f>
        <v>286412.34798216145</v>
      </c>
      <c r="E2444" s="8">
        <f t="shared" si="492"/>
        <v>261268.52308064786</v>
      </c>
      <c r="F2444" s="8">
        <f t="shared" si="492"/>
        <v>245941.97217888347</v>
      </c>
      <c r="G2444" s="8">
        <f t="shared" si="492"/>
        <v>285643.19685901783</v>
      </c>
      <c r="H2444" s="8">
        <f t="shared" si="492"/>
        <v>289994.45814976038</v>
      </c>
      <c r="I2444" s="8">
        <f t="shared" si="492"/>
        <v>285785.80472811585</v>
      </c>
      <c r="J2444" s="8">
        <f t="shared" si="492"/>
        <v>300243.19756818522</v>
      </c>
      <c r="K2444" s="8">
        <f t="shared" si="492"/>
        <v>301848.40510003717</v>
      </c>
      <c r="L2444" s="8">
        <f t="shared" si="492"/>
        <v>299536.01354086853</v>
      </c>
      <c r="M2444" s="8">
        <f t="shared" si="492"/>
        <v>296633.88457735343</v>
      </c>
      <c r="N2444" s="8">
        <f t="shared" si="492"/>
        <v>269159.23620806768</v>
      </c>
      <c r="O2444" s="8">
        <f t="shared" si="492"/>
        <v>256429.01129821918</v>
      </c>
      <c r="P2444" s="8">
        <f t="shared" si="492"/>
        <v>3378896.051271318</v>
      </c>
    </row>
    <row r="2445" spans="1:16" x14ac:dyDescent="0.25">
      <c r="A2445" s="11"/>
      <c r="B2445" s="7"/>
      <c r="C2445" s="7"/>
      <c r="D2445" s="8"/>
      <c r="E2445" s="8"/>
      <c r="F2445" s="8"/>
      <c r="G2445" s="8"/>
      <c r="H2445" s="8"/>
      <c r="I2445" s="8"/>
      <c r="J2445" s="8"/>
      <c r="K2445" s="8"/>
      <c r="L2445" s="8"/>
      <c r="M2445" s="8"/>
      <c r="N2445" s="8"/>
      <c r="O2445" s="8"/>
      <c r="P2445" s="8"/>
    </row>
    <row r="2446" spans="1:16" x14ac:dyDescent="0.25">
      <c r="A2446" s="10" t="s">
        <v>22</v>
      </c>
      <c r="B2446" s="7"/>
      <c r="C2446" s="7"/>
      <c r="D2446" s="8"/>
      <c r="E2446" s="8"/>
      <c r="F2446" s="8"/>
      <c r="G2446" s="8"/>
      <c r="H2446" s="8"/>
      <c r="I2446" s="8"/>
      <c r="J2446" s="8"/>
      <c r="K2446" s="8"/>
      <c r="L2446" s="8"/>
      <c r="M2446" s="8"/>
      <c r="N2446" s="8"/>
      <c r="O2446" s="8"/>
      <c r="P2446" s="8"/>
    </row>
    <row r="2447" spans="1:16" x14ac:dyDescent="0.25">
      <c r="A2447" s="10" t="s">
        <v>28</v>
      </c>
      <c r="B2447" s="7"/>
      <c r="C2447" s="7"/>
      <c r="D2447" s="8">
        <f t="shared" ref="D2447:P2447" si="493">(D2417/D2432)*1000</f>
        <v>1838.3210057748313</v>
      </c>
      <c r="E2447" s="8">
        <f t="shared" si="493"/>
        <v>1671.7970114034517</v>
      </c>
      <c r="F2447" s="8">
        <f t="shared" si="493"/>
        <v>1667.0775419522306</v>
      </c>
      <c r="G2447" s="8">
        <f t="shared" si="493"/>
        <v>1690.9362271589339</v>
      </c>
      <c r="H2447" s="8">
        <f t="shared" si="493"/>
        <v>1896.9153609720067</v>
      </c>
      <c r="I2447" s="8">
        <f t="shared" si="493"/>
        <v>2062.2726304981661</v>
      </c>
      <c r="J2447" s="8">
        <f t="shared" si="493"/>
        <v>2176.9930683457123</v>
      </c>
      <c r="K2447" s="8">
        <f t="shared" si="493"/>
        <v>2205.7445946847643</v>
      </c>
      <c r="L2447" s="8">
        <f t="shared" si="493"/>
        <v>2152.5008912211038</v>
      </c>
      <c r="M2447" s="8">
        <f t="shared" si="493"/>
        <v>1991.0374639114214</v>
      </c>
      <c r="N2447" s="8">
        <f t="shared" si="493"/>
        <v>1752.5618668521693</v>
      </c>
      <c r="O2447" s="8">
        <f t="shared" si="493"/>
        <v>1741.2246616069403</v>
      </c>
      <c r="P2447" s="8">
        <f t="shared" si="493"/>
        <v>22849.229529195916</v>
      </c>
    </row>
    <row r="2448" spans="1:16" x14ac:dyDescent="0.25">
      <c r="A2448" s="10"/>
      <c r="B2448" s="7"/>
      <c r="C2448" s="7"/>
      <c r="D2448" s="8"/>
      <c r="E2448" s="8"/>
      <c r="F2448" s="8"/>
      <c r="G2448" s="8"/>
      <c r="H2448" s="8"/>
      <c r="I2448" s="8"/>
      <c r="J2448" s="8"/>
      <c r="K2448" s="8"/>
      <c r="L2448" s="8"/>
      <c r="M2448" s="8"/>
      <c r="N2448" s="8"/>
      <c r="O2448" s="8"/>
      <c r="P2448" s="8"/>
    </row>
    <row r="2449" spans="1:32" x14ac:dyDescent="0.25">
      <c r="A2449" s="11" t="s">
        <v>24</v>
      </c>
      <c r="B2449" s="7"/>
      <c r="C2449" s="7"/>
      <c r="D2449" s="8">
        <f t="shared" ref="D2449:P2449" si="494">(D2419/D2434)*1000</f>
        <v>284913423.66114622</v>
      </c>
      <c r="E2449" s="8">
        <f t="shared" si="494"/>
        <v>282724204.99578089</v>
      </c>
      <c r="F2449" s="8">
        <f t="shared" si="494"/>
        <v>273320244.75423467</v>
      </c>
      <c r="G2449" s="8">
        <f t="shared" si="494"/>
        <v>322555330.39867789</v>
      </c>
      <c r="H2449" s="8">
        <f t="shared" si="494"/>
        <v>350723198.62116808</v>
      </c>
      <c r="I2449" s="8">
        <f t="shared" si="494"/>
        <v>361308343.86646867</v>
      </c>
      <c r="J2449" s="8">
        <f t="shared" si="494"/>
        <v>376252979.15468377</v>
      </c>
      <c r="K2449" s="8">
        <f t="shared" si="494"/>
        <v>363308306.9181847</v>
      </c>
      <c r="L2449" s="8">
        <f t="shared" si="494"/>
        <v>384322167.40939587</v>
      </c>
      <c r="M2449" s="8">
        <f t="shared" si="494"/>
        <v>370378768.20044279</v>
      </c>
      <c r="N2449" s="8">
        <f t="shared" si="494"/>
        <v>339242260.45692652</v>
      </c>
      <c r="O2449" s="8">
        <f t="shared" si="494"/>
        <v>304279555.1121276</v>
      </c>
      <c r="P2449" s="8">
        <f t="shared" si="494"/>
        <v>4013328783.5492377</v>
      </c>
    </row>
    <row r="2450" spans="1:32" x14ac:dyDescent="0.25">
      <c r="A2450" s="7"/>
      <c r="B2450" s="7"/>
      <c r="C2450" s="7"/>
      <c r="D2450" s="8"/>
      <c r="E2450" s="8"/>
      <c r="F2450" s="8"/>
      <c r="G2450" s="8"/>
      <c r="H2450" s="8"/>
      <c r="I2450" s="8"/>
      <c r="J2450" s="8"/>
      <c r="K2450" s="8"/>
      <c r="L2450" s="8"/>
      <c r="M2450" s="8"/>
      <c r="N2450" s="8"/>
      <c r="O2450" s="8"/>
      <c r="P2450" s="8"/>
    </row>
    <row r="2451" spans="1:32" x14ac:dyDescent="0.25">
      <c r="A2451" s="14" t="s">
        <v>29</v>
      </c>
      <c r="B2451" s="7"/>
      <c r="C2451" s="7"/>
      <c r="D2451" s="8">
        <f t="shared" ref="D2451:P2451" si="495">(D2421/D2436)*1000</f>
        <v>1913.1211395440494</v>
      </c>
      <c r="E2451" s="8">
        <f t="shared" si="495"/>
        <v>1745.9697906955155</v>
      </c>
      <c r="F2451" s="8">
        <f t="shared" si="495"/>
        <v>1738.7323543706859</v>
      </c>
      <c r="G2451" s="8">
        <f t="shared" si="495"/>
        <v>1775.4389024068414</v>
      </c>
      <c r="H2451" s="8">
        <f t="shared" si="495"/>
        <v>1988.7323770136952</v>
      </c>
      <c r="I2451" s="8">
        <f t="shared" si="495"/>
        <v>2156.7938417317628</v>
      </c>
      <c r="J2451" s="8">
        <f t="shared" si="495"/>
        <v>2275.3543442607688</v>
      </c>
      <c r="K2451" s="8">
        <f t="shared" si="495"/>
        <v>2300.6500788793523</v>
      </c>
      <c r="L2451" s="8">
        <f t="shared" si="495"/>
        <v>2252.8200235174677</v>
      </c>
      <c r="M2451" s="8">
        <f t="shared" si="495"/>
        <v>2087.6440881667954</v>
      </c>
      <c r="N2451" s="8">
        <f t="shared" si="495"/>
        <v>1840.9804403485075</v>
      </c>
      <c r="O2451" s="8">
        <f t="shared" si="495"/>
        <v>1820.4709579029625</v>
      </c>
      <c r="P2451" s="8">
        <f t="shared" si="495"/>
        <v>23898.713635093343</v>
      </c>
    </row>
    <row r="2453" spans="1:32" x14ac:dyDescent="0.25">
      <c r="A2453" s="1" t="s">
        <v>84</v>
      </c>
      <c r="B2453" s="2"/>
      <c r="C2453" s="2"/>
      <c r="D2453" s="3"/>
      <c r="E2453" s="3"/>
      <c r="F2453" s="3"/>
      <c r="G2453" s="3"/>
      <c r="H2453" s="3"/>
      <c r="I2453" s="3"/>
      <c r="J2453" s="2"/>
      <c r="K2453" s="3"/>
      <c r="L2453" s="3"/>
      <c r="M2453" s="3"/>
      <c r="N2453" s="3"/>
      <c r="O2453" s="3"/>
      <c r="P2453" s="3"/>
    </row>
    <row r="2454" spans="1:32" x14ac:dyDescent="0.25">
      <c r="A2454" s="1" t="s">
        <v>1</v>
      </c>
      <c r="B2454" s="2"/>
      <c r="C2454" s="2"/>
      <c r="D2454" s="3"/>
      <c r="E2454" s="3"/>
      <c r="F2454" s="3"/>
      <c r="G2454" s="3"/>
      <c r="H2454" s="3"/>
      <c r="I2454" s="2"/>
      <c r="J2454" s="3"/>
      <c r="K2454" s="3"/>
      <c r="L2454" s="3"/>
      <c r="M2454" s="3"/>
      <c r="N2454" s="3"/>
      <c r="O2454" s="3"/>
      <c r="P2454" s="3"/>
    </row>
    <row r="2455" spans="1:32" x14ac:dyDescent="0.25">
      <c r="A2455" s="1" t="s">
        <v>31</v>
      </c>
      <c r="B2455" s="2"/>
      <c r="C2455" s="2"/>
      <c r="D2455" s="3"/>
      <c r="E2455" s="3"/>
      <c r="F2455" s="3"/>
      <c r="G2455" s="3"/>
      <c r="H2455" s="3"/>
      <c r="I2455" s="2"/>
      <c r="J2455" s="3"/>
      <c r="K2455" s="3"/>
      <c r="L2455" s="3"/>
      <c r="M2455" s="3"/>
      <c r="N2455" s="3"/>
      <c r="O2455" s="3"/>
      <c r="P2455" s="3"/>
    </row>
    <row r="2456" spans="1:32" x14ac:dyDescent="0.25">
      <c r="A2456" s="7"/>
      <c r="B2456" s="7"/>
      <c r="C2456" s="7"/>
      <c r="D2456" s="8"/>
      <c r="E2456" s="8"/>
      <c r="F2456" s="8"/>
      <c r="G2456" s="8"/>
      <c r="H2456" s="8"/>
      <c r="I2456" s="8"/>
      <c r="J2456" s="8"/>
      <c r="K2456" s="8"/>
      <c r="L2456" s="8"/>
      <c r="M2456" s="8"/>
      <c r="N2456" s="8"/>
      <c r="O2456" s="8"/>
      <c r="P2456" s="8"/>
    </row>
    <row r="2457" spans="1:32" x14ac:dyDescent="0.25">
      <c r="A2457" s="7"/>
      <c r="B2457" s="7"/>
      <c r="C2457" s="7"/>
      <c r="D2457" s="9" t="s">
        <v>2</v>
      </c>
      <c r="E2457" s="9" t="s">
        <v>3</v>
      </c>
      <c r="F2457" s="9" t="s">
        <v>4</v>
      </c>
      <c r="G2457" s="9" t="s">
        <v>5</v>
      </c>
      <c r="H2457" s="9" t="s">
        <v>6</v>
      </c>
      <c r="I2457" s="9" t="s">
        <v>7</v>
      </c>
      <c r="J2457" s="9" t="s">
        <v>8</v>
      </c>
      <c r="K2457" s="9" t="s">
        <v>9</v>
      </c>
      <c r="L2457" s="9" t="s">
        <v>10</v>
      </c>
      <c r="M2457" s="9" t="s">
        <v>11</v>
      </c>
      <c r="N2457" s="9" t="s">
        <v>12</v>
      </c>
      <c r="O2457" s="9" t="s">
        <v>13</v>
      </c>
      <c r="P2457" s="9" t="s">
        <v>14</v>
      </c>
      <c r="U2457" s="9" t="s">
        <v>2</v>
      </c>
      <c r="V2457" s="9" t="s">
        <v>3</v>
      </c>
      <c r="W2457" s="9" t="s">
        <v>4</v>
      </c>
      <c r="X2457" s="9" t="s">
        <v>5</v>
      </c>
      <c r="Y2457" s="9" t="s">
        <v>6</v>
      </c>
      <c r="Z2457" s="9" t="s">
        <v>7</v>
      </c>
      <c r="AA2457" s="9" t="s">
        <v>8</v>
      </c>
      <c r="AB2457" s="9" t="s">
        <v>9</v>
      </c>
      <c r="AC2457" s="9" t="s">
        <v>10</v>
      </c>
      <c r="AD2457" s="9" t="s">
        <v>11</v>
      </c>
      <c r="AE2457" s="9" t="s">
        <v>12</v>
      </c>
      <c r="AF2457" s="9" t="s">
        <v>13</v>
      </c>
    </row>
    <row r="2458" spans="1:32" x14ac:dyDescent="0.25">
      <c r="A2458" s="10" t="s">
        <v>15</v>
      </c>
      <c r="B2458" s="7"/>
      <c r="C2458" s="7"/>
      <c r="D2458" s="8"/>
      <c r="E2458" s="8"/>
      <c r="F2458" s="8"/>
      <c r="G2458" s="8"/>
      <c r="H2458" s="8"/>
      <c r="I2458" s="8"/>
      <c r="J2458" s="8"/>
      <c r="K2458" s="8"/>
      <c r="L2458" s="8"/>
      <c r="M2458" s="8"/>
      <c r="N2458" s="8"/>
      <c r="O2458" s="8"/>
      <c r="P2458" s="8"/>
    </row>
    <row r="2459" spans="1:32" x14ac:dyDescent="0.25">
      <c r="A2459" s="11" t="s">
        <v>16</v>
      </c>
      <c r="B2459" s="7"/>
      <c r="C2459" s="7"/>
      <c r="D2459" s="8">
        <v>8197196.9023013562</v>
      </c>
      <c r="E2459" s="8">
        <v>7419641.5536197182</v>
      </c>
      <c r="F2459" s="8">
        <v>7296266.5238453243</v>
      </c>
      <c r="G2459" s="8">
        <v>7400558.1560750799</v>
      </c>
      <c r="H2459" s="8">
        <v>8477599.6701167244</v>
      </c>
      <c r="I2459" s="8">
        <v>9470599.3948991597</v>
      </c>
      <c r="J2459" s="8">
        <v>10172469.825946104</v>
      </c>
      <c r="K2459" s="8">
        <v>10382909.002786458</v>
      </c>
      <c r="L2459" s="8">
        <v>10088343.703792205</v>
      </c>
      <c r="M2459" s="8">
        <v>9167507.9769420959</v>
      </c>
      <c r="N2459" s="8">
        <v>7792917.632152427</v>
      </c>
      <c r="O2459" s="8">
        <v>7630560.4202251974</v>
      </c>
      <c r="P2459" s="8">
        <f>SUM(D2459:O2459)</f>
        <v>103496570.76270184</v>
      </c>
      <c r="U2459" s="22">
        <f>+AF2409+1</f>
        <v>481</v>
      </c>
      <c r="V2459" s="22">
        <f>+U2459+1</f>
        <v>482</v>
      </c>
      <c r="W2459" s="22">
        <f t="shared" ref="W2459:AF2459" si="496">+V2459+1</f>
        <v>483</v>
      </c>
      <c r="X2459" s="22">
        <f t="shared" si="496"/>
        <v>484</v>
      </c>
      <c r="Y2459" s="22">
        <f t="shared" si="496"/>
        <v>485</v>
      </c>
      <c r="Z2459" s="22">
        <f t="shared" si="496"/>
        <v>486</v>
      </c>
      <c r="AA2459" s="22">
        <f t="shared" si="496"/>
        <v>487</v>
      </c>
      <c r="AB2459" s="22">
        <f t="shared" si="496"/>
        <v>488</v>
      </c>
      <c r="AC2459" s="22">
        <f t="shared" si="496"/>
        <v>489</v>
      </c>
      <c r="AD2459" s="22">
        <f t="shared" si="496"/>
        <v>490</v>
      </c>
      <c r="AE2459" s="22">
        <f t="shared" si="496"/>
        <v>491</v>
      </c>
      <c r="AF2459" s="22">
        <f t="shared" si="496"/>
        <v>492</v>
      </c>
    </row>
    <row r="2460" spans="1:32" x14ac:dyDescent="0.25">
      <c r="A2460" s="11" t="s">
        <v>17</v>
      </c>
      <c r="B2460" s="7"/>
      <c r="C2460" s="7"/>
      <c r="D2460" s="8">
        <v>5602901.1999203088</v>
      </c>
      <c r="E2460" s="8">
        <v>5113118.2405434577</v>
      </c>
      <c r="F2460" s="8">
        <v>5208888.0231728172</v>
      </c>
      <c r="G2460" s="8">
        <v>5294659.8730554581</v>
      </c>
      <c r="H2460" s="8">
        <v>5817089.2891246434</v>
      </c>
      <c r="I2460" s="8">
        <v>6115857.9400269855</v>
      </c>
      <c r="J2460" s="8">
        <v>6309478.008689099</v>
      </c>
      <c r="K2460" s="8">
        <v>6324107.9795386996</v>
      </c>
      <c r="L2460" s="8">
        <v>6228664.4246202316</v>
      </c>
      <c r="M2460" s="8">
        <v>5915477.9707630342</v>
      </c>
      <c r="N2460" s="8">
        <v>5454118.9800468171</v>
      </c>
      <c r="O2460" s="8">
        <v>5529837.8854271527</v>
      </c>
      <c r="P2460" s="8">
        <f>SUM(D2460:O2460)</f>
        <v>68914199.81492871</v>
      </c>
    </row>
    <row r="2461" spans="1:32" x14ac:dyDescent="0.25">
      <c r="A2461" s="11" t="s">
        <v>18</v>
      </c>
      <c r="B2461" s="7"/>
      <c r="C2461" s="7"/>
      <c r="D2461" s="8">
        <v>292452.13329785923</v>
      </c>
      <c r="E2461" s="8">
        <v>291716.45440762513</v>
      </c>
      <c r="F2461" s="8">
        <v>292067.90995997016</v>
      </c>
      <c r="G2461" s="8">
        <v>292646.51217352098</v>
      </c>
      <c r="H2461" s="8">
        <v>293794.38283318008</v>
      </c>
      <c r="I2461" s="8">
        <v>294683.00976876036</v>
      </c>
      <c r="J2461" s="8">
        <v>295326.55469058233</v>
      </c>
      <c r="K2461" s="8">
        <v>295399.59941578005</v>
      </c>
      <c r="L2461" s="8">
        <v>294699.46010020474</v>
      </c>
      <c r="M2461" s="8">
        <v>293638.48081326066</v>
      </c>
      <c r="N2461" s="8">
        <v>292050.28844520735</v>
      </c>
      <c r="O2461" s="8">
        <v>291744.81043751282</v>
      </c>
      <c r="P2461" s="8">
        <f t="shared" ref="P2461:P2464" si="497">SUM(D2461:O2461)</f>
        <v>3520219.5963434633</v>
      </c>
    </row>
    <row r="2462" spans="1:32" x14ac:dyDescent="0.25">
      <c r="A2462" s="11" t="s">
        <v>19</v>
      </c>
      <c r="B2462" s="7"/>
      <c r="C2462" s="7"/>
      <c r="D2462" s="8">
        <v>62039.219081192728</v>
      </c>
      <c r="E2462" s="8">
        <v>57332.560497675266</v>
      </c>
      <c r="F2462" s="8">
        <v>57376.661100610072</v>
      </c>
      <c r="G2462" s="8">
        <v>60092.65846332306</v>
      </c>
      <c r="H2462" s="8">
        <v>59697.711372159421</v>
      </c>
      <c r="I2462" s="8">
        <v>55636.036030976764</v>
      </c>
      <c r="J2462" s="8">
        <v>57761.832590244725</v>
      </c>
      <c r="K2462" s="8">
        <v>67419.189197432977</v>
      </c>
      <c r="L2462" s="8">
        <v>59016.296770121138</v>
      </c>
      <c r="M2462" s="8">
        <v>54861.131775257832</v>
      </c>
      <c r="N2462" s="8">
        <v>54119.974668964016</v>
      </c>
      <c r="O2462" s="8">
        <v>62789.048798308082</v>
      </c>
      <c r="P2462" s="8">
        <f t="shared" si="497"/>
        <v>708142.32034626615</v>
      </c>
    </row>
    <row r="2463" spans="1:32" x14ac:dyDescent="0.25">
      <c r="A2463" s="11" t="s">
        <v>20</v>
      </c>
      <c r="B2463" s="7"/>
      <c r="C2463" s="7"/>
      <c r="D2463" s="8">
        <v>1552.7890786954049</v>
      </c>
      <c r="E2463" s="8">
        <v>1603.6868523407147</v>
      </c>
      <c r="F2463" s="8">
        <v>1807.8205561052303</v>
      </c>
      <c r="G2463" s="8">
        <v>1799.0213010306095</v>
      </c>
      <c r="H2463" s="8">
        <v>2037.6197725849593</v>
      </c>
      <c r="I2463" s="8">
        <v>1913.267993176454</v>
      </c>
      <c r="J2463" s="8">
        <v>1826.8617258744025</v>
      </c>
      <c r="K2463" s="8">
        <v>1811.1896429861315</v>
      </c>
      <c r="L2463" s="8">
        <v>1948.4092864830507</v>
      </c>
      <c r="M2463" s="8">
        <v>1857.3088157595298</v>
      </c>
      <c r="N2463" s="8">
        <v>1798.4562100347641</v>
      </c>
      <c r="O2463" s="8">
        <v>1715.3328344746469</v>
      </c>
      <c r="P2463" s="8">
        <f t="shared" si="497"/>
        <v>21671.764069545901</v>
      </c>
    </row>
    <row r="2464" spans="1:32" x14ac:dyDescent="0.25">
      <c r="A2464" s="11" t="s">
        <v>21</v>
      </c>
      <c r="B2464" s="7"/>
      <c r="C2464" s="7"/>
      <c r="D2464" s="8">
        <v>7733.1333993256067</v>
      </c>
      <c r="E2464" s="8">
        <v>7054.2501307189723</v>
      </c>
      <c r="F2464" s="8">
        <v>6640.4332436561717</v>
      </c>
      <c r="G2464" s="8">
        <v>7712.3662936747151</v>
      </c>
      <c r="H2464" s="8">
        <v>7829.8503926992571</v>
      </c>
      <c r="I2464" s="8">
        <v>7716.2167313933605</v>
      </c>
      <c r="J2464" s="8">
        <v>8106.5663422519892</v>
      </c>
      <c r="K2464" s="8">
        <v>8149.9069307470618</v>
      </c>
      <c r="L2464" s="8">
        <v>8087.4723612997359</v>
      </c>
      <c r="M2464" s="8">
        <v>8009.1148827407442</v>
      </c>
      <c r="N2464" s="8">
        <v>7267.2993803291229</v>
      </c>
      <c r="O2464" s="8">
        <v>6923.5833033204026</v>
      </c>
      <c r="P2464" s="8">
        <f t="shared" si="497"/>
        <v>91230.193392157133</v>
      </c>
    </row>
    <row r="2465" spans="1:16" x14ac:dyDescent="0.25">
      <c r="A2465" s="11"/>
      <c r="B2465" s="7"/>
      <c r="C2465" s="7"/>
      <c r="D2465" s="8"/>
      <c r="E2465" s="8"/>
      <c r="F2465" s="8"/>
      <c r="G2465" s="8"/>
      <c r="H2465" s="8"/>
      <c r="I2465" s="8"/>
      <c r="J2465" s="8"/>
      <c r="K2465" s="8"/>
      <c r="L2465" s="8"/>
      <c r="M2465" s="8"/>
      <c r="N2465" s="8"/>
      <c r="O2465" s="8"/>
      <c r="P2465" s="8"/>
    </row>
    <row r="2466" spans="1:16" x14ac:dyDescent="0.25">
      <c r="A2466" s="10" t="s">
        <v>22</v>
      </c>
      <c r="B2466" s="7"/>
      <c r="C2466" s="7"/>
      <c r="D2466" s="8"/>
      <c r="E2466" s="8"/>
      <c r="F2466" s="8"/>
      <c r="G2466" s="8"/>
      <c r="H2466" s="8"/>
      <c r="I2466" s="8"/>
      <c r="J2466" s="8"/>
      <c r="K2466" s="8"/>
      <c r="L2466" s="8"/>
      <c r="M2466" s="8"/>
      <c r="N2466" s="8"/>
      <c r="O2466" s="8"/>
      <c r="P2466" s="8"/>
    </row>
    <row r="2467" spans="1:16" x14ac:dyDescent="0.25">
      <c r="A2467" s="10" t="s">
        <v>23</v>
      </c>
      <c r="B2467" s="7"/>
      <c r="C2467" s="7"/>
      <c r="D2467" s="8">
        <f t="shared" ref="D2467:P2467" si="498">SUM(D2459:D2466)</f>
        <v>14163875.377078738</v>
      </c>
      <c r="E2467" s="8">
        <f t="shared" si="498"/>
        <v>12890466.746051535</v>
      </c>
      <c r="F2467" s="8">
        <f t="shared" si="498"/>
        <v>12863047.371878482</v>
      </c>
      <c r="G2467" s="8">
        <f t="shared" si="498"/>
        <v>13057468.587362086</v>
      </c>
      <c r="H2467" s="8">
        <f t="shared" si="498"/>
        <v>14658048.523611993</v>
      </c>
      <c r="I2467" s="8">
        <f t="shared" si="498"/>
        <v>15946405.865450451</v>
      </c>
      <c r="J2467" s="8">
        <f t="shared" si="498"/>
        <v>16844969.649984155</v>
      </c>
      <c r="K2467" s="8">
        <f t="shared" si="498"/>
        <v>17079796.867512103</v>
      </c>
      <c r="L2467" s="8">
        <f t="shared" si="498"/>
        <v>16680759.766930547</v>
      </c>
      <c r="M2467" s="8">
        <f t="shared" si="498"/>
        <v>15441351.98399215</v>
      </c>
      <c r="N2467" s="8">
        <f t="shared" si="498"/>
        <v>13602272.630903779</v>
      </c>
      <c r="O2467" s="8">
        <f t="shared" si="498"/>
        <v>13523571.081025967</v>
      </c>
      <c r="P2467" s="8">
        <f t="shared" si="498"/>
        <v>176752034.45178199</v>
      </c>
    </row>
    <row r="2468" spans="1:16" x14ac:dyDescent="0.25">
      <c r="A2468" s="10"/>
      <c r="B2468" s="7"/>
      <c r="C2468" s="7"/>
      <c r="D2468" s="8"/>
      <c r="E2468" s="8"/>
      <c r="F2468" s="8"/>
      <c r="G2468" s="8"/>
      <c r="H2468" s="8"/>
      <c r="I2468" s="8"/>
      <c r="J2468" s="8"/>
      <c r="K2468" s="8"/>
      <c r="L2468" s="8"/>
      <c r="M2468" s="8"/>
      <c r="N2468" s="8"/>
      <c r="O2468" s="8"/>
      <c r="P2468" s="8"/>
    </row>
    <row r="2469" spans="1:16" x14ac:dyDescent="0.25">
      <c r="A2469" s="11" t="s">
        <v>24</v>
      </c>
      <c r="B2469" s="7"/>
      <c r="C2469" s="7"/>
      <c r="D2469" s="8">
        <v>569826.84732229239</v>
      </c>
      <c r="E2469" s="8">
        <v>565448.40999156178</v>
      </c>
      <c r="F2469" s="8">
        <v>546640.48950846936</v>
      </c>
      <c r="G2469" s="8">
        <v>645110.66079735581</v>
      </c>
      <c r="H2469" s="8">
        <v>701446.39724233618</v>
      </c>
      <c r="I2469" s="8">
        <v>722616.68773293728</v>
      </c>
      <c r="J2469" s="8">
        <v>752505.95830936753</v>
      </c>
      <c r="K2469" s="8">
        <v>726616.61383636936</v>
      </c>
      <c r="L2469" s="8">
        <v>768644.33481879171</v>
      </c>
      <c r="M2469" s="8">
        <v>740757.53640088555</v>
      </c>
      <c r="N2469" s="8">
        <v>678484.52091385308</v>
      </c>
      <c r="O2469" s="8">
        <v>608559.11022425524</v>
      </c>
      <c r="P2469" s="8">
        <f>SUM(D2469:O2469)</f>
        <v>8026657.5670984751</v>
      </c>
    </row>
    <row r="2470" spans="1:16" x14ac:dyDescent="0.25">
      <c r="A2470" s="7"/>
      <c r="B2470" s="7"/>
      <c r="C2470" s="7"/>
      <c r="D2470" s="8"/>
      <c r="E2470" s="8"/>
      <c r="F2470" s="8"/>
      <c r="G2470" s="8"/>
      <c r="H2470" s="8"/>
      <c r="I2470" s="8"/>
      <c r="J2470" s="8"/>
      <c r="K2470" s="8"/>
      <c r="L2470" s="8"/>
      <c r="M2470" s="8"/>
      <c r="N2470" s="8"/>
      <c r="O2470" s="8"/>
      <c r="P2470" s="8"/>
    </row>
    <row r="2471" spans="1:16" x14ac:dyDescent="0.25">
      <c r="A2471" s="10" t="s">
        <v>25</v>
      </c>
      <c r="B2471" s="7"/>
      <c r="C2471" s="7"/>
      <c r="D2471" s="8">
        <f t="shared" ref="D2471:P2471" si="499">SUM(D2467:D2469)</f>
        <v>14733702.224401031</v>
      </c>
      <c r="E2471" s="8">
        <f t="shared" si="499"/>
        <v>13455915.156043097</v>
      </c>
      <c r="F2471" s="8">
        <f t="shared" si="499"/>
        <v>13409687.861386951</v>
      </c>
      <c r="G2471" s="8">
        <f t="shared" si="499"/>
        <v>13702579.248159442</v>
      </c>
      <c r="H2471" s="8">
        <f t="shared" si="499"/>
        <v>15359494.920854328</v>
      </c>
      <c r="I2471" s="8">
        <f t="shared" si="499"/>
        <v>16669022.553183388</v>
      </c>
      <c r="J2471" s="8">
        <f t="shared" si="499"/>
        <v>17597475.608293522</v>
      </c>
      <c r="K2471" s="8">
        <f t="shared" si="499"/>
        <v>17806413.481348474</v>
      </c>
      <c r="L2471" s="8">
        <f t="shared" si="499"/>
        <v>17449404.101749338</v>
      </c>
      <c r="M2471" s="8">
        <f t="shared" si="499"/>
        <v>16182109.520393036</v>
      </c>
      <c r="N2471" s="8">
        <f t="shared" si="499"/>
        <v>14280757.151817631</v>
      </c>
      <c r="O2471" s="8">
        <f t="shared" si="499"/>
        <v>14132130.191250222</v>
      </c>
      <c r="P2471" s="8">
        <f t="shared" si="499"/>
        <v>184778692.01888046</v>
      </c>
    </row>
    <row r="2472" spans="1:16" x14ac:dyDescent="0.25">
      <c r="A2472" s="7"/>
      <c r="B2472" s="7"/>
      <c r="C2472" s="7"/>
      <c r="D2472" s="8"/>
      <c r="E2472" s="8"/>
      <c r="F2472" s="8"/>
      <c r="G2472" s="8"/>
      <c r="H2472" s="8"/>
      <c r="I2472" s="8"/>
      <c r="J2472" s="8"/>
      <c r="K2472" s="8"/>
      <c r="L2472" s="8"/>
      <c r="M2472" s="8"/>
      <c r="N2472" s="8"/>
      <c r="O2472" s="8"/>
      <c r="P2472" s="8"/>
    </row>
    <row r="2473" spans="1:16" x14ac:dyDescent="0.25">
      <c r="A2473" s="10" t="s">
        <v>26</v>
      </c>
      <c r="B2473" s="7"/>
      <c r="C2473" s="7"/>
      <c r="D2473" s="8"/>
      <c r="E2473" s="8"/>
      <c r="F2473" s="8"/>
      <c r="G2473" s="8"/>
      <c r="H2473" s="8"/>
      <c r="I2473" s="8"/>
      <c r="J2473" s="8"/>
      <c r="K2473" s="8"/>
      <c r="L2473" s="8"/>
      <c r="M2473" s="8"/>
      <c r="N2473" s="8"/>
      <c r="O2473" s="8"/>
      <c r="P2473" s="8"/>
    </row>
    <row r="2474" spans="1:16" x14ac:dyDescent="0.25">
      <c r="A2474" s="11" t="s">
        <v>16</v>
      </c>
      <c r="B2474" s="7"/>
      <c r="C2474" s="7"/>
      <c r="D2474" s="13">
        <v>6955532.4923726153</v>
      </c>
      <c r="E2474" s="13">
        <v>6959278.3281368148</v>
      </c>
      <c r="F2474" s="13">
        <v>6962650.3697855715</v>
      </c>
      <c r="G2474" s="13">
        <v>6966547.100787377</v>
      </c>
      <c r="H2474" s="13">
        <v>6971751.659933622</v>
      </c>
      <c r="I2474" s="13">
        <v>6977821.0983079784</v>
      </c>
      <c r="J2474" s="13">
        <v>6984111.2843252281</v>
      </c>
      <c r="K2474" s="13">
        <v>6990536.5266120024</v>
      </c>
      <c r="L2474" s="13">
        <v>6996468.5982837528</v>
      </c>
      <c r="M2474" s="13">
        <v>7001823.348924065</v>
      </c>
      <c r="N2474" s="13">
        <v>7006599.756433906</v>
      </c>
      <c r="O2474" s="13">
        <v>7011319.8648767397</v>
      </c>
      <c r="P2474" s="8">
        <f>AVERAGE(C2474:O2474)</f>
        <v>6982036.7023983048</v>
      </c>
    </row>
    <row r="2475" spans="1:16" x14ac:dyDescent="0.25">
      <c r="A2475" s="11" t="s">
        <v>17</v>
      </c>
      <c r="B2475" s="7"/>
      <c r="C2475" s="7"/>
      <c r="D2475" s="13">
        <v>708139.5386228133</v>
      </c>
      <c r="E2475" s="13">
        <v>709320.06840692542</v>
      </c>
      <c r="F2475" s="13">
        <v>710721.6813902047</v>
      </c>
      <c r="G2475" s="13">
        <v>711776.66351686185</v>
      </c>
      <c r="H2475" s="13">
        <v>712038.16437013948</v>
      </c>
      <c r="I2475" s="13">
        <v>711785.68268333992</v>
      </c>
      <c r="J2475" s="13">
        <v>711379.58584203315</v>
      </c>
      <c r="K2475" s="13">
        <v>711118.44437642756</v>
      </c>
      <c r="L2475" s="13">
        <v>711156.6849345899</v>
      </c>
      <c r="M2475" s="13">
        <v>711544.40517622686</v>
      </c>
      <c r="N2475" s="13">
        <v>712276.57347208494</v>
      </c>
      <c r="O2475" s="13">
        <v>713024.7580627331</v>
      </c>
      <c r="P2475" s="8">
        <f>AVERAGE(D2475:O2475)</f>
        <v>711190.18757119833</v>
      </c>
    </row>
    <row r="2476" spans="1:16" x14ac:dyDescent="0.25">
      <c r="A2476" s="11" t="s">
        <v>18</v>
      </c>
      <c r="B2476" s="7"/>
      <c r="C2476" s="7"/>
      <c r="D2476" s="13">
        <v>16634.776368807245</v>
      </c>
      <c r="E2476" s="13">
        <v>17096.194261018518</v>
      </c>
      <c r="F2476" s="13">
        <v>17710.325079156544</v>
      </c>
      <c r="G2476" s="13">
        <v>18146.399413733012</v>
      </c>
      <c r="H2476" s="13">
        <v>18068.128893295088</v>
      </c>
      <c r="I2476" s="13">
        <v>17638.963704023619</v>
      </c>
      <c r="J2476" s="13">
        <v>17142.668048482879</v>
      </c>
      <c r="K2476" s="13">
        <v>16755.764887907015</v>
      </c>
      <c r="L2476" s="13">
        <v>16562.652347079158</v>
      </c>
      <c r="M2476" s="13">
        <v>16597.383185747793</v>
      </c>
      <c r="N2476" s="13">
        <v>16866.011135211862</v>
      </c>
      <c r="O2476" s="13">
        <v>17175.918336198753</v>
      </c>
      <c r="P2476" s="8">
        <f>AVERAGE(D2476:O2476)</f>
        <v>17199.59880505512</v>
      </c>
    </row>
    <row r="2477" spans="1:16" x14ac:dyDescent="0.25">
      <c r="A2477" s="11" t="s">
        <v>19</v>
      </c>
      <c r="B2477" s="7"/>
      <c r="C2477" s="7"/>
      <c r="D2477" s="13">
        <v>6932.8421274853263</v>
      </c>
      <c r="E2477" s="13">
        <v>6937.5592037919887</v>
      </c>
      <c r="F2477" s="13">
        <v>6942.2742704467546</v>
      </c>
      <c r="G2477" s="13">
        <v>6946.9873242371577</v>
      </c>
      <c r="H2477" s="13">
        <v>6951.6983619808352</v>
      </c>
      <c r="I2477" s="13">
        <v>6956.4073805236148</v>
      </c>
      <c r="J2477" s="13">
        <v>6961.1143767397098</v>
      </c>
      <c r="K2477" s="13">
        <v>6965.8193475326261</v>
      </c>
      <c r="L2477" s="13">
        <v>6970.5222898329048</v>
      </c>
      <c r="M2477" s="13">
        <v>6975.2232006006225</v>
      </c>
      <c r="N2477" s="13">
        <v>6979.9220768218784</v>
      </c>
      <c r="O2477" s="13">
        <v>6984.6189155116563</v>
      </c>
      <c r="P2477" s="8">
        <f>AVERAGE(D2477:O2477)</f>
        <v>6958.7490729587562</v>
      </c>
    </row>
    <row r="2478" spans="1:16" x14ac:dyDescent="0.25">
      <c r="A2478" s="11" t="s">
        <v>20</v>
      </c>
      <c r="B2478" s="7"/>
      <c r="C2478" s="7"/>
      <c r="D2478" s="13">
        <v>143.91955094593979</v>
      </c>
      <c r="E2478" s="13">
        <v>143.91955094593979</v>
      </c>
      <c r="F2478" s="13">
        <v>143.91955094593979</v>
      </c>
      <c r="G2478" s="13">
        <v>143.91955094593979</v>
      </c>
      <c r="H2478" s="13">
        <v>143.91955094593979</v>
      </c>
      <c r="I2478" s="13">
        <v>143.91955094593979</v>
      </c>
      <c r="J2478" s="13">
        <v>143.91955094593979</v>
      </c>
      <c r="K2478" s="13">
        <v>143.91955094593979</v>
      </c>
      <c r="L2478" s="13">
        <v>143.91955094593979</v>
      </c>
      <c r="M2478" s="13">
        <v>143.91955094593979</v>
      </c>
      <c r="N2478" s="13">
        <v>143.91955094593979</v>
      </c>
      <c r="O2478" s="13">
        <v>142.92510917174161</v>
      </c>
      <c r="P2478" s="8">
        <f>AVERAGE(D2478:O2478)</f>
        <v>143.83668079808993</v>
      </c>
    </row>
    <row r="2479" spans="1:16" x14ac:dyDescent="0.25">
      <c r="A2479" s="11" t="s">
        <v>21</v>
      </c>
      <c r="B2479" s="7"/>
      <c r="C2479" s="7"/>
      <c r="D2479" s="13">
        <v>27</v>
      </c>
      <c r="E2479" s="13">
        <v>27</v>
      </c>
      <c r="F2479" s="13">
        <v>27</v>
      </c>
      <c r="G2479" s="13">
        <v>27</v>
      </c>
      <c r="H2479" s="13">
        <v>27</v>
      </c>
      <c r="I2479" s="13">
        <v>27</v>
      </c>
      <c r="J2479" s="13">
        <v>27</v>
      </c>
      <c r="K2479" s="13">
        <v>27</v>
      </c>
      <c r="L2479" s="13">
        <v>27</v>
      </c>
      <c r="M2479" s="13">
        <v>27</v>
      </c>
      <c r="N2479" s="13">
        <v>27</v>
      </c>
      <c r="O2479" s="13">
        <v>27</v>
      </c>
      <c r="P2479" s="8">
        <f>AVERAGE(D2479:O2479)</f>
        <v>27</v>
      </c>
    </row>
    <row r="2480" spans="1:16" x14ac:dyDescent="0.25">
      <c r="A2480" s="11"/>
      <c r="B2480" s="7"/>
      <c r="C2480" s="7"/>
      <c r="D2480" s="8"/>
      <c r="E2480" s="8"/>
      <c r="F2480" s="8"/>
      <c r="G2480" s="8"/>
      <c r="H2480" s="8"/>
      <c r="I2480" s="8"/>
      <c r="J2480" s="8"/>
      <c r="K2480" s="8"/>
      <c r="L2480" s="8"/>
      <c r="M2480" s="8"/>
      <c r="N2480" s="8"/>
      <c r="O2480" s="8"/>
      <c r="P2480" s="8"/>
    </row>
    <row r="2481" spans="1:16" x14ac:dyDescent="0.25">
      <c r="A2481" s="10" t="s">
        <v>22</v>
      </c>
      <c r="B2481" s="7"/>
      <c r="C2481" s="7"/>
      <c r="D2481" s="8"/>
      <c r="E2481" s="8"/>
      <c r="F2481" s="8"/>
      <c r="G2481" s="8"/>
      <c r="H2481" s="8"/>
      <c r="I2481" s="8"/>
      <c r="J2481" s="8"/>
      <c r="K2481" s="8"/>
      <c r="L2481" s="8"/>
      <c r="M2481" s="8"/>
      <c r="N2481" s="8"/>
      <c r="O2481" s="8"/>
      <c r="P2481" s="8"/>
    </row>
    <row r="2482" spans="1:16" x14ac:dyDescent="0.25">
      <c r="A2482" s="10" t="s">
        <v>26</v>
      </c>
      <c r="B2482" s="7"/>
      <c r="C2482" s="7"/>
      <c r="D2482" s="8">
        <f t="shared" ref="D2482:P2482" si="500">SUM(D2474:D2481)</f>
        <v>7687410.5690426668</v>
      </c>
      <c r="E2482" s="8">
        <f t="shared" si="500"/>
        <v>7692803.0695594968</v>
      </c>
      <c r="F2482" s="8">
        <f t="shared" si="500"/>
        <v>7698195.570076325</v>
      </c>
      <c r="G2482" s="8">
        <f t="shared" si="500"/>
        <v>7703588.070593155</v>
      </c>
      <c r="H2482" s="8">
        <f t="shared" si="500"/>
        <v>7708980.5711099831</v>
      </c>
      <c r="I2482" s="8">
        <f t="shared" si="500"/>
        <v>7714373.0716268113</v>
      </c>
      <c r="J2482" s="8">
        <f t="shared" si="500"/>
        <v>7719765.5721434299</v>
      </c>
      <c r="K2482" s="8">
        <f t="shared" si="500"/>
        <v>7725547.4747748151</v>
      </c>
      <c r="L2482" s="8">
        <f t="shared" si="500"/>
        <v>7731329.3774062013</v>
      </c>
      <c r="M2482" s="8">
        <f t="shared" si="500"/>
        <v>7737111.2800375866</v>
      </c>
      <c r="N2482" s="8">
        <f t="shared" si="500"/>
        <v>7742893.1826689709</v>
      </c>
      <c r="O2482" s="8">
        <f t="shared" si="500"/>
        <v>7748675.0853003543</v>
      </c>
      <c r="P2482" s="8">
        <f t="shared" si="500"/>
        <v>7717556.0745283151</v>
      </c>
    </row>
    <row r="2483" spans="1:16" x14ac:dyDescent="0.25">
      <c r="A2483" s="10"/>
      <c r="B2483" s="7"/>
      <c r="C2483" s="7"/>
      <c r="D2483" s="8"/>
      <c r="E2483" s="8"/>
      <c r="F2483" s="8"/>
      <c r="G2483" s="8"/>
      <c r="H2483" s="8"/>
      <c r="I2483" s="8"/>
      <c r="J2483" s="8"/>
      <c r="K2483" s="8"/>
      <c r="L2483" s="8"/>
      <c r="M2483" s="8"/>
      <c r="N2483" s="8"/>
      <c r="O2483" s="8"/>
      <c r="P2483" s="8"/>
    </row>
    <row r="2484" spans="1:16" x14ac:dyDescent="0.25">
      <c r="A2484" s="11" t="s">
        <v>24</v>
      </c>
      <c r="B2484" s="7"/>
      <c r="C2484" s="7"/>
      <c r="D2484" s="13">
        <v>2</v>
      </c>
      <c r="E2484" s="13">
        <v>2</v>
      </c>
      <c r="F2484" s="13">
        <v>2</v>
      </c>
      <c r="G2484" s="13">
        <v>2</v>
      </c>
      <c r="H2484" s="13">
        <v>2</v>
      </c>
      <c r="I2484" s="13">
        <v>2</v>
      </c>
      <c r="J2484" s="13">
        <v>2</v>
      </c>
      <c r="K2484" s="13">
        <v>2</v>
      </c>
      <c r="L2484" s="13">
        <v>2</v>
      </c>
      <c r="M2484" s="13">
        <v>2</v>
      </c>
      <c r="N2484" s="13">
        <v>2</v>
      </c>
      <c r="O2484" s="13">
        <v>2</v>
      </c>
      <c r="P2484" s="8">
        <f>AVERAGE(D2484:O2484)</f>
        <v>2</v>
      </c>
    </row>
    <row r="2485" spans="1:16" x14ac:dyDescent="0.25">
      <c r="A2485" s="7"/>
      <c r="B2485" s="7"/>
      <c r="C2485" s="7"/>
      <c r="D2485" s="8"/>
      <c r="E2485" s="8"/>
      <c r="F2485" s="8"/>
      <c r="G2485" s="8"/>
      <c r="H2485" s="8"/>
      <c r="I2485" s="8"/>
      <c r="J2485" s="8"/>
      <c r="K2485" s="8"/>
      <c r="L2485" s="8"/>
      <c r="M2485" s="8"/>
      <c r="N2485" s="8"/>
      <c r="O2485" s="8"/>
      <c r="P2485" s="8"/>
    </row>
    <row r="2486" spans="1:16" x14ac:dyDescent="0.25">
      <c r="A2486" s="14" t="s">
        <v>27</v>
      </c>
      <c r="B2486" s="7"/>
      <c r="C2486" s="7"/>
      <c r="D2486" s="8">
        <f t="shared" ref="D2486:P2486" si="501">SUM(D2482:D2484)</f>
        <v>7687412.5690426668</v>
      </c>
      <c r="E2486" s="8">
        <f t="shared" si="501"/>
        <v>7692805.0695594968</v>
      </c>
      <c r="F2486" s="8">
        <f t="shared" si="501"/>
        <v>7698197.570076325</v>
      </c>
      <c r="G2486" s="8">
        <f t="shared" si="501"/>
        <v>7703590.070593155</v>
      </c>
      <c r="H2486" s="8">
        <f t="shared" si="501"/>
        <v>7708982.5711099831</v>
      </c>
      <c r="I2486" s="8">
        <f t="shared" si="501"/>
        <v>7714375.0716268113</v>
      </c>
      <c r="J2486" s="8">
        <f t="shared" si="501"/>
        <v>7719767.5721434299</v>
      </c>
      <c r="K2486" s="8">
        <f t="shared" si="501"/>
        <v>7725549.4747748151</v>
      </c>
      <c r="L2486" s="8">
        <f t="shared" si="501"/>
        <v>7731331.3774062013</v>
      </c>
      <c r="M2486" s="8">
        <f t="shared" si="501"/>
        <v>7737113.2800375866</v>
      </c>
      <c r="N2486" s="8">
        <f t="shared" si="501"/>
        <v>7742895.1826689709</v>
      </c>
      <c r="O2486" s="8">
        <f t="shared" si="501"/>
        <v>7748677.0853003543</v>
      </c>
      <c r="P2486" s="8">
        <f t="shared" si="501"/>
        <v>7717558.0745283151</v>
      </c>
    </row>
    <row r="2487" spans="1:16" x14ac:dyDescent="0.25">
      <c r="A2487" s="7"/>
      <c r="B2487" s="7"/>
      <c r="C2487" s="7"/>
      <c r="D2487" s="8"/>
      <c r="E2487" s="8"/>
      <c r="F2487" s="8"/>
      <c r="G2487" s="8"/>
      <c r="H2487" s="8"/>
      <c r="I2487" s="8"/>
      <c r="J2487" s="8"/>
      <c r="K2487" s="8"/>
      <c r="L2487" s="8"/>
      <c r="M2487" s="8"/>
      <c r="N2487" s="8"/>
      <c r="O2487" s="8"/>
      <c r="P2487" s="8"/>
    </row>
    <row r="2488" spans="1:16" x14ac:dyDescent="0.25">
      <c r="A2488" s="10" t="s">
        <v>28</v>
      </c>
      <c r="B2488" s="7"/>
      <c r="C2488" s="7"/>
      <c r="D2488" s="8"/>
      <c r="E2488" s="8"/>
      <c r="F2488" s="8"/>
      <c r="G2488" s="8"/>
      <c r="H2488" s="8"/>
      <c r="I2488" s="8"/>
      <c r="J2488" s="8"/>
      <c r="K2488" s="8"/>
      <c r="L2488" s="8"/>
      <c r="M2488" s="8"/>
      <c r="N2488" s="8"/>
      <c r="O2488" s="8"/>
      <c r="P2488" s="8"/>
    </row>
    <row r="2489" spans="1:16" x14ac:dyDescent="0.25">
      <c r="A2489" s="11" t="s">
        <v>16</v>
      </c>
      <c r="B2489" s="7"/>
      <c r="C2489" s="7"/>
      <c r="D2489" s="8">
        <f t="shared" ref="D2489:P2494" si="502">(D2459/D2474)*1000</f>
        <v>1178.5146444632874</v>
      </c>
      <c r="E2489" s="8">
        <f t="shared" si="502"/>
        <v>1066.1510006894862</v>
      </c>
      <c r="F2489" s="8">
        <f t="shared" si="502"/>
        <v>1047.91510938241</v>
      </c>
      <c r="G2489" s="8">
        <f t="shared" si="502"/>
        <v>1062.2993068170958</v>
      </c>
      <c r="H2489" s="8">
        <f t="shared" si="502"/>
        <v>1215.9927782335035</v>
      </c>
      <c r="I2489" s="8">
        <f t="shared" si="502"/>
        <v>1357.2430793898748</v>
      </c>
      <c r="J2489" s="8">
        <f t="shared" si="502"/>
        <v>1456.5159992190645</v>
      </c>
      <c r="K2489" s="8">
        <f t="shared" si="502"/>
        <v>1485.2807024554074</v>
      </c>
      <c r="L2489" s="8">
        <f t="shared" si="502"/>
        <v>1441.9193857694002</v>
      </c>
      <c r="M2489" s="8">
        <f t="shared" si="502"/>
        <v>1309.3029515448743</v>
      </c>
      <c r="N2489" s="8">
        <f t="shared" si="502"/>
        <v>1112.2253165662096</v>
      </c>
      <c r="O2489" s="8">
        <f t="shared" si="502"/>
        <v>1088.3201119450487</v>
      </c>
      <c r="P2489" s="8">
        <f t="shared" si="502"/>
        <v>14823.263636977321</v>
      </c>
    </row>
    <row r="2490" spans="1:16" x14ac:dyDescent="0.25">
      <c r="A2490" s="11" t="s">
        <v>17</v>
      </c>
      <c r="B2490" s="7"/>
      <c r="C2490" s="7"/>
      <c r="D2490" s="8">
        <f t="shared" si="502"/>
        <v>7912.1428677980712</v>
      </c>
      <c r="E2490" s="8">
        <f t="shared" si="502"/>
        <v>7208.4781867614447</v>
      </c>
      <c r="F2490" s="8">
        <f t="shared" si="502"/>
        <v>7329.0124102925774</v>
      </c>
      <c r="G2490" s="8">
        <f t="shared" si="502"/>
        <v>7438.6533647994884</v>
      </c>
      <c r="H2490" s="8">
        <f t="shared" si="502"/>
        <v>8169.6313206334544</v>
      </c>
      <c r="I2490" s="8">
        <f t="shared" si="502"/>
        <v>8592.2744567873197</v>
      </c>
      <c r="J2490" s="8">
        <f t="shared" si="502"/>
        <v>8869.3548904988729</v>
      </c>
      <c r="K2490" s="8">
        <f t="shared" si="502"/>
        <v>8893.1851361052031</v>
      </c>
      <c r="L2490" s="8">
        <f t="shared" si="502"/>
        <v>8758.4980308427057</v>
      </c>
      <c r="M2490" s="8">
        <f t="shared" si="502"/>
        <v>8313.5752705383984</v>
      </c>
      <c r="N2490" s="8">
        <f t="shared" si="502"/>
        <v>7657.3050177124369</v>
      </c>
      <c r="O2490" s="8">
        <f t="shared" si="502"/>
        <v>7755.4640605349477</v>
      </c>
      <c r="P2490" s="8">
        <f t="shared" si="502"/>
        <v>96899.81810671369</v>
      </c>
    </row>
    <row r="2491" spans="1:16" x14ac:dyDescent="0.25">
      <c r="A2491" s="11" t="s">
        <v>18</v>
      </c>
      <c r="B2491" s="7"/>
      <c r="C2491" s="7"/>
      <c r="D2491" s="8">
        <f t="shared" si="502"/>
        <v>17580.767352319312</v>
      </c>
      <c r="E2491" s="8">
        <f t="shared" si="502"/>
        <v>17063.239335831338</v>
      </c>
      <c r="F2491" s="8">
        <f t="shared" si="502"/>
        <v>16491.391809837969</v>
      </c>
      <c r="G2491" s="8">
        <f t="shared" si="502"/>
        <v>16126.974034972967</v>
      </c>
      <c r="H2491" s="8">
        <f t="shared" si="502"/>
        <v>16260.365673072232</v>
      </c>
      <c r="I2491" s="8">
        <f t="shared" si="502"/>
        <v>16706.367489238626</v>
      </c>
      <c r="J2491" s="8">
        <f t="shared" si="502"/>
        <v>17227.572385776824</v>
      </c>
      <c r="K2491" s="8">
        <f t="shared" si="502"/>
        <v>17629.729313579479</v>
      </c>
      <c r="L2491" s="8">
        <f t="shared" si="502"/>
        <v>17793.011283737735</v>
      </c>
      <c r="M2491" s="8">
        <f t="shared" si="502"/>
        <v>17691.854042714916</v>
      </c>
      <c r="N2491" s="8">
        <f t="shared" si="502"/>
        <v>17315.907484223226</v>
      </c>
      <c r="O2491" s="8">
        <f t="shared" si="502"/>
        <v>16985.689191514848</v>
      </c>
      <c r="P2491" s="8">
        <f t="shared" si="502"/>
        <v>204668.70397632985</v>
      </c>
    </row>
    <row r="2492" spans="1:16" x14ac:dyDescent="0.25">
      <c r="A2492" s="11" t="s">
        <v>19</v>
      </c>
      <c r="B2492" s="7"/>
      <c r="C2492" s="7"/>
      <c r="D2492" s="8">
        <f t="shared" si="502"/>
        <v>8948.5982718743271</v>
      </c>
      <c r="E2492" s="8">
        <f t="shared" si="502"/>
        <v>8264.0823398433786</v>
      </c>
      <c r="F2492" s="8">
        <f t="shared" si="502"/>
        <v>8264.8219971461476</v>
      </c>
      <c r="G2492" s="8">
        <f t="shared" si="502"/>
        <v>8650.1753434423863</v>
      </c>
      <c r="H2492" s="8">
        <f t="shared" si="502"/>
        <v>8587.5002429117194</v>
      </c>
      <c r="I2492" s="8">
        <f t="shared" si="502"/>
        <v>7997.811655876455</v>
      </c>
      <c r="J2492" s="8">
        <f t="shared" si="502"/>
        <v>8297.7853062224676</v>
      </c>
      <c r="K2492" s="8">
        <f t="shared" si="502"/>
        <v>9678.5727326267279</v>
      </c>
      <c r="L2492" s="8">
        <f t="shared" si="502"/>
        <v>8466.5530524450642</v>
      </c>
      <c r="M2492" s="8">
        <f t="shared" si="502"/>
        <v>7865.143551325189</v>
      </c>
      <c r="N2492" s="8">
        <f t="shared" si="502"/>
        <v>7753.664593001603</v>
      </c>
      <c r="O2492" s="8">
        <f t="shared" si="502"/>
        <v>8989.6169795125461</v>
      </c>
      <c r="P2492" s="8">
        <f t="shared" si="502"/>
        <v>101762.87618963888</v>
      </c>
    </row>
    <row r="2493" spans="1:16" x14ac:dyDescent="0.25">
      <c r="A2493" s="11" t="s">
        <v>20</v>
      </c>
      <c r="B2493" s="7"/>
      <c r="C2493" s="7"/>
      <c r="D2493" s="8">
        <f t="shared" si="502"/>
        <v>10789.285183905806</v>
      </c>
      <c r="E2493" s="8">
        <f t="shared" si="502"/>
        <v>11142.939522810937</v>
      </c>
      <c r="F2493" s="8">
        <f t="shared" si="502"/>
        <v>12561.327104086769</v>
      </c>
      <c r="G2493" s="8">
        <f t="shared" si="502"/>
        <v>12500.187008687737</v>
      </c>
      <c r="H2493" s="8">
        <f t="shared" si="502"/>
        <v>14158.047042200307</v>
      </c>
      <c r="I2493" s="8">
        <f t="shared" si="502"/>
        <v>13294.010303680916</v>
      </c>
      <c r="J2493" s="8">
        <f t="shared" si="502"/>
        <v>12693.631364654708</v>
      </c>
      <c r="K2493" s="8">
        <f t="shared" si="502"/>
        <v>12584.73661904674</v>
      </c>
      <c r="L2493" s="8">
        <f t="shared" si="502"/>
        <v>13538.18347595406</v>
      </c>
      <c r="M2493" s="8">
        <f t="shared" si="502"/>
        <v>12905.187679866976</v>
      </c>
      <c r="N2493" s="8">
        <f t="shared" si="502"/>
        <v>12496.260572063031</v>
      </c>
      <c r="O2493" s="8">
        <f t="shared" si="502"/>
        <v>12001.619900205704</v>
      </c>
      <c r="P2493" s="8">
        <f t="shared" si="502"/>
        <v>150669.24479415332</v>
      </c>
    </row>
    <row r="2494" spans="1:16" x14ac:dyDescent="0.25">
      <c r="A2494" s="11" t="s">
        <v>21</v>
      </c>
      <c r="B2494" s="7"/>
      <c r="C2494" s="7"/>
      <c r="D2494" s="8">
        <f>(D2464/D2479)*1000</f>
        <v>286412.34812317061</v>
      </c>
      <c r="E2494" s="8">
        <f t="shared" si="502"/>
        <v>261268.52335996192</v>
      </c>
      <c r="F2494" s="8">
        <f t="shared" si="502"/>
        <v>245941.97198726563</v>
      </c>
      <c r="G2494" s="8">
        <f t="shared" si="502"/>
        <v>285643.19606202649</v>
      </c>
      <c r="H2494" s="8">
        <f t="shared" si="502"/>
        <v>289994.45898886136</v>
      </c>
      <c r="I2494" s="8">
        <f t="shared" si="502"/>
        <v>285785.80486642075</v>
      </c>
      <c r="J2494" s="8">
        <f t="shared" si="502"/>
        <v>300243.19786118477</v>
      </c>
      <c r="K2494" s="8">
        <f t="shared" si="502"/>
        <v>301848.40484248375</v>
      </c>
      <c r="L2494" s="8">
        <f t="shared" si="502"/>
        <v>299536.01338147174</v>
      </c>
      <c r="M2494" s="8">
        <f t="shared" si="502"/>
        <v>296633.88454595348</v>
      </c>
      <c r="N2494" s="8">
        <f t="shared" si="502"/>
        <v>269159.23630848603</v>
      </c>
      <c r="O2494" s="8">
        <f t="shared" si="502"/>
        <v>256429.01123408898</v>
      </c>
      <c r="P2494" s="8">
        <f t="shared" si="502"/>
        <v>3378896.0515613751</v>
      </c>
    </row>
    <row r="2495" spans="1:16" x14ac:dyDescent="0.25">
      <c r="A2495" s="11"/>
      <c r="B2495" s="7"/>
      <c r="C2495" s="7"/>
      <c r="D2495" s="8"/>
      <c r="E2495" s="8"/>
      <c r="F2495" s="8"/>
      <c r="G2495" s="8"/>
      <c r="H2495" s="8"/>
      <c r="I2495" s="8"/>
      <c r="J2495" s="8"/>
      <c r="K2495" s="8"/>
      <c r="L2495" s="8"/>
      <c r="M2495" s="8"/>
      <c r="N2495" s="8"/>
      <c r="O2495" s="8"/>
      <c r="P2495" s="8"/>
    </row>
    <row r="2496" spans="1:16" x14ac:dyDescent="0.25">
      <c r="A2496" s="10" t="s">
        <v>22</v>
      </c>
      <c r="B2496" s="7"/>
      <c r="C2496" s="7"/>
      <c r="D2496" s="8"/>
      <c r="E2496" s="8"/>
      <c r="F2496" s="8"/>
      <c r="G2496" s="8"/>
      <c r="H2496" s="8"/>
      <c r="I2496" s="8"/>
      <c r="J2496" s="8"/>
      <c r="K2496" s="8"/>
      <c r="L2496" s="8"/>
      <c r="M2496" s="8"/>
      <c r="N2496" s="8"/>
      <c r="O2496" s="8"/>
      <c r="P2496" s="8"/>
    </row>
    <row r="2497" spans="1:32" x14ac:dyDescent="0.25">
      <c r="A2497" s="10" t="s">
        <v>28</v>
      </c>
      <c r="B2497" s="7"/>
      <c r="C2497" s="7"/>
      <c r="D2497" s="8">
        <f t="shared" ref="D2497:P2497" si="503">(D2467/D2482)*1000</f>
        <v>1842.4767676799916</v>
      </c>
      <c r="E2497" s="8">
        <f t="shared" si="503"/>
        <v>1675.652766552578</v>
      </c>
      <c r="F2497" s="8">
        <f t="shared" si="503"/>
        <v>1670.917198035143</v>
      </c>
      <c r="G2497" s="8">
        <f t="shared" si="503"/>
        <v>1694.9853065490686</v>
      </c>
      <c r="H2497" s="8">
        <f t="shared" si="503"/>
        <v>1901.4250183148979</v>
      </c>
      <c r="I2497" s="8">
        <f t="shared" si="503"/>
        <v>2067.1032781783351</v>
      </c>
      <c r="J2497" s="8">
        <f t="shared" si="503"/>
        <v>2182.0571483114441</v>
      </c>
      <c r="K2497" s="8">
        <f t="shared" si="503"/>
        <v>2210.8202587946616</v>
      </c>
      <c r="L2497" s="8">
        <f t="shared" si="503"/>
        <v>2157.5538892027917</v>
      </c>
      <c r="M2497" s="8">
        <f t="shared" si="503"/>
        <v>1995.7515699473222</v>
      </c>
      <c r="N2497" s="8">
        <f t="shared" si="503"/>
        <v>1756.7429008771478</v>
      </c>
      <c r="O2497" s="8">
        <f t="shared" si="503"/>
        <v>1745.2752802451216</v>
      </c>
      <c r="P2497" s="8">
        <f t="shared" si="503"/>
        <v>22902.591538680175</v>
      </c>
    </row>
    <row r="2498" spans="1:32" x14ac:dyDescent="0.25">
      <c r="A2498" s="10"/>
      <c r="B2498" s="7"/>
      <c r="C2498" s="7"/>
      <c r="D2498" s="8"/>
      <c r="E2498" s="8"/>
      <c r="F2498" s="8"/>
      <c r="G2498" s="8"/>
      <c r="H2498" s="8"/>
      <c r="I2498" s="8"/>
      <c r="J2498" s="8"/>
      <c r="K2498" s="8"/>
      <c r="L2498" s="8"/>
      <c r="M2498" s="8"/>
      <c r="N2498" s="8"/>
      <c r="O2498" s="8"/>
      <c r="P2498" s="8"/>
    </row>
    <row r="2499" spans="1:32" x14ac:dyDescent="0.25">
      <c r="A2499" s="11" t="s">
        <v>24</v>
      </c>
      <c r="B2499" s="7"/>
      <c r="C2499" s="7"/>
      <c r="D2499" s="8">
        <f t="shared" ref="D2499:P2499" si="504">(D2469/D2484)*1000</f>
        <v>284913423.66114622</v>
      </c>
      <c r="E2499" s="8">
        <f t="shared" si="504"/>
        <v>282724204.99578089</v>
      </c>
      <c r="F2499" s="8">
        <f t="shared" si="504"/>
        <v>273320244.75423467</v>
      </c>
      <c r="G2499" s="8">
        <f t="shared" si="504"/>
        <v>322555330.39867789</v>
      </c>
      <c r="H2499" s="8">
        <f t="shared" si="504"/>
        <v>350723198.62116808</v>
      </c>
      <c r="I2499" s="8">
        <f t="shared" si="504"/>
        <v>361308343.86646867</v>
      </c>
      <c r="J2499" s="8">
        <f t="shared" si="504"/>
        <v>376252979.15468377</v>
      </c>
      <c r="K2499" s="8">
        <f t="shared" si="504"/>
        <v>363308306.9181847</v>
      </c>
      <c r="L2499" s="8">
        <f t="shared" si="504"/>
        <v>384322167.40939587</v>
      </c>
      <c r="M2499" s="8">
        <f t="shared" si="504"/>
        <v>370378768.20044279</v>
      </c>
      <c r="N2499" s="8">
        <f t="shared" si="504"/>
        <v>339242260.45692652</v>
      </c>
      <c r="O2499" s="8">
        <f t="shared" si="504"/>
        <v>304279555.1121276</v>
      </c>
      <c r="P2499" s="8">
        <f t="shared" si="504"/>
        <v>4013328783.5492377</v>
      </c>
    </row>
    <row r="2500" spans="1:32" x14ac:dyDescent="0.25">
      <c r="A2500" s="7"/>
      <c r="B2500" s="7"/>
      <c r="C2500" s="7"/>
      <c r="D2500" s="8"/>
      <c r="E2500" s="8"/>
      <c r="F2500" s="8"/>
      <c r="G2500" s="8"/>
      <c r="H2500" s="8"/>
      <c r="I2500" s="8"/>
      <c r="J2500" s="8"/>
      <c r="K2500" s="8"/>
      <c r="L2500" s="8"/>
      <c r="M2500" s="8"/>
      <c r="N2500" s="8"/>
      <c r="O2500" s="8"/>
      <c r="P2500" s="8"/>
    </row>
    <row r="2501" spans="1:32" x14ac:dyDescent="0.25">
      <c r="A2501" s="14" t="s">
        <v>29</v>
      </c>
      <c r="B2501" s="7"/>
      <c r="C2501" s="7"/>
      <c r="D2501" s="8">
        <f t="shared" ref="D2501:P2501" si="505">(D2471/D2486)*1000</f>
        <v>1916.600948898448</v>
      </c>
      <c r="E2501" s="8">
        <f t="shared" si="505"/>
        <v>1749.1558715413553</v>
      </c>
      <c r="F2501" s="8">
        <f t="shared" si="505"/>
        <v>1741.9256571839321</v>
      </c>
      <c r="G2501" s="8">
        <f t="shared" si="505"/>
        <v>1778.7264278853795</v>
      </c>
      <c r="H2501" s="8">
        <f t="shared" si="505"/>
        <v>1992.4153128086241</v>
      </c>
      <c r="I2501" s="8">
        <f t="shared" si="505"/>
        <v>2160.774190833868</v>
      </c>
      <c r="J2501" s="8">
        <f t="shared" si="505"/>
        <v>2279.5343828476821</v>
      </c>
      <c r="K2501" s="8">
        <f t="shared" si="505"/>
        <v>2304.8733995542102</v>
      </c>
      <c r="L2501" s="8">
        <f t="shared" si="505"/>
        <v>2256.972732114798</v>
      </c>
      <c r="M2501" s="8">
        <f t="shared" si="505"/>
        <v>2091.4918697318626</v>
      </c>
      <c r="N2501" s="8">
        <f t="shared" si="505"/>
        <v>1844.3691687551766</v>
      </c>
      <c r="O2501" s="8">
        <f t="shared" si="505"/>
        <v>1823.8119921218051</v>
      </c>
      <c r="P2501" s="8">
        <f t="shared" si="505"/>
        <v>23942.637066605272</v>
      </c>
    </row>
    <row r="2503" spans="1:32" x14ac:dyDescent="0.25">
      <c r="A2503" s="1" t="s">
        <v>85</v>
      </c>
      <c r="B2503" s="2"/>
      <c r="C2503" s="2"/>
      <c r="D2503" s="3"/>
      <c r="E2503" s="3"/>
      <c r="F2503" s="3"/>
      <c r="G2503" s="3"/>
      <c r="H2503" s="3"/>
      <c r="I2503" s="3"/>
      <c r="J2503" s="2"/>
      <c r="K2503" s="3"/>
      <c r="L2503" s="3"/>
      <c r="M2503" s="3"/>
      <c r="N2503" s="3"/>
      <c r="O2503" s="3"/>
      <c r="P2503" s="3"/>
    </row>
    <row r="2504" spans="1:32" x14ac:dyDescent="0.25">
      <c r="A2504" s="1" t="s">
        <v>1</v>
      </c>
      <c r="B2504" s="2"/>
      <c r="C2504" s="2"/>
      <c r="D2504" s="3"/>
      <c r="E2504" s="3"/>
      <c r="F2504" s="3"/>
      <c r="G2504" s="3"/>
      <c r="H2504" s="3"/>
      <c r="I2504" s="2"/>
      <c r="J2504" s="3"/>
      <c r="K2504" s="3"/>
      <c r="L2504" s="3"/>
      <c r="M2504" s="3"/>
      <c r="N2504" s="3"/>
      <c r="O2504" s="3"/>
      <c r="P2504" s="3"/>
    </row>
    <row r="2505" spans="1:32" x14ac:dyDescent="0.25">
      <c r="A2505" s="1" t="s">
        <v>31</v>
      </c>
      <c r="B2505" s="2"/>
      <c r="C2505" s="2"/>
      <c r="D2505" s="3"/>
      <c r="E2505" s="3"/>
      <c r="F2505" s="3"/>
      <c r="G2505" s="3"/>
      <c r="H2505" s="3"/>
      <c r="I2505" s="2"/>
      <c r="J2505" s="3"/>
      <c r="K2505" s="3"/>
      <c r="L2505" s="3"/>
      <c r="M2505" s="3"/>
      <c r="N2505" s="3"/>
      <c r="O2505" s="3"/>
      <c r="P2505" s="3"/>
    </row>
    <row r="2506" spans="1:32" x14ac:dyDescent="0.25">
      <c r="A2506" s="7"/>
      <c r="B2506" s="7"/>
      <c r="C2506" s="7"/>
      <c r="D2506" s="8"/>
      <c r="E2506" s="8"/>
      <c r="F2506" s="8"/>
      <c r="G2506" s="8"/>
      <c r="H2506" s="8"/>
      <c r="I2506" s="8"/>
      <c r="J2506" s="8"/>
      <c r="K2506" s="8"/>
      <c r="L2506" s="8"/>
      <c r="M2506" s="8"/>
      <c r="N2506" s="8"/>
      <c r="O2506" s="8"/>
      <c r="P2506" s="8"/>
    </row>
    <row r="2507" spans="1:32" x14ac:dyDescent="0.25">
      <c r="A2507" s="7"/>
      <c r="B2507" s="7"/>
      <c r="C2507" s="7"/>
      <c r="D2507" s="9" t="s">
        <v>2</v>
      </c>
      <c r="E2507" s="9" t="s">
        <v>3</v>
      </c>
      <c r="F2507" s="9" t="s">
        <v>4</v>
      </c>
      <c r="G2507" s="9" t="s">
        <v>5</v>
      </c>
      <c r="H2507" s="9" t="s">
        <v>6</v>
      </c>
      <c r="I2507" s="9" t="s">
        <v>7</v>
      </c>
      <c r="J2507" s="9" t="s">
        <v>8</v>
      </c>
      <c r="K2507" s="9" t="s">
        <v>9</v>
      </c>
      <c r="L2507" s="9" t="s">
        <v>10</v>
      </c>
      <c r="M2507" s="9" t="s">
        <v>11</v>
      </c>
      <c r="N2507" s="9" t="s">
        <v>12</v>
      </c>
      <c r="O2507" s="9" t="s">
        <v>13</v>
      </c>
      <c r="P2507" s="9" t="s">
        <v>14</v>
      </c>
      <c r="U2507" s="9" t="s">
        <v>2</v>
      </c>
      <c r="V2507" s="9" t="s">
        <v>3</v>
      </c>
      <c r="W2507" s="9" t="s">
        <v>4</v>
      </c>
      <c r="X2507" s="9" t="s">
        <v>5</v>
      </c>
      <c r="Y2507" s="9" t="s">
        <v>6</v>
      </c>
      <c r="Z2507" s="9" t="s">
        <v>7</v>
      </c>
      <c r="AA2507" s="9" t="s">
        <v>8</v>
      </c>
      <c r="AB2507" s="9" t="s">
        <v>9</v>
      </c>
      <c r="AC2507" s="9" t="s">
        <v>10</v>
      </c>
      <c r="AD2507" s="9" t="s">
        <v>11</v>
      </c>
      <c r="AE2507" s="9" t="s">
        <v>12</v>
      </c>
      <c r="AF2507" s="9" t="s">
        <v>13</v>
      </c>
    </row>
    <row r="2508" spans="1:32" x14ac:dyDescent="0.25">
      <c r="A2508" s="10" t="s">
        <v>15</v>
      </c>
      <c r="B2508" s="7"/>
      <c r="C2508" s="7"/>
      <c r="D2508" s="8"/>
      <c r="E2508" s="8"/>
      <c r="F2508" s="8"/>
      <c r="G2508" s="8"/>
      <c r="H2508" s="8"/>
      <c r="I2508" s="8"/>
      <c r="J2508" s="8"/>
      <c r="K2508" s="8"/>
      <c r="L2508" s="8"/>
      <c r="M2508" s="8"/>
      <c r="N2508" s="8"/>
      <c r="O2508" s="8"/>
      <c r="P2508" s="8"/>
    </row>
    <row r="2509" spans="1:32" x14ac:dyDescent="0.25">
      <c r="A2509" s="11" t="s">
        <v>16</v>
      </c>
      <c r="B2509" s="7"/>
      <c r="C2509" s="7"/>
      <c r="D2509" s="8">
        <v>8305574.8105407348</v>
      </c>
      <c r="E2509" s="8">
        <v>7518303.9988738559</v>
      </c>
      <c r="F2509" s="8">
        <v>7394076.2397037391</v>
      </c>
      <c r="G2509" s="8">
        <v>7500263.102789361</v>
      </c>
      <c r="H2509" s="8">
        <v>8589723.7640532069</v>
      </c>
      <c r="I2509" s="8">
        <v>9593253.3798263911</v>
      </c>
      <c r="J2509" s="8">
        <v>10302786.913592625</v>
      </c>
      <c r="K2509" s="8">
        <v>10515294.972651536</v>
      </c>
      <c r="L2509" s="8">
        <v>10217837.519302161</v>
      </c>
      <c r="M2509" s="8">
        <v>9286599.117941197</v>
      </c>
      <c r="N2509" s="8">
        <v>7896675.0239969697</v>
      </c>
      <c r="O2509" s="8">
        <v>7733118.9207389662</v>
      </c>
      <c r="P2509" s="8">
        <f>SUM(D2509:O2509)</f>
        <v>104853507.76401074</v>
      </c>
      <c r="U2509" s="22">
        <f>+AF2459+1</f>
        <v>493</v>
      </c>
      <c r="V2509" s="22">
        <f>+U2509+1</f>
        <v>494</v>
      </c>
      <c r="W2509" s="22">
        <f t="shared" ref="W2509:AF2509" si="506">+V2509+1</f>
        <v>495</v>
      </c>
      <c r="X2509" s="22">
        <f t="shared" si="506"/>
        <v>496</v>
      </c>
      <c r="Y2509" s="22">
        <f t="shared" si="506"/>
        <v>497</v>
      </c>
      <c r="Z2509" s="22">
        <f t="shared" si="506"/>
        <v>498</v>
      </c>
      <c r="AA2509" s="22">
        <f t="shared" si="506"/>
        <v>499</v>
      </c>
      <c r="AB2509" s="22">
        <f t="shared" si="506"/>
        <v>500</v>
      </c>
      <c r="AC2509" s="22">
        <f t="shared" si="506"/>
        <v>501</v>
      </c>
      <c r="AD2509" s="22">
        <f t="shared" si="506"/>
        <v>502</v>
      </c>
      <c r="AE2509" s="22">
        <f t="shared" si="506"/>
        <v>503</v>
      </c>
      <c r="AF2509" s="22">
        <f t="shared" si="506"/>
        <v>504</v>
      </c>
    </row>
    <row r="2510" spans="1:32" x14ac:dyDescent="0.25">
      <c r="A2510" s="11" t="s">
        <v>17</v>
      </c>
      <c r="B2510" s="7"/>
      <c r="C2510" s="7"/>
      <c r="D2510" s="8">
        <v>5654763.7779140109</v>
      </c>
      <c r="E2510" s="8">
        <v>5160769.3113513421</v>
      </c>
      <c r="F2510" s="8">
        <v>5256941.9586963262</v>
      </c>
      <c r="G2510" s="8">
        <v>5344103.511684943</v>
      </c>
      <c r="H2510" s="8">
        <v>5872023.1629236322</v>
      </c>
      <c r="I2510" s="8">
        <v>6174256.7761782892</v>
      </c>
      <c r="J2510" s="8">
        <v>6370000.1737292055</v>
      </c>
      <c r="K2510" s="8">
        <v>6384679.9444203628</v>
      </c>
      <c r="L2510" s="8">
        <v>6288280.7685156558</v>
      </c>
      <c r="M2510" s="8">
        <v>5971652.1870674863</v>
      </c>
      <c r="N2510" s="8">
        <v>5504905.8041286692</v>
      </c>
      <c r="O2510" s="8">
        <v>5580042.7537322678</v>
      </c>
      <c r="P2510" s="8">
        <f>SUM(D2510:O2510)</f>
        <v>69562420.130342185</v>
      </c>
    </row>
    <row r="2511" spans="1:32" x14ac:dyDescent="0.25">
      <c r="A2511" s="11" t="s">
        <v>18</v>
      </c>
      <c r="B2511" s="7"/>
      <c r="C2511" s="7"/>
      <c r="D2511" s="8">
        <v>292452.13329785923</v>
      </c>
      <c r="E2511" s="8">
        <v>291716.45440762513</v>
      </c>
      <c r="F2511" s="8">
        <v>292067.90995997016</v>
      </c>
      <c r="G2511" s="8">
        <v>292646.51217352098</v>
      </c>
      <c r="H2511" s="8">
        <v>293794.38283318008</v>
      </c>
      <c r="I2511" s="8">
        <v>294683.00976876036</v>
      </c>
      <c r="J2511" s="8">
        <v>295326.55469058233</v>
      </c>
      <c r="K2511" s="8">
        <v>295399.59941578005</v>
      </c>
      <c r="L2511" s="8">
        <v>294699.46010020474</v>
      </c>
      <c r="M2511" s="8">
        <v>293638.48081326066</v>
      </c>
      <c r="N2511" s="8">
        <v>292050.28844520735</v>
      </c>
      <c r="O2511" s="8">
        <v>291744.81043751282</v>
      </c>
      <c r="P2511" s="8">
        <f t="shared" ref="P2511:P2514" si="507">SUM(D2511:O2511)</f>
        <v>3520219.5963434633</v>
      </c>
    </row>
    <row r="2512" spans="1:32" x14ac:dyDescent="0.25">
      <c r="A2512" s="11" t="s">
        <v>19</v>
      </c>
      <c r="B2512" s="7"/>
      <c r="C2512" s="7"/>
      <c r="D2512" s="8">
        <v>62039.219081192728</v>
      </c>
      <c r="E2512" s="8">
        <v>57332.560497675266</v>
      </c>
      <c r="F2512" s="8">
        <v>57376.661100610072</v>
      </c>
      <c r="G2512" s="8">
        <v>60092.65846332306</v>
      </c>
      <c r="H2512" s="8">
        <v>59697.711372159421</v>
      </c>
      <c r="I2512" s="8">
        <v>55636.036030976764</v>
      </c>
      <c r="J2512" s="8">
        <v>57761.832590244725</v>
      </c>
      <c r="K2512" s="8">
        <v>67419.189197432977</v>
      </c>
      <c r="L2512" s="8">
        <v>59016.296770121138</v>
      </c>
      <c r="M2512" s="8">
        <v>54861.131775257832</v>
      </c>
      <c r="N2512" s="8">
        <v>54119.974668964016</v>
      </c>
      <c r="O2512" s="8">
        <v>62789.048798308082</v>
      </c>
      <c r="P2512" s="8">
        <f t="shared" si="507"/>
        <v>708142.32034626615</v>
      </c>
    </row>
    <row r="2513" spans="1:16" x14ac:dyDescent="0.25">
      <c r="A2513" s="11" t="s">
        <v>20</v>
      </c>
      <c r="B2513" s="7"/>
      <c r="C2513" s="7"/>
      <c r="D2513" s="8">
        <v>1550.1740621317156</v>
      </c>
      <c r="E2513" s="8">
        <v>1600.7321672623668</v>
      </c>
      <c r="F2513" s="8">
        <v>1804.6516523450186</v>
      </c>
      <c r="G2513" s="8">
        <v>1796.283081705546</v>
      </c>
      <c r="H2513" s="8">
        <v>2034.9937283412289</v>
      </c>
      <c r="I2513" s="8">
        <v>1910.7632676987341</v>
      </c>
      <c r="J2513" s="8">
        <v>1824.6851616741451</v>
      </c>
      <c r="K2513" s="8">
        <v>1808.9989822112536</v>
      </c>
      <c r="L2513" s="8">
        <v>1945.6487589072149</v>
      </c>
      <c r="M2513" s="8">
        <v>1854.4768938916345</v>
      </c>
      <c r="N2513" s="8">
        <v>1795.2124950625198</v>
      </c>
      <c r="O2513" s="8">
        <v>1712.4868302048108</v>
      </c>
      <c r="P2513" s="8">
        <f t="shared" si="507"/>
        <v>21639.107081436188</v>
      </c>
    </row>
    <row r="2514" spans="1:16" x14ac:dyDescent="0.25">
      <c r="A2514" s="11" t="s">
        <v>21</v>
      </c>
      <c r="B2514" s="7"/>
      <c r="C2514" s="7"/>
      <c r="D2514" s="8">
        <v>7733.1334031328533</v>
      </c>
      <c r="E2514" s="8">
        <v>7054.2501382604514</v>
      </c>
      <c r="F2514" s="8">
        <v>6640.4332384824893</v>
      </c>
      <c r="G2514" s="8">
        <v>7712.3662721559485</v>
      </c>
      <c r="H2514" s="8">
        <v>7829.8504153549839</v>
      </c>
      <c r="I2514" s="8">
        <v>7716.216735127593</v>
      </c>
      <c r="J2514" s="8">
        <v>8106.566350162977</v>
      </c>
      <c r="K2514" s="8">
        <v>8149.9069237931199</v>
      </c>
      <c r="L2514" s="8">
        <v>8087.4723569960224</v>
      </c>
      <c r="M2514" s="8">
        <v>8009.1148818929469</v>
      </c>
      <c r="N2514" s="8">
        <v>7267.2993830404184</v>
      </c>
      <c r="O2514" s="8">
        <v>6923.5833015888875</v>
      </c>
      <c r="P2514" s="8">
        <f t="shared" si="507"/>
        <v>91230.193399988697</v>
      </c>
    </row>
    <row r="2515" spans="1:16" x14ac:dyDescent="0.25">
      <c r="A2515" s="11"/>
      <c r="B2515" s="7"/>
      <c r="C2515" s="7"/>
      <c r="D2515" s="8"/>
      <c r="E2515" s="8"/>
      <c r="F2515" s="8"/>
      <c r="G2515" s="8"/>
      <c r="H2515" s="8"/>
      <c r="I2515" s="8"/>
      <c r="J2515" s="8"/>
      <c r="K2515" s="8"/>
      <c r="L2515" s="8"/>
      <c r="M2515" s="8"/>
      <c r="N2515" s="8"/>
      <c r="O2515" s="8"/>
      <c r="P2515" s="8"/>
    </row>
    <row r="2516" spans="1:16" x14ac:dyDescent="0.25">
      <c r="A2516" s="10" t="s">
        <v>22</v>
      </c>
      <c r="B2516" s="7"/>
      <c r="C2516" s="7"/>
      <c r="D2516" s="8"/>
      <c r="E2516" s="8"/>
      <c r="F2516" s="8"/>
      <c r="G2516" s="8"/>
      <c r="H2516" s="8"/>
      <c r="I2516" s="8"/>
      <c r="J2516" s="8"/>
      <c r="K2516" s="8"/>
      <c r="L2516" s="8"/>
      <c r="M2516" s="8"/>
      <c r="N2516" s="8"/>
      <c r="O2516" s="8"/>
      <c r="P2516" s="8"/>
    </row>
    <row r="2517" spans="1:16" x14ac:dyDescent="0.25">
      <c r="A2517" s="10" t="s">
        <v>23</v>
      </c>
      <c r="B2517" s="7"/>
      <c r="C2517" s="7"/>
      <c r="D2517" s="8">
        <f t="shared" ref="D2517:P2517" si="508">SUM(D2509:D2516)</f>
        <v>14324113.248299062</v>
      </c>
      <c r="E2517" s="8">
        <f t="shared" si="508"/>
        <v>13036777.307436021</v>
      </c>
      <c r="F2517" s="8">
        <f t="shared" si="508"/>
        <v>13008907.854351472</v>
      </c>
      <c r="G2517" s="8">
        <f t="shared" si="508"/>
        <v>13206614.434465008</v>
      </c>
      <c r="H2517" s="8">
        <f t="shared" si="508"/>
        <v>14825103.865325876</v>
      </c>
      <c r="I2517" s="8">
        <f t="shared" si="508"/>
        <v>16127456.181807244</v>
      </c>
      <c r="J2517" s="8">
        <f t="shared" si="508"/>
        <v>17035806.726114493</v>
      </c>
      <c r="K2517" s="8">
        <f t="shared" si="508"/>
        <v>17272752.611591112</v>
      </c>
      <c r="L2517" s="8">
        <f t="shared" si="508"/>
        <v>16869867.165804047</v>
      </c>
      <c r="M2517" s="8">
        <f t="shared" si="508"/>
        <v>15616614.509372989</v>
      </c>
      <c r="N2517" s="8">
        <f t="shared" si="508"/>
        <v>13756813.603117915</v>
      </c>
      <c r="O2517" s="8">
        <f t="shared" si="508"/>
        <v>13676331.603838848</v>
      </c>
      <c r="P2517" s="8">
        <f t="shared" si="508"/>
        <v>178757159.11152408</v>
      </c>
    </row>
    <row r="2518" spans="1:16" x14ac:dyDescent="0.25">
      <c r="A2518" s="10"/>
      <c r="B2518" s="7"/>
      <c r="C2518" s="7"/>
      <c r="D2518" s="8"/>
      <c r="E2518" s="8"/>
      <c r="F2518" s="8"/>
      <c r="G2518" s="8"/>
      <c r="H2518" s="8"/>
      <c r="I2518" s="8"/>
      <c r="J2518" s="8"/>
      <c r="K2518" s="8"/>
      <c r="L2518" s="8"/>
      <c r="M2518" s="8"/>
      <c r="N2518" s="8"/>
      <c r="O2518" s="8"/>
      <c r="P2518" s="8"/>
    </row>
    <row r="2519" spans="1:16" x14ac:dyDescent="0.25">
      <c r="A2519" s="11" t="s">
        <v>24</v>
      </c>
      <c r="B2519" s="7"/>
      <c r="C2519" s="7"/>
      <c r="D2519" s="8">
        <v>569826.84732229239</v>
      </c>
      <c r="E2519" s="8">
        <v>565448.40999156178</v>
      </c>
      <c r="F2519" s="8">
        <v>546640.48950846936</v>
      </c>
      <c r="G2519" s="8">
        <v>645110.66079735581</v>
      </c>
      <c r="H2519" s="8">
        <v>701446.39724233618</v>
      </c>
      <c r="I2519" s="8">
        <v>722616.68773293728</v>
      </c>
      <c r="J2519" s="8">
        <v>752505.95830936753</v>
      </c>
      <c r="K2519" s="8">
        <v>726616.61383636936</v>
      </c>
      <c r="L2519" s="8">
        <v>768644.33481879171</v>
      </c>
      <c r="M2519" s="8">
        <v>740757.53640088555</v>
      </c>
      <c r="N2519" s="8">
        <v>678484.52091385308</v>
      </c>
      <c r="O2519" s="8">
        <v>608559.11022425524</v>
      </c>
      <c r="P2519" s="8">
        <f>SUM(D2519:O2519)</f>
        <v>8026657.5670984751</v>
      </c>
    </row>
    <row r="2520" spans="1:16" x14ac:dyDescent="0.25">
      <c r="A2520" s="7"/>
      <c r="B2520" s="7"/>
      <c r="C2520" s="7"/>
      <c r="D2520" s="8"/>
      <c r="E2520" s="8"/>
      <c r="F2520" s="8"/>
      <c r="G2520" s="8"/>
      <c r="H2520" s="8"/>
      <c r="I2520" s="8"/>
      <c r="J2520" s="8"/>
      <c r="K2520" s="8"/>
      <c r="L2520" s="8"/>
      <c r="M2520" s="8"/>
      <c r="N2520" s="8"/>
      <c r="O2520" s="8"/>
      <c r="P2520" s="8"/>
    </row>
    <row r="2521" spans="1:16" x14ac:dyDescent="0.25">
      <c r="A2521" s="10" t="s">
        <v>25</v>
      </c>
      <c r="B2521" s="7"/>
      <c r="C2521" s="7"/>
      <c r="D2521" s="8">
        <f t="shared" ref="D2521:P2521" si="509">SUM(D2517:D2519)</f>
        <v>14893940.095621355</v>
      </c>
      <c r="E2521" s="8">
        <f t="shared" si="509"/>
        <v>13602225.717427583</v>
      </c>
      <c r="F2521" s="8">
        <f t="shared" si="509"/>
        <v>13555548.343859941</v>
      </c>
      <c r="G2521" s="8">
        <f t="shared" si="509"/>
        <v>13851725.095262364</v>
      </c>
      <c r="H2521" s="8">
        <f t="shared" si="509"/>
        <v>15526550.262568211</v>
      </c>
      <c r="I2521" s="8">
        <f t="shared" si="509"/>
        <v>16850072.869540181</v>
      </c>
      <c r="J2521" s="8">
        <f t="shared" si="509"/>
        <v>17788312.68442386</v>
      </c>
      <c r="K2521" s="8">
        <f t="shared" si="509"/>
        <v>17999369.225427482</v>
      </c>
      <c r="L2521" s="8">
        <f t="shared" si="509"/>
        <v>17638511.500622839</v>
      </c>
      <c r="M2521" s="8">
        <f t="shared" si="509"/>
        <v>16357372.045773875</v>
      </c>
      <c r="N2521" s="8">
        <f t="shared" si="509"/>
        <v>14435298.124031767</v>
      </c>
      <c r="O2521" s="8">
        <f t="shared" si="509"/>
        <v>14284890.714063102</v>
      </c>
      <c r="P2521" s="8">
        <f t="shared" si="509"/>
        <v>186783816.67862254</v>
      </c>
    </row>
    <row r="2522" spans="1:16" x14ac:dyDescent="0.25">
      <c r="A2522" s="7"/>
      <c r="B2522" s="7"/>
      <c r="C2522" s="7"/>
      <c r="D2522" s="8"/>
      <c r="E2522" s="8"/>
      <c r="F2522" s="8"/>
      <c r="G2522" s="8"/>
      <c r="H2522" s="8"/>
      <c r="I2522" s="8"/>
      <c r="J2522" s="8"/>
      <c r="K2522" s="8"/>
      <c r="L2522" s="8"/>
      <c r="M2522" s="8"/>
      <c r="N2522" s="8"/>
      <c r="O2522" s="8"/>
      <c r="P2522" s="8"/>
    </row>
    <row r="2523" spans="1:16" x14ac:dyDescent="0.25">
      <c r="A2523" s="10" t="s">
        <v>26</v>
      </c>
      <c r="B2523" s="7"/>
      <c r="C2523" s="7"/>
      <c r="D2523" s="8"/>
      <c r="E2523" s="8"/>
      <c r="F2523" s="8"/>
      <c r="G2523" s="8"/>
      <c r="H2523" s="8"/>
      <c r="I2523" s="8"/>
      <c r="J2523" s="8"/>
      <c r="K2523" s="8"/>
      <c r="L2523" s="8"/>
      <c r="M2523" s="8"/>
      <c r="N2523" s="8"/>
      <c r="O2523" s="8"/>
      <c r="P2523" s="8"/>
    </row>
    <row r="2524" spans="1:16" x14ac:dyDescent="0.25">
      <c r="A2524" s="11" t="s">
        <v>16</v>
      </c>
      <c r="B2524" s="7"/>
      <c r="C2524" s="7"/>
      <c r="D2524" s="13">
        <v>7022400.7006849116</v>
      </c>
      <c r="E2524" s="13">
        <v>7026054.6655213088</v>
      </c>
      <c r="F2524" s="13">
        <v>7029309.3579230458</v>
      </c>
      <c r="G2524" s="13">
        <v>7033119.6807587305</v>
      </c>
      <c r="H2524" s="13">
        <v>7038319.5247883135</v>
      </c>
      <c r="I2524" s="13">
        <v>7044439.5809271559</v>
      </c>
      <c r="J2524" s="13">
        <v>7050793.4583597956</v>
      </c>
      <c r="K2524" s="13">
        <v>7057281.3110297099</v>
      </c>
      <c r="L2524" s="13">
        <v>7063245.6515566828</v>
      </c>
      <c r="M2524" s="13">
        <v>7068597.0457469132</v>
      </c>
      <c r="N2524" s="13">
        <v>7073334.812308589</v>
      </c>
      <c r="O2524" s="13">
        <v>7078012.829857124</v>
      </c>
      <c r="P2524" s="8">
        <f>AVERAGE(C2524:O2524)</f>
        <v>7048742.3849551901</v>
      </c>
    </row>
    <row r="2525" spans="1:16" x14ac:dyDescent="0.25">
      <c r="A2525" s="11" t="s">
        <v>17</v>
      </c>
      <c r="B2525" s="7"/>
      <c r="C2525" s="7"/>
      <c r="D2525" s="13">
        <v>710557.93024427409</v>
      </c>
      <c r="E2525" s="13">
        <v>711787.70383963129</v>
      </c>
      <c r="F2525" s="13">
        <v>713252.59134900896</v>
      </c>
      <c r="G2525" s="13">
        <v>714350.6644033324</v>
      </c>
      <c r="H2525" s="13">
        <v>714607.85720650107</v>
      </c>
      <c r="I2525" s="13">
        <v>714319.28848090558</v>
      </c>
      <c r="J2525" s="13">
        <v>713867.80924835999</v>
      </c>
      <c r="K2525" s="13">
        <v>713569.26865654637</v>
      </c>
      <c r="L2525" s="13">
        <v>713587.88195282023</v>
      </c>
      <c r="M2525" s="13">
        <v>713977.23874176387</v>
      </c>
      <c r="N2525" s="13">
        <v>714731.81737174606</v>
      </c>
      <c r="O2525" s="13">
        <v>715503.23516027082</v>
      </c>
      <c r="P2525" s="8">
        <f>AVERAGE(D2525:O2525)</f>
        <v>713676.10722126334</v>
      </c>
    </row>
    <row r="2526" spans="1:16" x14ac:dyDescent="0.25">
      <c r="A2526" s="11" t="s">
        <v>18</v>
      </c>
      <c r="B2526" s="7"/>
      <c r="C2526" s="7"/>
      <c r="D2526" s="13">
        <v>16730.533526891155</v>
      </c>
      <c r="E2526" s="13">
        <v>17220.244548793653</v>
      </c>
      <c r="F2526" s="13">
        <v>17874.115921756049</v>
      </c>
      <c r="G2526" s="13">
        <v>18339.173150180381</v>
      </c>
      <c r="H2526" s="13">
        <v>18255.591274119437</v>
      </c>
      <c r="I2526" s="13">
        <v>17797.560659688315</v>
      </c>
      <c r="J2526" s="13">
        <v>17268.62110415507</v>
      </c>
      <c r="K2526" s="13">
        <v>16856.593935695684</v>
      </c>
      <c r="L2526" s="13">
        <v>16650.926875626716</v>
      </c>
      <c r="M2526" s="13">
        <v>16687.46451690637</v>
      </c>
      <c r="N2526" s="13">
        <v>16972.409806683954</v>
      </c>
      <c r="O2526" s="13">
        <v>17301.26062917156</v>
      </c>
      <c r="P2526" s="8">
        <f>AVERAGE(D2526:O2526)</f>
        <v>17329.541329139029</v>
      </c>
    </row>
    <row r="2527" spans="1:16" x14ac:dyDescent="0.25">
      <c r="A2527" s="11" t="s">
        <v>19</v>
      </c>
      <c r="B2527" s="7"/>
      <c r="C2527" s="7"/>
      <c r="D2527" s="13">
        <v>7020.7443257599125</v>
      </c>
      <c r="E2527" s="13">
        <v>7025.3730883929866</v>
      </c>
      <c r="F2527" s="13">
        <v>7030.0000206059221</v>
      </c>
      <c r="G2527" s="13">
        <v>7034.6251184628463</v>
      </c>
      <c r="H2527" s="13">
        <v>7039.2483780623506</v>
      </c>
      <c r="I2527" s="13">
        <v>7043.8697955354319</v>
      </c>
      <c r="J2527" s="13">
        <v>7048.4893670456795</v>
      </c>
      <c r="K2527" s="13">
        <v>7053.1070887902306</v>
      </c>
      <c r="L2527" s="13">
        <v>7057.7229569973433</v>
      </c>
      <c r="M2527" s="13">
        <v>7062.3369679290472</v>
      </c>
      <c r="N2527" s="13">
        <v>7066.9491178773742</v>
      </c>
      <c r="O2527" s="13">
        <v>7071.5594031674054</v>
      </c>
      <c r="P2527" s="8">
        <f>AVERAGE(D2527:O2527)</f>
        <v>7046.168802385545</v>
      </c>
    </row>
    <row r="2528" spans="1:16" x14ac:dyDescent="0.25">
      <c r="A2528" s="11" t="s">
        <v>20</v>
      </c>
      <c r="B2528" s="7"/>
      <c r="C2528" s="7"/>
      <c r="D2528" s="13">
        <v>143.02564069161718</v>
      </c>
      <c r="E2528" s="13">
        <v>143.02564069161718</v>
      </c>
      <c r="F2528" s="13">
        <v>143.02564069161718</v>
      </c>
      <c r="G2528" s="13">
        <v>143.02564069161718</v>
      </c>
      <c r="H2528" s="13">
        <v>143.02564069161718</v>
      </c>
      <c r="I2528" s="13">
        <v>143.02564069161718</v>
      </c>
      <c r="J2528" s="13">
        <v>143.02564069161718</v>
      </c>
      <c r="K2528" s="13">
        <v>143.02564069161718</v>
      </c>
      <c r="L2528" s="13">
        <v>143.02564069161718</v>
      </c>
      <c r="M2528" s="13">
        <v>143.02564069161718</v>
      </c>
      <c r="N2528" s="13">
        <v>143.02564069161718</v>
      </c>
      <c r="O2528" s="13">
        <v>142.03182723941822</v>
      </c>
      <c r="P2528" s="8">
        <f>AVERAGE(D2528:O2528)</f>
        <v>142.94282290393389</v>
      </c>
    </row>
    <row r="2529" spans="1:16" x14ac:dyDescent="0.25">
      <c r="A2529" s="11" t="s">
        <v>21</v>
      </c>
      <c r="B2529" s="7"/>
      <c r="C2529" s="7"/>
      <c r="D2529" s="13">
        <v>27</v>
      </c>
      <c r="E2529" s="13">
        <v>27</v>
      </c>
      <c r="F2529" s="13">
        <v>27</v>
      </c>
      <c r="G2529" s="13">
        <v>27</v>
      </c>
      <c r="H2529" s="13">
        <v>27</v>
      </c>
      <c r="I2529" s="13">
        <v>27</v>
      </c>
      <c r="J2529" s="13">
        <v>27</v>
      </c>
      <c r="K2529" s="13">
        <v>27</v>
      </c>
      <c r="L2529" s="13">
        <v>27</v>
      </c>
      <c r="M2529" s="13">
        <v>27</v>
      </c>
      <c r="N2529" s="13">
        <v>27</v>
      </c>
      <c r="O2529" s="13">
        <v>27</v>
      </c>
      <c r="P2529" s="8">
        <f>AVERAGE(D2529:O2529)</f>
        <v>27</v>
      </c>
    </row>
    <row r="2530" spans="1:16" x14ac:dyDescent="0.25">
      <c r="A2530" s="11"/>
      <c r="B2530" s="7"/>
      <c r="C2530" s="7"/>
      <c r="D2530" s="8"/>
      <c r="E2530" s="8"/>
      <c r="F2530" s="8"/>
      <c r="G2530" s="8"/>
      <c r="H2530" s="8"/>
      <c r="I2530" s="8"/>
      <c r="J2530" s="8"/>
      <c r="K2530" s="8"/>
      <c r="L2530" s="8"/>
      <c r="M2530" s="8"/>
      <c r="N2530" s="8"/>
      <c r="O2530" s="8"/>
      <c r="P2530" s="8"/>
    </row>
    <row r="2531" spans="1:16" x14ac:dyDescent="0.25">
      <c r="A2531" s="10" t="s">
        <v>22</v>
      </c>
      <c r="B2531" s="7"/>
      <c r="C2531" s="7"/>
      <c r="D2531" s="8"/>
      <c r="E2531" s="8"/>
      <c r="F2531" s="8"/>
      <c r="G2531" s="8"/>
      <c r="H2531" s="8"/>
      <c r="I2531" s="8"/>
      <c r="J2531" s="8"/>
      <c r="K2531" s="8"/>
      <c r="L2531" s="8"/>
      <c r="M2531" s="8"/>
      <c r="N2531" s="8"/>
      <c r="O2531" s="8"/>
      <c r="P2531" s="8"/>
    </row>
    <row r="2532" spans="1:16" x14ac:dyDescent="0.25">
      <c r="A2532" s="10" t="s">
        <v>26</v>
      </c>
      <c r="B2532" s="7"/>
      <c r="C2532" s="7"/>
      <c r="D2532" s="8">
        <f t="shared" ref="D2532:P2532" si="510">SUM(D2524:D2531)</f>
        <v>7756879.9344225284</v>
      </c>
      <c r="E2532" s="8">
        <f t="shared" si="510"/>
        <v>7762258.0126388194</v>
      </c>
      <c r="F2532" s="8">
        <f t="shared" si="510"/>
        <v>7767636.0908551086</v>
      </c>
      <c r="G2532" s="8">
        <f t="shared" si="510"/>
        <v>7773014.1690713987</v>
      </c>
      <c r="H2532" s="8">
        <f t="shared" si="510"/>
        <v>7778392.2472876878</v>
      </c>
      <c r="I2532" s="8">
        <f t="shared" si="510"/>
        <v>7783770.325503977</v>
      </c>
      <c r="J2532" s="8">
        <f t="shared" si="510"/>
        <v>7789148.4037200473</v>
      </c>
      <c r="K2532" s="8">
        <f t="shared" si="510"/>
        <v>7794930.3063514335</v>
      </c>
      <c r="L2532" s="8">
        <f t="shared" si="510"/>
        <v>7800712.2089828188</v>
      </c>
      <c r="M2532" s="8">
        <f t="shared" si="510"/>
        <v>7806494.111614204</v>
      </c>
      <c r="N2532" s="8">
        <f t="shared" si="510"/>
        <v>7812276.0142455883</v>
      </c>
      <c r="O2532" s="8">
        <f t="shared" si="510"/>
        <v>7818057.9168769727</v>
      </c>
      <c r="P2532" s="8">
        <f t="shared" si="510"/>
        <v>7786964.145130882</v>
      </c>
    </row>
    <row r="2533" spans="1:16" x14ac:dyDescent="0.25">
      <c r="A2533" s="10"/>
      <c r="B2533" s="7"/>
      <c r="C2533" s="7"/>
      <c r="D2533" s="8"/>
      <c r="E2533" s="8"/>
      <c r="F2533" s="8"/>
      <c r="G2533" s="8"/>
      <c r="H2533" s="8"/>
      <c r="I2533" s="8"/>
      <c r="J2533" s="8"/>
      <c r="K2533" s="8"/>
      <c r="L2533" s="8"/>
      <c r="M2533" s="8"/>
      <c r="N2533" s="8"/>
      <c r="O2533" s="8"/>
      <c r="P2533" s="8"/>
    </row>
    <row r="2534" spans="1:16" x14ac:dyDescent="0.25">
      <c r="A2534" s="11" t="s">
        <v>24</v>
      </c>
      <c r="B2534" s="7"/>
      <c r="C2534" s="7"/>
      <c r="D2534" s="13">
        <v>2</v>
      </c>
      <c r="E2534" s="13">
        <v>2</v>
      </c>
      <c r="F2534" s="13">
        <v>2</v>
      </c>
      <c r="G2534" s="13">
        <v>2</v>
      </c>
      <c r="H2534" s="13">
        <v>2</v>
      </c>
      <c r="I2534" s="13">
        <v>2</v>
      </c>
      <c r="J2534" s="13">
        <v>2</v>
      </c>
      <c r="K2534" s="13">
        <v>2</v>
      </c>
      <c r="L2534" s="13">
        <v>2</v>
      </c>
      <c r="M2534" s="13">
        <v>2</v>
      </c>
      <c r="N2534" s="13">
        <v>2</v>
      </c>
      <c r="O2534" s="13">
        <v>2</v>
      </c>
      <c r="P2534" s="8">
        <f>AVERAGE(D2534:O2534)</f>
        <v>2</v>
      </c>
    </row>
    <row r="2535" spans="1:16" x14ac:dyDescent="0.25">
      <c r="A2535" s="7"/>
      <c r="B2535" s="7"/>
      <c r="C2535" s="7"/>
      <c r="D2535" s="8"/>
      <c r="E2535" s="8"/>
      <c r="F2535" s="8"/>
      <c r="G2535" s="8"/>
      <c r="H2535" s="8"/>
      <c r="I2535" s="8"/>
      <c r="J2535" s="8"/>
      <c r="K2535" s="8"/>
      <c r="L2535" s="8"/>
      <c r="M2535" s="8"/>
      <c r="N2535" s="8"/>
      <c r="O2535" s="8"/>
      <c r="P2535" s="8"/>
    </row>
    <row r="2536" spans="1:16" x14ac:dyDescent="0.25">
      <c r="A2536" s="14" t="s">
        <v>27</v>
      </c>
      <c r="B2536" s="7"/>
      <c r="C2536" s="7"/>
      <c r="D2536" s="8">
        <f t="shared" ref="D2536:P2536" si="511">SUM(D2532:D2534)</f>
        <v>7756881.9344225284</v>
      </c>
      <c r="E2536" s="8">
        <f t="shared" si="511"/>
        <v>7762260.0126388194</v>
      </c>
      <c r="F2536" s="8">
        <f t="shared" si="511"/>
        <v>7767638.0908551086</v>
      </c>
      <c r="G2536" s="8">
        <f t="shared" si="511"/>
        <v>7773016.1690713987</v>
      </c>
      <c r="H2536" s="8">
        <f t="shared" si="511"/>
        <v>7778394.2472876878</v>
      </c>
      <c r="I2536" s="8">
        <f t="shared" si="511"/>
        <v>7783772.325503977</v>
      </c>
      <c r="J2536" s="8">
        <f t="shared" si="511"/>
        <v>7789150.4037200473</v>
      </c>
      <c r="K2536" s="8">
        <f t="shared" si="511"/>
        <v>7794932.3063514335</v>
      </c>
      <c r="L2536" s="8">
        <f t="shared" si="511"/>
        <v>7800714.2089828188</v>
      </c>
      <c r="M2536" s="8">
        <f t="shared" si="511"/>
        <v>7806496.111614204</v>
      </c>
      <c r="N2536" s="8">
        <f t="shared" si="511"/>
        <v>7812278.0142455883</v>
      </c>
      <c r="O2536" s="8">
        <f t="shared" si="511"/>
        <v>7818059.9168769727</v>
      </c>
      <c r="P2536" s="8">
        <f t="shared" si="511"/>
        <v>7786966.145130882</v>
      </c>
    </row>
    <row r="2537" spans="1:16" x14ac:dyDescent="0.25">
      <c r="A2537" s="7"/>
      <c r="B2537" s="7"/>
      <c r="C2537" s="7"/>
      <c r="D2537" s="8"/>
      <c r="E2537" s="8"/>
      <c r="F2537" s="8"/>
      <c r="G2537" s="8"/>
      <c r="H2537" s="8"/>
      <c r="I2537" s="8"/>
      <c r="J2537" s="8"/>
      <c r="K2537" s="8"/>
      <c r="L2537" s="8"/>
      <c r="M2537" s="8"/>
      <c r="N2537" s="8"/>
      <c r="O2537" s="8"/>
      <c r="P2537" s="8"/>
    </row>
    <row r="2538" spans="1:16" x14ac:dyDescent="0.25">
      <c r="A2538" s="10" t="s">
        <v>28</v>
      </c>
      <c r="B2538" s="7"/>
      <c r="C2538" s="7"/>
      <c r="D2538" s="8"/>
      <c r="E2538" s="8"/>
      <c r="F2538" s="8"/>
      <c r="G2538" s="8"/>
      <c r="H2538" s="8"/>
      <c r="I2538" s="8"/>
      <c r="J2538" s="8"/>
      <c r="K2538" s="8"/>
      <c r="L2538" s="8"/>
      <c r="M2538" s="8"/>
      <c r="N2538" s="8"/>
      <c r="O2538" s="8"/>
      <c r="P2538" s="8"/>
    </row>
    <row r="2539" spans="1:16" x14ac:dyDescent="0.25">
      <c r="A2539" s="11" t="s">
        <v>16</v>
      </c>
      <c r="B2539" s="7"/>
      <c r="C2539" s="7"/>
      <c r="D2539" s="8">
        <f t="shared" ref="D2539:P2544" si="512">(D2509/D2524)*1000</f>
        <v>1182.7258461241995</v>
      </c>
      <c r="E2539" s="8">
        <f t="shared" si="512"/>
        <v>1070.060561266075</v>
      </c>
      <c r="F2539" s="8">
        <f t="shared" si="512"/>
        <v>1051.8922789149333</v>
      </c>
      <c r="G2539" s="8">
        <f t="shared" si="512"/>
        <v>1066.4205136887754</v>
      </c>
      <c r="H2539" s="8">
        <f t="shared" si="512"/>
        <v>1220.422536061483</v>
      </c>
      <c r="I2539" s="8">
        <f t="shared" si="512"/>
        <v>1361.8192433362844</v>
      </c>
      <c r="J2539" s="8">
        <f t="shared" si="512"/>
        <v>1461.2237579271441</v>
      </c>
      <c r="K2539" s="8">
        <f t="shared" si="512"/>
        <v>1489.9923227117717</v>
      </c>
      <c r="L2539" s="8">
        <f t="shared" si="512"/>
        <v>1446.6207213181424</v>
      </c>
      <c r="M2539" s="8">
        <f t="shared" si="512"/>
        <v>1313.7825027851641</v>
      </c>
      <c r="N2539" s="8">
        <f t="shared" si="512"/>
        <v>1116.4005710935178</v>
      </c>
      <c r="O2539" s="8">
        <f t="shared" si="512"/>
        <v>1092.5550866647789</v>
      </c>
      <c r="P2539" s="8">
        <f t="shared" si="512"/>
        <v>14875.491546947394</v>
      </c>
    </row>
    <row r="2540" spans="1:16" x14ac:dyDescent="0.25">
      <c r="A2540" s="11" t="s">
        <v>17</v>
      </c>
      <c r="B2540" s="7"/>
      <c r="C2540" s="7"/>
      <c r="D2540" s="8">
        <f t="shared" si="512"/>
        <v>7958.2023325952159</v>
      </c>
      <c r="E2540" s="8">
        <f t="shared" si="512"/>
        <v>7250.4333574636812</v>
      </c>
      <c r="F2540" s="8">
        <f t="shared" si="512"/>
        <v>7370.3790528873078</v>
      </c>
      <c r="G2540" s="8">
        <f t="shared" si="512"/>
        <v>7481.0646619173394</v>
      </c>
      <c r="H2540" s="8">
        <f t="shared" si="512"/>
        <v>8217.1265033079344</v>
      </c>
      <c r="I2540" s="8">
        <f t="shared" si="512"/>
        <v>8643.5532061701178</v>
      </c>
      <c r="J2540" s="8">
        <f t="shared" si="512"/>
        <v>8923.2209257849227</v>
      </c>
      <c r="K2540" s="8">
        <f t="shared" si="512"/>
        <v>8947.5265049473746</v>
      </c>
      <c r="L2540" s="8">
        <f t="shared" si="512"/>
        <v>8812.2022914781137</v>
      </c>
      <c r="M2540" s="8">
        <f t="shared" si="512"/>
        <v>8363.9251548008433</v>
      </c>
      <c r="N2540" s="8">
        <f t="shared" si="512"/>
        <v>7702.0578492946252</v>
      </c>
      <c r="O2540" s="8">
        <f t="shared" si="512"/>
        <v>7798.7666295909239</v>
      </c>
      <c r="P2540" s="8">
        <f t="shared" si="512"/>
        <v>97470.574433530142</v>
      </c>
    </row>
    <row r="2541" spans="1:16" x14ac:dyDescent="0.25">
      <c r="A2541" s="11" t="s">
        <v>18</v>
      </c>
      <c r="B2541" s="7"/>
      <c r="C2541" s="7"/>
      <c r="D2541" s="8">
        <f t="shared" si="512"/>
        <v>17480.143883504847</v>
      </c>
      <c r="E2541" s="8">
        <f t="shared" si="512"/>
        <v>16940.320073913295</v>
      </c>
      <c r="F2541" s="8">
        <f t="shared" si="512"/>
        <v>16340.271666497945</v>
      </c>
      <c r="G2541" s="8">
        <f t="shared" si="512"/>
        <v>15957.454012622296</v>
      </c>
      <c r="H2541" s="8">
        <f t="shared" si="512"/>
        <v>16093.391795514513</v>
      </c>
      <c r="I2541" s="8">
        <f t="shared" si="512"/>
        <v>16557.494333266743</v>
      </c>
      <c r="J2541" s="8">
        <f t="shared" si="512"/>
        <v>17101.91872931433</v>
      </c>
      <c r="K2541" s="8">
        <f t="shared" si="512"/>
        <v>17524.275695473629</v>
      </c>
      <c r="L2541" s="8">
        <f t="shared" si="512"/>
        <v>17698.682019412368</v>
      </c>
      <c r="M2541" s="8">
        <f t="shared" si="512"/>
        <v>17596.350872582847</v>
      </c>
      <c r="N2541" s="8">
        <f t="shared" si="512"/>
        <v>17207.355453448581</v>
      </c>
      <c r="O2541" s="8">
        <f t="shared" si="512"/>
        <v>16862.633116202152</v>
      </c>
      <c r="P2541" s="8">
        <f t="shared" si="512"/>
        <v>203134.03162173339</v>
      </c>
    </row>
    <row r="2542" spans="1:16" x14ac:dyDescent="0.25">
      <c r="A2542" s="11" t="s">
        <v>19</v>
      </c>
      <c r="B2542" s="7"/>
      <c r="C2542" s="7"/>
      <c r="D2542" s="8">
        <f t="shared" si="512"/>
        <v>8836.5586613891846</v>
      </c>
      <c r="E2542" s="8">
        <f t="shared" si="512"/>
        <v>8160.7851677511062</v>
      </c>
      <c r="F2542" s="8">
        <f t="shared" si="512"/>
        <v>8161.6871881125144</v>
      </c>
      <c r="G2542" s="8">
        <f t="shared" si="512"/>
        <v>8542.4109247280066</v>
      </c>
      <c r="H2542" s="8">
        <f t="shared" si="512"/>
        <v>8480.6939840631167</v>
      </c>
      <c r="I2542" s="8">
        <f t="shared" si="512"/>
        <v>7898.5043230413166</v>
      </c>
      <c r="J2542" s="8">
        <f t="shared" si="512"/>
        <v>8194.9237038368628</v>
      </c>
      <c r="K2542" s="8">
        <f t="shared" si="512"/>
        <v>9558.7927914188112</v>
      </c>
      <c r="L2542" s="8">
        <f t="shared" si="512"/>
        <v>8361.9457904067676</v>
      </c>
      <c r="M2542" s="8">
        <f t="shared" si="512"/>
        <v>7768.1271828842309</v>
      </c>
      <c r="N2542" s="8">
        <f t="shared" si="512"/>
        <v>7658.1808877123303</v>
      </c>
      <c r="O2542" s="8">
        <f t="shared" si="512"/>
        <v>8879.0951498172235</v>
      </c>
      <c r="P2542" s="8">
        <f t="shared" si="512"/>
        <v>100500.33432445132</v>
      </c>
    </row>
    <row r="2543" spans="1:16" x14ac:dyDescent="0.25">
      <c r="A2543" s="11" t="s">
        <v>20</v>
      </c>
      <c r="B2543" s="7"/>
      <c r="C2543" s="7"/>
      <c r="D2543" s="8">
        <f t="shared" si="512"/>
        <v>10838.434665530374</v>
      </c>
      <c r="E2543" s="8">
        <f t="shared" si="512"/>
        <v>11191.92446558421</v>
      </c>
      <c r="F2543" s="8">
        <f t="shared" si="512"/>
        <v>12617.679205060122</v>
      </c>
      <c r="G2543" s="8">
        <f t="shared" si="512"/>
        <v>12559.168223399731</v>
      </c>
      <c r="H2543" s="8">
        <f t="shared" si="512"/>
        <v>14228.174182620536</v>
      </c>
      <c r="I2543" s="8">
        <f t="shared" si="512"/>
        <v>13359.585445372</v>
      </c>
      <c r="J2543" s="8">
        <f t="shared" si="512"/>
        <v>12757.748560682316</v>
      </c>
      <c r="K2543" s="8">
        <f t="shared" si="512"/>
        <v>12648.074663141713</v>
      </c>
      <c r="L2543" s="8">
        <f t="shared" si="512"/>
        <v>13603.49619479978</v>
      </c>
      <c r="M2543" s="8">
        <f t="shared" si="512"/>
        <v>12966.045003707692</v>
      </c>
      <c r="N2543" s="8">
        <f t="shared" si="512"/>
        <v>12551.682945670162</v>
      </c>
      <c r="O2543" s="8">
        <f t="shared" si="512"/>
        <v>12057.063993960523</v>
      </c>
      <c r="P2543" s="8">
        <f t="shared" si="512"/>
        <v>151382.95607873198</v>
      </c>
    </row>
    <row r="2544" spans="1:16" x14ac:dyDescent="0.25">
      <c r="A2544" s="11" t="s">
        <v>21</v>
      </c>
      <c r="B2544" s="7"/>
      <c r="C2544" s="7"/>
      <c r="D2544" s="8">
        <f>(D2514/D2529)*1000</f>
        <v>286412.34826417972</v>
      </c>
      <c r="E2544" s="8">
        <f t="shared" si="512"/>
        <v>261268.52363927598</v>
      </c>
      <c r="F2544" s="8">
        <f t="shared" si="512"/>
        <v>245941.97179564775</v>
      </c>
      <c r="G2544" s="8">
        <f t="shared" si="512"/>
        <v>285643.19526503509</v>
      </c>
      <c r="H2544" s="8">
        <f t="shared" si="512"/>
        <v>289994.45982796239</v>
      </c>
      <c r="I2544" s="8">
        <f t="shared" si="512"/>
        <v>285785.80500472564</v>
      </c>
      <c r="J2544" s="8">
        <f t="shared" si="512"/>
        <v>300243.19815418433</v>
      </c>
      <c r="K2544" s="8">
        <f t="shared" si="512"/>
        <v>301848.40458493039</v>
      </c>
      <c r="L2544" s="8">
        <f t="shared" si="512"/>
        <v>299536.01322207495</v>
      </c>
      <c r="M2544" s="8">
        <f t="shared" si="512"/>
        <v>296633.88451455359</v>
      </c>
      <c r="N2544" s="8">
        <f t="shared" si="512"/>
        <v>269159.23640890443</v>
      </c>
      <c r="O2544" s="8">
        <f t="shared" si="512"/>
        <v>256429.0111699588</v>
      </c>
      <c r="P2544" s="8">
        <f t="shared" si="512"/>
        <v>3378896.0518514332</v>
      </c>
    </row>
    <row r="2545" spans="1:32" x14ac:dyDescent="0.25">
      <c r="A2545" s="11"/>
      <c r="B2545" s="7"/>
      <c r="C2545" s="7"/>
      <c r="D2545" s="8"/>
      <c r="E2545" s="8"/>
      <c r="F2545" s="8"/>
      <c r="G2545" s="8"/>
      <c r="H2545" s="8"/>
      <c r="I2545" s="8"/>
      <c r="J2545" s="8"/>
      <c r="K2545" s="8"/>
      <c r="L2545" s="8"/>
      <c r="M2545" s="8"/>
      <c r="N2545" s="8"/>
      <c r="O2545" s="8"/>
      <c r="P2545" s="8"/>
    </row>
    <row r="2546" spans="1:32" x14ac:dyDescent="0.25">
      <c r="A2546" s="10" t="s">
        <v>22</v>
      </c>
      <c r="B2546" s="7"/>
      <c r="C2546" s="7"/>
      <c r="D2546" s="8"/>
      <c r="E2546" s="8"/>
      <c r="F2546" s="8"/>
      <c r="G2546" s="8"/>
      <c r="H2546" s="8"/>
      <c r="I2546" s="8"/>
      <c r="J2546" s="8"/>
      <c r="K2546" s="8"/>
      <c r="L2546" s="8"/>
      <c r="M2546" s="8"/>
      <c r="N2546" s="8"/>
      <c r="O2546" s="8"/>
      <c r="P2546" s="8"/>
    </row>
    <row r="2547" spans="1:32" x14ac:dyDescent="0.25">
      <c r="A2547" s="10" t="s">
        <v>28</v>
      </c>
      <c r="B2547" s="7"/>
      <c r="C2547" s="7"/>
      <c r="D2547" s="8">
        <f t="shared" ref="D2547:P2547" si="513">(D2517/D2532)*1000</f>
        <v>1846.6333589531628</v>
      </c>
      <c r="E2547" s="8">
        <f t="shared" si="513"/>
        <v>1679.5083706582568</v>
      </c>
      <c r="F2547" s="8">
        <f t="shared" si="513"/>
        <v>1674.7576356810728</v>
      </c>
      <c r="G2547" s="8">
        <f t="shared" si="513"/>
        <v>1699.0338814785323</v>
      </c>
      <c r="H2547" s="8">
        <f t="shared" si="513"/>
        <v>1905.9342077400847</v>
      </c>
      <c r="I2547" s="8">
        <f t="shared" si="513"/>
        <v>2071.9337168730035</v>
      </c>
      <c r="J2547" s="8">
        <f t="shared" si="513"/>
        <v>2187.1205737944729</v>
      </c>
      <c r="K2547" s="8">
        <f t="shared" si="513"/>
        <v>2215.8957082037027</v>
      </c>
      <c r="L2547" s="8">
        <f t="shared" si="513"/>
        <v>2162.6060177399895</v>
      </c>
      <c r="M2547" s="8">
        <f t="shared" si="513"/>
        <v>2000.4645217293109</v>
      </c>
      <c r="N2547" s="8">
        <f t="shared" si="513"/>
        <v>1760.9226271617306</v>
      </c>
      <c r="O2547" s="8">
        <f t="shared" si="513"/>
        <v>1749.3259514380829</v>
      </c>
      <c r="P2547" s="8">
        <f t="shared" si="513"/>
        <v>22955.94994145431</v>
      </c>
    </row>
    <row r="2548" spans="1:32" x14ac:dyDescent="0.25">
      <c r="A2548" s="10"/>
      <c r="B2548" s="7"/>
      <c r="C2548" s="7"/>
      <c r="D2548" s="8"/>
      <c r="E2548" s="8"/>
      <c r="F2548" s="8"/>
      <c r="G2548" s="8"/>
      <c r="H2548" s="8"/>
      <c r="I2548" s="8"/>
      <c r="J2548" s="8"/>
      <c r="K2548" s="8"/>
      <c r="L2548" s="8"/>
      <c r="M2548" s="8"/>
      <c r="N2548" s="8"/>
      <c r="O2548" s="8"/>
      <c r="P2548" s="8"/>
    </row>
    <row r="2549" spans="1:32" x14ac:dyDescent="0.25">
      <c r="A2549" s="11" t="s">
        <v>24</v>
      </c>
      <c r="B2549" s="7"/>
      <c r="C2549" s="7"/>
      <c r="D2549" s="8">
        <f t="shared" ref="D2549:P2549" si="514">(D2519/D2534)*1000</f>
        <v>284913423.66114622</v>
      </c>
      <c r="E2549" s="8">
        <f t="shared" si="514"/>
        <v>282724204.99578089</v>
      </c>
      <c r="F2549" s="8">
        <f t="shared" si="514"/>
        <v>273320244.75423467</v>
      </c>
      <c r="G2549" s="8">
        <f t="shared" si="514"/>
        <v>322555330.39867789</v>
      </c>
      <c r="H2549" s="8">
        <f t="shared" si="514"/>
        <v>350723198.62116808</v>
      </c>
      <c r="I2549" s="8">
        <f t="shared" si="514"/>
        <v>361308343.86646867</v>
      </c>
      <c r="J2549" s="8">
        <f t="shared" si="514"/>
        <v>376252979.15468377</v>
      </c>
      <c r="K2549" s="8">
        <f t="shared" si="514"/>
        <v>363308306.9181847</v>
      </c>
      <c r="L2549" s="8">
        <f t="shared" si="514"/>
        <v>384322167.40939587</v>
      </c>
      <c r="M2549" s="8">
        <f t="shared" si="514"/>
        <v>370378768.20044279</v>
      </c>
      <c r="N2549" s="8">
        <f t="shared" si="514"/>
        <v>339242260.45692652</v>
      </c>
      <c r="O2549" s="8">
        <f t="shared" si="514"/>
        <v>304279555.1121276</v>
      </c>
      <c r="P2549" s="8">
        <f t="shared" si="514"/>
        <v>4013328783.5492377</v>
      </c>
    </row>
    <row r="2550" spans="1:32" x14ac:dyDescent="0.25">
      <c r="A2550" s="7"/>
      <c r="B2550" s="7"/>
      <c r="C2550" s="7"/>
      <c r="D2550" s="8"/>
      <c r="E2550" s="8"/>
      <c r="F2550" s="8"/>
      <c r="G2550" s="8"/>
      <c r="H2550" s="8"/>
      <c r="I2550" s="8"/>
      <c r="J2550" s="8"/>
      <c r="K2550" s="8"/>
      <c r="L2550" s="8"/>
      <c r="M2550" s="8"/>
      <c r="N2550" s="8"/>
      <c r="O2550" s="8"/>
      <c r="P2550" s="8"/>
    </row>
    <row r="2551" spans="1:32" x14ac:dyDescent="0.25">
      <c r="A2551" s="14" t="s">
        <v>29</v>
      </c>
      <c r="B2551" s="7"/>
      <c r="C2551" s="7"/>
      <c r="D2551" s="8">
        <f t="shared" ref="D2551:P2551" si="515">(D2521/D2536)*1000</f>
        <v>1920.0936950615267</v>
      </c>
      <c r="E2551" s="8">
        <f t="shared" si="515"/>
        <v>1752.3537855315205</v>
      </c>
      <c r="F2551" s="8">
        <f t="shared" si="515"/>
        <v>1745.1312979963595</v>
      </c>
      <c r="G2551" s="8">
        <f t="shared" si="515"/>
        <v>1782.0270528161216</v>
      </c>
      <c r="H2551" s="8">
        <f t="shared" si="515"/>
        <v>1996.1125354352271</v>
      </c>
      <c r="I2551" s="8">
        <f t="shared" si="515"/>
        <v>2164.7694928498804</v>
      </c>
      <c r="J2551" s="8">
        <f t="shared" si="515"/>
        <v>2283.7295163703961</v>
      </c>
      <c r="K2551" s="8">
        <f t="shared" si="515"/>
        <v>2309.111678976521</v>
      </c>
      <c r="L2551" s="8">
        <f t="shared" si="515"/>
        <v>2261.140586372389</v>
      </c>
      <c r="M2551" s="8">
        <f t="shared" si="515"/>
        <v>2095.3538965372709</v>
      </c>
      <c r="N2551" s="8">
        <f t="shared" si="515"/>
        <v>1847.7706627579289</v>
      </c>
      <c r="O2551" s="8">
        <f t="shared" si="515"/>
        <v>1827.1656735740894</v>
      </c>
      <c r="P2551" s="8">
        <f t="shared" si="515"/>
        <v>23986.725150386937</v>
      </c>
    </row>
    <row r="2553" spans="1:32" x14ac:dyDescent="0.25">
      <c r="A2553" s="1" t="s">
        <v>86</v>
      </c>
      <c r="B2553" s="2"/>
      <c r="C2553" s="2"/>
      <c r="D2553" s="3"/>
      <c r="E2553" s="3"/>
      <c r="F2553" s="3"/>
      <c r="G2553" s="3"/>
      <c r="H2553" s="3"/>
      <c r="I2553" s="3"/>
      <c r="J2553" s="2"/>
      <c r="K2553" s="3"/>
      <c r="L2553" s="3"/>
      <c r="M2553" s="3"/>
      <c r="N2553" s="3"/>
      <c r="O2553" s="3"/>
      <c r="P2553" s="3"/>
    </row>
    <row r="2554" spans="1:32" x14ac:dyDescent="0.25">
      <c r="A2554" s="1" t="s">
        <v>1</v>
      </c>
      <c r="B2554" s="2"/>
      <c r="C2554" s="2"/>
      <c r="D2554" s="3"/>
      <c r="E2554" s="3"/>
      <c r="F2554" s="3"/>
      <c r="G2554" s="3"/>
      <c r="H2554" s="3"/>
      <c r="I2554" s="2"/>
      <c r="J2554" s="3"/>
      <c r="K2554" s="3"/>
      <c r="L2554" s="3"/>
      <c r="M2554" s="3"/>
      <c r="N2554" s="3"/>
      <c r="O2554" s="3"/>
      <c r="P2554" s="3"/>
    </row>
    <row r="2555" spans="1:32" x14ac:dyDescent="0.25">
      <c r="A2555" s="1" t="s">
        <v>31</v>
      </c>
      <c r="B2555" s="2"/>
      <c r="C2555" s="2"/>
      <c r="D2555" s="3"/>
      <c r="E2555" s="3"/>
      <c r="F2555" s="3"/>
      <c r="G2555" s="3"/>
      <c r="H2555" s="3"/>
      <c r="I2555" s="2"/>
      <c r="J2555" s="3"/>
      <c r="K2555" s="3"/>
      <c r="L2555" s="3"/>
      <c r="M2555" s="3"/>
      <c r="N2555" s="3"/>
      <c r="O2555" s="3"/>
      <c r="P2555" s="3"/>
    </row>
    <row r="2556" spans="1:32" x14ac:dyDescent="0.25">
      <c r="A2556" s="7"/>
      <c r="B2556" s="7"/>
      <c r="C2556" s="7"/>
      <c r="D2556" s="8"/>
      <c r="E2556" s="8"/>
      <c r="F2556" s="8"/>
      <c r="G2556" s="8"/>
      <c r="H2556" s="8"/>
      <c r="I2556" s="8"/>
      <c r="J2556" s="8"/>
      <c r="K2556" s="8"/>
      <c r="L2556" s="8"/>
      <c r="M2556" s="8"/>
      <c r="N2556" s="8"/>
      <c r="O2556" s="8"/>
      <c r="P2556" s="8"/>
    </row>
    <row r="2557" spans="1:32" x14ac:dyDescent="0.25">
      <c r="A2557" s="7"/>
      <c r="B2557" s="7"/>
      <c r="C2557" s="7"/>
      <c r="D2557" s="9" t="s">
        <v>2</v>
      </c>
      <c r="E2557" s="9" t="s">
        <v>3</v>
      </c>
      <c r="F2557" s="9" t="s">
        <v>4</v>
      </c>
      <c r="G2557" s="9" t="s">
        <v>5</v>
      </c>
      <c r="H2557" s="9" t="s">
        <v>6</v>
      </c>
      <c r="I2557" s="9" t="s">
        <v>7</v>
      </c>
      <c r="J2557" s="9" t="s">
        <v>8</v>
      </c>
      <c r="K2557" s="9" t="s">
        <v>9</v>
      </c>
      <c r="L2557" s="9" t="s">
        <v>10</v>
      </c>
      <c r="M2557" s="9" t="s">
        <v>11</v>
      </c>
      <c r="N2557" s="9" t="s">
        <v>12</v>
      </c>
      <c r="O2557" s="9" t="s">
        <v>13</v>
      </c>
      <c r="P2557" s="9" t="s">
        <v>14</v>
      </c>
      <c r="U2557" s="9" t="s">
        <v>2</v>
      </c>
      <c r="V2557" s="9" t="s">
        <v>3</v>
      </c>
      <c r="W2557" s="9" t="s">
        <v>4</v>
      </c>
      <c r="X2557" s="9" t="s">
        <v>5</v>
      </c>
      <c r="Y2557" s="9" t="s">
        <v>6</v>
      </c>
      <c r="Z2557" s="9" t="s">
        <v>7</v>
      </c>
      <c r="AA2557" s="9" t="s">
        <v>8</v>
      </c>
      <c r="AB2557" s="9" t="s">
        <v>9</v>
      </c>
      <c r="AC2557" s="9" t="s">
        <v>10</v>
      </c>
      <c r="AD2557" s="9" t="s">
        <v>11</v>
      </c>
      <c r="AE2557" s="9" t="s">
        <v>12</v>
      </c>
      <c r="AF2557" s="9" t="s">
        <v>13</v>
      </c>
    </row>
    <row r="2558" spans="1:32" x14ac:dyDescent="0.25">
      <c r="A2558" s="10" t="s">
        <v>15</v>
      </c>
      <c r="B2558" s="7"/>
      <c r="C2558" s="7"/>
      <c r="D2558" s="8"/>
      <c r="E2558" s="8"/>
      <c r="F2558" s="8"/>
      <c r="G2558" s="8"/>
      <c r="H2558" s="8"/>
      <c r="I2558" s="8"/>
      <c r="J2558" s="8"/>
      <c r="K2558" s="8"/>
      <c r="L2558" s="8"/>
      <c r="M2558" s="8"/>
      <c r="N2558" s="8"/>
      <c r="O2558" s="8"/>
      <c r="P2558" s="8"/>
    </row>
    <row r="2559" spans="1:32" x14ac:dyDescent="0.25">
      <c r="A2559" s="11" t="s">
        <v>16</v>
      </c>
      <c r="B2559" s="7"/>
      <c r="C2559" s="7"/>
      <c r="D2559" s="8">
        <v>8414595.3383871932</v>
      </c>
      <c r="E2559" s="8">
        <v>7617554.4554101164</v>
      </c>
      <c r="F2559" s="8">
        <v>7492487.3199744048</v>
      </c>
      <c r="G2559" s="8">
        <v>7600583.8353876686</v>
      </c>
      <c r="H2559" s="8">
        <v>8702512.2386945114</v>
      </c>
      <c r="I2559" s="8">
        <v>9716597.9479872789</v>
      </c>
      <c r="J2559" s="8">
        <v>10433815.161812309</v>
      </c>
      <c r="K2559" s="8">
        <v>10648395.862182736</v>
      </c>
      <c r="L2559" s="8">
        <v>10348042.200292813</v>
      </c>
      <c r="M2559" s="8">
        <v>9406364.539378915</v>
      </c>
      <c r="N2559" s="8">
        <v>8001057.5539856758</v>
      </c>
      <c r="O2559" s="8">
        <v>7836317.4896156844</v>
      </c>
      <c r="P2559" s="8">
        <f>SUM(D2559:O2559)</f>
        <v>106218323.94310929</v>
      </c>
      <c r="U2559" s="22">
        <f>+AF2509+1</f>
        <v>505</v>
      </c>
      <c r="V2559" s="22">
        <f>+U2559+1</f>
        <v>506</v>
      </c>
      <c r="W2559" s="22">
        <f t="shared" ref="W2559:AF2559" si="516">+V2559+1</f>
        <v>507</v>
      </c>
      <c r="X2559" s="22">
        <f t="shared" si="516"/>
        <v>508</v>
      </c>
      <c r="Y2559" s="22">
        <f t="shared" si="516"/>
        <v>509</v>
      </c>
      <c r="Z2559" s="22">
        <f t="shared" si="516"/>
        <v>510</v>
      </c>
      <c r="AA2559" s="22">
        <f t="shared" si="516"/>
        <v>511</v>
      </c>
      <c r="AB2559" s="22">
        <f t="shared" si="516"/>
        <v>512</v>
      </c>
      <c r="AC2559" s="22">
        <f t="shared" si="516"/>
        <v>513</v>
      </c>
      <c r="AD2559" s="22">
        <f t="shared" si="516"/>
        <v>514</v>
      </c>
      <c r="AE2559" s="22">
        <f t="shared" si="516"/>
        <v>515</v>
      </c>
      <c r="AF2559" s="22">
        <f t="shared" si="516"/>
        <v>516</v>
      </c>
    </row>
    <row r="2560" spans="1:32" x14ac:dyDescent="0.25">
      <c r="A2560" s="11" t="s">
        <v>17</v>
      </c>
      <c r="B2560" s="7"/>
      <c r="C2560" s="7"/>
      <c r="D2560" s="8">
        <v>5706570.4663508795</v>
      </c>
      <c r="E2560" s="8">
        <v>5208369.4726634827</v>
      </c>
      <c r="F2560" s="8">
        <v>5304936.6339395493</v>
      </c>
      <c r="G2560" s="8">
        <v>5393492.6282760566</v>
      </c>
      <c r="H2560" s="8">
        <v>5926918.3166740164</v>
      </c>
      <c r="I2560" s="8">
        <v>6232637.2899386929</v>
      </c>
      <c r="J2560" s="8">
        <v>6430512.2686083838</v>
      </c>
      <c r="K2560" s="8">
        <v>6445243.0976903755</v>
      </c>
      <c r="L2560" s="8">
        <v>6347884.1446792791</v>
      </c>
      <c r="M2560" s="8">
        <v>6027800.5447368035</v>
      </c>
      <c r="N2560" s="8">
        <v>5555640.3757008919</v>
      </c>
      <c r="O2560" s="8">
        <v>5630172.9302755427</v>
      </c>
      <c r="P2560" s="8">
        <f>SUM(D2560:O2560)</f>
        <v>70210178.169533953</v>
      </c>
    </row>
    <row r="2561" spans="1:16" x14ac:dyDescent="0.25">
      <c r="A2561" s="11" t="s">
        <v>18</v>
      </c>
      <c r="B2561" s="7"/>
      <c r="C2561" s="7"/>
      <c r="D2561" s="8">
        <v>292452.13329785923</v>
      </c>
      <c r="E2561" s="8">
        <v>291716.45440762513</v>
      </c>
      <c r="F2561" s="8">
        <v>292067.90995997016</v>
      </c>
      <c r="G2561" s="8">
        <v>292646.51217352098</v>
      </c>
      <c r="H2561" s="8">
        <v>293794.38283318008</v>
      </c>
      <c r="I2561" s="8">
        <v>294683.00976876036</v>
      </c>
      <c r="J2561" s="8">
        <v>295326.55469058233</v>
      </c>
      <c r="K2561" s="8">
        <v>295399.59941578005</v>
      </c>
      <c r="L2561" s="8">
        <v>294699.46010020474</v>
      </c>
      <c r="M2561" s="8">
        <v>293638.48081326066</v>
      </c>
      <c r="N2561" s="8">
        <v>292050.28844520735</v>
      </c>
      <c r="O2561" s="8">
        <v>291744.81043751282</v>
      </c>
      <c r="P2561" s="8">
        <f t="shared" ref="P2561:P2564" si="517">SUM(D2561:O2561)</f>
        <v>3520219.5963434633</v>
      </c>
    </row>
    <row r="2562" spans="1:16" x14ac:dyDescent="0.25">
      <c r="A2562" s="11" t="s">
        <v>19</v>
      </c>
      <c r="B2562" s="7"/>
      <c r="C2562" s="7"/>
      <c r="D2562" s="8">
        <v>62039.219081192728</v>
      </c>
      <c r="E2562" s="8">
        <v>57332.560497675266</v>
      </c>
      <c r="F2562" s="8">
        <v>57376.661100610072</v>
      </c>
      <c r="G2562" s="8">
        <v>60092.65846332306</v>
      </c>
      <c r="H2562" s="8">
        <v>59697.711372159421</v>
      </c>
      <c r="I2562" s="8">
        <v>55636.036030976764</v>
      </c>
      <c r="J2562" s="8">
        <v>57761.832590244725</v>
      </c>
      <c r="K2562" s="8">
        <v>67419.189197432977</v>
      </c>
      <c r="L2562" s="8">
        <v>59016.296770121138</v>
      </c>
      <c r="M2562" s="8">
        <v>54861.131775257832</v>
      </c>
      <c r="N2562" s="8">
        <v>54119.974668964016</v>
      </c>
      <c r="O2562" s="8">
        <v>62789.048798308082</v>
      </c>
      <c r="P2562" s="8">
        <f t="shared" si="517"/>
        <v>708142.32034626615</v>
      </c>
    </row>
    <row r="2563" spans="1:16" x14ac:dyDescent="0.25">
      <c r="A2563" s="11" t="s">
        <v>20</v>
      </c>
      <c r="B2563" s="7"/>
      <c r="C2563" s="7"/>
      <c r="D2563" s="8">
        <v>1547.5634494575963</v>
      </c>
      <c r="E2563" s="8">
        <v>1597.7829259923906</v>
      </c>
      <c r="F2563" s="8">
        <v>1801.4883033125745</v>
      </c>
      <c r="G2563" s="8">
        <v>1793.5490301160551</v>
      </c>
      <c r="H2563" s="8">
        <v>2032.371068491615</v>
      </c>
      <c r="I2563" s="8">
        <v>1908.2618212439957</v>
      </c>
      <c r="J2563" s="8">
        <v>1822.5111906814911</v>
      </c>
      <c r="K2563" s="8">
        <v>1806.810971073121</v>
      </c>
      <c r="L2563" s="8">
        <v>1942.8921424770249</v>
      </c>
      <c r="M2563" s="8">
        <v>1851.6492899817426</v>
      </c>
      <c r="N2563" s="8">
        <v>1791.9746304895025</v>
      </c>
      <c r="O2563" s="8">
        <v>1709.6455478992145</v>
      </c>
      <c r="P2563" s="8">
        <f t="shared" si="517"/>
        <v>21606.500371216323</v>
      </c>
    </row>
    <row r="2564" spans="1:16" x14ac:dyDescent="0.25">
      <c r="A2564" s="11" t="s">
        <v>21</v>
      </c>
      <c r="B2564" s="7"/>
      <c r="C2564" s="7"/>
      <c r="D2564" s="8">
        <v>7733.1334069401</v>
      </c>
      <c r="E2564" s="8">
        <v>7054.2501458019306</v>
      </c>
      <c r="F2564" s="8">
        <v>6640.4332333088068</v>
      </c>
      <c r="G2564" s="8">
        <v>7712.366250637182</v>
      </c>
      <c r="H2564" s="8">
        <v>7829.8504380107106</v>
      </c>
      <c r="I2564" s="8">
        <v>7716.2167388618254</v>
      </c>
      <c r="J2564" s="8">
        <v>8106.5663580739647</v>
      </c>
      <c r="K2564" s="8">
        <v>8149.9069168391779</v>
      </c>
      <c r="L2564" s="8">
        <v>8087.472352692309</v>
      </c>
      <c r="M2564" s="8">
        <v>8009.1148810451496</v>
      </c>
      <c r="N2564" s="8">
        <v>7267.299385751714</v>
      </c>
      <c r="O2564" s="8">
        <v>6923.5832998573724</v>
      </c>
      <c r="P2564" s="8">
        <f t="shared" si="517"/>
        <v>91230.193407820247</v>
      </c>
    </row>
    <row r="2565" spans="1:16" x14ac:dyDescent="0.25">
      <c r="A2565" s="11"/>
      <c r="B2565" s="7"/>
      <c r="C2565" s="7"/>
      <c r="D2565" s="8"/>
      <c r="E2565" s="8"/>
      <c r="F2565" s="8"/>
      <c r="G2565" s="8"/>
      <c r="H2565" s="8"/>
      <c r="I2565" s="8"/>
      <c r="J2565" s="8"/>
      <c r="K2565" s="8"/>
      <c r="L2565" s="8"/>
      <c r="M2565" s="8"/>
      <c r="N2565" s="8"/>
      <c r="O2565" s="8"/>
      <c r="P2565" s="8"/>
    </row>
    <row r="2566" spans="1:16" x14ac:dyDescent="0.25">
      <c r="A2566" s="10" t="s">
        <v>22</v>
      </c>
      <c r="B2566" s="7"/>
      <c r="C2566" s="7"/>
      <c r="D2566" s="8"/>
      <c r="E2566" s="8"/>
      <c r="F2566" s="8"/>
      <c r="G2566" s="8"/>
      <c r="H2566" s="8"/>
      <c r="I2566" s="8"/>
      <c r="J2566" s="8"/>
      <c r="K2566" s="8"/>
      <c r="L2566" s="8"/>
      <c r="M2566" s="8"/>
      <c r="N2566" s="8"/>
      <c r="O2566" s="8"/>
      <c r="P2566" s="8"/>
    </row>
    <row r="2567" spans="1:16" x14ac:dyDescent="0.25">
      <c r="A2567" s="10" t="s">
        <v>23</v>
      </c>
      <c r="B2567" s="7"/>
      <c r="C2567" s="7"/>
      <c r="D2567" s="8">
        <f t="shared" ref="D2567:P2567" si="518">SUM(D2559:D2566)</f>
        <v>14484937.853973523</v>
      </c>
      <c r="E2567" s="8">
        <f t="shared" si="518"/>
        <v>13183624.976050695</v>
      </c>
      <c r="F2567" s="8">
        <f t="shared" si="518"/>
        <v>13155310.446511155</v>
      </c>
      <c r="G2567" s="8">
        <f t="shared" si="518"/>
        <v>13356321.549581323</v>
      </c>
      <c r="H2567" s="8">
        <f t="shared" si="518"/>
        <v>14992784.871080371</v>
      </c>
      <c r="I2567" s="8">
        <f t="shared" si="518"/>
        <v>16309178.762285814</v>
      </c>
      <c r="J2567" s="8">
        <f t="shared" si="518"/>
        <v>17227344.895250276</v>
      </c>
      <c r="K2567" s="8">
        <f t="shared" si="518"/>
        <v>17466414.466374233</v>
      </c>
      <c r="L2567" s="8">
        <f t="shared" si="518"/>
        <v>17059672.466337588</v>
      </c>
      <c r="M2567" s="8">
        <f t="shared" si="518"/>
        <v>15792525.460875263</v>
      </c>
      <c r="N2567" s="8">
        <f t="shared" si="518"/>
        <v>13911927.466816984</v>
      </c>
      <c r="O2567" s="8">
        <f t="shared" si="518"/>
        <v>13829657.507974803</v>
      </c>
      <c r="P2567" s="8">
        <f t="shared" si="518"/>
        <v>180769700.72311202</v>
      </c>
    </row>
    <row r="2568" spans="1:16" x14ac:dyDescent="0.25">
      <c r="A2568" s="10"/>
      <c r="B2568" s="7"/>
      <c r="C2568" s="7"/>
      <c r="D2568" s="8"/>
      <c r="E2568" s="8"/>
      <c r="F2568" s="8"/>
      <c r="G2568" s="8"/>
      <c r="H2568" s="8"/>
      <c r="I2568" s="8"/>
      <c r="J2568" s="8"/>
      <c r="K2568" s="8"/>
      <c r="L2568" s="8"/>
      <c r="M2568" s="8"/>
      <c r="N2568" s="8"/>
      <c r="O2568" s="8"/>
      <c r="P2568" s="8"/>
    </row>
    <row r="2569" spans="1:16" x14ac:dyDescent="0.25">
      <c r="A2569" s="11" t="s">
        <v>24</v>
      </c>
      <c r="B2569" s="7"/>
      <c r="C2569" s="7"/>
      <c r="D2569" s="8">
        <v>569826.84732229239</v>
      </c>
      <c r="E2569" s="8">
        <v>565448.40999156178</v>
      </c>
      <c r="F2569" s="8">
        <v>546640.48950846936</v>
      </c>
      <c r="G2569" s="8">
        <v>645110.66079735581</v>
      </c>
      <c r="H2569" s="8">
        <v>701446.39724233618</v>
      </c>
      <c r="I2569" s="8">
        <v>722616.68773293728</v>
      </c>
      <c r="J2569" s="8">
        <v>752505.95830936753</v>
      </c>
      <c r="K2569" s="8">
        <v>726616.61383636936</v>
      </c>
      <c r="L2569" s="8">
        <v>768644.33481879171</v>
      </c>
      <c r="M2569" s="8">
        <v>740757.53640088555</v>
      </c>
      <c r="N2569" s="8">
        <v>678484.52091385308</v>
      </c>
      <c r="O2569" s="8">
        <v>608559.11022425524</v>
      </c>
      <c r="P2569" s="8">
        <f>SUM(D2569:O2569)</f>
        <v>8026657.5670984751</v>
      </c>
    </row>
    <row r="2570" spans="1:16" x14ac:dyDescent="0.25">
      <c r="A2570" s="7"/>
      <c r="B2570" s="7"/>
      <c r="C2570" s="7"/>
      <c r="D2570" s="8"/>
      <c r="E2570" s="8"/>
      <c r="F2570" s="8"/>
      <c r="G2570" s="8"/>
      <c r="H2570" s="8"/>
      <c r="I2570" s="8"/>
      <c r="J2570" s="8"/>
      <c r="K2570" s="8"/>
      <c r="L2570" s="8"/>
      <c r="M2570" s="8"/>
      <c r="N2570" s="8"/>
      <c r="O2570" s="8"/>
      <c r="P2570" s="8"/>
    </row>
    <row r="2571" spans="1:16" x14ac:dyDescent="0.25">
      <c r="A2571" s="10" t="s">
        <v>25</v>
      </c>
      <c r="B2571" s="7"/>
      <c r="C2571" s="7"/>
      <c r="D2571" s="8">
        <f t="shared" ref="D2571:P2571" si="519">SUM(D2567:D2569)</f>
        <v>15054764.701295815</v>
      </c>
      <c r="E2571" s="8">
        <f t="shared" si="519"/>
        <v>13749073.386042258</v>
      </c>
      <c r="F2571" s="8">
        <f t="shared" si="519"/>
        <v>13701950.936019624</v>
      </c>
      <c r="G2571" s="8">
        <f t="shared" si="519"/>
        <v>14001432.210378679</v>
      </c>
      <c r="H2571" s="8">
        <f t="shared" si="519"/>
        <v>15694231.268322706</v>
      </c>
      <c r="I2571" s="8">
        <f t="shared" si="519"/>
        <v>17031795.450018752</v>
      </c>
      <c r="J2571" s="8">
        <f t="shared" si="519"/>
        <v>17979850.853559643</v>
      </c>
      <c r="K2571" s="8">
        <f t="shared" si="519"/>
        <v>18193031.080210604</v>
      </c>
      <c r="L2571" s="8">
        <f t="shared" si="519"/>
        <v>17828316.801156379</v>
      </c>
      <c r="M2571" s="8">
        <f t="shared" si="519"/>
        <v>16533282.99727615</v>
      </c>
      <c r="N2571" s="8">
        <f t="shared" si="519"/>
        <v>14590411.987730836</v>
      </c>
      <c r="O2571" s="8">
        <f t="shared" si="519"/>
        <v>14438216.618199058</v>
      </c>
      <c r="P2571" s="8">
        <f t="shared" si="519"/>
        <v>188796358.29021049</v>
      </c>
    </row>
    <row r="2572" spans="1:16" x14ac:dyDescent="0.25">
      <c r="A2572" s="7"/>
      <c r="B2572" s="7"/>
      <c r="C2572" s="7"/>
      <c r="D2572" s="8"/>
      <c r="E2572" s="8"/>
      <c r="F2572" s="8"/>
      <c r="G2572" s="8"/>
      <c r="H2572" s="8"/>
      <c r="I2572" s="8"/>
      <c r="J2572" s="8"/>
      <c r="K2572" s="8"/>
      <c r="L2572" s="8"/>
      <c r="M2572" s="8"/>
      <c r="N2572" s="8"/>
      <c r="O2572" s="8"/>
      <c r="P2572" s="8"/>
    </row>
    <row r="2573" spans="1:16" x14ac:dyDescent="0.25">
      <c r="A2573" s="10" t="s">
        <v>26</v>
      </c>
      <c r="B2573" s="7"/>
      <c r="C2573" s="7"/>
      <c r="D2573" s="8"/>
      <c r="E2573" s="8"/>
      <c r="F2573" s="8"/>
      <c r="G2573" s="8"/>
      <c r="H2573" s="8"/>
      <c r="I2573" s="8"/>
      <c r="J2573" s="8"/>
      <c r="K2573" s="8"/>
      <c r="L2573" s="8"/>
      <c r="M2573" s="8"/>
      <c r="N2573" s="8"/>
      <c r="O2573" s="8"/>
      <c r="P2573" s="8"/>
    </row>
    <row r="2574" spans="1:16" x14ac:dyDescent="0.25">
      <c r="A2574" s="11" t="s">
        <v>16</v>
      </c>
      <c r="B2574" s="7"/>
      <c r="C2574" s="7"/>
      <c r="D2574" s="13">
        <v>7089318.6258693719</v>
      </c>
      <c r="E2574" s="13">
        <v>7092879.9867769508</v>
      </c>
      <c r="F2574" s="13">
        <v>7096016.2428089939</v>
      </c>
      <c r="G2574" s="13">
        <v>7099739.28095474</v>
      </c>
      <c r="H2574" s="13">
        <v>7104934.4651453728</v>
      </c>
      <c r="I2574" s="13">
        <v>7111105.8118401282</v>
      </c>
      <c r="J2574" s="13">
        <v>7117524.0974207008</v>
      </c>
      <c r="K2574" s="13">
        <v>7124075.0668484848</v>
      </c>
      <c r="L2574" s="13">
        <v>7130071.8871899024</v>
      </c>
      <c r="M2574" s="13">
        <v>7135419.8435267247</v>
      </c>
      <c r="N2574" s="13">
        <v>7140118.5901472699</v>
      </c>
      <c r="O2574" s="13">
        <v>7144754.0725031812</v>
      </c>
      <c r="P2574" s="8">
        <f>AVERAGE(C2574:O2574)</f>
        <v>7115496.4975859849</v>
      </c>
    </row>
    <row r="2575" spans="1:16" x14ac:dyDescent="0.25">
      <c r="A2575" s="11" t="s">
        <v>17</v>
      </c>
      <c r="B2575" s="7"/>
      <c r="C2575" s="7"/>
      <c r="D2575" s="13">
        <v>712924.93369985931</v>
      </c>
      <c r="E2575" s="13">
        <v>714204.33821174188</v>
      </c>
      <c r="F2575" s="13">
        <v>715732.97567348497</v>
      </c>
      <c r="G2575" s="13">
        <v>716874.48605901061</v>
      </c>
      <c r="H2575" s="13">
        <v>717127.42139951873</v>
      </c>
      <c r="I2575" s="13">
        <v>716802.61478323757</v>
      </c>
      <c r="J2575" s="13">
        <v>716305.53993649292</v>
      </c>
      <c r="K2575" s="13">
        <v>715969.41544625314</v>
      </c>
      <c r="L2575" s="13">
        <v>715968.32970552507</v>
      </c>
      <c r="M2575" s="13">
        <v>716359.3889205209</v>
      </c>
      <c r="N2575" s="13">
        <v>717136.57747242402</v>
      </c>
      <c r="O2575" s="13">
        <v>717931.43213143642</v>
      </c>
      <c r="P2575" s="8">
        <f>AVERAGE(D2575:O2575)</f>
        <v>716111.45445329219</v>
      </c>
    </row>
    <row r="2576" spans="1:16" x14ac:dyDescent="0.25">
      <c r="A2576" s="11" t="s">
        <v>18</v>
      </c>
      <c r="B2576" s="7"/>
      <c r="C2576" s="7"/>
      <c r="D2576" s="13">
        <v>16826.841905690093</v>
      </c>
      <c r="E2576" s="13">
        <v>17345.194947649779</v>
      </c>
      <c r="F2576" s="13">
        <v>18039.421555303743</v>
      </c>
      <c r="G2576" s="13">
        <v>18533.994770211517</v>
      </c>
      <c r="H2576" s="13">
        <v>18444.998634660937</v>
      </c>
      <c r="I2576" s="13">
        <v>17957.583605834549</v>
      </c>
      <c r="J2576" s="13">
        <v>17395.499580082051</v>
      </c>
      <c r="K2576" s="13">
        <v>16958.02972969654</v>
      </c>
      <c r="L2576" s="13">
        <v>16739.6718839155</v>
      </c>
      <c r="M2576" s="13">
        <v>16778.034759246457</v>
      </c>
      <c r="N2576" s="13">
        <v>17079.479690643711</v>
      </c>
      <c r="O2576" s="13">
        <v>17427.5176150359</v>
      </c>
      <c r="P2576" s="8">
        <f>AVERAGE(D2576:O2576)</f>
        <v>17460.522389830898</v>
      </c>
    </row>
    <row r="2577" spans="1:16" x14ac:dyDescent="0.25">
      <c r="A2577" s="11" t="s">
        <v>19</v>
      </c>
      <c r="B2577" s="7"/>
      <c r="C2577" s="7"/>
      <c r="D2577" s="13">
        <v>7109.7610447922798</v>
      </c>
      <c r="E2577" s="13">
        <v>7114.2984991233043</v>
      </c>
      <c r="F2577" s="13">
        <v>7118.8343134329807</v>
      </c>
      <c r="G2577" s="13">
        <v>7123.368483005318</v>
      </c>
      <c r="H2577" s="13">
        <v>7127.9010031635262</v>
      </c>
      <c r="I2577" s="13">
        <v>7132.4318692677998</v>
      </c>
      <c r="J2577" s="13">
        <v>7136.9610767155018</v>
      </c>
      <c r="K2577" s="13">
        <v>7141.488620942162</v>
      </c>
      <c r="L2577" s="13">
        <v>7146.0144974188706</v>
      </c>
      <c r="M2577" s="13">
        <v>7150.5387016550912</v>
      </c>
      <c r="N2577" s="13">
        <v>7155.0612291946181</v>
      </c>
      <c r="O2577" s="13">
        <v>7159.5820756188114</v>
      </c>
      <c r="P2577" s="8">
        <f>AVERAGE(D2577:O2577)</f>
        <v>7134.6867845275219</v>
      </c>
    </row>
    <row r="2578" spans="1:16" x14ac:dyDescent="0.25">
      <c r="A2578" s="11" t="s">
        <v>20</v>
      </c>
      <c r="B2578" s="7"/>
      <c r="C2578" s="7"/>
      <c r="D2578" s="13">
        <v>142.13728267489907</v>
      </c>
      <c r="E2578" s="13">
        <v>142.13728267489907</v>
      </c>
      <c r="F2578" s="13">
        <v>142.13728267489907</v>
      </c>
      <c r="G2578" s="13">
        <v>142.13728267489907</v>
      </c>
      <c r="H2578" s="13">
        <v>142.13728267489907</v>
      </c>
      <c r="I2578" s="13">
        <v>142.13728267489907</v>
      </c>
      <c r="J2578" s="13">
        <v>142.13728267489907</v>
      </c>
      <c r="K2578" s="13">
        <v>142.13728267489907</v>
      </c>
      <c r="L2578" s="13">
        <v>142.13728267489907</v>
      </c>
      <c r="M2578" s="13">
        <v>142.13728267489907</v>
      </c>
      <c r="N2578" s="13">
        <v>142.13728267489907</v>
      </c>
      <c r="O2578" s="13">
        <v>141.14412831917184</v>
      </c>
      <c r="P2578" s="8">
        <f>AVERAGE(D2578:O2578)</f>
        <v>142.05451981192181</v>
      </c>
    </row>
    <row r="2579" spans="1:16" x14ac:dyDescent="0.25">
      <c r="A2579" s="11" t="s">
        <v>21</v>
      </c>
      <c r="B2579" s="7"/>
      <c r="C2579" s="7"/>
      <c r="D2579" s="13">
        <v>27</v>
      </c>
      <c r="E2579" s="13">
        <v>27</v>
      </c>
      <c r="F2579" s="13">
        <v>27</v>
      </c>
      <c r="G2579" s="13">
        <v>27</v>
      </c>
      <c r="H2579" s="13">
        <v>27</v>
      </c>
      <c r="I2579" s="13">
        <v>27</v>
      </c>
      <c r="J2579" s="13">
        <v>27</v>
      </c>
      <c r="K2579" s="13">
        <v>27</v>
      </c>
      <c r="L2579" s="13">
        <v>27</v>
      </c>
      <c r="M2579" s="13">
        <v>27</v>
      </c>
      <c r="N2579" s="13">
        <v>27</v>
      </c>
      <c r="O2579" s="13">
        <v>27</v>
      </c>
      <c r="P2579" s="8">
        <f>AVERAGE(D2579:O2579)</f>
        <v>27</v>
      </c>
    </row>
    <row r="2580" spans="1:16" x14ac:dyDescent="0.25">
      <c r="A2580" s="11"/>
      <c r="B2580" s="7"/>
      <c r="C2580" s="7"/>
      <c r="D2580" s="8"/>
      <c r="E2580" s="8"/>
      <c r="F2580" s="8"/>
      <c r="G2580" s="8"/>
      <c r="H2580" s="8"/>
      <c r="I2580" s="8"/>
      <c r="J2580" s="8"/>
      <c r="K2580" s="8"/>
      <c r="L2580" s="8"/>
      <c r="M2580" s="8"/>
      <c r="N2580" s="8"/>
      <c r="O2580" s="8"/>
      <c r="P2580" s="8"/>
    </row>
    <row r="2581" spans="1:16" x14ac:dyDescent="0.25">
      <c r="A2581" s="10" t="s">
        <v>22</v>
      </c>
      <c r="B2581" s="7"/>
      <c r="C2581" s="7"/>
      <c r="D2581" s="8"/>
      <c r="E2581" s="8"/>
      <c r="F2581" s="8"/>
      <c r="G2581" s="8"/>
      <c r="H2581" s="8"/>
      <c r="I2581" s="8"/>
      <c r="J2581" s="8"/>
      <c r="K2581" s="8"/>
      <c r="L2581" s="8"/>
      <c r="M2581" s="8"/>
      <c r="N2581" s="8"/>
      <c r="O2581" s="8"/>
      <c r="P2581" s="8"/>
    </row>
    <row r="2582" spans="1:16" x14ac:dyDescent="0.25">
      <c r="A2582" s="10" t="s">
        <v>26</v>
      </c>
      <c r="B2582" s="7"/>
      <c r="C2582" s="7"/>
      <c r="D2582" s="8">
        <f t="shared" ref="D2582:P2582" si="520">SUM(D2574:D2581)</f>
        <v>7826349.2998023881</v>
      </c>
      <c r="E2582" s="8">
        <f t="shared" si="520"/>
        <v>7831712.955718141</v>
      </c>
      <c r="F2582" s="8">
        <f t="shared" si="520"/>
        <v>7837076.6116338903</v>
      </c>
      <c r="G2582" s="8">
        <f t="shared" si="520"/>
        <v>7842440.2675496424</v>
      </c>
      <c r="H2582" s="8">
        <f t="shared" si="520"/>
        <v>7847803.9234653907</v>
      </c>
      <c r="I2582" s="8">
        <f t="shared" si="520"/>
        <v>7853167.5793811427</v>
      </c>
      <c r="J2582" s="8">
        <f t="shared" si="520"/>
        <v>7858531.2352966676</v>
      </c>
      <c r="K2582" s="8">
        <f t="shared" si="520"/>
        <v>7864313.1379280528</v>
      </c>
      <c r="L2582" s="8">
        <f t="shared" si="520"/>
        <v>7870095.0405594371</v>
      </c>
      <c r="M2582" s="8">
        <f t="shared" si="520"/>
        <v>7875876.9431908233</v>
      </c>
      <c r="N2582" s="8">
        <f t="shared" si="520"/>
        <v>7881658.8458222076</v>
      </c>
      <c r="O2582" s="8">
        <f t="shared" si="520"/>
        <v>7887440.748453592</v>
      </c>
      <c r="P2582" s="8">
        <f t="shared" si="520"/>
        <v>7856372.2157334471</v>
      </c>
    </row>
    <row r="2583" spans="1:16" x14ac:dyDescent="0.25">
      <c r="A2583" s="10"/>
      <c r="B2583" s="7"/>
      <c r="C2583" s="7"/>
      <c r="D2583" s="8"/>
      <c r="E2583" s="8"/>
      <c r="F2583" s="8"/>
      <c r="G2583" s="8"/>
      <c r="H2583" s="8"/>
      <c r="I2583" s="8"/>
      <c r="J2583" s="8"/>
      <c r="K2583" s="8"/>
      <c r="L2583" s="8"/>
      <c r="M2583" s="8"/>
      <c r="N2583" s="8"/>
      <c r="O2583" s="8"/>
      <c r="P2583" s="8"/>
    </row>
    <row r="2584" spans="1:16" x14ac:dyDescent="0.25">
      <c r="A2584" s="11" t="s">
        <v>24</v>
      </c>
      <c r="B2584" s="7"/>
      <c r="C2584" s="7"/>
      <c r="D2584" s="13">
        <v>2</v>
      </c>
      <c r="E2584" s="13">
        <v>2</v>
      </c>
      <c r="F2584" s="13">
        <v>2</v>
      </c>
      <c r="G2584" s="13">
        <v>2</v>
      </c>
      <c r="H2584" s="13">
        <v>2</v>
      </c>
      <c r="I2584" s="13">
        <v>2</v>
      </c>
      <c r="J2584" s="13">
        <v>2</v>
      </c>
      <c r="K2584" s="13">
        <v>2</v>
      </c>
      <c r="L2584" s="13">
        <v>2</v>
      </c>
      <c r="M2584" s="13">
        <v>2</v>
      </c>
      <c r="N2584" s="13">
        <v>2</v>
      </c>
      <c r="O2584" s="13">
        <v>2</v>
      </c>
      <c r="P2584" s="8">
        <f>AVERAGE(D2584:O2584)</f>
        <v>2</v>
      </c>
    </row>
    <row r="2585" spans="1:16" x14ac:dyDescent="0.25">
      <c r="A2585" s="7"/>
      <c r="B2585" s="7"/>
      <c r="C2585" s="7"/>
      <c r="D2585" s="8"/>
      <c r="E2585" s="8"/>
      <c r="F2585" s="8"/>
      <c r="G2585" s="8"/>
      <c r="H2585" s="8"/>
      <c r="I2585" s="8"/>
      <c r="J2585" s="8"/>
      <c r="K2585" s="8"/>
      <c r="L2585" s="8"/>
      <c r="M2585" s="8"/>
      <c r="N2585" s="8"/>
      <c r="O2585" s="8"/>
      <c r="P2585" s="8"/>
    </row>
    <row r="2586" spans="1:16" x14ac:dyDescent="0.25">
      <c r="A2586" s="14" t="s">
        <v>27</v>
      </c>
      <c r="B2586" s="7"/>
      <c r="C2586" s="7"/>
      <c r="D2586" s="8">
        <f t="shared" ref="D2586:P2586" si="521">SUM(D2582:D2584)</f>
        <v>7826351.2998023881</v>
      </c>
      <c r="E2586" s="8">
        <f t="shared" si="521"/>
        <v>7831714.955718141</v>
      </c>
      <c r="F2586" s="8">
        <f t="shared" si="521"/>
        <v>7837078.6116338903</v>
      </c>
      <c r="G2586" s="8">
        <f t="shared" si="521"/>
        <v>7842442.2675496424</v>
      </c>
      <c r="H2586" s="8">
        <f t="shared" si="521"/>
        <v>7847805.9234653907</v>
      </c>
      <c r="I2586" s="8">
        <f t="shared" si="521"/>
        <v>7853169.5793811427</v>
      </c>
      <c r="J2586" s="8">
        <f t="shared" si="521"/>
        <v>7858533.2352966676</v>
      </c>
      <c r="K2586" s="8">
        <f t="shared" si="521"/>
        <v>7864315.1379280528</v>
      </c>
      <c r="L2586" s="8">
        <f t="shared" si="521"/>
        <v>7870097.0405594371</v>
      </c>
      <c r="M2586" s="8">
        <f t="shared" si="521"/>
        <v>7875878.9431908233</v>
      </c>
      <c r="N2586" s="8">
        <f t="shared" si="521"/>
        <v>7881660.8458222076</v>
      </c>
      <c r="O2586" s="8">
        <f t="shared" si="521"/>
        <v>7887442.748453592</v>
      </c>
      <c r="P2586" s="8">
        <f t="shared" si="521"/>
        <v>7856374.2157334471</v>
      </c>
    </row>
    <row r="2587" spans="1:16" x14ac:dyDescent="0.25">
      <c r="A2587" s="7"/>
      <c r="B2587" s="7"/>
      <c r="C2587" s="7"/>
      <c r="D2587" s="8"/>
      <c r="E2587" s="8"/>
      <c r="F2587" s="8"/>
      <c r="G2587" s="8"/>
      <c r="H2587" s="8"/>
      <c r="I2587" s="8"/>
      <c r="J2587" s="8"/>
      <c r="K2587" s="8"/>
      <c r="L2587" s="8"/>
      <c r="M2587" s="8"/>
      <c r="N2587" s="8"/>
      <c r="O2587" s="8"/>
      <c r="P2587" s="8"/>
    </row>
    <row r="2588" spans="1:16" x14ac:dyDescent="0.25">
      <c r="A2588" s="10" t="s">
        <v>28</v>
      </c>
      <c r="B2588" s="7"/>
      <c r="C2588" s="7"/>
      <c r="D2588" s="8"/>
      <c r="E2588" s="8"/>
      <c r="F2588" s="8"/>
      <c r="G2588" s="8"/>
      <c r="H2588" s="8"/>
      <c r="I2588" s="8"/>
      <c r="J2588" s="8"/>
      <c r="K2588" s="8"/>
      <c r="L2588" s="8"/>
      <c r="M2588" s="8"/>
      <c r="N2588" s="8"/>
      <c r="O2588" s="8"/>
      <c r="P2588" s="8"/>
    </row>
    <row r="2589" spans="1:16" x14ac:dyDescent="0.25">
      <c r="A2589" s="11" t="s">
        <v>16</v>
      </c>
      <c r="B2589" s="7"/>
      <c r="C2589" s="7"/>
      <c r="D2589" s="8">
        <f t="shared" ref="D2589:P2594" si="522">(D2559/D2574)*1000</f>
        <v>1186.9399278629971</v>
      </c>
      <c r="E2589" s="8">
        <f t="shared" si="522"/>
        <v>1073.9719929861074</v>
      </c>
      <c r="F2589" s="8">
        <f t="shared" si="522"/>
        <v>1055.872346341821</v>
      </c>
      <c r="G2589" s="8">
        <f t="shared" si="522"/>
        <v>1070.5440769883562</v>
      </c>
      <c r="H2589" s="8">
        <f t="shared" si="522"/>
        <v>1224.8546811214608</v>
      </c>
      <c r="I2589" s="8">
        <f t="shared" si="522"/>
        <v>1366.3976046888456</v>
      </c>
      <c r="J2589" s="8">
        <f t="shared" si="522"/>
        <v>1465.9332401267725</v>
      </c>
      <c r="K2589" s="8">
        <f t="shared" si="522"/>
        <v>1494.7057354483104</v>
      </c>
      <c r="L2589" s="8">
        <f t="shared" si="522"/>
        <v>1451.323684251264</v>
      </c>
      <c r="M2589" s="8">
        <f t="shared" si="522"/>
        <v>1318.2636404937541</v>
      </c>
      <c r="N2589" s="8">
        <f t="shared" si="522"/>
        <v>1120.5776841054749</v>
      </c>
      <c r="O2589" s="8">
        <f t="shared" si="522"/>
        <v>1096.7931730182299</v>
      </c>
      <c r="P2589" s="8">
        <f t="shared" si="522"/>
        <v>14927.745938620739</v>
      </c>
    </row>
    <row r="2590" spans="1:16" x14ac:dyDescent="0.25">
      <c r="A2590" s="11" t="s">
        <v>17</v>
      </c>
      <c r="B2590" s="7"/>
      <c r="C2590" s="7"/>
      <c r="D2590" s="8">
        <f t="shared" si="522"/>
        <v>8004.4478690562109</v>
      </c>
      <c r="E2590" s="8">
        <f t="shared" si="522"/>
        <v>7292.5480762332545</v>
      </c>
      <c r="F2590" s="8">
        <f t="shared" si="522"/>
        <v>7411.8935612094028</v>
      </c>
      <c r="G2590" s="8">
        <f t="shared" si="522"/>
        <v>7523.6219633461515</v>
      </c>
      <c r="H2590" s="8">
        <f t="shared" si="522"/>
        <v>8264.8050260123473</v>
      </c>
      <c r="I2590" s="8">
        <f t="shared" si="522"/>
        <v>8695.0537866319792</v>
      </c>
      <c r="J2590" s="8">
        <f t="shared" si="522"/>
        <v>8977.3314739105717</v>
      </c>
      <c r="K2590" s="8">
        <f t="shared" si="522"/>
        <v>9002.1207032609782</v>
      </c>
      <c r="L2590" s="8">
        <f t="shared" si="522"/>
        <v>8866.1521485037465</v>
      </c>
      <c r="M2590" s="8">
        <f t="shared" si="522"/>
        <v>8414.4922757557088</v>
      </c>
      <c r="N2590" s="8">
        <f t="shared" si="522"/>
        <v>7746.9767269185522</v>
      </c>
      <c r="O2590" s="8">
        <f t="shared" si="522"/>
        <v>7842.2153959192992</v>
      </c>
      <c r="P2590" s="8">
        <f t="shared" si="522"/>
        <v>98043.646324768226</v>
      </c>
    </row>
    <row r="2591" spans="1:16" x14ac:dyDescent="0.25">
      <c r="A2591" s="11" t="s">
        <v>18</v>
      </c>
      <c r="B2591" s="7"/>
      <c r="C2591" s="7"/>
      <c r="D2591" s="8">
        <f t="shared" si="522"/>
        <v>17380.096332810073</v>
      </c>
      <c r="E2591" s="8">
        <f t="shared" si="522"/>
        <v>16818.286291279292</v>
      </c>
      <c r="F2591" s="8">
        <f t="shared" si="522"/>
        <v>16190.536324270315</v>
      </c>
      <c r="G2591" s="8">
        <f t="shared" si="522"/>
        <v>15789.715914017235</v>
      </c>
      <c r="H2591" s="8">
        <f t="shared" si="522"/>
        <v>15928.13253350402</v>
      </c>
      <c r="I2591" s="8">
        <f t="shared" si="522"/>
        <v>16409.947810183978</v>
      </c>
      <c r="J2591" s="8">
        <f t="shared" si="522"/>
        <v>16977.181559576075</v>
      </c>
      <c r="K2591" s="8">
        <f t="shared" si="522"/>
        <v>17419.452856512129</v>
      </c>
      <c r="L2591" s="8">
        <f t="shared" si="522"/>
        <v>17604.852839640782</v>
      </c>
      <c r="M2591" s="8">
        <f t="shared" si="522"/>
        <v>17501.363242285275</v>
      </c>
      <c r="N2591" s="8">
        <f t="shared" si="522"/>
        <v>17099.483926620731</v>
      </c>
      <c r="O2591" s="8">
        <f t="shared" si="522"/>
        <v>16740.468544172054</v>
      </c>
      <c r="P2591" s="8">
        <f t="shared" si="522"/>
        <v>201610.2106082266</v>
      </c>
    </row>
    <row r="2592" spans="1:16" x14ac:dyDescent="0.25">
      <c r="A2592" s="11" t="s">
        <v>19</v>
      </c>
      <c r="B2592" s="7"/>
      <c r="C2592" s="7"/>
      <c r="D2592" s="8">
        <f t="shared" si="522"/>
        <v>8725.9218263931507</v>
      </c>
      <c r="E2592" s="8">
        <f t="shared" si="522"/>
        <v>8058.7791620973394</v>
      </c>
      <c r="F2592" s="8">
        <f t="shared" si="522"/>
        <v>8059.8393745928888</v>
      </c>
      <c r="G2592" s="8">
        <f t="shared" si="522"/>
        <v>8435.9890417981333</v>
      </c>
      <c r="H2592" s="8">
        <f t="shared" si="522"/>
        <v>8375.2161184146935</v>
      </c>
      <c r="I2592" s="8">
        <f t="shared" si="522"/>
        <v>7800.4300708011169</v>
      </c>
      <c r="J2592" s="8">
        <f t="shared" si="522"/>
        <v>8093.3372018370701</v>
      </c>
      <c r="K2592" s="8">
        <f t="shared" si="522"/>
        <v>9440.495221084384</v>
      </c>
      <c r="L2592" s="8">
        <f t="shared" si="522"/>
        <v>8258.6309881455927</v>
      </c>
      <c r="M2592" s="8">
        <f t="shared" si="522"/>
        <v>7672.3075091614373</v>
      </c>
      <c r="N2592" s="8">
        <f t="shared" si="522"/>
        <v>7563.8730313221677</v>
      </c>
      <c r="O2592" s="8">
        <f t="shared" si="522"/>
        <v>8769.9321182628028</v>
      </c>
      <c r="P2592" s="8">
        <f t="shared" si="522"/>
        <v>99253.455930534066</v>
      </c>
    </row>
    <row r="2593" spans="1:32" x14ac:dyDescent="0.25">
      <c r="A2593" s="11" t="s">
        <v>20</v>
      </c>
      <c r="B2593" s="7"/>
      <c r="C2593" s="7"/>
      <c r="D2593" s="8">
        <f t="shared" si="522"/>
        <v>10887.808042575522</v>
      </c>
      <c r="E2593" s="8">
        <f t="shared" si="522"/>
        <v>11241.124748718397</v>
      </c>
      <c r="F2593" s="8">
        <f t="shared" si="522"/>
        <v>12674.284110475055</v>
      </c>
      <c r="G2593" s="8">
        <f t="shared" si="522"/>
        <v>12618.427736643296</v>
      </c>
      <c r="H2593" s="8">
        <f t="shared" si="522"/>
        <v>14298.648674325081</v>
      </c>
      <c r="I2593" s="8">
        <f t="shared" si="522"/>
        <v>13425.484048464841</v>
      </c>
      <c r="J2593" s="8">
        <f t="shared" si="522"/>
        <v>12822.189621072164</v>
      </c>
      <c r="K2593" s="8">
        <f t="shared" si="522"/>
        <v>12711.731482905276</v>
      </c>
      <c r="L2593" s="8">
        <f t="shared" si="522"/>
        <v>13669.124004015681</v>
      </c>
      <c r="M2593" s="8">
        <f t="shared" si="522"/>
        <v>13027.189313988041</v>
      </c>
      <c r="N2593" s="8">
        <f t="shared" si="522"/>
        <v>12607.351123970508</v>
      </c>
      <c r="O2593" s="8">
        <f t="shared" si="522"/>
        <v>12112.764223766795</v>
      </c>
      <c r="P2593" s="8">
        <f t="shared" si="522"/>
        <v>152100.05566752137</v>
      </c>
    </row>
    <row r="2594" spans="1:32" x14ac:dyDescent="0.25">
      <c r="A2594" s="11" t="s">
        <v>21</v>
      </c>
      <c r="B2594" s="7"/>
      <c r="C2594" s="7"/>
      <c r="D2594" s="8">
        <f>(D2564/D2579)*1000</f>
        <v>286412.34840518888</v>
      </c>
      <c r="E2594" s="8">
        <f t="shared" si="522"/>
        <v>261268.52391859001</v>
      </c>
      <c r="F2594" s="8">
        <f t="shared" si="522"/>
        <v>245941.97160402988</v>
      </c>
      <c r="G2594" s="8">
        <f t="shared" si="522"/>
        <v>285643.19446804374</v>
      </c>
      <c r="H2594" s="8">
        <f t="shared" si="522"/>
        <v>289994.46066706337</v>
      </c>
      <c r="I2594" s="8">
        <f t="shared" si="522"/>
        <v>285785.80514303059</v>
      </c>
      <c r="J2594" s="8">
        <f t="shared" si="522"/>
        <v>300243.19844718388</v>
      </c>
      <c r="K2594" s="8">
        <f t="shared" si="522"/>
        <v>301848.40432737698</v>
      </c>
      <c r="L2594" s="8">
        <f t="shared" si="522"/>
        <v>299536.01306267816</v>
      </c>
      <c r="M2594" s="8">
        <f t="shared" si="522"/>
        <v>296633.8844831537</v>
      </c>
      <c r="N2594" s="8">
        <f t="shared" si="522"/>
        <v>269159.23650932271</v>
      </c>
      <c r="O2594" s="8">
        <f t="shared" si="522"/>
        <v>256429.01110582857</v>
      </c>
      <c r="P2594" s="8">
        <f t="shared" si="522"/>
        <v>3378896.0521414904</v>
      </c>
    </row>
    <row r="2595" spans="1:32" x14ac:dyDescent="0.25">
      <c r="A2595" s="11"/>
      <c r="B2595" s="7"/>
      <c r="C2595" s="7"/>
      <c r="D2595" s="8"/>
      <c r="E2595" s="8"/>
      <c r="F2595" s="8"/>
      <c r="G2595" s="8"/>
      <c r="H2595" s="8"/>
      <c r="I2595" s="8"/>
      <c r="J2595" s="8"/>
      <c r="K2595" s="8"/>
      <c r="L2595" s="8"/>
      <c r="M2595" s="8"/>
      <c r="N2595" s="8"/>
      <c r="O2595" s="8"/>
      <c r="P2595" s="8"/>
    </row>
    <row r="2596" spans="1:32" x14ac:dyDescent="0.25">
      <c r="A2596" s="10" t="s">
        <v>22</v>
      </c>
      <c r="B2596" s="7"/>
      <c r="C2596" s="7"/>
      <c r="D2596" s="8"/>
      <c r="E2596" s="8"/>
      <c r="F2596" s="8"/>
      <c r="G2596" s="8"/>
      <c r="H2596" s="8"/>
      <c r="I2596" s="8"/>
      <c r="J2596" s="8"/>
      <c r="K2596" s="8"/>
      <c r="L2596" s="8"/>
      <c r="M2596" s="8"/>
      <c r="N2596" s="8"/>
      <c r="O2596" s="8"/>
      <c r="P2596" s="8"/>
    </row>
    <row r="2597" spans="1:32" x14ac:dyDescent="0.25">
      <c r="A2597" s="10" t="s">
        <v>28</v>
      </c>
      <c r="B2597" s="7"/>
      <c r="C2597" s="7"/>
      <c r="D2597" s="8">
        <f t="shared" ref="D2597:P2597" si="523">(D2567/D2582)*1000</f>
        <v>1850.7911286733984</v>
      </c>
      <c r="E2597" s="8">
        <f t="shared" si="523"/>
        <v>1683.3641695748031</v>
      </c>
      <c r="F2597" s="8">
        <f t="shared" si="523"/>
        <v>1678.5991892668901</v>
      </c>
      <c r="G2597" s="8">
        <f t="shared" si="523"/>
        <v>1703.0823434954236</v>
      </c>
      <c r="H2597" s="8">
        <f t="shared" si="523"/>
        <v>1910.4433568034326</v>
      </c>
      <c r="I2597" s="8">
        <f t="shared" si="523"/>
        <v>2076.7643880548685</v>
      </c>
      <c r="J2597" s="8">
        <f t="shared" si="523"/>
        <v>2192.1838037461116</v>
      </c>
      <c r="K2597" s="8">
        <f t="shared" si="523"/>
        <v>2220.971388097088</v>
      </c>
      <c r="L2597" s="8">
        <f t="shared" si="523"/>
        <v>2167.6577447182794</v>
      </c>
      <c r="M2597" s="8">
        <f t="shared" si="523"/>
        <v>2005.1767663191927</v>
      </c>
      <c r="N2597" s="8">
        <f t="shared" si="523"/>
        <v>1765.1014512244731</v>
      </c>
      <c r="O2597" s="8">
        <f t="shared" si="523"/>
        <v>1753.3770394010555</v>
      </c>
      <c r="P2597" s="8">
        <f t="shared" si="523"/>
        <v>23009.309609987198</v>
      </c>
    </row>
    <row r="2598" spans="1:32" x14ac:dyDescent="0.25">
      <c r="A2598" s="10"/>
      <c r="B2598" s="7"/>
      <c r="C2598" s="7"/>
      <c r="D2598" s="8"/>
      <c r="E2598" s="8"/>
      <c r="F2598" s="8"/>
      <c r="G2598" s="8"/>
      <c r="H2598" s="8"/>
      <c r="I2598" s="8"/>
      <c r="J2598" s="8"/>
      <c r="K2598" s="8"/>
      <c r="L2598" s="8"/>
      <c r="M2598" s="8"/>
      <c r="N2598" s="8"/>
      <c r="O2598" s="8"/>
      <c r="P2598" s="8"/>
    </row>
    <row r="2599" spans="1:32" x14ac:dyDescent="0.25">
      <c r="A2599" s="11" t="s">
        <v>24</v>
      </c>
      <c r="B2599" s="7"/>
      <c r="C2599" s="7"/>
      <c r="D2599" s="8">
        <f t="shared" ref="D2599:P2599" si="524">(D2569/D2584)*1000</f>
        <v>284913423.66114622</v>
      </c>
      <c r="E2599" s="8">
        <f t="shared" si="524"/>
        <v>282724204.99578089</v>
      </c>
      <c r="F2599" s="8">
        <f t="shared" si="524"/>
        <v>273320244.75423467</v>
      </c>
      <c r="G2599" s="8">
        <f t="shared" si="524"/>
        <v>322555330.39867789</v>
      </c>
      <c r="H2599" s="8">
        <f t="shared" si="524"/>
        <v>350723198.62116808</v>
      </c>
      <c r="I2599" s="8">
        <f t="shared" si="524"/>
        <v>361308343.86646867</v>
      </c>
      <c r="J2599" s="8">
        <f t="shared" si="524"/>
        <v>376252979.15468377</v>
      </c>
      <c r="K2599" s="8">
        <f t="shared" si="524"/>
        <v>363308306.9181847</v>
      </c>
      <c r="L2599" s="8">
        <f t="shared" si="524"/>
        <v>384322167.40939587</v>
      </c>
      <c r="M2599" s="8">
        <f t="shared" si="524"/>
        <v>370378768.20044279</v>
      </c>
      <c r="N2599" s="8">
        <f t="shared" si="524"/>
        <v>339242260.45692652</v>
      </c>
      <c r="O2599" s="8">
        <f t="shared" si="524"/>
        <v>304279555.1121276</v>
      </c>
      <c r="P2599" s="8">
        <f t="shared" si="524"/>
        <v>4013328783.5492377</v>
      </c>
    </row>
    <row r="2600" spans="1:32" x14ac:dyDescent="0.25">
      <c r="A2600" s="7"/>
      <c r="B2600" s="7"/>
      <c r="C2600" s="7"/>
      <c r="D2600" s="8"/>
      <c r="E2600" s="8"/>
      <c r="F2600" s="8"/>
      <c r="G2600" s="8"/>
      <c r="H2600" s="8"/>
      <c r="I2600" s="8"/>
      <c r="J2600" s="8"/>
      <c r="K2600" s="8"/>
      <c r="L2600" s="8"/>
      <c r="M2600" s="8"/>
      <c r="N2600" s="8"/>
      <c r="O2600" s="8"/>
      <c r="P2600" s="8"/>
    </row>
    <row r="2601" spans="1:32" x14ac:dyDescent="0.25">
      <c r="A2601" s="14" t="s">
        <v>29</v>
      </c>
      <c r="B2601" s="7"/>
      <c r="C2601" s="7"/>
      <c r="D2601" s="8">
        <f t="shared" ref="D2601:P2601" si="525">(D2571/D2586)*1000</f>
        <v>1923.5994047029224</v>
      </c>
      <c r="E2601" s="8">
        <f t="shared" si="525"/>
        <v>1755.5635596777815</v>
      </c>
      <c r="F2601" s="8">
        <f t="shared" si="525"/>
        <v>1748.3493039969665</v>
      </c>
      <c r="G2601" s="8">
        <f t="shared" si="525"/>
        <v>1785.3408074565784</v>
      </c>
      <c r="H2601" s="8">
        <f t="shared" si="525"/>
        <v>1999.8240809442104</v>
      </c>
      <c r="I2601" s="8">
        <f t="shared" si="525"/>
        <v>2168.7797873022519</v>
      </c>
      <c r="J2601" s="8">
        <f t="shared" si="525"/>
        <v>2287.9397866262107</v>
      </c>
      <c r="K2601" s="8">
        <f t="shared" si="525"/>
        <v>2313.3649607286434</v>
      </c>
      <c r="L2601" s="8">
        <f t="shared" si="525"/>
        <v>2265.3236306078729</v>
      </c>
      <c r="M2601" s="8">
        <f t="shared" si="525"/>
        <v>2099.2302086575592</v>
      </c>
      <c r="N2601" s="8">
        <f t="shared" si="525"/>
        <v>1851.1849562094139</v>
      </c>
      <c r="O2601" s="8">
        <f t="shared" si="525"/>
        <v>1830.5320341031709</v>
      </c>
      <c r="P2601" s="8">
        <f t="shared" si="525"/>
        <v>24030.978299394184</v>
      </c>
    </row>
    <row r="2603" spans="1:32" x14ac:dyDescent="0.25">
      <c r="A2603" s="1" t="s">
        <v>87</v>
      </c>
      <c r="B2603" s="2"/>
      <c r="C2603" s="2"/>
      <c r="D2603" s="3"/>
      <c r="E2603" s="3"/>
      <c r="F2603" s="3"/>
      <c r="G2603" s="3"/>
      <c r="H2603" s="3"/>
      <c r="I2603" s="3"/>
      <c r="J2603" s="2"/>
      <c r="K2603" s="3"/>
      <c r="L2603" s="3"/>
      <c r="M2603" s="3"/>
      <c r="N2603" s="3"/>
      <c r="O2603" s="3"/>
      <c r="P2603" s="3"/>
    </row>
    <row r="2604" spans="1:32" x14ac:dyDescent="0.25">
      <c r="A2604" s="1" t="s">
        <v>1</v>
      </c>
      <c r="B2604" s="2"/>
      <c r="C2604" s="2"/>
      <c r="D2604" s="3"/>
      <c r="E2604" s="3"/>
      <c r="F2604" s="3"/>
      <c r="G2604" s="3"/>
      <c r="H2604" s="3"/>
      <c r="I2604" s="2"/>
      <c r="J2604" s="3"/>
      <c r="K2604" s="3"/>
      <c r="L2604" s="3"/>
      <c r="M2604" s="3"/>
      <c r="N2604" s="3"/>
      <c r="O2604" s="3"/>
      <c r="P2604" s="3"/>
    </row>
    <row r="2605" spans="1:32" x14ac:dyDescent="0.25">
      <c r="A2605" s="1" t="s">
        <v>31</v>
      </c>
      <c r="B2605" s="2"/>
      <c r="C2605" s="2"/>
      <c r="D2605" s="3"/>
      <c r="E2605" s="3"/>
      <c r="F2605" s="3"/>
      <c r="G2605" s="3"/>
      <c r="H2605" s="3"/>
      <c r="I2605" s="2"/>
      <c r="J2605" s="3"/>
      <c r="K2605" s="3"/>
      <c r="L2605" s="3"/>
      <c r="M2605" s="3"/>
      <c r="N2605" s="3"/>
      <c r="O2605" s="3"/>
      <c r="P2605" s="3"/>
    </row>
    <row r="2606" spans="1:32" x14ac:dyDescent="0.25">
      <c r="A2606" s="7"/>
      <c r="B2606" s="7"/>
      <c r="C2606" s="7"/>
      <c r="D2606" s="8"/>
      <c r="E2606" s="8"/>
      <c r="F2606" s="8"/>
      <c r="G2606" s="8"/>
      <c r="H2606" s="8"/>
      <c r="I2606" s="8"/>
      <c r="J2606" s="8"/>
      <c r="K2606" s="8"/>
      <c r="L2606" s="8"/>
      <c r="M2606" s="8"/>
      <c r="N2606" s="8"/>
      <c r="O2606" s="8"/>
      <c r="P2606" s="8"/>
    </row>
    <row r="2607" spans="1:32" x14ac:dyDescent="0.25">
      <c r="A2607" s="7"/>
      <c r="B2607" s="7"/>
      <c r="C2607" s="7"/>
      <c r="D2607" s="9" t="s">
        <v>2</v>
      </c>
      <c r="E2607" s="9" t="s">
        <v>3</v>
      </c>
      <c r="F2607" s="9" t="s">
        <v>4</v>
      </c>
      <c r="G2607" s="9" t="s">
        <v>5</v>
      </c>
      <c r="H2607" s="9" t="s">
        <v>6</v>
      </c>
      <c r="I2607" s="9" t="s">
        <v>7</v>
      </c>
      <c r="J2607" s="9" t="s">
        <v>8</v>
      </c>
      <c r="K2607" s="9" t="s">
        <v>9</v>
      </c>
      <c r="L2607" s="9" t="s">
        <v>10</v>
      </c>
      <c r="M2607" s="9" t="s">
        <v>11</v>
      </c>
      <c r="N2607" s="9" t="s">
        <v>12</v>
      </c>
      <c r="O2607" s="9" t="s">
        <v>13</v>
      </c>
      <c r="P2607" s="9" t="s">
        <v>14</v>
      </c>
      <c r="U2607" s="9" t="s">
        <v>2</v>
      </c>
      <c r="V2607" s="9" t="s">
        <v>3</v>
      </c>
      <c r="W2607" s="9" t="s">
        <v>4</v>
      </c>
      <c r="X2607" s="9" t="s">
        <v>5</v>
      </c>
      <c r="Y2607" s="9" t="s">
        <v>6</v>
      </c>
      <c r="Z2607" s="9" t="s">
        <v>7</v>
      </c>
      <c r="AA2607" s="9" t="s">
        <v>8</v>
      </c>
      <c r="AB2607" s="9" t="s">
        <v>9</v>
      </c>
      <c r="AC2607" s="9" t="s">
        <v>10</v>
      </c>
      <c r="AD2607" s="9" t="s">
        <v>11</v>
      </c>
      <c r="AE2607" s="9" t="s">
        <v>12</v>
      </c>
      <c r="AF2607" s="9" t="s">
        <v>13</v>
      </c>
    </row>
    <row r="2608" spans="1:32" x14ac:dyDescent="0.25">
      <c r="A2608" s="10" t="s">
        <v>15</v>
      </c>
      <c r="B2608" s="7"/>
      <c r="C2608" s="7"/>
      <c r="D2608" s="8"/>
      <c r="E2608" s="8"/>
      <c r="F2608" s="8"/>
      <c r="G2608" s="8"/>
      <c r="H2608" s="8"/>
      <c r="I2608" s="8"/>
      <c r="J2608" s="8"/>
      <c r="K2608" s="8"/>
      <c r="L2608" s="8"/>
      <c r="M2608" s="8"/>
      <c r="N2608" s="8"/>
      <c r="O2608" s="8"/>
      <c r="P2608" s="8"/>
    </row>
    <row r="2609" spans="1:32" x14ac:dyDescent="0.25">
      <c r="A2609" s="11" t="s">
        <v>16</v>
      </c>
      <c r="B2609" s="7"/>
      <c r="C2609" s="7"/>
      <c r="D2609" s="8">
        <v>8524261.4675527196</v>
      </c>
      <c r="E2609" s="8">
        <v>7717395.6697178464</v>
      </c>
      <c r="F2609" s="8">
        <v>7591502.6364688892</v>
      </c>
      <c r="G2609" s="8">
        <v>7701523.3754490325</v>
      </c>
      <c r="H2609" s="8">
        <v>8815968.3451898992</v>
      </c>
      <c r="I2609" s="8">
        <v>9840636.44337615</v>
      </c>
      <c r="J2609" s="8">
        <v>10565557.943427254</v>
      </c>
      <c r="K2609" s="8">
        <v>10782215.029969452</v>
      </c>
      <c r="L2609" s="8">
        <v>10478961.146094644</v>
      </c>
      <c r="M2609" s="8">
        <v>9526807.4723527767</v>
      </c>
      <c r="N2609" s="8">
        <v>8106068.2062076181</v>
      </c>
      <c r="O2609" s="8">
        <v>7940159.146094555</v>
      </c>
      <c r="P2609" s="8">
        <f>SUM(D2609:O2609)</f>
        <v>107591056.88190085</v>
      </c>
      <c r="U2609" s="22">
        <f>+AF2559+1</f>
        <v>517</v>
      </c>
      <c r="V2609" s="22">
        <f>+U2609+1</f>
        <v>518</v>
      </c>
      <c r="W2609" s="22">
        <f t="shared" ref="W2609:AF2609" si="526">+V2609+1</f>
        <v>519</v>
      </c>
      <c r="X2609" s="22">
        <f t="shared" si="526"/>
        <v>520</v>
      </c>
      <c r="Y2609" s="22">
        <f t="shared" si="526"/>
        <v>521</v>
      </c>
      <c r="Z2609" s="22">
        <f t="shared" si="526"/>
        <v>522</v>
      </c>
      <c r="AA2609" s="22">
        <f t="shared" si="526"/>
        <v>523</v>
      </c>
      <c r="AB2609" s="22">
        <f t="shared" si="526"/>
        <v>524</v>
      </c>
      <c r="AC2609" s="22">
        <f t="shared" si="526"/>
        <v>525</v>
      </c>
      <c r="AD2609" s="22">
        <f t="shared" si="526"/>
        <v>526</v>
      </c>
      <c r="AE2609" s="22">
        <f t="shared" si="526"/>
        <v>527</v>
      </c>
      <c r="AF2609" s="22">
        <f t="shared" si="526"/>
        <v>528</v>
      </c>
    </row>
    <row r="2610" spans="1:32" x14ac:dyDescent="0.25">
      <c r="A2610" s="11" t="s">
        <v>17</v>
      </c>
      <c r="B2610" s="7"/>
      <c r="C2610" s="7"/>
      <c r="D2610" s="8">
        <v>5758321.2172549833</v>
      </c>
      <c r="E2610" s="8">
        <v>5255918.6819015611</v>
      </c>
      <c r="F2610" s="8">
        <v>5352871.9888712373</v>
      </c>
      <c r="G2610" s="8">
        <v>5442827.1977746859</v>
      </c>
      <c r="H2610" s="8">
        <v>5981774.7907664515</v>
      </c>
      <c r="I2610" s="8">
        <v>6290999.5955149205</v>
      </c>
      <c r="J2610" s="8">
        <v>6491014.4254470319</v>
      </c>
      <c r="K2610" s="8">
        <v>6505797.5711988974</v>
      </c>
      <c r="L2610" s="8">
        <v>6407474.6902652821</v>
      </c>
      <c r="M2610" s="8">
        <v>6083923.1265698737</v>
      </c>
      <c r="N2610" s="8">
        <v>5606322.6643668488</v>
      </c>
      <c r="O2610" s="8">
        <v>5680228.3087942917</v>
      </c>
      <c r="P2610" s="8">
        <f>SUM(D2610:O2610)</f>
        <v>70857474.25872606</v>
      </c>
    </row>
    <row r="2611" spans="1:32" x14ac:dyDescent="0.25">
      <c r="A2611" s="11" t="s">
        <v>18</v>
      </c>
      <c r="B2611" s="7"/>
      <c r="C2611" s="7"/>
      <c r="D2611" s="8">
        <v>292452.13329785923</v>
      </c>
      <c r="E2611" s="8">
        <v>291716.45440762513</v>
      </c>
      <c r="F2611" s="8">
        <v>292067.90995997016</v>
      </c>
      <c r="G2611" s="8">
        <v>292646.51217352098</v>
      </c>
      <c r="H2611" s="8">
        <v>293794.38283318008</v>
      </c>
      <c r="I2611" s="8">
        <v>294683.00976876036</v>
      </c>
      <c r="J2611" s="8">
        <v>295326.55469058233</v>
      </c>
      <c r="K2611" s="8">
        <v>295399.59941578005</v>
      </c>
      <c r="L2611" s="8">
        <v>294699.46010020474</v>
      </c>
      <c r="M2611" s="8">
        <v>293638.48081326066</v>
      </c>
      <c r="N2611" s="8">
        <v>292050.28844520735</v>
      </c>
      <c r="O2611" s="8">
        <v>291744.81043751282</v>
      </c>
      <c r="P2611" s="8">
        <f t="shared" ref="P2611:P2614" si="527">SUM(D2611:O2611)</f>
        <v>3520219.5963434633</v>
      </c>
    </row>
    <row r="2612" spans="1:32" x14ac:dyDescent="0.25">
      <c r="A2612" s="11" t="s">
        <v>19</v>
      </c>
      <c r="B2612" s="7"/>
      <c r="C2612" s="7"/>
      <c r="D2612" s="8">
        <v>62039.219081192728</v>
      </c>
      <c r="E2612" s="8">
        <v>57332.560497675266</v>
      </c>
      <c r="F2612" s="8">
        <v>57376.661100610072</v>
      </c>
      <c r="G2612" s="8">
        <v>60092.65846332306</v>
      </c>
      <c r="H2612" s="8">
        <v>59697.711372159421</v>
      </c>
      <c r="I2612" s="8">
        <v>55636.036030976764</v>
      </c>
      <c r="J2612" s="8">
        <v>57761.832590244725</v>
      </c>
      <c r="K2612" s="8">
        <v>67419.189197432977</v>
      </c>
      <c r="L2612" s="8">
        <v>59016.296770121138</v>
      </c>
      <c r="M2612" s="8">
        <v>54861.131775257832</v>
      </c>
      <c r="N2612" s="8">
        <v>54119.974668964016</v>
      </c>
      <c r="O2612" s="8">
        <v>62789.048798308082</v>
      </c>
      <c r="P2612" s="8">
        <f t="shared" si="527"/>
        <v>708142.32034626615</v>
      </c>
    </row>
    <row r="2613" spans="1:32" x14ac:dyDescent="0.25">
      <c r="A2613" s="11" t="s">
        <v>20</v>
      </c>
      <c r="B2613" s="7"/>
      <c r="C2613" s="7"/>
      <c r="D2613" s="8">
        <v>1544.9572332565576</v>
      </c>
      <c r="E2613" s="8">
        <v>1594.8391185009355</v>
      </c>
      <c r="F2613" s="8">
        <v>1798.3304992710921</v>
      </c>
      <c r="G2613" s="8">
        <v>1790.8191399185907</v>
      </c>
      <c r="H2613" s="8">
        <v>2029.7517886743772</v>
      </c>
      <c r="I2613" s="8">
        <v>1905.7636495195557</v>
      </c>
      <c r="J2613" s="8">
        <v>1820.3398098068346</v>
      </c>
      <c r="K2613" s="8">
        <v>1804.6256063669587</v>
      </c>
      <c r="L2613" s="8">
        <v>1940.1394316511266</v>
      </c>
      <c r="M2613" s="8">
        <v>1848.8259974460705</v>
      </c>
      <c r="N2613" s="8">
        <v>1788.7426057638693</v>
      </c>
      <c r="O2613" s="8">
        <v>1706.8089797233843</v>
      </c>
      <c r="P2613" s="8">
        <f t="shared" si="527"/>
        <v>21573.943859899355</v>
      </c>
    </row>
    <row r="2614" spans="1:32" x14ac:dyDescent="0.25">
      <c r="A2614" s="11" t="s">
        <v>21</v>
      </c>
      <c r="B2614" s="7"/>
      <c r="C2614" s="7"/>
      <c r="D2614" s="8">
        <v>7733.1334107473467</v>
      </c>
      <c r="E2614" s="8">
        <v>7054.2501533434097</v>
      </c>
      <c r="F2614" s="8">
        <v>6640.4332281351244</v>
      </c>
      <c r="G2614" s="8">
        <v>7712.3662291184155</v>
      </c>
      <c r="H2614" s="8">
        <v>7829.8504606664374</v>
      </c>
      <c r="I2614" s="8">
        <v>7716.2167425960579</v>
      </c>
      <c r="J2614" s="8">
        <v>8106.5663659849524</v>
      </c>
      <c r="K2614" s="8">
        <v>8149.906909885236</v>
      </c>
      <c r="L2614" s="8">
        <v>8087.4723483885955</v>
      </c>
      <c r="M2614" s="8">
        <v>8009.1148801973522</v>
      </c>
      <c r="N2614" s="8">
        <v>7267.2993884630096</v>
      </c>
      <c r="O2614" s="8">
        <v>6923.5832981258573</v>
      </c>
      <c r="P2614" s="8">
        <f t="shared" si="527"/>
        <v>91230.193415651782</v>
      </c>
    </row>
    <row r="2615" spans="1:32" x14ac:dyDescent="0.25">
      <c r="A2615" s="11"/>
      <c r="B2615" s="7"/>
      <c r="C2615" s="7"/>
      <c r="D2615" s="8"/>
      <c r="E2615" s="8"/>
      <c r="F2615" s="8"/>
      <c r="G2615" s="8"/>
      <c r="H2615" s="8"/>
      <c r="I2615" s="8"/>
      <c r="J2615" s="8"/>
      <c r="K2615" s="8"/>
      <c r="L2615" s="8"/>
      <c r="M2615" s="8"/>
      <c r="N2615" s="8"/>
      <c r="O2615" s="8"/>
      <c r="P2615" s="8"/>
    </row>
    <row r="2616" spans="1:32" x14ac:dyDescent="0.25">
      <c r="A2616" s="10" t="s">
        <v>22</v>
      </c>
      <c r="B2616" s="7"/>
      <c r="C2616" s="7"/>
      <c r="D2616" s="8"/>
      <c r="E2616" s="8"/>
      <c r="F2616" s="8"/>
      <c r="G2616" s="8"/>
      <c r="H2616" s="8"/>
      <c r="I2616" s="8"/>
      <c r="J2616" s="8"/>
      <c r="K2616" s="8"/>
      <c r="L2616" s="8"/>
      <c r="M2616" s="8"/>
      <c r="N2616" s="8"/>
      <c r="O2616" s="8"/>
      <c r="P2616" s="8"/>
    </row>
    <row r="2617" spans="1:32" x14ac:dyDescent="0.25">
      <c r="A2617" s="10" t="s">
        <v>23</v>
      </c>
      <c r="B2617" s="7"/>
      <c r="C2617" s="7"/>
      <c r="D2617" s="8">
        <f t="shared" ref="D2617:P2617" si="528">SUM(D2609:D2616)</f>
        <v>14646352.127830759</v>
      </c>
      <c r="E2617" s="8">
        <f t="shared" si="528"/>
        <v>13331012.455796553</v>
      </c>
      <c r="F2617" s="8">
        <f t="shared" si="528"/>
        <v>13302257.960128112</v>
      </c>
      <c r="G2617" s="8">
        <f t="shared" si="528"/>
        <v>13506592.929229598</v>
      </c>
      <c r="H2617" s="8">
        <f t="shared" si="528"/>
        <v>15161094.832411032</v>
      </c>
      <c r="I2617" s="8">
        <f t="shared" si="528"/>
        <v>16491577.065082921</v>
      </c>
      <c r="J2617" s="8">
        <f t="shared" si="528"/>
        <v>17419587.662330899</v>
      </c>
      <c r="K2617" s="8">
        <f t="shared" si="528"/>
        <v>17660785.922297813</v>
      </c>
      <c r="L2617" s="8">
        <f t="shared" si="528"/>
        <v>17250179.205010291</v>
      </c>
      <c r="M2617" s="8">
        <f t="shared" si="528"/>
        <v>15969088.152388813</v>
      </c>
      <c r="N2617" s="8">
        <f t="shared" si="528"/>
        <v>14067617.175682867</v>
      </c>
      <c r="O2617" s="8">
        <f t="shared" si="528"/>
        <v>13983551.706402518</v>
      </c>
      <c r="P2617" s="8">
        <f t="shared" si="528"/>
        <v>182789697.19459218</v>
      </c>
    </row>
    <row r="2618" spans="1:32" x14ac:dyDescent="0.25">
      <c r="A2618" s="10"/>
      <c r="B2618" s="7"/>
      <c r="C2618" s="7"/>
      <c r="D2618" s="8"/>
      <c r="E2618" s="8"/>
      <c r="F2618" s="8"/>
      <c r="G2618" s="8"/>
      <c r="H2618" s="8"/>
      <c r="I2618" s="8"/>
      <c r="J2618" s="8"/>
      <c r="K2618" s="8"/>
      <c r="L2618" s="8"/>
      <c r="M2618" s="8"/>
      <c r="N2618" s="8"/>
      <c r="O2618" s="8"/>
      <c r="P2618" s="8"/>
    </row>
    <row r="2619" spans="1:32" x14ac:dyDescent="0.25">
      <c r="A2619" s="11" t="s">
        <v>24</v>
      </c>
      <c r="B2619" s="7"/>
      <c r="C2619" s="7"/>
      <c r="D2619" s="8">
        <v>569826.84732229239</v>
      </c>
      <c r="E2619" s="8">
        <v>565448.40999156178</v>
      </c>
      <c r="F2619" s="8">
        <v>546640.48950846936</v>
      </c>
      <c r="G2619" s="8">
        <v>645110.66079735581</v>
      </c>
      <c r="H2619" s="8">
        <v>701446.39724233618</v>
      </c>
      <c r="I2619" s="8">
        <v>722616.68773293728</v>
      </c>
      <c r="J2619" s="8">
        <v>752505.95830936753</v>
      </c>
      <c r="K2619" s="8">
        <v>726616.61383636936</v>
      </c>
      <c r="L2619" s="8">
        <v>768644.33481879171</v>
      </c>
      <c r="M2619" s="8">
        <v>740757.53640088555</v>
      </c>
      <c r="N2619" s="8">
        <v>678484.52091385308</v>
      </c>
      <c r="O2619" s="8">
        <v>608559.11022425524</v>
      </c>
      <c r="P2619" s="8">
        <f>SUM(D2619:O2619)</f>
        <v>8026657.5670984751</v>
      </c>
    </row>
    <row r="2620" spans="1:32" x14ac:dyDescent="0.25">
      <c r="A2620" s="7"/>
      <c r="B2620" s="7"/>
      <c r="C2620" s="7"/>
      <c r="D2620" s="8"/>
      <c r="E2620" s="8"/>
      <c r="F2620" s="8"/>
      <c r="G2620" s="8"/>
      <c r="H2620" s="8"/>
      <c r="I2620" s="8"/>
      <c r="J2620" s="8"/>
      <c r="K2620" s="8"/>
      <c r="L2620" s="8"/>
      <c r="M2620" s="8"/>
      <c r="N2620" s="8"/>
      <c r="O2620" s="8"/>
      <c r="P2620" s="8"/>
    </row>
    <row r="2621" spans="1:32" x14ac:dyDescent="0.25">
      <c r="A2621" s="10" t="s">
        <v>25</v>
      </c>
      <c r="B2621" s="7"/>
      <c r="C2621" s="7"/>
      <c r="D2621" s="8">
        <f t="shared" ref="D2621:P2621" si="529">SUM(D2617:D2619)</f>
        <v>15216178.975153051</v>
      </c>
      <c r="E2621" s="8">
        <f t="shared" si="529"/>
        <v>13896460.865788115</v>
      </c>
      <c r="F2621" s="8">
        <f t="shared" si="529"/>
        <v>13848898.44963658</v>
      </c>
      <c r="G2621" s="8">
        <f t="shared" si="529"/>
        <v>14151703.590026954</v>
      </c>
      <c r="H2621" s="8">
        <f t="shared" si="529"/>
        <v>15862541.229653368</v>
      </c>
      <c r="I2621" s="8">
        <f t="shared" si="529"/>
        <v>17214193.752815858</v>
      </c>
      <c r="J2621" s="8">
        <f t="shared" si="529"/>
        <v>18172093.620640267</v>
      </c>
      <c r="K2621" s="8">
        <f t="shared" si="529"/>
        <v>18387402.536134183</v>
      </c>
      <c r="L2621" s="8">
        <f t="shared" si="529"/>
        <v>18018823.539829083</v>
      </c>
      <c r="M2621" s="8">
        <f t="shared" si="529"/>
        <v>16709845.688789699</v>
      </c>
      <c r="N2621" s="8">
        <f t="shared" si="529"/>
        <v>14746101.696596719</v>
      </c>
      <c r="O2621" s="8">
        <f t="shared" si="529"/>
        <v>14592110.816626772</v>
      </c>
      <c r="P2621" s="8">
        <f t="shared" si="529"/>
        <v>190816354.76169065</v>
      </c>
    </row>
    <row r="2622" spans="1:32" x14ac:dyDescent="0.25">
      <c r="A2622" s="7"/>
      <c r="B2622" s="7"/>
      <c r="C2622" s="7"/>
      <c r="D2622" s="8"/>
      <c r="E2622" s="8"/>
      <c r="F2622" s="8"/>
      <c r="G2622" s="8"/>
      <c r="H2622" s="8"/>
      <c r="I2622" s="8"/>
      <c r="J2622" s="8"/>
      <c r="K2622" s="8"/>
      <c r="L2622" s="8"/>
      <c r="M2622" s="8"/>
      <c r="N2622" s="8"/>
      <c r="O2622" s="8"/>
      <c r="P2622" s="8"/>
    </row>
    <row r="2623" spans="1:32" x14ac:dyDescent="0.25">
      <c r="A2623" s="10" t="s">
        <v>26</v>
      </c>
      <c r="B2623" s="7"/>
      <c r="C2623" s="7"/>
      <c r="D2623" s="8"/>
      <c r="E2623" s="8"/>
      <c r="F2623" s="8"/>
      <c r="G2623" s="8"/>
      <c r="H2623" s="8"/>
      <c r="I2623" s="8"/>
      <c r="J2623" s="8"/>
      <c r="K2623" s="8"/>
      <c r="L2623" s="8"/>
      <c r="M2623" s="8"/>
      <c r="N2623" s="8"/>
      <c r="O2623" s="8"/>
      <c r="P2623" s="8"/>
    </row>
    <row r="2624" spans="1:32" x14ac:dyDescent="0.25">
      <c r="A2624" s="11" t="s">
        <v>16</v>
      </c>
      <c r="B2624" s="7"/>
      <c r="C2624" s="7"/>
      <c r="D2624" s="13">
        <v>7156285.7893453166</v>
      </c>
      <c r="E2624" s="13">
        <v>7159753.8209631639</v>
      </c>
      <c r="F2624" s="13">
        <v>7162770.5597624006</v>
      </c>
      <c r="G2624" s="13">
        <v>7166405.4387219725</v>
      </c>
      <c r="H2624" s="13">
        <v>7171596.0202706754</v>
      </c>
      <c r="I2624" s="13">
        <v>7177819.3317124266</v>
      </c>
      <c r="J2624" s="13">
        <v>7184302.7405042471</v>
      </c>
      <c r="K2624" s="13">
        <v>7190917.3298230609</v>
      </c>
      <c r="L2624" s="13">
        <v>7196946.8391781487</v>
      </c>
      <c r="M2624" s="13">
        <v>7202291.2773944708</v>
      </c>
      <c r="N2624" s="13">
        <v>7206950.6288522929</v>
      </c>
      <c r="O2624" s="13">
        <v>7211543.1347899549</v>
      </c>
      <c r="P2624" s="8">
        <f>AVERAGE(C2624:O2624)</f>
        <v>7182298.5759431785</v>
      </c>
    </row>
    <row r="2625" spans="1:16" x14ac:dyDescent="0.25">
      <c r="A2625" s="11" t="s">
        <v>17</v>
      </c>
      <c r="B2625" s="7"/>
      <c r="C2625" s="7"/>
      <c r="D2625" s="13">
        <v>715241.01030054712</v>
      </c>
      <c r="E2625" s="13">
        <v>716570.42189767712</v>
      </c>
      <c r="F2625" s="13">
        <v>718163.27106180287</v>
      </c>
      <c r="G2625" s="13">
        <v>719348.55546961608</v>
      </c>
      <c r="H2625" s="13">
        <v>719597.28365173656</v>
      </c>
      <c r="I2625" s="13">
        <v>719236.09431186982</v>
      </c>
      <c r="J2625" s="13">
        <v>718693.21837935911</v>
      </c>
      <c r="K2625" s="13">
        <v>718319.3316680158</v>
      </c>
      <c r="L2625" s="13">
        <v>718298.47807818558</v>
      </c>
      <c r="M2625" s="13">
        <v>718691.30437483173</v>
      </c>
      <c r="N2625" s="13">
        <v>719491.29714306805</v>
      </c>
      <c r="O2625" s="13">
        <v>720309.7868906454</v>
      </c>
      <c r="P2625" s="8">
        <f>AVERAGE(D2625:O2625)</f>
        <v>718496.67110227945</v>
      </c>
    </row>
    <row r="2626" spans="1:16" x14ac:dyDescent="0.25">
      <c r="A2626" s="11" t="s">
        <v>18</v>
      </c>
      <c r="B2626" s="7"/>
      <c r="C2626" s="7"/>
      <c r="D2626" s="13">
        <v>16923.704678275215</v>
      </c>
      <c r="E2626" s="13">
        <v>17471.051988808809</v>
      </c>
      <c r="F2626" s="13">
        <v>18206.255989078662</v>
      </c>
      <c r="G2626" s="13">
        <v>18730.886029005575</v>
      </c>
      <c r="H2626" s="13">
        <v>18636.371154680899</v>
      </c>
      <c r="I2626" s="13">
        <v>18119.045363949619</v>
      </c>
      <c r="J2626" s="13">
        <v>17523.3102756435</v>
      </c>
      <c r="K2626" s="13">
        <v>17060.075921049542</v>
      </c>
      <c r="L2626" s="13">
        <v>16828.889879477305</v>
      </c>
      <c r="M2626" s="13">
        <v>16869.09656630503</v>
      </c>
      <c r="N2626" s="13">
        <v>17187.225021412833</v>
      </c>
      <c r="O2626" s="13">
        <v>17554.695968817945</v>
      </c>
      <c r="P2626" s="8">
        <f>AVERAGE(D2626:O2626)</f>
        <v>17592.550736375408</v>
      </c>
    </row>
    <row r="2627" spans="1:16" x14ac:dyDescent="0.25">
      <c r="A2627" s="11" t="s">
        <v>19</v>
      </c>
      <c r="B2627" s="7"/>
      <c r="C2627" s="7"/>
      <c r="D2627" s="13">
        <v>7199.9064157025132</v>
      </c>
      <c r="E2627" s="13">
        <v>7204.3495054019377</v>
      </c>
      <c r="F2627" s="13">
        <v>7208.7911569796624</v>
      </c>
      <c r="G2627" s="13">
        <v>7213.231364880653</v>
      </c>
      <c r="H2627" s="13">
        <v>7217.6701235942064</v>
      </c>
      <c r="I2627" s="13">
        <v>7222.1074276515665</v>
      </c>
      <c r="J2627" s="13">
        <v>7226.5432716261048</v>
      </c>
      <c r="K2627" s="13">
        <v>7230.9776501343604</v>
      </c>
      <c r="L2627" s="13">
        <v>7235.4105578332492</v>
      </c>
      <c r="M2627" s="13">
        <v>7239.8419894230346</v>
      </c>
      <c r="N2627" s="13">
        <v>7244.271939643012</v>
      </c>
      <c r="O2627" s="13">
        <v>7248.7004032749255</v>
      </c>
      <c r="P2627" s="8">
        <f>AVERAGE(D2627:O2627)</f>
        <v>7224.3168171787693</v>
      </c>
    </row>
    <row r="2628" spans="1:16" x14ac:dyDescent="0.25">
      <c r="A2628" s="11" t="s">
        <v>20</v>
      </c>
      <c r="B2628" s="7"/>
      <c r="C2628" s="7"/>
      <c r="D2628" s="13">
        <v>141.25444240983759</v>
      </c>
      <c r="E2628" s="13">
        <v>141.25444240983759</v>
      </c>
      <c r="F2628" s="13">
        <v>141.25444240983759</v>
      </c>
      <c r="G2628" s="13">
        <v>141.25444240983759</v>
      </c>
      <c r="H2628" s="13">
        <v>141.25444240983759</v>
      </c>
      <c r="I2628" s="13">
        <v>141.25444240983759</v>
      </c>
      <c r="J2628" s="13">
        <v>141.25444240983759</v>
      </c>
      <c r="K2628" s="13">
        <v>141.25444240983759</v>
      </c>
      <c r="L2628" s="13">
        <v>141.25444240983759</v>
      </c>
      <c r="M2628" s="13">
        <v>141.25444240983759</v>
      </c>
      <c r="N2628" s="13">
        <v>141.25444240983759</v>
      </c>
      <c r="O2628" s="13">
        <v>140.261977517177</v>
      </c>
      <c r="P2628" s="8">
        <f>AVERAGE(D2628:O2628)</f>
        <v>141.17173700211586</v>
      </c>
    </row>
    <row r="2629" spans="1:16" x14ac:dyDescent="0.25">
      <c r="A2629" s="11" t="s">
        <v>21</v>
      </c>
      <c r="B2629" s="7"/>
      <c r="C2629" s="7"/>
      <c r="D2629" s="13">
        <v>27</v>
      </c>
      <c r="E2629" s="13">
        <v>27</v>
      </c>
      <c r="F2629" s="13">
        <v>27</v>
      </c>
      <c r="G2629" s="13">
        <v>27</v>
      </c>
      <c r="H2629" s="13">
        <v>27</v>
      </c>
      <c r="I2629" s="13">
        <v>27</v>
      </c>
      <c r="J2629" s="13">
        <v>27</v>
      </c>
      <c r="K2629" s="13">
        <v>27</v>
      </c>
      <c r="L2629" s="13">
        <v>27</v>
      </c>
      <c r="M2629" s="13">
        <v>27</v>
      </c>
      <c r="N2629" s="13">
        <v>27</v>
      </c>
      <c r="O2629" s="13">
        <v>27</v>
      </c>
      <c r="P2629" s="8">
        <f>AVERAGE(D2629:O2629)</f>
        <v>27</v>
      </c>
    </row>
    <row r="2630" spans="1:16" x14ac:dyDescent="0.25">
      <c r="A2630" s="11"/>
      <c r="B2630" s="7"/>
      <c r="C2630" s="7"/>
      <c r="D2630" s="8"/>
      <c r="E2630" s="8"/>
      <c r="F2630" s="8"/>
      <c r="G2630" s="8"/>
      <c r="H2630" s="8"/>
      <c r="I2630" s="8"/>
      <c r="J2630" s="8"/>
      <c r="K2630" s="8"/>
      <c r="L2630" s="8"/>
      <c r="M2630" s="8"/>
      <c r="N2630" s="8"/>
      <c r="O2630" s="8"/>
      <c r="P2630" s="8"/>
    </row>
    <row r="2631" spans="1:16" x14ac:dyDescent="0.25">
      <c r="A2631" s="10" t="s">
        <v>22</v>
      </c>
      <c r="B2631" s="7"/>
      <c r="C2631" s="7"/>
      <c r="D2631" s="8"/>
      <c r="E2631" s="8"/>
      <c r="F2631" s="8"/>
      <c r="G2631" s="8"/>
      <c r="H2631" s="8"/>
      <c r="I2631" s="8"/>
      <c r="J2631" s="8"/>
      <c r="K2631" s="8"/>
      <c r="L2631" s="8"/>
      <c r="M2631" s="8"/>
      <c r="N2631" s="8"/>
      <c r="O2631" s="8"/>
      <c r="P2631" s="8"/>
    </row>
    <row r="2632" spans="1:16" x14ac:dyDescent="0.25">
      <c r="A2632" s="10" t="s">
        <v>26</v>
      </c>
      <c r="B2632" s="7"/>
      <c r="C2632" s="7"/>
      <c r="D2632" s="8">
        <f t="shared" ref="D2632:P2632" si="530">SUM(D2624:D2631)</f>
        <v>7895818.6651822515</v>
      </c>
      <c r="E2632" s="8">
        <f t="shared" si="530"/>
        <v>7901167.8987974608</v>
      </c>
      <c r="F2632" s="8">
        <f t="shared" si="530"/>
        <v>7906517.1324126711</v>
      </c>
      <c r="G2632" s="8">
        <f t="shared" si="530"/>
        <v>7911866.3660278851</v>
      </c>
      <c r="H2632" s="8">
        <f t="shared" si="530"/>
        <v>7917215.5996430963</v>
      </c>
      <c r="I2632" s="8">
        <f t="shared" si="530"/>
        <v>7922564.8332583075</v>
      </c>
      <c r="J2632" s="8">
        <f t="shared" si="530"/>
        <v>7927914.066873285</v>
      </c>
      <c r="K2632" s="8">
        <f t="shared" si="530"/>
        <v>7933695.9695046702</v>
      </c>
      <c r="L2632" s="8">
        <f t="shared" si="530"/>
        <v>7939477.8721360546</v>
      </c>
      <c r="M2632" s="8">
        <f t="shared" si="530"/>
        <v>7945259.7747674398</v>
      </c>
      <c r="N2632" s="8">
        <f t="shared" si="530"/>
        <v>7951041.677398826</v>
      </c>
      <c r="O2632" s="8">
        <f t="shared" si="530"/>
        <v>7956823.5800302103</v>
      </c>
      <c r="P2632" s="8">
        <f t="shared" si="530"/>
        <v>7925780.286336014</v>
      </c>
    </row>
    <row r="2633" spans="1:16" x14ac:dyDescent="0.25">
      <c r="A2633" s="10"/>
      <c r="B2633" s="7"/>
      <c r="C2633" s="7"/>
      <c r="D2633" s="8"/>
      <c r="E2633" s="8"/>
      <c r="F2633" s="8"/>
      <c r="G2633" s="8"/>
      <c r="H2633" s="8"/>
      <c r="I2633" s="8"/>
      <c r="J2633" s="8"/>
      <c r="K2633" s="8"/>
      <c r="L2633" s="8"/>
      <c r="M2633" s="8"/>
      <c r="N2633" s="8"/>
      <c r="O2633" s="8"/>
      <c r="P2633" s="8"/>
    </row>
    <row r="2634" spans="1:16" x14ac:dyDescent="0.25">
      <c r="A2634" s="11" t="s">
        <v>24</v>
      </c>
      <c r="B2634" s="7"/>
      <c r="C2634" s="7"/>
      <c r="D2634" s="13">
        <v>2</v>
      </c>
      <c r="E2634" s="13">
        <v>2</v>
      </c>
      <c r="F2634" s="13">
        <v>2</v>
      </c>
      <c r="G2634" s="13">
        <v>2</v>
      </c>
      <c r="H2634" s="13">
        <v>2</v>
      </c>
      <c r="I2634" s="13">
        <v>2</v>
      </c>
      <c r="J2634" s="13">
        <v>2</v>
      </c>
      <c r="K2634" s="13">
        <v>2</v>
      </c>
      <c r="L2634" s="13">
        <v>2</v>
      </c>
      <c r="M2634" s="13">
        <v>2</v>
      </c>
      <c r="N2634" s="13">
        <v>2</v>
      </c>
      <c r="O2634" s="13">
        <v>2</v>
      </c>
      <c r="P2634" s="8">
        <f>AVERAGE(D2634:O2634)</f>
        <v>2</v>
      </c>
    </row>
    <row r="2635" spans="1:16" x14ac:dyDescent="0.25">
      <c r="A2635" s="7"/>
      <c r="B2635" s="7"/>
      <c r="C2635" s="7"/>
      <c r="D2635" s="8"/>
      <c r="E2635" s="8"/>
      <c r="F2635" s="8"/>
      <c r="G2635" s="8"/>
      <c r="H2635" s="8"/>
      <c r="I2635" s="8"/>
      <c r="J2635" s="8"/>
      <c r="K2635" s="8"/>
      <c r="L2635" s="8"/>
      <c r="M2635" s="8"/>
      <c r="N2635" s="8"/>
      <c r="O2635" s="8"/>
      <c r="P2635" s="8"/>
    </row>
    <row r="2636" spans="1:16" x14ac:dyDescent="0.25">
      <c r="A2636" s="14" t="s">
        <v>27</v>
      </c>
      <c r="B2636" s="7"/>
      <c r="C2636" s="7"/>
      <c r="D2636" s="8">
        <f t="shared" ref="D2636:P2636" si="531">SUM(D2632:D2634)</f>
        <v>7895820.6651822515</v>
      </c>
      <c r="E2636" s="8">
        <f t="shared" si="531"/>
        <v>7901169.8987974608</v>
      </c>
      <c r="F2636" s="8">
        <f t="shared" si="531"/>
        <v>7906519.1324126711</v>
      </c>
      <c r="G2636" s="8">
        <f t="shared" si="531"/>
        <v>7911868.3660278851</v>
      </c>
      <c r="H2636" s="8">
        <f t="shared" si="531"/>
        <v>7917217.5996430963</v>
      </c>
      <c r="I2636" s="8">
        <f t="shared" si="531"/>
        <v>7922566.8332583075</v>
      </c>
      <c r="J2636" s="8">
        <f t="shared" si="531"/>
        <v>7927916.066873285</v>
      </c>
      <c r="K2636" s="8">
        <f t="shared" si="531"/>
        <v>7933697.9695046702</v>
      </c>
      <c r="L2636" s="8">
        <f t="shared" si="531"/>
        <v>7939479.8721360546</v>
      </c>
      <c r="M2636" s="8">
        <f t="shared" si="531"/>
        <v>7945261.7747674398</v>
      </c>
      <c r="N2636" s="8">
        <f t="shared" si="531"/>
        <v>7951043.677398826</v>
      </c>
      <c r="O2636" s="8">
        <f t="shared" si="531"/>
        <v>7956825.5800302103</v>
      </c>
      <c r="P2636" s="8">
        <f t="shared" si="531"/>
        <v>7925782.286336014</v>
      </c>
    </row>
    <row r="2637" spans="1:16" x14ac:dyDescent="0.25">
      <c r="A2637" s="7"/>
      <c r="B2637" s="7"/>
      <c r="C2637" s="7"/>
      <c r="D2637" s="8"/>
      <c r="E2637" s="8"/>
      <c r="F2637" s="8"/>
      <c r="G2637" s="8"/>
      <c r="H2637" s="8"/>
      <c r="I2637" s="8"/>
      <c r="J2637" s="8"/>
      <c r="K2637" s="8"/>
      <c r="L2637" s="8"/>
      <c r="M2637" s="8"/>
      <c r="N2637" s="8"/>
      <c r="O2637" s="8"/>
      <c r="P2637" s="8"/>
    </row>
    <row r="2638" spans="1:16" x14ac:dyDescent="0.25">
      <c r="A2638" s="10" t="s">
        <v>28</v>
      </c>
      <c r="B2638" s="7"/>
      <c r="C2638" s="7"/>
      <c r="D2638" s="8"/>
      <c r="E2638" s="8"/>
      <c r="F2638" s="8"/>
      <c r="G2638" s="8"/>
      <c r="H2638" s="8"/>
      <c r="I2638" s="8"/>
      <c r="J2638" s="8"/>
      <c r="K2638" s="8"/>
      <c r="L2638" s="8"/>
      <c r="M2638" s="8"/>
      <c r="N2638" s="8"/>
      <c r="O2638" s="8"/>
      <c r="P2638" s="8"/>
    </row>
    <row r="2639" spans="1:16" x14ac:dyDescent="0.25">
      <c r="A2639" s="11" t="s">
        <v>16</v>
      </c>
      <c r="B2639" s="7"/>
      <c r="C2639" s="7"/>
      <c r="D2639" s="8">
        <f t="shared" ref="D2639:P2644" si="532">(D2609/D2624)*1000</f>
        <v>1191.1572173716318</v>
      </c>
      <c r="E2639" s="8">
        <f t="shared" si="532"/>
        <v>1077.885617676121</v>
      </c>
      <c r="F2639" s="8">
        <f t="shared" si="532"/>
        <v>1059.8556205492516</v>
      </c>
      <c r="G2639" s="8">
        <f t="shared" si="532"/>
        <v>1074.6703408427993</v>
      </c>
      <c r="H2639" s="8">
        <f t="shared" si="532"/>
        <v>1229.2895919222678</v>
      </c>
      <c r="I2639" s="8">
        <f t="shared" si="532"/>
        <v>1370.9785644644319</v>
      </c>
      <c r="J2639" s="8">
        <f t="shared" si="532"/>
        <v>1470.6448663222236</v>
      </c>
      <c r="K2639" s="8">
        <f t="shared" si="532"/>
        <v>1499.4213582809689</v>
      </c>
      <c r="L2639" s="8">
        <f t="shared" si="532"/>
        <v>1456.0286994271148</v>
      </c>
      <c r="M2639" s="8">
        <f t="shared" si="532"/>
        <v>1322.7467628606146</v>
      </c>
      <c r="N2639" s="8">
        <f t="shared" si="532"/>
        <v>1124.7570052382209</v>
      </c>
      <c r="O2639" s="8">
        <f t="shared" si="532"/>
        <v>1101.0346880946477</v>
      </c>
      <c r="P2639" s="8">
        <f t="shared" si="532"/>
        <v>14980.031217620608</v>
      </c>
    </row>
    <row r="2640" spans="1:16" x14ac:dyDescent="0.25">
      <c r="A2640" s="11" t="s">
        <v>17</v>
      </c>
      <c r="B2640" s="7"/>
      <c r="C2640" s="7"/>
      <c r="D2640" s="8">
        <f t="shared" si="532"/>
        <v>8050.8823380182212</v>
      </c>
      <c r="E2640" s="8">
        <f t="shared" si="532"/>
        <v>7334.8250517826727</v>
      </c>
      <c r="F2640" s="8">
        <f t="shared" si="532"/>
        <v>7453.5585493769786</v>
      </c>
      <c r="G2640" s="8">
        <f t="shared" si="532"/>
        <v>7566.3281122757198</v>
      </c>
      <c r="H2640" s="8">
        <f t="shared" si="532"/>
        <v>8312.6700540207294</v>
      </c>
      <c r="I2640" s="8">
        <f t="shared" si="532"/>
        <v>8746.7795975031586</v>
      </c>
      <c r="J2640" s="8">
        <f t="shared" si="532"/>
        <v>9031.6901001016249</v>
      </c>
      <c r="K2640" s="8">
        <f t="shared" si="532"/>
        <v>9056.9713000647316</v>
      </c>
      <c r="L2640" s="8">
        <f t="shared" si="532"/>
        <v>8920.3511991401429</v>
      </c>
      <c r="M2640" s="8">
        <f t="shared" si="532"/>
        <v>8465.2800020477462</v>
      </c>
      <c r="N2640" s="8">
        <f t="shared" si="532"/>
        <v>7792.0645970677433</v>
      </c>
      <c r="O2640" s="8">
        <f t="shared" si="532"/>
        <v>7885.8130379070381</v>
      </c>
      <c r="P2640" s="8">
        <f t="shared" si="532"/>
        <v>98619.071052925399</v>
      </c>
    </row>
    <row r="2641" spans="1:16" x14ac:dyDescent="0.25">
      <c r="A2641" s="11" t="s">
        <v>18</v>
      </c>
      <c r="B2641" s="7"/>
      <c r="C2641" s="7"/>
      <c r="D2641" s="8">
        <f t="shared" si="532"/>
        <v>17280.62140396937</v>
      </c>
      <c r="E2641" s="8">
        <f t="shared" si="532"/>
        <v>16697.131609160449</v>
      </c>
      <c r="F2641" s="8">
        <f t="shared" si="532"/>
        <v>16042.17309342306</v>
      </c>
      <c r="G2641" s="8">
        <f t="shared" si="532"/>
        <v>15623.741008318848</v>
      </c>
      <c r="H2641" s="8">
        <f t="shared" si="532"/>
        <v>15764.570280056249</v>
      </c>
      <c r="I2641" s="8">
        <f t="shared" si="532"/>
        <v>16263.716098149051</v>
      </c>
      <c r="J2641" s="8">
        <f t="shared" si="532"/>
        <v>16853.354191934333</v>
      </c>
      <c r="K2641" s="8">
        <f t="shared" si="532"/>
        <v>17315.257023639726</v>
      </c>
      <c r="L2641" s="8">
        <f t="shared" si="532"/>
        <v>17511.521093235529</v>
      </c>
      <c r="M2641" s="8">
        <f t="shared" si="532"/>
        <v>17406.888368864118</v>
      </c>
      <c r="N2641" s="8">
        <f t="shared" si="532"/>
        <v>16992.288637715181</v>
      </c>
      <c r="O2641" s="8">
        <f t="shared" si="532"/>
        <v>16619.189016758435</v>
      </c>
      <c r="P2641" s="8">
        <f t="shared" si="532"/>
        <v>200097.1689150708</v>
      </c>
    </row>
    <row r="2642" spans="1:16" x14ac:dyDescent="0.25">
      <c r="A2642" s="11" t="s">
        <v>19</v>
      </c>
      <c r="B2642" s="7"/>
      <c r="C2642" s="7"/>
      <c r="D2642" s="8">
        <f t="shared" si="532"/>
        <v>8616.6702036417228</v>
      </c>
      <c r="E2642" s="8">
        <f t="shared" si="532"/>
        <v>7958.0481839042359</v>
      </c>
      <c r="F2642" s="8">
        <f t="shared" si="532"/>
        <v>7959.2624964668457</v>
      </c>
      <c r="G2642" s="8">
        <f t="shared" si="532"/>
        <v>8330.8929692590445</v>
      </c>
      <c r="H2642" s="8">
        <f t="shared" si="532"/>
        <v>8271.0501241959737</v>
      </c>
      <c r="I2642" s="8">
        <f t="shared" si="532"/>
        <v>7703.5735882245235</v>
      </c>
      <c r="J2642" s="8">
        <f t="shared" si="532"/>
        <v>7993.0099937320729</v>
      </c>
      <c r="K2642" s="8">
        <f t="shared" si="532"/>
        <v>9323.6616761193072</v>
      </c>
      <c r="L2642" s="8">
        <f t="shared" si="532"/>
        <v>8156.5926768631698</v>
      </c>
      <c r="M2642" s="8">
        <f t="shared" si="532"/>
        <v>7577.6697689544308</v>
      </c>
      <c r="N2642" s="8">
        <f t="shared" si="532"/>
        <v>7470.7265436574671</v>
      </c>
      <c r="O2642" s="8">
        <f t="shared" si="532"/>
        <v>8662.1111792591564</v>
      </c>
      <c r="P2642" s="8">
        <f t="shared" si="532"/>
        <v>98022.046688535047</v>
      </c>
    </row>
    <row r="2643" spans="1:16" x14ac:dyDescent="0.25">
      <c r="A2643" s="11" t="s">
        <v>20</v>
      </c>
      <c r="B2643" s="7"/>
      <c r="C2643" s="7"/>
      <c r="D2643" s="8">
        <f t="shared" si="532"/>
        <v>10937.406334973857</v>
      </c>
      <c r="E2643" s="8">
        <f t="shared" si="532"/>
        <v>11290.541318860947</v>
      </c>
      <c r="F2643" s="8">
        <f t="shared" si="532"/>
        <v>12731.1429544523</v>
      </c>
      <c r="G2643" s="8">
        <f t="shared" si="532"/>
        <v>12677.966861549625</v>
      </c>
      <c r="H2643" s="8">
        <f t="shared" si="532"/>
        <v>14369.472237802102</v>
      </c>
      <c r="I2643" s="8">
        <f t="shared" si="532"/>
        <v>13491.707708492073</v>
      </c>
      <c r="J2643" s="8">
        <f t="shared" si="532"/>
        <v>12886.956181705604</v>
      </c>
      <c r="K2643" s="8">
        <f t="shared" si="532"/>
        <v>12775.708682711676</v>
      </c>
      <c r="L2643" s="8">
        <f t="shared" si="532"/>
        <v>13735.068423702947</v>
      </c>
      <c r="M2643" s="8">
        <f t="shared" si="532"/>
        <v>13088.621964057324</v>
      </c>
      <c r="N2643" s="8">
        <f t="shared" si="532"/>
        <v>12663.26619713656</v>
      </c>
      <c r="O2643" s="8">
        <f t="shared" si="532"/>
        <v>12168.721772900728</v>
      </c>
      <c r="P2643" s="8">
        <f t="shared" si="532"/>
        <v>152820.55968168762</v>
      </c>
    </row>
    <row r="2644" spans="1:16" x14ac:dyDescent="0.25">
      <c r="A2644" s="11" t="s">
        <v>21</v>
      </c>
      <c r="B2644" s="7"/>
      <c r="C2644" s="7"/>
      <c r="D2644" s="8">
        <f>(D2614/D2629)*1000</f>
        <v>286412.34854619805</v>
      </c>
      <c r="E2644" s="8">
        <f t="shared" si="532"/>
        <v>261268.52419790407</v>
      </c>
      <c r="F2644" s="8">
        <f t="shared" si="532"/>
        <v>245941.97141241201</v>
      </c>
      <c r="G2644" s="8">
        <f t="shared" si="532"/>
        <v>285643.1936710524</v>
      </c>
      <c r="H2644" s="8">
        <f t="shared" si="532"/>
        <v>289994.46150616434</v>
      </c>
      <c r="I2644" s="8">
        <f t="shared" si="532"/>
        <v>285785.80528133543</v>
      </c>
      <c r="J2644" s="8">
        <f t="shared" si="532"/>
        <v>300243.19874018338</v>
      </c>
      <c r="K2644" s="8">
        <f t="shared" si="532"/>
        <v>301848.40406982356</v>
      </c>
      <c r="L2644" s="8">
        <f t="shared" si="532"/>
        <v>299536.01290328131</v>
      </c>
      <c r="M2644" s="8">
        <f t="shared" si="532"/>
        <v>296633.88445175375</v>
      </c>
      <c r="N2644" s="8">
        <f t="shared" si="532"/>
        <v>269159.23660974106</v>
      </c>
      <c r="O2644" s="8">
        <f t="shared" si="532"/>
        <v>256429.0110416984</v>
      </c>
      <c r="P2644" s="8">
        <f t="shared" si="532"/>
        <v>3378896.0524315475</v>
      </c>
    </row>
    <row r="2645" spans="1:16" x14ac:dyDescent="0.25">
      <c r="A2645" s="11"/>
      <c r="B2645" s="7"/>
      <c r="C2645" s="7"/>
      <c r="D2645" s="8"/>
      <c r="E2645" s="8"/>
      <c r="F2645" s="8"/>
      <c r="G2645" s="8"/>
      <c r="H2645" s="8"/>
      <c r="I2645" s="8"/>
      <c r="J2645" s="8"/>
      <c r="K2645" s="8"/>
      <c r="L2645" s="8"/>
      <c r="M2645" s="8"/>
      <c r="N2645" s="8"/>
      <c r="O2645" s="8"/>
      <c r="P2645" s="8"/>
    </row>
    <row r="2646" spans="1:16" x14ac:dyDescent="0.25">
      <c r="A2646" s="10" t="s">
        <v>22</v>
      </c>
      <c r="B2646" s="7"/>
      <c r="C2646" s="7"/>
      <c r="D2646" s="8"/>
      <c r="E2646" s="8"/>
      <c r="F2646" s="8"/>
      <c r="G2646" s="8"/>
      <c r="H2646" s="8"/>
      <c r="I2646" s="8"/>
      <c r="J2646" s="8"/>
      <c r="K2646" s="8"/>
      <c r="L2646" s="8"/>
      <c r="M2646" s="8"/>
      <c r="N2646" s="8"/>
      <c r="O2646" s="8"/>
      <c r="P2646" s="8"/>
    </row>
    <row r="2647" spans="1:16" x14ac:dyDescent="0.25">
      <c r="A2647" s="10" t="s">
        <v>28</v>
      </c>
      <c r="B2647" s="7"/>
      <c r="C2647" s="7"/>
      <c r="D2647" s="8">
        <f t="shared" ref="D2647:P2647" si="533">(D2617/D2632)*1000</f>
        <v>1854.9504172906043</v>
      </c>
      <c r="E2647" s="8">
        <f t="shared" si="533"/>
        <v>1687.2205003801403</v>
      </c>
      <c r="F2647" s="8">
        <f t="shared" si="533"/>
        <v>1682.4421850166702</v>
      </c>
      <c r="G2647" s="8">
        <f t="shared" si="533"/>
        <v>1707.1310743094009</v>
      </c>
      <c r="H2647" s="8">
        <f t="shared" si="533"/>
        <v>1914.952882310605</v>
      </c>
      <c r="I2647" s="8">
        <f t="shared" si="533"/>
        <v>2081.5957221142035</v>
      </c>
      <c r="J2647" s="8">
        <f t="shared" si="533"/>
        <v>2197.247285401148</v>
      </c>
      <c r="K2647" s="8">
        <f t="shared" si="533"/>
        <v>2226.0477323786886</v>
      </c>
      <c r="L2647" s="8">
        <f t="shared" si="533"/>
        <v>2172.7095260949782</v>
      </c>
      <c r="M2647" s="8">
        <f t="shared" si="533"/>
        <v>2009.8887393340431</v>
      </c>
      <c r="N2647" s="8">
        <f t="shared" si="533"/>
        <v>1769.2797681680711</v>
      </c>
      <c r="O2647" s="8">
        <f t="shared" si="533"/>
        <v>1757.4288993283706</v>
      </c>
      <c r="P2647" s="8">
        <f t="shared" si="533"/>
        <v>23062.6752939039</v>
      </c>
    </row>
    <row r="2648" spans="1:16" x14ac:dyDescent="0.25">
      <c r="A2648" s="10"/>
      <c r="B2648" s="7"/>
      <c r="C2648" s="7"/>
      <c r="D2648" s="8"/>
      <c r="E2648" s="8"/>
      <c r="F2648" s="8"/>
      <c r="G2648" s="8"/>
      <c r="H2648" s="8"/>
      <c r="I2648" s="8"/>
      <c r="J2648" s="8"/>
      <c r="K2648" s="8"/>
      <c r="L2648" s="8"/>
      <c r="M2648" s="8"/>
      <c r="N2648" s="8"/>
      <c r="O2648" s="8"/>
      <c r="P2648" s="8"/>
    </row>
    <row r="2649" spans="1:16" x14ac:dyDescent="0.25">
      <c r="A2649" s="11" t="s">
        <v>24</v>
      </c>
      <c r="B2649" s="7"/>
      <c r="C2649" s="7"/>
      <c r="D2649" s="8">
        <f t="shared" ref="D2649:P2649" si="534">(D2619/D2634)*1000</f>
        <v>284913423.66114622</v>
      </c>
      <c r="E2649" s="8">
        <f t="shared" si="534"/>
        <v>282724204.99578089</v>
      </c>
      <c r="F2649" s="8">
        <f t="shared" si="534"/>
        <v>273320244.75423467</v>
      </c>
      <c r="G2649" s="8">
        <f t="shared" si="534"/>
        <v>322555330.39867789</v>
      </c>
      <c r="H2649" s="8">
        <f t="shared" si="534"/>
        <v>350723198.62116808</v>
      </c>
      <c r="I2649" s="8">
        <f t="shared" si="534"/>
        <v>361308343.86646867</v>
      </c>
      <c r="J2649" s="8">
        <f t="shared" si="534"/>
        <v>376252979.15468377</v>
      </c>
      <c r="K2649" s="8">
        <f t="shared" si="534"/>
        <v>363308306.9181847</v>
      </c>
      <c r="L2649" s="8">
        <f t="shared" si="534"/>
        <v>384322167.40939587</v>
      </c>
      <c r="M2649" s="8">
        <f t="shared" si="534"/>
        <v>370378768.20044279</v>
      </c>
      <c r="N2649" s="8">
        <f t="shared" si="534"/>
        <v>339242260.45692652</v>
      </c>
      <c r="O2649" s="8">
        <f t="shared" si="534"/>
        <v>304279555.1121276</v>
      </c>
      <c r="P2649" s="8">
        <f t="shared" si="534"/>
        <v>4013328783.5492377</v>
      </c>
    </row>
    <row r="2650" spans="1:16" x14ac:dyDescent="0.25">
      <c r="A2650" s="7"/>
      <c r="B2650" s="7"/>
      <c r="C2650" s="7"/>
      <c r="D2650" s="8"/>
      <c r="E2650" s="8"/>
      <c r="F2650" s="8"/>
      <c r="G2650" s="8"/>
      <c r="H2650" s="8"/>
      <c r="I2650" s="8"/>
      <c r="J2650" s="8"/>
      <c r="K2650" s="8"/>
      <c r="L2650" s="8"/>
      <c r="M2650" s="8"/>
      <c r="N2650" s="8"/>
      <c r="O2650" s="8"/>
      <c r="P2650" s="8"/>
    </row>
    <row r="2651" spans="1:16" x14ac:dyDescent="0.25">
      <c r="A2651" s="14" t="s">
        <v>29</v>
      </c>
      <c r="B2651" s="7"/>
      <c r="C2651" s="7"/>
      <c r="D2651" s="8">
        <f t="shared" ref="D2651:P2651" si="535">(D2621/D2636)*1000</f>
        <v>1927.1181072096742</v>
      </c>
      <c r="E2651" s="8">
        <f t="shared" si="535"/>
        <v>1758.7852234266122</v>
      </c>
      <c r="F2651" s="8">
        <f t="shared" si="535"/>
        <v>1751.5797050137023</v>
      </c>
      <c r="G2651" s="8">
        <f t="shared" si="535"/>
        <v>1788.6677249070244</v>
      </c>
      <c r="H2651" s="8">
        <f t="shared" si="535"/>
        <v>2003.5499883656653</v>
      </c>
      <c r="I2651" s="8">
        <f t="shared" si="535"/>
        <v>2172.8051167144513</v>
      </c>
      <c r="J2651" s="8">
        <f t="shared" si="535"/>
        <v>2292.1652382991506</v>
      </c>
      <c r="K2651" s="8">
        <f t="shared" si="535"/>
        <v>2317.6332911602099</v>
      </c>
      <c r="L2651" s="8">
        <f t="shared" si="535"/>
        <v>2269.5219120167953</v>
      </c>
      <c r="M2651" s="8">
        <f t="shared" si="535"/>
        <v>2103.1208489387755</v>
      </c>
      <c r="N2651" s="8">
        <f t="shared" si="535"/>
        <v>1854.6120855194306</v>
      </c>
      <c r="O2651" s="8">
        <f t="shared" si="535"/>
        <v>1833.9111081245253</v>
      </c>
      <c r="P2651" s="8">
        <f t="shared" si="535"/>
        <v>24075.396959951391</v>
      </c>
    </row>
    <row r="2653" spans="1:16" x14ac:dyDescent="0.25">
      <c r="A2653" s="1" t="s">
        <v>88</v>
      </c>
      <c r="B2653" s="2"/>
      <c r="C2653" s="2"/>
      <c r="D2653" s="3"/>
      <c r="E2653" s="3"/>
      <c r="F2653" s="3"/>
      <c r="G2653" s="3"/>
      <c r="H2653" s="3"/>
      <c r="I2653" s="3"/>
      <c r="J2653" s="2"/>
      <c r="K2653" s="3"/>
      <c r="L2653" s="3"/>
      <c r="M2653" s="3"/>
      <c r="N2653" s="3"/>
      <c r="O2653" s="3"/>
      <c r="P2653" s="3"/>
    </row>
    <row r="2654" spans="1:16" x14ac:dyDescent="0.25">
      <c r="A2654" s="1" t="s">
        <v>1</v>
      </c>
      <c r="B2654" s="2"/>
      <c r="C2654" s="2"/>
      <c r="D2654" s="3"/>
      <c r="E2654" s="3"/>
      <c r="F2654" s="3"/>
      <c r="G2654" s="3"/>
      <c r="H2654" s="3"/>
      <c r="I2654" s="2"/>
      <c r="J2654" s="3"/>
      <c r="K2654" s="3"/>
      <c r="L2654" s="3"/>
      <c r="M2654" s="3"/>
      <c r="N2654" s="3"/>
      <c r="O2654" s="3"/>
      <c r="P2654" s="3"/>
    </row>
    <row r="2655" spans="1:16" x14ac:dyDescent="0.25">
      <c r="A2655" s="1" t="s">
        <v>31</v>
      </c>
      <c r="B2655" s="2"/>
      <c r="C2655" s="2"/>
      <c r="D2655" s="3"/>
      <c r="E2655" s="3"/>
      <c r="F2655" s="3"/>
      <c r="G2655" s="3"/>
      <c r="H2655" s="3"/>
      <c r="I2655" s="2"/>
      <c r="J2655" s="3"/>
      <c r="K2655" s="3"/>
      <c r="L2655" s="3"/>
      <c r="M2655" s="3"/>
      <c r="N2655" s="3"/>
      <c r="O2655" s="3"/>
      <c r="P2655" s="3"/>
    </row>
    <row r="2656" spans="1:16" x14ac:dyDescent="0.25">
      <c r="A2656" s="7"/>
      <c r="B2656" s="7"/>
      <c r="C2656" s="7"/>
      <c r="D2656" s="8"/>
      <c r="E2656" s="8"/>
      <c r="F2656" s="8"/>
      <c r="G2656" s="8"/>
      <c r="H2656" s="8"/>
      <c r="I2656" s="8"/>
      <c r="J2656" s="8"/>
      <c r="K2656" s="8"/>
      <c r="L2656" s="8"/>
      <c r="M2656" s="8"/>
      <c r="N2656" s="8"/>
      <c r="O2656" s="8"/>
      <c r="P2656" s="8"/>
    </row>
    <row r="2657" spans="1:32" x14ac:dyDescent="0.25">
      <c r="A2657" s="7"/>
      <c r="B2657" s="7"/>
      <c r="C2657" s="7"/>
      <c r="D2657" s="9" t="s">
        <v>2</v>
      </c>
      <c r="E2657" s="9" t="s">
        <v>3</v>
      </c>
      <c r="F2657" s="9" t="s">
        <v>4</v>
      </c>
      <c r="G2657" s="9" t="s">
        <v>5</v>
      </c>
      <c r="H2657" s="9" t="s">
        <v>6</v>
      </c>
      <c r="I2657" s="9" t="s">
        <v>7</v>
      </c>
      <c r="J2657" s="9" t="s">
        <v>8</v>
      </c>
      <c r="K2657" s="9" t="s">
        <v>9</v>
      </c>
      <c r="L2657" s="9" t="s">
        <v>10</v>
      </c>
      <c r="M2657" s="9" t="s">
        <v>11</v>
      </c>
      <c r="N2657" s="9" t="s">
        <v>12</v>
      </c>
      <c r="O2657" s="9" t="s">
        <v>13</v>
      </c>
      <c r="P2657" s="9" t="s">
        <v>14</v>
      </c>
      <c r="U2657" s="9" t="s">
        <v>2</v>
      </c>
      <c r="V2657" s="9" t="s">
        <v>3</v>
      </c>
      <c r="W2657" s="9" t="s">
        <v>4</v>
      </c>
      <c r="X2657" s="9" t="s">
        <v>5</v>
      </c>
      <c r="Y2657" s="9" t="s">
        <v>6</v>
      </c>
      <c r="Z2657" s="9" t="s">
        <v>7</v>
      </c>
      <c r="AA2657" s="9" t="s">
        <v>8</v>
      </c>
      <c r="AB2657" s="9" t="s">
        <v>9</v>
      </c>
      <c r="AC2657" s="9" t="s">
        <v>10</v>
      </c>
      <c r="AD2657" s="9" t="s">
        <v>11</v>
      </c>
      <c r="AE2657" s="9" t="s">
        <v>12</v>
      </c>
      <c r="AF2657" s="9" t="s">
        <v>13</v>
      </c>
    </row>
    <row r="2658" spans="1:32" x14ac:dyDescent="0.25">
      <c r="A2658" s="10" t="s">
        <v>15</v>
      </c>
      <c r="B2658" s="7"/>
      <c r="C2658" s="7"/>
      <c r="D2658" s="8"/>
      <c r="E2658" s="8"/>
      <c r="F2658" s="8"/>
      <c r="G2658" s="8"/>
      <c r="H2658" s="8"/>
      <c r="I2658" s="8"/>
      <c r="J2658" s="8"/>
      <c r="K2658" s="8"/>
      <c r="L2658" s="8"/>
      <c r="M2658" s="8"/>
      <c r="N2658" s="8"/>
      <c r="O2658" s="8"/>
      <c r="P2658" s="8"/>
    </row>
    <row r="2659" spans="1:32" x14ac:dyDescent="0.25">
      <c r="A2659" s="11" t="s">
        <v>16</v>
      </c>
      <c r="B2659" s="7"/>
      <c r="C2659" s="7"/>
      <c r="D2659" s="8">
        <v>8634576.201942252</v>
      </c>
      <c r="E2659" s="8">
        <v>7817830.4088322278</v>
      </c>
      <c r="F2659" s="8">
        <v>7691125.0826004744</v>
      </c>
      <c r="G2659" s="8">
        <v>7803084.7682436202</v>
      </c>
      <c r="H2659" s="8">
        <v>8930095.3609381095</v>
      </c>
      <c r="I2659" s="8">
        <v>9965372.2375686653</v>
      </c>
      <c r="J2659" s="8">
        <v>10698018.658823933</v>
      </c>
      <c r="K2659" s="8">
        <v>10916755.86189468</v>
      </c>
      <c r="L2659" s="8">
        <v>10610597.784155969</v>
      </c>
      <c r="M2659" s="8">
        <v>9647931.1742134932</v>
      </c>
      <c r="N2659" s="8">
        <v>8211709.9876177181</v>
      </c>
      <c r="O2659" s="8">
        <v>8044646.9313076073</v>
      </c>
      <c r="P2659" s="8">
        <f>SUM(D2659:O2659)</f>
        <v>108971744.45813876</v>
      </c>
      <c r="U2659" s="22">
        <f>+AF2609+1</f>
        <v>529</v>
      </c>
      <c r="V2659" s="22">
        <f>+U2659+1</f>
        <v>530</v>
      </c>
      <c r="W2659" s="22">
        <f t="shared" ref="W2659:AF2659" si="536">+V2659+1</f>
        <v>531</v>
      </c>
      <c r="X2659" s="22">
        <f t="shared" si="536"/>
        <v>532</v>
      </c>
      <c r="Y2659" s="22">
        <f t="shared" si="536"/>
        <v>533</v>
      </c>
      <c r="Z2659" s="22">
        <f t="shared" si="536"/>
        <v>534</v>
      </c>
      <c r="AA2659" s="22">
        <f t="shared" si="536"/>
        <v>535</v>
      </c>
      <c r="AB2659" s="22">
        <f t="shared" si="536"/>
        <v>536</v>
      </c>
      <c r="AC2659" s="22">
        <f t="shared" si="536"/>
        <v>537</v>
      </c>
      <c r="AD2659" s="22">
        <f t="shared" si="536"/>
        <v>538</v>
      </c>
      <c r="AE2659" s="22">
        <f t="shared" si="536"/>
        <v>539</v>
      </c>
      <c r="AF2659" s="22">
        <f t="shared" si="536"/>
        <v>540</v>
      </c>
    </row>
    <row r="2660" spans="1:32" x14ac:dyDescent="0.25">
      <c r="A2660" s="11" t="s">
        <v>17</v>
      </c>
      <c r="B2660" s="7"/>
      <c r="C2660" s="7"/>
      <c r="D2660" s="8">
        <v>5810015.9897244349</v>
      </c>
      <c r="E2660" s="8">
        <v>5303416.9030538304</v>
      </c>
      <c r="F2660" s="8">
        <v>5400747.9706717245</v>
      </c>
      <c r="G2660" s="8">
        <v>5492107.2027626568</v>
      </c>
      <c r="H2660" s="8">
        <v>6036592.6334095942</v>
      </c>
      <c r="I2660" s="8">
        <v>6349343.8147630915</v>
      </c>
      <c r="J2660" s="8">
        <v>6551506.7837646781</v>
      </c>
      <c r="K2660" s="8">
        <v>6566343.5040234607</v>
      </c>
      <c r="L2660" s="8">
        <v>6467052.5499469107</v>
      </c>
      <c r="M2660" s="8">
        <v>6140020.0227156561</v>
      </c>
      <c r="N2660" s="8">
        <v>5656952.647005464</v>
      </c>
      <c r="O2660" s="8">
        <v>5730208.7908447236</v>
      </c>
      <c r="P2660" s="8">
        <f>SUM(D2660:O2660)</f>
        <v>71504308.81268622</v>
      </c>
    </row>
    <row r="2661" spans="1:32" x14ac:dyDescent="0.25">
      <c r="A2661" s="11" t="s">
        <v>18</v>
      </c>
      <c r="B2661" s="7"/>
      <c r="C2661" s="7"/>
      <c r="D2661" s="8">
        <v>292452.13329785923</v>
      </c>
      <c r="E2661" s="8">
        <v>291716.45440762513</v>
      </c>
      <c r="F2661" s="8">
        <v>292067.90995997016</v>
      </c>
      <c r="G2661" s="8">
        <v>292646.51217352098</v>
      </c>
      <c r="H2661" s="8">
        <v>293794.38283318008</v>
      </c>
      <c r="I2661" s="8">
        <v>294683.00976876036</v>
      </c>
      <c r="J2661" s="8">
        <v>295326.55469058233</v>
      </c>
      <c r="K2661" s="8">
        <v>295399.59941578005</v>
      </c>
      <c r="L2661" s="8">
        <v>294699.46010020474</v>
      </c>
      <c r="M2661" s="8">
        <v>293638.48081326066</v>
      </c>
      <c r="N2661" s="8">
        <v>292050.28844520735</v>
      </c>
      <c r="O2661" s="8">
        <v>291744.81043751282</v>
      </c>
      <c r="P2661" s="8">
        <f t="shared" ref="P2661:P2664" si="537">SUM(D2661:O2661)</f>
        <v>3520219.5963434633</v>
      </c>
    </row>
    <row r="2662" spans="1:32" x14ac:dyDescent="0.25">
      <c r="A2662" s="11" t="s">
        <v>19</v>
      </c>
      <c r="B2662" s="7"/>
      <c r="C2662" s="7"/>
      <c r="D2662" s="8">
        <v>62039.219081192728</v>
      </c>
      <c r="E2662" s="8">
        <v>57332.560497675266</v>
      </c>
      <c r="F2662" s="8">
        <v>57376.661100610072</v>
      </c>
      <c r="G2662" s="8">
        <v>60092.65846332306</v>
      </c>
      <c r="H2662" s="8">
        <v>59697.711372159421</v>
      </c>
      <c r="I2662" s="8">
        <v>55636.036030976764</v>
      </c>
      <c r="J2662" s="8">
        <v>57761.832590244725</v>
      </c>
      <c r="K2662" s="8">
        <v>67419.189197432977</v>
      </c>
      <c r="L2662" s="8">
        <v>59016.296770121138</v>
      </c>
      <c r="M2662" s="8">
        <v>54861.131775257832</v>
      </c>
      <c r="N2662" s="8">
        <v>54119.974668964016</v>
      </c>
      <c r="O2662" s="8">
        <v>62789.048798308082</v>
      </c>
      <c r="P2662" s="8">
        <f t="shared" si="537"/>
        <v>708142.32034626615</v>
      </c>
    </row>
    <row r="2663" spans="1:32" x14ac:dyDescent="0.25">
      <c r="A2663" s="11" t="s">
        <v>20</v>
      </c>
      <c r="B2663" s="7"/>
      <c r="C2663" s="7"/>
      <c r="D2663" s="8">
        <v>1542.3554061245998</v>
      </c>
      <c r="E2663" s="8">
        <v>1591.9007347766303</v>
      </c>
      <c r="F2663" s="8">
        <v>1795.178230500833</v>
      </c>
      <c r="G2663" s="8">
        <v>1788.0934047792628</v>
      </c>
      <c r="H2663" s="8">
        <v>2027.1358845333962</v>
      </c>
      <c r="I2663" s="8">
        <v>1903.2687482383512</v>
      </c>
      <c r="J2663" s="8">
        <v>1818.1710159642507</v>
      </c>
      <c r="K2663" s="8">
        <v>1802.4428848918676</v>
      </c>
      <c r="L2663" s="8">
        <v>1937.3906208960175</v>
      </c>
      <c r="M2663" s="8">
        <v>1846.0070097108726</v>
      </c>
      <c r="N2663" s="8">
        <v>1785.5164103528086</v>
      </c>
      <c r="O2663" s="8">
        <v>1703.9771178558447</v>
      </c>
      <c r="P2663" s="8">
        <f t="shared" si="537"/>
        <v>21541.437468624732</v>
      </c>
    </row>
    <row r="2664" spans="1:32" x14ac:dyDescent="0.25">
      <c r="A2664" s="11" t="s">
        <v>21</v>
      </c>
      <c r="B2664" s="7"/>
      <c r="C2664" s="7"/>
      <c r="D2664" s="8">
        <v>7733.1334145545934</v>
      </c>
      <c r="E2664" s="8">
        <v>7054.2501608848888</v>
      </c>
      <c r="F2664" s="8">
        <v>6640.433222961442</v>
      </c>
      <c r="G2664" s="8">
        <v>7712.366207599649</v>
      </c>
      <c r="H2664" s="8">
        <v>7829.8504833221641</v>
      </c>
      <c r="I2664" s="8">
        <v>7716.2167463302903</v>
      </c>
      <c r="J2664" s="8">
        <v>8106.5663738959402</v>
      </c>
      <c r="K2664" s="8">
        <v>8149.9069029312941</v>
      </c>
      <c r="L2664" s="8">
        <v>8087.472344084882</v>
      </c>
      <c r="M2664" s="8">
        <v>8009.1148793495549</v>
      </c>
      <c r="N2664" s="8">
        <v>7267.2993911743051</v>
      </c>
      <c r="O2664" s="8">
        <v>6923.5832963943421</v>
      </c>
      <c r="P2664" s="8">
        <f t="shared" si="537"/>
        <v>91230.193423483346</v>
      </c>
    </row>
    <row r="2665" spans="1:32" x14ac:dyDescent="0.25">
      <c r="A2665" s="11"/>
      <c r="B2665" s="7"/>
      <c r="C2665" s="7"/>
      <c r="D2665" s="8"/>
      <c r="E2665" s="8"/>
      <c r="F2665" s="8"/>
      <c r="G2665" s="8"/>
      <c r="H2665" s="8"/>
      <c r="I2665" s="8"/>
      <c r="J2665" s="8"/>
      <c r="K2665" s="8"/>
      <c r="L2665" s="8"/>
      <c r="M2665" s="8"/>
      <c r="N2665" s="8"/>
      <c r="O2665" s="8"/>
      <c r="P2665" s="8"/>
    </row>
    <row r="2666" spans="1:32" x14ac:dyDescent="0.25">
      <c r="A2666" s="10" t="s">
        <v>22</v>
      </c>
      <c r="B2666" s="7"/>
      <c r="C2666" s="7"/>
      <c r="D2666" s="8"/>
      <c r="E2666" s="8"/>
      <c r="F2666" s="8"/>
      <c r="G2666" s="8"/>
      <c r="H2666" s="8"/>
      <c r="I2666" s="8"/>
      <c r="J2666" s="8"/>
      <c r="K2666" s="8"/>
      <c r="L2666" s="8"/>
      <c r="M2666" s="8"/>
      <c r="N2666" s="8"/>
      <c r="O2666" s="8"/>
      <c r="P2666" s="8"/>
    </row>
    <row r="2667" spans="1:32" x14ac:dyDescent="0.25">
      <c r="A2667" s="10" t="s">
        <v>23</v>
      </c>
      <c r="B2667" s="7"/>
      <c r="C2667" s="7"/>
      <c r="D2667" s="8">
        <f t="shared" ref="D2667:P2667" si="538">SUM(D2659:D2666)</f>
        <v>14808359.032866418</v>
      </c>
      <c r="E2667" s="8">
        <f t="shared" si="538"/>
        <v>13478942.477687018</v>
      </c>
      <c r="F2667" s="8">
        <f t="shared" si="538"/>
        <v>13449753.235786241</v>
      </c>
      <c r="G2667" s="8">
        <f t="shared" si="538"/>
        <v>13657431.601255501</v>
      </c>
      <c r="H2667" s="8">
        <f t="shared" si="538"/>
        <v>15330037.074920898</v>
      </c>
      <c r="I2667" s="8">
        <f t="shared" si="538"/>
        <v>16674654.583626062</v>
      </c>
      <c r="J2667" s="8">
        <f t="shared" si="538"/>
        <v>17612538.567259297</v>
      </c>
      <c r="K2667" s="8">
        <f t="shared" si="538"/>
        <v>17855870.504319176</v>
      </c>
      <c r="L2667" s="8">
        <f t="shared" si="538"/>
        <v>17441390.953938186</v>
      </c>
      <c r="M2667" s="8">
        <f t="shared" si="538"/>
        <v>16146305.931406729</v>
      </c>
      <c r="N2667" s="8">
        <f t="shared" si="538"/>
        <v>14223885.713538881</v>
      </c>
      <c r="O2667" s="8">
        <f t="shared" si="538"/>
        <v>14138017.1418024</v>
      </c>
      <c r="P2667" s="8">
        <f t="shared" si="538"/>
        <v>184817186.81840679</v>
      </c>
    </row>
    <row r="2668" spans="1:32" x14ac:dyDescent="0.25">
      <c r="A2668" s="10"/>
      <c r="B2668" s="7"/>
      <c r="C2668" s="7"/>
      <c r="D2668" s="8"/>
      <c r="E2668" s="8"/>
      <c r="F2668" s="8"/>
      <c r="G2668" s="8"/>
      <c r="H2668" s="8"/>
      <c r="I2668" s="8"/>
      <c r="J2668" s="8"/>
      <c r="K2668" s="8"/>
      <c r="L2668" s="8"/>
      <c r="M2668" s="8"/>
      <c r="N2668" s="8"/>
      <c r="O2668" s="8"/>
      <c r="P2668" s="8"/>
    </row>
    <row r="2669" spans="1:32" x14ac:dyDescent="0.25">
      <c r="A2669" s="11" t="s">
        <v>24</v>
      </c>
      <c r="B2669" s="7"/>
      <c r="C2669" s="7"/>
      <c r="D2669" s="8">
        <v>569826.84732229239</v>
      </c>
      <c r="E2669" s="8">
        <v>565448.40999156178</v>
      </c>
      <c r="F2669" s="8">
        <v>546640.48950846936</v>
      </c>
      <c r="G2669" s="8">
        <v>645110.66079735581</v>
      </c>
      <c r="H2669" s="8">
        <v>701446.39724233618</v>
      </c>
      <c r="I2669" s="8">
        <v>722616.68773293728</v>
      </c>
      <c r="J2669" s="8">
        <v>752505.95830936753</v>
      </c>
      <c r="K2669" s="8">
        <v>726616.61383636936</v>
      </c>
      <c r="L2669" s="8">
        <v>768644.33481879171</v>
      </c>
      <c r="M2669" s="8">
        <v>740757.53640088555</v>
      </c>
      <c r="N2669" s="8">
        <v>678484.52091385308</v>
      </c>
      <c r="O2669" s="8">
        <v>608559.11022425524</v>
      </c>
      <c r="P2669" s="8">
        <f>SUM(D2669:O2669)</f>
        <v>8026657.5670984751</v>
      </c>
    </row>
    <row r="2670" spans="1:32" x14ac:dyDescent="0.25">
      <c r="A2670" s="7"/>
      <c r="B2670" s="7"/>
      <c r="C2670" s="7"/>
      <c r="D2670" s="8"/>
      <c r="E2670" s="8"/>
      <c r="F2670" s="8"/>
      <c r="G2670" s="8"/>
      <c r="H2670" s="8"/>
      <c r="I2670" s="8"/>
      <c r="J2670" s="8"/>
      <c r="K2670" s="8"/>
      <c r="L2670" s="8"/>
      <c r="M2670" s="8"/>
      <c r="N2670" s="8"/>
      <c r="O2670" s="8"/>
      <c r="P2670" s="8"/>
    </row>
    <row r="2671" spans="1:32" x14ac:dyDescent="0.25">
      <c r="A2671" s="10" t="s">
        <v>25</v>
      </c>
      <c r="B2671" s="7"/>
      <c r="C2671" s="7"/>
      <c r="D2671" s="8">
        <f t="shared" ref="D2671:P2671" si="539">SUM(D2667:D2669)</f>
        <v>15378185.880188711</v>
      </c>
      <c r="E2671" s="8">
        <f t="shared" si="539"/>
        <v>14044390.88767858</v>
      </c>
      <c r="F2671" s="8">
        <f t="shared" si="539"/>
        <v>13996393.725294709</v>
      </c>
      <c r="G2671" s="8">
        <f t="shared" si="539"/>
        <v>14302542.262052856</v>
      </c>
      <c r="H2671" s="8">
        <f t="shared" si="539"/>
        <v>16031483.472163234</v>
      </c>
      <c r="I2671" s="8">
        <f t="shared" si="539"/>
        <v>17397271.271359</v>
      </c>
      <c r="J2671" s="8">
        <f t="shared" si="539"/>
        <v>18365044.525568664</v>
      </c>
      <c r="K2671" s="8">
        <f t="shared" si="539"/>
        <v>18582487.118155546</v>
      </c>
      <c r="L2671" s="8">
        <f t="shared" si="539"/>
        <v>18210035.288756978</v>
      </c>
      <c r="M2671" s="8">
        <f t="shared" si="539"/>
        <v>16887063.467807613</v>
      </c>
      <c r="N2671" s="8">
        <f t="shared" si="539"/>
        <v>14902370.234452734</v>
      </c>
      <c r="O2671" s="8">
        <f t="shared" si="539"/>
        <v>14746576.252026655</v>
      </c>
      <c r="P2671" s="8">
        <f t="shared" si="539"/>
        <v>192843844.38550526</v>
      </c>
    </row>
    <row r="2672" spans="1:32" x14ac:dyDescent="0.25">
      <c r="A2672" s="7"/>
      <c r="B2672" s="7"/>
      <c r="C2672" s="7"/>
      <c r="D2672" s="8"/>
      <c r="E2672" s="8"/>
      <c r="F2672" s="8"/>
      <c r="G2672" s="8"/>
      <c r="H2672" s="8"/>
      <c r="I2672" s="8"/>
      <c r="J2672" s="8"/>
      <c r="K2672" s="8"/>
      <c r="L2672" s="8"/>
      <c r="M2672" s="8"/>
      <c r="N2672" s="8"/>
      <c r="O2672" s="8"/>
      <c r="P2672" s="8"/>
    </row>
    <row r="2673" spans="1:16" x14ac:dyDescent="0.25">
      <c r="A2673" s="10" t="s">
        <v>26</v>
      </c>
      <c r="B2673" s="7"/>
      <c r="C2673" s="7"/>
      <c r="D2673" s="8"/>
      <c r="E2673" s="8"/>
      <c r="F2673" s="8"/>
      <c r="G2673" s="8"/>
      <c r="H2673" s="8"/>
      <c r="I2673" s="8"/>
      <c r="J2673" s="8"/>
      <c r="K2673" s="8"/>
      <c r="L2673" s="8"/>
      <c r="M2673" s="8"/>
      <c r="N2673" s="8"/>
      <c r="O2673" s="8"/>
      <c r="P2673" s="8"/>
    </row>
    <row r="2674" spans="1:16" x14ac:dyDescent="0.25">
      <c r="A2674" s="11" t="s">
        <v>16</v>
      </c>
      <c r="B2674" s="7"/>
      <c r="C2674" s="7"/>
      <c r="D2674" s="13">
        <v>7223301.7150372211</v>
      </c>
      <c r="E2674" s="13">
        <v>7226675.6995107727</v>
      </c>
      <c r="F2674" s="13">
        <v>7229571.8462632932</v>
      </c>
      <c r="G2674" s="13">
        <v>7233117.693379459</v>
      </c>
      <c r="H2674" s="13">
        <v>7238303.7314239973</v>
      </c>
      <c r="I2674" s="13">
        <v>7244579.6833555121</v>
      </c>
      <c r="J2674" s="13">
        <v>7251128.9288943373</v>
      </c>
      <c r="K2674" s="13">
        <v>7257807.6380886342</v>
      </c>
      <c r="L2674" s="13">
        <v>7263870.043936627</v>
      </c>
      <c r="M2674" s="13">
        <v>7269210.8848910211</v>
      </c>
      <c r="N2674" s="13">
        <v>7273830.4696744177</v>
      </c>
      <c r="O2674" s="13">
        <v>7278379.5609685984</v>
      </c>
      <c r="P2674" s="8">
        <f>AVERAGE(C2674:O2674)</f>
        <v>7249148.1579519911</v>
      </c>
    </row>
    <row r="2675" spans="1:16" x14ac:dyDescent="0.25">
      <c r="A2675" s="11" t="s">
        <v>17</v>
      </c>
      <c r="B2675" s="7"/>
      <c r="C2675" s="7"/>
      <c r="D2675" s="13">
        <v>717506.61865450325</v>
      </c>
      <c r="E2675" s="13">
        <v>718886.40267476789</v>
      </c>
      <c r="F2675" s="13">
        <v>720543.91174430412</v>
      </c>
      <c r="G2675" s="13">
        <v>721773.29724114272</v>
      </c>
      <c r="H2675" s="13">
        <v>722017.8682873192</v>
      </c>
      <c r="I2675" s="13">
        <v>721620.15735308442</v>
      </c>
      <c r="J2675" s="13">
        <v>721031.28253932355</v>
      </c>
      <c r="K2675" s="13">
        <v>720619.46166990104</v>
      </c>
      <c r="L2675" s="13">
        <v>720578.77435151767</v>
      </c>
      <c r="M2675" s="13">
        <v>720973.43117281771</v>
      </c>
      <c r="N2675" s="13">
        <v>721796.41720860486</v>
      </c>
      <c r="O2675" s="13">
        <v>722638.7348596009</v>
      </c>
      <c r="P2675" s="8">
        <f>AVERAGE(D2675:O2675)</f>
        <v>720832.19647974067</v>
      </c>
    </row>
    <row r="2676" spans="1:16" x14ac:dyDescent="0.25">
      <c r="A2676" s="11" t="s">
        <v>18</v>
      </c>
      <c r="B2676" s="7"/>
      <c r="C2676" s="7"/>
      <c r="D2676" s="13">
        <v>17021.125035983288</v>
      </c>
      <c r="E2676" s="13">
        <v>17597.822250883321</v>
      </c>
      <c r="F2676" s="13">
        <v>18374.633361922202</v>
      </c>
      <c r="G2676" s="13">
        <v>18929.868912852417</v>
      </c>
      <c r="H2676" s="13">
        <v>18829.729223311853</v>
      </c>
      <c r="I2676" s="13">
        <v>18281.958870802486</v>
      </c>
      <c r="J2676" s="13">
        <v>17652.060040176479</v>
      </c>
      <c r="K2676" s="13">
        <v>17162.736182865661</v>
      </c>
      <c r="L2676" s="13">
        <v>16918.583383208403</v>
      </c>
      <c r="M2676" s="13">
        <v>16960.652606020991</v>
      </c>
      <c r="N2676" s="13">
        <v>17295.650060025098</v>
      </c>
      <c r="O2676" s="13">
        <v>17682.802414255264</v>
      </c>
      <c r="P2676" s="8">
        <f>AVERAGE(D2676:O2676)</f>
        <v>17725.635195192288</v>
      </c>
    </row>
    <row r="2677" spans="1:16" x14ac:dyDescent="0.25">
      <c r="A2677" s="11" t="s">
        <v>19</v>
      </c>
      <c r="B2677" s="7"/>
      <c r="C2677" s="7"/>
      <c r="D2677" s="13">
        <v>7291.1947487805819</v>
      </c>
      <c r="E2677" s="13">
        <v>7295.5403547350616</v>
      </c>
      <c r="F2677" s="13">
        <v>7299.8847363098439</v>
      </c>
      <c r="G2677" s="13">
        <v>7304.2278870496511</v>
      </c>
      <c r="H2677" s="13">
        <v>7308.5698005490749</v>
      </c>
      <c r="I2677" s="13">
        <v>7312.9104704500232</v>
      </c>
      <c r="J2677" s="13">
        <v>7317.2498904418881</v>
      </c>
      <c r="K2677" s="13">
        <v>7321.5880542626301</v>
      </c>
      <c r="L2677" s="13">
        <v>7325.9249556957948</v>
      </c>
      <c r="M2677" s="13">
        <v>7330.2605885736466</v>
      </c>
      <c r="N2677" s="13">
        <v>7334.5949467725632</v>
      </c>
      <c r="O2677" s="13">
        <v>7338.9280242166451</v>
      </c>
      <c r="P2677" s="8">
        <f>AVERAGE(D2677:O2677)</f>
        <v>7315.0728714864499</v>
      </c>
    </row>
    <row r="2678" spans="1:16" x14ac:dyDescent="0.25">
      <c r="A2678" s="11" t="s">
        <v>20</v>
      </c>
      <c r="B2678" s="7"/>
      <c r="C2678" s="7"/>
      <c r="D2678" s="13">
        <v>140.37708562468333</v>
      </c>
      <c r="E2678" s="13">
        <v>140.37708562468333</v>
      </c>
      <c r="F2678" s="13">
        <v>140.37708562468333</v>
      </c>
      <c r="G2678" s="13">
        <v>140.37708562468333</v>
      </c>
      <c r="H2678" s="13">
        <v>140.37708562468333</v>
      </c>
      <c r="I2678" s="13">
        <v>140.37708562468333</v>
      </c>
      <c r="J2678" s="13">
        <v>140.37708562468333</v>
      </c>
      <c r="K2678" s="13">
        <v>140.37708562468333</v>
      </c>
      <c r="L2678" s="13">
        <v>140.37708562468333</v>
      </c>
      <c r="M2678" s="13">
        <v>140.37708562468333</v>
      </c>
      <c r="N2678" s="13">
        <v>140.37708562468333</v>
      </c>
      <c r="O2678" s="13">
        <v>139.38534015769463</v>
      </c>
      <c r="P2678" s="8">
        <f>AVERAGE(D2678:O2678)</f>
        <v>140.29444016910094</v>
      </c>
    </row>
    <row r="2679" spans="1:16" x14ac:dyDescent="0.25">
      <c r="A2679" s="11" t="s">
        <v>21</v>
      </c>
      <c r="B2679" s="7"/>
      <c r="C2679" s="7"/>
      <c r="D2679" s="13">
        <v>27</v>
      </c>
      <c r="E2679" s="13">
        <v>27</v>
      </c>
      <c r="F2679" s="13">
        <v>27</v>
      </c>
      <c r="G2679" s="13">
        <v>27</v>
      </c>
      <c r="H2679" s="13">
        <v>27</v>
      </c>
      <c r="I2679" s="13">
        <v>27</v>
      </c>
      <c r="J2679" s="13">
        <v>27</v>
      </c>
      <c r="K2679" s="13">
        <v>27</v>
      </c>
      <c r="L2679" s="13">
        <v>27</v>
      </c>
      <c r="M2679" s="13">
        <v>27</v>
      </c>
      <c r="N2679" s="13">
        <v>27</v>
      </c>
      <c r="O2679" s="13">
        <v>27</v>
      </c>
      <c r="P2679" s="8">
        <f>AVERAGE(D2679:O2679)</f>
        <v>27</v>
      </c>
    </row>
    <row r="2680" spans="1:16" x14ac:dyDescent="0.25">
      <c r="A2680" s="11"/>
      <c r="B2680" s="7"/>
      <c r="C2680" s="7"/>
      <c r="D2680" s="8"/>
      <c r="E2680" s="8"/>
      <c r="F2680" s="8"/>
      <c r="G2680" s="8"/>
      <c r="H2680" s="8"/>
      <c r="I2680" s="8"/>
      <c r="J2680" s="8"/>
      <c r="K2680" s="8"/>
      <c r="L2680" s="8"/>
      <c r="M2680" s="8"/>
      <c r="N2680" s="8"/>
      <c r="O2680" s="8"/>
      <c r="P2680" s="8"/>
    </row>
    <row r="2681" spans="1:16" x14ac:dyDescent="0.25">
      <c r="A2681" s="10" t="s">
        <v>22</v>
      </c>
      <c r="B2681" s="7"/>
      <c r="C2681" s="7"/>
      <c r="D2681" s="8"/>
      <c r="E2681" s="8"/>
      <c r="F2681" s="8"/>
      <c r="G2681" s="8"/>
      <c r="H2681" s="8"/>
      <c r="I2681" s="8"/>
      <c r="J2681" s="8"/>
      <c r="K2681" s="8"/>
      <c r="L2681" s="8"/>
      <c r="M2681" s="8"/>
      <c r="N2681" s="8"/>
      <c r="O2681" s="8"/>
      <c r="P2681" s="8"/>
    </row>
    <row r="2682" spans="1:16" x14ac:dyDescent="0.25">
      <c r="A2682" s="10" t="s">
        <v>26</v>
      </c>
      <c r="B2682" s="7"/>
      <c r="C2682" s="7"/>
      <c r="D2682" s="8">
        <f t="shared" ref="D2682:P2682" si="540">SUM(D2674:D2681)</f>
        <v>7965288.030562113</v>
      </c>
      <c r="E2682" s="8">
        <f t="shared" si="540"/>
        <v>7970622.8418767834</v>
      </c>
      <c r="F2682" s="8">
        <f t="shared" si="540"/>
        <v>7975957.6531914538</v>
      </c>
      <c r="G2682" s="8">
        <f t="shared" si="540"/>
        <v>7981292.4645061279</v>
      </c>
      <c r="H2682" s="8">
        <f t="shared" si="540"/>
        <v>7986627.275820802</v>
      </c>
      <c r="I2682" s="8">
        <f t="shared" si="540"/>
        <v>7991962.0871354733</v>
      </c>
      <c r="J2682" s="8">
        <f t="shared" si="540"/>
        <v>7997296.8984499043</v>
      </c>
      <c r="K2682" s="8">
        <f t="shared" si="540"/>
        <v>8003078.8010812886</v>
      </c>
      <c r="L2682" s="8">
        <f t="shared" si="540"/>
        <v>8008860.7037126729</v>
      </c>
      <c r="M2682" s="8">
        <f t="shared" si="540"/>
        <v>8014642.6063440572</v>
      </c>
      <c r="N2682" s="8">
        <f t="shared" si="540"/>
        <v>8020424.5089754444</v>
      </c>
      <c r="O2682" s="8">
        <f t="shared" si="540"/>
        <v>8026206.4116068287</v>
      </c>
      <c r="P2682" s="8">
        <f t="shared" si="540"/>
        <v>7995188.3569385791</v>
      </c>
    </row>
    <row r="2683" spans="1:16" x14ac:dyDescent="0.25">
      <c r="A2683" s="10"/>
      <c r="B2683" s="7"/>
      <c r="C2683" s="7"/>
      <c r="D2683" s="8"/>
      <c r="E2683" s="8"/>
      <c r="F2683" s="8"/>
      <c r="G2683" s="8"/>
      <c r="H2683" s="8"/>
      <c r="I2683" s="8"/>
      <c r="J2683" s="8"/>
      <c r="K2683" s="8"/>
      <c r="L2683" s="8"/>
      <c r="M2683" s="8"/>
      <c r="N2683" s="8"/>
      <c r="O2683" s="8"/>
      <c r="P2683" s="8"/>
    </row>
    <row r="2684" spans="1:16" x14ac:dyDescent="0.25">
      <c r="A2684" s="11" t="s">
        <v>24</v>
      </c>
      <c r="B2684" s="7"/>
      <c r="C2684" s="7"/>
      <c r="D2684" s="13">
        <v>2</v>
      </c>
      <c r="E2684" s="13">
        <v>2</v>
      </c>
      <c r="F2684" s="13">
        <v>2</v>
      </c>
      <c r="G2684" s="13">
        <v>2</v>
      </c>
      <c r="H2684" s="13">
        <v>2</v>
      </c>
      <c r="I2684" s="13">
        <v>2</v>
      </c>
      <c r="J2684" s="13">
        <v>2</v>
      </c>
      <c r="K2684" s="13">
        <v>2</v>
      </c>
      <c r="L2684" s="13">
        <v>2</v>
      </c>
      <c r="M2684" s="13">
        <v>2</v>
      </c>
      <c r="N2684" s="13">
        <v>2</v>
      </c>
      <c r="O2684" s="13">
        <v>2</v>
      </c>
      <c r="P2684" s="8">
        <f>AVERAGE(D2684:O2684)</f>
        <v>2</v>
      </c>
    </row>
    <row r="2685" spans="1:16" x14ac:dyDescent="0.25">
      <c r="A2685" s="7"/>
      <c r="B2685" s="7"/>
      <c r="C2685" s="7"/>
      <c r="D2685" s="8"/>
      <c r="E2685" s="8"/>
      <c r="F2685" s="8"/>
      <c r="G2685" s="8"/>
      <c r="H2685" s="8"/>
      <c r="I2685" s="8"/>
      <c r="J2685" s="8"/>
      <c r="K2685" s="8"/>
      <c r="L2685" s="8"/>
      <c r="M2685" s="8"/>
      <c r="N2685" s="8"/>
      <c r="O2685" s="8"/>
      <c r="P2685" s="8"/>
    </row>
    <row r="2686" spans="1:16" x14ac:dyDescent="0.25">
      <c r="A2686" s="14" t="s">
        <v>27</v>
      </c>
      <c r="B2686" s="7"/>
      <c r="C2686" s="7"/>
      <c r="D2686" s="8">
        <f t="shared" ref="D2686:P2686" si="541">SUM(D2682:D2684)</f>
        <v>7965290.030562113</v>
      </c>
      <c r="E2686" s="8">
        <f t="shared" si="541"/>
        <v>7970624.8418767834</v>
      </c>
      <c r="F2686" s="8">
        <f t="shared" si="541"/>
        <v>7975959.6531914538</v>
      </c>
      <c r="G2686" s="8">
        <f t="shared" si="541"/>
        <v>7981294.4645061279</v>
      </c>
      <c r="H2686" s="8">
        <f t="shared" si="541"/>
        <v>7986629.275820802</v>
      </c>
      <c r="I2686" s="8">
        <f t="shared" si="541"/>
        <v>7991964.0871354733</v>
      </c>
      <c r="J2686" s="8">
        <f t="shared" si="541"/>
        <v>7997298.8984499043</v>
      </c>
      <c r="K2686" s="8">
        <f t="shared" si="541"/>
        <v>8003080.8010812886</v>
      </c>
      <c r="L2686" s="8">
        <f t="shared" si="541"/>
        <v>8008862.7037126729</v>
      </c>
      <c r="M2686" s="8">
        <f t="shared" si="541"/>
        <v>8014644.6063440572</v>
      </c>
      <c r="N2686" s="8">
        <f t="shared" si="541"/>
        <v>8020426.5089754444</v>
      </c>
      <c r="O2686" s="8">
        <f t="shared" si="541"/>
        <v>8026208.4116068287</v>
      </c>
      <c r="P2686" s="8">
        <f t="shared" si="541"/>
        <v>7995190.3569385791</v>
      </c>
    </row>
    <row r="2687" spans="1:16" x14ac:dyDescent="0.25">
      <c r="A2687" s="7"/>
      <c r="B2687" s="7"/>
      <c r="C2687" s="7"/>
      <c r="D2687" s="8"/>
      <c r="E2687" s="8"/>
      <c r="F2687" s="8"/>
      <c r="G2687" s="8"/>
      <c r="H2687" s="8"/>
      <c r="I2687" s="8"/>
      <c r="J2687" s="8"/>
      <c r="K2687" s="8"/>
      <c r="L2687" s="8"/>
      <c r="M2687" s="8"/>
      <c r="N2687" s="8"/>
      <c r="O2687" s="8"/>
      <c r="P2687" s="8"/>
    </row>
    <row r="2688" spans="1:16" x14ac:dyDescent="0.25">
      <c r="A2688" s="10" t="s">
        <v>28</v>
      </c>
      <c r="B2688" s="7"/>
      <c r="C2688" s="7"/>
      <c r="D2688" s="8"/>
      <c r="E2688" s="8"/>
      <c r="F2688" s="8"/>
      <c r="G2688" s="8"/>
      <c r="H2688" s="8"/>
      <c r="I2688" s="8"/>
      <c r="J2688" s="8"/>
      <c r="K2688" s="8"/>
      <c r="L2688" s="8"/>
      <c r="M2688" s="8"/>
      <c r="N2688" s="8"/>
      <c r="O2688" s="8"/>
      <c r="P2688" s="8"/>
    </row>
    <row r="2689" spans="1:16" x14ac:dyDescent="0.25">
      <c r="A2689" s="11" t="s">
        <v>16</v>
      </c>
      <c r="B2689" s="7"/>
      <c r="C2689" s="7"/>
      <c r="D2689" s="8">
        <f t="shared" ref="D2689:P2694" si="542">(D2659/D2674)*1000</f>
        <v>1195.3780338383331</v>
      </c>
      <c r="E2689" s="8">
        <f t="shared" si="542"/>
        <v>1081.8017486742176</v>
      </c>
      <c r="F2689" s="8">
        <f t="shared" si="542"/>
        <v>1063.842402586502</v>
      </c>
      <c r="G2689" s="8">
        <f t="shared" si="542"/>
        <v>1078.7996406288064</v>
      </c>
      <c r="H2689" s="8">
        <f t="shared" si="542"/>
        <v>1233.7276373426353</v>
      </c>
      <c r="I2689" s="8">
        <f t="shared" si="542"/>
        <v>1375.5625133731635</v>
      </c>
      <c r="J2689" s="8">
        <f t="shared" si="542"/>
        <v>1475.3590459817108</v>
      </c>
      <c r="K2689" s="8">
        <f t="shared" si="542"/>
        <v>1504.1395978317278</v>
      </c>
      <c r="L2689" s="8">
        <f t="shared" si="542"/>
        <v>1460.7361805726352</v>
      </c>
      <c r="M2689" s="8">
        <f t="shared" si="542"/>
        <v>1327.2322576672823</v>
      </c>
      <c r="N2689" s="8">
        <f t="shared" si="542"/>
        <v>1128.9388750333744</v>
      </c>
      <c r="O2689" s="8">
        <f t="shared" si="542"/>
        <v>1105.2799409429308</v>
      </c>
      <c r="P2689" s="8">
        <f t="shared" si="542"/>
        <v>15032.351675500195</v>
      </c>
    </row>
    <row r="2690" spans="1:16" x14ac:dyDescent="0.25">
      <c r="A2690" s="11" t="s">
        <v>17</v>
      </c>
      <c r="B2690" s="7"/>
      <c r="C2690" s="7"/>
      <c r="D2690" s="8">
        <f t="shared" si="542"/>
        <v>8097.5085646172947</v>
      </c>
      <c r="E2690" s="8">
        <f t="shared" si="542"/>
        <v>7377.2669552816042</v>
      </c>
      <c r="F2690" s="8">
        <f t="shared" si="542"/>
        <v>7495.3765934924186</v>
      </c>
      <c r="G2690" s="8">
        <f t="shared" si="542"/>
        <v>7609.1859088654501</v>
      </c>
      <c r="H2690" s="8">
        <f t="shared" si="542"/>
        <v>8360.7247113272242</v>
      </c>
      <c r="I2690" s="8">
        <f t="shared" si="542"/>
        <v>8798.7340016284998</v>
      </c>
      <c r="J2690" s="8">
        <f t="shared" si="542"/>
        <v>9086.3003345591624</v>
      </c>
      <c r="K2690" s="8">
        <f t="shared" si="542"/>
        <v>9112.0818313832187</v>
      </c>
      <c r="L2690" s="8">
        <f t="shared" si="542"/>
        <v>8974.8030057739525</v>
      </c>
      <c r="M2690" s="8">
        <f t="shared" si="542"/>
        <v>8516.2916651832766</v>
      </c>
      <c r="N2690" s="8">
        <f t="shared" si="542"/>
        <v>7837.3243647876961</v>
      </c>
      <c r="O2690" s="8">
        <f t="shared" si="542"/>
        <v>7929.5621925913329</v>
      </c>
      <c r="P2690" s="8">
        <f t="shared" si="542"/>
        <v>99196.885435868404</v>
      </c>
    </row>
    <row r="2691" spans="1:16" x14ac:dyDescent="0.25">
      <c r="A2691" s="11" t="s">
        <v>18</v>
      </c>
      <c r="B2691" s="7"/>
      <c r="C2691" s="7"/>
      <c r="D2691" s="8">
        <f t="shared" si="542"/>
        <v>17181.715819583289</v>
      </c>
      <c r="E2691" s="8">
        <f t="shared" si="542"/>
        <v>16576.849694738932</v>
      </c>
      <c r="F2691" s="8">
        <f t="shared" si="542"/>
        <v>15895.169400507506</v>
      </c>
      <c r="G2691" s="8">
        <f t="shared" si="542"/>
        <v>15459.510761578962</v>
      </c>
      <c r="H2691" s="8">
        <f t="shared" si="542"/>
        <v>15602.68760898869</v>
      </c>
      <c r="I2691" s="8">
        <f t="shared" si="542"/>
        <v>16118.787480667013</v>
      </c>
      <c r="J2691" s="8">
        <f t="shared" si="542"/>
        <v>16730.429990517401</v>
      </c>
      <c r="K2691" s="8">
        <f t="shared" si="542"/>
        <v>17211.684446369971</v>
      </c>
      <c r="L2691" s="8">
        <f t="shared" si="542"/>
        <v>17418.684143064384</v>
      </c>
      <c r="M2691" s="8">
        <f t="shared" si="542"/>
        <v>17312.923484384068</v>
      </c>
      <c r="N2691" s="8">
        <f t="shared" si="542"/>
        <v>16885.765347450812</v>
      </c>
      <c r="O2691" s="8">
        <f t="shared" si="542"/>
        <v>16498.788122086251</v>
      </c>
      <c r="P2691" s="8">
        <f t="shared" si="542"/>
        <v>198594.8349708929</v>
      </c>
    </row>
    <row r="2692" spans="1:16" x14ac:dyDescent="0.25">
      <c r="A2692" s="11" t="s">
        <v>19</v>
      </c>
      <c r="B2692" s="7"/>
      <c r="C2692" s="7"/>
      <c r="D2692" s="8">
        <f t="shared" si="542"/>
        <v>8508.7864497884239</v>
      </c>
      <c r="E2692" s="8">
        <f t="shared" si="542"/>
        <v>7858.5762959236354</v>
      </c>
      <c r="F2692" s="8">
        <f t="shared" si="542"/>
        <v>7859.9406940245035</v>
      </c>
      <c r="G2692" s="8">
        <f t="shared" si="542"/>
        <v>8227.1061900830009</v>
      </c>
      <c r="H2692" s="8">
        <f t="shared" si="542"/>
        <v>8168.1796851245072</v>
      </c>
      <c r="I2692" s="8">
        <f t="shared" si="542"/>
        <v>7607.9197544931822</v>
      </c>
      <c r="J2692" s="8">
        <f t="shared" si="542"/>
        <v>7893.926468972415</v>
      </c>
      <c r="K2692" s="8">
        <f t="shared" si="542"/>
        <v>9208.2740380594769</v>
      </c>
      <c r="L2692" s="8">
        <f t="shared" si="542"/>
        <v>8055.8150850612883</v>
      </c>
      <c r="M2692" s="8">
        <f t="shared" si="542"/>
        <v>7484.1993831399304</v>
      </c>
      <c r="N2692" s="8">
        <f t="shared" si="542"/>
        <v>7378.7271228629188</v>
      </c>
      <c r="O2692" s="8">
        <f t="shared" si="542"/>
        <v>8555.6158326011318</v>
      </c>
      <c r="P2692" s="8">
        <f t="shared" si="542"/>
        <v>96805.914689728728</v>
      </c>
    </row>
    <row r="2693" spans="1:16" x14ac:dyDescent="0.25">
      <c r="A2693" s="11" t="s">
        <v>20</v>
      </c>
      <c r="B2693" s="7"/>
      <c r="C2693" s="7"/>
      <c r="D2693" s="8">
        <f t="shared" si="542"/>
        <v>10987.230567304201</v>
      </c>
      <c r="E2693" s="8">
        <f t="shared" si="542"/>
        <v>11340.175126820819</v>
      </c>
      <c r="F2693" s="8">
        <f t="shared" si="542"/>
        <v>12788.256876200428</v>
      </c>
      <c r="G2693" s="8">
        <f t="shared" si="542"/>
        <v>12737.786917445819</v>
      </c>
      <c r="H2693" s="8">
        <f t="shared" si="542"/>
        <v>14440.646602061617</v>
      </c>
      <c r="I2693" s="8">
        <f t="shared" si="542"/>
        <v>13558.258028856586</v>
      </c>
      <c r="J2693" s="8">
        <f t="shared" si="542"/>
        <v>12952.049886727033</v>
      </c>
      <c r="K2693" s="8">
        <f t="shared" si="542"/>
        <v>12840.007875009862</v>
      </c>
      <c r="L2693" s="8">
        <f t="shared" si="542"/>
        <v>13801.330981296243</v>
      </c>
      <c r="M2693" s="8">
        <f t="shared" si="542"/>
        <v>13150.344313646858</v>
      </c>
      <c r="N2693" s="8">
        <f t="shared" si="542"/>
        <v>12719.429260175855</v>
      </c>
      <c r="O2693" s="8">
        <f t="shared" si="542"/>
        <v>12224.937830104927</v>
      </c>
      <c r="P2693" s="8">
        <f t="shared" si="542"/>
        <v>153544.48431926608</v>
      </c>
    </row>
    <row r="2694" spans="1:16" x14ac:dyDescent="0.25">
      <c r="A2694" s="11" t="s">
        <v>21</v>
      </c>
      <c r="B2694" s="7"/>
      <c r="C2694" s="7"/>
      <c r="D2694" s="8">
        <f>(D2664/D2679)*1000</f>
        <v>286412.34868720715</v>
      </c>
      <c r="E2694" s="8">
        <f t="shared" si="542"/>
        <v>261268.52447721807</v>
      </c>
      <c r="F2694" s="8">
        <f t="shared" si="542"/>
        <v>245941.97122079416</v>
      </c>
      <c r="G2694" s="8">
        <f t="shared" si="542"/>
        <v>285643.19287406106</v>
      </c>
      <c r="H2694" s="8">
        <f t="shared" si="542"/>
        <v>289994.46234526532</v>
      </c>
      <c r="I2694" s="8">
        <f t="shared" si="542"/>
        <v>285785.80541964038</v>
      </c>
      <c r="J2694" s="8">
        <f t="shared" si="542"/>
        <v>300243.19903318299</v>
      </c>
      <c r="K2694" s="8">
        <f t="shared" si="542"/>
        <v>301848.40381227015</v>
      </c>
      <c r="L2694" s="8">
        <f t="shared" si="542"/>
        <v>299536.01274388452</v>
      </c>
      <c r="M2694" s="8">
        <f t="shared" si="542"/>
        <v>296633.88442035386</v>
      </c>
      <c r="N2694" s="8">
        <f t="shared" si="542"/>
        <v>269159.23671015946</v>
      </c>
      <c r="O2694" s="8">
        <f t="shared" si="542"/>
        <v>256429.01097756822</v>
      </c>
      <c r="P2694" s="8">
        <f t="shared" si="542"/>
        <v>3378896.0527216056</v>
      </c>
    </row>
    <row r="2695" spans="1:16" x14ac:dyDescent="0.25">
      <c r="A2695" s="11"/>
      <c r="B2695" s="7"/>
      <c r="C2695" s="7"/>
      <c r="D2695" s="8"/>
      <c r="E2695" s="8"/>
      <c r="F2695" s="8"/>
      <c r="G2695" s="8"/>
      <c r="H2695" s="8"/>
      <c r="I2695" s="8"/>
      <c r="J2695" s="8"/>
      <c r="K2695" s="8"/>
      <c r="L2695" s="8"/>
      <c r="M2695" s="8"/>
      <c r="N2695" s="8"/>
      <c r="O2695" s="8"/>
      <c r="P2695" s="8"/>
    </row>
    <row r="2696" spans="1:16" x14ac:dyDescent="0.25">
      <c r="A2696" s="10" t="s">
        <v>22</v>
      </c>
      <c r="B2696" s="7"/>
      <c r="C2696" s="7"/>
      <c r="D2696" s="8"/>
      <c r="E2696" s="8"/>
      <c r="F2696" s="8"/>
      <c r="G2696" s="8"/>
      <c r="H2696" s="8"/>
      <c r="I2696" s="8"/>
      <c r="J2696" s="8"/>
      <c r="K2696" s="8"/>
      <c r="L2696" s="8"/>
      <c r="M2696" s="8"/>
      <c r="N2696" s="8"/>
      <c r="O2696" s="8"/>
      <c r="P2696" s="8"/>
    </row>
    <row r="2697" spans="1:16" x14ac:dyDescent="0.25">
      <c r="A2697" s="10" t="s">
        <v>28</v>
      </c>
      <c r="B2697" s="7"/>
      <c r="C2697" s="7"/>
      <c r="D2697" s="8">
        <f t="shared" ref="D2697:P2697" si="543">(D2667/D2682)*1000</f>
        <v>1859.111557052054</v>
      </c>
      <c r="E2697" s="8">
        <f t="shared" si="543"/>
        <v>1691.0776918047261</v>
      </c>
      <c r="F2697" s="8">
        <f t="shared" si="543"/>
        <v>1686.2869414062816</v>
      </c>
      <c r="G2697" s="8">
        <f t="shared" si="543"/>
        <v>1711.1804462738237</v>
      </c>
      <c r="H2697" s="8">
        <f t="shared" si="543"/>
        <v>1919.4631908430206</v>
      </c>
      <c r="I2697" s="8">
        <f t="shared" si="543"/>
        <v>2086.4281389005801</v>
      </c>
      <c r="J2697" s="8">
        <f t="shared" si="543"/>
        <v>2202.3114548458357</v>
      </c>
      <c r="K2697" s="8">
        <f t="shared" si="543"/>
        <v>2231.1251642188859</v>
      </c>
      <c r="L2697" s="8">
        <f t="shared" si="543"/>
        <v>2177.7618064767776</v>
      </c>
      <c r="M2697" s="8">
        <f t="shared" si="543"/>
        <v>2014.6008654991037</v>
      </c>
      <c r="N2697" s="8">
        <f t="shared" si="543"/>
        <v>1773.4579631815384</v>
      </c>
      <c r="O2697" s="8">
        <f t="shared" si="543"/>
        <v>1761.4818778342383</v>
      </c>
      <c r="P2697" s="8">
        <f t="shared" si="543"/>
        <v>23116.051625977547</v>
      </c>
    </row>
    <row r="2698" spans="1:16" x14ac:dyDescent="0.25">
      <c r="A2698" s="10"/>
      <c r="B2698" s="7"/>
      <c r="C2698" s="7"/>
      <c r="D2698" s="8"/>
      <c r="E2698" s="8"/>
      <c r="F2698" s="8"/>
      <c r="G2698" s="8"/>
      <c r="H2698" s="8"/>
      <c r="I2698" s="8"/>
      <c r="J2698" s="8"/>
      <c r="K2698" s="8"/>
      <c r="L2698" s="8"/>
      <c r="M2698" s="8"/>
      <c r="N2698" s="8"/>
      <c r="O2698" s="8"/>
      <c r="P2698" s="8"/>
    </row>
    <row r="2699" spans="1:16" x14ac:dyDescent="0.25">
      <c r="A2699" s="11" t="s">
        <v>24</v>
      </c>
      <c r="B2699" s="7"/>
      <c r="C2699" s="7"/>
      <c r="D2699" s="8">
        <f t="shared" ref="D2699:P2699" si="544">(D2669/D2684)*1000</f>
        <v>284913423.66114622</v>
      </c>
      <c r="E2699" s="8">
        <f t="shared" si="544"/>
        <v>282724204.99578089</v>
      </c>
      <c r="F2699" s="8">
        <f t="shared" si="544"/>
        <v>273320244.75423467</v>
      </c>
      <c r="G2699" s="8">
        <f t="shared" si="544"/>
        <v>322555330.39867789</v>
      </c>
      <c r="H2699" s="8">
        <f t="shared" si="544"/>
        <v>350723198.62116808</v>
      </c>
      <c r="I2699" s="8">
        <f t="shared" si="544"/>
        <v>361308343.86646867</v>
      </c>
      <c r="J2699" s="8">
        <f t="shared" si="544"/>
        <v>376252979.15468377</v>
      </c>
      <c r="K2699" s="8">
        <f t="shared" si="544"/>
        <v>363308306.9181847</v>
      </c>
      <c r="L2699" s="8">
        <f t="shared" si="544"/>
        <v>384322167.40939587</v>
      </c>
      <c r="M2699" s="8">
        <f t="shared" si="544"/>
        <v>370378768.20044279</v>
      </c>
      <c r="N2699" s="8">
        <f t="shared" si="544"/>
        <v>339242260.45692652</v>
      </c>
      <c r="O2699" s="8">
        <f t="shared" si="544"/>
        <v>304279555.1121276</v>
      </c>
      <c r="P2699" s="8">
        <f t="shared" si="544"/>
        <v>4013328783.5492377</v>
      </c>
    </row>
    <row r="2700" spans="1:16" x14ac:dyDescent="0.25">
      <c r="A2700" s="7"/>
      <c r="B2700" s="7"/>
      <c r="C2700" s="7"/>
      <c r="D2700" s="8"/>
      <c r="E2700" s="8"/>
      <c r="F2700" s="8"/>
      <c r="G2700" s="8"/>
      <c r="H2700" s="8"/>
      <c r="I2700" s="8"/>
      <c r="J2700" s="8"/>
      <c r="K2700" s="8"/>
      <c r="L2700" s="8"/>
      <c r="M2700" s="8"/>
      <c r="N2700" s="8"/>
      <c r="O2700" s="8"/>
      <c r="P2700" s="8"/>
    </row>
    <row r="2701" spans="1:16" x14ac:dyDescent="0.25">
      <c r="A2701" s="14" t="s">
        <v>29</v>
      </c>
      <c r="B2701" s="7"/>
      <c r="C2701" s="7"/>
      <c r="D2701" s="8">
        <f t="shared" ref="D2701:P2701" si="545">(D2671/D2686)*1000</f>
        <v>1930.6498346179453</v>
      </c>
      <c r="E2701" s="8">
        <f t="shared" si="545"/>
        <v>1762.0188085996595</v>
      </c>
      <c r="F2701" s="8">
        <f t="shared" si="545"/>
        <v>1754.822533448282</v>
      </c>
      <c r="G2701" s="8">
        <f t="shared" si="545"/>
        <v>1792.0078410410936</v>
      </c>
      <c r="H2701" s="8">
        <f t="shared" si="545"/>
        <v>2007.2902996384098</v>
      </c>
      <c r="I2701" s="8">
        <f t="shared" si="545"/>
        <v>2176.8455265412276</v>
      </c>
      <c r="J2701" s="8">
        <f t="shared" si="545"/>
        <v>2296.4059188944798</v>
      </c>
      <c r="K2701" s="8">
        <f t="shared" si="545"/>
        <v>2321.9167193269977</v>
      </c>
      <c r="L2701" s="8">
        <f t="shared" si="545"/>
        <v>2273.7354806089188</v>
      </c>
      <c r="M2701" s="8">
        <f t="shared" si="545"/>
        <v>2107.025862936021</v>
      </c>
      <c r="N2701" s="8">
        <f t="shared" si="545"/>
        <v>1858.0520895959698</v>
      </c>
      <c r="O2701" s="8">
        <f t="shared" si="545"/>
        <v>1837.3029325654434</v>
      </c>
      <c r="P2701" s="8">
        <f t="shared" si="545"/>
        <v>24119.981610962754</v>
      </c>
    </row>
    <row r="2703" spans="1:16" x14ac:dyDescent="0.25">
      <c r="A2703" s="1" t="s">
        <v>89</v>
      </c>
      <c r="B2703" s="2"/>
      <c r="C2703" s="2"/>
      <c r="D2703" s="3"/>
      <c r="E2703" s="3"/>
      <c r="F2703" s="3"/>
      <c r="G2703" s="3"/>
      <c r="H2703" s="3"/>
      <c r="I2703" s="3"/>
      <c r="J2703" s="2"/>
      <c r="K2703" s="3"/>
      <c r="L2703" s="3"/>
      <c r="M2703" s="3"/>
      <c r="N2703" s="3"/>
      <c r="O2703" s="3"/>
      <c r="P2703" s="3"/>
    </row>
    <row r="2704" spans="1:16" x14ac:dyDescent="0.25">
      <c r="A2704" s="1" t="s">
        <v>1</v>
      </c>
      <c r="B2704" s="2"/>
      <c r="C2704" s="2"/>
      <c r="D2704" s="3"/>
      <c r="E2704" s="3"/>
      <c r="F2704" s="3"/>
      <c r="G2704" s="3"/>
      <c r="H2704" s="3"/>
      <c r="I2704" s="2"/>
      <c r="J2704" s="3"/>
      <c r="K2704" s="3"/>
      <c r="L2704" s="3"/>
      <c r="M2704" s="3"/>
      <c r="N2704" s="3"/>
      <c r="O2704" s="3"/>
      <c r="P2704" s="3"/>
    </row>
    <row r="2705" spans="1:32" x14ac:dyDescent="0.25">
      <c r="A2705" s="1" t="s">
        <v>31</v>
      </c>
      <c r="B2705" s="2"/>
      <c r="C2705" s="2"/>
      <c r="D2705" s="3"/>
      <c r="E2705" s="3"/>
      <c r="F2705" s="3"/>
      <c r="G2705" s="3"/>
      <c r="H2705" s="3"/>
      <c r="I2705" s="2"/>
      <c r="J2705" s="3"/>
      <c r="K2705" s="3"/>
      <c r="L2705" s="3"/>
      <c r="M2705" s="3"/>
      <c r="N2705" s="3"/>
      <c r="O2705" s="3"/>
      <c r="P2705" s="3"/>
    </row>
    <row r="2706" spans="1:32" x14ac:dyDescent="0.25">
      <c r="A2706" s="7"/>
      <c r="B2706" s="7"/>
      <c r="C2706" s="7"/>
      <c r="D2706" s="8"/>
      <c r="E2706" s="8"/>
      <c r="F2706" s="8"/>
      <c r="G2706" s="8"/>
      <c r="H2706" s="8"/>
      <c r="I2706" s="8"/>
      <c r="J2706" s="8"/>
      <c r="K2706" s="8"/>
      <c r="L2706" s="8"/>
      <c r="M2706" s="8"/>
      <c r="N2706" s="8"/>
      <c r="O2706" s="8"/>
      <c r="P2706" s="8"/>
    </row>
    <row r="2707" spans="1:32" x14ac:dyDescent="0.25">
      <c r="A2707" s="7"/>
      <c r="B2707" s="7"/>
      <c r="C2707" s="7"/>
      <c r="D2707" s="9" t="s">
        <v>2</v>
      </c>
      <c r="E2707" s="9" t="s">
        <v>3</v>
      </c>
      <c r="F2707" s="9" t="s">
        <v>4</v>
      </c>
      <c r="G2707" s="9" t="s">
        <v>5</v>
      </c>
      <c r="H2707" s="9" t="s">
        <v>6</v>
      </c>
      <c r="I2707" s="9" t="s">
        <v>7</v>
      </c>
      <c r="J2707" s="9" t="s">
        <v>8</v>
      </c>
      <c r="K2707" s="9" t="s">
        <v>9</v>
      </c>
      <c r="L2707" s="9" t="s">
        <v>10</v>
      </c>
      <c r="M2707" s="9" t="s">
        <v>11</v>
      </c>
      <c r="N2707" s="9" t="s">
        <v>12</v>
      </c>
      <c r="O2707" s="9" t="s">
        <v>13</v>
      </c>
      <c r="P2707" s="9" t="s">
        <v>14</v>
      </c>
      <c r="U2707" s="9" t="s">
        <v>2</v>
      </c>
      <c r="V2707" s="9" t="s">
        <v>3</v>
      </c>
      <c r="W2707" s="9" t="s">
        <v>4</v>
      </c>
      <c r="X2707" s="9" t="s">
        <v>5</v>
      </c>
      <c r="Y2707" s="9" t="s">
        <v>6</v>
      </c>
      <c r="Z2707" s="9" t="s">
        <v>7</v>
      </c>
      <c r="AA2707" s="9" t="s">
        <v>8</v>
      </c>
      <c r="AB2707" s="9" t="s">
        <v>9</v>
      </c>
      <c r="AC2707" s="9" t="s">
        <v>10</v>
      </c>
      <c r="AD2707" s="9" t="s">
        <v>11</v>
      </c>
      <c r="AE2707" s="9" t="s">
        <v>12</v>
      </c>
      <c r="AF2707" s="9" t="s">
        <v>13</v>
      </c>
    </row>
    <row r="2708" spans="1:32" x14ac:dyDescent="0.25">
      <c r="A2708" s="10" t="s">
        <v>15</v>
      </c>
      <c r="B2708" s="7"/>
      <c r="C2708" s="7"/>
      <c r="D2708" s="8"/>
      <c r="E2708" s="8"/>
      <c r="F2708" s="8"/>
      <c r="G2708" s="8"/>
      <c r="H2708" s="8"/>
      <c r="I2708" s="8"/>
      <c r="J2708" s="8"/>
      <c r="K2708" s="8"/>
      <c r="L2708" s="8"/>
      <c r="M2708" s="8"/>
      <c r="N2708" s="8"/>
      <c r="O2708" s="8"/>
      <c r="P2708" s="8"/>
    </row>
    <row r="2709" spans="1:32" x14ac:dyDescent="0.25">
      <c r="A2709" s="11" t="s">
        <v>16</v>
      </c>
      <c r="B2709" s="7"/>
      <c r="C2709" s="7"/>
      <c r="D2709" s="8">
        <v>8745542.5679946393</v>
      </c>
      <c r="E2709" s="8">
        <v>7918861.4606502149</v>
      </c>
      <c r="F2709" s="8">
        <v>7791357.5737224873</v>
      </c>
      <c r="G2709" s="8">
        <v>7905271.0831021704</v>
      </c>
      <c r="H2709" s="8">
        <v>9044896.5899851378</v>
      </c>
      <c r="I2709" s="8">
        <v>10090808.730128713</v>
      </c>
      <c r="J2709" s="8">
        <v>10831200.736354107</v>
      </c>
      <c r="K2709" s="8">
        <v>11052021.771530308</v>
      </c>
      <c r="L2709" s="8">
        <v>10742955.570454093</v>
      </c>
      <c r="M2709" s="8">
        <v>9769738.9289545454</v>
      </c>
      <c r="N2709" s="8">
        <v>8317985.9283890948</v>
      </c>
      <c r="O2709" s="8">
        <v>8149783.9086293206</v>
      </c>
      <c r="P2709" s="8">
        <f>SUM(D2709:O2709)</f>
        <v>110360424.84989482</v>
      </c>
      <c r="U2709" s="22">
        <f>+AF2659+1</f>
        <v>541</v>
      </c>
      <c r="V2709" s="22">
        <f>+U2709+1</f>
        <v>542</v>
      </c>
      <c r="W2709" s="22">
        <f t="shared" ref="W2709:AF2709" si="546">+V2709+1</f>
        <v>543</v>
      </c>
      <c r="X2709" s="22">
        <f t="shared" si="546"/>
        <v>544</v>
      </c>
      <c r="Y2709" s="22">
        <f t="shared" si="546"/>
        <v>545</v>
      </c>
      <c r="Z2709" s="22">
        <f t="shared" si="546"/>
        <v>546</v>
      </c>
      <c r="AA2709" s="22">
        <f t="shared" si="546"/>
        <v>547</v>
      </c>
      <c r="AB2709" s="22">
        <f t="shared" si="546"/>
        <v>548</v>
      </c>
      <c r="AC2709" s="22">
        <f t="shared" si="546"/>
        <v>549</v>
      </c>
      <c r="AD2709" s="22">
        <f t="shared" si="546"/>
        <v>550</v>
      </c>
      <c r="AE2709" s="22">
        <f t="shared" si="546"/>
        <v>551</v>
      </c>
      <c r="AF2709" s="22">
        <f t="shared" si="546"/>
        <v>552</v>
      </c>
    </row>
    <row r="2710" spans="1:32" x14ac:dyDescent="0.25">
      <c r="A2710" s="11" t="s">
        <v>17</v>
      </c>
      <c r="B2710" s="7"/>
      <c r="C2710" s="7"/>
      <c r="D2710" s="8">
        <v>5861654.749996407</v>
      </c>
      <c r="E2710" s="8">
        <v>5350864.1067356979</v>
      </c>
      <c r="F2710" s="8">
        <v>5448564.5337968301</v>
      </c>
      <c r="G2710" s="8">
        <v>5541332.6335276961</v>
      </c>
      <c r="H2710" s="8">
        <v>6091371.9007090218</v>
      </c>
      <c r="I2710" s="8">
        <v>6407670.0772729199</v>
      </c>
      <c r="J2710" s="8">
        <v>6611989.4905641312</v>
      </c>
      <c r="K2710" s="8">
        <v>6626881.0425514849</v>
      </c>
      <c r="L2710" s="8">
        <v>6526617.8760008328</v>
      </c>
      <c r="M2710" s="8">
        <v>6196091.3307515932</v>
      </c>
      <c r="N2710" s="8">
        <v>5707530.3078391748</v>
      </c>
      <c r="O2710" s="8">
        <v>5780114.28586658</v>
      </c>
      <c r="P2710" s="8">
        <f>SUM(D2710:O2710)</f>
        <v>72150682.335612357</v>
      </c>
    </row>
    <row r="2711" spans="1:32" x14ac:dyDescent="0.25">
      <c r="A2711" s="11" t="s">
        <v>18</v>
      </c>
      <c r="B2711" s="7"/>
      <c r="C2711" s="7"/>
      <c r="D2711" s="8">
        <v>292452.13329785923</v>
      </c>
      <c r="E2711" s="8">
        <v>291716.45440762513</v>
      </c>
      <c r="F2711" s="8">
        <v>292067.90995997016</v>
      </c>
      <c r="G2711" s="8">
        <v>292646.51217352098</v>
      </c>
      <c r="H2711" s="8">
        <v>293794.38283318008</v>
      </c>
      <c r="I2711" s="8">
        <v>294683.00976876036</v>
      </c>
      <c r="J2711" s="8">
        <v>295326.55469058233</v>
      </c>
      <c r="K2711" s="8">
        <v>295399.59941578005</v>
      </c>
      <c r="L2711" s="8">
        <v>294699.46010020474</v>
      </c>
      <c r="M2711" s="8">
        <v>293638.48081326066</v>
      </c>
      <c r="N2711" s="8">
        <v>292050.28844520735</v>
      </c>
      <c r="O2711" s="8">
        <v>291744.81043751282</v>
      </c>
      <c r="P2711" s="8">
        <f t="shared" ref="P2711:P2714" si="547">SUM(D2711:O2711)</f>
        <v>3520219.5963434633</v>
      </c>
    </row>
    <row r="2712" spans="1:32" x14ac:dyDescent="0.25">
      <c r="A2712" s="11" t="s">
        <v>19</v>
      </c>
      <c r="B2712" s="7"/>
      <c r="C2712" s="7"/>
      <c r="D2712" s="8">
        <v>62039.219081192728</v>
      </c>
      <c r="E2712" s="8">
        <v>57332.560497675266</v>
      </c>
      <c r="F2712" s="8">
        <v>57376.661100610072</v>
      </c>
      <c r="G2712" s="8">
        <v>60092.65846332306</v>
      </c>
      <c r="H2712" s="8">
        <v>59697.711372159421</v>
      </c>
      <c r="I2712" s="8">
        <v>55636.036030976764</v>
      </c>
      <c r="J2712" s="8">
        <v>57761.832590244725</v>
      </c>
      <c r="K2712" s="8">
        <v>67419.189197432977</v>
      </c>
      <c r="L2712" s="8">
        <v>59016.296770121138</v>
      </c>
      <c r="M2712" s="8">
        <v>54861.131775257832</v>
      </c>
      <c r="N2712" s="8">
        <v>54119.974668964016</v>
      </c>
      <c r="O2712" s="8">
        <v>62789.048798308082</v>
      </c>
      <c r="P2712" s="8">
        <f t="shared" si="547"/>
        <v>708142.32034626615</v>
      </c>
    </row>
    <row r="2713" spans="1:32" x14ac:dyDescent="0.25">
      <c r="A2713" s="11" t="s">
        <v>20</v>
      </c>
      <c r="B2713" s="7"/>
      <c r="C2713" s="7"/>
      <c r="D2713" s="8">
        <v>1539.7579606701918</v>
      </c>
      <c r="E2713" s="8">
        <v>1588.9677648265492</v>
      </c>
      <c r="F2713" s="8">
        <v>1792.0314872990966</v>
      </c>
      <c r="G2713" s="8">
        <v>1785.3718183738208</v>
      </c>
      <c r="H2713" s="8">
        <v>2024.5233517181669</v>
      </c>
      <c r="I2713" s="8">
        <v>1900.7771131189315</v>
      </c>
      <c r="J2713" s="8">
        <v>1816.004806071491</v>
      </c>
      <c r="K2713" s="8">
        <v>1800.2628034508209</v>
      </c>
      <c r="L2713" s="8">
        <v>1934.6457046860344</v>
      </c>
      <c r="M2713" s="8">
        <v>1843.1923202124274</v>
      </c>
      <c r="N2713" s="8">
        <v>1782.2960337425059</v>
      </c>
      <c r="O2713" s="8">
        <v>1701.1499544880974</v>
      </c>
      <c r="P2713" s="8">
        <f t="shared" si="547"/>
        <v>21508.981118658136</v>
      </c>
    </row>
    <row r="2714" spans="1:32" x14ac:dyDescent="0.25">
      <c r="A2714" s="11" t="s">
        <v>21</v>
      </c>
      <c r="B2714" s="7"/>
      <c r="C2714" s="7"/>
      <c r="D2714" s="8">
        <v>7733.1334183618401</v>
      </c>
      <c r="E2714" s="8">
        <v>7054.250168426368</v>
      </c>
      <c r="F2714" s="8">
        <v>6640.4332177877595</v>
      </c>
      <c r="G2714" s="8">
        <v>7712.3661860808825</v>
      </c>
      <c r="H2714" s="8">
        <v>7829.8505059778909</v>
      </c>
      <c r="I2714" s="8">
        <v>7716.2167500645228</v>
      </c>
      <c r="J2714" s="8">
        <v>8106.5663818069279</v>
      </c>
      <c r="K2714" s="8">
        <v>8149.9068959773522</v>
      </c>
      <c r="L2714" s="8">
        <v>8087.4723397811686</v>
      </c>
      <c r="M2714" s="8">
        <v>8009.1148785017576</v>
      </c>
      <c r="N2714" s="8">
        <v>7267.2993938856007</v>
      </c>
      <c r="O2714" s="8">
        <v>6923.583294662827</v>
      </c>
      <c r="P2714" s="8">
        <f t="shared" si="547"/>
        <v>91230.193431314881</v>
      </c>
    </row>
    <row r="2715" spans="1:32" x14ac:dyDescent="0.25">
      <c r="A2715" s="11"/>
      <c r="B2715" s="7"/>
      <c r="C2715" s="7"/>
      <c r="D2715" s="8"/>
      <c r="E2715" s="8"/>
      <c r="F2715" s="8"/>
      <c r="G2715" s="8"/>
      <c r="H2715" s="8"/>
      <c r="I2715" s="8"/>
      <c r="J2715" s="8"/>
      <c r="K2715" s="8"/>
      <c r="L2715" s="8"/>
      <c r="M2715" s="8"/>
      <c r="N2715" s="8"/>
      <c r="O2715" s="8"/>
      <c r="P2715" s="8"/>
    </row>
    <row r="2716" spans="1:32" x14ac:dyDescent="0.25">
      <c r="A2716" s="10" t="s">
        <v>22</v>
      </c>
      <c r="B2716" s="7"/>
      <c r="C2716" s="7"/>
      <c r="D2716" s="8"/>
      <c r="E2716" s="8"/>
      <c r="F2716" s="8"/>
      <c r="G2716" s="8"/>
      <c r="H2716" s="8"/>
      <c r="I2716" s="8"/>
      <c r="J2716" s="8"/>
      <c r="K2716" s="8"/>
      <c r="L2716" s="8"/>
      <c r="M2716" s="8"/>
      <c r="N2716" s="8"/>
      <c r="O2716" s="8"/>
      <c r="P2716" s="8"/>
    </row>
    <row r="2717" spans="1:32" x14ac:dyDescent="0.25">
      <c r="A2717" s="10" t="s">
        <v>23</v>
      </c>
      <c r="B2717" s="7"/>
      <c r="C2717" s="7"/>
      <c r="D2717" s="8">
        <f t="shared" ref="D2717:P2717" si="548">SUM(D2709:D2716)</f>
        <v>14970961.56174913</v>
      </c>
      <c r="E2717" s="8">
        <f t="shared" si="548"/>
        <v>13627417.800224464</v>
      </c>
      <c r="F2717" s="8">
        <f t="shared" si="548"/>
        <v>13597799.143284984</v>
      </c>
      <c r="G2717" s="8">
        <f t="shared" si="548"/>
        <v>13808840.625271164</v>
      </c>
      <c r="H2717" s="8">
        <f t="shared" si="548"/>
        <v>15499614.958757196</v>
      </c>
      <c r="I2717" s="8">
        <f t="shared" si="548"/>
        <v>16858414.847064551</v>
      </c>
      <c r="J2717" s="8">
        <f t="shared" si="548"/>
        <v>17806201.185386945</v>
      </c>
      <c r="K2717" s="8">
        <f t="shared" si="548"/>
        <v>18051671.77239443</v>
      </c>
      <c r="L2717" s="8">
        <f t="shared" si="548"/>
        <v>17633311.321369722</v>
      </c>
      <c r="M2717" s="8">
        <f t="shared" si="548"/>
        <v>16324182.179493373</v>
      </c>
      <c r="N2717" s="8">
        <f t="shared" si="548"/>
        <v>14380736.094770068</v>
      </c>
      <c r="O2717" s="8">
        <f t="shared" si="548"/>
        <v>14293056.786980875</v>
      </c>
      <c r="P2717" s="8">
        <f t="shared" si="548"/>
        <v>186852208.27674687</v>
      </c>
    </row>
    <row r="2718" spans="1:32" x14ac:dyDescent="0.25">
      <c r="A2718" s="10"/>
      <c r="B2718" s="7"/>
      <c r="C2718" s="7"/>
      <c r="D2718" s="8"/>
      <c r="E2718" s="8"/>
      <c r="F2718" s="8"/>
      <c r="G2718" s="8"/>
      <c r="H2718" s="8"/>
      <c r="I2718" s="8"/>
      <c r="J2718" s="8"/>
      <c r="K2718" s="8"/>
      <c r="L2718" s="8"/>
      <c r="M2718" s="8"/>
      <c r="N2718" s="8"/>
      <c r="O2718" s="8"/>
      <c r="P2718" s="8"/>
    </row>
    <row r="2719" spans="1:32" x14ac:dyDescent="0.25">
      <c r="A2719" s="11" t="s">
        <v>24</v>
      </c>
      <c r="B2719" s="7"/>
      <c r="C2719" s="7"/>
      <c r="D2719" s="8">
        <v>569826.84732229239</v>
      </c>
      <c r="E2719" s="8">
        <v>565448.40999156178</v>
      </c>
      <c r="F2719" s="8">
        <v>546640.48950846936</v>
      </c>
      <c r="G2719" s="8">
        <v>645110.66079735581</v>
      </c>
      <c r="H2719" s="8">
        <v>701446.39724233618</v>
      </c>
      <c r="I2719" s="8">
        <v>722616.68773293728</v>
      </c>
      <c r="J2719" s="8">
        <v>752505.95830936753</v>
      </c>
      <c r="K2719" s="8">
        <v>726616.61383636936</v>
      </c>
      <c r="L2719" s="8">
        <v>768644.33481879171</v>
      </c>
      <c r="M2719" s="8">
        <v>740757.53640088555</v>
      </c>
      <c r="N2719" s="8">
        <v>678484.52091385308</v>
      </c>
      <c r="O2719" s="8">
        <v>608559.11022425524</v>
      </c>
      <c r="P2719" s="8">
        <f>SUM(D2719:O2719)</f>
        <v>8026657.5670984751</v>
      </c>
    </row>
    <row r="2720" spans="1:32" x14ac:dyDescent="0.25">
      <c r="A2720" s="7"/>
      <c r="B2720" s="7"/>
      <c r="C2720" s="7"/>
      <c r="D2720" s="8"/>
      <c r="E2720" s="8"/>
      <c r="F2720" s="8"/>
      <c r="G2720" s="8"/>
      <c r="H2720" s="8"/>
      <c r="I2720" s="8"/>
      <c r="J2720" s="8"/>
      <c r="K2720" s="8"/>
      <c r="L2720" s="8"/>
      <c r="M2720" s="8"/>
      <c r="N2720" s="8"/>
      <c r="O2720" s="8"/>
      <c r="P2720" s="8"/>
    </row>
    <row r="2721" spans="1:16" x14ac:dyDescent="0.25">
      <c r="A2721" s="10" t="s">
        <v>25</v>
      </c>
      <c r="B2721" s="7"/>
      <c r="C2721" s="7"/>
      <c r="D2721" s="8">
        <f t="shared" ref="D2721:P2721" si="549">SUM(D2717:D2719)</f>
        <v>15540788.409071423</v>
      </c>
      <c r="E2721" s="8">
        <f t="shared" si="549"/>
        <v>14192866.210216027</v>
      </c>
      <c r="F2721" s="8">
        <f t="shared" si="549"/>
        <v>14144439.632793453</v>
      </c>
      <c r="G2721" s="8">
        <f t="shared" si="549"/>
        <v>14453951.28606852</v>
      </c>
      <c r="H2721" s="8">
        <f t="shared" si="549"/>
        <v>16201061.355999531</v>
      </c>
      <c r="I2721" s="8">
        <f t="shared" si="549"/>
        <v>17581031.53479749</v>
      </c>
      <c r="J2721" s="8">
        <f t="shared" si="549"/>
        <v>18558707.143696312</v>
      </c>
      <c r="K2721" s="8">
        <f t="shared" si="549"/>
        <v>18778288.3862308</v>
      </c>
      <c r="L2721" s="8">
        <f t="shared" si="549"/>
        <v>18401955.656188514</v>
      </c>
      <c r="M2721" s="8">
        <f t="shared" si="549"/>
        <v>17064939.71589426</v>
      </c>
      <c r="N2721" s="8">
        <f t="shared" si="549"/>
        <v>15059220.615683921</v>
      </c>
      <c r="O2721" s="8">
        <f t="shared" si="549"/>
        <v>14901615.897205129</v>
      </c>
      <c r="P2721" s="8">
        <f t="shared" si="549"/>
        <v>194878865.84384534</v>
      </c>
    </row>
    <row r="2722" spans="1:16" x14ac:dyDescent="0.25">
      <c r="A2722" s="7"/>
      <c r="B2722" s="7"/>
      <c r="C2722" s="7"/>
      <c r="D2722" s="8"/>
      <c r="E2722" s="8"/>
      <c r="F2722" s="8"/>
      <c r="G2722" s="8"/>
      <c r="H2722" s="8"/>
      <c r="I2722" s="8"/>
      <c r="J2722" s="8"/>
      <c r="K2722" s="8"/>
      <c r="L2722" s="8"/>
      <c r="M2722" s="8"/>
      <c r="N2722" s="8"/>
      <c r="O2722" s="8"/>
      <c r="P2722" s="8"/>
    </row>
    <row r="2723" spans="1:16" x14ac:dyDescent="0.25">
      <c r="A2723" s="10" t="s">
        <v>26</v>
      </c>
      <c r="B2723" s="7"/>
      <c r="C2723" s="7"/>
      <c r="D2723" s="8"/>
      <c r="E2723" s="8"/>
      <c r="F2723" s="8"/>
      <c r="G2723" s="8"/>
      <c r="H2723" s="8"/>
      <c r="I2723" s="8"/>
      <c r="J2723" s="8"/>
      <c r="K2723" s="8"/>
      <c r="L2723" s="8"/>
      <c r="M2723" s="8"/>
      <c r="N2723" s="8"/>
      <c r="O2723" s="8"/>
      <c r="P2723" s="8"/>
    </row>
    <row r="2724" spans="1:16" x14ac:dyDescent="0.25">
      <c r="A2724" s="11" t="s">
        <v>16</v>
      </c>
      <c r="B2724" s="7"/>
      <c r="C2724" s="7"/>
      <c r="D2724" s="13">
        <v>7290365.9293683339</v>
      </c>
      <c r="E2724" s="13">
        <v>7293645.1562156603</v>
      </c>
      <c r="F2724" s="13">
        <v>7296419.6419458985</v>
      </c>
      <c r="G2724" s="13">
        <v>7299875.5862108283</v>
      </c>
      <c r="H2724" s="13">
        <v>7305057.1418514652</v>
      </c>
      <c r="I2724" s="13">
        <v>7311386.411720193</v>
      </c>
      <c r="J2724" s="13">
        <v>7318002.2061563851</v>
      </c>
      <c r="K2724" s="13">
        <v>7324745.5321548451</v>
      </c>
      <c r="L2724" s="13">
        <v>7330841.040294962</v>
      </c>
      <c r="M2724" s="13">
        <v>7336178.2059611306</v>
      </c>
      <c r="N2724" s="13">
        <v>7340757.6562068583</v>
      </c>
      <c r="O2724" s="13">
        <v>7345262.8975603729</v>
      </c>
      <c r="P2724" s="8">
        <f>AVERAGE(C2724:O2724)</f>
        <v>7316044.7838039109</v>
      </c>
    </row>
    <row r="2725" spans="1:16" x14ac:dyDescent="0.25">
      <c r="A2725" s="11" t="s">
        <v>17</v>
      </c>
      <c r="B2725" s="7"/>
      <c r="C2725" s="7"/>
      <c r="D2725" s="13">
        <v>719722.21467110119</v>
      </c>
      <c r="E2725" s="13">
        <v>721152.72572699364</v>
      </c>
      <c r="F2725" s="13">
        <v>722875.32948690362</v>
      </c>
      <c r="G2725" s="13">
        <v>724149.13360303664</v>
      </c>
      <c r="H2725" s="13">
        <v>724389.59725524241</v>
      </c>
      <c r="I2725" s="13">
        <v>723955.23176126007</v>
      </c>
      <c r="J2725" s="13">
        <v>723320.16787175101</v>
      </c>
      <c r="K2725" s="13">
        <v>722870.2472293179</v>
      </c>
      <c r="L2725" s="13">
        <v>722809.66320531094</v>
      </c>
      <c r="M2725" s="13">
        <v>723206.212792209</v>
      </c>
      <c r="N2725" s="13">
        <v>724052.37595363171</v>
      </c>
      <c r="O2725" s="13">
        <v>724918.7089708565</v>
      </c>
      <c r="P2725" s="8">
        <f>AVERAGE(D2725:O2725)</f>
        <v>723118.46737730131</v>
      </c>
    </row>
    <row r="2726" spans="1:16" x14ac:dyDescent="0.25">
      <c r="A2726" s="11" t="s">
        <v>18</v>
      </c>
      <c r="B2726" s="7"/>
      <c r="C2726" s="7"/>
      <c r="D2726" s="13">
        <v>17119.106188521833</v>
      </c>
      <c r="E2726" s="13">
        <v>17725.512360220422</v>
      </c>
      <c r="F2726" s="13">
        <v>18544.567943436359</v>
      </c>
      <c r="G2726" s="13">
        <v>19130.965641607752</v>
      </c>
      <c r="H2726" s="13">
        <v>19025.093441229834</v>
      </c>
      <c r="I2726" s="13">
        <v>18446.337179480281</v>
      </c>
      <c r="J2726" s="13">
        <v>17781.755773342469</v>
      </c>
      <c r="K2726" s="13">
        <v>17266.014210359081</v>
      </c>
      <c r="L2726" s="13">
        <v>17008.754929440769</v>
      </c>
      <c r="M2726" s="13">
        <v>17052.705560813316</v>
      </c>
      <c r="N2726" s="13">
        <v>17404.759094394878</v>
      </c>
      <c r="O2726" s="13">
        <v>17811.843724152313</v>
      </c>
      <c r="P2726" s="8">
        <f>AVERAGE(D2726:O2726)</f>
        <v>17859.784670583274</v>
      </c>
    </row>
    <row r="2727" spans="1:16" x14ac:dyDescent="0.25">
      <c r="A2727" s="11" t="s">
        <v>19</v>
      </c>
      <c r="B2727" s="7"/>
      <c r="C2727" s="7"/>
      <c r="D2727" s="13">
        <v>7383.6405357580506</v>
      </c>
      <c r="E2727" s="13">
        <v>7387.8854749702095</v>
      </c>
      <c r="F2727" s="13">
        <v>7392.12941573635</v>
      </c>
      <c r="G2727" s="13">
        <v>7396.3723506374099</v>
      </c>
      <c r="H2727" s="13">
        <v>7400.6142723101639</v>
      </c>
      <c r="I2727" s="13">
        <v>7404.85517344449</v>
      </c>
      <c r="J2727" s="13">
        <v>7409.095046783531</v>
      </c>
      <c r="K2727" s="13">
        <v>7413.3338851248127</v>
      </c>
      <c r="L2727" s="13">
        <v>7417.5716813170675</v>
      </c>
      <c r="M2727" s="13">
        <v>7421.8084282635273</v>
      </c>
      <c r="N2727" s="13">
        <v>7426.0441189170242</v>
      </c>
      <c r="O2727" s="13">
        <v>7430.2787462837914</v>
      </c>
      <c r="P2727" s="8">
        <f>AVERAGE(D2727:O2727)</f>
        <v>7406.9690941288682</v>
      </c>
    </row>
    <row r="2728" spans="1:16" x14ac:dyDescent="0.25">
      <c r="A2728" s="11" t="s">
        <v>20</v>
      </c>
      <c r="B2728" s="7"/>
      <c r="C2728" s="7"/>
      <c r="D2728" s="13">
        <v>139.50517826055489</v>
      </c>
      <c r="E2728" s="13">
        <v>139.50517826055489</v>
      </c>
      <c r="F2728" s="13">
        <v>139.50517826055489</v>
      </c>
      <c r="G2728" s="13">
        <v>139.50517826055489</v>
      </c>
      <c r="H2728" s="13">
        <v>139.50517826055489</v>
      </c>
      <c r="I2728" s="13">
        <v>139.50517826055489</v>
      </c>
      <c r="J2728" s="13">
        <v>139.50517826055489</v>
      </c>
      <c r="K2728" s="13">
        <v>139.50517826055489</v>
      </c>
      <c r="L2728" s="13">
        <v>139.50517826055489</v>
      </c>
      <c r="M2728" s="13">
        <v>139.50517826055489</v>
      </c>
      <c r="N2728" s="13">
        <v>139.50517826055489</v>
      </c>
      <c r="O2728" s="13">
        <v>138.51418178170903</v>
      </c>
      <c r="P2728" s="8">
        <f>AVERAGE(D2728:O2728)</f>
        <v>139.42259522065106</v>
      </c>
    </row>
    <row r="2729" spans="1:16" x14ac:dyDescent="0.25">
      <c r="A2729" s="11" t="s">
        <v>21</v>
      </c>
      <c r="B2729" s="7"/>
      <c r="C2729" s="7"/>
      <c r="D2729" s="13">
        <v>27</v>
      </c>
      <c r="E2729" s="13">
        <v>27</v>
      </c>
      <c r="F2729" s="13">
        <v>27</v>
      </c>
      <c r="G2729" s="13">
        <v>27</v>
      </c>
      <c r="H2729" s="13">
        <v>27</v>
      </c>
      <c r="I2729" s="13">
        <v>27</v>
      </c>
      <c r="J2729" s="13">
        <v>27</v>
      </c>
      <c r="K2729" s="13">
        <v>27</v>
      </c>
      <c r="L2729" s="13">
        <v>27</v>
      </c>
      <c r="M2729" s="13">
        <v>27</v>
      </c>
      <c r="N2729" s="13">
        <v>27</v>
      </c>
      <c r="O2729" s="13">
        <v>27</v>
      </c>
      <c r="P2729" s="8">
        <f>AVERAGE(D2729:O2729)</f>
        <v>27</v>
      </c>
    </row>
    <row r="2730" spans="1:16" x14ac:dyDescent="0.25">
      <c r="A2730" s="11"/>
      <c r="B2730" s="7"/>
      <c r="C2730" s="7"/>
      <c r="D2730" s="8"/>
      <c r="E2730" s="8"/>
      <c r="F2730" s="8"/>
      <c r="G2730" s="8"/>
      <c r="H2730" s="8"/>
      <c r="I2730" s="8"/>
      <c r="J2730" s="8"/>
      <c r="K2730" s="8"/>
      <c r="L2730" s="8"/>
      <c r="M2730" s="8"/>
      <c r="N2730" s="8"/>
      <c r="O2730" s="8"/>
      <c r="P2730" s="8"/>
    </row>
    <row r="2731" spans="1:16" x14ac:dyDescent="0.25">
      <c r="A2731" s="10" t="s">
        <v>22</v>
      </c>
      <c r="B2731" s="7"/>
      <c r="C2731" s="7"/>
      <c r="D2731" s="8"/>
      <c r="E2731" s="8"/>
      <c r="F2731" s="8"/>
      <c r="G2731" s="8"/>
      <c r="H2731" s="8"/>
      <c r="I2731" s="8"/>
      <c r="J2731" s="8"/>
      <c r="K2731" s="8"/>
      <c r="L2731" s="8"/>
      <c r="M2731" s="8"/>
      <c r="N2731" s="8"/>
      <c r="O2731" s="8"/>
      <c r="P2731" s="8"/>
    </row>
    <row r="2732" spans="1:16" x14ac:dyDescent="0.25">
      <c r="A2732" s="10" t="s">
        <v>26</v>
      </c>
      <c r="B2732" s="7"/>
      <c r="C2732" s="7"/>
      <c r="D2732" s="8">
        <f t="shared" ref="D2732:P2732" si="550">SUM(D2724:D2731)</f>
        <v>8034757.3959419755</v>
      </c>
      <c r="E2732" s="8">
        <f t="shared" si="550"/>
        <v>8040077.784956106</v>
      </c>
      <c r="F2732" s="8">
        <f t="shared" si="550"/>
        <v>8045398.1739702355</v>
      </c>
      <c r="G2732" s="8">
        <f t="shared" si="550"/>
        <v>8050718.5629843706</v>
      </c>
      <c r="H2732" s="8">
        <f t="shared" si="550"/>
        <v>8056038.9519985085</v>
      </c>
      <c r="I2732" s="8">
        <f t="shared" si="550"/>
        <v>8061359.3410126381</v>
      </c>
      <c r="J2732" s="8">
        <f t="shared" si="550"/>
        <v>8066679.7300265227</v>
      </c>
      <c r="K2732" s="8">
        <f t="shared" si="550"/>
        <v>8072461.6326579079</v>
      </c>
      <c r="L2732" s="8">
        <f t="shared" si="550"/>
        <v>8078243.5352892913</v>
      </c>
      <c r="M2732" s="8">
        <f t="shared" si="550"/>
        <v>8084025.4379206775</v>
      </c>
      <c r="N2732" s="8">
        <f t="shared" si="550"/>
        <v>8089807.3405520618</v>
      </c>
      <c r="O2732" s="8">
        <f t="shared" si="550"/>
        <v>8095589.243183447</v>
      </c>
      <c r="P2732" s="8">
        <f t="shared" si="550"/>
        <v>8064596.4275411451</v>
      </c>
    </row>
    <row r="2733" spans="1:16" x14ac:dyDescent="0.25">
      <c r="A2733" s="10"/>
      <c r="B2733" s="7"/>
      <c r="C2733" s="7"/>
      <c r="D2733" s="8"/>
      <c r="E2733" s="8"/>
      <c r="F2733" s="8"/>
      <c r="G2733" s="8"/>
      <c r="H2733" s="8"/>
      <c r="I2733" s="8"/>
      <c r="J2733" s="8"/>
      <c r="K2733" s="8"/>
      <c r="L2733" s="8"/>
      <c r="M2733" s="8"/>
      <c r="N2733" s="8"/>
      <c r="O2733" s="8"/>
      <c r="P2733" s="8"/>
    </row>
    <row r="2734" spans="1:16" x14ac:dyDescent="0.25">
      <c r="A2734" s="11" t="s">
        <v>24</v>
      </c>
      <c r="B2734" s="7"/>
      <c r="C2734" s="7"/>
      <c r="D2734" s="13">
        <v>2</v>
      </c>
      <c r="E2734" s="13">
        <v>2</v>
      </c>
      <c r="F2734" s="13">
        <v>2</v>
      </c>
      <c r="G2734" s="13">
        <v>2</v>
      </c>
      <c r="H2734" s="13">
        <v>2</v>
      </c>
      <c r="I2734" s="13">
        <v>2</v>
      </c>
      <c r="J2734" s="13">
        <v>2</v>
      </c>
      <c r="K2734" s="13">
        <v>2</v>
      </c>
      <c r="L2734" s="13">
        <v>2</v>
      </c>
      <c r="M2734" s="13">
        <v>2</v>
      </c>
      <c r="N2734" s="13">
        <v>2</v>
      </c>
      <c r="O2734" s="13">
        <v>2</v>
      </c>
      <c r="P2734" s="8">
        <f>AVERAGE(D2734:O2734)</f>
        <v>2</v>
      </c>
    </row>
    <row r="2735" spans="1:16" x14ac:dyDescent="0.25">
      <c r="A2735" s="7"/>
      <c r="B2735" s="7"/>
      <c r="C2735" s="7"/>
      <c r="D2735" s="8"/>
      <c r="E2735" s="8"/>
      <c r="F2735" s="8"/>
      <c r="G2735" s="8"/>
      <c r="H2735" s="8"/>
      <c r="I2735" s="8"/>
      <c r="J2735" s="8"/>
      <c r="K2735" s="8"/>
      <c r="L2735" s="8"/>
      <c r="M2735" s="8"/>
      <c r="N2735" s="8"/>
      <c r="O2735" s="8"/>
      <c r="P2735" s="8"/>
    </row>
    <row r="2736" spans="1:16" x14ac:dyDescent="0.25">
      <c r="A2736" s="14" t="s">
        <v>27</v>
      </c>
      <c r="B2736" s="7"/>
      <c r="C2736" s="7"/>
      <c r="D2736" s="8">
        <f t="shared" ref="D2736:P2736" si="551">SUM(D2732:D2734)</f>
        <v>8034759.3959419755</v>
      </c>
      <c r="E2736" s="8">
        <f t="shared" si="551"/>
        <v>8040079.784956106</v>
      </c>
      <c r="F2736" s="8">
        <f t="shared" si="551"/>
        <v>8045400.1739702355</v>
      </c>
      <c r="G2736" s="8">
        <f t="shared" si="551"/>
        <v>8050720.5629843706</v>
      </c>
      <c r="H2736" s="8">
        <f t="shared" si="551"/>
        <v>8056040.9519985085</v>
      </c>
      <c r="I2736" s="8">
        <f t="shared" si="551"/>
        <v>8061361.3410126381</v>
      </c>
      <c r="J2736" s="8">
        <f t="shared" si="551"/>
        <v>8066681.7300265227</v>
      </c>
      <c r="K2736" s="8">
        <f t="shared" si="551"/>
        <v>8072463.6326579079</v>
      </c>
      <c r="L2736" s="8">
        <f t="shared" si="551"/>
        <v>8078245.5352892913</v>
      </c>
      <c r="M2736" s="8">
        <f t="shared" si="551"/>
        <v>8084027.4379206775</v>
      </c>
      <c r="N2736" s="8">
        <f t="shared" si="551"/>
        <v>8089809.3405520618</v>
      </c>
      <c r="O2736" s="8">
        <f t="shared" si="551"/>
        <v>8095591.243183447</v>
      </c>
      <c r="P2736" s="8">
        <f t="shared" si="551"/>
        <v>8064598.4275411451</v>
      </c>
    </row>
    <row r="2737" spans="1:16" x14ac:dyDescent="0.25">
      <c r="A2737" s="7"/>
      <c r="B2737" s="7"/>
      <c r="C2737" s="7"/>
      <c r="D2737" s="8"/>
      <c r="E2737" s="8"/>
      <c r="F2737" s="8"/>
      <c r="G2737" s="8"/>
      <c r="H2737" s="8"/>
      <c r="I2737" s="8"/>
      <c r="J2737" s="8"/>
      <c r="K2737" s="8"/>
      <c r="L2737" s="8"/>
      <c r="M2737" s="8"/>
      <c r="N2737" s="8"/>
      <c r="O2737" s="8"/>
      <c r="P2737" s="8"/>
    </row>
    <row r="2738" spans="1:16" x14ac:dyDescent="0.25">
      <c r="A2738" s="10" t="s">
        <v>28</v>
      </c>
      <c r="B2738" s="7"/>
      <c r="C2738" s="7"/>
      <c r="D2738" s="8"/>
      <c r="E2738" s="8"/>
      <c r="F2738" s="8"/>
      <c r="G2738" s="8"/>
      <c r="H2738" s="8"/>
      <c r="I2738" s="8"/>
      <c r="J2738" s="8"/>
      <c r="K2738" s="8"/>
      <c r="L2738" s="8"/>
      <c r="M2738" s="8"/>
      <c r="N2738" s="8"/>
      <c r="O2738" s="8"/>
      <c r="P2738" s="8"/>
    </row>
    <row r="2739" spans="1:16" x14ac:dyDescent="0.25">
      <c r="A2739" s="11" t="s">
        <v>16</v>
      </c>
      <c r="B2739" s="7"/>
      <c r="C2739" s="7"/>
      <c r="D2739" s="8">
        <f t="shared" ref="D2739:P2744" si="552">(D2709/D2724)*1000</f>
        <v>1199.6026883594836</v>
      </c>
      <c r="E2739" s="8">
        <f t="shared" si="552"/>
        <v>1085.7206912378708</v>
      </c>
      <c r="F2739" s="8">
        <f t="shared" si="552"/>
        <v>1067.8329860485646</v>
      </c>
      <c r="G2739" s="8">
        <f t="shared" si="552"/>
        <v>1082.9323033991031</v>
      </c>
      <c r="H2739" s="8">
        <f t="shared" si="552"/>
        <v>1238.1691770986899</v>
      </c>
      <c r="I2739" s="8">
        <f t="shared" si="552"/>
        <v>1380.1498323153994</v>
      </c>
      <c r="J2739" s="8">
        <f t="shared" si="552"/>
        <v>1480.0761780643065</v>
      </c>
      <c r="K2739" s="8">
        <f t="shared" si="552"/>
        <v>1508.860850252493</v>
      </c>
      <c r="L2739" s="8">
        <f t="shared" si="552"/>
        <v>1465.4465308146746</v>
      </c>
      <c r="M2739" s="8">
        <f t="shared" si="552"/>
        <v>1331.720502783859</v>
      </c>
      <c r="N2739" s="8">
        <f t="shared" si="552"/>
        <v>1133.1236253734596</v>
      </c>
      <c r="O2739" s="8">
        <f t="shared" si="552"/>
        <v>1109.5292329613087</v>
      </c>
      <c r="P2739" s="8">
        <f t="shared" si="552"/>
        <v>15084.711495234167</v>
      </c>
    </row>
    <row r="2740" spans="1:16" x14ac:dyDescent="0.25">
      <c r="A2740" s="11" t="s">
        <v>17</v>
      </c>
      <c r="B2740" s="7"/>
      <c r="C2740" s="7"/>
      <c r="D2740" s="8">
        <f t="shared" si="552"/>
        <v>8144.3293405568529</v>
      </c>
      <c r="E2740" s="8">
        <f t="shared" si="552"/>
        <v>7419.8764226280846</v>
      </c>
      <c r="F2740" s="8">
        <f t="shared" si="552"/>
        <v>7537.3502339113129</v>
      </c>
      <c r="G2740" s="8">
        <f t="shared" si="552"/>
        <v>7652.1981127789886</v>
      </c>
      <c r="H2740" s="8">
        <f t="shared" si="552"/>
        <v>8408.9720832403054</v>
      </c>
      <c r="I2740" s="8">
        <f t="shared" si="552"/>
        <v>8850.92032788291</v>
      </c>
      <c r="J2740" s="8">
        <f t="shared" si="552"/>
        <v>9141.1656749718568</v>
      </c>
      <c r="K2740" s="8">
        <f t="shared" si="552"/>
        <v>9167.4558026860159</v>
      </c>
      <c r="L2740" s="8">
        <f t="shared" si="552"/>
        <v>9029.5110984798448</v>
      </c>
      <c r="M2740" s="8">
        <f t="shared" si="552"/>
        <v>8567.5305620360432</v>
      </c>
      <c r="N2740" s="8">
        <f t="shared" si="552"/>
        <v>7882.7588961667661</v>
      </c>
      <c r="O2740" s="8">
        <f t="shared" si="552"/>
        <v>7973.465458040695</v>
      </c>
      <c r="P2740" s="8">
        <f t="shared" si="552"/>
        <v>99777.125866108356</v>
      </c>
    </row>
    <row r="2741" spans="1:16" x14ac:dyDescent="0.25">
      <c r="A2741" s="11" t="s">
        <v>18</v>
      </c>
      <c r="B2741" s="7"/>
      <c r="C2741" s="7"/>
      <c r="D2741" s="8">
        <f t="shared" si="552"/>
        <v>17083.376321010561</v>
      </c>
      <c r="E2741" s="8">
        <f t="shared" si="552"/>
        <v>16457.434260816906</v>
      </c>
      <c r="F2741" s="8">
        <f t="shared" si="552"/>
        <v>15749.51278729275</v>
      </c>
      <c r="G2741" s="8">
        <f t="shared" si="552"/>
        <v>15297.006834670538</v>
      </c>
      <c r="H2741" s="8">
        <f t="shared" si="552"/>
        <v>15442.467273064201</v>
      </c>
      <c r="I2741" s="8">
        <f t="shared" si="552"/>
        <v>15975.150345650516</v>
      </c>
      <c r="J2741" s="8">
        <f t="shared" si="552"/>
        <v>16608.402367853985</v>
      </c>
      <c r="K2741" s="8">
        <f t="shared" si="552"/>
        <v>17108.731396650266</v>
      </c>
      <c r="L2741" s="8">
        <f t="shared" si="552"/>
        <v>17326.339365975811</v>
      </c>
      <c r="M2741" s="8">
        <f t="shared" si="552"/>
        <v>17219.465835851552</v>
      </c>
      <c r="N2741" s="8">
        <f t="shared" si="552"/>
        <v>16779.909843122205</v>
      </c>
      <c r="O2741" s="8">
        <f t="shared" si="552"/>
        <v>16379.259494732472</v>
      </c>
      <c r="P2741" s="8">
        <f t="shared" si="552"/>
        <v>197103.13765101504</v>
      </c>
    </row>
    <row r="2742" spans="1:16" x14ac:dyDescent="0.25">
      <c r="A2742" s="11" t="s">
        <v>19</v>
      </c>
      <c r="B2742" s="7"/>
      <c r="C2742" s="7"/>
      <c r="D2742" s="8">
        <f t="shared" si="552"/>
        <v>8402.2534386315965</v>
      </c>
      <c r="E2742" s="8">
        <f t="shared" si="552"/>
        <v>7760.3477601155491</v>
      </c>
      <c r="F2742" s="8">
        <f t="shared" si="552"/>
        <v>7761.8583054656419</v>
      </c>
      <c r="G2742" s="8">
        <f t="shared" si="552"/>
        <v>8124.6123930124149</v>
      </c>
      <c r="H2742" s="8">
        <f t="shared" si="552"/>
        <v>8066.5886878501333</v>
      </c>
      <c r="I2742" s="8">
        <f t="shared" si="552"/>
        <v>7513.4536365411113</v>
      </c>
      <c r="J2742" s="8">
        <f t="shared" si="552"/>
        <v>7796.071210521256</v>
      </c>
      <c r="K2742" s="8">
        <f t="shared" si="552"/>
        <v>9094.3144126710122</v>
      </c>
      <c r="L2742" s="8">
        <f t="shared" si="552"/>
        <v>7956.2826361041889</v>
      </c>
      <c r="M2742" s="8">
        <f t="shared" si="552"/>
        <v>7391.8819524278169</v>
      </c>
      <c r="N2742" s="8">
        <f t="shared" si="552"/>
        <v>7287.8606432056313</v>
      </c>
      <c r="O2742" s="8">
        <f t="shared" si="552"/>
        <v>8450.4297809434993</v>
      </c>
      <c r="P2742" s="8">
        <f t="shared" si="552"/>
        <v>95604.870406111862</v>
      </c>
    </row>
    <row r="2743" spans="1:16" x14ac:dyDescent="0.25">
      <c r="A2743" s="11" t="s">
        <v>20</v>
      </c>
      <c r="B2743" s="7"/>
      <c r="C2743" s="7"/>
      <c r="D2743" s="8">
        <f t="shared" si="552"/>
        <v>11037.281768812725</v>
      </c>
      <c r="E2743" s="8">
        <f t="shared" si="552"/>
        <v>11390.027127586776</v>
      </c>
      <c r="F2743" s="8">
        <f t="shared" si="552"/>
        <v>12845.627020038681</v>
      </c>
      <c r="G2743" s="8">
        <f t="shared" si="552"/>
        <v>12797.889229884129</v>
      </c>
      <c r="H2743" s="8">
        <f t="shared" si="552"/>
        <v>14512.173504677721</v>
      </c>
      <c r="I2743" s="8">
        <f t="shared" si="552"/>
        <v>13625.136620870344</v>
      </c>
      <c r="J2743" s="8">
        <f t="shared" si="552"/>
        <v>13017.47238858564</v>
      </c>
      <c r="K2743" s="8">
        <f t="shared" si="552"/>
        <v>12904.630680364111</v>
      </c>
      <c r="L2743" s="8">
        <f t="shared" si="552"/>
        <v>13867.913211599085</v>
      </c>
      <c r="M2743" s="8">
        <f t="shared" si="552"/>
        <v>13212.357728900091</v>
      </c>
      <c r="N2743" s="8">
        <f t="shared" si="552"/>
        <v>12775.841412952414</v>
      </c>
      <c r="O2743" s="8">
        <f t="shared" si="552"/>
        <v>12281.413589613654</v>
      </c>
      <c r="P2743" s="8">
        <f t="shared" si="552"/>
        <v>154271.84585552927</v>
      </c>
    </row>
    <row r="2744" spans="1:16" x14ac:dyDescent="0.25">
      <c r="A2744" s="11" t="s">
        <v>21</v>
      </c>
      <c r="B2744" s="7"/>
      <c r="C2744" s="7"/>
      <c r="D2744" s="8">
        <f>(D2714/D2729)*1000</f>
        <v>286412.34882821632</v>
      </c>
      <c r="E2744" s="8">
        <f t="shared" si="552"/>
        <v>261268.52475653213</v>
      </c>
      <c r="F2744" s="8">
        <f t="shared" si="552"/>
        <v>245941.97102917626</v>
      </c>
      <c r="G2744" s="8">
        <f t="shared" si="552"/>
        <v>285643.19207706972</v>
      </c>
      <c r="H2744" s="8">
        <f t="shared" si="552"/>
        <v>289994.46318436635</v>
      </c>
      <c r="I2744" s="8">
        <f t="shared" si="552"/>
        <v>285785.80555794534</v>
      </c>
      <c r="J2744" s="8">
        <f t="shared" si="552"/>
        <v>300243.19932618248</v>
      </c>
      <c r="K2744" s="8">
        <f t="shared" si="552"/>
        <v>301848.40355471673</v>
      </c>
      <c r="L2744" s="8">
        <f t="shared" si="552"/>
        <v>299536.01258448773</v>
      </c>
      <c r="M2744" s="8">
        <f t="shared" si="552"/>
        <v>296633.88438895397</v>
      </c>
      <c r="N2744" s="8">
        <f t="shared" si="552"/>
        <v>269159.2368105778</v>
      </c>
      <c r="O2744" s="8">
        <f t="shared" si="552"/>
        <v>256429.01091343805</v>
      </c>
      <c r="P2744" s="8">
        <f t="shared" si="552"/>
        <v>3378896.0530116623</v>
      </c>
    </row>
    <row r="2745" spans="1:16" x14ac:dyDescent="0.25">
      <c r="A2745" s="11"/>
      <c r="B2745" s="7"/>
      <c r="C2745" s="7"/>
      <c r="D2745" s="8"/>
      <c r="E2745" s="8"/>
      <c r="F2745" s="8"/>
      <c r="G2745" s="8"/>
      <c r="H2745" s="8"/>
      <c r="I2745" s="8"/>
      <c r="J2745" s="8"/>
      <c r="K2745" s="8"/>
      <c r="L2745" s="8"/>
      <c r="M2745" s="8"/>
      <c r="N2745" s="8"/>
      <c r="O2745" s="8"/>
      <c r="P2745" s="8"/>
    </row>
    <row r="2746" spans="1:16" x14ac:dyDescent="0.25">
      <c r="A2746" s="10" t="s">
        <v>22</v>
      </c>
      <c r="B2746" s="7"/>
      <c r="C2746" s="7"/>
      <c r="D2746" s="8"/>
      <c r="E2746" s="8"/>
      <c r="F2746" s="8"/>
      <c r="G2746" s="8"/>
      <c r="H2746" s="8"/>
      <c r="I2746" s="8"/>
      <c r="J2746" s="8"/>
      <c r="K2746" s="8"/>
      <c r="L2746" s="8"/>
      <c r="M2746" s="8"/>
      <c r="N2746" s="8"/>
      <c r="O2746" s="8"/>
      <c r="P2746" s="8"/>
    </row>
    <row r="2747" spans="1:16" x14ac:dyDescent="0.25">
      <c r="A2747" s="10" t="s">
        <v>28</v>
      </c>
      <c r="B2747" s="7"/>
      <c r="C2747" s="7"/>
      <c r="D2747" s="8">
        <f t="shared" ref="D2747:P2747" si="553">(D2717/D2732)*1000</f>
        <v>1863.2748724075161</v>
      </c>
      <c r="E2747" s="8">
        <f t="shared" si="553"/>
        <v>1694.9360646389396</v>
      </c>
      <c r="F2747" s="8">
        <f t="shared" si="553"/>
        <v>1690.1337695477605</v>
      </c>
      <c r="G2747" s="8">
        <f t="shared" si="553"/>
        <v>1715.2308228437537</v>
      </c>
      <c r="H2747" s="8">
        <f t="shared" si="553"/>
        <v>1923.9746792574924</v>
      </c>
      <c r="I2747" s="8">
        <f t="shared" si="553"/>
        <v>2091.262048237495</v>
      </c>
      <c r="J2747" s="8">
        <f t="shared" si="553"/>
        <v>2207.3767375574735</v>
      </c>
      <c r="K2747" s="8">
        <f t="shared" si="553"/>
        <v>2236.2040965750375</v>
      </c>
      <c r="L2747" s="8">
        <f t="shared" si="553"/>
        <v>2182.8150196685369</v>
      </c>
      <c r="M2747" s="8">
        <f t="shared" si="553"/>
        <v>2019.3135591730863</v>
      </c>
      <c r="N2747" s="8">
        <f t="shared" si="553"/>
        <v>1777.6364120172859</v>
      </c>
      <c r="O2747" s="8">
        <f t="shared" si="553"/>
        <v>1765.5363133715989</v>
      </c>
      <c r="P2747" s="8">
        <f t="shared" si="553"/>
        <v>23169.443127821483</v>
      </c>
    </row>
    <row r="2748" spans="1:16" x14ac:dyDescent="0.25">
      <c r="A2748" s="10"/>
      <c r="B2748" s="7"/>
      <c r="C2748" s="7"/>
      <c r="D2748" s="8"/>
      <c r="E2748" s="8"/>
      <c r="F2748" s="8"/>
      <c r="G2748" s="8"/>
      <c r="H2748" s="8"/>
      <c r="I2748" s="8"/>
      <c r="J2748" s="8"/>
      <c r="K2748" s="8"/>
      <c r="L2748" s="8"/>
      <c r="M2748" s="8"/>
      <c r="N2748" s="8"/>
      <c r="O2748" s="8"/>
      <c r="P2748" s="8"/>
    </row>
    <row r="2749" spans="1:16" x14ac:dyDescent="0.25">
      <c r="A2749" s="11" t="s">
        <v>24</v>
      </c>
      <c r="B2749" s="7"/>
      <c r="C2749" s="7"/>
      <c r="D2749" s="8">
        <f t="shared" ref="D2749:P2749" si="554">(D2719/D2734)*1000</f>
        <v>284913423.66114622</v>
      </c>
      <c r="E2749" s="8">
        <f t="shared" si="554"/>
        <v>282724204.99578089</v>
      </c>
      <c r="F2749" s="8">
        <f t="shared" si="554"/>
        <v>273320244.75423467</v>
      </c>
      <c r="G2749" s="8">
        <f t="shared" si="554"/>
        <v>322555330.39867789</v>
      </c>
      <c r="H2749" s="8">
        <f t="shared" si="554"/>
        <v>350723198.62116808</v>
      </c>
      <c r="I2749" s="8">
        <f t="shared" si="554"/>
        <v>361308343.86646867</v>
      </c>
      <c r="J2749" s="8">
        <f t="shared" si="554"/>
        <v>376252979.15468377</v>
      </c>
      <c r="K2749" s="8">
        <f t="shared" si="554"/>
        <v>363308306.9181847</v>
      </c>
      <c r="L2749" s="8">
        <f t="shared" si="554"/>
        <v>384322167.40939587</v>
      </c>
      <c r="M2749" s="8">
        <f t="shared" si="554"/>
        <v>370378768.20044279</v>
      </c>
      <c r="N2749" s="8">
        <f t="shared" si="554"/>
        <v>339242260.45692652</v>
      </c>
      <c r="O2749" s="8">
        <f t="shared" si="554"/>
        <v>304279555.1121276</v>
      </c>
      <c r="P2749" s="8">
        <f t="shared" si="554"/>
        <v>4013328783.5492377</v>
      </c>
    </row>
    <row r="2750" spans="1:16" x14ac:dyDescent="0.25">
      <c r="A2750" s="7"/>
      <c r="B2750" s="7"/>
      <c r="C2750" s="7"/>
      <c r="D2750" s="8"/>
      <c r="E2750" s="8"/>
      <c r="F2750" s="8"/>
      <c r="G2750" s="8"/>
      <c r="H2750" s="8"/>
      <c r="I2750" s="8"/>
      <c r="J2750" s="8"/>
      <c r="K2750" s="8"/>
      <c r="L2750" s="8"/>
      <c r="M2750" s="8"/>
      <c r="N2750" s="8"/>
      <c r="O2750" s="8"/>
      <c r="P2750" s="8"/>
    </row>
    <row r="2751" spans="1:16" x14ac:dyDescent="0.25">
      <c r="A2751" s="14" t="s">
        <v>29</v>
      </c>
      <c r="B2751" s="7"/>
      <c r="C2751" s="7"/>
      <c r="D2751" s="8">
        <f t="shared" ref="D2751:P2751" si="555">(D2721/D2736)*1000</f>
        <v>1934.1946215490202</v>
      </c>
      <c r="E2751" s="8">
        <f t="shared" si="555"/>
        <v>1765.2643493379849</v>
      </c>
      <c r="F2751" s="8">
        <f t="shared" si="555"/>
        <v>1758.0778242151091</v>
      </c>
      <c r="G2751" s="8">
        <f t="shared" si="555"/>
        <v>1795.3611944407739</v>
      </c>
      <c r="H2751" s="8">
        <f t="shared" si="555"/>
        <v>2011.0450595438497</v>
      </c>
      <c r="I2751" s="8">
        <f t="shared" si="555"/>
        <v>2180.9010651033568</v>
      </c>
      <c r="J2751" s="8">
        <f t="shared" si="555"/>
        <v>2300.6618786775034</v>
      </c>
      <c r="K2751" s="8">
        <f t="shared" si="555"/>
        <v>2326.2152969338226</v>
      </c>
      <c r="L2751" s="8">
        <f t="shared" si="555"/>
        <v>2277.964389148704</v>
      </c>
      <c r="M2751" s="8">
        <f t="shared" si="555"/>
        <v>2110.9452988550956</v>
      </c>
      <c r="N2751" s="8">
        <f t="shared" si="555"/>
        <v>1861.5050097900396</v>
      </c>
      <c r="O2751" s="8">
        <f t="shared" si="555"/>
        <v>1840.7075468085682</v>
      </c>
      <c r="P2751" s="8">
        <f t="shared" si="555"/>
        <v>24164.732763174037</v>
      </c>
    </row>
    <row r="2753" spans="1:32" x14ac:dyDescent="0.25">
      <c r="A2753" s="1" t="s">
        <v>90</v>
      </c>
      <c r="B2753" s="2"/>
      <c r="C2753" s="2"/>
      <c r="D2753" s="3"/>
      <c r="E2753" s="3"/>
      <c r="F2753" s="3"/>
      <c r="G2753" s="3"/>
      <c r="H2753" s="3"/>
      <c r="I2753" s="3"/>
      <c r="J2753" s="2"/>
      <c r="K2753" s="3"/>
      <c r="L2753" s="3"/>
      <c r="M2753" s="3"/>
      <c r="N2753" s="3"/>
      <c r="O2753" s="3"/>
      <c r="P2753" s="3"/>
    </row>
    <row r="2754" spans="1:32" x14ac:dyDescent="0.25">
      <c r="A2754" s="1" t="s">
        <v>1</v>
      </c>
      <c r="B2754" s="2"/>
      <c r="C2754" s="2"/>
      <c r="D2754" s="3"/>
      <c r="E2754" s="3"/>
      <c r="F2754" s="3"/>
      <c r="G2754" s="3"/>
      <c r="H2754" s="3"/>
      <c r="I2754" s="2"/>
      <c r="J2754" s="3"/>
      <c r="K2754" s="3"/>
      <c r="L2754" s="3"/>
      <c r="M2754" s="3"/>
      <c r="N2754" s="3"/>
      <c r="O2754" s="3"/>
      <c r="P2754" s="3"/>
    </row>
    <row r="2755" spans="1:32" x14ac:dyDescent="0.25">
      <c r="A2755" s="1" t="s">
        <v>31</v>
      </c>
      <c r="B2755" s="2"/>
      <c r="C2755" s="2"/>
      <c r="D2755" s="3"/>
      <c r="E2755" s="3"/>
      <c r="F2755" s="3"/>
      <c r="G2755" s="3"/>
      <c r="H2755" s="3"/>
      <c r="I2755" s="2"/>
      <c r="J2755" s="3"/>
      <c r="K2755" s="3"/>
      <c r="L2755" s="3"/>
      <c r="M2755" s="3"/>
      <c r="N2755" s="3"/>
      <c r="O2755" s="3"/>
      <c r="P2755" s="3"/>
    </row>
    <row r="2756" spans="1:32" x14ac:dyDescent="0.25">
      <c r="A2756" s="7"/>
      <c r="B2756" s="7"/>
      <c r="C2756" s="7"/>
      <c r="D2756" s="8"/>
      <c r="E2756" s="8"/>
      <c r="F2756" s="8"/>
      <c r="G2756" s="8"/>
      <c r="H2756" s="8"/>
      <c r="I2756" s="8"/>
      <c r="J2756" s="8"/>
      <c r="K2756" s="8"/>
      <c r="L2756" s="8"/>
      <c r="M2756" s="8"/>
      <c r="N2756" s="8"/>
      <c r="O2756" s="8"/>
      <c r="P2756" s="8"/>
    </row>
    <row r="2757" spans="1:32" x14ac:dyDescent="0.25">
      <c r="A2757" s="7"/>
      <c r="B2757" s="7"/>
      <c r="C2757" s="7"/>
      <c r="D2757" s="9" t="s">
        <v>2</v>
      </c>
      <c r="E2757" s="9" t="s">
        <v>3</v>
      </c>
      <c r="F2757" s="9" t="s">
        <v>4</v>
      </c>
      <c r="G2757" s="9" t="s">
        <v>5</v>
      </c>
      <c r="H2757" s="9" t="s">
        <v>6</v>
      </c>
      <c r="I2757" s="9" t="s">
        <v>7</v>
      </c>
      <c r="J2757" s="9" t="s">
        <v>8</v>
      </c>
      <c r="K2757" s="9" t="s">
        <v>9</v>
      </c>
      <c r="L2757" s="9" t="s">
        <v>10</v>
      </c>
      <c r="M2757" s="9" t="s">
        <v>11</v>
      </c>
      <c r="N2757" s="9" t="s">
        <v>12</v>
      </c>
      <c r="O2757" s="9" t="s">
        <v>13</v>
      </c>
      <c r="P2757" s="9" t="s">
        <v>14</v>
      </c>
      <c r="U2757" s="9" t="s">
        <v>2</v>
      </c>
      <c r="V2757" s="9" t="s">
        <v>3</v>
      </c>
      <c r="W2757" s="9" t="s">
        <v>4</v>
      </c>
      <c r="X2757" s="9" t="s">
        <v>5</v>
      </c>
      <c r="Y2757" s="9" t="s">
        <v>6</v>
      </c>
      <c r="Z2757" s="9" t="s">
        <v>7</v>
      </c>
      <c r="AA2757" s="9" t="s">
        <v>8</v>
      </c>
      <c r="AB2757" s="9" t="s">
        <v>9</v>
      </c>
      <c r="AC2757" s="9" t="s">
        <v>10</v>
      </c>
      <c r="AD2757" s="9" t="s">
        <v>11</v>
      </c>
      <c r="AE2757" s="9" t="s">
        <v>12</v>
      </c>
      <c r="AF2757" s="9" t="s">
        <v>13</v>
      </c>
    </row>
    <row r="2758" spans="1:32" x14ac:dyDescent="0.25">
      <c r="A2758" s="10" t="s">
        <v>15</v>
      </c>
      <c r="B2758" s="7"/>
      <c r="C2758" s="7"/>
      <c r="D2758" s="8"/>
      <c r="E2758" s="8"/>
      <c r="F2758" s="8"/>
      <c r="G2758" s="8"/>
      <c r="H2758" s="8"/>
      <c r="I2758" s="8"/>
      <c r="J2758" s="8"/>
      <c r="K2758" s="8"/>
      <c r="L2758" s="8"/>
      <c r="M2758" s="8"/>
      <c r="N2758" s="8"/>
      <c r="O2758" s="8"/>
      <c r="P2758" s="8"/>
    </row>
    <row r="2759" spans="1:32" x14ac:dyDescent="0.25">
      <c r="A2759" s="11" t="s">
        <v>16</v>
      </c>
      <c r="B2759" s="7"/>
      <c r="C2759" s="7"/>
      <c r="D2759" s="8">
        <v>8857163.6150290947</v>
      </c>
      <c r="E2759" s="8">
        <v>8020491.6342516122</v>
      </c>
      <c r="F2759" s="8">
        <v>7892203.0474721733</v>
      </c>
      <c r="G2759" s="8">
        <v>8008085.4137914088</v>
      </c>
      <c r="H2759" s="8">
        <v>9160375.3634283636</v>
      </c>
      <c r="I2759" s="8">
        <v>10216949.34902174</v>
      </c>
      <c r="J2759" s="8">
        <v>10965107.632741887</v>
      </c>
      <c r="K2759" s="8">
        <v>11188016.200538587</v>
      </c>
      <c r="L2759" s="8">
        <v>10876037.989912899</v>
      </c>
      <c r="M2759" s="8">
        <v>9892234.0476078279</v>
      </c>
      <c r="N2759" s="8">
        <v>8424899.0822711885</v>
      </c>
      <c r="O2759" s="8">
        <v>8255573.1640320867</v>
      </c>
      <c r="P2759" s="8">
        <f>SUM(D2759:O2759)</f>
        <v>111757136.54009886</v>
      </c>
      <c r="U2759" s="22">
        <f>+AF2709+1</f>
        <v>553</v>
      </c>
      <c r="V2759" s="22">
        <f>+U2759+1</f>
        <v>554</v>
      </c>
      <c r="W2759" s="22">
        <f t="shared" ref="W2759:AF2759" si="556">+V2759+1</f>
        <v>555</v>
      </c>
      <c r="X2759" s="22">
        <f t="shared" si="556"/>
        <v>556</v>
      </c>
      <c r="Y2759" s="22">
        <f t="shared" si="556"/>
        <v>557</v>
      </c>
      <c r="Z2759" s="22">
        <f t="shared" si="556"/>
        <v>558</v>
      </c>
      <c r="AA2759" s="22">
        <f t="shared" si="556"/>
        <v>559</v>
      </c>
      <c r="AB2759" s="22">
        <f t="shared" si="556"/>
        <v>560</v>
      </c>
      <c r="AC2759" s="22">
        <f t="shared" si="556"/>
        <v>561</v>
      </c>
      <c r="AD2759" s="22">
        <f t="shared" si="556"/>
        <v>562</v>
      </c>
      <c r="AE2759" s="22">
        <f t="shared" si="556"/>
        <v>563</v>
      </c>
      <c r="AF2759" s="22">
        <f t="shared" si="556"/>
        <v>564</v>
      </c>
    </row>
    <row r="2760" spans="1:32" x14ac:dyDescent="0.25">
      <c r="A2760" s="11" t="s">
        <v>17</v>
      </c>
      <c r="B2760" s="7"/>
      <c r="C2760" s="7"/>
      <c r="D2760" s="8">
        <v>5913237.4715125933</v>
      </c>
      <c r="E2760" s="8">
        <v>5398260.270250774</v>
      </c>
      <c r="F2760" s="8">
        <v>5496321.6400421653</v>
      </c>
      <c r="G2760" s="8">
        <v>5590503.4881338477</v>
      </c>
      <c r="H2760" s="8">
        <v>6146112.6567468261</v>
      </c>
      <c r="I2760" s="8">
        <v>6465978.5204527862</v>
      </c>
      <c r="J2760" s="8">
        <v>6672462.7004164783</v>
      </c>
      <c r="K2760" s="8">
        <v>6687410.3405637024</v>
      </c>
      <c r="L2760" s="8">
        <v>6586170.8283923883</v>
      </c>
      <c r="M2760" s="8">
        <v>6252137.1557627171</v>
      </c>
      <c r="N2760" s="8">
        <v>5758055.6385024339</v>
      </c>
      <c r="O2760" s="8">
        <v>5829944.7112481464</v>
      </c>
      <c r="P2760" s="8">
        <f>SUM(D2760:O2760)</f>
        <v>72796595.422024846</v>
      </c>
    </row>
    <row r="2761" spans="1:32" x14ac:dyDescent="0.25">
      <c r="A2761" s="11" t="s">
        <v>18</v>
      </c>
      <c r="B2761" s="7"/>
      <c r="C2761" s="7"/>
      <c r="D2761" s="8">
        <v>292452.13329785923</v>
      </c>
      <c r="E2761" s="8">
        <v>291716.45440762513</v>
      </c>
      <c r="F2761" s="8">
        <v>292067.90995997016</v>
      </c>
      <c r="G2761" s="8">
        <v>292646.51217352098</v>
      </c>
      <c r="H2761" s="8">
        <v>293794.38283318008</v>
      </c>
      <c r="I2761" s="8">
        <v>294683.00976876036</v>
      </c>
      <c r="J2761" s="8">
        <v>295326.55469058233</v>
      </c>
      <c r="K2761" s="8">
        <v>295399.59941578005</v>
      </c>
      <c r="L2761" s="8">
        <v>294699.46010020474</v>
      </c>
      <c r="M2761" s="8">
        <v>293638.48081326066</v>
      </c>
      <c r="N2761" s="8">
        <v>292050.28844520735</v>
      </c>
      <c r="O2761" s="8">
        <v>291744.81043751282</v>
      </c>
      <c r="P2761" s="8">
        <f t="shared" ref="P2761:P2764" si="557">SUM(D2761:O2761)</f>
        <v>3520219.5963434633</v>
      </c>
    </row>
    <row r="2762" spans="1:32" x14ac:dyDescent="0.25">
      <c r="A2762" s="11" t="s">
        <v>19</v>
      </c>
      <c r="B2762" s="7"/>
      <c r="C2762" s="7"/>
      <c r="D2762" s="8">
        <v>62039.219081192728</v>
      </c>
      <c r="E2762" s="8">
        <v>57332.560497675266</v>
      </c>
      <c r="F2762" s="8">
        <v>57376.661100610072</v>
      </c>
      <c r="G2762" s="8">
        <v>60092.65846332306</v>
      </c>
      <c r="H2762" s="8">
        <v>59697.711372159421</v>
      </c>
      <c r="I2762" s="8">
        <v>55636.036030976764</v>
      </c>
      <c r="J2762" s="8">
        <v>57761.832590244725</v>
      </c>
      <c r="K2762" s="8">
        <v>67419.189197432977</v>
      </c>
      <c r="L2762" s="8">
        <v>59016.296770121138</v>
      </c>
      <c r="M2762" s="8">
        <v>54861.131775257832</v>
      </c>
      <c r="N2762" s="8">
        <v>54119.974668964016</v>
      </c>
      <c r="O2762" s="8">
        <v>62789.048798308082</v>
      </c>
      <c r="P2762" s="8">
        <f t="shared" si="557"/>
        <v>708142.32034626615</v>
      </c>
    </row>
    <row r="2763" spans="1:32" x14ac:dyDescent="0.25">
      <c r="A2763" s="11" t="s">
        <v>20</v>
      </c>
      <c r="B2763" s="7"/>
      <c r="C2763" s="7"/>
      <c r="D2763" s="8">
        <v>1537.1648895142509</v>
      </c>
      <c r="E2763" s="8">
        <v>1586.0401986761776</v>
      </c>
      <c r="F2763" s="8">
        <v>1788.89025998019</v>
      </c>
      <c r="G2763" s="8">
        <v>1782.6543743876409</v>
      </c>
      <c r="H2763" s="8">
        <v>2021.9141858837911</v>
      </c>
      <c r="I2763" s="8">
        <v>1898.2887398854512</v>
      </c>
      <c r="J2763" s="8">
        <v>1813.8411770499795</v>
      </c>
      <c r="K2763" s="8">
        <v>1798.0853588506579</v>
      </c>
      <c r="L2763" s="8">
        <v>1931.9046775033432</v>
      </c>
      <c r="M2763" s="8">
        <v>1840.3819223970206</v>
      </c>
      <c r="N2763" s="8">
        <v>1779.0814654381095</v>
      </c>
      <c r="O2763" s="8">
        <v>1698.3274818245998</v>
      </c>
      <c r="P2763" s="8">
        <f t="shared" si="557"/>
        <v>21476.574731391211</v>
      </c>
    </row>
    <row r="2764" spans="1:32" x14ac:dyDescent="0.25">
      <c r="A2764" s="11" t="s">
        <v>21</v>
      </c>
      <c r="B2764" s="7"/>
      <c r="C2764" s="7"/>
      <c r="D2764" s="8">
        <v>7733.1334221690868</v>
      </c>
      <c r="E2764" s="8">
        <v>7054.2501759678471</v>
      </c>
      <c r="F2764" s="8">
        <v>6640.4332126140771</v>
      </c>
      <c r="G2764" s="8">
        <v>7712.366164562116</v>
      </c>
      <c r="H2764" s="8">
        <v>7829.8505286336176</v>
      </c>
      <c r="I2764" s="8">
        <v>7716.2167537987552</v>
      </c>
      <c r="J2764" s="8">
        <v>8106.5663897179156</v>
      </c>
      <c r="K2764" s="8">
        <v>8149.9068890234103</v>
      </c>
      <c r="L2764" s="8">
        <v>8087.4723354774551</v>
      </c>
      <c r="M2764" s="8">
        <v>8009.1148776539603</v>
      </c>
      <c r="N2764" s="8">
        <v>7267.2993965968963</v>
      </c>
      <c r="O2764" s="8">
        <v>6923.5832929313119</v>
      </c>
      <c r="P2764" s="8">
        <f t="shared" si="557"/>
        <v>91230.19343914646</v>
      </c>
    </row>
    <row r="2765" spans="1:32" x14ac:dyDescent="0.25">
      <c r="A2765" s="11"/>
      <c r="B2765" s="7"/>
      <c r="C2765" s="7"/>
      <c r="D2765" s="8"/>
      <c r="E2765" s="8"/>
      <c r="F2765" s="8"/>
      <c r="G2765" s="8"/>
      <c r="H2765" s="8"/>
      <c r="I2765" s="8"/>
      <c r="J2765" s="8"/>
      <c r="K2765" s="8"/>
      <c r="L2765" s="8"/>
      <c r="M2765" s="8"/>
      <c r="N2765" s="8"/>
      <c r="O2765" s="8"/>
      <c r="P2765" s="8"/>
    </row>
    <row r="2766" spans="1:32" x14ac:dyDescent="0.25">
      <c r="A2766" s="10" t="s">
        <v>22</v>
      </c>
      <c r="B2766" s="7"/>
      <c r="C2766" s="7"/>
      <c r="D2766" s="8"/>
      <c r="E2766" s="8"/>
      <c r="F2766" s="8"/>
      <c r="G2766" s="8"/>
      <c r="H2766" s="8"/>
      <c r="I2766" s="8"/>
      <c r="J2766" s="8"/>
      <c r="K2766" s="8"/>
      <c r="L2766" s="8"/>
      <c r="M2766" s="8"/>
      <c r="N2766" s="8"/>
      <c r="O2766" s="8"/>
      <c r="P2766" s="8"/>
    </row>
    <row r="2767" spans="1:32" x14ac:dyDescent="0.25">
      <c r="A2767" s="10" t="s">
        <v>23</v>
      </c>
      <c r="B2767" s="7"/>
      <c r="C2767" s="7"/>
      <c r="D2767" s="8">
        <f t="shared" ref="D2767:P2767" si="558">SUM(D2759:D2766)</f>
        <v>15134162.737232424</v>
      </c>
      <c r="E2767" s="8">
        <f t="shared" si="558"/>
        <v>13776441.20978233</v>
      </c>
      <c r="F2767" s="8">
        <f t="shared" si="558"/>
        <v>13746398.582047511</v>
      </c>
      <c r="G2767" s="8">
        <f t="shared" si="558"/>
        <v>13960823.093101049</v>
      </c>
      <c r="H2767" s="8">
        <f t="shared" si="558"/>
        <v>15669831.879095046</v>
      </c>
      <c r="I2767" s="8">
        <f t="shared" si="558"/>
        <v>17042861.420767952</v>
      </c>
      <c r="J2767" s="8">
        <f t="shared" si="558"/>
        <v>18000579.128005959</v>
      </c>
      <c r="K2767" s="8">
        <f t="shared" si="558"/>
        <v>18248193.321963377</v>
      </c>
      <c r="L2767" s="8">
        <f t="shared" si="558"/>
        <v>17825943.952188592</v>
      </c>
      <c r="M2767" s="8">
        <f t="shared" si="558"/>
        <v>16502720.312759116</v>
      </c>
      <c r="N2767" s="8">
        <f t="shared" si="558"/>
        <v>14538171.36474983</v>
      </c>
      <c r="O2767" s="8">
        <f t="shared" si="558"/>
        <v>14448673.645290811</v>
      </c>
      <c r="P2767" s="8">
        <f t="shared" si="558"/>
        <v>188894800.64698395</v>
      </c>
    </row>
    <row r="2768" spans="1:32" x14ac:dyDescent="0.25">
      <c r="A2768" s="10"/>
      <c r="B2768" s="7"/>
      <c r="C2768" s="7"/>
      <c r="D2768" s="8"/>
      <c r="E2768" s="8"/>
      <c r="F2768" s="8"/>
      <c r="G2768" s="8"/>
      <c r="H2768" s="8"/>
      <c r="I2768" s="8"/>
      <c r="J2768" s="8"/>
      <c r="K2768" s="8"/>
      <c r="L2768" s="8"/>
      <c r="M2768" s="8"/>
      <c r="N2768" s="8"/>
      <c r="O2768" s="8"/>
      <c r="P2768" s="8"/>
    </row>
    <row r="2769" spans="1:16" x14ac:dyDescent="0.25">
      <c r="A2769" s="11" t="s">
        <v>24</v>
      </c>
      <c r="B2769" s="7"/>
      <c r="C2769" s="7"/>
      <c r="D2769" s="8">
        <v>569826.84732229239</v>
      </c>
      <c r="E2769" s="8">
        <v>565448.40999156178</v>
      </c>
      <c r="F2769" s="8">
        <v>546640.48950846936</v>
      </c>
      <c r="G2769" s="8">
        <v>645110.66079735581</v>
      </c>
      <c r="H2769" s="8">
        <v>701446.39724233618</v>
      </c>
      <c r="I2769" s="8">
        <v>722616.68773293728</v>
      </c>
      <c r="J2769" s="8">
        <v>752505.95830936753</v>
      </c>
      <c r="K2769" s="8">
        <v>726616.61383636936</v>
      </c>
      <c r="L2769" s="8">
        <v>768644.33481879171</v>
      </c>
      <c r="M2769" s="8">
        <v>740757.53640088555</v>
      </c>
      <c r="N2769" s="8">
        <v>678484.52091385308</v>
      </c>
      <c r="O2769" s="8">
        <v>608559.11022425524</v>
      </c>
      <c r="P2769" s="8">
        <f>SUM(D2769:O2769)</f>
        <v>8026657.5670984751</v>
      </c>
    </row>
    <row r="2770" spans="1:16" x14ac:dyDescent="0.25">
      <c r="A2770" s="7"/>
      <c r="B2770" s="7"/>
      <c r="C2770" s="7"/>
      <c r="D2770" s="8"/>
      <c r="E2770" s="8"/>
      <c r="F2770" s="8"/>
      <c r="G2770" s="8"/>
      <c r="H2770" s="8"/>
      <c r="I2770" s="8"/>
      <c r="J2770" s="8"/>
      <c r="K2770" s="8"/>
      <c r="L2770" s="8"/>
      <c r="M2770" s="8"/>
      <c r="N2770" s="8"/>
      <c r="O2770" s="8"/>
      <c r="P2770" s="8"/>
    </row>
    <row r="2771" spans="1:16" x14ac:dyDescent="0.25">
      <c r="A2771" s="10" t="s">
        <v>25</v>
      </c>
      <c r="B2771" s="7"/>
      <c r="C2771" s="7"/>
      <c r="D2771" s="8">
        <f t="shared" ref="D2771:P2771" si="559">SUM(D2767:D2769)</f>
        <v>15703989.584554717</v>
      </c>
      <c r="E2771" s="8">
        <f t="shared" si="559"/>
        <v>14341889.619773893</v>
      </c>
      <c r="F2771" s="8">
        <f t="shared" si="559"/>
        <v>14293039.07155598</v>
      </c>
      <c r="G2771" s="8">
        <f t="shared" si="559"/>
        <v>14605933.753898405</v>
      </c>
      <c r="H2771" s="8">
        <f t="shared" si="559"/>
        <v>16371278.276337381</v>
      </c>
      <c r="I2771" s="8">
        <f t="shared" si="559"/>
        <v>17765478.10850089</v>
      </c>
      <c r="J2771" s="8">
        <f t="shared" si="559"/>
        <v>18753085.086315326</v>
      </c>
      <c r="K2771" s="8">
        <f t="shared" si="559"/>
        <v>18974809.935799748</v>
      </c>
      <c r="L2771" s="8">
        <f t="shared" si="559"/>
        <v>18594588.287007384</v>
      </c>
      <c r="M2771" s="8">
        <f t="shared" si="559"/>
        <v>17243477.849160001</v>
      </c>
      <c r="N2771" s="8">
        <f t="shared" si="559"/>
        <v>15216655.885663683</v>
      </c>
      <c r="O2771" s="8">
        <f t="shared" si="559"/>
        <v>15057232.755515065</v>
      </c>
      <c r="P2771" s="8">
        <f t="shared" si="559"/>
        <v>196921458.21408242</v>
      </c>
    </row>
    <row r="2772" spans="1:16" x14ac:dyDescent="0.25">
      <c r="A2772" s="7"/>
      <c r="B2772" s="7"/>
      <c r="C2772" s="7"/>
      <c r="D2772" s="8"/>
      <c r="E2772" s="8"/>
      <c r="F2772" s="8"/>
      <c r="G2772" s="8"/>
      <c r="H2772" s="8"/>
      <c r="I2772" s="8"/>
      <c r="J2772" s="8"/>
      <c r="K2772" s="8"/>
      <c r="L2772" s="8"/>
      <c r="M2772" s="8"/>
      <c r="N2772" s="8"/>
      <c r="O2772" s="8"/>
      <c r="P2772" s="8"/>
    </row>
    <row r="2773" spans="1:16" x14ac:dyDescent="0.25">
      <c r="A2773" s="10" t="s">
        <v>26</v>
      </c>
      <c r="B2773" s="7"/>
      <c r="C2773" s="7"/>
      <c r="D2773" s="8"/>
      <c r="E2773" s="8"/>
      <c r="F2773" s="8"/>
      <c r="G2773" s="8"/>
      <c r="H2773" s="8"/>
      <c r="I2773" s="8"/>
      <c r="J2773" s="8"/>
      <c r="K2773" s="8"/>
      <c r="L2773" s="8"/>
      <c r="M2773" s="8"/>
      <c r="N2773" s="8"/>
      <c r="O2773" s="8"/>
      <c r="P2773" s="8"/>
    </row>
    <row r="2774" spans="1:16" x14ac:dyDescent="0.25">
      <c r="A2774" s="11" t="s">
        <v>16</v>
      </c>
      <c r="B2774" s="7"/>
      <c r="C2774" s="7"/>
      <c r="D2774" s="13">
        <v>7357477.9612540845</v>
      </c>
      <c r="E2774" s="13">
        <v>7360661.7272322616</v>
      </c>
      <c r="F2774" s="13">
        <v>7363313.4885916393</v>
      </c>
      <c r="G2774" s="13">
        <v>7366678.6604562839</v>
      </c>
      <c r="H2774" s="13">
        <v>7371855.7967778072</v>
      </c>
      <c r="I2774" s="13">
        <v>7378239.0638898946</v>
      </c>
      <c r="J2774" s="13">
        <v>7384922.1181310434</v>
      </c>
      <c r="K2774" s="13">
        <v>7391730.5548995668</v>
      </c>
      <c r="L2774" s="13">
        <v>7397859.3694909858</v>
      </c>
      <c r="M2774" s="13">
        <v>7403192.7829472432</v>
      </c>
      <c r="N2774" s="13">
        <v>7407731.7343791509</v>
      </c>
      <c r="O2774" s="13">
        <v>7412192.6933504753</v>
      </c>
      <c r="P2774" s="8">
        <f>AVERAGE(C2774:O2774)</f>
        <v>7382987.9959500367</v>
      </c>
    </row>
    <row r="2775" spans="1:16" x14ac:dyDescent="0.25">
      <c r="A2775" s="11" t="s">
        <v>17</v>
      </c>
      <c r="B2775" s="7"/>
      <c r="C2775" s="7"/>
      <c r="D2775" s="13">
        <v>721888.25156509725</v>
      </c>
      <c r="E2775" s="13">
        <v>723369.83364886802</v>
      </c>
      <c r="F2775" s="13">
        <v>725157.95359462814</v>
      </c>
      <c r="G2775" s="13">
        <v>726476.48441150598</v>
      </c>
      <c r="H2775" s="13">
        <v>726712.89013260859</v>
      </c>
      <c r="I2775" s="13">
        <v>726241.74296235642</v>
      </c>
      <c r="J2775" s="13">
        <v>725560.30732870672</v>
      </c>
      <c r="K2775" s="13">
        <v>725072.12755690922</v>
      </c>
      <c r="L2775" s="13">
        <v>724991.58672241494</v>
      </c>
      <c r="M2775" s="13">
        <v>725390.09012431023</v>
      </c>
      <c r="N2775" s="13">
        <v>726259.60912625049</v>
      </c>
      <c r="O2775" s="13">
        <v>727150.13967151707</v>
      </c>
      <c r="P2775" s="8">
        <f>AVERAGE(D2775:O2775)</f>
        <v>725355.91807043098</v>
      </c>
    </row>
    <row r="2776" spans="1:16" x14ac:dyDescent="0.25">
      <c r="A2776" s="11" t="s">
        <v>18</v>
      </c>
      <c r="B2776" s="7"/>
      <c r="C2776" s="7"/>
      <c r="D2776" s="13">
        <v>17217.651364074864</v>
      </c>
      <c r="E2776" s="13">
        <v>17854.128991248108</v>
      </c>
      <c r="F2776" s="13">
        <v>18716.074135193052</v>
      </c>
      <c r="G2776" s="13">
        <v>19334.198671174374</v>
      </c>
      <c r="H2776" s="13">
        <v>19222.484622849206</v>
      </c>
      <c r="I2776" s="13">
        <v>18612.193460434173</v>
      </c>
      <c r="J2776" s="13">
        <v>17912.404425497134</v>
      </c>
      <c r="K2776" s="13">
        <v>17369.913720980207</v>
      </c>
      <c r="L2776" s="13">
        <v>17099.407066013697</v>
      </c>
      <c r="M2776" s="13">
        <v>17145.258127659661</v>
      </c>
      <c r="N2776" s="13">
        <v>17514.556439486707</v>
      </c>
      <c r="O2776" s="13">
        <v>17941.826720738489</v>
      </c>
      <c r="P2776" s="8">
        <f>AVERAGE(D2776:O2776)</f>
        <v>17995.008145445805</v>
      </c>
    </row>
    <row r="2777" spans="1:16" x14ac:dyDescent="0.25">
      <c r="A2777" s="11" t="s">
        <v>19</v>
      </c>
      <c r="B2777" s="7"/>
      <c r="C2777" s="7"/>
      <c r="D2777" s="13">
        <v>7477.2584521085982</v>
      </c>
      <c r="E2777" s="13">
        <v>7481.3994765789912</v>
      </c>
      <c r="F2777" s="13">
        <v>7485.5397410860269</v>
      </c>
      <c r="G2777" s="13">
        <v>7489.6792371809106</v>
      </c>
      <c r="H2777" s="13">
        <v>7493.8179564770971</v>
      </c>
      <c r="I2777" s="13">
        <v>7497.9558906473767</v>
      </c>
      <c r="J2777" s="13">
        <v>7502.0930314240186</v>
      </c>
      <c r="K2777" s="13">
        <v>7506.22937059993</v>
      </c>
      <c r="L2777" s="13">
        <v>7510.3649000252744</v>
      </c>
      <c r="M2777" s="13">
        <v>7514.4996116109241</v>
      </c>
      <c r="N2777" s="13">
        <v>7518.6334973232624</v>
      </c>
      <c r="O2777" s="13">
        <v>7522.7665491881735</v>
      </c>
      <c r="P2777" s="8">
        <f>AVERAGE(D2777:O2777)</f>
        <v>7500.0198095208825</v>
      </c>
    </row>
    <row r="2778" spans="1:16" x14ac:dyDescent="0.25">
      <c r="A2778" s="11" t="s">
        <v>20</v>
      </c>
      <c r="B2778" s="7"/>
      <c r="C2778" s="7"/>
      <c r="D2778" s="13">
        <v>138.63868647011668</v>
      </c>
      <c r="E2778" s="13">
        <v>138.63868647011668</v>
      </c>
      <c r="F2778" s="13">
        <v>138.63868647011668</v>
      </c>
      <c r="G2778" s="13">
        <v>138.63868647011668</v>
      </c>
      <c r="H2778" s="13">
        <v>138.63868647011668</v>
      </c>
      <c r="I2778" s="13">
        <v>138.63868647011668</v>
      </c>
      <c r="J2778" s="13">
        <v>138.63868647011668</v>
      </c>
      <c r="K2778" s="13">
        <v>138.63868647011668</v>
      </c>
      <c r="L2778" s="13">
        <v>138.63868647011668</v>
      </c>
      <c r="M2778" s="13">
        <v>138.63868647011668</v>
      </c>
      <c r="N2778" s="13">
        <v>138.63868647011668</v>
      </c>
      <c r="O2778" s="13">
        <v>137.64846814557333</v>
      </c>
      <c r="P2778" s="8">
        <f>AVERAGE(D2778:O2778)</f>
        <v>138.55616827640475</v>
      </c>
    </row>
    <row r="2779" spans="1:16" x14ac:dyDescent="0.25">
      <c r="A2779" s="11" t="s">
        <v>21</v>
      </c>
      <c r="B2779" s="7"/>
      <c r="C2779" s="7"/>
      <c r="D2779" s="13">
        <v>27</v>
      </c>
      <c r="E2779" s="13">
        <v>27</v>
      </c>
      <c r="F2779" s="13">
        <v>27</v>
      </c>
      <c r="G2779" s="13">
        <v>27</v>
      </c>
      <c r="H2779" s="13">
        <v>27</v>
      </c>
      <c r="I2779" s="13">
        <v>27</v>
      </c>
      <c r="J2779" s="13">
        <v>27</v>
      </c>
      <c r="K2779" s="13">
        <v>27</v>
      </c>
      <c r="L2779" s="13">
        <v>27</v>
      </c>
      <c r="M2779" s="13">
        <v>27</v>
      </c>
      <c r="N2779" s="13">
        <v>27</v>
      </c>
      <c r="O2779" s="13">
        <v>27</v>
      </c>
      <c r="P2779" s="8">
        <f>AVERAGE(D2779:O2779)</f>
        <v>27</v>
      </c>
    </row>
    <row r="2780" spans="1:16" x14ac:dyDescent="0.25">
      <c r="A2780" s="11"/>
      <c r="B2780" s="7"/>
      <c r="C2780" s="7"/>
      <c r="D2780" s="8"/>
      <c r="E2780" s="8"/>
      <c r="F2780" s="8"/>
      <c r="G2780" s="8"/>
      <c r="H2780" s="8"/>
      <c r="I2780" s="8"/>
      <c r="J2780" s="8"/>
      <c r="K2780" s="8"/>
      <c r="L2780" s="8"/>
      <c r="M2780" s="8"/>
      <c r="N2780" s="8"/>
      <c r="O2780" s="8"/>
      <c r="P2780" s="8"/>
    </row>
    <row r="2781" spans="1:16" x14ac:dyDescent="0.25">
      <c r="A2781" s="10" t="s">
        <v>22</v>
      </c>
      <c r="B2781" s="7"/>
      <c r="C2781" s="7"/>
      <c r="D2781" s="8"/>
      <c r="E2781" s="8"/>
      <c r="F2781" s="8"/>
      <c r="G2781" s="8"/>
      <c r="H2781" s="8"/>
      <c r="I2781" s="8"/>
      <c r="J2781" s="8"/>
      <c r="K2781" s="8"/>
      <c r="L2781" s="8"/>
      <c r="M2781" s="8"/>
      <c r="N2781" s="8"/>
      <c r="O2781" s="8"/>
      <c r="P2781" s="8"/>
    </row>
    <row r="2782" spans="1:16" x14ac:dyDescent="0.25">
      <c r="A2782" s="10" t="s">
        <v>26</v>
      </c>
      <c r="B2782" s="7"/>
      <c r="C2782" s="7"/>
      <c r="D2782" s="8">
        <f t="shared" ref="D2782:P2782" si="560">SUM(D2774:D2781)</f>
        <v>8104226.7613218352</v>
      </c>
      <c r="E2782" s="8">
        <f t="shared" si="560"/>
        <v>8109532.7280354267</v>
      </c>
      <c r="F2782" s="8">
        <f t="shared" si="560"/>
        <v>8114838.6947490154</v>
      </c>
      <c r="G2782" s="8">
        <f t="shared" si="560"/>
        <v>8120144.6614626152</v>
      </c>
      <c r="H2782" s="8">
        <f t="shared" si="560"/>
        <v>8125450.6281762123</v>
      </c>
      <c r="I2782" s="8">
        <f t="shared" si="560"/>
        <v>8130756.5948898019</v>
      </c>
      <c r="J2782" s="8">
        <f t="shared" si="560"/>
        <v>8136062.561603141</v>
      </c>
      <c r="K2782" s="8">
        <f t="shared" si="560"/>
        <v>8141844.4642345253</v>
      </c>
      <c r="L2782" s="8">
        <f t="shared" si="560"/>
        <v>8147626.3668659097</v>
      </c>
      <c r="M2782" s="8">
        <f t="shared" si="560"/>
        <v>8153408.269497293</v>
      </c>
      <c r="N2782" s="8">
        <f t="shared" si="560"/>
        <v>8159190.1721286802</v>
      </c>
      <c r="O2782" s="8">
        <f t="shared" si="560"/>
        <v>8164972.0747600645</v>
      </c>
      <c r="P2782" s="8">
        <f t="shared" si="560"/>
        <v>8134004.4981437111</v>
      </c>
    </row>
    <row r="2783" spans="1:16" x14ac:dyDescent="0.25">
      <c r="A2783" s="10"/>
      <c r="B2783" s="7"/>
      <c r="C2783" s="7"/>
      <c r="D2783" s="8"/>
      <c r="E2783" s="8"/>
      <c r="F2783" s="8"/>
      <c r="G2783" s="8"/>
      <c r="H2783" s="8"/>
      <c r="I2783" s="8"/>
      <c r="J2783" s="8"/>
      <c r="K2783" s="8"/>
      <c r="L2783" s="8"/>
      <c r="M2783" s="8"/>
      <c r="N2783" s="8"/>
      <c r="O2783" s="8"/>
      <c r="P2783" s="8"/>
    </row>
    <row r="2784" spans="1:16" x14ac:dyDescent="0.25">
      <c r="A2784" s="11" t="s">
        <v>24</v>
      </c>
      <c r="B2784" s="7"/>
      <c r="C2784" s="7"/>
      <c r="D2784" s="13">
        <v>2</v>
      </c>
      <c r="E2784" s="13">
        <v>2</v>
      </c>
      <c r="F2784" s="13">
        <v>2</v>
      </c>
      <c r="G2784" s="13">
        <v>2</v>
      </c>
      <c r="H2784" s="13">
        <v>2</v>
      </c>
      <c r="I2784" s="13">
        <v>2</v>
      </c>
      <c r="J2784" s="13">
        <v>2</v>
      </c>
      <c r="K2784" s="13">
        <v>2</v>
      </c>
      <c r="L2784" s="13">
        <v>2</v>
      </c>
      <c r="M2784" s="13">
        <v>2</v>
      </c>
      <c r="N2784" s="13">
        <v>2</v>
      </c>
      <c r="O2784" s="13">
        <v>2</v>
      </c>
      <c r="P2784" s="8">
        <f>AVERAGE(D2784:O2784)</f>
        <v>2</v>
      </c>
    </row>
    <row r="2785" spans="1:16" x14ac:dyDescent="0.25">
      <c r="A2785" s="7"/>
      <c r="B2785" s="7"/>
      <c r="C2785" s="7"/>
      <c r="D2785" s="8"/>
      <c r="E2785" s="8"/>
      <c r="F2785" s="8"/>
      <c r="G2785" s="8"/>
      <c r="H2785" s="8"/>
      <c r="I2785" s="8"/>
      <c r="J2785" s="8"/>
      <c r="K2785" s="8"/>
      <c r="L2785" s="8"/>
      <c r="M2785" s="8"/>
      <c r="N2785" s="8"/>
      <c r="O2785" s="8"/>
      <c r="P2785" s="8"/>
    </row>
    <row r="2786" spans="1:16" x14ac:dyDescent="0.25">
      <c r="A2786" s="14" t="s">
        <v>27</v>
      </c>
      <c r="B2786" s="7"/>
      <c r="C2786" s="7"/>
      <c r="D2786" s="8">
        <f t="shared" ref="D2786:P2786" si="561">SUM(D2782:D2784)</f>
        <v>8104228.7613218352</v>
      </c>
      <c r="E2786" s="8">
        <f t="shared" si="561"/>
        <v>8109534.7280354267</v>
      </c>
      <c r="F2786" s="8">
        <f t="shared" si="561"/>
        <v>8114840.6947490154</v>
      </c>
      <c r="G2786" s="8">
        <f t="shared" si="561"/>
        <v>8120146.6614626152</v>
      </c>
      <c r="H2786" s="8">
        <f t="shared" si="561"/>
        <v>8125452.6281762123</v>
      </c>
      <c r="I2786" s="8">
        <f t="shared" si="561"/>
        <v>8130758.5948898019</v>
      </c>
      <c r="J2786" s="8">
        <f t="shared" si="561"/>
        <v>8136064.561603141</v>
      </c>
      <c r="K2786" s="8">
        <f t="shared" si="561"/>
        <v>8141846.4642345253</v>
      </c>
      <c r="L2786" s="8">
        <f t="shared" si="561"/>
        <v>8147628.3668659097</v>
      </c>
      <c r="M2786" s="8">
        <f t="shared" si="561"/>
        <v>8153410.269497293</v>
      </c>
      <c r="N2786" s="8">
        <f t="shared" si="561"/>
        <v>8159192.1721286802</v>
      </c>
      <c r="O2786" s="8">
        <f t="shared" si="561"/>
        <v>8164974.0747600645</v>
      </c>
      <c r="P2786" s="8">
        <f t="shared" si="561"/>
        <v>8134006.4981437111</v>
      </c>
    </row>
    <row r="2787" spans="1:16" x14ac:dyDescent="0.25">
      <c r="A2787" s="7"/>
      <c r="B2787" s="7"/>
      <c r="C2787" s="7"/>
      <c r="D2787" s="8"/>
      <c r="E2787" s="8"/>
      <c r="F2787" s="8"/>
      <c r="G2787" s="8"/>
      <c r="H2787" s="8"/>
      <c r="I2787" s="8"/>
      <c r="J2787" s="8"/>
      <c r="K2787" s="8"/>
      <c r="L2787" s="8"/>
      <c r="M2787" s="8"/>
      <c r="N2787" s="8"/>
      <c r="O2787" s="8"/>
      <c r="P2787" s="8"/>
    </row>
    <row r="2788" spans="1:16" x14ac:dyDescent="0.25">
      <c r="A2788" s="10" t="s">
        <v>28</v>
      </c>
      <c r="B2788" s="7"/>
      <c r="C2788" s="7"/>
      <c r="D2788" s="8"/>
      <c r="E2788" s="8"/>
      <c r="F2788" s="8"/>
      <c r="G2788" s="8"/>
      <c r="H2788" s="8"/>
      <c r="I2788" s="8"/>
      <c r="J2788" s="8"/>
      <c r="K2788" s="8"/>
      <c r="L2788" s="8"/>
      <c r="M2788" s="8"/>
      <c r="N2788" s="8"/>
      <c r="O2788" s="8"/>
      <c r="P2788" s="8"/>
    </row>
    <row r="2789" spans="1:16" x14ac:dyDescent="0.25">
      <c r="A2789" s="11" t="s">
        <v>16</v>
      </c>
      <c r="B2789" s="7"/>
      <c r="C2789" s="7"/>
      <c r="D2789" s="8">
        <f t="shared" ref="D2789:P2794" si="562">(D2759/D2774)*1000</f>
        <v>1203.8314843309961</v>
      </c>
      <c r="E2789" s="8">
        <f t="shared" si="562"/>
        <v>1089.6427429314101</v>
      </c>
      <c r="F2789" s="8">
        <f t="shared" si="562"/>
        <v>1071.8276574398155</v>
      </c>
      <c r="G2789" s="8">
        <f t="shared" si="562"/>
        <v>1087.0686482876119</v>
      </c>
      <c r="H2789" s="8">
        <f t="shared" si="562"/>
        <v>1242.6145621883038</v>
      </c>
      <c r="I2789" s="8">
        <f t="shared" si="562"/>
        <v>1384.7408928540794</v>
      </c>
      <c r="J2789" s="8">
        <f t="shared" si="562"/>
        <v>1484.7966515206672</v>
      </c>
      <c r="K2789" s="8">
        <f t="shared" si="562"/>
        <v>1513.585501722959</v>
      </c>
      <c r="L2789" s="8">
        <f t="shared" si="562"/>
        <v>1470.1601431849376</v>
      </c>
      <c r="M2789" s="8">
        <f t="shared" si="562"/>
        <v>1336.2118666413664</v>
      </c>
      <c r="N2789" s="8">
        <f t="shared" si="562"/>
        <v>1137.3115798958245</v>
      </c>
      <c r="O2789" s="8">
        <f t="shared" si="562"/>
        <v>1113.7828582678665</v>
      </c>
      <c r="P2789" s="8">
        <f t="shared" si="562"/>
        <v>15137.114756437857</v>
      </c>
    </row>
    <row r="2790" spans="1:16" x14ac:dyDescent="0.25">
      <c r="A2790" s="11" t="s">
        <v>17</v>
      </c>
      <c r="B2790" s="7"/>
      <c r="C2790" s="7"/>
      <c r="D2790" s="8">
        <f t="shared" si="562"/>
        <v>8191.347426270394</v>
      </c>
      <c r="E2790" s="8">
        <f t="shared" si="562"/>
        <v>7462.6560566128774</v>
      </c>
      <c r="F2790" s="8">
        <f t="shared" si="562"/>
        <v>7579.4819774047101</v>
      </c>
      <c r="G2790" s="8">
        <f t="shared" si="562"/>
        <v>7695.3674455994615</v>
      </c>
      <c r="H2790" s="8">
        <f t="shared" si="562"/>
        <v>8457.4152188566532</v>
      </c>
      <c r="I2790" s="8">
        <f t="shared" si="562"/>
        <v>8903.3418735721716</v>
      </c>
      <c r="J2790" s="8">
        <f t="shared" si="562"/>
        <v>9196.2895889143456</v>
      </c>
      <c r="K2790" s="8">
        <f t="shared" si="562"/>
        <v>9223.0966912168642</v>
      </c>
      <c r="L2790" s="8">
        <f t="shared" si="562"/>
        <v>9084.4789774286073</v>
      </c>
      <c r="M2790" s="8">
        <f t="shared" si="562"/>
        <v>8618.9999572385768</v>
      </c>
      <c r="N2790" s="8">
        <f t="shared" si="562"/>
        <v>7928.3710207013219</v>
      </c>
      <c r="O2790" s="8">
        <f t="shared" si="562"/>
        <v>8017.5253956243023</v>
      </c>
      <c r="P2790" s="8">
        <f t="shared" si="562"/>
        <v>100359.82833872241</v>
      </c>
    </row>
    <row r="2791" spans="1:16" x14ac:dyDescent="0.25">
      <c r="A2791" s="11" t="s">
        <v>18</v>
      </c>
      <c r="B2791" s="7"/>
      <c r="C2791" s="7"/>
      <c r="D2791" s="8">
        <f t="shared" si="562"/>
        <v>16985.599668260747</v>
      </c>
      <c r="E2791" s="8">
        <f t="shared" si="562"/>
        <v>16338.879065487949</v>
      </c>
      <c r="F2791" s="8">
        <f t="shared" si="562"/>
        <v>15605.190909709845</v>
      </c>
      <c r="G2791" s="8">
        <f t="shared" si="562"/>
        <v>15136.21108123978</v>
      </c>
      <c r="H2791" s="8">
        <f t="shared" si="562"/>
        <v>15283.892202153476</v>
      </c>
      <c r="I2791" s="8">
        <f t="shared" si="562"/>
        <v>15832.793184489401</v>
      </c>
      <c r="J2791" s="8">
        <f t="shared" si="562"/>
        <v>16487.264784520183</v>
      </c>
      <c r="K2791" s="8">
        <f t="shared" si="562"/>
        <v>17006.394168727642</v>
      </c>
      <c r="L2791" s="8">
        <f t="shared" si="562"/>
        <v>17234.484152724872</v>
      </c>
      <c r="M2791" s="8">
        <f t="shared" si="562"/>
        <v>17126.512685134039</v>
      </c>
      <c r="N2791" s="8">
        <f t="shared" si="562"/>
        <v>16674.717938433067</v>
      </c>
      <c r="O2791" s="8">
        <f t="shared" si="562"/>
        <v>16260.596815389628</v>
      </c>
      <c r="P2791" s="8">
        <f t="shared" si="562"/>
        <v>195622.00627479926</v>
      </c>
    </row>
    <row r="2792" spans="1:16" x14ac:dyDescent="0.25">
      <c r="A2792" s="11" t="s">
        <v>19</v>
      </c>
      <c r="B2792" s="7"/>
      <c r="C2792" s="7"/>
      <c r="D2792" s="8">
        <f t="shared" si="562"/>
        <v>8297.0542583956794</v>
      </c>
      <c r="E2792" s="8">
        <f t="shared" si="562"/>
        <v>7663.3470351581391</v>
      </c>
      <c r="F2792" s="8">
        <f t="shared" si="562"/>
        <v>7664.9998644300404</v>
      </c>
      <c r="G2792" s="8">
        <f t="shared" si="562"/>
        <v>8023.3954699963533</v>
      </c>
      <c r="H2792" s="8">
        <f t="shared" si="562"/>
        <v>7966.2612194310341</v>
      </c>
      <c r="I2792" s="8">
        <f t="shared" si="562"/>
        <v>7420.1604867234191</v>
      </c>
      <c r="J2792" s="8">
        <f t="shared" si="562"/>
        <v>7699.428992455536</v>
      </c>
      <c r="K2792" s="8">
        <f t="shared" si="562"/>
        <v>8981.7651271752366</v>
      </c>
      <c r="L2792" s="8">
        <f t="shared" si="562"/>
        <v>7857.9799458109592</v>
      </c>
      <c r="M2792" s="8">
        <f t="shared" si="562"/>
        <v>7300.7032551428865</v>
      </c>
      <c r="N2792" s="8">
        <f t="shared" si="562"/>
        <v>7198.1131529062395</v>
      </c>
      <c r="O2792" s="8">
        <f t="shared" si="562"/>
        <v>8346.5369273068864</v>
      </c>
      <c r="P2792" s="8">
        <f t="shared" si="562"/>
        <v>94418.726660870496</v>
      </c>
    </row>
    <row r="2793" spans="1:16" x14ac:dyDescent="0.25">
      <c r="A2793" s="11" t="s">
        <v>20</v>
      </c>
      <c r="B2793" s="7"/>
      <c r="C2793" s="7"/>
      <c r="D2793" s="8">
        <f t="shared" si="562"/>
        <v>11087.560973434238</v>
      </c>
      <c r="E2793" s="8">
        <f t="shared" si="562"/>
        <v>11440.098280345765</v>
      </c>
      <c r="F2793" s="8">
        <f t="shared" si="562"/>
        <v>12903.254535419896</v>
      </c>
      <c r="G2793" s="8">
        <f t="shared" si="562"/>
        <v>12858.275130671329</v>
      </c>
      <c r="H2793" s="8">
        <f t="shared" si="562"/>
        <v>14584.054691830992</v>
      </c>
      <c r="I2793" s="8">
        <f t="shared" si="562"/>
        <v>13692.345103793405</v>
      </c>
      <c r="J2793" s="8">
        <f t="shared" si="562"/>
        <v>13083.225348077354</v>
      </c>
      <c r="K2793" s="8">
        <f t="shared" si="562"/>
        <v>12969.578727494882</v>
      </c>
      <c r="L2793" s="8">
        <f t="shared" si="562"/>
        <v>13934.816656819392</v>
      </c>
      <c r="M2793" s="8">
        <f t="shared" si="562"/>
        <v>13274.663582402822</v>
      </c>
      <c r="N2793" s="8">
        <f t="shared" si="562"/>
        <v>12832.503760208283</v>
      </c>
      <c r="O2793" s="8">
        <f t="shared" si="562"/>
        <v>12338.150251178196</v>
      </c>
      <c r="P2793" s="8">
        <f t="shared" si="562"/>
        <v>155002.6606433554</v>
      </c>
    </row>
    <row r="2794" spans="1:16" x14ac:dyDescent="0.25">
      <c r="A2794" s="11" t="s">
        <v>21</v>
      </c>
      <c r="B2794" s="7"/>
      <c r="C2794" s="7"/>
      <c r="D2794" s="8">
        <f>(D2764/D2779)*1000</f>
        <v>286412.34896922542</v>
      </c>
      <c r="E2794" s="8">
        <f t="shared" si="562"/>
        <v>261268.52503584622</v>
      </c>
      <c r="F2794" s="8">
        <f t="shared" si="562"/>
        <v>245941.97083755842</v>
      </c>
      <c r="G2794" s="8">
        <f t="shared" si="562"/>
        <v>285643.19128007838</v>
      </c>
      <c r="H2794" s="8">
        <f t="shared" si="562"/>
        <v>289994.46402346733</v>
      </c>
      <c r="I2794" s="8">
        <f t="shared" si="562"/>
        <v>285785.80569625017</v>
      </c>
      <c r="J2794" s="8">
        <f t="shared" si="562"/>
        <v>300243.19961918204</v>
      </c>
      <c r="K2794" s="8">
        <f t="shared" si="562"/>
        <v>301848.40329716331</v>
      </c>
      <c r="L2794" s="8">
        <f t="shared" si="562"/>
        <v>299536.01242509094</v>
      </c>
      <c r="M2794" s="8">
        <f t="shared" si="562"/>
        <v>296633.88435755408</v>
      </c>
      <c r="N2794" s="8">
        <f t="shared" si="562"/>
        <v>269159.2369109962</v>
      </c>
      <c r="O2794" s="8">
        <f t="shared" si="562"/>
        <v>256429.01084930787</v>
      </c>
      <c r="P2794" s="8">
        <f t="shared" si="562"/>
        <v>3378896.0533017209</v>
      </c>
    </row>
    <row r="2795" spans="1:16" x14ac:dyDescent="0.25">
      <c r="A2795" s="11"/>
      <c r="B2795" s="7"/>
      <c r="C2795" s="7"/>
      <c r="D2795" s="8"/>
      <c r="E2795" s="8"/>
      <c r="F2795" s="8"/>
      <c r="G2795" s="8"/>
      <c r="H2795" s="8"/>
      <c r="I2795" s="8"/>
      <c r="J2795" s="8"/>
      <c r="K2795" s="8"/>
      <c r="L2795" s="8"/>
      <c r="M2795" s="8"/>
      <c r="N2795" s="8"/>
      <c r="O2795" s="8"/>
      <c r="P2795" s="8"/>
    </row>
    <row r="2796" spans="1:16" x14ac:dyDescent="0.25">
      <c r="A2796" s="10" t="s">
        <v>22</v>
      </c>
      <c r="B2796" s="7"/>
      <c r="C2796" s="7"/>
      <c r="D2796" s="8"/>
      <c r="E2796" s="8"/>
      <c r="F2796" s="8"/>
      <c r="G2796" s="8"/>
      <c r="H2796" s="8"/>
      <c r="I2796" s="8"/>
      <c r="J2796" s="8"/>
      <c r="K2796" s="8"/>
      <c r="L2796" s="8"/>
      <c r="M2796" s="8"/>
      <c r="N2796" s="8"/>
      <c r="O2796" s="8"/>
      <c r="P2796" s="8"/>
    </row>
    <row r="2797" spans="1:16" x14ac:dyDescent="0.25">
      <c r="A2797" s="10" t="s">
        <v>28</v>
      </c>
      <c r="B2797" s="7"/>
      <c r="C2797" s="7"/>
      <c r="D2797" s="8">
        <f t="shared" ref="D2797:P2797" si="563">(D2767/D2782)*1000</f>
        <v>1867.4406803942854</v>
      </c>
      <c r="E2797" s="8">
        <f t="shared" si="563"/>
        <v>1698.7959321202147</v>
      </c>
      <c r="F2797" s="8">
        <f t="shared" si="563"/>
        <v>1693.9829735546793</v>
      </c>
      <c r="G2797" s="8">
        <f t="shared" si="563"/>
        <v>1719.2825590112577</v>
      </c>
      <c r="H2797" s="8">
        <f t="shared" si="563"/>
        <v>1928.4877351611203</v>
      </c>
      <c r="I2797" s="8">
        <f t="shared" si="563"/>
        <v>2096.0978504115383</v>
      </c>
      <c r="J2797" s="8">
        <f t="shared" si="563"/>
        <v>2212.443548917242</v>
      </c>
      <c r="K2797" s="8">
        <f t="shared" si="563"/>
        <v>2241.2849326861988</v>
      </c>
      <c r="L2797" s="8">
        <f t="shared" si="563"/>
        <v>2187.8695891949169</v>
      </c>
      <c r="M2797" s="8">
        <f t="shared" si="563"/>
        <v>2024.0272248474819</v>
      </c>
      <c r="N2797" s="8">
        <f t="shared" si="563"/>
        <v>1781.8154814446389</v>
      </c>
      <c r="O2797" s="8">
        <f t="shared" si="563"/>
        <v>1769.5925366303716</v>
      </c>
      <c r="P2797" s="8">
        <f t="shared" si="563"/>
        <v>23222.854215299769</v>
      </c>
    </row>
    <row r="2798" spans="1:16" x14ac:dyDescent="0.25">
      <c r="A2798" s="10"/>
      <c r="B2798" s="7"/>
      <c r="C2798" s="7"/>
      <c r="D2798" s="8"/>
      <c r="E2798" s="8"/>
      <c r="F2798" s="8"/>
      <c r="G2798" s="8"/>
      <c r="H2798" s="8"/>
      <c r="I2798" s="8"/>
      <c r="J2798" s="8"/>
      <c r="K2798" s="8"/>
      <c r="L2798" s="8"/>
      <c r="M2798" s="8"/>
      <c r="N2798" s="8"/>
      <c r="O2798" s="8"/>
      <c r="P2798" s="8"/>
    </row>
    <row r="2799" spans="1:16" x14ac:dyDescent="0.25">
      <c r="A2799" s="11" t="s">
        <v>24</v>
      </c>
      <c r="B2799" s="7"/>
      <c r="C2799" s="7"/>
      <c r="D2799" s="8">
        <f t="shared" ref="D2799:P2799" si="564">(D2769/D2784)*1000</f>
        <v>284913423.66114622</v>
      </c>
      <c r="E2799" s="8">
        <f t="shared" si="564"/>
        <v>282724204.99578089</v>
      </c>
      <c r="F2799" s="8">
        <f t="shared" si="564"/>
        <v>273320244.75423467</v>
      </c>
      <c r="G2799" s="8">
        <f t="shared" si="564"/>
        <v>322555330.39867789</v>
      </c>
      <c r="H2799" s="8">
        <f t="shared" si="564"/>
        <v>350723198.62116808</v>
      </c>
      <c r="I2799" s="8">
        <f t="shared" si="564"/>
        <v>361308343.86646867</v>
      </c>
      <c r="J2799" s="8">
        <f t="shared" si="564"/>
        <v>376252979.15468377</v>
      </c>
      <c r="K2799" s="8">
        <f t="shared" si="564"/>
        <v>363308306.9181847</v>
      </c>
      <c r="L2799" s="8">
        <f t="shared" si="564"/>
        <v>384322167.40939587</v>
      </c>
      <c r="M2799" s="8">
        <f t="shared" si="564"/>
        <v>370378768.20044279</v>
      </c>
      <c r="N2799" s="8">
        <f t="shared" si="564"/>
        <v>339242260.45692652</v>
      </c>
      <c r="O2799" s="8">
        <f t="shared" si="564"/>
        <v>304279555.1121276</v>
      </c>
      <c r="P2799" s="8">
        <f t="shared" si="564"/>
        <v>4013328783.5492377</v>
      </c>
    </row>
    <row r="2800" spans="1:16" x14ac:dyDescent="0.25">
      <c r="A2800" s="7"/>
      <c r="B2800" s="7"/>
      <c r="C2800" s="7"/>
      <c r="D2800" s="8"/>
      <c r="E2800" s="8"/>
      <c r="F2800" s="8"/>
      <c r="G2800" s="8"/>
      <c r="H2800" s="8"/>
      <c r="I2800" s="8"/>
      <c r="J2800" s="8"/>
      <c r="K2800" s="8"/>
      <c r="L2800" s="8"/>
      <c r="M2800" s="8"/>
      <c r="N2800" s="8"/>
      <c r="O2800" s="8"/>
      <c r="P2800" s="8"/>
    </row>
    <row r="2801" spans="1:16" x14ac:dyDescent="0.25">
      <c r="A2801" s="14" t="s">
        <v>29</v>
      </c>
      <c r="B2801" s="7"/>
      <c r="C2801" s="7"/>
      <c r="D2801" s="8">
        <f t="shared" ref="D2801:P2801" si="565">(D2771/D2786)*1000</f>
        <v>1937.7525051493399</v>
      </c>
      <c r="E2801" s="8">
        <f t="shared" si="565"/>
        <v>1768.5218820498576</v>
      </c>
      <c r="F2801" s="8">
        <f t="shared" si="565"/>
        <v>1761.3456146840663</v>
      </c>
      <c r="G2801" s="8">
        <f t="shared" si="565"/>
        <v>1798.7278263355354</v>
      </c>
      <c r="H2801" s="8">
        <f t="shared" si="565"/>
        <v>2014.8143156440965</v>
      </c>
      <c r="I2801" s="8">
        <f t="shared" si="565"/>
        <v>2184.9717835266356</v>
      </c>
      <c r="J2801" s="8">
        <f t="shared" si="565"/>
        <v>2304.9331706163593</v>
      </c>
      <c r="K2801" s="8">
        <f t="shared" si="565"/>
        <v>2330.5290782812262</v>
      </c>
      <c r="L2801" s="8">
        <f t="shared" si="565"/>
        <v>2282.2086930997361</v>
      </c>
      <c r="M2801" s="8">
        <f t="shared" si="565"/>
        <v>2114.8792074979401</v>
      </c>
      <c r="N2801" s="8">
        <f t="shared" si="565"/>
        <v>1864.9708898440806</v>
      </c>
      <c r="O2801" s="8">
        <f t="shared" si="565"/>
        <v>1844.1249926390656</v>
      </c>
      <c r="P2801" s="8">
        <f t="shared" si="565"/>
        <v>24209.650958481841</v>
      </c>
    </row>
  </sheetData>
  <pageMargins left="0.25" right="0.25" top="0.75" bottom="0.75" header="0.3" footer="0.3"/>
  <pageSetup scale="81" orientation="landscape" r:id="rId1"/>
  <headerFooter alignWithMargins="0">
    <oddHeader>&amp;L&amp;F&amp;C&amp;A</oddHeader>
    <oddFooter>&amp;C&amp;Z&amp;F&amp;A&amp;R&amp;P</oddFooter>
  </headerFooter>
  <rowBreaks count="2" manualBreakCount="2">
    <brk id="652" max="15" man="1"/>
    <brk id="702" max="15" man="1"/>
  </rowBreaks>
  <picture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0.34998626667073579"/>
  </sheetPr>
  <dimension ref="A1:Y1470"/>
  <sheetViews>
    <sheetView zoomScaleNormal="100" zoomScaleSheetLayoutView="100" workbookViewId="0">
      <pane xSplit="2" ySplit="9" topLeftCell="C10" activePane="bottomRight" state="frozen"/>
      <selection pane="topRight"/>
      <selection pane="bottomLeft"/>
      <selection pane="bottomRight" activeCell="A2" sqref="A1:A2"/>
    </sheetView>
  </sheetViews>
  <sheetFormatPr defaultColWidth="9.109375" defaultRowHeight="13.2" outlineLevelRow="1" x14ac:dyDescent="0.25"/>
  <cols>
    <col min="1" max="1" width="12.44140625" style="42" customWidth="1"/>
    <col min="2" max="2" width="9.109375" style="5"/>
    <col min="3" max="3" width="9.6640625" style="5" customWidth="1"/>
    <col min="4" max="5" width="10.109375" style="5" customWidth="1"/>
    <col min="6" max="6" width="10.33203125" style="5" customWidth="1"/>
    <col min="7" max="7" width="11" style="5" customWidth="1"/>
    <col min="8" max="8" width="9.6640625" style="5" customWidth="1"/>
    <col min="9" max="9" width="12.33203125" style="5" customWidth="1"/>
    <col min="10" max="10" width="14.88671875" style="5" customWidth="1"/>
    <col min="11" max="11" width="9.88671875" style="5" customWidth="1"/>
    <col min="12" max="16" width="14.6640625" style="30" customWidth="1"/>
    <col min="17" max="17" width="9.109375" style="30"/>
    <col min="18" max="16384" width="9.109375" style="5"/>
  </cols>
  <sheetData>
    <row r="1" spans="1:25" x14ac:dyDescent="0.25">
      <c r="A1" s="322" t="s">
        <v>192</v>
      </c>
    </row>
    <row r="2" spans="1:25" x14ac:dyDescent="0.25">
      <c r="A2" s="322" t="s">
        <v>190</v>
      </c>
    </row>
    <row r="4" spans="1:25" x14ac:dyDescent="0.25">
      <c r="A4" s="24"/>
      <c r="B4" s="25"/>
      <c r="C4" s="25"/>
      <c r="D4" s="26"/>
      <c r="E4" s="26"/>
      <c r="F4" s="27" t="s">
        <v>91</v>
      </c>
      <c r="G4" s="26"/>
      <c r="H4" s="26"/>
      <c r="I4" s="26"/>
      <c r="J4" s="28"/>
      <c r="K4" s="29"/>
      <c r="Q4" s="25"/>
      <c r="R4" s="25"/>
      <c r="S4" s="25"/>
      <c r="T4" s="26"/>
      <c r="U4" s="26"/>
      <c r="V4" s="27"/>
      <c r="W4" s="26"/>
      <c r="X4" s="26"/>
      <c r="Y4" s="26"/>
    </row>
    <row r="5" spans="1:25" x14ac:dyDescent="0.25">
      <c r="A5" s="24"/>
      <c r="B5" s="31"/>
      <c r="C5" s="31"/>
      <c r="D5" s="31"/>
      <c r="E5" s="31"/>
      <c r="F5" s="27" t="s">
        <v>92</v>
      </c>
      <c r="G5" s="31"/>
      <c r="H5" s="31"/>
      <c r="I5" s="31"/>
      <c r="J5" s="31"/>
      <c r="K5" s="31"/>
      <c r="Q5" s="25"/>
      <c r="R5" s="31"/>
      <c r="S5" s="31"/>
      <c r="T5" s="31"/>
      <c r="U5" s="31"/>
      <c r="V5" s="32"/>
      <c r="W5" s="31"/>
      <c r="X5" s="31"/>
      <c r="Y5" s="31"/>
    </row>
    <row r="6" spans="1:25" x14ac:dyDescent="0.25">
      <c r="A6" s="24"/>
      <c r="B6" s="25"/>
      <c r="C6" s="25"/>
      <c r="D6" s="25"/>
      <c r="E6" s="25"/>
      <c r="F6" s="33" t="s">
        <v>93</v>
      </c>
      <c r="G6" s="25"/>
      <c r="H6" s="25"/>
      <c r="I6" s="25"/>
      <c r="J6" s="25"/>
      <c r="K6" s="25"/>
      <c r="Q6" s="25"/>
      <c r="R6" s="25"/>
      <c r="S6" s="25"/>
      <c r="T6" s="25"/>
      <c r="U6" s="25"/>
      <c r="V6" s="25"/>
      <c r="W6" s="25"/>
      <c r="X6" s="25"/>
      <c r="Y6" s="25"/>
    </row>
    <row r="7" spans="1:25" x14ac:dyDescent="0.25">
      <c r="A7" s="24"/>
      <c r="B7" s="25"/>
      <c r="C7" s="25"/>
      <c r="D7" s="25"/>
      <c r="E7" s="25"/>
      <c r="F7" s="25"/>
      <c r="G7" s="25"/>
      <c r="H7" s="25"/>
      <c r="I7" s="25"/>
      <c r="J7" s="25"/>
      <c r="K7" s="25"/>
      <c r="Q7" s="25"/>
      <c r="R7" s="25"/>
      <c r="S7" s="25"/>
      <c r="T7" s="25"/>
      <c r="U7" s="25"/>
      <c r="V7" s="25"/>
      <c r="W7" s="25"/>
      <c r="X7" s="25"/>
      <c r="Y7" s="25"/>
    </row>
    <row r="8" spans="1:25" x14ac:dyDescent="0.25">
      <c r="A8" s="24"/>
      <c r="B8" s="25"/>
      <c r="C8" s="25"/>
      <c r="D8" s="34" t="s">
        <v>94</v>
      </c>
      <c r="E8" s="34" t="s">
        <v>95</v>
      </c>
      <c r="F8" s="34" t="s">
        <v>96</v>
      </c>
      <c r="G8" s="34" t="s">
        <v>97</v>
      </c>
      <c r="H8" s="34" t="s">
        <v>98</v>
      </c>
      <c r="I8" s="34" t="s">
        <v>96</v>
      </c>
      <c r="J8" s="34" t="s">
        <v>99</v>
      </c>
      <c r="K8" s="34"/>
      <c r="Q8" s="25"/>
      <c r="R8" s="25"/>
      <c r="S8" s="25"/>
      <c r="T8" s="34"/>
      <c r="U8" s="34"/>
      <c r="V8" s="34"/>
      <c r="W8" s="34"/>
      <c r="X8" s="34"/>
      <c r="Y8" s="34"/>
    </row>
    <row r="9" spans="1:25" x14ac:dyDescent="0.25">
      <c r="A9" s="24"/>
      <c r="B9" s="34" t="s">
        <v>100</v>
      </c>
      <c r="C9" s="34" t="s">
        <v>101</v>
      </c>
      <c r="D9" s="34" t="s">
        <v>102</v>
      </c>
      <c r="E9" s="34" t="s">
        <v>102</v>
      </c>
      <c r="F9" s="34" t="s">
        <v>103</v>
      </c>
      <c r="G9" s="34" t="s">
        <v>104</v>
      </c>
      <c r="H9" s="34" t="s">
        <v>105</v>
      </c>
      <c r="I9" s="34" t="s">
        <v>104</v>
      </c>
      <c r="J9" s="34" t="s">
        <v>106</v>
      </c>
      <c r="K9" s="34"/>
      <c r="Q9" s="25"/>
      <c r="R9" s="34"/>
      <c r="S9" s="34"/>
      <c r="T9" s="34"/>
      <c r="U9" s="34"/>
      <c r="V9" s="34"/>
      <c r="W9" s="34"/>
      <c r="X9" s="34"/>
      <c r="Y9" s="34"/>
    </row>
    <row r="10" spans="1:25" x14ac:dyDescent="0.25">
      <c r="A10" s="24"/>
      <c r="B10" s="34"/>
      <c r="C10" s="7"/>
      <c r="D10" s="7"/>
      <c r="E10" s="7"/>
      <c r="F10" s="7"/>
      <c r="G10" s="7"/>
      <c r="H10" s="7"/>
      <c r="I10" s="7"/>
      <c r="J10" s="7"/>
      <c r="K10" s="7"/>
      <c r="Q10" s="25"/>
      <c r="R10" s="34"/>
      <c r="S10" s="7"/>
      <c r="T10" s="7"/>
      <c r="U10" s="7"/>
      <c r="V10" s="7"/>
      <c r="W10" s="7"/>
      <c r="X10" s="7"/>
      <c r="Y10" s="7"/>
    </row>
    <row r="11" spans="1:25" s="22" customFormat="1" x14ac:dyDescent="0.25">
      <c r="A11" s="35"/>
      <c r="B11" s="34"/>
      <c r="C11" s="36"/>
      <c r="D11" s="36"/>
      <c r="E11" s="37"/>
      <c r="F11" s="36"/>
      <c r="G11" s="36"/>
      <c r="H11" s="36"/>
      <c r="I11" s="36"/>
      <c r="J11" s="36"/>
      <c r="K11" s="36"/>
      <c r="L11" s="38"/>
      <c r="M11" s="38"/>
      <c r="N11" s="38"/>
      <c r="O11" s="38"/>
      <c r="P11" s="38"/>
      <c r="Q11" s="34"/>
      <c r="R11" s="34"/>
      <c r="S11" s="36"/>
      <c r="T11" s="36"/>
      <c r="U11" s="36"/>
      <c r="V11" s="36"/>
      <c r="W11" s="36"/>
      <c r="X11" s="36"/>
      <c r="Y11" s="36"/>
    </row>
    <row r="12" spans="1:25" x14ac:dyDescent="0.25">
      <c r="A12" s="24">
        <v>2004</v>
      </c>
      <c r="B12" s="39"/>
      <c r="C12" s="37">
        <v>108093463</v>
      </c>
      <c r="D12" s="37">
        <v>100626214.49699999</v>
      </c>
      <c r="E12" s="37">
        <v>100684971.29700002</v>
      </c>
      <c r="F12" s="37">
        <v>51022294.117080629</v>
      </c>
      <c r="G12" s="37">
        <v>7267948.8060000027</v>
      </c>
      <c r="H12" s="37">
        <v>140542.89699999997</v>
      </c>
      <c r="I12" s="37">
        <v>7408491.7030000025</v>
      </c>
      <c r="J12" s="40">
        <f t="shared" ref="J12:J17" si="0">(I12/C12)</f>
        <v>6.8537832884491848E-2</v>
      </c>
      <c r="K12" s="39"/>
      <c r="P12" s="5"/>
      <c r="Q12" s="41"/>
      <c r="R12" s="41"/>
      <c r="S12" s="41"/>
      <c r="T12" s="41"/>
      <c r="U12" s="41"/>
      <c r="V12" s="41"/>
      <c r="W12" s="39"/>
      <c r="X12" s="41"/>
    </row>
    <row r="13" spans="1:25" x14ac:dyDescent="0.25">
      <c r="A13" s="24">
        <v>2005</v>
      </c>
      <c r="B13" s="39"/>
      <c r="C13" s="37">
        <v>111300768</v>
      </c>
      <c r="D13" s="37">
        <v>103802730.366</v>
      </c>
      <c r="E13" s="37">
        <v>103494243.366</v>
      </c>
      <c r="F13" s="37">
        <v>47978976.478640474</v>
      </c>
      <c r="G13" s="37">
        <f>+I13-H13</f>
        <v>7670034.649000003</v>
      </c>
      <c r="H13" s="37">
        <v>136489.98500000002</v>
      </c>
      <c r="I13" s="37">
        <f>+C13-E13</f>
        <v>7806524.6340000033</v>
      </c>
      <c r="J13" s="40">
        <f t="shared" si="0"/>
        <v>7.013900060420071E-2</v>
      </c>
      <c r="K13" s="39"/>
      <c r="P13" s="5"/>
      <c r="Q13" s="41"/>
      <c r="R13" s="41"/>
      <c r="S13" s="41"/>
      <c r="T13" s="41"/>
      <c r="U13" s="41"/>
      <c r="V13" s="41"/>
      <c r="W13" s="39"/>
      <c r="X13" s="41"/>
    </row>
    <row r="14" spans="1:25" x14ac:dyDescent="0.25">
      <c r="A14" s="24">
        <v>2006</v>
      </c>
      <c r="B14" s="39"/>
      <c r="C14" s="37">
        <f>+' NEL,SALES,Unbilled ST Calc'!C147</f>
        <v>113137277</v>
      </c>
      <c r="D14" s="37">
        <f>+' NEL,SALES,Unbilled ST Calc'!E147</f>
        <v>105228047.61129999</v>
      </c>
      <c r="E14" s="37">
        <f>+' NEL,SALES,Unbilled ST Calc'!G147</f>
        <v>105212920.28032249</v>
      </c>
      <c r="F14" s="37">
        <f>+' NEL,SALES,Unbilled ST Calc'!J147</f>
        <v>46875322.705247357</v>
      </c>
      <c r="G14" s="37">
        <f>+I14-H14</f>
        <v>7794187.2786775082</v>
      </c>
      <c r="H14" s="37">
        <v>130169.44100000002</v>
      </c>
      <c r="I14" s="37">
        <f>+C14-E14</f>
        <v>7924356.7196775079</v>
      </c>
      <c r="J14" s="40">
        <f t="shared" si="0"/>
        <v>7.0041960791380087E-2</v>
      </c>
      <c r="K14" s="39"/>
      <c r="P14" s="5"/>
      <c r="Q14" s="41"/>
      <c r="R14" s="41"/>
      <c r="S14" s="41"/>
      <c r="T14" s="41"/>
      <c r="U14" s="41"/>
      <c r="V14" s="41"/>
      <c r="W14" s="39"/>
      <c r="X14" s="41"/>
    </row>
    <row r="15" spans="1:25" x14ac:dyDescent="0.25">
      <c r="A15" s="24">
        <v>2007</v>
      </c>
      <c r="B15" s="39"/>
      <c r="C15" s="37">
        <f>+' NEL,SALES,Unbilled ST Calc'!C162</f>
        <v>114314587</v>
      </c>
      <c r="D15" s="37">
        <f>+' NEL,SALES,Unbilled ST Calc'!E162</f>
        <v>106913929.14999998</v>
      </c>
      <c r="E15" s="37">
        <f>+' NEL,SALES,Unbilled ST Calc'!G162</f>
        <v>106729298.14549999</v>
      </c>
      <c r="F15" s="37">
        <f>+' NEL,SALES,Unbilled ST Calc'!J162</f>
        <v>44917667.561607108</v>
      </c>
      <c r="G15" s="37">
        <f>+I15-H15</f>
        <v>7455552.0865000105</v>
      </c>
      <c r="H15" s="37">
        <f>SUM(H19:H30)</f>
        <v>129736.76800000001</v>
      </c>
      <c r="I15" s="37">
        <f>+C15-E15</f>
        <v>7585288.8545000106</v>
      </c>
      <c r="J15" s="40">
        <f t="shared" si="0"/>
        <v>6.6354513921307437E-2</v>
      </c>
      <c r="K15" s="39"/>
      <c r="P15" s="5"/>
      <c r="Q15" s="41"/>
      <c r="R15" s="41"/>
      <c r="S15" s="41"/>
      <c r="T15" s="41"/>
      <c r="U15" s="41"/>
      <c r="V15" s="41"/>
      <c r="W15" s="39"/>
      <c r="X15" s="41"/>
    </row>
    <row r="16" spans="1:25" x14ac:dyDescent="0.25">
      <c r="A16" s="24">
        <v>2008</v>
      </c>
      <c r="B16" s="39"/>
      <c r="C16" s="37">
        <f>+' NEL,SALES,Unbilled ST Calc'!C177</f>
        <v>111100357</v>
      </c>
      <c r="D16" s="37">
        <f>+' NEL,SALES,Unbilled ST Calc'!E177</f>
        <v>103911982.772</v>
      </c>
      <c r="E16" s="37">
        <f>+' NEL,SALES,Unbilled ST Calc'!G177</f>
        <v>103740787.228</v>
      </c>
      <c r="F16" s="37">
        <f>+' NEL,SALES,Unbilled ST Calc'!J177</f>
        <v>44544187.210525267</v>
      </c>
      <c r="G16" s="37">
        <f>+I16-H16</f>
        <v>7236755.9759999998</v>
      </c>
      <c r="H16" s="37">
        <f>SUM(H35:H46)</f>
        <v>122813.79599999997</v>
      </c>
      <c r="I16" s="37">
        <f>+C16-E16</f>
        <v>7359569.7719999999</v>
      </c>
      <c r="J16" s="40">
        <f t="shared" si="0"/>
        <v>6.6242539364657488E-2</v>
      </c>
      <c r="K16" s="39"/>
      <c r="P16" s="5"/>
      <c r="Q16" s="41"/>
      <c r="R16" s="41"/>
      <c r="S16" s="41"/>
      <c r="T16" s="41"/>
      <c r="U16" s="41"/>
      <c r="V16" s="41"/>
      <c r="W16" s="39"/>
      <c r="X16" s="41"/>
    </row>
    <row r="17" spans="1:24" x14ac:dyDescent="0.25">
      <c r="A17" s="24">
        <v>2009</v>
      </c>
      <c r="B17" s="39"/>
      <c r="C17" s="37">
        <f>+' NEL,SALES,Unbilled ST Calc'!C191</f>
        <v>111237416</v>
      </c>
      <c r="D17" s="37">
        <f>+' NEL,SALES,Unbilled ST Calc'!E191</f>
        <v>103909489.52399999</v>
      </c>
      <c r="E17" s="37">
        <f>+' NEL,SALES,Unbilled ST Calc'!G191</f>
        <v>103923413.52399999</v>
      </c>
      <c r="F17" s="37">
        <f>+' NEL,SALES,Unbilled ST Calc'!J191</f>
        <v>43849551.655821621</v>
      </c>
      <c r="G17" s="37">
        <f>+I17-H17</f>
        <v>7191082.5960000111</v>
      </c>
      <c r="H17" s="37">
        <f>SUM(H51:H62)</f>
        <v>122919.88000000002</v>
      </c>
      <c r="I17" s="37">
        <f>+C17-E17</f>
        <v>7314002.476000011</v>
      </c>
      <c r="J17" s="40">
        <f t="shared" si="0"/>
        <v>6.5751279911068869E-2</v>
      </c>
      <c r="K17" s="39"/>
      <c r="P17" s="5"/>
      <c r="Q17" s="41"/>
      <c r="R17" s="41"/>
      <c r="S17" s="41"/>
      <c r="T17" s="41"/>
      <c r="U17" s="41"/>
      <c r="V17" s="41"/>
      <c r="W17" s="39"/>
      <c r="X17" s="41"/>
    </row>
    <row r="18" spans="1:24" x14ac:dyDescent="0.25">
      <c r="B18" s="41"/>
      <c r="C18" s="41"/>
      <c r="D18" s="41"/>
      <c r="E18" s="41"/>
      <c r="F18" s="41"/>
      <c r="G18" s="41"/>
      <c r="H18" s="41"/>
      <c r="I18" s="41"/>
      <c r="J18" s="41"/>
      <c r="K18" s="41"/>
    </row>
    <row r="19" spans="1:24" x14ac:dyDescent="0.25">
      <c r="A19" s="24">
        <v>2007</v>
      </c>
      <c r="B19" s="43" t="s">
        <v>2</v>
      </c>
      <c r="C19" s="37">
        <f>+' NEL,SALES,Unbilled ST Calc'!C150</f>
        <v>8457601</v>
      </c>
      <c r="D19" s="37">
        <f>+' NEL,SALES,Unbilled ST Calc'!E150</f>
        <v>8668887.6099999994</v>
      </c>
      <c r="E19" s="37">
        <f>+' NEL,SALES,Unbilled ST Calc'!G150</f>
        <v>7932169.6100000003</v>
      </c>
      <c r="F19" s="37">
        <f>+' NEL,SALES,Unbilled ST Calc'!J150</f>
        <v>2907009.3876126846</v>
      </c>
      <c r="G19" s="37">
        <f t="shared" ref="G19:G30" si="1">+I19-H19</f>
        <v>513979.84399999969</v>
      </c>
      <c r="H19" s="37">
        <v>11451.545999999997</v>
      </c>
      <c r="I19" s="37">
        <f t="shared" ref="I19:I30" si="2">+C19-E19</f>
        <v>525431.38999999966</v>
      </c>
      <c r="J19" s="44">
        <f t="shared" ref="J19:J30" si="3">(I19/C19)</f>
        <v>6.2125346182682263E-2</v>
      </c>
      <c r="K19" s="45"/>
      <c r="L19" s="46"/>
      <c r="M19" s="46"/>
      <c r="N19" s="47"/>
      <c r="O19" s="47"/>
      <c r="P19" s="25"/>
      <c r="Q19" s="48"/>
      <c r="R19" s="40"/>
      <c r="S19" s="40"/>
      <c r="T19" s="40"/>
      <c r="U19" s="40"/>
      <c r="V19" s="40"/>
      <c r="W19" s="40"/>
      <c r="X19" s="40"/>
    </row>
    <row r="20" spans="1:24" x14ac:dyDescent="0.25">
      <c r="A20" s="49"/>
      <c r="B20" s="43" t="s">
        <v>3</v>
      </c>
      <c r="C20" s="37">
        <f>+' NEL,SALES,Unbilled ST Calc'!C151</f>
        <v>7476205</v>
      </c>
      <c r="D20" s="37">
        <f>+' NEL,SALES,Unbilled ST Calc'!E151</f>
        <v>7574647.0939999996</v>
      </c>
      <c r="E20" s="37">
        <f>+' NEL,SALES,Unbilled ST Calc'!G151</f>
        <v>7042442.0940000005</v>
      </c>
      <c r="F20" s="37">
        <f>+' NEL,SALES,Unbilled ST Calc'!J151</f>
        <v>2405071.2839936856</v>
      </c>
      <c r="G20" s="37">
        <f t="shared" si="1"/>
        <v>423726.7799999995</v>
      </c>
      <c r="H20" s="37">
        <v>10036.126</v>
      </c>
      <c r="I20" s="37">
        <f t="shared" si="2"/>
        <v>433762.90599999949</v>
      </c>
      <c r="J20" s="44">
        <f t="shared" si="3"/>
        <v>5.8019129491499961E-2</v>
      </c>
      <c r="K20" s="45"/>
      <c r="L20" s="46"/>
      <c r="M20" s="46"/>
      <c r="N20" s="47"/>
      <c r="O20" s="47"/>
      <c r="P20" s="50"/>
      <c r="Q20" s="48"/>
      <c r="R20" s="40"/>
      <c r="S20" s="40"/>
      <c r="T20" s="40"/>
      <c r="U20" s="40"/>
      <c r="V20" s="40"/>
      <c r="W20" s="40"/>
      <c r="X20" s="40"/>
    </row>
    <row r="21" spans="1:24" x14ac:dyDescent="0.25">
      <c r="A21" s="49"/>
      <c r="B21" s="43" t="s">
        <v>4</v>
      </c>
      <c r="C21" s="37">
        <f>+' NEL,SALES,Unbilled ST Calc'!C152</f>
        <v>8426529</v>
      </c>
      <c r="D21" s="37">
        <f>+' NEL,SALES,Unbilled ST Calc'!E152</f>
        <v>7491790.9039999992</v>
      </c>
      <c r="E21" s="37">
        <f>+' NEL,SALES,Unbilled ST Calc'!G152</f>
        <v>7967937.9040000001</v>
      </c>
      <c r="F21" s="37">
        <f>+' NEL,SALES,Unbilled ST Calc'!J152</f>
        <v>2727758.3178502666</v>
      </c>
      <c r="G21" s="37">
        <f t="shared" si="1"/>
        <v>449502.95199999987</v>
      </c>
      <c r="H21" s="37">
        <v>9088.1440000000021</v>
      </c>
      <c r="I21" s="37">
        <f t="shared" si="2"/>
        <v>458591.0959999999</v>
      </c>
      <c r="J21" s="44">
        <f t="shared" si="3"/>
        <v>5.4422300807366819E-2</v>
      </c>
      <c r="K21" s="45"/>
      <c r="L21" s="46"/>
      <c r="M21" s="46"/>
      <c r="N21" s="47"/>
      <c r="O21" s="47"/>
      <c r="P21" s="50"/>
      <c r="Q21" s="48"/>
      <c r="R21" s="40"/>
      <c r="S21" s="40"/>
      <c r="T21" s="40"/>
      <c r="U21" s="40"/>
      <c r="V21" s="40"/>
      <c r="W21" s="40"/>
      <c r="X21" s="40"/>
    </row>
    <row r="22" spans="1:24" x14ac:dyDescent="0.25">
      <c r="A22" s="49"/>
      <c r="B22" s="43" t="s">
        <v>5</v>
      </c>
      <c r="C22" s="37">
        <f>+' NEL,SALES,Unbilled ST Calc'!C153</f>
        <v>8774734</v>
      </c>
      <c r="D22" s="37">
        <f>+' NEL,SALES,Unbilled ST Calc'!E153</f>
        <v>7604488.1600000001</v>
      </c>
      <c r="E22" s="37">
        <f>+' NEL,SALES,Unbilled ST Calc'!G153</f>
        <v>8132695.1555000003</v>
      </c>
      <c r="F22" s="37">
        <f>+' NEL,SALES,Unbilled ST Calc'!J153</f>
        <v>3321835.1178949624</v>
      </c>
      <c r="G22" s="37">
        <f t="shared" si="1"/>
        <v>632243.15449999971</v>
      </c>
      <c r="H22" s="37">
        <v>9795.69</v>
      </c>
      <c r="I22" s="37">
        <f t="shared" si="2"/>
        <v>642038.84449999966</v>
      </c>
      <c r="J22" s="44">
        <f t="shared" si="3"/>
        <v>7.3169037887644187E-2</v>
      </c>
      <c r="K22" s="45"/>
      <c r="L22" s="46"/>
      <c r="M22" s="46"/>
      <c r="N22" s="47"/>
      <c r="O22" s="47"/>
      <c r="P22" s="50"/>
      <c r="Q22" s="48"/>
      <c r="R22" s="40"/>
      <c r="S22" s="40"/>
      <c r="T22" s="40"/>
      <c r="U22" s="40"/>
      <c r="V22" s="40"/>
      <c r="W22" s="40"/>
      <c r="X22" s="40"/>
    </row>
    <row r="23" spans="1:24" x14ac:dyDescent="0.25">
      <c r="A23" s="49"/>
      <c r="B23" s="43" t="s">
        <v>6</v>
      </c>
      <c r="C23" s="37">
        <f>+' NEL,SALES,Unbilled ST Calc'!C154</f>
        <v>9318740</v>
      </c>
      <c r="D23" s="37">
        <f>+' NEL,SALES,Unbilled ST Calc'!E154</f>
        <v>8376287.267</v>
      </c>
      <c r="E23" s="37">
        <f>+' NEL,SALES,Unbilled ST Calc'!G154</f>
        <v>8701269.2670000009</v>
      </c>
      <c r="F23" s="37">
        <f>+' NEL,SALES,Unbilled ST Calc'!J154</f>
        <v>3658585.5339434417</v>
      </c>
      <c r="G23" s="37">
        <f t="shared" si="1"/>
        <v>607150.88699999906</v>
      </c>
      <c r="H23" s="37">
        <v>10319.846</v>
      </c>
      <c r="I23" s="37">
        <f t="shared" si="2"/>
        <v>617470.73299999908</v>
      </c>
      <c r="J23" s="44">
        <f t="shared" si="3"/>
        <v>6.6261182627694204E-2</v>
      </c>
      <c r="K23" s="45"/>
      <c r="L23" s="46"/>
      <c r="M23" s="46"/>
      <c r="N23" s="47"/>
      <c r="O23" s="47"/>
      <c r="P23" s="50"/>
      <c r="Q23" s="48"/>
      <c r="R23" s="40"/>
      <c r="S23" s="40"/>
      <c r="T23" s="40"/>
      <c r="U23" s="40"/>
      <c r="V23" s="40"/>
      <c r="W23" s="40"/>
      <c r="X23" s="40"/>
    </row>
    <row r="24" spans="1:24" x14ac:dyDescent="0.25">
      <c r="A24" s="49"/>
      <c r="B24" s="43" t="s">
        <v>7</v>
      </c>
      <c r="C24" s="37">
        <f>+' NEL,SALES,Unbilled ST Calc'!C155</f>
        <v>10592821</v>
      </c>
      <c r="D24" s="37">
        <f>+' NEL,SALES,Unbilled ST Calc'!E155</f>
        <v>9218517.6929999981</v>
      </c>
      <c r="E24" s="37">
        <f>+' NEL,SALES,Unbilled ST Calc'!G155</f>
        <v>9917019.693</v>
      </c>
      <c r="F24" s="37">
        <f>+' NEL,SALES,Unbilled ST Calc'!J155</f>
        <v>4224158.7646890711</v>
      </c>
      <c r="G24" s="37">
        <f t="shared" si="1"/>
        <v>665028.77800000005</v>
      </c>
      <c r="H24" s="37">
        <v>10772.529</v>
      </c>
      <c r="I24" s="37">
        <f t="shared" si="2"/>
        <v>675801.30700000003</v>
      </c>
      <c r="J24" s="44">
        <f t="shared" si="3"/>
        <v>6.3798048414109895E-2</v>
      </c>
      <c r="K24" s="45"/>
      <c r="L24" s="46"/>
      <c r="M24" s="46"/>
      <c r="N24" s="47"/>
      <c r="O24" s="47"/>
      <c r="P24" s="50"/>
      <c r="Q24" s="48"/>
      <c r="R24" s="40"/>
      <c r="S24" s="40"/>
      <c r="T24" s="40"/>
      <c r="U24" s="40"/>
      <c r="V24" s="40"/>
      <c r="W24" s="40"/>
      <c r="X24" s="40"/>
    </row>
    <row r="25" spans="1:24" x14ac:dyDescent="0.25">
      <c r="A25" s="49"/>
      <c r="B25" s="43" t="s">
        <v>8</v>
      </c>
      <c r="C25" s="37">
        <f>+' NEL,SALES,Unbilled ST Calc'!C156</f>
        <v>10979151</v>
      </c>
      <c r="D25" s="37">
        <f>+' NEL,SALES,Unbilled ST Calc'!E156</f>
        <v>10282883.837000001</v>
      </c>
      <c r="E25" s="37">
        <f>+' NEL,SALES,Unbilled ST Calc'!G156</f>
        <v>10143932.837000001</v>
      </c>
      <c r="F25" s="37">
        <f>+' NEL,SALES,Unbilled ST Calc'!J156</f>
        <v>4253020.5607946683</v>
      </c>
      <c r="G25" s="37">
        <f t="shared" si="1"/>
        <v>823182.15599999879</v>
      </c>
      <c r="H25" s="37">
        <v>12036.007000000003</v>
      </c>
      <c r="I25" s="37">
        <f t="shared" si="2"/>
        <v>835218.16299999878</v>
      </c>
      <c r="J25" s="44">
        <f t="shared" si="3"/>
        <v>7.6073110115709205E-2</v>
      </c>
      <c r="K25" s="45"/>
      <c r="L25" s="46"/>
      <c r="M25" s="46"/>
      <c r="N25" s="47"/>
      <c r="O25" s="47"/>
      <c r="P25" s="50"/>
      <c r="Q25" s="48"/>
      <c r="R25" s="40"/>
      <c r="S25" s="40"/>
      <c r="T25" s="40"/>
      <c r="U25" s="40"/>
      <c r="V25" s="40"/>
      <c r="W25" s="40"/>
      <c r="X25" s="40"/>
    </row>
    <row r="26" spans="1:24" x14ac:dyDescent="0.25">
      <c r="A26" s="49"/>
      <c r="B26" s="43" t="s">
        <v>9</v>
      </c>
      <c r="C26" s="37">
        <f>+' NEL,SALES,Unbilled ST Calc'!C157</f>
        <v>11978003</v>
      </c>
      <c r="D26" s="37">
        <f>+' NEL,SALES,Unbilled ST Calc'!E157</f>
        <v>10371781.380999999</v>
      </c>
      <c r="E26" s="37">
        <f>+' NEL,SALES,Unbilled ST Calc'!G157</f>
        <v>11231296.380999999</v>
      </c>
      <c r="F26" s="37">
        <f>+' NEL,SALES,Unbilled ST Calc'!J157</f>
        <v>4988425.9491674248</v>
      </c>
      <c r="G26" s="37">
        <f t="shared" si="1"/>
        <v>734882.60000000091</v>
      </c>
      <c r="H26" s="37">
        <v>11824.019</v>
      </c>
      <c r="I26" s="37">
        <f t="shared" si="2"/>
        <v>746706.61900000088</v>
      </c>
      <c r="J26" s="44">
        <f t="shared" si="3"/>
        <v>6.2339825678788097E-2</v>
      </c>
      <c r="K26" s="45"/>
      <c r="L26" s="46"/>
      <c r="M26" s="46"/>
      <c r="N26" s="47"/>
      <c r="O26" s="47"/>
      <c r="P26" s="50"/>
      <c r="Q26" s="48"/>
      <c r="R26" s="40"/>
      <c r="S26" s="40"/>
      <c r="T26" s="40"/>
      <c r="U26" s="40"/>
      <c r="V26" s="40"/>
      <c r="W26" s="40"/>
      <c r="X26" s="40"/>
    </row>
    <row r="27" spans="1:24" x14ac:dyDescent="0.25">
      <c r="A27" s="49"/>
      <c r="B27" s="43" t="s">
        <v>10</v>
      </c>
      <c r="C27" s="37">
        <f>+' NEL,SALES,Unbilled ST Calc'!C158</f>
        <v>11283134</v>
      </c>
      <c r="D27" s="37">
        <f>+' NEL,SALES,Unbilled ST Calc'!E158</f>
        <v>10848349.828</v>
      </c>
      <c r="E27" s="37">
        <f>+' NEL,SALES,Unbilled ST Calc'!G158</f>
        <v>10468144.828</v>
      </c>
      <c r="F27" s="37">
        <f>+' NEL,SALES,Unbilled ST Calc'!J158</f>
        <v>4476648.200329992</v>
      </c>
      <c r="G27" s="37">
        <f t="shared" si="1"/>
        <v>803332.24300000025</v>
      </c>
      <c r="H27" s="37">
        <v>11656.929</v>
      </c>
      <c r="I27" s="37">
        <f t="shared" si="2"/>
        <v>814989.17200000025</v>
      </c>
      <c r="J27" s="44">
        <f t="shared" si="3"/>
        <v>7.2230744755845344E-2</v>
      </c>
      <c r="K27" s="45"/>
      <c r="L27" s="46"/>
      <c r="M27" s="46"/>
      <c r="N27" s="47"/>
      <c r="O27" s="47"/>
      <c r="P27" s="50"/>
      <c r="Q27" s="48"/>
      <c r="R27" s="40"/>
      <c r="S27" s="40"/>
      <c r="T27" s="40"/>
      <c r="U27" s="40"/>
      <c r="V27" s="40"/>
      <c r="W27" s="40"/>
      <c r="X27" s="40"/>
    </row>
    <row r="28" spans="1:24" x14ac:dyDescent="0.25">
      <c r="A28" s="49"/>
      <c r="B28" s="43" t="s">
        <v>11</v>
      </c>
      <c r="C28" s="37">
        <f>+' NEL,SALES,Unbilled ST Calc'!C159</f>
        <v>10293316</v>
      </c>
      <c r="D28" s="37">
        <f>+' NEL,SALES,Unbilled ST Calc'!E159</f>
        <v>9554350.736999996</v>
      </c>
      <c r="E28" s="37">
        <f>+' NEL,SALES,Unbilled ST Calc'!G159</f>
        <v>9430137.7369999997</v>
      </c>
      <c r="F28" s="37">
        <f>+' NEL,SALES,Unbilled ST Calc'!J159</f>
        <v>4678346.1483117798</v>
      </c>
      <c r="G28" s="37">
        <f t="shared" si="1"/>
        <v>851555.01500000025</v>
      </c>
      <c r="H28" s="37">
        <v>11623.248</v>
      </c>
      <c r="I28" s="37">
        <f t="shared" si="2"/>
        <v>863178.26300000027</v>
      </c>
      <c r="J28" s="44">
        <f t="shared" si="3"/>
        <v>8.3858133083643815E-2</v>
      </c>
      <c r="K28" s="45"/>
      <c r="L28" s="46"/>
      <c r="M28" s="46"/>
      <c r="N28" s="47"/>
      <c r="O28" s="47"/>
      <c r="P28" s="50"/>
      <c r="Q28" s="48"/>
      <c r="R28" s="40"/>
      <c r="S28" s="40"/>
      <c r="T28" s="40"/>
      <c r="U28" s="40"/>
      <c r="V28" s="40"/>
      <c r="W28" s="40"/>
      <c r="X28" s="40"/>
    </row>
    <row r="29" spans="1:24" x14ac:dyDescent="0.25">
      <c r="A29" s="49"/>
      <c r="B29" s="43" t="s">
        <v>12</v>
      </c>
      <c r="C29" s="37">
        <f>+' NEL,SALES,Unbilled ST Calc'!C160</f>
        <v>8434259</v>
      </c>
      <c r="D29" s="37">
        <f>+' NEL,SALES,Unbilled ST Calc'!E160</f>
        <v>8733071.7799999993</v>
      </c>
      <c r="E29" s="37">
        <f>+' NEL,SALES,Unbilled ST Calc'!G160</f>
        <v>8004243.7800000003</v>
      </c>
      <c r="F29" s="37">
        <f>+' NEL,SALES,Unbilled ST Calc'!J160</f>
        <v>3814821.2970191324</v>
      </c>
      <c r="G29" s="37">
        <f t="shared" si="1"/>
        <v>418751.68499999976</v>
      </c>
      <c r="H29" s="37">
        <v>11263.534999999998</v>
      </c>
      <c r="I29" s="37">
        <f t="shared" si="2"/>
        <v>430015.21999999974</v>
      </c>
      <c r="J29" s="44">
        <f t="shared" si="3"/>
        <v>5.0984350848130196E-2</v>
      </c>
      <c r="K29" s="45"/>
      <c r="L29" s="46"/>
      <c r="M29" s="46"/>
      <c r="N29" s="47"/>
      <c r="O29" s="47"/>
      <c r="P29" s="50"/>
      <c r="Q29" s="48"/>
      <c r="R29" s="40"/>
      <c r="S29" s="40"/>
      <c r="T29" s="40"/>
      <c r="U29" s="40"/>
      <c r="V29" s="40"/>
      <c r="W29" s="40"/>
      <c r="X29" s="40"/>
    </row>
    <row r="30" spans="1:24" x14ac:dyDescent="0.25">
      <c r="A30" s="49"/>
      <c r="B30" s="43" t="s">
        <v>13</v>
      </c>
      <c r="C30" s="37">
        <f>+' NEL,SALES,Unbilled ST Calc'!C161</f>
        <v>8300094</v>
      </c>
      <c r="D30" s="37">
        <f>+' NEL,SALES,Unbilled ST Calc'!E161</f>
        <v>8188872.8590000011</v>
      </c>
      <c r="E30" s="37">
        <f>+' NEL,SALES,Unbilled ST Calc'!G161</f>
        <v>7758008.8590000002</v>
      </c>
      <c r="F30" s="37">
        <f>+' NEL,SALES,Unbilled ST Calc'!J161</f>
        <v>3461987</v>
      </c>
      <c r="G30" s="37">
        <f t="shared" si="1"/>
        <v>532215.99199999985</v>
      </c>
      <c r="H30" s="37">
        <v>9869.1489999999976</v>
      </c>
      <c r="I30" s="37">
        <f t="shared" si="2"/>
        <v>542085.14099999983</v>
      </c>
      <c r="J30" s="44">
        <f t="shared" si="3"/>
        <v>6.5310723107473226E-2</v>
      </c>
      <c r="K30" s="45"/>
      <c r="L30" s="46"/>
      <c r="M30" s="46"/>
      <c r="N30" s="47"/>
      <c r="O30" s="47"/>
      <c r="P30" s="50"/>
      <c r="Q30" s="48"/>
      <c r="R30" s="40"/>
      <c r="S30" s="40"/>
      <c r="T30" s="40"/>
      <c r="U30" s="40"/>
      <c r="V30" s="40"/>
      <c r="W30" s="40"/>
      <c r="X30" s="40"/>
    </row>
    <row r="31" spans="1:24" x14ac:dyDescent="0.25">
      <c r="A31" s="51"/>
      <c r="B31" s="43"/>
      <c r="C31" s="37"/>
      <c r="D31" s="37"/>
      <c r="E31" s="37"/>
      <c r="F31" s="37"/>
      <c r="G31" s="37"/>
      <c r="H31" s="37"/>
      <c r="I31" s="37"/>
      <c r="J31" s="44"/>
      <c r="K31" s="44"/>
      <c r="L31" s="46"/>
      <c r="M31" s="46"/>
      <c r="P31" s="52"/>
      <c r="Q31" s="48"/>
      <c r="R31" s="53"/>
      <c r="S31" s="54"/>
      <c r="T31" s="53"/>
      <c r="U31" s="55"/>
      <c r="V31" s="55"/>
      <c r="W31" s="56"/>
      <c r="X31" s="55"/>
    </row>
    <row r="32" spans="1:24" x14ac:dyDescent="0.25">
      <c r="A32" s="24"/>
      <c r="B32" s="43" t="s">
        <v>96</v>
      </c>
      <c r="C32" s="37">
        <f t="shared" ref="C32:I32" si="4">SUM(C19:C30)</f>
        <v>114314587</v>
      </c>
      <c r="D32" s="37">
        <f t="shared" si="4"/>
        <v>106913929.14999998</v>
      </c>
      <c r="E32" s="37">
        <f t="shared" si="4"/>
        <v>106729298.14549999</v>
      </c>
      <c r="F32" s="37">
        <f t="shared" si="4"/>
        <v>44917667.561607108</v>
      </c>
      <c r="G32" s="37">
        <f t="shared" si="4"/>
        <v>7455552.0864999965</v>
      </c>
      <c r="H32" s="37">
        <f t="shared" si="4"/>
        <v>129736.76800000001</v>
      </c>
      <c r="I32" s="37">
        <f t="shared" si="4"/>
        <v>7585288.8544999976</v>
      </c>
      <c r="J32" s="44">
        <f>(I32/C32)</f>
        <v>6.6354513921307326E-2</v>
      </c>
      <c r="K32" s="57"/>
      <c r="P32" s="25"/>
      <c r="Q32" s="48"/>
      <c r="R32" s="54"/>
      <c r="S32" s="54"/>
      <c r="T32" s="54"/>
      <c r="U32" s="54"/>
      <c r="V32" s="54"/>
      <c r="W32" s="58"/>
      <c r="X32" s="54"/>
    </row>
    <row r="33" spans="1:24" x14ac:dyDescent="0.25">
      <c r="A33" s="24"/>
      <c r="B33" s="43"/>
      <c r="C33" s="44">
        <f>(C32/C14)-1</f>
        <v>1.040603089643044E-2</v>
      </c>
      <c r="D33" s="44">
        <f t="shared" ref="D33:I33" si="5">(D32/D14)-1</f>
        <v>1.6021218458099895E-2</v>
      </c>
      <c r="E33" s="44">
        <f t="shared" si="5"/>
        <v>1.4412468175366344E-2</v>
      </c>
      <c r="F33" s="44">
        <f t="shared" si="5"/>
        <v>-4.1763022218535117E-2</v>
      </c>
      <c r="G33" s="44">
        <f t="shared" si="5"/>
        <v>-4.3447145939630283E-2</v>
      </c>
      <c r="H33" s="44">
        <f t="shared" si="5"/>
        <v>-3.3239214724752886E-3</v>
      </c>
      <c r="I33" s="44">
        <f t="shared" si="5"/>
        <v>-4.2788061816493972E-2</v>
      </c>
      <c r="J33" s="59"/>
      <c r="K33" s="59"/>
      <c r="P33" s="34"/>
      <c r="Q33" s="48"/>
      <c r="R33" s="60"/>
      <c r="S33" s="60"/>
      <c r="T33" s="60"/>
      <c r="U33" s="60"/>
      <c r="V33" s="60"/>
      <c r="W33" s="59"/>
      <c r="X33" s="60"/>
    </row>
    <row r="34" spans="1:24" x14ac:dyDescent="0.25">
      <c r="B34" s="41"/>
      <c r="C34" s="41"/>
      <c r="D34" s="41"/>
      <c r="E34" s="41"/>
      <c r="F34" s="41"/>
      <c r="G34" s="41"/>
      <c r="H34" s="41"/>
      <c r="I34" s="41"/>
      <c r="J34" s="41"/>
      <c r="K34" s="41"/>
    </row>
    <row r="35" spans="1:24" x14ac:dyDescent="0.25">
      <c r="A35" s="24">
        <v>2008</v>
      </c>
      <c r="B35" s="43" t="s">
        <v>2</v>
      </c>
      <c r="C35" s="37">
        <f>+' NEL,SALES,Unbilled ST Calc'!C165</f>
        <v>8158564</v>
      </c>
      <c r="D35" s="37">
        <f>+' NEL,SALES,Unbilled ST Calc'!E165</f>
        <v>8470750.2469999995</v>
      </c>
      <c r="E35" s="37">
        <f>+' NEL,SALES,Unbilled ST Calc'!G165</f>
        <v>7773957.2469999995</v>
      </c>
      <c r="F35" s="37">
        <f>+' NEL,SALES,Unbilled ST Calc'!J165</f>
        <v>2700158.4137721201</v>
      </c>
      <c r="G35" s="37">
        <f t="shared" ref="G35:G46" si="6">+I35-H35</f>
        <v>374281.5240000005</v>
      </c>
      <c r="H35" s="37">
        <v>10325.228999999999</v>
      </c>
      <c r="I35" s="37">
        <f t="shared" ref="I35:I46" si="7">+C35-E35</f>
        <v>384606.75300000049</v>
      </c>
      <c r="J35" s="44">
        <f t="shared" ref="J35:J46" si="8">(I35/C35)</f>
        <v>4.7141476490225549E-2</v>
      </c>
      <c r="K35" s="37"/>
    </row>
    <row r="36" spans="1:24" x14ac:dyDescent="0.25">
      <c r="A36" s="49"/>
      <c r="B36" s="43" t="s">
        <v>3</v>
      </c>
      <c r="C36" s="37">
        <f>+' NEL,SALES,Unbilled ST Calc'!C166</f>
        <v>7896972</v>
      </c>
      <c r="D36" s="37">
        <f>+' NEL,SALES,Unbilled ST Calc'!E166</f>
        <v>7524833.6550000003</v>
      </c>
      <c r="E36" s="37">
        <f>+' NEL,SALES,Unbilled ST Calc'!G166</f>
        <v>7368404.6550000003</v>
      </c>
      <c r="F36" s="37">
        <f>+' NEL,SALES,Unbilled ST Calc'!J166</f>
        <v>2547915.432059736</v>
      </c>
      <c r="G36" s="37">
        <f t="shared" si="6"/>
        <v>519059.38499999972</v>
      </c>
      <c r="H36" s="37">
        <v>9507.9599999999991</v>
      </c>
      <c r="I36" s="37">
        <f t="shared" si="7"/>
        <v>528567.34499999974</v>
      </c>
      <c r="J36" s="44">
        <f t="shared" si="8"/>
        <v>6.6932913653486387E-2</v>
      </c>
      <c r="K36" s="37"/>
    </row>
    <row r="37" spans="1:24" x14ac:dyDescent="0.25">
      <c r="A37" s="49"/>
      <c r="B37" s="43" t="s">
        <v>4</v>
      </c>
      <c r="C37" s="37">
        <f>+' NEL,SALES,Unbilled ST Calc'!C167</f>
        <v>8325921</v>
      </c>
      <c r="D37" s="37">
        <f>+' NEL,SALES,Unbilled ST Calc'!E167</f>
        <v>7446360.0850000009</v>
      </c>
      <c r="E37" s="37">
        <f>+' NEL,SALES,Unbilled ST Calc'!G167</f>
        <v>7754317.085</v>
      </c>
      <c r="F37" s="37">
        <f>+' NEL,SALES,Unbilled ST Calc'!J167</f>
        <v>2836821.3463939345</v>
      </c>
      <c r="G37" s="37">
        <f t="shared" si="6"/>
        <v>562044.53</v>
      </c>
      <c r="H37" s="37">
        <v>9559.3849999999966</v>
      </c>
      <c r="I37" s="37">
        <f t="shared" si="7"/>
        <v>571603.91500000004</v>
      </c>
      <c r="J37" s="44">
        <f t="shared" si="8"/>
        <v>6.8653535746976219E-2</v>
      </c>
      <c r="K37" s="37"/>
    </row>
    <row r="38" spans="1:24" x14ac:dyDescent="0.25">
      <c r="A38" s="49"/>
      <c r="B38" s="43" t="s">
        <v>5</v>
      </c>
      <c r="C38" s="37">
        <f>+' NEL,SALES,Unbilled ST Calc'!C168</f>
        <v>8619990</v>
      </c>
      <c r="D38" s="37">
        <f>+' NEL,SALES,Unbilled ST Calc'!E168</f>
        <v>7712149.1159999995</v>
      </c>
      <c r="E38" s="37">
        <f>+' NEL,SALES,Unbilled ST Calc'!G168</f>
        <v>8218531.1160000004</v>
      </c>
      <c r="F38" s="37">
        <f>+' NEL,SALES,Unbilled ST Calc'!J168</f>
        <v>3320970.4385595694</v>
      </c>
      <c r="G38" s="37">
        <f t="shared" si="6"/>
        <v>393383.04999999964</v>
      </c>
      <c r="H38" s="37">
        <v>8075.8339999999989</v>
      </c>
      <c r="I38" s="37">
        <f t="shared" si="7"/>
        <v>401458.88399999961</v>
      </c>
      <c r="J38" s="44">
        <f t="shared" si="8"/>
        <v>4.6573010409524794E-2</v>
      </c>
      <c r="K38" s="37"/>
    </row>
    <row r="39" spans="1:24" x14ac:dyDescent="0.25">
      <c r="A39" s="49"/>
      <c r="B39" s="43" t="s">
        <v>6</v>
      </c>
      <c r="C39" s="37">
        <f>+' NEL,SALES,Unbilled ST Calc'!C169</f>
        <v>10292599</v>
      </c>
      <c r="D39" s="37">
        <f>+' NEL,SALES,Unbilled ST Calc'!E169</f>
        <v>8420389.1520000007</v>
      </c>
      <c r="E39" s="37">
        <f>+' NEL,SALES,Unbilled ST Calc'!G169</f>
        <v>9153877.1520000007</v>
      </c>
      <c r="F39" s="37">
        <f>+' NEL,SALES,Unbilled ST Calc'!J169</f>
        <v>4061926.0317705721</v>
      </c>
      <c r="G39" s="37">
        <f t="shared" si="6"/>
        <v>1128438.3149999992</v>
      </c>
      <c r="H39" s="37">
        <v>10283.532999999999</v>
      </c>
      <c r="I39" s="37">
        <f t="shared" si="7"/>
        <v>1138721.8479999993</v>
      </c>
      <c r="J39" s="44">
        <f t="shared" si="8"/>
        <v>0.11063501531537363</v>
      </c>
      <c r="K39" s="37"/>
    </row>
    <row r="40" spans="1:24" x14ac:dyDescent="0.25">
      <c r="A40" s="49"/>
      <c r="B40" s="43" t="s">
        <v>7</v>
      </c>
      <c r="C40" s="37">
        <f>+' NEL,SALES,Unbilled ST Calc'!C170</f>
        <v>10508760</v>
      </c>
      <c r="D40" s="37">
        <f>+' NEL,SALES,Unbilled ST Calc'!E170</f>
        <v>9854130.9110000003</v>
      </c>
      <c r="E40" s="37">
        <f>+' NEL,SALES,Unbilled ST Calc'!G170</f>
        <v>10105443.911</v>
      </c>
      <c r="F40" s="37">
        <f>+' NEL,SALES,Unbilled ST Calc'!J170</f>
        <v>4310839.366301815</v>
      </c>
      <c r="G40" s="37">
        <f t="shared" si="6"/>
        <v>392336.23099999968</v>
      </c>
      <c r="H40" s="37">
        <v>10979.857999999997</v>
      </c>
      <c r="I40" s="37">
        <f t="shared" si="7"/>
        <v>403316.08899999969</v>
      </c>
      <c r="J40" s="44">
        <f t="shared" si="8"/>
        <v>3.8379037012930134E-2</v>
      </c>
      <c r="K40" s="37"/>
    </row>
    <row r="41" spans="1:24" x14ac:dyDescent="0.25">
      <c r="A41" s="49"/>
      <c r="B41" s="43" t="s">
        <v>8</v>
      </c>
      <c r="C41" s="37">
        <f>+' NEL,SALES,Unbilled ST Calc'!C171</f>
        <v>10745283</v>
      </c>
      <c r="D41" s="37">
        <f>+' NEL,SALES,Unbilled ST Calc'!E171</f>
        <v>9852979</v>
      </c>
      <c r="E41" s="37">
        <f>+' NEL,SALES,Unbilled ST Calc'!G171</f>
        <v>9676714.2039999999</v>
      </c>
      <c r="F41" s="37">
        <f>+' NEL,SALES,Unbilled ST Calc'!J171</f>
        <v>4161924.7799858786</v>
      </c>
      <c r="G41" s="37">
        <f t="shared" si="6"/>
        <v>1057466.2220000001</v>
      </c>
      <c r="H41" s="37">
        <v>11102.573999999999</v>
      </c>
      <c r="I41" s="37">
        <f t="shared" si="7"/>
        <v>1068568.7960000001</v>
      </c>
      <c r="J41" s="44">
        <f>(I41/C41)</f>
        <v>9.9445384174618776E-2</v>
      </c>
      <c r="K41" s="37"/>
    </row>
    <row r="42" spans="1:24" x14ac:dyDescent="0.25">
      <c r="A42" s="49"/>
      <c r="B42" s="43" t="s">
        <v>9</v>
      </c>
      <c r="C42" s="37">
        <f>+' NEL,SALES,Unbilled ST Calc'!C172</f>
        <v>11090020</v>
      </c>
      <c r="D42" s="37">
        <f>+' NEL,SALES,Unbilled ST Calc'!E172</f>
        <v>9770559</v>
      </c>
      <c r="E42" s="37">
        <f>+' NEL,SALES,Unbilled ST Calc'!G172</f>
        <v>10362505.873</v>
      </c>
      <c r="F42" s="37">
        <f>+' NEL,SALES,Unbilled ST Calc'!J172</f>
        <v>4665682.3643690851</v>
      </c>
      <c r="G42" s="37">
        <f t="shared" si="6"/>
        <v>717326.30200000037</v>
      </c>
      <c r="H42" s="37">
        <v>10187.825000000001</v>
      </c>
      <c r="I42" s="37">
        <f t="shared" si="7"/>
        <v>727514.12700000033</v>
      </c>
      <c r="J42" s="44">
        <f t="shared" si="8"/>
        <v>6.5600794858801006E-2</v>
      </c>
      <c r="K42" s="37"/>
    </row>
    <row r="43" spans="1:24" x14ac:dyDescent="0.25">
      <c r="A43" s="49"/>
      <c r="B43" s="43" t="s">
        <v>10</v>
      </c>
      <c r="C43" s="37">
        <f>+' NEL,SALES,Unbilled ST Calc'!C173</f>
        <v>10640369</v>
      </c>
      <c r="D43" s="37">
        <f>+' NEL,SALES,Unbilled ST Calc'!E173</f>
        <v>10336112</v>
      </c>
      <c r="E43" s="37">
        <f>+' NEL,SALES,Unbilled ST Calc'!G173</f>
        <v>10299167.275</v>
      </c>
      <c r="F43" s="37">
        <f>+' NEL,SALES,Unbilled ST Calc'!J173</f>
        <v>4621615.1893125586</v>
      </c>
      <c r="G43" s="37">
        <f t="shared" si="6"/>
        <v>329493.77999999962</v>
      </c>
      <c r="H43" s="37">
        <v>11707.944999999996</v>
      </c>
      <c r="I43" s="37">
        <f t="shared" si="7"/>
        <v>341201.72499999963</v>
      </c>
      <c r="J43" s="44">
        <f t="shared" si="8"/>
        <v>3.2066719208704096E-2</v>
      </c>
      <c r="K43" s="41"/>
    </row>
    <row r="44" spans="1:24" x14ac:dyDescent="0.25">
      <c r="A44" s="49"/>
      <c r="B44" s="43" t="s">
        <v>11</v>
      </c>
      <c r="C44" s="37">
        <f>+' NEL,SALES,Unbilled ST Calc'!C174</f>
        <v>9367637</v>
      </c>
      <c r="D44" s="37">
        <f>+' NEL,SALES,Unbilled ST Calc'!E174</f>
        <v>9150907</v>
      </c>
      <c r="E44" s="37">
        <f>+' NEL,SALES,Unbilled ST Calc'!G174</f>
        <v>8632523.1040000003</v>
      </c>
      <c r="F44" s="37">
        <f>+' NEL,SALES,Unbilled ST Calc'!J174</f>
        <v>4182457</v>
      </c>
      <c r="G44" s="37">
        <f t="shared" si="6"/>
        <v>725318.48099999968</v>
      </c>
      <c r="H44" s="37">
        <v>9795.4150000000009</v>
      </c>
      <c r="I44" s="37">
        <f t="shared" si="7"/>
        <v>735113.89599999972</v>
      </c>
      <c r="J44" s="44">
        <f t="shared" si="8"/>
        <v>7.847378116807896E-2</v>
      </c>
      <c r="K44" s="41"/>
    </row>
    <row r="45" spans="1:24" x14ac:dyDescent="0.25">
      <c r="A45" s="49"/>
      <c r="B45" s="43" t="s">
        <v>12</v>
      </c>
      <c r="C45" s="37">
        <f>+' NEL,SALES,Unbilled ST Calc'!C175</f>
        <v>7648144</v>
      </c>
      <c r="D45" s="37">
        <f>+' NEL,SALES,Unbilled ST Calc'!E175</f>
        <v>7651233.8359999992</v>
      </c>
      <c r="E45" s="37">
        <f>+' NEL,SALES,Unbilled ST Calc'!G175</f>
        <v>7378389.8360000001</v>
      </c>
      <c r="F45" s="37">
        <f>+' NEL,SALES,Unbilled ST Calc'!J175</f>
        <v>3919204</v>
      </c>
      <c r="G45" s="37">
        <f t="shared" si="6"/>
        <v>258490.62899999987</v>
      </c>
      <c r="H45" s="37">
        <v>11263.534999999998</v>
      </c>
      <c r="I45" s="37">
        <f t="shared" si="7"/>
        <v>269754.16399999987</v>
      </c>
      <c r="J45" s="44">
        <f t="shared" si="8"/>
        <v>3.5270539362229562E-2</v>
      </c>
      <c r="K45" s="41"/>
    </row>
    <row r="46" spans="1:24" x14ac:dyDescent="0.25">
      <c r="A46" s="49"/>
      <c r="B46" s="43" t="s">
        <v>13</v>
      </c>
      <c r="C46" s="37">
        <f>+' NEL,SALES,Unbilled ST Calc'!C176</f>
        <v>7806098</v>
      </c>
      <c r="D46" s="37">
        <f>+' NEL,SALES,Unbilled ST Calc'!E176</f>
        <v>7721578.7700000005</v>
      </c>
      <c r="E46" s="37">
        <f>+' NEL,SALES,Unbilled ST Calc'!G176</f>
        <v>7016955.7699999996</v>
      </c>
      <c r="F46" s="37">
        <f>+' NEL,SALES,Unbilled ST Calc'!J176</f>
        <v>3214672.8480000002</v>
      </c>
      <c r="G46" s="37">
        <f t="shared" si="6"/>
        <v>779117.52700000047</v>
      </c>
      <c r="H46" s="37">
        <v>10024.703000000001</v>
      </c>
      <c r="I46" s="37">
        <f t="shared" si="7"/>
        <v>789142.23000000045</v>
      </c>
      <c r="J46" s="44">
        <f t="shared" si="8"/>
        <v>0.10109304674371247</v>
      </c>
      <c r="K46" s="41"/>
    </row>
    <row r="47" spans="1:24" x14ac:dyDescent="0.25">
      <c r="A47" s="51"/>
      <c r="B47" s="43"/>
      <c r="C47" s="37"/>
      <c r="D47" s="37"/>
      <c r="E47" s="37"/>
      <c r="F47" s="37"/>
      <c r="G47" s="37"/>
      <c r="H47" s="37"/>
      <c r="I47" s="37"/>
      <c r="J47" s="44"/>
      <c r="K47" s="41"/>
    </row>
    <row r="48" spans="1:24" x14ac:dyDescent="0.25">
      <c r="A48" s="24"/>
      <c r="B48" s="43" t="s">
        <v>96</v>
      </c>
      <c r="C48" s="37">
        <f t="shared" ref="C48:I48" si="9">SUM(C35:C46)</f>
        <v>111100357</v>
      </c>
      <c r="D48" s="37">
        <f t="shared" si="9"/>
        <v>103911982.772</v>
      </c>
      <c r="E48" s="37">
        <f t="shared" si="9"/>
        <v>103740787.228</v>
      </c>
      <c r="F48" s="37">
        <f t="shared" si="9"/>
        <v>44544187.210525267</v>
      </c>
      <c r="G48" s="37">
        <f t="shared" si="9"/>
        <v>7236755.9759999989</v>
      </c>
      <c r="H48" s="37">
        <f t="shared" si="9"/>
        <v>122813.79599999997</v>
      </c>
      <c r="I48" s="37">
        <f t="shared" si="9"/>
        <v>7359569.7719999989</v>
      </c>
      <c r="J48" s="44">
        <f>(I48/C48)</f>
        <v>6.6242539364657474E-2</v>
      </c>
      <c r="K48" s="41"/>
    </row>
    <row r="49" spans="1:11" x14ac:dyDescent="0.25">
      <c r="A49" s="24"/>
      <c r="B49" s="43"/>
      <c r="C49" s="44"/>
      <c r="D49" s="44"/>
      <c r="E49" s="44"/>
      <c r="F49" s="44"/>
      <c r="G49" s="44"/>
      <c r="H49" s="44"/>
      <c r="I49" s="44"/>
      <c r="J49" s="59"/>
      <c r="K49" s="41"/>
    </row>
    <row r="50" spans="1:11" x14ac:dyDescent="0.25">
      <c r="B50" s="41"/>
      <c r="C50" s="41"/>
      <c r="D50" s="41"/>
      <c r="E50" s="41"/>
      <c r="F50" s="41"/>
      <c r="G50" s="41"/>
      <c r="H50" s="41"/>
      <c r="I50" s="41"/>
      <c r="J50" s="41"/>
      <c r="K50" s="41"/>
    </row>
    <row r="51" spans="1:11" x14ac:dyDescent="0.25">
      <c r="A51" s="24">
        <v>2009</v>
      </c>
      <c r="B51" s="43" t="s">
        <v>2</v>
      </c>
      <c r="C51" s="37">
        <f>+' NEL,SALES,Unbilled ST Calc'!C179</f>
        <v>8007278</v>
      </c>
      <c r="D51" s="37">
        <f>+' NEL,SALES,Unbilled ST Calc'!E179</f>
        <v>7949034.6619999995</v>
      </c>
      <c r="E51" s="37">
        <f>+' NEL,SALES,Unbilled ST Calc'!G179</f>
        <v>7513268.6620000005</v>
      </c>
      <c r="F51" s="37">
        <f>+' NEL,SALES,Unbilled ST Calc'!J179</f>
        <v>2778907.2681587352</v>
      </c>
      <c r="G51" s="37">
        <f t="shared" ref="G51:G62" si="10">+I51-H51</f>
        <v>484925.8399999995</v>
      </c>
      <c r="H51" s="37">
        <v>9083.4980000000014</v>
      </c>
      <c r="I51" s="37">
        <f t="shared" ref="I51:I62" si="11">+C51-E51</f>
        <v>494009.33799999952</v>
      </c>
      <c r="J51" s="44">
        <f t="shared" ref="J51:J62" si="12">(I51/C51)</f>
        <v>6.1695040187189645E-2</v>
      </c>
      <c r="K51" s="41"/>
    </row>
    <row r="52" spans="1:11" x14ac:dyDescent="0.25">
      <c r="A52" s="49"/>
      <c r="B52" s="43" t="s">
        <v>3</v>
      </c>
      <c r="C52" s="37">
        <f>+' NEL,SALES,Unbilled ST Calc'!C180</f>
        <v>7235663</v>
      </c>
      <c r="D52" s="37">
        <f>+' NEL,SALES,Unbilled ST Calc'!E180</f>
        <v>7469330.1199999992</v>
      </c>
      <c r="E52" s="37">
        <f>+' NEL,SALES,Unbilled ST Calc'!G180</f>
        <v>6835326.1199999992</v>
      </c>
      <c r="F52" s="37">
        <f>+' NEL,SALES,Unbilled ST Calc'!J180</f>
        <v>2144903.280675028</v>
      </c>
      <c r="G52" s="37">
        <f t="shared" si="10"/>
        <v>392165.9090000008</v>
      </c>
      <c r="H52" s="37">
        <v>8170.9709999999995</v>
      </c>
      <c r="I52" s="37">
        <f t="shared" si="11"/>
        <v>400336.88000000082</v>
      </c>
      <c r="J52" s="44">
        <f t="shared" si="12"/>
        <v>5.5328292652656826E-2</v>
      </c>
      <c r="K52" s="41"/>
    </row>
    <row r="53" spans="1:11" x14ac:dyDescent="0.25">
      <c r="A53" s="49"/>
      <c r="B53" s="43" t="s">
        <v>4</v>
      </c>
      <c r="C53" s="37">
        <f>+' NEL,SALES,Unbilled ST Calc'!C181</f>
        <v>8009351</v>
      </c>
      <c r="D53" s="37">
        <f>+' NEL,SALES,Unbilled ST Calc'!E181</f>
        <v>6950861.0340000009</v>
      </c>
      <c r="E53" s="37">
        <f>+' NEL,SALES,Unbilled ST Calc'!G181</f>
        <v>7460003.034</v>
      </c>
      <c r="F53" s="37">
        <f>+' NEL,SALES,Unbilled ST Calc'!J181</f>
        <v>2654074.7280231449</v>
      </c>
      <c r="G53" s="37">
        <f t="shared" si="10"/>
        <v>540779.44200000004</v>
      </c>
      <c r="H53" s="37">
        <v>8568.5239999999976</v>
      </c>
      <c r="I53" s="37">
        <f t="shared" si="11"/>
        <v>549347.96600000001</v>
      </c>
      <c r="J53" s="44">
        <f t="shared" si="12"/>
        <v>6.8588324572115764E-2</v>
      </c>
      <c r="K53" s="41"/>
    </row>
    <row r="54" spans="1:11" x14ac:dyDescent="0.25">
      <c r="A54" s="49"/>
      <c r="B54" s="43" t="s">
        <v>5</v>
      </c>
      <c r="C54" s="37">
        <f>+' NEL,SALES,Unbilled ST Calc'!C182</f>
        <v>8493145</v>
      </c>
      <c r="D54" s="37">
        <f>+' NEL,SALES,Unbilled ST Calc'!E182</f>
        <v>7523513.5530000003</v>
      </c>
      <c r="E54" s="37">
        <f>+' NEL,SALES,Unbilled ST Calc'!G182</f>
        <v>8152950.5530000003</v>
      </c>
      <c r="F54" s="37">
        <f>+' NEL,SALES,Unbilled ST Calc'!J182</f>
        <v>3283512.1301582158</v>
      </c>
      <c r="G54" s="37">
        <f t="shared" si="10"/>
        <v>331674.18399999972</v>
      </c>
      <c r="H54" s="37">
        <v>8520.2630000000008</v>
      </c>
      <c r="I54" s="37">
        <f t="shared" si="11"/>
        <v>340194.44699999969</v>
      </c>
      <c r="J54" s="44">
        <f t="shared" si="12"/>
        <v>4.0055179441773302E-2</v>
      </c>
      <c r="K54" s="41"/>
    </row>
    <row r="55" spans="1:11" x14ac:dyDescent="0.25">
      <c r="A55" s="49"/>
      <c r="B55" s="43" t="s">
        <v>6</v>
      </c>
      <c r="C55" s="37">
        <f>+' NEL,SALES,Unbilled ST Calc'!C183</f>
        <v>9656281</v>
      </c>
      <c r="D55" s="37">
        <f>+' NEL,SALES,Unbilled ST Calc'!E183</f>
        <v>8319518.2830000008</v>
      </c>
      <c r="E55" s="37">
        <f>+' NEL,SALES,Unbilled ST Calc'!G183</f>
        <v>8618451.2829999998</v>
      </c>
      <c r="F55" s="37">
        <f>+' NEL,SALES,Unbilled ST Calc'!J183</f>
        <v>3582444.8500175965</v>
      </c>
      <c r="G55" s="37">
        <f t="shared" si="10"/>
        <v>1027539.9160000002</v>
      </c>
      <c r="H55" s="37">
        <v>10289.800999999999</v>
      </c>
      <c r="I55" s="37">
        <f t="shared" si="11"/>
        <v>1037829.7170000002</v>
      </c>
      <c r="J55" s="44">
        <f t="shared" si="12"/>
        <v>0.1074771661056674</v>
      </c>
      <c r="K55" s="41"/>
    </row>
    <row r="56" spans="1:11" x14ac:dyDescent="0.25">
      <c r="A56" s="49"/>
      <c r="B56" s="43" t="s">
        <v>7</v>
      </c>
      <c r="C56" s="37">
        <f>+' NEL,SALES,Unbilled ST Calc'!C184</f>
        <v>10367469</v>
      </c>
      <c r="D56" s="37">
        <f>+' NEL,SALES,Unbilled ST Calc'!E184</f>
        <v>9212089.8550000004</v>
      </c>
      <c r="E56" s="37">
        <f>+' NEL,SALES,Unbilled ST Calc'!G184</f>
        <v>9950520.8550000004</v>
      </c>
      <c r="F56" s="37">
        <f>+' NEL,SALES,Unbilled ST Calc'!J184</f>
        <v>4320875.6499147033</v>
      </c>
      <c r="G56" s="37">
        <f t="shared" si="10"/>
        <v>406473.81799999956</v>
      </c>
      <c r="H56" s="37">
        <v>10474.326999999999</v>
      </c>
      <c r="I56" s="37">
        <f t="shared" si="11"/>
        <v>416948.14499999955</v>
      </c>
      <c r="J56" s="44">
        <f t="shared" si="12"/>
        <v>4.0216965683716979E-2</v>
      </c>
      <c r="K56" s="41"/>
    </row>
    <row r="57" spans="1:11" x14ac:dyDescent="0.25">
      <c r="A57" s="49"/>
      <c r="B57" s="43" t="s">
        <v>8</v>
      </c>
      <c r="C57" s="37">
        <f>+' NEL,SALES,Unbilled ST Calc'!C185</f>
        <v>11007925</v>
      </c>
      <c r="D57" s="37">
        <f>+' NEL,SALES,Unbilled ST Calc'!E185</f>
        <v>10109168.402999997</v>
      </c>
      <c r="E57" s="37">
        <f>+' NEL,SALES,Unbilled ST Calc'!G185</f>
        <v>9896531.4030000009</v>
      </c>
      <c r="F57" s="37">
        <f>+' NEL,SALES,Unbilled ST Calc'!J185</f>
        <v>4108238.8351562442</v>
      </c>
      <c r="G57" s="37">
        <f t="shared" si="10"/>
        <v>1099776.574999999</v>
      </c>
      <c r="H57" s="37">
        <v>11617.022000000001</v>
      </c>
      <c r="I57" s="37">
        <f t="shared" si="11"/>
        <v>1111393.5969999991</v>
      </c>
      <c r="J57" s="44">
        <f t="shared" si="12"/>
        <v>0.10096304226273337</v>
      </c>
      <c r="K57" s="41"/>
    </row>
    <row r="58" spans="1:11" x14ac:dyDescent="0.25">
      <c r="A58" s="49"/>
      <c r="B58" s="43" t="s">
        <v>9</v>
      </c>
      <c r="C58" s="37">
        <f>+' NEL,SALES,Unbilled ST Calc'!C186</f>
        <v>11448322</v>
      </c>
      <c r="D58" s="37">
        <f>+' NEL,SALES,Unbilled ST Calc'!E186</f>
        <v>10005086.994000001</v>
      </c>
      <c r="E58" s="37">
        <f>+' NEL,SALES,Unbilled ST Calc'!G186</f>
        <v>10678186.994000001</v>
      </c>
      <c r="F58" s="37">
        <f>+' NEL,SALES,Unbilled ST Calc'!J186</f>
        <v>4781339.3747902671</v>
      </c>
      <c r="G58" s="37">
        <f t="shared" si="10"/>
        <v>758887.89599999913</v>
      </c>
      <c r="H58" s="37">
        <v>11247.11</v>
      </c>
      <c r="I58" s="37">
        <f t="shared" si="11"/>
        <v>770135.00599999912</v>
      </c>
      <c r="J58" s="44">
        <f t="shared" si="12"/>
        <v>6.7270557728896785E-2</v>
      </c>
      <c r="K58" s="41"/>
    </row>
    <row r="59" spans="1:11" x14ac:dyDescent="0.25">
      <c r="A59" s="49"/>
      <c r="B59" s="43" t="s">
        <v>10</v>
      </c>
      <c r="C59" s="37">
        <f>+' NEL,SALES,Unbilled ST Calc'!C187</f>
        <v>10342759</v>
      </c>
      <c r="D59" s="37">
        <f>+' NEL,SALES,Unbilled ST Calc'!E187</f>
        <v>10124234.235000001</v>
      </c>
      <c r="E59" s="37">
        <f>+' NEL,SALES,Unbilled ST Calc'!G187</f>
        <v>9993213.2349999994</v>
      </c>
      <c r="F59" s="37">
        <f>+' NEL,SALES,Unbilled ST Calc'!J187</f>
        <v>4650318</v>
      </c>
      <c r="G59" s="37">
        <f t="shared" si="10"/>
        <v>337929.80900000059</v>
      </c>
      <c r="H59" s="37">
        <v>11615.956</v>
      </c>
      <c r="I59" s="37">
        <f t="shared" si="11"/>
        <v>349545.7650000006</v>
      </c>
      <c r="J59" s="44">
        <f t="shared" si="12"/>
        <v>3.3796181947196156E-2</v>
      </c>
      <c r="K59" s="41"/>
    </row>
    <row r="60" spans="1:11" x14ac:dyDescent="0.25">
      <c r="A60" s="49"/>
      <c r="B60" s="43" t="s">
        <v>11</v>
      </c>
      <c r="C60" s="37">
        <f>+' NEL,SALES,Unbilled ST Calc'!C188</f>
        <v>10338743</v>
      </c>
      <c r="D60" s="37">
        <f>+' NEL,SALES,Unbilled ST Calc'!E188</f>
        <v>9598261.3080000021</v>
      </c>
      <c r="E60" s="37">
        <f>+' NEL,SALES,Unbilled ST Calc'!G188</f>
        <v>9331106.3080000002</v>
      </c>
      <c r="F60" s="37">
        <f>+' NEL,SALES,Unbilled ST Calc'!J188</f>
        <v>4383163</v>
      </c>
      <c r="G60" s="37">
        <f t="shared" si="10"/>
        <v>996375.72899999982</v>
      </c>
      <c r="H60" s="37">
        <v>11260.963000000002</v>
      </c>
      <c r="I60" s="37">
        <f t="shared" si="11"/>
        <v>1007636.6919999998</v>
      </c>
      <c r="J60" s="44">
        <f t="shared" si="12"/>
        <v>9.7462205221659909E-2</v>
      </c>
      <c r="K60" s="41"/>
    </row>
    <row r="61" spans="1:11" x14ac:dyDescent="0.25">
      <c r="A61" s="49"/>
      <c r="B61" s="43" t="s">
        <v>12</v>
      </c>
      <c r="C61" s="37">
        <f>+' NEL,SALES,Unbilled ST Calc'!C189</f>
        <v>8115012</v>
      </c>
      <c r="D61" s="37">
        <f>+' NEL,SALES,Unbilled ST Calc'!E189</f>
        <v>8529354.5199999996</v>
      </c>
      <c r="E61" s="37">
        <f>+' NEL,SALES,Unbilled ST Calc'!G189</f>
        <v>8079339.5199999996</v>
      </c>
      <c r="F61" s="37">
        <f>+' NEL,SALES,Unbilled ST Calc'!J189</f>
        <v>3933148</v>
      </c>
      <c r="G61" s="37">
        <f t="shared" si="10"/>
        <v>25223.274000000449</v>
      </c>
      <c r="H61" s="37">
        <v>10449.206</v>
      </c>
      <c r="I61" s="37">
        <f t="shared" si="11"/>
        <v>35672.480000000447</v>
      </c>
      <c r="J61" s="44">
        <f t="shared" si="12"/>
        <v>4.395862877343921E-3</v>
      </c>
      <c r="K61" s="41"/>
    </row>
    <row r="62" spans="1:11" x14ac:dyDescent="0.25">
      <c r="A62" s="49"/>
      <c r="B62" s="43" t="s">
        <v>13</v>
      </c>
      <c r="C62" s="37">
        <f>+' NEL,SALES,Unbilled ST Calc'!C190</f>
        <v>8215468</v>
      </c>
      <c r="D62" s="37">
        <f>+' NEL,SALES,Unbilled ST Calc'!E190</f>
        <v>8119036.557</v>
      </c>
      <c r="E62" s="37">
        <f>+' NEL,SALES,Unbilled ST Calc'!G190</f>
        <v>7414515.557</v>
      </c>
      <c r="F62" s="37">
        <f>+' NEL,SALES,Unbilled ST Calc'!J190</f>
        <v>3228626.5389276897</v>
      </c>
      <c r="G62" s="37">
        <f t="shared" si="10"/>
        <v>789330.20400000003</v>
      </c>
      <c r="H62" s="37">
        <v>11622.239</v>
      </c>
      <c r="I62" s="37">
        <f t="shared" si="11"/>
        <v>800952.44299999997</v>
      </c>
      <c r="J62" s="44">
        <f t="shared" si="12"/>
        <v>9.7493221688648768E-2</v>
      </c>
      <c r="K62" s="41"/>
    </row>
    <row r="63" spans="1:11" x14ac:dyDescent="0.25">
      <c r="A63" s="51"/>
      <c r="B63" s="43"/>
      <c r="C63" s="37"/>
      <c r="D63" s="37"/>
      <c r="E63" s="37"/>
      <c r="F63" s="37"/>
      <c r="G63" s="37"/>
      <c r="H63" s="37"/>
      <c r="I63" s="37"/>
      <c r="J63" s="44"/>
      <c r="K63" s="41"/>
    </row>
    <row r="64" spans="1:11" x14ac:dyDescent="0.25">
      <c r="A64" s="24"/>
      <c r="B64" s="43" t="s">
        <v>96</v>
      </c>
      <c r="C64" s="37">
        <f t="shared" ref="C64:I64" si="13">SUM(C51:C62)</f>
        <v>111237416</v>
      </c>
      <c r="D64" s="37">
        <f t="shared" si="13"/>
        <v>103909489.52399999</v>
      </c>
      <c r="E64" s="37">
        <f t="shared" si="13"/>
        <v>103923413.52399999</v>
      </c>
      <c r="F64" s="37">
        <f t="shared" si="13"/>
        <v>43849551.655821621</v>
      </c>
      <c r="G64" s="37">
        <f t="shared" si="13"/>
        <v>7191082.5959999971</v>
      </c>
      <c r="H64" s="37">
        <f t="shared" si="13"/>
        <v>122919.88000000002</v>
      </c>
      <c r="I64" s="37">
        <f t="shared" si="13"/>
        <v>7314002.4759999989</v>
      </c>
      <c r="J64" s="45">
        <f>(I64/C64)</f>
        <v>6.5751279911068758E-2</v>
      </c>
      <c r="K64" s="41"/>
    </row>
    <row r="65" spans="1:11" x14ac:dyDescent="0.25">
      <c r="B65" s="41"/>
      <c r="C65" s="61"/>
      <c r="D65" s="61"/>
      <c r="E65" s="61"/>
      <c r="F65" s="61"/>
      <c r="G65" s="61"/>
      <c r="H65" s="61"/>
      <c r="I65" s="61"/>
      <c r="J65" s="41"/>
      <c r="K65" s="41"/>
    </row>
    <row r="66" spans="1:11" x14ac:dyDescent="0.25">
      <c r="B66" s="41"/>
      <c r="C66" s="41"/>
      <c r="D66" s="41"/>
      <c r="E66" s="41"/>
      <c r="F66" s="41"/>
      <c r="G66" s="41"/>
      <c r="H66" s="41"/>
      <c r="I66" s="41"/>
      <c r="J66" s="41"/>
      <c r="K66" s="41"/>
    </row>
    <row r="67" spans="1:11" x14ac:dyDescent="0.25">
      <c r="A67" s="24">
        <v>2010</v>
      </c>
      <c r="B67" s="43" t="s">
        <v>2</v>
      </c>
      <c r="C67" s="37">
        <f>+' NEL,SALES,Unbilled ST Calc'!C193</f>
        <v>9390504</v>
      </c>
      <c r="D67" s="37">
        <f>+' NEL,SALES,Unbilled ST Calc'!E193</f>
        <v>9190609.3279999997</v>
      </c>
      <c r="E67" s="37">
        <f>+' NEL,SALES,Unbilled ST Calc'!G193</f>
        <v>8839621.3279999997</v>
      </c>
      <c r="F67" s="37">
        <f>+' NEL,SALES,Unbilled ST Calc'!J193</f>
        <v>2877638.5051508057</v>
      </c>
      <c r="G67" s="37">
        <f t="shared" ref="G67:G78" si="14">+I67-H67</f>
        <v>540352.9380000002</v>
      </c>
      <c r="H67" s="37">
        <v>10529.733999999999</v>
      </c>
      <c r="I67" s="37">
        <f t="shared" ref="I67:I78" si="15">+C67-E67</f>
        <v>550882.67200000025</v>
      </c>
      <c r="J67" s="44">
        <f t="shared" ref="J67:J78" si="16">(I67/C67)</f>
        <v>5.8663802496649833E-2</v>
      </c>
      <c r="K67" s="41"/>
    </row>
    <row r="68" spans="1:11" x14ac:dyDescent="0.25">
      <c r="A68" s="49"/>
      <c r="B68" s="43" t="s">
        <v>3</v>
      </c>
      <c r="C68" s="37">
        <f>+' NEL,SALES,Unbilled ST Calc'!C194</f>
        <v>7653971</v>
      </c>
      <c r="D68" s="37">
        <f>+' NEL,SALES,Unbilled ST Calc'!E194</f>
        <v>7673815.0499999998</v>
      </c>
      <c r="E68" s="37">
        <f>+' NEL,SALES,Unbilled ST Calc'!G194</f>
        <v>7076735.0499999998</v>
      </c>
      <c r="F68" s="37">
        <f>+' NEL,SALES,Unbilled ST Calc'!J194</f>
        <v>2280559.2078493596</v>
      </c>
      <c r="G68" s="37">
        <f t="shared" si="14"/>
        <v>567548.70000000019</v>
      </c>
      <c r="H68" s="37">
        <v>9687.25</v>
      </c>
      <c r="I68" s="37">
        <f>+C68-E68</f>
        <v>577235.95000000019</v>
      </c>
      <c r="J68" s="44">
        <f>(I68/C68)</f>
        <v>7.5416532150435395E-2</v>
      </c>
      <c r="K68" s="41"/>
    </row>
    <row r="69" spans="1:11" x14ac:dyDescent="0.25">
      <c r="A69" s="49"/>
      <c r="B69" s="43" t="s">
        <v>4</v>
      </c>
      <c r="C69" s="37">
        <f>+' NEL,SALES,Unbilled ST Calc'!C195</f>
        <v>7879751.5</v>
      </c>
      <c r="D69" s="37">
        <f>+' NEL,SALES,Unbilled ST Calc'!E195</f>
        <v>7350261.3449999988</v>
      </c>
      <c r="E69" s="37">
        <f>+' NEL,SALES,Unbilled ST Calc'!G195</f>
        <v>7584294.3449999997</v>
      </c>
      <c r="F69" s="37">
        <f>+' NEL,SALES,Unbilled ST Calc'!J195</f>
        <v>2514592.1259884923</v>
      </c>
      <c r="G69" s="37">
        <f>+I69-H69</f>
        <v>286364.73400000029</v>
      </c>
      <c r="H69" s="37">
        <v>9092.4210000000003</v>
      </c>
      <c r="I69" s="37">
        <f t="shared" si="15"/>
        <v>295457.15500000026</v>
      </c>
      <c r="J69" s="44">
        <f>(I69/C69)</f>
        <v>3.7495745265570909E-2</v>
      </c>
      <c r="K69" s="41"/>
    </row>
    <row r="70" spans="1:11" x14ac:dyDescent="0.25">
      <c r="A70" s="49"/>
      <c r="B70" s="43" t="s">
        <v>5</v>
      </c>
      <c r="C70" s="37">
        <f>+' NEL,SALES,Unbilled ST Calc'!C196</f>
        <v>8037871</v>
      </c>
      <c r="D70" s="37">
        <f>+' NEL,SALES,Unbilled ST Calc'!E196</f>
        <v>7041000.4790000012</v>
      </c>
      <c r="E70" s="37">
        <f>+' NEL,SALES,Unbilled ST Calc'!G196</f>
        <v>7634483.4790000003</v>
      </c>
      <c r="F70" s="37">
        <f>+' NEL,SALES,Unbilled ST Calc'!J196</f>
        <v>3108075</v>
      </c>
      <c r="G70" s="37">
        <f t="shared" si="14"/>
        <v>393267.76099999971</v>
      </c>
      <c r="H70" s="37">
        <v>10119.76</v>
      </c>
      <c r="I70" s="37">
        <f t="shared" si="15"/>
        <v>403387.52099999972</v>
      </c>
      <c r="J70" s="44">
        <f t="shared" si="16"/>
        <v>5.0185866506192958E-2</v>
      </c>
      <c r="K70" s="41"/>
    </row>
    <row r="71" spans="1:11" x14ac:dyDescent="0.25">
      <c r="A71" s="49"/>
      <c r="B71" s="43" t="s">
        <v>6</v>
      </c>
      <c r="C71" s="37">
        <f>+' NEL,SALES,Unbilled ST Calc'!C197</f>
        <v>10395115</v>
      </c>
      <c r="D71" s="37">
        <f>+' NEL,SALES,Unbilled ST Calc'!E197</f>
        <v>8451975.0600000005</v>
      </c>
      <c r="E71" s="37">
        <f>+' NEL,SALES,Unbilled ST Calc'!G197</f>
        <v>9240213.0599999987</v>
      </c>
      <c r="F71" s="37">
        <f>+' NEL,SALES,Unbilled ST Calc'!J197</f>
        <v>3896313</v>
      </c>
      <c r="G71" s="37">
        <f t="shared" si="14"/>
        <v>1143850.9710000013</v>
      </c>
      <c r="H71" s="37">
        <v>11050.968999999997</v>
      </c>
      <c r="I71" s="37">
        <f t="shared" si="15"/>
        <v>1154901.9400000013</v>
      </c>
      <c r="J71" s="44">
        <f t="shared" si="16"/>
        <v>0.11110044862418562</v>
      </c>
      <c r="K71" s="41"/>
    </row>
    <row r="72" spans="1:11" x14ac:dyDescent="0.25">
      <c r="A72" s="49"/>
      <c r="B72" s="43" t="s">
        <v>7</v>
      </c>
      <c r="C72" s="37">
        <f>+' NEL,SALES,Unbilled ST Calc'!C198</f>
        <v>11409507</v>
      </c>
      <c r="D72" s="37">
        <f>+' NEL,SALES,Unbilled ST Calc'!E198</f>
        <v>10174179.499</v>
      </c>
      <c r="E72" s="37">
        <f>+' NEL,SALES,Unbilled ST Calc'!G198</f>
        <v>10904588.499</v>
      </c>
      <c r="F72" s="37">
        <f>+' NEL,SALES,Unbilled ST Calc'!J198</f>
        <v>4626722</v>
      </c>
      <c r="G72" s="37">
        <f t="shared" si="14"/>
        <v>492434.58000000019</v>
      </c>
      <c r="H72" s="37">
        <v>12483.921</v>
      </c>
      <c r="I72" s="37">
        <f t="shared" si="15"/>
        <v>504918.50100000016</v>
      </c>
      <c r="J72" s="44">
        <f t="shared" si="16"/>
        <v>4.4254190912893974E-2</v>
      </c>
      <c r="K72" s="41"/>
    </row>
    <row r="73" spans="1:11" x14ac:dyDescent="0.25">
      <c r="A73" s="49"/>
      <c r="B73" s="43" t="s">
        <v>8</v>
      </c>
      <c r="C73" s="37">
        <f>+' NEL,SALES,Unbilled ST Calc'!C199</f>
        <v>11649520</v>
      </c>
      <c r="D73" s="37">
        <f>+' NEL,SALES,Unbilled ST Calc'!E199</f>
        <v>10681472.721000001</v>
      </c>
      <c r="E73" s="37">
        <f>+' NEL,SALES,Unbilled ST Calc'!G199</f>
        <v>10441919.721000001</v>
      </c>
      <c r="F73" s="37">
        <f>+' NEL,SALES,Unbilled ST Calc'!J199</f>
        <v>4387169</v>
      </c>
      <c r="G73" s="37">
        <f>+I73-H73</f>
        <v>1194839.2469999993</v>
      </c>
      <c r="H73" s="37">
        <v>12761.032000000001</v>
      </c>
      <c r="I73" s="37">
        <f>+C73-E73</f>
        <v>1207600.2789999992</v>
      </c>
      <c r="J73" s="44">
        <f>(I73/C73)</f>
        <v>0.10366094731800102</v>
      </c>
      <c r="K73" s="41"/>
    </row>
    <row r="74" spans="1:11" x14ac:dyDescent="0.25">
      <c r="A74" s="49"/>
      <c r="B74" s="43" t="s">
        <v>9</v>
      </c>
      <c r="C74" s="37">
        <f>+' NEL,SALES,Unbilled ST Calc'!C200</f>
        <v>11521499</v>
      </c>
      <c r="D74" s="37">
        <f>+' NEL,SALES,Unbilled ST Calc'!E200</f>
        <v>10556122.421</v>
      </c>
      <c r="E74" s="37">
        <f>+' NEL,SALES,Unbilled ST Calc'!G200</f>
        <v>10894853.421</v>
      </c>
      <c r="F74" s="37">
        <f>+' NEL,SALES,Unbilled ST Calc'!J200</f>
        <v>4725900</v>
      </c>
      <c r="G74" s="37">
        <f t="shared" si="14"/>
        <v>614490.57399999991</v>
      </c>
      <c r="H74" s="37">
        <v>12155.005000000001</v>
      </c>
      <c r="I74" s="37">
        <f t="shared" si="15"/>
        <v>626645.57899999991</v>
      </c>
      <c r="J74" s="44">
        <f t="shared" si="16"/>
        <v>5.4389240410470885E-2</v>
      </c>
      <c r="K74" s="41"/>
    </row>
    <row r="75" spans="1:11" x14ac:dyDescent="0.25">
      <c r="A75" s="49"/>
      <c r="B75" s="43" t="s">
        <v>10</v>
      </c>
      <c r="C75" s="37">
        <f>+' NEL,SALES,Unbilled ST Calc'!C201</f>
        <v>10666454</v>
      </c>
      <c r="D75" s="37">
        <f>+' NEL,SALES,Unbilled ST Calc'!E201</f>
        <v>10383432.869000003</v>
      </c>
      <c r="E75" s="37">
        <f>+' NEL,SALES,Unbilled ST Calc'!G201</f>
        <v>10335868.869000001</v>
      </c>
      <c r="F75" s="37">
        <f>+' NEL,SALES,Unbilled ST Calc'!J201</f>
        <v>4678336</v>
      </c>
      <c r="G75" s="37">
        <f t="shared" si="14"/>
        <v>318006.06999999913</v>
      </c>
      <c r="H75" s="37">
        <v>12579.061</v>
      </c>
      <c r="I75" s="37">
        <f t="shared" si="15"/>
        <v>330585.13099999912</v>
      </c>
      <c r="J75" s="44">
        <f t="shared" si="16"/>
        <v>3.099297395366812E-2</v>
      </c>
      <c r="K75" s="41"/>
    </row>
    <row r="76" spans="1:11" x14ac:dyDescent="0.25">
      <c r="A76" s="49"/>
      <c r="B76" s="43" t="s">
        <v>11</v>
      </c>
      <c r="C76" s="37">
        <f>+' NEL,SALES,Unbilled ST Calc'!C202</f>
        <v>9299921</v>
      </c>
      <c r="D76" s="37">
        <f>+' NEL,SALES,Unbilled ST Calc'!E202</f>
        <v>9039614.7740000002</v>
      </c>
      <c r="E76" s="37">
        <f>+' NEL,SALES,Unbilled ST Calc'!G202</f>
        <v>8406425.7740000002</v>
      </c>
      <c r="F76" s="37">
        <f>+' NEL,SALES,Unbilled ST Calc'!J202</f>
        <v>4045147</v>
      </c>
      <c r="G76" s="37">
        <f t="shared" si="14"/>
        <v>882747.39599999983</v>
      </c>
      <c r="H76" s="37">
        <v>10747.83</v>
      </c>
      <c r="I76" s="37">
        <f t="shared" si="15"/>
        <v>893495.22599999979</v>
      </c>
      <c r="J76" s="44">
        <f t="shared" si="16"/>
        <v>9.6075571609694294E-2</v>
      </c>
      <c r="K76" s="41"/>
    </row>
    <row r="77" spans="1:11" x14ac:dyDescent="0.25">
      <c r="A77" s="49"/>
      <c r="B77" s="43" t="s">
        <v>12</v>
      </c>
      <c r="C77" s="37">
        <f>+' NEL,SALES,Unbilled ST Calc'!C203</f>
        <v>7811927</v>
      </c>
      <c r="D77" s="37">
        <f>+' NEL,SALES,Unbilled ST Calc'!E203</f>
        <v>7993522.727</v>
      </c>
      <c r="E77" s="37">
        <f>+' NEL,SALES,Unbilled ST Calc'!G203</f>
        <v>7650107.727</v>
      </c>
      <c r="F77" s="37">
        <f>+' NEL,SALES,Unbilled ST Calc'!J203</f>
        <v>3701732</v>
      </c>
      <c r="G77" s="37">
        <f t="shared" si="14"/>
        <v>151674.11000000004</v>
      </c>
      <c r="H77" s="37">
        <v>10145.162999999999</v>
      </c>
      <c r="I77" s="37">
        <f t="shared" si="15"/>
        <v>161819.27300000004</v>
      </c>
      <c r="J77" s="44">
        <f t="shared" si="16"/>
        <v>2.0714386219942923E-2</v>
      </c>
      <c r="K77" s="41"/>
    </row>
    <row r="78" spans="1:11" x14ac:dyDescent="0.25">
      <c r="A78" s="49"/>
      <c r="B78" s="43" t="s">
        <v>13</v>
      </c>
      <c r="C78" s="37">
        <f>+' NEL,SALES,Unbilled ST Calc'!C204</f>
        <v>8887492</v>
      </c>
      <c r="D78" s="37">
        <f>+' NEL,SALES,Unbilled ST Calc'!E204</f>
        <v>8069110.6040000003</v>
      </c>
      <c r="E78" s="37">
        <f>+' NEL,SALES,Unbilled ST Calc'!G204</f>
        <v>8139636.6040000003</v>
      </c>
      <c r="F78" s="37">
        <f>+' NEL,SALES,Unbilled ST Calc'!J204</f>
        <v>3772258</v>
      </c>
      <c r="G78" s="37">
        <f t="shared" si="14"/>
        <v>737056.79499999969</v>
      </c>
      <c r="H78" s="37">
        <v>10798.601000000001</v>
      </c>
      <c r="I78" s="37">
        <f t="shared" si="15"/>
        <v>747855.39599999972</v>
      </c>
      <c r="J78" s="44">
        <f t="shared" si="16"/>
        <v>8.4146955744095156E-2</v>
      </c>
      <c r="K78" s="41"/>
    </row>
    <row r="79" spans="1:11" x14ac:dyDescent="0.25">
      <c r="A79" s="51"/>
      <c r="B79" s="43"/>
      <c r="C79" s="37"/>
      <c r="D79" s="37"/>
      <c r="E79" s="37"/>
      <c r="F79" s="37"/>
      <c r="G79" s="37"/>
      <c r="H79" s="37"/>
      <c r="I79" s="37"/>
      <c r="J79" s="44"/>
      <c r="K79" s="41"/>
    </row>
    <row r="80" spans="1:11" x14ac:dyDescent="0.25">
      <c r="A80" s="24"/>
      <c r="B80" s="43" t="s">
        <v>96</v>
      </c>
      <c r="C80" s="37">
        <f t="shared" ref="C80:I80" si="17">SUM(C67:C78)</f>
        <v>114603532.5</v>
      </c>
      <c r="D80" s="37">
        <f t="shared" si="17"/>
        <v>106605116.877</v>
      </c>
      <c r="E80" s="37">
        <f t="shared" si="17"/>
        <v>107148747.877</v>
      </c>
      <c r="F80" s="37">
        <f t="shared" si="17"/>
        <v>44614441.838988662</v>
      </c>
      <c r="G80" s="37">
        <f t="shared" si="17"/>
        <v>7322633.8760000002</v>
      </c>
      <c r="H80" s="37">
        <f t="shared" si="17"/>
        <v>132150.747</v>
      </c>
      <c r="I80" s="37">
        <f t="shared" si="17"/>
        <v>7454784.6229999997</v>
      </c>
      <c r="J80" s="45">
        <f>(I80/C80)</f>
        <v>6.5048471546895817E-2</v>
      </c>
      <c r="K80" s="41"/>
    </row>
    <row r="81" spans="1:11" x14ac:dyDescent="0.25">
      <c r="B81" s="41"/>
      <c r="C81" s="41"/>
      <c r="D81" s="41"/>
      <c r="E81" s="41"/>
      <c r="F81" s="41"/>
      <c r="G81" s="41"/>
      <c r="H81" s="41"/>
      <c r="I81" s="41"/>
      <c r="J81" s="41"/>
      <c r="K81" s="41"/>
    </row>
    <row r="82" spans="1:11" x14ac:dyDescent="0.25">
      <c r="B82" s="41"/>
      <c r="C82" s="41"/>
      <c r="D82" s="41"/>
      <c r="E82" s="41"/>
      <c r="F82" s="41"/>
      <c r="G82" s="41"/>
      <c r="H82" s="41"/>
      <c r="I82" s="41"/>
      <c r="J82" s="41"/>
      <c r="K82" s="41"/>
    </row>
    <row r="83" spans="1:11" x14ac:dyDescent="0.25">
      <c r="A83" s="24">
        <v>2011</v>
      </c>
      <c r="B83" s="43" t="s">
        <v>2</v>
      </c>
      <c r="C83" s="37">
        <f>+' NEL,SALES,Unbilled ST Calc'!C207</f>
        <v>7922768</v>
      </c>
      <c r="D83" s="37">
        <f>+' NEL,SALES,Unbilled ST Calc'!E207</f>
        <v>8390413.4469999988</v>
      </c>
      <c r="E83" s="37">
        <f>+' NEL,SALES,Unbilled ST Calc'!G207</f>
        <v>7581323.4469999997</v>
      </c>
      <c r="F83" s="37">
        <f>+' NEL,SALES,Unbilled ST Calc'!J207</f>
        <v>2963168</v>
      </c>
      <c r="G83" s="37">
        <f>+I83-H83</f>
        <v>330649.28300000029</v>
      </c>
      <c r="H83" s="62">
        <v>10795.27</v>
      </c>
      <c r="I83" s="37">
        <f>+C83-E83</f>
        <v>341444.55300000031</v>
      </c>
      <c r="J83" s="44">
        <f t="shared" ref="J83:J94" si="18">(I83/C83)</f>
        <v>4.3096623932443852E-2</v>
      </c>
      <c r="K83" s="41"/>
    </row>
    <row r="84" spans="1:11" x14ac:dyDescent="0.25">
      <c r="A84" s="49"/>
      <c r="B84" s="43" t="s">
        <v>3</v>
      </c>
      <c r="C84" s="62">
        <f>+' NEL,SALES,Unbilled ST Calc'!C208</f>
        <v>7253717</v>
      </c>
      <c r="D84" s="62">
        <f>+' NEL,SALES,Unbilled ST Calc'!E208</f>
        <v>7081196.7250000006</v>
      </c>
      <c r="E84" s="62">
        <f>+' NEL,SALES,Unbilled ST Calc'!G208</f>
        <v>6800802.7250000006</v>
      </c>
      <c r="F84" s="62">
        <f>+' NEL,SALES,Unbilled ST Calc'!J208</f>
        <v>2682774</v>
      </c>
      <c r="G84" s="62">
        <f t="shared" ref="G84:G94" si="19">+I84-H84</f>
        <v>442582.26299999945</v>
      </c>
      <c r="H84" s="62">
        <v>10332.012000000001</v>
      </c>
      <c r="I84" s="62">
        <f>+C84-E84</f>
        <v>452914.27499999944</v>
      </c>
      <c r="J84" s="63">
        <f t="shared" si="18"/>
        <v>6.2438922693013724E-2</v>
      </c>
      <c r="K84" s="41"/>
    </row>
    <row r="85" spans="1:11" x14ac:dyDescent="0.25">
      <c r="A85" s="49"/>
      <c r="B85" s="43" t="s">
        <v>4</v>
      </c>
      <c r="C85" s="62">
        <f>+' NEL,SALES,Unbilled ST Calc'!C209</f>
        <v>8196116.5</v>
      </c>
      <c r="D85" s="62">
        <f>+' NEL,SALES,Unbilled ST Calc'!E209</f>
        <v>7155217.3389999997</v>
      </c>
      <c r="E85" s="62">
        <f>+' NEL,SALES,Unbilled ST Calc'!G209</f>
        <v>7656680.3389999997</v>
      </c>
      <c r="F85" s="62">
        <f>+' NEL,SALES,Unbilled ST Calc'!J209</f>
        <v>3184237</v>
      </c>
      <c r="G85" s="62">
        <f>+I85-H85</f>
        <v>528065.49300000037</v>
      </c>
      <c r="H85" s="62">
        <v>11370.667999999998</v>
      </c>
      <c r="I85" s="62">
        <f>+C85-E85</f>
        <v>539436.16100000031</v>
      </c>
      <c r="J85" s="63">
        <f t="shared" si="18"/>
        <v>6.581606801221046E-2</v>
      </c>
      <c r="K85" s="41"/>
    </row>
    <row r="86" spans="1:11" x14ac:dyDescent="0.25">
      <c r="A86" s="49"/>
      <c r="B86" s="43" t="s">
        <v>5</v>
      </c>
      <c r="C86" s="62">
        <f>+' NEL,SALES,Unbilled ST Calc'!C210</f>
        <v>9460285</v>
      </c>
      <c r="D86" s="62">
        <f>+' NEL,SALES,Unbilled ST Calc'!E210</f>
        <v>8402569.8670000006</v>
      </c>
      <c r="E86" s="62">
        <f>+' NEL,SALES,Unbilled ST Calc'!G210</f>
        <v>9198493.8669999987</v>
      </c>
      <c r="F86" s="62">
        <f>+' NEL,SALES,Unbilled ST Calc'!J210</f>
        <v>3980161</v>
      </c>
      <c r="G86" s="62">
        <f t="shared" si="19"/>
        <v>248841.7430000013</v>
      </c>
      <c r="H86" s="62">
        <v>12949.39</v>
      </c>
      <c r="I86" s="62">
        <f>+C86-E86</f>
        <v>261791.13300000131</v>
      </c>
      <c r="J86" s="63">
        <f t="shared" si="18"/>
        <v>2.7672647599940311E-2</v>
      </c>
      <c r="K86" s="41"/>
    </row>
    <row r="87" spans="1:11" x14ac:dyDescent="0.25">
      <c r="A87" s="49"/>
      <c r="B87" s="43" t="s">
        <v>6</v>
      </c>
      <c r="C87" s="62">
        <f>+' NEL,SALES,Unbilled ST Calc'!C211</f>
        <v>10098308</v>
      </c>
      <c r="D87" s="62">
        <f>+' NEL,SALES,Unbilled ST Calc'!E211</f>
        <v>8930549.4979999997</v>
      </c>
      <c r="E87" s="62">
        <f>+' NEL,SALES,Unbilled ST Calc'!G211</f>
        <v>9058096.4979999997</v>
      </c>
      <c r="F87" s="62">
        <f>+' NEL,SALES,Unbilled ST Calc'!J211</f>
        <v>4107708</v>
      </c>
      <c r="G87" s="62">
        <f>+I87-H87</f>
        <v>1028456.1670000004</v>
      </c>
      <c r="H87" s="62">
        <v>11755.334999999999</v>
      </c>
      <c r="I87" s="62">
        <f>+C87-E87</f>
        <v>1040211.5020000003</v>
      </c>
      <c r="J87" s="63">
        <f t="shared" si="18"/>
        <v>0.10300849429429171</v>
      </c>
      <c r="K87" s="41"/>
    </row>
    <row r="88" spans="1:11" x14ac:dyDescent="0.25">
      <c r="A88" s="49"/>
      <c r="B88" s="43" t="s">
        <v>7</v>
      </c>
      <c r="C88" s="62">
        <f>+' NEL,SALES,Unbilled ST Calc'!C212</f>
        <v>10539641</v>
      </c>
      <c r="D88" s="62">
        <f>+' NEL,SALES,Unbilled ST Calc'!E212</f>
        <v>10028106.151000001</v>
      </c>
      <c r="E88" s="62">
        <f>+' NEL,SALES,Unbilled ST Calc'!G212</f>
        <v>10309364.151000001</v>
      </c>
      <c r="F88" s="62">
        <f>+' NEL,SALES,Unbilled ST Calc'!J212</f>
        <v>4388966</v>
      </c>
      <c r="G88" s="62">
        <f>+I88-H88</f>
        <v>217736.31899999946</v>
      </c>
      <c r="H88" s="62">
        <v>12540.53</v>
      </c>
      <c r="I88" s="62">
        <f t="shared" ref="I88:I94" si="20">+C88-E88</f>
        <v>230276.84899999946</v>
      </c>
      <c r="J88" s="63">
        <f>(I88/C88)</f>
        <v>2.1848642567616816E-2</v>
      </c>
      <c r="K88" s="41"/>
    </row>
    <row r="89" spans="1:11" x14ac:dyDescent="0.25">
      <c r="A89" s="49"/>
      <c r="B89" s="43" t="s">
        <v>8</v>
      </c>
      <c r="C89" s="62">
        <f>+' NEL,SALES,Unbilled ST Calc'!C213</f>
        <v>11211614</v>
      </c>
      <c r="D89" s="62">
        <f>+' NEL,SALES,Unbilled ST Calc'!E213</f>
        <v>10051637.073999999</v>
      </c>
      <c r="E89" s="62">
        <f>+' NEL,SALES,Unbilled ST Calc'!G213</f>
        <v>11047731.073999999</v>
      </c>
      <c r="F89" s="62">
        <f>+' NEL,SALES,Unbilled ST Calc'!J213</f>
        <v>5385060</v>
      </c>
      <c r="G89" s="62">
        <f t="shared" si="19"/>
        <v>151382.43300000092</v>
      </c>
      <c r="H89" s="62">
        <v>12500.492999999999</v>
      </c>
      <c r="I89" s="62">
        <f t="shared" si="20"/>
        <v>163882.92600000091</v>
      </c>
      <c r="J89" s="63">
        <f t="shared" si="18"/>
        <v>1.461724654452079E-2</v>
      </c>
      <c r="K89" s="41"/>
    </row>
    <row r="90" spans="1:11" x14ac:dyDescent="0.25">
      <c r="A90" s="49"/>
      <c r="B90" s="43" t="s">
        <v>9</v>
      </c>
      <c r="C90" s="62">
        <f>+' NEL,SALES,Unbilled ST Calc'!C214</f>
        <v>11325605</v>
      </c>
      <c r="D90" s="62">
        <f>+' NEL,SALES,Unbilled ST Calc'!E214</f>
        <v>10489122.466</v>
      </c>
      <c r="E90" s="62">
        <f>+' NEL,SALES,Unbilled ST Calc'!G214</f>
        <v>10567032.466</v>
      </c>
      <c r="F90" s="62">
        <f>+' NEL,SALES,Unbilled ST Calc'!J214</f>
        <v>5462970</v>
      </c>
      <c r="G90" s="62">
        <f t="shared" si="19"/>
        <v>745565.92599999998</v>
      </c>
      <c r="H90" s="62">
        <v>13006.607999999998</v>
      </c>
      <c r="I90" s="62">
        <f t="shared" si="20"/>
        <v>758572.53399999999</v>
      </c>
      <c r="J90" s="63">
        <f t="shared" si="18"/>
        <v>6.6978544104266388E-2</v>
      </c>
      <c r="K90" s="41"/>
    </row>
    <row r="91" spans="1:11" x14ac:dyDescent="0.25">
      <c r="A91" s="49"/>
      <c r="B91" s="43" t="s">
        <v>10</v>
      </c>
      <c r="C91" s="62">
        <f>+' NEL,SALES,Unbilled ST Calc'!C215</f>
        <v>10530592</v>
      </c>
      <c r="D91" s="62">
        <f>+' NEL,SALES,Unbilled ST Calc'!E215</f>
        <v>10748507.380000001</v>
      </c>
      <c r="E91" s="62">
        <f>+' NEL,SALES,Unbilled ST Calc'!G215</f>
        <v>9870682.3800000008</v>
      </c>
      <c r="F91" s="62">
        <f>+' NEL,SALES,Unbilled ST Calc'!J215</f>
        <v>4585145</v>
      </c>
      <c r="G91" s="62">
        <f t="shared" si="19"/>
        <v>646465.2379999992</v>
      </c>
      <c r="H91" s="62">
        <v>13444.382000000001</v>
      </c>
      <c r="I91" s="62">
        <f t="shared" si="20"/>
        <v>659909.61999999918</v>
      </c>
      <c r="J91" s="63">
        <f t="shared" si="18"/>
        <v>6.2665956481838744E-2</v>
      </c>
      <c r="K91" s="41"/>
    </row>
    <row r="92" spans="1:11" x14ac:dyDescent="0.25">
      <c r="A92" s="49"/>
      <c r="B92" s="43" t="s">
        <v>11</v>
      </c>
      <c r="C92" s="62">
        <f>+' NEL,SALES,Unbilled ST Calc'!C216</f>
        <v>9050810</v>
      </c>
      <c r="D92" s="62">
        <f>+' NEL,SALES,Unbilled ST Calc'!E216</f>
        <v>9085583.0749999993</v>
      </c>
      <c r="E92" s="62">
        <f>+' NEL,SALES,Unbilled ST Calc'!G216</f>
        <v>8483851.0749999993</v>
      </c>
      <c r="F92" s="62">
        <f>+' NEL,SALES,Unbilled ST Calc'!J216</f>
        <v>3983413</v>
      </c>
      <c r="G92" s="62">
        <f t="shared" si="19"/>
        <v>555439.09200000076</v>
      </c>
      <c r="H92" s="62">
        <v>11519.833000000001</v>
      </c>
      <c r="I92" s="62">
        <f t="shared" si="20"/>
        <v>566958.92500000075</v>
      </c>
      <c r="J92" s="63">
        <f t="shared" si="18"/>
        <v>6.2641788414517674E-2</v>
      </c>
      <c r="K92" s="41"/>
    </row>
    <row r="93" spans="1:11" x14ac:dyDescent="0.25">
      <c r="A93" s="49"/>
      <c r="B93" s="43" t="s">
        <v>12</v>
      </c>
      <c r="C93" s="62">
        <f>+' NEL,SALES,Unbilled ST Calc'!C217</f>
        <v>8021393</v>
      </c>
      <c r="D93" s="62">
        <f>+' NEL,SALES,Unbilled ST Calc'!E217</f>
        <v>7544303.75</v>
      </c>
      <c r="E93" s="62">
        <f>+' NEL,SALES,Unbilled ST Calc'!G217</f>
        <v>7586718</v>
      </c>
      <c r="F93" s="62">
        <f>+' NEL,SALES,Unbilled ST Calc'!J217</f>
        <v>4025826.6809647102</v>
      </c>
      <c r="G93" s="62">
        <f t="shared" si="19"/>
        <v>423436.61599999998</v>
      </c>
      <c r="H93" s="62">
        <v>11238.383999999998</v>
      </c>
      <c r="I93" s="62">
        <f t="shared" si="20"/>
        <v>434675</v>
      </c>
      <c r="J93" s="63">
        <f t="shared" si="18"/>
        <v>5.4189465595314928E-2</v>
      </c>
      <c r="K93" s="41"/>
    </row>
    <row r="94" spans="1:11" x14ac:dyDescent="0.25">
      <c r="A94" s="49"/>
      <c r="B94" s="43" t="s">
        <v>13</v>
      </c>
      <c r="C94" s="62">
        <f>+' NEL,SALES,Unbilled ST Calc'!C218</f>
        <v>7931422</v>
      </c>
      <c r="D94" s="62">
        <f>+' NEL,SALES,Unbilled ST Calc'!E218</f>
        <v>7595995.04</v>
      </c>
      <c r="E94" s="62">
        <f>+' NEL,SALES,Unbilled ST Calc'!G218</f>
        <v>7560800.04</v>
      </c>
      <c r="F94" s="62">
        <f>+' NEL,SALES,Unbilled ST Calc'!J218</f>
        <v>3990632</v>
      </c>
      <c r="G94" s="62">
        <f t="shared" si="19"/>
        <v>359123.47</v>
      </c>
      <c r="H94" s="62">
        <v>11498.49</v>
      </c>
      <c r="I94" s="62">
        <f t="shared" si="20"/>
        <v>370621.95999999996</v>
      </c>
      <c r="J94" s="63">
        <f t="shared" si="18"/>
        <v>4.6728311770575306E-2</v>
      </c>
      <c r="K94" s="41"/>
    </row>
    <row r="95" spans="1:11" x14ac:dyDescent="0.25">
      <c r="A95" s="51"/>
      <c r="B95" s="43"/>
      <c r="C95" s="37"/>
      <c r="D95" s="37"/>
      <c r="E95" s="37"/>
      <c r="F95" s="37"/>
      <c r="G95" s="37"/>
      <c r="H95" s="37"/>
      <c r="I95" s="37"/>
      <c r="J95" s="44"/>
      <c r="K95" s="41"/>
    </row>
    <row r="96" spans="1:11" x14ac:dyDescent="0.25">
      <c r="A96" s="24"/>
      <c r="B96" s="43" t="s">
        <v>96</v>
      </c>
      <c r="C96" s="37">
        <f t="shared" ref="C96:I96" si="21">SUM(C83:C94)</f>
        <v>111542271.5</v>
      </c>
      <c r="D96" s="37">
        <f t="shared" si="21"/>
        <v>105503201.81200001</v>
      </c>
      <c r="E96" s="37">
        <f t="shared" si="21"/>
        <v>105721576.06200001</v>
      </c>
      <c r="F96" s="37">
        <f t="shared" si="21"/>
        <v>48740060.680964708</v>
      </c>
      <c r="G96" s="37">
        <f t="shared" si="21"/>
        <v>5677744.0430000033</v>
      </c>
      <c r="H96" s="37">
        <f t="shared" si="21"/>
        <v>142951.39499999999</v>
      </c>
      <c r="I96" s="37">
        <f t="shared" si="21"/>
        <v>5820695.4380000019</v>
      </c>
      <c r="J96" s="45">
        <f>(I96/C96)</f>
        <v>5.218376279884171E-2</v>
      </c>
      <c r="K96" s="41"/>
    </row>
    <row r="97" spans="1:11" x14ac:dyDescent="0.25">
      <c r="B97" s="41"/>
      <c r="C97" s="41"/>
      <c r="D97" s="41"/>
      <c r="E97" s="41"/>
      <c r="F97" s="41"/>
      <c r="G97" s="41"/>
      <c r="H97" s="41"/>
      <c r="I97" s="41"/>
      <c r="J97" s="41"/>
      <c r="K97" s="41"/>
    </row>
    <row r="98" spans="1:11" x14ac:dyDescent="0.25">
      <c r="B98" s="41"/>
      <c r="C98" s="41"/>
      <c r="D98" s="41"/>
      <c r="E98" s="41"/>
      <c r="F98" s="41"/>
      <c r="G98" s="41"/>
      <c r="H98" s="41"/>
      <c r="I98" s="41"/>
      <c r="J98" s="41"/>
      <c r="K98" s="41"/>
    </row>
    <row r="99" spans="1:11" x14ac:dyDescent="0.25">
      <c r="A99" s="24">
        <v>2012</v>
      </c>
      <c r="B99" s="43" t="s">
        <v>2</v>
      </c>
      <c r="C99" s="37">
        <f>+' NEL,SALES,Unbilled ST Calc'!C221</f>
        <v>7979304</v>
      </c>
      <c r="D99" s="37">
        <f>+' NEL,SALES,Unbilled ST Calc'!E221</f>
        <v>7998375.6989999991</v>
      </c>
      <c r="E99" s="37">
        <f>+' NEL,SALES,Unbilled ST Calc'!G221</f>
        <v>7519892.1339999996</v>
      </c>
      <c r="F99" s="37">
        <f>+' NEL,SALES,Unbilled ST Calc'!J221</f>
        <v>3512321</v>
      </c>
      <c r="G99" s="37">
        <f t="shared" ref="G99:G110" si="22">+I99-H99</f>
        <v>446899.6370000004</v>
      </c>
      <c r="H99" s="37">
        <v>12512.228999999998</v>
      </c>
      <c r="I99" s="37">
        <f t="shared" ref="I99:I110" si="23">+C99-E99</f>
        <v>459411.86600000039</v>
      </c>
      <c r="J99" s="44">
        <f t="shared" ref="J99:J110" si="24">(I99/C99)</f>
        <v>5.7575430889711732E-2</v>
      </c>
      <c r="K99" s="41"/>
    </row>
    <row r="100" spans="1:11" x14ac:dyDescent="0.25">
      <c r="A100" s="49"/>
      <c r="B100" s="43" t="s">
        <v>3</v>
      </c>
      <c r="C100" s="37">
        <f>+' NEL,SALES,Unbilled ST Calc'!C222</f>
        <v>7702146</v>
      </c>
      <c r="D100" s="37">
        <f>+' NEL,SALES,Unbilled ST Calc'!E222</f>
        <v>7127076.0449999999</v>
      </c>
      <c r="E100" s="37">
        <f>+' NEL,SALES,Unbilled ST Calc'!G222</f>
        <v>7280572</v>
      </c>
      <c r="F100" s="37">
        <f>+' NEL,SALES,Unbilled ST Calc'!J222</f>
        <v>3665817</v>
      </c>
      <c r="G100" s="37">
        <f t="shared" si="22"/>
        <v>410159.01500000001</v>
      </c>
      <c r="H100" s="37">
        <v>11414.984999999999</v>
      </c>
      <c r="I100" s="37">
        <f t="shared" si="23"/>
        <v>421574</v>
      </c>
      <c r="J100" s="44">
        <f t="shared" si="24"/>
        <v>5.4734615521440391E-2</v>
      </c>
      <c r="K100" s="41"/>
    </row>
    <row r="101" spans="1:11" x14ac:dyDescent="0.25">
      <c r="A101" s="49"/>
      <c r="B101" s="43" t="s">
        <v>4</v>
      </c>
      <c r="C101" s="37">
        <f>+' NEL,SALES,Unbilled ST Calc'!C223</f>
        <v>8639929</v>
      </c>
      <c r="D101" s="37">
        <f>+' NEL,SALES,Unbilled ST Calc'!E223</f>
        <v>7624983.318</v>
      </c>
      <c r="E101" s="37">
        <f>+' NEL,SALES,Unbilled ST Calc'!G223</f>
        <v>8149116.318</v>
      </c>
      <c r="F101" s="37">
        <f>+' NEL,SALES,Unbilled ST Calc'!J223</f>
        <v>4189950</v>
      </c>
      <c r="G101" s="37">
        <f t="shared" si="22"/>
        <v>479728.90300000005</v>
      </c>
      <c r="H101" s="37">
        <v>11083.779</v>
      </c>
      <c r="I101" s="37">
        <f t="shared" si="23"/>
        <v>490812.68200000003</v>
      </c>
      <c r="J101" s="44">
        <f t="shared" si="24"/>
        <v>5.6807490200440305E-2</v>
      </c>
      <c r="K101" s="41"/>
    </row>
    <row r="102" spans="1:11" x14ac:dyDescent="0.25">
      <c r="A102" s="49"/>
      <c r="B102" s="43" t="s">
        <v>5</v>
      </c>
      <c r="C102" s="37">
        <f>+' NEL,SALES,Unbilled ST Calc'!C224</f>
        <v>8509236</v>
      </c>
      <c r="D102" s="37">
        <f>+' NEL,SALES,Unbilled ST Calc'!E224</f>
        <v>8237156.5350000001</v>
      </c>
      <c r="E102" s="37">
        <f>+' NEL,SALES,Unbilled ST Calc'!G224</f>
        <v>8016770.5350000001</v>
      </c>
      <c r="F102" s="37">
        <f>+' NEL,SALES,Unbilled ST Calc'!J224</f>
        <v>3969564</v>
      </c>
      <c r="G102" s="37">
        <f t="shared" si="22"/>
        <v>481486.82899999985</v>
      </c>
      <c r="H102" s="37">
        <v>10978.636</v>
      </c>
      <c r="I102" s="37">
        <f t="shared" si="23"/>
        <v>492465.46499999985</v>
      </c>
      <c r="J102" s="44">
        <f t="shared" si="24"/>
        <v>5.7874228074059744E-2</v>
      </c>
      <c r="K102" s="41"/>
    </row>
    <row r="103" spans="1:11" x14ac:dyDescent="0.25">
      <c r="A103" s="49"/>
      <c r="B103" s="43" t="s">
        <v>6</v>
      </c>
      <c r="C103" s="37">
        <f>+' NEL,SALES,Unbilled ST Calc'!C225</f>
        <v>9894790</v>
      </c>
      <c r="D103" s="37">
        <f>+' NEL,SALES,Unbilled ST Calc'!E225</f>
        <v>8382089.8550000004</v>
      </c>
      <c r="E103" s="37">
        <f>+' NEL,SALES,Unbilled ST Calc'!G225</f>
        <v>9321939.8550000004</v>
      </c>
      <c r="F103" s="37">
        <f>+' NEL,SALES,Unbilled ST Calc'!J225</f>
        <v>4909414</v>
      </c>
      <c r="G103" s="37">
        <f t="shared" si="22"/>
        <v>561077.8199999996</v>
      </c>
      <c r="H103" s="37">
        <v>11772.324999999999</v>
      </c>
      <c r="I103" s="37">
        <f t="shared" si="23"/>
        <v>572850.14499999955</v>
      </c>
      <c r="J103" s="44">
        <f t="shared" si="24"/>
        <v>5.7894118520958965E-2</v>
      </c>
      <c r="K103" s="41"/>
    </row>
    <row r="104" spans="1:11" x14ac:dyDescent="0.25">
      <c r="A104" s="49"/>
      <c r="B104" s="43" t="s">
        <v>7</v>
      </c>
      <c r="C104" s="37">
        <f>+' NEL,SALES,Unbilled ST Calc'!C226</f>
        <v>10242699</v>
      </c>
      <c r="D104" s="37">
        <f>+' NEL,SALES,Unbilled ST Calc'!E226</f>
        <v>9760441.682</v>
      </c>
      <c r="E104" s="37">
        <f>+' NEL,SALES,Unbilled ST Calc'!G226</f>
        <v>9643564.682</v>
      </c>
      <c r="F104" s="37">
        <f>+' NEL,SALES,Unbilled ST Calc'!J226</f>
        <v>4792537</v>
      </c>
      <c r="G104" s="37">
        <f t="shared" si="22"/>
        <v>587153.51199999999</v>
      </c>
      <c r="H104" s="37">
        <v>11980.806</v>
      </c>
      <c r="I104" s="37">
        <f t="shared" si="23"/>
        <v>599134.31799999997</v>
      </c>
      <c r="J104" s="44">
        <f t="shared" si="24"/>
        <v>5.8493793286320331E-2</v>
      </c>
      <c r="K104" s="41"/>
    </row>
    <row r="105" spans="1:11" x14ac:dyDescent="0.25">
      <c r="A105" s="49"/>
      <c r="B105" s="43" t="s">
        <v>8</v>
      </c>
      <c r="C105" s="37">
        <f>+' NEL,SALES,Unbilled ST Calc'!C227</f>
        <v>11225750</v>
      </c>
      <c r="D105" s="37">
        <f>+' NEL,SALES,Unbilled ST Calc'!E227</f>
        <v>10162616.488999998</v>
      </c>
      <c r="E105" s="37">
        <f>+' NEL,SALES,Unbilled ST Calc'!G227</f>
        <v>10544138.489</v>
      </c>
      <c r="F105" s="37">
        <f>+' NEL,SALES,Unbilled ST Calc'!J227</f>
        <v>5174059</v>
      </c>
      <c r="G105" s="37">
        <f t="shared" si="22"/>
        <v>669861.62899999996</v>
      </c>
      <c r="H105" s="37">
        <v>11749.882000000003</v>
      </c>
      <c r="I105" s="37">
        <f t="shared" si="23"/>
        <v>681611.51099999994</v>
      </c>
      <c r="J105" s="40">
        <f t="shared" si="24"/>
        <v>6.0718572122129916E-2</v>
      </c>
      <c r="K105" s="41"/>
    </row>
    <row r="106" spans="1:11" x14ac:dyDescent="0.25">
      <c r="A106" s="49"/>
      <c r="B106" s="43" t="s">
        <v>9</v>
      </c>
      <c r="C106" s="37">
        <f>+' NEL,SALES,Unbilled ST Calc'!C228</f>
        <v>11202980</v>
      </c>
      <c r="D106" s="37">
        <f>+' NEL,SALES,Unbilled ST Calc'!E228</f>
        <v>10482002.429000001</v>
      </c>
      <c r="E106" s="37">
        <f>+' NEL,SALES,Unbilled ST Calc'!G228</f>
        <v>10514843.429</v>
      </c>
      <c r="F106" s="37">
        <f>+' NEL,SALES,Unbilled ST Calc'!J228</f>
        <v>5206900</v>
      </c>
      <c r="G106" s="37">
        <f t="shared" si="22"/>
        <v>674438.15300000052</v>
      </c>
      <c r="H106" s="37">
        <v>13698.417999999996</v>
      </c>
      <c r="I106" s="37">
        <f t="shared" si="23"/>
        <v>688136.57100000046</v>
      </c>
      <c r="J106" s="40">
        <f t="shared" si="24"/>
        <v>6.1424421984150684E-2</v>
      </c>
      <c r="K106" s="41"/>
    </row>
    <row r="107" spans="1:11" x14ac:dyDescent="0.25">
      <c r="A107" s="49"/>
      <c r="B107" s="43" t="s">
        <v>10</v>
      </c>
      <c r="C107" s="37">
        <f>+' NEL,SALES,Unbilled ST Calc'!C229</f>
        <v>10233593</v>
      </c>
      <c r="D107" s="37">
        <f>+' NEL,SALES,Unbilled ST Calc'!E229</f>
        <v>10073713.599999998</v>
      </c>
      <c r="E107" s="37">
        <f>+' NEL,SALES,Unbilled ST Calc'!G229</f>
        <v>9577272.0368759073</v>
      </c>
      <c r="F107" s="37">
        <f>+' NEL,SALES,Unbilled ST Calc'!J229</f>
        <v>4710458.2597387042</v>
      </c>
      <c r="G107" s="37">
        <f t="shared" si="22"/>
        <v>644420.01412409265</v>
      </c>
      <c r="H107" s="37">
        <v>11900.948999999999</v>
      </c>
      <c r="I107" s="37">
        <f t="shared" si="23"/>
        <v>656320.96312409267</v>
      </c>
      <c r="J107" s="40">
        <f t="shared" si="24"/>
        <v>6.4133971628937428E-2</v>
      </c>
      <c r="K107" s="41"/>
    </row>
    <row r="108" spans="1:11" x14ac:dyDescent="0.25">
      <c r="A108" s="49"/>
      <c r="B108" s="43" t="s">
        <v>11</v>
      </c>
      <c r="C108" s="37">
        <f>+' NEL,SALES,Unbilled ST Calc'!C230</f>
        <v>9654295</v>
      </c>
      <c r="D108" s="37">
        <f>+' NEL,SALES,Unbilled ST Calc'!E230</f>
        <v>9501696.9530000016</v>
      </c>
      <c r="E108" s="37">
        <f>+' NEL,SALES,Unbilled ST Calc'!G230</f>
        <v>9109917.993448345</v>
      </c>
      <c r="F108" s="37">
        <f>+' NEL,SALES,Unbilled ST Calc'!J230</f>
        <v>4318679.2991870502</v>
      </c>
      <c r="G108" s="37">
        <f t="shared" si="22"/>
        <v>532112.25755165506</v>
      </c>
      <c r="H108" s="37">
        <v>12264.749</v>
      </c>
      <c r="I108" s="37">
        <f t="shared" si="23"/>
        <v>544377.00655165501</v>
      </c>
      <c r="J108" s="40">
        <f t="shared" si="24"/>
        <v>5.6387028421200615E-2</v>
      </c>
      <c r="K108" s="41"/>
    </row>
    <row r="109" spans="1:11" x14ac:dyDescent="0.25">
      <c r="A109" s="49"/>
      <c r="B109" s="43" t="s">
        <v>12</v>
      </c>
      <c r="C109" s="37">
        <f>+' NEL,SALES,Unbilled ST Calc'!C231</f>
        <v>7423333</v>
      </c>
      <c r="D109" s="37">
        <f>+' NEL,SALES,Unbilled ST Calc'!E231</f>
        <v>7764955.9010000005</v>
      </c>
      <c r="E109" s="37">
        <f>+' NEL,SALES,Unbilled ST Calc'!G231</f>
        <v>7016295.9009999996</v>
      </c>
      <c r="F109" s="37">
        <f>+' NEL,SALES,Unbilled ST Calc'!J231</f>
        <v>3570019</v>
      </c>
      <c r="G109" s="37">
        <f t="shared" si="22"/>
        <v>396520.54300000041</v>
      </c>
      <c r="H109" s="37">
        <v>10516.555999999999</v>
      </c>
      <c r="I109" s="37">
        <f t="shared" si="23"/>
        <v>407037.09900000039</v>
      </c>
      <c r="J109" s="40">
        <f t="shared" si="24"/>
        <v>5.4832121770638662E-2</v>
      </c>
      <c r="K109" s="41"/>
    </row>
    <row r="110" spans="1:11" x14ac:dyDescent="0.25">
      <c r="A110" s="49"/>
      <c r="B110" s="43" t="s">
        <v>13</v>
      </c>
      <c r="C110" s="37">
        <f>+' NEL,SALES,Unbilled ST Calc'!C232</f>
        <v>8157450</v>
      </c>
      <c r="D110" s="37">
        <f>+' NEL,SALES,Unbilled ST Calc'!E232</f>
        <v>7347612.4800000004</v>
      </c>
      <c r="E110" s="37">
        <f>+' NEL,SALES,Unbilled ST Calc'!G232</f>
        <v>7675796.0393483303</v>
      </c>
      <c r="F110" s="37">
        <f>+' NEL,SALES,Unbilled ST Calc'!J232</f>
        <v>3898202.9981539389</v>
      </c>
      <c r="G110" s="37">
        <f t="shared" si="22"/>
        <v>471794.11165166966</v>
      </c>
      <c r="H110" s="37">
        <v>9859.8489999999983</v>
      </c>
      <c r="I110" s="37">
        <f t="shared" si="23"/>
        <v>481653.96065166965</v>
      </c>
      <c r="J110" s="40">
        <f t="shared" si="24"/>
        <v>5.9044672128136813E-2</v>
      </c>
      <c r="K110" s="41"/>
    </row>
    <row r="111" spans="1:11" x14ac:dyDescent="0.25">
      <c r="A111" s="51"/>
      <c r="B111" s="43"/>
      <c r="C111" s="37"/>
      <c r="D111" s="37"/>
      <c r="E111" s="37"/>
      <c r="F111" s="37"/>
      <c r="G111" s="37"/>
      <c r="H111" s="37"/>
      <c r="I111" s="37"/>
      <c r="J111" s="44"/>
      <c r="K111" s="41"/>
    </row>
    <row r="112" spans="1:11" x14ac:dyDescent="0.25">
      <c r="A112" s="24" t="s">
        <v>101</v>
      </c>
      <c r="B112" s="43" t="s">
        <v>96</v>
      </c>
      <c r="C112" s="37">
        <f t="shared" ref="C112:I112" si="25">SUM(C99:C110)</f>
        <v>110865505</v>
      </c>
      <c r="D112" s="37">
        <f t="shared" si="25"/>
        <v>104462720.98599999</v>
      </c>
      <c r="E112" s="37">
        <f t="shared" si="25"/>
        <v>104370119.41267258</v>
      </c>
      <c r="F112" s="37">
        <f t="shared" si="25"/>
        <v>51917921.557079695</v>
      </c>
      <c r="G112" s="37">
        <f t="shared" si="25"/>
        <v>6355652.4243274182</v>
      </c>
      <c r="H112" s="37">
        <f t="shared" si="25"/>
        <v>139733.16299999997</v>
      </c>
      <c r="I112" s="37">
        <f t="shared" si="25"/>
        <v>6495385.5873274179</v>
      </c>
      <c r="J112" s="44">
        <f>(I112/C112)</f>
        <v>5.8587976371256484E-2</v>
      </c>
      <c r="K112" s="41"/>
    </row>
    <row r="113" spans="1:11" x14ac:dyDescent="0.25">
      <c r="B113" s="41"/>
      <c r="C113" s="41"/>
      <c r="D113" s="41"/>
      <c r="E113" s="41"/>
      <c r="F113" s="41"/>
      <c r="G113" s="41"/>
      <c r="H113" s="41"/>
      <c r="I113" s="41"/>
      <c r="J113" s="41"/>
      <c r="K113" s="41"/>
    </row>
    <row r="114" spans="1:11" x14ac:dyDescent="0.25">
      <c r="A114" s="41"/>
      <c r="C114" s="37"/>
      <c r="D114" s="41"/>
      <c r="E114" s="41"/>
      <c r="F114" s="41"/>
      <c r="G114" s="41"/>
      <c r="H114" s="41"/>
      <c r="I114" s="41"/>
      <c r="J114" s="41"/>
      <c r="K114" s="41"/>
    </row>
    <row r="115" spans="1:11" x14ac:dyDescent="0.25">
      <c r="A115" s="24">
        <v>2013</v>
      </c>
      <c r="B115" s="43" t="s">
        <v>2</v>
      </c>
      <c r="C115" s="37">
        <f>+' NEL,SALES,Unbilled ST Calc'!C235</f>
        <v>8088864</v>
      </c>
      <c r="D115" s="37">
        <f>+' NEL,SALES,Unbilled ST Calc'!E235</f>
        <v>7849218.6409999989</v>
      </c>
      <c r="E115" s="37">
        <f>+' NEL,SALES,Unbilled ST Calc'!G235</f>
        <v>7611099.4071988072</v>
      </c>
      <c r="F115" s="37">
        <f>+' NEL,SALES,Unbilled ST Calc'!J235</f>
        <v>3660083.7643527468</v>
      </c>
      <c r="G115" s="37">
        <f>+I115-H115</f>
        <v>467777.78480119276</v>
      </c>
      <c r="H115" s="37">
        <v>9986.8080000000009</v>
      </c>
      <c r="I115" s="37">
        <f t="shared" ref="I115:I126" si="26">+C115-E115</f>
        <v>477764.59280119278</v>
      </c>
      <c r="J115" s="44">
        <f>(I115/C115)</f>
        <v>5.906448579197187E-2</v>
      </c>
      <c r="K115" s="41"/>
    </row>
    <row r="116" spans="1:11" x14ac:dyDescent="0.25">
      <c r="A116" s="49"/>
      <c r="B116" s="43" t="s">
        <v>3</v>
      </c>
      <c r="C116" s="37">
        <f>+' NEL,SALES,Unbilled ST Calc'!C236</f>
        <v>7467802</v>
      </c>
      <c r="D116" s="37">
        <f>+' NEL,SALES,Unbilled ST Calc'!E236</f>
        <v>7277962.8560000006</v>
      </c>
      <c r="E116" s="37">
        <f>+' NEL,SALES,Unbilled ST Calc'!G236</f>
        <v>7056147.7844819063</v>
      </c>
      <c r="F116" s="37">
        <f>+' NEL,SALES,Unbilled ST Calc'!J236</f>
        <v>3438268.692834653</v>
      </c>
      <c r="G116" s="37">
        <f>+I116-H116</f>
        <v>402533.78751809365</v>
      </c>
      <c r="H116" s="37">
        <v>9120.4279999999999</v>
      </c>
      <c r="I116" s="37">
        <f t="shared" si="26"/>
        <v>411654.21551809367</v>
      </c>
      <c r="J116" s="44">
        <f t="shared" ref="J116:J126" si="27">(I116/C116)</f>
        <v>5.5123879224180508E-2</v>
      </c>
      <c r="K116" s="41"/>
    </row>
    <row r="117" spans="1:11" x14ac:dyDescent="0.25">
      <c r="A117" s="49"/>
      <c r="B117" s="43" t="s">
        <v>4</v>
      </c>
      <c r="C117" s="37">
        <f>+' NEL,SALES,Unbilled ST Calc'!C237</f>
        <v>7936038</v>
      </c>
      <c r="D117" s="37">
        <f>+' NEL,SALES,Unbilled ST Calc'!E237</f>
        <v>7135972.1429999983</v>
      </c>
      <c r="E117" s="37">
        <f>+' NEL,SALES,Unbilled ST Calc'!G237</f>
        <v>7490007.1541589769</v>
      </c>
      <c r="F117" s="37">
        <f>+' NEL,SALES,Unbilled ST Calc'!J237</f>
        <v>3792303.7039936292</v>
      </c>
      <c r="G117" s="37">
        <f>+I117-H117</f>
        <v>435704.22084102314</v>
      </c>
      <c r="H117" s="37">
        <v>10326.625000000002</v>
      </c>
      <c r="I117" s="37">
        <f t="shared" si="26"/>
        <v>446030.84584102314</v>
      </c>
      <c r="J117" s="44">
        <f t="shared" si="27"/>
        <v>5.6203214480704748E-2</v>
      </c>
      <c r="K117" s="41"/>
    </row>
    <row r="118" spans="1:11" x14ac:dyDescent="0.25">
      <c r="A118" s="49"/>
      <c r="B118" s="43" t="s">
        <v>5</v>
      </c>
      <c r="C118" s="37">
        <f>+' NEL,SALES,Unbilled ST Calc'!C238</f>
        <v>8967220</v>
      </c>
      <c r="D118" s="37">
        <f>+' NEL,SALES,Unbilled ST Calc'!E238</f>
        <v>7842667.8329999987</v>
      </c>
      <c r="E118" s="37">
        <f>+' NEL,SALES,Unbilled ST Calc'!G238</f>
        <v>8456993.2930165064</v>
      </c>
      <c r="F118" s="37">
        <f>+' NEL,SALES,Unbilled ST Calc'!J238</f>
        <v>4406629.1640101355</v>
      </c>
      <c r="G118" s="37">
        <f t="shared" ref="G118:G126" si="28">+I118-H118</f>
        <v>499764.23098349362</v>
      </c>
      <c r="H118" s="37">
        <v>10462.476000000001</v>
      </c>
      <c r="I118" s="37">
        <f t="shared" si="26"/>
        <v>510226.70698349364</v>
      </c>
      <c r="J118" s="40">
        <f>(I118/C118)</f>
        <v>5.6899095481486306E-2</v>
      </c>
      <c r="K118" s="64"/>
    </row>
    <row r="119" spans="1:11" x14ac:dyDescent="0.25">
      <c r="A119" s="49"/>
      <c r="B119" s="43" t="s">
        <v>6</v>
      </c>
      <c r="C119" s="37">
        <f>+' NEL,SALES,Unbilled ST Calc'!C239</f>
        <v>9493988</v>
      </c>
      <c r="D119" s="37">
        <f>+' NEL,SALES,Unbilled ST Calc'!E239</f>
        <v>8805291.2290000003</v>
      </c>
      <c r="E119" s="37">
        <f>+' NEL,SALES,Unbilled ST Calc'!G239</f>
        <v>8945753.8500581104</v>
      </c>
      <c r="F119" s="37">
        <f>+' NEL,SALES,Unbilled ST Calc'!J239</f>
        <v>4547091.7850682493</v>
      </c>
      <c r="G119" s="37">
        <f>+I119-H119</f>
        <v>537321.11094188958</v>
      </c>
      <c r="H119" s="37">
        <v>10913.039000000001</v>
      </c>
      <c r="I119" s="37">
        <f t="shared" si="26"/>
        <v>548234.14994188957</v>
      </c>
      <c r="J119" s="40">
        <f>(I119/C119)</f>
        <v>5.7745401610144187E-2</v>
      </c>
      <c r="K119" s="64"/>
    </row>
    <row r="120" spans="1:11" x14ac:dyDescent="0.25">
      <c r="A120" s="49"/>
      <c r="B120" s="43" t="s">
        <v>7</v>
      </c>
      <c r="C120" s="37">
        <f>+' NEL,SALES,Unbilled ST Calc'!C240</f>
        <v>10459525</v>
      </c>
      <c r="D120" s="37">
        <f>+' NEL,SALES,Unbilled ST Calc'!E240</f>
        <v>9306491.7720000017</v>
      </c>
      <c r="E120" s="37">
        <f>+' NEL,SALES,Unbilled ST Calc'!G240</f>
        <v>9826784.015493229</v>
      </c>
      <c r="F120" s="37">
        <f>+' NEL,SALES,Unbilled ST Calc'!J240</f>
        <v>5067384.0285614785</v>
      </c>
      <c r="G120" s="37">
        <f t="shared" si="28"/>
        <v>621958.74850677093</v>
      </c>
      <c r="H120" s="37">
        <v>10782.235999999999</v>
      </c>
      <c r="I120" s="37">
        <f t="shared" si="26"/>
        <v>632740.98450677097</v>
      </c>
      <c r="J120" s="40">
        <f>(I120/C120)</f>
        <v>6.0494237023839131E-2</v>
      </c>
      <c r="K120" s="64"/>
    </row>
    <row r="121" spans="1:11" x14ac:dyDescent="0.25">
      <c r="A121" s="49"/>
      <c r="B121" s="43" t="s">
        <v>8</v>
      </c>
      <c r="C121" s="37">
        <f>+' NEL,SALES,Unbilled ST Calc'!C241</f>
        <v>10649066</v>
      </c>
      <c r="D121" s="37">
        <f>+' NEL,SALES,Unbilled ST Calc'!E241</f>
        <v>9913331.1730000004</v>
      </c>
      <c r="E121" s="37">
        <f>+' NEL,SALES,Unbilled ST Calc'!G241</f>
        <v>10012460.234385531</v>
      </c>
      <c r="F121" s="37">
        <f>+' NEL,SALES,Unbilled ST Calc'!J241</f>
        <v>5166513.0899470085</v>
      </c>
      <c r="G121" s="37">
        <f t="shared" si="28"/>
        <v>624621.0596144686</v>
      </c>
      <c r="H121" s="37">
        <v>11984.706</v>
      </c>
      <c r="I121" s="37">
        <f t="shared" si="26"/>
        <v>636605.7656144686</v>
      </c>
      <c r="J121" s="40">
        <f t="shared" si="27"/>
        <v>5.9780431975392831E-2</v>
      </c>
      <c r="K121" s="64"/>
    </row>
    <row r="122" spans="1:11" x14ac:dyDescent="0.25">
      <c r="A122" s="49"/>
      <c r="B122" s="43" t="s">
        <v>9</v>
      </c>
      <c r="C122" s="37">
        <f>+' NEL,SALES,Unbilled ST Calc'!C242</f>
        <v>11392218</v>
      </c>
      <c r="D122" s="37">
        <f>+' NEL,SALES,Unbilled ST Calc'!E242</f>
        <v>10456021.327</v>
      </c>
      <c r="E122" s="37">
        <f>+' NEL,SALES,Unbilled ST Calc'!G242</f>
        <v>10731202.81390097</v>
      </c>
      <c r="F122" s="37">
        <f>+' NEL,SALES,Unbilled ST Calc'!J242</f>
        <v>5441694.5768479779</v>
      </c>
      <c r="G122" s="37">
        <f t="shared" si="28"/>
        <v>649279.05309903005</v>
      </c>
      <c r="H122" s="37">
        <v>11736.132999999998</v>
      </c>
      <c r="I122" s="37">
        <f t="shared" si="26"/>
        <v>661015.18609903008</v>
      </c>
      <c r="J122" s="40">
        <f t="shared" si="27"/>
        <v>5.8023396857313482E-2</v>
      </c>
      <c r="K122" s="64"/>
    </row>
    <row r="123" spans="1:11" x14ac:dyDescent="0.25">
      <c r="A123" s="49"/>
      <c r="B123" s="43" t="s">
        <v>10</v>
      </c>
      <c r="C123" s="37">
        <f>+' NEL,SALES,Unbilled ST Calc'!C243</f>
        <v>10228764</v>
      </c>
      <c r="D123" s="37">
        <f>+' NEL,SALES,Unbilled ST Calc'!E243</f>
        <v>10595317.182</v>
      </c>
      <c r="E123" s="37">
        <f>+' NEL,SALES,Unbilled ST Calc'!G243</f>
        <v>9633417.9343469888</v>
      </c>
      <c r="F123" s="37">
        <f>+' NEL,SALES,Unbilled ST Calc'!J243</f>
        <v>4479795.3281949656</v>
      </c>
      <c r="G123" s="37">
        <f t="shared" si="28"/>
        <v>584266.1146530112</v>
      </c>
      <c r="H123" s="37">
        <v>11079.950999999999</v>
      </c>
      <c r="I123" s="37">
        <f t="shared" si="26"/>
        <v>595346.0656530112</v>
      </c>
      <c r="J123" s="40">
        <f t="shared" si="27"/>
        <v>5.8203128516115067E-2</v>
      </c>
      <c r="K123" s="64"/>
    </row>
    <row r="124" spans="1:11" x14ac:dyDescent="0.25">
      <c r="A124" s="49"/>
      <c r="B124" s="43" t="s">
        <v>11</v>
      </c>
      <c r="C124" s="37">
        <f>+' NEL,SALES,Unbilled ST Calc'!C244</f>
        <v>9968681</v>
      </c>
      <c r="D124" s="37">
        <f>+' NEL,SALES,Unbilled ST Calc'!E244</f>
        <v>9259377.8110000007</v>
      </c>
      <c r="E124" s="37">
        <f>+' NEL,SALES,Unbilled ST Calc'!G244</f>
        <v>9390018.3639156092</v>
      </c>
      <c r="F124" s="37">
        <f>+' NEL,SALES,Unbilled ST Calc'!J244</f>
        <v>4610435.8811105751</v>
      </c>
      <c r="G124" s="37">
        <f t="shared" si="28"/>
        <v>567606.16508439078</v>
      </c>
      <c r="H124" s="37">
        <v>11056.470999999998</v>
      </c>
      <c r="I124" s="37">
        <f t="shared" si="26"/>
        <v>578662.6360843908</v>
      </c>
      <c r="J124" s="40">
        <f t="shared" si="27"/>
        <v>5.8048064341149126E-2</v>
      </c>
      <c r="K124" s="64"/>
    </row>
    <row r="125" spans="1:11" x14ac:dyDescent="0.25">
      <c r="A125" s="49"/>
      <c r="B125" s="43" t="s">
        <v>12</v>
      </c>
      <c r="C125" s="37">
        <f>+' NEL,SALES,Unbilled ST Calc'!C245</f>
        <v>8505690</v>
      </c>
      <c r="D125" s="37">
        <f>+' NEL,SALES,Unbilled ST Calc'!E245</f>
        <v>8408752.3840000015</v>
      </c>
      <c r="E125" s="37">
        <f>+' NEL,SALES,Unbilled ST Calc'!G245</f>
        <v>8021497.1101444457</v>
      </c>
      <c r="F125" s="37">
        <f>+' NEL,SALES,Unbilled ST Calc'!J245</f>
        <v>4223180.607255022</v>
      </c>
      <c r="G125" s="37">
        <f t="shared" si="28"/>
        <v>474089.63285555434</v>
      </c>
      <c r="H125" s="37">
        <v>10103.256999999998</v>
      </c>
      <c r="I125" s="37">
        <f t="shared" si="26"/>
        <v>484192.88985555433</v>
      </c>
      <c r="J125" s="40">
        <f t="shared" si="27"/>
        <v>5.6925762619558708E-2</v>
      </c>
      <c r="K125" s="64"/>
    </row>
    <row r="126" spans="1:11" x14ac:dyDescent="0.25">
      <c r="A126" s="49"/>
      <c r="B126" s="43" t="s">
        <v>13</v>
      </c>
      <c r="C126" s="37">
        <f>+' NEL,SALES,Unbilled ST Calc'!C246</f>
        <v>8497355</v>
      </c>
      <c r="D126" s="37">
        <f>+' NEL,SALES,Unbilled ST Calc'!E246</f>
        <v>8091641.9889999982</v>
      </c>
      <c r="E126" s="37">
        <f>+' NEL,SALES,Unbilled ST Calc'!G246</f>
        <v>8036085.7002643766</v>
      </c>
      <c r="F126" s="37">
        <f>+' NEL,SALES,Unbilled ST Calc'!J246</f>
        <v>4167624.3195193978</v>
      </c>
      <c r="G126" s="37">
        <f t="shared" si="28"/>
        <v>451347.0237356234</v>
      </c>
      <c r="H126" s="37">
        <v>9922.2759999999998</v>
      </c>
      <c r="I126" s="37">
        <f t="shared" si="26"/>
        <v>461269.29973562341</v>
      </c>
      <c r="J126" s="40">
        <f t="shared" si="27"/>
        <v>5.428386830203321E-2</v>
      </c>
      <c r="K126" s="64"/>
    </row>
    <row r="127" spans="1:11" x14ac:dyDescent="0.25">
      <c r="A127" s="51"/>
      <c r="B127" s="43"/>
      <c r="C127" s="37"/>
      <c r="D127" s="37"/>
      <c r="E127" s="37"/>
      <c r="F127" s="37"/>
      <c r="G127" s="37"/>
      <c r="H127" s="37"/>
      <c r="I127" s="37"/>
      <c r="J127" s="44"/>
      <c r="K127" s="41"/>
    </row>
    <row r="128" spans="1:11" x14ac:dyDescent="0.25">
      <c r="A128" s="24" t="s">
        <v>101</v>
      </c>
      <c r="B128" s="43" t="s">
        <v>96</v>
      </c>
      <c r="C128" s="37">
        <f t="shared" ref="C128:I128" si="29">SUM(C115:C126)</f>
        <v>111655211</v>
      </c>
      <c r="D128" s="37">
        <f t="shared" si="29"/>
        <v>104942046.34</v>
      </c>
      <c r="E128" s="37">
        <f>SUM(E115:E126)</f>
        <v>105211467.66136545</v>
      </c>
      <c r="F128" s="37">
        <f t="shared" si="29"/>
        <v>53001004.941695847</v>
      </c>
      <c r="G128" s="37">
        <f t="shared" si="29"/>
        <v>6316268.9326345418</v>
      </c>
      <c r="H128" s="37">
        <f t="shared" si="29"/>
        <v>127474.40599999999</v>
      </c>
      <c r="I128" s="37">
        <f t="shared" si="29"/>
        <v>6443743.3386345422</v>
      </c>
      <c r="J128" s="44">
        <f>(I128/C128)</f>
        <v>5.7711084694780097E-2</v>
      </c>
      <c r="K128" s="41"/>
    </row>
    <row r="129" spans="1:11" x14ac:dyDescent="0.25">
      <c r="B129" s="41"/>
      <c r="C129" s="41"/>
      <c r="D129" s="41"/>
      <c r="E129" s="41"/>
      <c r="F129" s="41"/>
      <c r="G129" s="41"/>
      <c r="H129" s="41"/>
      <c r="I129" s="41"/>
      <c r="J129" s="41"/>
      <c r="K129" s="41"/>
    </row>
    <row r="130" spans="1:11" x14ac:dyDescent="0.25">
      <c r="B130" s="41"/>
      <c r="C130" s="41"/>
      <c r="D130" s="41"/>
      <c r="E130" s="41"/>
      <c r="F130" s="41"/>
      <c r="G130" s="41"/>
      <c r="H130" s="41"/>
      <c r="I130" s="41"/>
      <c r="J130" s="41"/>
      <c r="K130" s="41"/>
    </row>
    <row r="131" spans="1:11" x14ac:dyDescent="0.25">
      <c r="A131" s="24">
        <v>2014</v>
      </c>
      <c r="B131" s="43" t="s">
        <v>2</v>
      </c>
      <c r="C131" s="37">
        <f>+' NEL,SALES,Unbilled ST Calc'!C249</f>
        <v>8633765</v>
      </c>
      <c r="D131" s="37">
        <f>+' NEL,SALES,Unbilled ST Calc'!E249</f>
        <v>8345525.5090000005</v>
      </c>
      <c r="E131" s="37">
        <f>+' NEL,SALES,Unbilled ST Calc'!G249</f>
        <v>8103587.5096800113</v>
      </c>
      <c r="F131" s="37">
        <f>+' NEL,SALES,Unbilled ST Calc'!J249</f>
        <v>3925686.3191994079</v>
      </c>
      <c r="G131" s="37">
        <f>+I131-H131</f>
        <v>520742.27931998868</v>
      </c>
      <c r="H131" s="37">
        <v>9435.2109999999975</v>
      </c>
      <c r="I131" s="37">
        <f>+C131-E131</f>
        <v>530177.49031998869</v>
      </c>
      <c r="J131" s="44">
        <f>(I131/C131)</f>
        <v>6.1407449741797314E-2</v>
      </c>
      <c r="K131" s="41"/>
    </row>
    <row r="132" spans="1:11" x14ac:dyDescent="0.25">
      <c r="A132" s="49"/>
      <c r="B132" s="43" t="s">
        <v>3</v>
      </c>
      <c r="C132" s="37">
        <f>+' NEL,SALES,Unbilled ST Calc'!C250</f>
        <v>7957338</v>
      </c>
      <c r="D132" s="37">
        <f>+' NEL,SALES,Unbilled ST Calc'!E250</f>
        <v>7869289.0839999998</v>
      </c>
      <c r="E132" s="37">
        <f>+' NEL,SALES,Unbilled ST Calc'!G250</f>
        <v>7548084.540402635</v>
      </c>
      <c r="F132" s="37">
        <f>+' NEL,SALES,Unbilled ST Calc'!J250</f>
        <v>3604481.7766020428</v>
      </c>
      <c r="G132" s="37">
        <f t="shared" ref="G132:G142" si="30">+I132-H132</f>
        <v>400231.426597365</v>
      </c>
      <c r="H132" s="37">
        <v>9022.0330000000013</v>
      </c>
      <c r="I132" s="37">
        <f t="shared" ref="I132:I142" si="31">+C132-E132</f>
        <v>409253.459597365</v>
      </c>
      <c r="J132" s="44">
        <f t="shared" ref="J132:J142" si="32">(I132/C132)</f>
        <v>5.1430950852831059E-2</v>
      </c>
      <c r="K132" s="41"/>
    </row>
    <row r="133" spans="1:11" x14ac:dyDescent="0.25">
      <c r="A133" s="49"/>
      <c r="B133" s="43" t="s">
        <v>4</v>
      </c>
      <c r="C133" s="37">
        <f>+' NEL,SALES,Unbilled ST Calc'!C251</f>
        <v>8490634</v>
      </c>
      <c r="D133" s="37">
        <f>+' NEL,SALES,Unbilled ST Calc'!E251</f>
        <v>7620792.5410000011</v>
      </c>
      <c r="E133" s="37">
        <f>+' NEL,SALES,Unbilled ST Calc'!G251</f>
        <v>8054749.7902180376</v>
      </c>
      <c r="F133" s="37">
        <f>+' NEL,SALES,Unbilled ST Calc'!J251</f>
        <v>4038439.0268200804</v>
      </c>
      <c r="G133" s="37">
        <f t="shared" si="30"/>
        <v>426573.84478196246</v>
      </c>
      <c r="H133" s="37">
        <v>9310.364999999998</v>
      </c>
      <c r="I133" s="37">
        <f t="shared" si="31"/>
        <v>435884.20978196245</v>
      </c>
      <c r="J133" s="44">
        <f t="shared" si="32"/>
        <v>5.1337062671876148E-2</v>
      </c>
      <c r="K133" s="41"/>
    </row>
    <row r="134" spans="1:11" x14ac:dyDescent="0.25">
      <c r="A134" s="49"/>
      <c r="B134" s="43" t="s">
        <v>5</v>
      </c>
      <c r="C134" s="37">
        <f>+' NEL,SALES,Unbilled ST Calc'!C252</f>
        <v>9229956</v>
      </c>
      <c r="D134" s="37">
        <f>+' NEL,SALES,Unbilled ST Calc'!E252</f>
        <v>8042109.7460000003</v>
      </c>
      <c r="E134" s="37">
        <f>+' NEL,SALES,Unbilled ST Calc'!G252</f>
        <v>8745991.3473813459</v>
      </c>
      <c r="F134" s="37">
        <f>+' NEL,SALES,Unbilled ST Calc'!J252</f>
        <v>4742320.6272014258</v>
      </c>
      <c r="G134" s="37">
        <f t="shared" si="30"/>
        <v>473842.42861865408</v>
      </c>
      <c r="H134" s="37">
        <v>10122.224</v>
      </c>
      <c r="I134" s="37">
        <f t="shared" si="31"/>
        <v>483964.65261865407</v>
      </c>
      <c r="J134" s="44">
        <f t="shared" si="32"/>
        <v>5.2434123479966108E-2</v>
      </c>
      <c r="K134" s="41"/>
    </row>
    <row r="135" spans="1:11" x14ac:dyDescent="0.25">
      <c r="A135" s="49"/>
      <c r="B135" s="43" t="s">
        <v>6</v>
      </c>
      <c r="C135" s="37">
        <f>+' NEL,SALES,Unbilled ST Calc'!C253</f>
        <v>10400290</v>
      </c>
      <c r="D135" s="37">
        <f>+' NEL,SALES,Unbilled ST Calc'!E253</f>
        <v>9393818.8800000008</v>
      </c>
      <c r="E135" s="37">
        <f>+' NEL,SALES,Unbilled ST Calc'!G253</f>
        <v>9851075.4389032833</v>
      </c>
      <c r="F135" s="37">
        <f>+' NEL,SALES,Unbilled ST Calc'!J253</f>
        <v>5199577.1861047074</v>
      </c>
      <c r="G135" s="37">
        <f t="shared" si="30"/>
        <v>538767.05909671669</v>
      </c>
      <c r="H135" s="37">
        <v>10447.501999999999</v>
      </c>
      <c r="I135" s="37">
        <f t="shared" si="31"/>
        <v>549214.56109671667</v>
      </c>
      <c r="J135" s="44">
        <f t="shared" si="32"/>
        <v>5.2807619892975742E-2</v>
      </c>
      <c r="K135" s="41"/>
    </row>
    <row r="136" spans="1:11" x14ac:dyDescent="0.25">
      <c r="A136" s="49"/>
      <c r="B136" s="43" t="s">
        <v>7</v>
      </c>
      <c r="C136" s="37">
        <f>+' NEL,SALES,Unbilled ST Calc'!C254</f>
        <v>10437993</v>
      </c>
      <c r="D136" s="37">
        <f>+' NEL,SALES,Unbilled ST Calc'!E254</f>
        <v>9808038.8359999992</v>
      </c>
      <c r="E136" s="37">
        <f>+' NEL,SALES,Unbilled ST Calc'!G254</f>
        <v>9909924.8359999992</v>
      </c>
      <c r="F136" s="37">
        <f>+' NEL,SALES,Unbilled ST Calc'!J254</f>
        <v>5301463</v>
      </c>
      <c r="G136" s="37">
        <f t="shared" si="30"/>
        <v>517841.63500000082</v>
      </c>
      <c r="H136" s="37">
        <v>10226.529</v>
      </c>
      <c r="I136" s="37">
        <f t="shared" si="31"/>
        <v>528068.1640000008</v>
      </c>
      <c r="J136" s="40">
        <f t="shared" si="32"/>
        <v>5.0590967439813457E-2</v>
      </c>
      <c r="K136" s="41"/>
    </row>
    <row r="137" spans="1:11" x14ac:dyDescent="0.25">
      <c r="A137" s="49"/>
      <c r="B137" s="43" t="s">
        <v>8</v>
      </c>
      <c r="C137" s="37">
        <f>+' NEL,SALES,Unbilled ST Calc'!C255</f>
        <v>11387222</v>
      </c>
      <c r="D137" s="37">
        <f>+' NEL,SALES,Unbilled ST Calc'!E255</f>
        <v>10465474.968999999</v>
      </c>
      <c r="E137" s="37">
        <f>+' NEL,SALES,Unbilled ST Calc'!G255</f>
        <v>10851483.258867748</v>
      </c>
      <c r="F137" s="37">
        <f>+' NEL,SALES,Unbilled ST Calc'!J255</f>
        <v>5687471.5031250687</v>
      </c>
      <c r="G137" s="37">
        <f t="shared" si="30"/>
        <v>523212.79693225189</v>
      </c>
      <c r="H137" s="37">
        <f t="shared" ref="H137:H142" si="33">+C137*0.0011</f>
        <v>12525.9442</v>
      </c>
      <c r="I137" s="37">
        <f>+C137-E137</f>
        <v>535738.74113225192</v>
      </c>
      <c r="J137" s="40">
        <f t="shared" si="32"/>
        <v>4.7047360728740682E-2</v>
      </c>
      <c r="K137" s="41"/>
    </row>
    <row r="138" spans="1:11" x14ac:dyDescent="0.25">
      <c r="A138" s="49"/>
      <c r="B138" s="43" t="s">
        <v>9</v>
      </c>
      <c r="C138" s="65">
        <f>+' NEL,SALES,Unbilled ST Calc'!C256</f>
        <v>12124907</v>
      </c>
      <c r="D138" s="65">
        <f>+' NEL,SALES,Unbilled ST Calc'!E256</f>
        <v>11083309.188000001</v>
      </c>
      <c r="E138" s="65">
        <f>+' NEL,SALES,Unbilled ST Calc'!G256</f>
        <v>11516183.249974344</v>
      </c>
      <c r="F138" s="65">
        <f>+' NEL,SALES,Unbilled ST Calc'!J256</f>
        <v>6120345.5650994135</v>
      </c>
      <c r="G138" s="65">
        <f t="shared" si="30"/>
        <v>595386.3523256561</v>
      </c>
      <c r="H138" s="65">
        <f>+C138*0.0011</f>
        <v>13337.397700000001</v>
      </c>
      <c r="I138" s="65">
        <f>+C138-E138</f>
        <v>608723.75002565607</v>
      </c>
      <c r="J138" s="66">
        <f>(I138/C138)</f>
        <v>5.0204405693640049E-2</v>
      </c>
      <c r="K138" s="41"/>
    </row>
    <row r="139" spans="1:11" x14ac:dyDescent="0.25">
      <c r="A139" s="49"/>
      <c r="B139" s="43" t="s">
        <v>10</v>
      </c>
      <c r="C139" s="65">
        <f>+' NEL,SALES,Unbilled ST Calc'!C257</f>
        <v>10640900</v>
      </c>
      <c r="D139" s="65">
        <f>+' NEL,SALES,Unbilled ST Calc'!E257</f>
        <v>11187606.692999998</v>
      </c>
      <c r="E139" s="65">
        <f>+' NEL,SALES,Unbilled ST Calc'!G257</f>
        <v>10115280.291507442</v>
      </c>
      <c r="F139" s="65">
        <f>+' NEL,SALES,Unbilled ST Calc'!J257</f>
        <v>5048019.1636068532</v>
      </c>
      <c r="G139" s="65">
        <f>+I139-H139</f>
        <v>513914.71849255846</v>
      </c>
      <c r="H139" s="65">
        <f>+C139*0.0011</f>
        <v>11704.990000000002</v>
      </c>
      <c r="I139" s="65">
        <f>+C139-E139</f>
        <v>525619.70849255845</v>
      </c>
      <c r="J139" s="66">
        <f>(I139/C139)</f>
        <v>4.9396170295046324E-2</v>
      </c>
      <c r="K139" s="41"/>
    </row>
    <row r="140" spans="1:11" x14ac:dyDescent="0.25">
      <c r="A140" s="49"/>
      <c r="B140" s="43" t="s">
        <v>11</v>
      </c>
      <c r="C140" s="65">
        <f>+' NEL,SALES,Unbilled ST Calc'!C258</f>
        <v>10073732</v>
      </c>
      <c r="D140" s="65">
        <f>+' NEL,SALES,Unbilled ST Calc'!E258</f>
        <v>9676364.7060000021</v>
      </c>
      <c r="E140" s="65">
        <f>+' NEL,SALES,Unbilled ST Calc'!G258</f>
        <v>9552272.7272478603</v>
      </c>
      <c r="F140" s="65">
        <f>+' NEL,SALES,Unbilled ST Calc'!J258</f>
        <v>4923927.1858547125</v>
      </c>
      <c r="G140" s="65">
        <f t="shared" si="30"/>
        <v>510378.16755213973</v>
      </c>
      <c r="H140" s="65">
        <f t="shared" si="33"/>
        <v>11081.1052</v>
      </c>
      <c r="I140" s="65">
        <f t="shared" si="31"/>
        <v>521459.27275213972</v>
      </c>
      <c r="J140" s="66">
        <f>(I140/C140)</f>
        <v>5.1764259040456874E-2</v>
      </c>
      <c r="K140" s="41"/>
    </row>
    <row r="141" spans="1:11" x14ac:dyDescent="0.25">
      <c r="A141" s="49"/>
      <c r="B141" s="43" t="s">
        <v>12</v>
      </c>
      <c r="C141" s="65">
        <f>+' NEL,SALES,Unbilled ST Calc'!C259</f>
        <v>8128958</v>
      </c>
      <c r="D141" s="65">
        <f>+' NEL,SALES,Unbilled ST Calc'!E259</f>
        <v>8365937.3970000008</v>
      </c>
      <c r="E141" s="65">
        <f>+' NEL,SALES,Unbilled ST Calc'!G259</f>
        <v>7720250.5306027671</v>
      </c>
      <c r="F141" s="65">
        <f>+' NEL,SALES,Unbilled ST Calc'!J259</f>
        <v>4278240.3204574799</v>
      </c>
      <c r="G141" s="65">
        <f>+I141-H141</f>
        <v>399765.61559723289</v>
      </c>
      <c r="H141" s="65">
        <f t="shared" si="33"/>
        <v>8941.8538000000008</v>
      </c>
      <c r="I141" s="65">
        <f>+C141-E141</f>
        <v>408707.46939723287</v>
      </c>
      <c r="J141" s="66">
        <f t="shared" si="32"/>
        <v>5.0277965441232794E-2</v>
      </c>
      <c r="K141" s="41"/>
    </row>
    <row r="142" spans="1:11" x14ac:dyDescent="0.25">
      <c r="A142" s="49"/>
      <c r="B142" s="43" t="s">
        <v>13</v>
      </c>
      <c r="C142" s="65">
        <f>+' NEL,SALES,Unbilled ST Calc'!C260</f>
        <v>8457394</v>
      </c>
      <c r="D142" s="65">
        <f>+' NEL,SALES,Unbilled ST Calc'!E260</f>
        <v>7905623.5380000006</v>
      </c>
      <c r="E142" s="65">
        <f>+' NEL,SALES,Unbilled ST Calc'!G260</f>
        <v>8061689.91875757</v>
      </c>
      <c r="F142" s="65">
        <f>+' NEL,SALES,Unbilled ST Calc'!J260</f>
        <v>4434306.7012150493</v>
      </c>
      <c r="G142" s="65">
        <f t="shared" si="30"/>
        <v>386400.94784243003</v>
      </c>
      <c r="H142" s="65">
        <f t="shared" si="33"/>
        <v>9303.1334000000006</v>
      </c>
      <c r="I142" s="65">
        <f t="shared" si="31"/>
        <v>395704.08124243002</v>
      </c>
      <c r="J142" s="66">
        <f t="shared" si="32"/>
        <v>4.6787944518421401E-2</v>
      </c>
      <c r="K142" s="41"/>
    </row>
    <row r="143" spans="1:11" x14ac:dyDescent="0.25">
      <c r="A143" s="51"/>
      <c r="B143" s="43"/>
      <c r="C143" s="37"/>
      <c r="D143" s="37"/>
      <c r="E143" s="37"/>
      <c r="F143" s="37"/>
      <c r="G143" s="37"/>
      <c r="H143" s="37"/>
      <c r="I143" s="37"/>
      <c r="J143" s="44"/>
      <c r="K143" s="41"/>
    </row>
    <row r="144" spans="1:11" x14ac:dyDescent="0.25">
      <c r="A144" s="24" t="s">
        <v>101</v>
      </c>
      <c r="B144" s="43" t="s">
        <v>96</v>
      </c>
      <c r="C144" s="37">
        <f t="shared" ref="C144:I144" si="34">SUM(C131:C142)</f>
        <v>115963089</v>
      </c>
      <c r="D144" s="37">
        <f t="shared" si="34"/>
        <v>109763891.087</v>
      </c>
      <c r="E144" s="37">
        <f t="shared" si="34"/>
        <v>110030573.43954305</v>
      </c>
      <c r="F144" s="37">
        <f t="shared" si="34"/>
        <v>57304278.375286236</v>
      </c>
      <c r="G144" s="37">
        <f t="shared" si="34"/>
        <v>5807057.2721569575</v>
      </c>
      <c r="H144" s="37">
        <f t="shared" si="34"/>
        <v>125458.28830000001</v>
      </c>
      <c r="I144" s="37">
        <f t="shared" si="34"/>
        <v>5932515.5604569567</v>
      </c>
      <c r="J144" s="44">
        <f>(I144/C144)</f>
        <v>5.1158654116716024E-2</v>
      </c>
      <c r="K144" s="41"/>
    </row>
    <row r="145" spans="1:11" x14ac:dyDescent="0.25">
      <c r="B145" s="41"/>
      <c r="C145" s="41"/>
      <c r="D145" s="41"/>
      <c r="E145" s="41"/>
      <c r="F145" s="41"/>
      <c r="G145" s="41"/>
      <c r="H145" s="41"/>
      <c r="I145" s="41"/>
      <c r="J145" s="41"/>
      <c r="K145" s="41"/>
    </row>
    <row r="146" spans="1:11" x14ac:dyDescent="0.25">
      <c r="B146" s="41"/>
      <c r="C146" s="41"/>
      <c r="D146" s="41"/>
      <c r="E146" s="41"/>
      <c r="F146" s="41"/>
      <c r="G146" s="41"/>
      <c r="H146" s="41"/>
      <c r="I146" s="41"/>
      <c r="J146" s="41"/>
      <c r="K146" s="41"/>
    </row>
    <row r="147" spans="1:11" x14ac:dyDescent="0.25">
      <c r="A147" s="24">
        <v>2015</v>
      </c>
      <c r="B147" s="43" t="s">
        <v>2</v>
      </c>
      <c r="C147" s="37">
        <f>+' NEL,SALES,Unbilled ST Calc'!C263</f>
        <v>8447758</v>
      </c>
      <c r="D147" s="37">
        <f>+' NEL,SALES,Unbilled ST Calc'!E263</f>
        <v>8340178.4699999997</v>
      </c>
      <c r="E147" s="37">
        <f>+' NEL,SALES,Unbilled ST Calc'!G263</f>
        <v>8014092.697200641</v>
      </c>
      <c r="F147" s="37">
        <f>+' NEL,SALES,Unbilled ST Calc'!J263</f>
        <v>4108220.9274156899</v>
      </c>
      <c r="G147" s="37">
        <f>+I147-H147</f>
        <v>424372.76899935899</v>
      </c>
      <c r="H147" s="37">
        <f>+C147*0.0011</f>
        <v>9292.5338000000011</v>
      </c>
      <c r="I147" s="37">
        <f>+C147-E147</f>
        <v>433665.30279935896</v>
      </c>
      <c r="J147" s="45">
        <f>(I147/C147)</f>
        <v>5.1334958079925934E-2</v>
      </c>
      <c r="K147" s="41"/>
    </row>
    <row r="148" spans="1:11" outlineLevel="1" x14ac:dyDescent="0.25">
      <c r="A148" s="49"/>
      <c r="B148" s="43" t="s">
        <v>3</v>
      </c>
      <c r="C148" s="37">
        <f>+' NEL,SALES,Unbilled ST Calc'!C264</f>
        <v>7676502</v>
      </c>
      <c r="D148" s="37">
        <f>+' NEL,SALES,Unbilled ST Calc'!E264</f>
        <v>7566226.9720000001</v>
      </c>
      <c r="E148" s="37">
        <f>+' NEL,SALES,Unbilled ST Calc'!G264</f>
        <v>7256241.2413878655</v>
      </c>
      <c r="F148" s="37">
        <f>+' NEL,SALES,Unbilled ST Calc'!J264</f>
        <v>3798235.1978035555</v>
      </c>
      <c r="G148" s="37">
        <f t="shared" ref="G148:G154" si="35">+I148-H148</f>
        <v>411816.60641213448</v>
      </c>
      <c r="H148" s="37">
        <f t="shared" ref="H148:H158" si="36">+C148*0.0011</f>
        <v>8444.1522000000004</v>
      </c>
      <c r="I148" s="37">
        <f t="shared" ref="I148:I154" si="37">+C148-E148</f>
        <v>420260.75861213449</v>
      </c>
      <c r="J148" s="45">
        <f t="shared" ref="J148:J158" si="38">(I148/C148)</f>
        <v>5.4746388213294868E-2</v>
      </c>
      <c r="K148" s="41"/>
    </row>
    <row r="149" spans="1:11" outlineLevel="1" x14ac:dyDescent="0.25">
      <c r="A149" s="49"/>
      <c r="B149" s="43" t="s">
        <v>4</v>
      </c>
      <c r="C149" s="37">
        <f>+' NEL,SALES,Unbilled ST Calc'!C265</f>
        <v>9442613</v>
      </c>
      <c r="D149" s="37">
        <f>+' NEL,SALES,Unbilled ST Calc'!E265</f>
        <v>8199346.4169999985</v>
      </c>
      <c r="E149" s="37">
        <f>+' NEL,SALES,Unbilled ST Calc'!G265</f>
        <v>8994891.3234381732</v>
      </c>
      <c r="F149" s="37">
        <f>+' NEL,SALES,Unbilled ST Calc'!J265</f>
        <v>4593780.1042417279</v>
      </c>
      <c r="G149" s="37">
        <f t="shared" si="35"/>
        <v>437334.80226182682</v>
      </c>
      <c r="H149" s="37">
        <f t="shared" si="36"/>
        <v>10386.874300000001</v>
      </c>
      <c r="I149" s="37">
        <f t="shared" si="37"/>
        <v>447721.67656182684</v>
      </c>
      <c r="J149" s="45">
        <f t="shared" si="38"/>
        <v>4.7415019186090424E-2</v>
      </c>
      <c r="K149" s="41"/>
    </row>
    <row r="150" spans="1:11" outlineLevel="1" x14ac:dyDescent="0.25">
      <c r="A150" s="49"/>
      <c r="B150" s="43" t="s">
        <v>5</v>
      </c>
      <c r="C150" s="37">
        <f>+' NEL,SALES,Unbilled ST Calc'!C266</f>
        <v>10158631</v>
      </c>
      <c r="D150" s="37">
        <f>+' NEL,SALES,Unbilled ST Calc'!E266</f>
        <v>9169231.4130000006</v>
      </c>
      <c r="E150" s="37">
        <f>+' NEL,SALES,Unbilled ST Calc'!G266</f>
        <v>9700972.3627578802</v>
      </c>
      <c r="F150" s="37">
        <f>+' NEL,SALES,Unbilled ST Calc'!J266</f>
        <v>5125521.0539996075</v>
      </c>
      <c r="G150" s="37">
        <f t="shared" si="35"/>
        <v>446484.14314211975</v>
      </c>
      <c r="H150" s="37">
        <f t="shared" si="36"/>
        <v>11174.4941</v>
      </c>
      <c r="I150" s="37">
        <f t="shared" si="37"/>
        <v>457658.63724211976</v>
      </c>
      <c r="J150" s="45">
        <f t="shared" si="38"/>
        <v>4.5051211845584291E-2</v>
      </c>
      <c r="K150" s="41"/>
    </row>
    <row r="151" spans="1:11" outlineLevel="1" x14ac:dyDescent="0.25">
      <c r="A151" s="49"/>
      <c r="B151" s="43" t="s">
        <v>6</v>
      </c>
      <c r="C151" s="37">
        <f>+' NEL,SALES,Unbilled ST Calc'!C267</f>
        <v>10806023</v>
      </c>
      <c r="D151" s="37">
        <f>+' NEL,SALES,Unbilled ST Calc'!E267</f>
        <v>9968768.3729999978</v>
      </c>
      <c r="E151" s="37">
        <f>+' NEL,SALES,Unbilled ST Calc'!G267</f>
        <v>10332459.44374847</v>
      </c>
      <c r="F151" s="37">
        <f>+' NEL,SALES,Unbilled ST Calc'!J267</f>
        <v>5489212.1247480772</v>
      </c>
      <c r="G151" s="37">
        <f t="shared" si="35"/>
        <v>461676.93095152959</v>
      </c>
      <c r="H151" s="37">
        <f t="shared" si="36"/>
        <v>11886.625300000002</v>
      </c>
      <c r="I151" s="37">
        <f t="shared" si="37"/>
        <v>473563.5562515296</v>
      </c>
      <c r="J151" s="45">
        <f t="shared" si="38"/>
        <v>4.3824037414276241E-2</v>
      </c>
      <c r="K151" s="41"/>
    </row>
    <row r="152" spans="1:11" outlineLevel="1" x14ac:dyDescent="0.25">
      <c r="A152" s="49"/>
      <c r="B152" s="43" t="s">
        <v>7</v>
      </c>
      <c r="C152" s="37">
        <f>+' NEL,SALES,Unbilled ST Calc'!C268</f>
        <v>11385195</v>
      </c>
      <c r="D152" s="37">
        <f>+' NEL,SALES,Unbilled ST Calc'!E268</f>
        <v>10592318.255999999</v>
      </c>
      <c r="E152" s="37">
        <f>+' NEL,SALES,Unbilled ST Calc'!G268</f>
        <v>10877291.551760314</v>
      </c>
      <c r="F152" s="37">
        <f>+' NEL,SALES,Unbilled ST Calc'!J268</f>
        <v>5774185.4205083903</v>
      </c>
      <c r="G152" s="37">
        <f t="shared" si="35"/>
        <v>495379.73373968597</v>
      </c>
      <c r="H152" s="37">
        <f t="shared" si="36"/>
        <v>12523.7145</v>
      </c>
      <c r="I152" s="37">
        <f t="shared" si="37"/>
        <v>507903.44823968597</v>
      </c>
      <c r="J152" s="45">
        <f t="shared" si="38"/>
        <v>4.4610869487934635E-2</v>
      </c>
      <c r="K152" s="41"/>
    </row>
    <row r="153" spans="1:11" outlineLevel="1" x14ac:dyDescent="0.25">
      <c r="A153" s="49"/>
      <c r="B153" s="43" t="s">
        <v>8</v>
      </c>
      <c r="C153" s="37">
        <f>+' NEL,SALES,Unbilled ST Calc'!C269</f>
        <v>11894253</v>
      </c>
      <c r="D153" s="37">
        <f>+' NEL,SALES,Unbilled ST Calc'!E269</f>
        <v>11383778.250000002</v>
      </c>
      <c r="E153" s="37">
        <f>+' NEL,SALES,Unbilled ST Calc'!G269</f>
        <v>11340324.518201143</v>
      </c>
      <c r="F153" s="37">
        <f>+' NEL,SALES,Unbilled ST Calc'!J269</f>
        <v>5730731.68870953</v>
      </c>
      <c r="G153" s="37">
        <f t="shared" si="35"/>
        <v>540844.80349885742</v>
      </c>
      <c r="H153" s="37">
        <f t="shared" si="36"/>
        <v>13083.678300000001</v>
      </c>
      <c r="I153" s="37">
        <f t="shared" si="37"/>
        <v>553928.48179885745</v>
      </c>
      <c r="J153" s="45">
        <f t="shared" si="38"/>
        <v>4.6571103019151974E-2</v>
      </c>
      <c r="K153" s="41"/>
    </row>
    <row r="154" spans="1:11" outlineLevel="1" x14ac:dyDescent="0.25">
      <c r="A154" s="49"/>
      <c r="B154" s="43" t="s">
        <v>9</v>
      </c>
      <c r="C154" s="37">
        <f>+' NEL,SALES,Unbilled ST Calc'!C270</f>
        <v>11883008.315783957</v>
      </c>
      <c r="D154" s="37">
        <f>+' NEL,SALES,Unbilled ST Calc'!E270</f>
        <v>11567444.234777806</v>
      </c>
      <c r="E154" s="37">
        <f>+' NEL,SALES,Unbilled ST Calc'!G270</f>
        <v>11299713.051857773</v>
      </c>
      <c r="F154" s="37">
        <f>+' NEL,SALES,Unbilled ST Calc'!J270</f>
        <v>5463000.5057894979</v>
      </c>
      <c r="G154" s="37">
        <f t="shared" si="35"/>
        <v>570223.95477882144</v>
      </c>
      <c r="H154" s="37">
        <f t="shared" si="36"/>
        <v>13071.309147362354</v>
      </c>
      <c r="I154" s="37">
        <f t="shared" si="37"/>
        <v>583295.2639261838</v>
      </c>
      <c r="J154" s="45">
        <f t="shared" si="38"/>
        <v>4.90864979999555E-2</v>
      </c>
      <c r="K154" s="41"/>
    </row>
    <row r="155" spans="1:11" outlineLevel="1" x14ac:dyDescent="0.25">
      <c r="A155" s="49"/>
      <c r="B155" s="43" t="s">
        <v>10</v>
      </c>
      <c r="C155" s="37">
        <f>+' NEL,SALES,Unbilled ST Calc'!C271</f>
        <v>10918440.883903425</v>
      </c>
      <c r="D155" s="37">
        <f>+' NEL,SALES,Unbilled ST Calc'!E271</f>
        <v>10763932.447596472</v>
      </c>
      <c r="E155" s="37">
        <f>+' NEL,SALES,Unbilled ST Calc'!G271</f>
        <v>10383579.98850706</v>
      </c>
      <c r="F155" s="37">
        <f>+' NEL,SALES,Unbilled ST Calc'!J271</f>
        <v>5082648.0467000874</v>
      </c>
      <c r="G155" s="37">
        <f>+I155-H155</f>
        <v>522850.61042407108</v>
      </c>
      <c r="H155" s="37">
        <f t="shared" si="36"/>
        <v>12010.284972293768</v>
      </c>
      <c r="I155" s="37">
        <f>+C155-E155</f>
        <v>534860.89539636485</v>
      </c>
      <c r="J155" s="45">
        <f t="shared" si="38"/>
        <v>4.8986929643488442E-2</v>
      </c>
      <c r="K155" s="41"/>
    </row>
    <row r="156" spans="1:11" outlineLevel="1" x14ac:dyDescent="0.25">
      <c r="A156" s="49"/>
      <c r="B156" s="43" t="s">
        <v>11</v>
      </c>
      <c r="C156" s="37">
        <f>+' NEL,SALES,Unbilled ST Calc'!C272</f>
        <v>10212629.859842664</v>
      </c>
      <c r="D156" s="37">
        <f>+' NEL,SALES,Unbilled ST Calc'!E272</f>
        <v>9919147.785275165</v>
      </c>
      <c r="E156" s="37">
        <f>+' NEL,SALES,Unbilled ST Calc'!G272</f>
        <v>9712053.2141555883</v>
      </c>
      <c r="F156" s="37">
        <f>+' NEL,SALES,Unbilled ST Calc'!J272</f>
        <v>4875553.4755805088</v>
      </c>
      <c r="G156" s="37">
        <f>+I156-H156</f>
        <v>489342.75284124841</v>
      </c>
      <c r="H156" s="37">
        <f t="shared" si="36"/>
        <v>11233.892845826931</v>
      </c>
      <c r="I156" s="37">
        <f>+C156-E156</f>
        <v>500576.64568707533</v>
      </c>
      <c r="J156" s="45">
        <f t="shared" si="38"/>
        <v>4.9015449747709473E-2</v>
      </c>
      <c r="K156" s="41"/>
    </row>
    <row r="157" spans="1:11" outlineLevel="1" x14ac:dyDescent="0.25">
      <c r="A157" s="49"/>
      <c r="B157" s="43" t="s">
        <v>12</v>
      </c>
      <c r="C157" s="37">
        <f>+' NEL,SALES,Unbilled ST Calc'!C273</f>
        <v>8459488.7909992673</v>
      </c>
      <c r="D157" s="37">
        <f>+' NEL,SALES,Unbilled ST Calc'!E273</f>
        <v>8644886.148881346</v>
      </c>
      <c r="E157" s="37">
        <f>+' NEL,SALES,Unbilled ST Calc'!G273</f>
        <v>8091050.3807253316</v>
      </c>
      <c r="F157" s="37">
        <f>+' NEL,SALES,Unbilled ST Calc'!J273</f>
        <v>4321717.7074244963</v>
      </c>
      <c r="G157" s="37">
        <f>+I157-H157</f>
        <v>359132.97260383645</v>
      </c>
      <c r="H157" s="37">
        <f t="shared" si="36"/>
        <v>9305.4376700991943</v>
      </c>
      <c r="I157" s="37">
        <f>+C157-E157</f>
        <v>368438.41027393565</v>
      </c>
      <c r="J157" s="45">
        <f t="shared" si="38"/>
        <v>4.3553271288206803E-2</v>
      </c>
      <c r="K157" s="41"/>
    </row>
    <row r="158" spans="1:11" x14ac:dyDescent="0.25">
      <c r="A158" s="49"/>
      <c r="B158" s="43" t="s">
        <v>13</v>
      </c>
      <c r="C158" s="37">
        <f>+' NEL,SALES,Unbilled ST Calc'!C274</f>
        <v>8678969.8890055567</v>
      </c>
      <c r="D158" s="37">
        <f>+' NEL,SALES,Unbilled ST Calc'!E274</f>
        <v>8446881.2159334384</v>
      </c>
      <c r="E158" s="37">
        <f>+' NEL,SALES,Unbilled ST Calc'!G274</f>
        <v>8263868.2068529464</v>
      </c>
      <c r="F158" s="37">
        <f>+' NEL,SALES,Unbilled ST Calc'!J274</f>
        <v>4138704.6983440034</v>
      </c>
      <c r="G158" s="37">
        <f>+I158-H158</f>
        <v>405554.81527470413</v>
      </c>
      <c r="H158" s="37">
        <f t="shared" si="36"/>
        <v>9546.8668779061136</v>
      </c>
      <c r="I158" s="37">
        <f>+C158-E158</f>
        <v>415101.68215261027</v>
      </c>
      <c r="J158" s="45">
        <f t="shared" si="38"/>
        <v>4.782845054900553E-2</v>
      </c>
      <c r="K158" s="41"/>
    </row>
    <row r="159" spans="1:11" outlineLevel="1" x14ac:dyDescent="0.25">
      <c r="A159" s="51"/>
      <c r="B159" s="43"/>
      <c r="C159" s="37"/>
      <c r="D159" s="37"/>
      <c r="E159" s="37"/>
      <c r="F159" s="37"/>
      <c r="G159" s="37"/>
      <c r="H159" s="37"/>
      <c r="I159" s="37"/>
      <c r="J159" s="44"/>
      <c r="K159" s="41"/>
    </row>
    <row r="160" spans="1:11" x14ac:dyDescent="0.25">
      <c r="A160" s="24" t="s">
        <v>101</v>
      </c>
      <c r="B160" s="43" t="s">
        <v>96</v>
      </c>
      <c r="C160" s="313">
        <f t="shared" ref="C160:I160" si="39">SUM(C147:C158)</f>
        <v>119963512.73953487</v>
      </c>
      <c r="D160" s="37">
        <f t="shared" si="39"/>
        <v>114562139.98346423</v>
      </c>
      <c r="E160" s="37">
        <f t="shared" si="39"/>
        <v>114266537.98059317</v>
      </c>
      <c r="F160" s="37">
        <f t="shared" si="39"/>
        <v>58501510.951265171</v>
      </c>
      <c r="G160" s="37">
        <f t="shared" si="39"/>
        <v>5565014.8949281946</v>
      </c>
      <c r="H160" s="37">
        <f t="shared" si="39"/>
        <v>131959.86401348838</v>
      </c>
      <c r="I160" s="37">
        <f t="shared" si="39"/>
        <v>5696974.758941683</v>
      </c>
      <c r="J160" s="44">
        <f>(I160/C160)</f>
        <v>4.7489229256823876E-2</v>
      </c>
      <c r="K160" s="41"/>
    </row>
    <row r="161" spans="1:11" outlineLevel="1" x14ac:dyDescent="0.25">
      <c r="B161" s="41"/>
      <c r="C161" s="41"/>
      <c r="D161" s="41"/>
      <c r="E161" s="41"/>
      <c r="F161" s="41"/>
      <c r="G161" s="41"/>
      <c r="H161" s="41"/>
      <c r="I161" s="41"/>
      <c r="J161" s="41"/>
      <c r="K161" s="41"/>
    </row>
    <row r="162" spans="1:11" x14ac:dyDescent="0.25">
      <c r="B162" s="41"/>
      <c r="C162" s="41"/>
      <c r="D162" s="41"/>
      <c r="E162" s="41"/>
      <c r="F162" s="41"/>
      <c r="G162" s="41"/>
      <c r="H162" s="41"/>
      <c r="I162" s="41"/>
      <c r="J162" s="41"/>
      <c r="K162" s="41"/>
    </row>
    <row r="163" spans="1:11" x14ac:dyDescent="0.25">
      <c r="A163" s="24">
        <v>2016</v>
      </c>
      <c r="B163" s="43" t="s">
        <v>2</v>
      </c>
      <c r="C163" s="37">
        <f>+' NEL,SALES,Unbilled ST Calc'!C277</f>
        <v>8808803.1125975437</v>
      </c>
      <c r="D163" s="37">
        <f>+' NEL,SALES,Unbilled ST Calc'!E277</f>
        <v>8917398.318159556</v>
      </c>
      <c r="E163" s="37">
        <f>+' NEL,SALES,Unbilled ST Calc'!G277</f>
        <v>8363934.4901089855</v>
      </c>
      <c r="F163" s="37">
        <f>+' NEL,SALES,Unbilled ST Calc'!J277</f>
        <v>3585240.8702934333</v>
      </c>
      <c r="G163" s="37">
        <f>+I163-H163</f>
        <v>435178.93906470097</v>
      </c>
      <c r="H163" s="37">
        <f>+C163*0.0011</f>
        <v>9689.6834238572992</v>
      </c>
      <c r="I163" s="37">
        <f>+C163-E163</f>
        <v>444868.62248855829</v>
      </c>
      <c r="J163" s="45">
        <f>(I163/C163)</f>
        <v>5.0502731960525703E-2</v>
      </c>
      <c r="K163" s="41"/>
    </row>
    <row r="164" spans="1:11" outlineLevel="1" x14ac:dyDescent="0.25">
      <c r="A164" s="49"/>
      <c r="B164" s="43" t="s">
        <v>3</v>
      </c>
      <c r="C164" s="37">
        <f>+' NEL,SALES,Unbilled ST Calc'!C278</f>
        <v>8194553.2661054842</v>
      </c>
      <c r="D164" s="37">
        <f>+' NEL,SALES,Unbilled ST Calc'!E278</f>
        <v>8167237.9819086194</v>
      </c>
      <c r="E164" s="37">
        <f>+' NEL,SALES,Unbilled ST Calc'!G278</f>
        <v>7783188.0292528896</v>
      </c>
      <c r="F164" s="37">
        <f>+' NEL,SALES,Unbilled ST Calc'!J278</f>
        <v>3201190.9176377039</v>
      </c>
      <c r="G164" s="37">
        <f t="shared" ref="G164:G170" si="40">+I164-H164</f>
        <v>402351.22825987864</v>
      </c>
      <c r="H164" s="37">
        <f t="shared" ref="H164:H174" si="41">+C164*0.0011</f>
        <v>9014.0085927160326</v>
      </c>
      <c r="I164" s="37">
        <f t="shared" ref="I164:I170" si="42">+C164-E164</f>
        <v>411365.23685259465</v>
      </c>
      <c r="J164" s="45">
        <f t="shared" ref="J164:J174" si="43">(I164/C164)</f>
        <v>5.0199836829921386E-2</v>
      </c>
      <c r="K164" s="41"/>
    </row>
    <row r="165" spans="1:11" outlineLevel="1" x14ac:dyDescent="0.25">
      <c r="A165" s="49"/>
      <c r="B165" s="43" t="s">
        <v>4</v>
      </c>
      <c r="C165" s="37">
        <f>+' NEL,SALES,Unbilled ST Calc'!C279</f>
        <v>8995609.4587945845</v>
      </c>
      <c r="D165" s="37">
        <f>+' NEL,SALES,Unbilled ST Calc'!E279</f>
        <v>8168815.701062791</v>
      </c>
      <c r="E165" s="37">
        <f>+' NEL,SALES,Unbilled ST Calc'!G279</f>
        <v>8552166.7203890551</v>
      </c>
      <c r="F165" s="37">
        <f>+' NEL,SALES,Unbilled ST Calc'!J279</f>
        <v>3584541.936963968</v>
      </c>
      <c r="G165" s="37">
        <f t="shared" si="40"/>
        <v>433547.56800085539</v>
      </c>
      <c r="H165" s="37">
        <f t="shared" si="41"/>
        <v>9895.1704046740433</v>
      </c>
      <c r="I165" s="37">
        <f t="shared" si="42"/>
        <v>443442.73840552941</v>
      </c>
      <c r="J165" s="45">
        <f t="shared" si="43"/>
        <v>4.9295463574399206E-2</v>
      </c>
      <c r="K165" s="41"/>
    </row>
    <row r="166" spans="1:11" outlineLevel="1" x14ac:dyDescent="0.25">
      <c r="A166" s="49"/>
      <c r="B166" s="43" t="s">
        <v>5</v>
      </c>
      <c r="C166" s="37">
        <f>+' NEL,SALES,Unbilled ST Calc'!C280</f>
        <v>9297257.7504615486</v>
      </c>
      <c r="D166" s="37">
        <f>+' NEL,SALES,Unbilled ST Calc'!E280</f>
        <v>8388072.3386125416</v>
      </c>
      <c r="E166" s="37">
        <f>+' NEL,SALES,Unbilled ST Calc'!G280</f>
        <v>8872767.9588182475</v>
      </c>
      <c r="F166" s="37">
        <f>+' NEL,SALES,Unbilled ST Calc'!J280</f>
        <v>4069237.557169674</v>
      </c>
      <c r="G166" s="37">
        <f t="shared" si="40"/>
        <v>414262.80811779335</v>
      </c>
      <c r="H166" s="37">
        <f t="shared" si="41"/>
        <v>10226.983525507703</v>
      </c>
      <c r="I166" s="37">
        <f t="shared" si="42"/>
        <v>424489.79164330103</v>
      </c>
      <c r="J166" s="45">
        <f t="shared" si="43"/>
        <v>4.5657526448831413E-2</v>
      </c>
      <c r="K166" s="41"/>
    </row>
    <row r="167" spans="1:11" outlineLevel="1" x14ac:dyDescent="0.25">
      <c r="A167" s="49"/>
      <c r="B167" s="43" t="s">
        <v>6</v>
      </c>
      <c r="C167" s="37">
        <f>+' NEL,SALES,Unbilled ST Calc'!C281</f>
        <v>10568988.114463476</v>
      </c>
      <c r="D167" s="37">
        <f>+' NEL,SALES,Unbilled ST Calc'!E281</f>
        <v>9468446.9559370354</v>
      </c>
      <c r="E167" s="37">
        <f>+' NEL,SALES,Unbilled ST Calc'!G281</f>
        <v>10108340.866895869</v>
      </c>
      <c r="F167" s="37">
        <f>+' NEL,SALES,Unbilled ST Calc'!J281</f>
        <v>4709131.4681285089</v>
      </c>
      <c r="G167" s="37">
        <f t="shared" si="40"/>
        <v>449021.36064169725</v>
      </c>
      <c r="H167" s="37">
        <f t="shared" si="41"/>
        <v>11625.886925909825</v>
      </c>
      <c r="I167" s="37">
        <f t="shared" si="42"/>
        <v>460647.24756760709</v>
      </c>
      <c r="J167" s="45">
        <f t="shared" si="43"/>
        <v>4.3584801362130339E-2</v>
      </c>
      <c r="K167" s="41"/>
    </row>
    <row r="168" spans="1:11" outlineLevel="1" x14ac:dyDescent="0.25">
      <c r="A168" s="49"/>
      <c r="B168" s="43" t="s">
        <v>7</v>
      </c>
      <c r="C168" s="37">
        <f>+' NEL,SALES,Unbilled ST Calc'!C282</f>
        <v>11074872.688369358</v>
      </c>
      <c r="D168" s="37">
        <f>+' NEL,SALES,Unbilled ST Calc'!E282</f>
        <v>10339615.712595457</v>
      </c>
      <c r="E168" s="37">
        <f>+' NEL,SALES,Unbilled ST Calc'!G282</f>
        <v>10585532.464996284</v>
      </c>
      <c r="F168" s="37">
        <f>+' NEL,SALES,Unbilled ST Calc'!J282</f>
        <v>4955048.2205293346</v>
      </c>
      <c r="G168" s="37">
        <f t="shared" si="40"/>
        <v>477157.86341586779</v>
      </c>
      <c r="H168" s="37">
        <f t="shared" si="41"/>
        <v>12182.359957206294</v>
      </c>
      <c r="I168" s="37">
        <f t="shared" si="42"/>
        <v>489340.22337307408</v>
      </c>
      <c r="J168" s="45">
        <f t="shared" si="43"/>
        <v>4.4184726736134022E-2</v>
      </c>
      <c r="K168" s="41"/>
    </row>
    <row r="169" spans="1:11" outlineLevel="1" x14ac:dyDescent="0.25">
      <c r="A169" s="49"/>
      <c r="B169" s="43" t="s">
        <v>8</v>
      </c>
      <c r="C169" s="37">
        <f>+' NEL,SALES,Unbilled ST Calc'!C283</f>
        <v>11833884.051813323</v>
      </c>
      <c r="D169" s="37">
        <f>+' NEL,SALES,Unbilled ST Calc'!E283</f>
        <v>10988780.312193921</v>
      </c>
      <c r="E169" s="37">
        <f>+' NEL,SALES,Unbilled ST Calc'!G283</f>
        <v>11283171.337847793</v>
      </c>
      <c r="F169" s="37">
        <f>+' NEL,SALES,Unbilled ST Calc'!J283</f>
        <v>5249439.2461832073</v>
      </c>
      <c r="G169" s="37">
        <f t="shared" si="40"/>
        <v>537695.44150853495</v>
      </c>
      <c r="H169" s="37">
        <f t="shared" si="41"/>
        <v>13017.272456994657</v>
      </c>
      <c r="I169" s="37">
        <f t="shared" si="42"/>
        <v>550712.71396552958</v>
      </c>
      <c r="J169" s="45">
        <f t="shared" si="43"/>
        <v>4.653693677868536E-2</v>
      </c>
      <c r="K169" s="41"/>
    </row>
    <row r="170" spans="1:11" outlineLevel="1" x14ac:dyDescent="0.25">
      <c r="A170" s="49"/>
      <c r="B170" s="43" t="s">
        <v>9</v>
      </c>
      <c r="C170" s="37">
        <f>+' NEL,SALES,Unbilled ST Calc'!C284</f>
        <v>11995478.804426113</v>
      </c>
      <c r="D170" s="37">
        <f>+' NEL,SALES,Unbilled ST Calc'!E284</f>
        <v>11141395.203235902</v>
      </c>
      <c r="E170" s="37">
        <f>+' NEL,SALES,Unbilled ST Calc'!G284</f>
        <v>11406662.758084143</v>
      </c>
      <c r="F170" s="37">
        <f>+' NEL,SALES,Unbilled ST Calc'!J284</f>
        <v>5514706.8010314489</v>
      </c>
      <c r="G170" s="37">
        <f t="shared" si="40"/>
        <v>575621.01965710183</v>
      </c>
      <c r="H170" s="37">
        <f t="shared" si="41"/>
        <v>13195.026684868726</v>
      </c>
      <c r="I170" s="37">
        <f t="shared" si="42"/>
        <v>588816.04634197056</v>
      </c>
      <c r="J170" s="45">
        <f t="shared" si="43"/>
        <v>4.9086497999955465E-2</v>
      </c>
      <c r="K170" s="41"/>
    </row>
    <row r="171" spans="1:11" outlineLevel="1" x14ac:dyDescent="0.25">
      <c r="A171" s="49"/>
      <c r="B171" s="43" t="s">
        <v>10</v>
      </c>
      <c r="C171" s="37">
        <f>+' NEL,SALES,Unbilled ST Calc'!C285</f>
        <v>11061196.752127161</v>
      </c>
      <c r="D171" s="37">
        <f>+' NEL,SALES,Unbilled ST Calc'!E285</f>
        <v>10884947.094625464</v>
      </c>
      <c r="E171" s="37">
        <f>+' NEL,SALES,Unbilled ST Calc'!G285</f>
        <v>10519342.685057925</v>
      </c>
      <c r="F171" s="37">
        <f>+' NEL,SALES,Unbilled ST Calc'!J285</f>
        <v>5149102.3914639112</v>
      </c>
      <c r="G171" s="37">
        <f>+I171-H171</f>
        <v>529686.75064189627</v>
      </c>
      <c r="H171" s="37">
        <f t="shared" si="41"/>
        <v>12167.316427339878</v>
      </c>
      <c r="I171" s="37">
        <f>+C171-E171</f>
        <v>541854.06706923619</v>
      </c>
      <c r="J171" s="45">
        <f t="shared" si="43"/>
        <v>4.8986929643488449E-2</v>
      </c>
      <c r="K171" s="41"/>
    </row>
    <row r="172" spans="1:11" outlineLevel="1" x14ac:dyDescent="0.25">
      <c r="A172" s="49"/>
      <c r="B172" s="43" t="s">
        <v>11</v>
      </c>
      <c r="C172" s="37">
        <f>+' NEL,SALES,Unbilled ST Calc'!C286</f>
        <v>10360328.189388869</v>
      </c>
      <c r="D172" s="37">
        <f>+' NEL,SALES,Unbilled ST Calc'!E286</f>
        <v>10055549.140950166</v>
      </c>
      <c r="E172" s="37">
        <f>+' NEL,SALES,Unbilled ST Calc'!G286</f>
        <v>9852512.0436521005</v>
      </c>
      <c r="F172" s="37">
        <f>+' NEL,SALES,Unbilled ST Calc'!J286</f>
        <v>4946065.2941658469</v>
      </c>
      <c r="G172" s="37">
        <f>+I172-H172</f>
        <v>496419.7847284411</v>
      </c>
      <c r="H172" s="37">
        <f t="shared" si="41"/>
        <v>11396.361008327756</v>
      </c>
      <c r="I172" s="37">
        <f>+C172-E172</f>
        <v>507816.14573676884</v>
      </c>
      <c r="J172" s="45">
        <f t="shared" si="43"/>
        <v>4.9015449747709557E-2</v>
      </c>
      <c r="K172" s="41"/>
    </row>
    <row r="173" spans="1:11" outlineLevel="1" x14ac:dyDescent="0.25">
      <c r="A173" s="49"/>
      <c r="B173" s="43" t="s">
        <v>12</v>
      </c>
      <c r="C173" s="37">
        <f>+' NEL,SALES,Unbilled ST Calc'!C287</f>
        <v>8615994.318781063</v>
      </c>
      <c r="D173" s="37">
        <f>+' NEL,SALES,Unbilled ST Calc'!E287</f>
        <v>8785132.8431778215</v>
      </c>
      <c r="E173" s="37">
        <f>+' NEL,SALES,Unbilled ST Calc'!G287</f>
        <v>8240739.5807975428</v>
      </c>
      <c r="F173" s="37">
        <f>+' NEL,SALES,Unbilled ST Calc'!J287</f>
        <v>4401672.0317855673</v>
      </c>
      <c r="G173" s="37">
        <f>+I173-H173</f>
        <v>365777.144232861</v>
      </c>
      <c r="H173" s="37">
        <f t="shared" si="41"/>
        <v>9477.593750659169</v>
      </c>
      <c r="I173" s="37">
        <f>+C173-E173</f>
        <v>375254.73798352014</v>
      </c>
      <c r="J173" s="45">
        <f t="shared" si="43"/>
        <v>4.3553271288206796E-2</v>
      </c>
      <c r="K173" s="41"/>
    </row>
    <row r="174" spans="1:11" x14ac:dyDescent="0.25">
      <c r="A174" s="49"/>
      <c r="B174" s="43" t="s">
        <v>13</v>
      </c>
      <c r="C174" s="37">
        <f>+' NEL,SALES,Unbilled ST Calc'!C288</f>
        <v>8817793.1841988545</v>
      </c>
      <c r="D174" s="37">
        <f>+' NEL,SALES,Unbilled ST Calc'!E288</f>
        <v>8592819.0381964669</v>
      </c>
      <c r="E174" s="37">
        <f>+' NEL,SALES,Unbilled ST Calc'!G288</f>
        <v>8396051.7989370413</v>
      </c>
      <c r="F174" s="37">
        <f>+' NEL,SALES,Unbilled ST Calc'!J288</f>
        <v>4204904.7925261399</v>
      </c>
      <c r="G174" s="37">
        <f>+I174-H174</f>
        <v>412041.81275919446</v>
      </c>
      <c r="H174" s="37">
        <f t="shared" si="41"/>
        <v>9699.5725026187411</v>
      </c>
      <c r="I174" s="37">
        <f>+C174-E174</f>
        <v>421741.38526181318</v>
      </c>
      <c r="J174" s="45">
        <f t="shared" si="43"/>
        <v>4.7828450549005558E-2</v>
      </c>
      <c r="K174" s="41"/>
    </row>
    <row r="175" spans="1:11" outlineLevel="1" x14ac:dyDescent="0.25">
      <c r="A175" s="51"/>
      <c r="B175" s="43"/>
      <c r="C175" s="37"/>
      <c r="D175" s="37"/>
      <c r="E175" s="37"/>
      <c r="F175" s="37"/>
      <c r="G175" s="37"/>
      <c r="H175" s="37"/>
      <c r="I175" s="37"/>
      <c r="J175" s="44"/>
      <c r="K175" s="41"/>
    </row>
    <row r="176" spans="1:11" x14ac:dyDescent="0.25">
      <c r="A176" s="24" t="s">
        <v>101</v>
      </c>
      <c r="B176" s="43" t="s">
        <v>96</v>
      </c>
      <c r="C176" s="313">
        <f t="shared" ref="C176:I176" si="44">SUM(C163:C174)</f>
        <v>119624759.69152738</v>
      </c>
      <c r="D176" s="308">
        <f t="shared" si="44"/>
        <v>113898210.64065576</v>
      </c>
      <c r="E176" s="308">
        <f t="shared" si="44"/>
        <v>113964410.73483787</v>
      </c>
      <c r="F176" s="37">
        <f t="shared" si="44"/>
        <v>53570281.527878754</v>
      </c>
      <c r="G176" s="308">
        <f t="shared" si="44"/>
        <v>5528761.7210288234</v>
      </c>
      <c r="H176" s="308">
        <f t="shared" si="44"/>
        <v>131587.23566068013</v>
      </c>
      <c r="I176" s="37">
        <f t="shared" si="44"/>
        <v>5660348.956689503</v>
      </c>
      <c r="J176" s="44">
        <f>(I176/C176)</f>
        <v>4.731753669796844E-2</v>
      </c>
      <c r="K176" s="41"/>
    </row>
    <row r="177" spans="1:11" outlineLevel="1" x14ac:dyDescent="0.25">
      <c r="A177" s="24"/>
      <c r="B177" s="43"/>
      <c r="C177" s="37"/>
      <c r="D177" s="37"/>
      <c r="E177" s="37"/>
      <c r="F177" s="37"/>
      <c r="G177" s="37"/>
      <c r="H177" s="37"/>
      <c r="I177" s="37"/>
      <c r="J177" s="44"/>
      <c r="K177" s="41"/>
    </row>
    <row r="178" spans="1:11" x14ac:dyDescent="0.25">
      <c r="A178" s="24"/>
      <c r="B178" s="43"/>
      <c r="C178" s="37"/>
      <c r="D178" s="37"/>
      <c r="E178" s="37"/>
      <c r="F178" s="37"/>
      <c r="G178" s="37"/>
      <c r="H178" s="37"/>
      <c r="I178" s="37"/>
      <c r="J178" s="44"/>
      <c r="K178" s="41"/>
    </row>
    <row r="179" spans="1:11" x14ac:dyDescent="0.25">
      <c r="A179" s="24">
        <f>+A163+1</f>
        <v>2017</v>
      </c>
      <c r="B179" s="43" t="s">
        <v>2</v>
      </c>
      <c r="C179" s="37">
        <f>+' NEL,SALES,Unbilled ST Calc'!C291</f>
        <v>8847227.7248073239</v>
      </c>
      <c r="D179" s="37">
        <f>+' NEL,SALES,Unbilled ST Calc'!E291</f>
        <v>9004443.4064758159</v>
      </c>
      <c r="E179" s="37">
        <f>+' NEL,SALES,Unbilled ST Calc'!G291</f>
        <v>8400418.554427648</v>
      </c>
      <c r="F179" s="37">
        <f>+' NEL,SALES,Unbilled ST Calc'!J291</f>
        <v>3600879.9404779701</v>
      </c>
      <c r="G179" s="37">
        <f>+I179-H179</f>
        <v>437077.21988238784</v>
      </c>
      <c r="H179" s="37">
        <f>+C179*0.0011</f>
        <v>9731.9504972880568</v>
      </c>
      <c r="I179" s="37">
        <f>+C179-E179</f>
        <v>446809.17037967592</v>
      </c>
      <c r="J179" s="44">
        <f>(I179/C179)</f>
        <v>5.0502731960525703E-2</v>
      </c>
      <c r="K179" s="41"/>
    </row>
    <row r="180" spans="1:11" outlineLevel="1" x14ac:dyDescent="0.25">
      <c r="A180" s="49"/>
      <c r="B180" s="43" t="s">
        <v>3</v>
      </c>
      <c r="C180" s="37">
        <f>+' NEL,SALES,Unbilled ST Calc'!C292</f>
        <v>7987296.8638781561</v>
      </c>
      <c r="D180" s="37">
        <f>+' NEL,SALES,Unbilled ST Calc'!E292</f>
        <v>8066989.3147716671</v>
      </c>
      <c r="E180" s="37">
        <f>+' NEL,SALES,Unbilled ST Calc'!G292</f>
        <v>7586335.8645993294</v>
      </c>
      <c r="F180" s="37">
        <f>+' NEL,SALES,Unbilled ST Calc'!J292</f>
        <v>3120226.4903056324</v>
      </c>
      <c r="G180" s="37">
        <f t="shared" ref="G180:G186" si="45">+I180-H180</f>
        <v>392174.97272856068</v>
      </c>
      <c r="H180" s="37">
        <f t="shared" ref="H180:H190" si="46">+C180*0.0011</f>
        <v>8786.0265502659713</v>
      </c>
      <c r="I180" s="37">
        <f t="shared" ref="I180:I186" si="47">+C180-E180</f>
        <v>400960.99927882664</v>
      </c>
      <c r="J180" s="44">
        <f t="shared" ref="J180:J190" si="48">(I180/C180)</f>
        <v>5.0199836829921435E-2</v>
      </c>
      <c r="K180" s="41"/>
    </row>
    <row r="181" spans="1:11" outlineLevel="1" x14ac:dyDescent="0.25">
      <c r="A181" s="49"/>
      <c r="B181" s="43" t="s">
        <v>4</v>
      </c>
      <c r="C181" s="37">
        <f>+' NEL,SALES,Unbilled ST Calc'!C293</f>
        <v>8977158.7783935312</v>
      </c>
      <c r="D181" s="37">
        <f>+' NEL,SALES,Unbilled ST Calc'!E293</f>
        <v>8077662.2968024556</v>
      </c>
      <c r="E181" s="37">
        <f>+' NEL,SALES,Unbilled ST Calc'!G293</f>
        <v>8534625.5748316348</v>
      </c>
      <c r="F181" s="37">
        <f>+' NEL,SALES,Unbilled ST Calc'!J293</f>
        <v>3577189.7683348111</v>
      </c>
      <c r="G181" s="37">
        <f t="shared" si="45"/>
        <v>432658.32890566357</v>
      </c>
      <c r="H181" s="37">
        <f t="shared" si="46"/>
        <v>9874.8746562328852</v>
      </c>
      <c r="I181" s="37">
        <f t="shared" si="47"/>
        <v>442533.20356189646</v>
      </c>
      <c r="J181" s="44">
        <f t="shared" si="48"/>
        <v>4.9295463574399213E-2</v>
      </c>
      <c r="K181" s="41"/>
    </row>
    <row r="182" spans="1:11" outlineLevel="1" x14ac:dyDescent="0.25">
      <c r="A182" s="49"/>
      <c r="B182" s="43" t="s">
        <v>5</v>
      </c>
      <c r="C182" s="37">
        <f>+' NEL,SALES,Unbilled ST Calc'!C294</f>
        <v>9245820.1920002718</v>
      </c>
      <c r="D182" s="37">
        <f>+' NEL,SALES,Unbilled ST Calc'!E294</f>
        <v>8354144.3900612835</v>
      </c>
      <c r="E182" s="37">
        <f>+' NEL,SALES,Unbilled ST Calc'!G294</f>
        <v>8823678.9120428804</v>
      </c>
      <c r="F182" s="37">
        <f>+' NEL,SALES,Unbilled ST Calc'!J294</f>
        <v>4046724.290316408</v>
      </c>
      <c r="G182" s="37">
        <f t="shared" si="45"/>
        <v>411970.87774619099</v>
      </c>
      <c r="H182" s="37">
        <f t="shared" si="46"/>
        <v>10170.4022112003</v>
      </c>
      <c r="I182" s="37">
        <f t="shared" si="47"/>
        <v>422141.27995739132</v>
      </c>
      <c r="J182" s="44">
        <f t="shared" si="48"/>
        <v>4.5657526448831344E-2</v>
      </c>
      <c r="K182" s="41"/>
    </row>
    <row r="183" spans="1:11" outlineLevel="1" x14ac:dyDescent="0.25">
      <c r="A183" s="49"/>
      <c r="B183" s="43" t="s">
        <v>6</v>
      </c>
      <c r="C183" s="37">
        <f>+' NEL,SALES,Unbilled ST Calc'!C295</f>
        <v>10504682.402446391</v>
      </c>
      <c r="D183" s="37">
        <f>+' NEL,SALES,Unbilled ST Calc'!E295</f>
        <v>9413082.8616481759</v>
      </c>
      <c r="E183" s="37">
        <f>+' NEL,SALES,Unbilled ST Calc'!G295</f>
        <v>10046837.9065635</v>
      </c>
      <c r="F183" s="37">
        <f>+' NEL,SALES,Unbilled ST Calc'!J295</f>
        <v>4680479.3352317316</v>
      </c>
      <c r="G183" s="37">
        <f t="shared" si="45"/>
        <v>446289.34524020011</v>
      </c>
      <c r="H183" s="37">
        <f t="shared" si="46"/>
        <v>11555.150642691031</v>
      </c>
      <c r="I183" s="37">
        <f t="shared" si="47"/>
        <v>457844.49588289112</v>
      </c>
      <c r="J183" s="44">
        <f t="shared" si="48"/>
        <v>4.3584801362130249E-2</v>
      </c>
      <c r="K183" s="41"/>
    </row>
    <row r="184" spans="1:11" outlineLevel="1" x14ac:dyDescent="0.25">
      <c r="A184" s="49"/>
      <c r="B184" s="43" t="s">
        <v>7</v>
      </c>
      <c r="C184" s="37">
        <f>+' NEL,SALES,Unbilled ST Calc'!C296</f>
        <v>10996325.515224205</v>
      </c>
      <c r="D184" s="37">
        <f>+' NEL,SALES,Unbilled ST Calc'!E296</f>
        <v>10271030.062331423</v>
      </c>
      <c r="E184" s="37">
        <f>+' NEL,SALES,Unbilled ST Calc'!G296</f>
        <v>10510455.877232447</v>
      </c>
      <c r="F184" s="37">
        <f>+' NEL,SALES,Unbilled ST Calc'!J296</f>
        <v>4919905.1501327567</v>
      </c>
      <c r="G184" s="37">
        <f t="shared" si="45"/>
        <v>473773.67992501141</v>
      </c>
      <c r="H184" s="37">
        <f t="shared" si="46"/>
        <v>12095.958066746627</v>
      </c>
      <c r="I184" s="37">
        <f t="shared" si="47"/>
        <v>485869.63799175806</v>
      </c>
      <c r="J184" s="44">
        <f t="shared" si="48"/>
        <v>4.4184726736133877E-2</v>
      </c>
      <c r="K184" s="41"/>
    </row>
    <row r="185" spans="1:11" outlineLevel="1" x14ac:dyDescent="0.25">
      <c r="A185" s="49"/>
      <c r="B185" s="43" t="s">
        <v>8</v>
      </c>
      <c r="C185" s="37">
        <f>+' NEL,SALES,Unbilled ST Calc'!C297</f>
        <v>11750677.731709536</v>
      </c>
      <c r="D185" s="37">
        <f>+' NEL,SALES,Unbilled ST Calc'!E297</f>
        <v>10911212.908278324</v>
      </c>
      <c r="E185" s="37">
        <f>+' NEL,SALES,Unbilled ST Calc'!G297</f>
        <v>11203837.185002264</v>
      </c>
      <c r="F185" s="37">
        <f>+' NEL,SALES,Unbilled ST Calc'!J297</f>
        <v>5212529.4268566966</v>
      </c>
      <c r="G185" s="37">
        <f t="shared" si="45"/>
        <v>533914.80120239209</v>
      </c>
      <c r="H185" s="37">
        <f t="shared" si="46"/>
        <v>12925.745504880491</v>
      </c>
      <c r="I185" s="37">
        <f t="shared" si="47"/>
        <v>546840.54670727253</v>
      </c>
      <c r="J185" s="44">
        <f t="shared" si="48"/>
        <v>4.6536936778685353E-2</v>
      </c>
      <c r="K185" s="41"/>
    </row>
    <row r="186" spans="1:11" outlineLevel="1" x14ac:dyDescent="0.25">
      <c r="A186" s="49"/>
      <c r="B186" s="43" t="s">
        <v>9</v>
      </c>
      <c r="C186" s="37">
        <f>+' NEL,SALES,Unbilled ST Calc'!C298</f>
        <v>11913188.210152347</v>
      </c>
      <c r="D186" s="37">
        <f>+' NEL,SALES,Unbilled ST Calc'!E298</f>
        <v>11064065.775401406</v>
      </c>
      <c r="E186" s="37">
        <f>+' NEL,SALES,Unbilled ST Calc'!G298</f>
        <v>11328411.520901611</v>
      </c>
      <c r="F186" s="37">
        <f>+' NEL,SALES,Unbilled ST Calc'!J298</f>
        <v>5476875.1723569008</v>
      </c>
      <c r="G186" s="37">
        <f t="shared" si="45"/>
        <v>571672.18221956794</v>
      </c>
      <c r="H186" s="37">
        <f t="shared" si="46"/>
        <v>13104.507031167583</v>
      </c>
      <c r="I186" s="37">
        <f t="shared" si="47"/>
        <v>584776.68925073557</v>
      </c>
      <c r="J186" s="44">
        <f t="shared" si="48"/>
        <v>4.908649799995541E-2</v>
      </c>
      <c r="K186" s="41"/>
    </row>
    <row r="187" spans="1:11" outlineLevel="1" x14ac:dyDescent="0.25">
      <c r="A187" s="49"/>
      <c r="B187" s="43" t="s">
        <v>10</v>
      </c>
      <c r="C187" s="37">
        <f>+' NEL,SALES,Unbilled ST Calc'!C299</f>
        <v>10982746.776574139</v>
      </c>
      <c r="D187" s="37">
        <f>+' NEL,SALES,Unbilled ST Calc'!E299</f>
        <v>10809027.795223489</v>
      </c>
      <c r="E187" s="37">
        <f>+' NEL,SALES,Unbilled ST Calc'!G299</f>
        <v>10444735.732937852</v>
      </c>
      <c r="F187" s="37">
        <f>+' NEL,SALES,Unbilled ST Calc'!J299</f>
        <v>5112583.1100712651</v>
      </c>
      <c r="G187" s="37">
        <f>+I187-H187</f>
        <v>525930.02218205505</v>
      </c>
      <c r="H187" s="37">
        <f t="shared" si="46"/>
        <v>12081.021454231553</v>
      </c>
      <c r="I187" s="37">
        <f>+C187-E187</f>
        <v>538011.04363628663</v>
      </c>
      <c r="J187" s="44">
        <f t="shared" si="48"/>
        <v>4.8986929643488428E-2</v>
      </c>
      <c r="K187" s="41"/>
    </row>
    <row r="188" spans="1:11" outlineLevel="1" x14ac:dyDescent="0.25">
      <c r="A188" s="49"/>
      <c r="B188" s="43" t="s">
        <v>11</v>
      </c>
      <c r="C188" s="37">
        <f>+' NEL,SALES,Unbilled ST Calc'!C300</f>
        <v>10297901.726722648</v>
      </c>
      <c r="D188" s="37">
        <f>+' NEL,SALES,Unbilled ST Calc'!E300</f>
        <v>9989465.920150239</v>
      </c>
      <c r="E188" s="37">
        <f>+' NEL,SALES,Unbilled ST Calc'!G300</f>
        <v>9793145.4421296231</v>
      </c>
      <c r="F188" s="37">
        <f>+' NEL,SALES,Unbilled ST Calc'!J300</f>
        <v>4916262.6320506474</v>
      </c>
      <c r="G188" s="37">
        <f>+I188-H188</f>
        <v>493428.59269363031</v>
      </c>
      <c r="H188" s="37">
        <f t="shared" si="46"/>
        <v>11327.691899394913</v>
      </c>
      <c r="I188" s="37">
        <f>+C188-E188</f>
        <v>504756.28459302522</v>
      </c>
      <c r="J188" s="44">
        <f t="shared" si="48"/>
        <v>4.9015449747709536E-2</v>
      </c>
      <c r="K188" s="41"/>
    </row>
    <row r="189" spans="1:11" outlineLevel="1" x14ac:dyDescent="0.25">
      <c r="A189" s="49"/>
      <c r="B189" s="43" t="s">
        <v>12</v>
      </c>
      <c r="C189" s="37">
        <f>+' NEL,SALES,Unbilled ST Calc'!C301</f>
        <v>8563161.1414516345</v>
      </c>
      <c r="D189" s="37">
        <f>+' NEL,SALES,Unbilled ST Calc'!E301</f>
        <v>8731789.0633352734</v>
      </c>
      <c r="E189" s="37">
        <f>+' NEL,SALES,Unbilled ST Calc'!G301</f>
        <v>8190207.4611733612</v>
      </c>
      <c r="F189" s="37">
        <f>+' NEL,SALES,Unbilled ST Calc'!J301</f>
        <v>4374681.0298887352</v>
      </c>
      <c r="G189" s="37">
        <f>+I189-H189</f>
        <v>363534.20302267652</v>
      </c>
      <c r="H189" s="37">
        <f t="shared" si="46"/>
        <v>9419.4772555967993</v>
      </c>
      <c r="I189" s="37">
        <f>+C189-E189</f>
        <v>372953.6802782733</v>
      </c>
      <c r="J189" s="44">
        <f t="shared" si="48"/>
        <v>4.3553271288206762E-2</v>
      </c>
      <c r="K189" s="41"/>
    </row>
    <row r="190" spans="1:11" x14ac:dyDescent="0.25">
      <c r="A190" s="49"/>
      <c r="B190" s="43" t="s">
        <v>13</v>
      </c>
      <c r="C190" s="37">
        <f>+' NEL,SALES,Unbilled ST Calc'!C302</f>
        <v>8765716.2293519992</v>
      </c>
      <c r="D190" s="37">
        <f>+' NEL,SALES,Unbilled ST Calc'!E302</f>
        <v>8541075.5649215914</v>
      </c>
      <c r="E190" s="37">
        <f>+' NEL,SALES,Unbilled ST Calc'!G302</f>
        <v>8346465.6041498221</v>
      </c>
      <c r="F190" s="37">
        <f>+' NEL,SALES,Unbilled ST Calc'!J302</f>
        <v>4180071.0691169645</v>
      </c>
      <c r="G190" s="37">
        <f>+I190-H190</f>
        <v>409608.33734988992</v>
      </c>
      <c r="H190" s="37">
        <f t="shared" si="46"/>
        <v>9642.2878522871997</v>
      </c>
      <c r="I190" s="37">
        <f>+C190-E190</f>
        <v>419250.62520217709</v>
      </c>
      <c r="J190" s="44">
        <f t="shared" si="48"/>
        <v>4.7828450549005502E-2</v>
      </c>
      <c r="K190" s="41"/>
    </row>
    <row r="191" spans="1:11" outlineLevel="1" x14ac:dyDescent="0.25">
      <c r="A191" s="51"/>
      <c r="B191" s="43"/>
      <c r="C191" s="37"/>
      <c r="D191" s="37"/>
      <c r="E191" s="37"/>
      <c r="F191" s="37"/>
      <c r="G191" s="37"/>
      <c r="H191" s="37"/>
      <c r="I191" s="37"/>
      <c r="J191" s="44"/>
      <c r="K191" s="41"/>
    </row>
    <row r="192" spans="1:11" x14ac:dyDescent="0.25">
      <c r="A192" s="24" t="s">
        <v>101</v>
      </c>
      <c r="B192" s="43" t="s">
        <v>96</v>
      </c>
      <c r="C192" s="313">
        <f t="shared" ref="C192:I192" si="49">SUM(C179:C190)</f>
        <v>118831903.29271215</v>
      </c>
      <c r="D192" s="37">
        <f t="shared" si="49"/>
        <v>113233989.35940114</v>
      </c>
      <c r="E192" s="37">
        <f t="shared" si="49"/>
        <v>113209155.63599196</v>
      </c>
      <c r="F192" s="37">
        <f t="shared" si="49"/>
        <v>53218407.415140517</v>
      </c>
      <c r="G192" s="37">
        <f t="shared" si="49"/>
        <v>5492032.5630982267</v>
      </c>
      <c r="H192" s="37">
        <f t="shared" si="49"/>
        <v>130715.09362198341</v>
      </c>
      <c r="I192" s="37">
        <f t="shared" si="49"/>
        <v>5622747.6567202099</v>
      </c>
      <c r="J192" s="44">
        <f>(I192/C192)</f>
        <v>4.7316818976382138E-2</v>
      </c>
      <c r="K192" s="41"/>
    </row>
    <row r="193" spans="1:11" outlineLevel="1" x14ac:dyDescent="0.25">
      <c r="A193" s="24"/>
      <c r="B193" s="43"/>
      <c r="C193" s="37"/>
      <c r="D193" s="37"/>
      <c r="E193" s="37"/>
      <c r="F193" s="37"/>
      <c r="G193" s="37"/>
      <c r="H193" s="37"/>
      <c r="I193" s="37"/>
      <c r="J193" s="44"/>
      <c r="K193" s="41"/>
    </row>
    <row r="194" spans="1:11" x14ac:dyDescent="0.25">
      <c r="A194" s="24"/>
      <c r="B194" s="43"/>
      <c r="C194" s="37"/>
      <c r="D194" s="37"/>
      <c r="E194" s="37"/>
      <c r="F194" s="37"/>
      <c r="G194" s="37"/>
      <c r="H194" s="37"/>
      <c r="I194" s="37"/>
      <c r="J194" s="44"/>
      <c r="K194" s="41"/>
    </row>
    <row r="195" spans="1:11" x14ac:dyDescent="0.25">
      <c r="A195" s="24">
        <f>+A179+1</f>
        <v>2018</v>
      </c>
      <c r="B195" s="43" t="s">
        <v>2</v>
      </c>
      <c r="C195" s="37">
        <f>+' NEL,SALES,Unbilled ST Calc'!C305</f>
        <v>8870942.0426849313</v>
      </c>
      <c r="D195" s="37">
        <f>+' NEL,SALES,Unbilled ST Calc'!E305</f>
        <v>8992474.4795766175</v>
      </c>
      <c r="E195" s="37">
        <f>+' NEL,SALES,Unbilled ST Calc'!G305</f>
        <v>8422935.2344658561</v>
      </c>
      <c r="F195" s="37">
        <f>+' NEL,SALES,Unbilled ST Calc'!J305</f>
        <v>3610531.8240062031</v>
      </c>
      <c r="G195" s="37">
        <f>+I195-H195</f>
        <v>438248.77197212179</v>
      </c>
      <c r="H195" s="37">
        <f>+C195*0.0011</f>
        <v>9758.0362469534248</v>
      </c>
      <c r="I195" s="37">
        <f>+C195-E195</f>
        <v>448006.8082190752</v>
      </c>
      <c r="J195" s="44">
        <f>(I195/C195)</f>
        <v>5.0502731960525675E-2</v>
      </c>
      <c r="K195" s="41"/>
    </row>
    <row r="196" spans="1:11" outlineLevel="1" x14ac:dyDescent="0.25">
      <c r="A196" s="49"/>
      <c r="B196" s="43" t="s">
        <v>3</v>
      </c>
      <c r="C196" s="37">
        <f>+' NEL,SALES,Unbilled ST Calc'!C306</f>
        <v>8017769.4211006192</v>
      </c>
      <c r="D196" s="37">
        <f>+' NEL,SALES,Unbilled ST Calc'!E306</f>
        <v>8093679.9757222626</v>
      </c>
      <c r="E196" s="37">
        <f>+' NEL,SALES,Unbilled ST Calc'!G306</f>
        <v>7615278.7044214346</v>
      </c>
      <c r="F196" s="37">
        <f>+' NEL,SALES,Unbilled ST Calc'!J306</f>
        <v>3132130.5527053759</v>
      </c>
      <c r="G196" s="37">
        <f t="shared" ref="G196:G202" si="50">+I196-H196</f>
        <v>393671.17031597404</v>
      </c>
      <c r="H196" s="37">
        <f t="shared" ref="H196:H206" si="51">+C196*0.0011</f>
        <v>8819.5463632106821</v>
      </c>
      <c r="I196" s="37">
        <f t="shared" ref="I196:I202" si="52">+C196-E196</f>
        <v>402490.7166791847</v>
      </c>
      <c r="J196" s="44">
        <f t="shared" ref="J196:J206" si="53">(I196/C196)</f>
        <v>5.0199836829921428E-2</v>
      </c>
      <c r="K196" s="41"/>
    </row>
    <row r="197" spans="1:11" outlineLevel="1" x14ac:dyDescent="0.25">
      <c r="A197" s="49"/>
      <c r="B197" s="43" t="s">
        <v>4</v>
      </c>
      <c r="C197" s="37">
        <f>+' NEL,SALES,Unbilled ST Calc'!C307</f>
        <v>9035659.8035288677</v>
      </c>
      <c r="D197" s="37">
        <f>+' NEL,SALES,Unbilled ST Calc'!E307</f>
        <v>8121872.2461628616</v>
      </c>
      <c r="E197" s="37">
        <f>+' NEL,SALES,Unbilled ST Calc'!G307</f>
        <v>8590242.7648133487</v>
      </c>
      <c r="F197" s="37">
        <f>+' NEL,SALES,Unbilled ST Calc'!J307</f>
        <v>3600501.0713558625</v>
      </c>
      <c r="G197" s="37">
        <f t="shared" si="50"/>
        <v>435477.81293163728</v>
      </c>
      <c r="H197" s="37">
        <f t="shared" si="51"/>
        <v>9939.225783881755</v>
      </c>
      <c r="I197" s="37">
        <f t="shared" si="52"/>
        <v>445417.03871551901</v>
      </c>
      <c r="J197" s="44">
        <f t="shared" si="53"/>
        <v>4.9295463574399054E-2</v>
      </c>
      <c r="K197" s="41"/>
    </row>
    <row r="198" spans="1:11" outlineLevel="1" x14ac:dyDescent="0.25">
      <c r="A198" s="49"/>
      <c r="B198" s="43" t="s">
        <v>5</v>
      </c>
      <c r="C198" s="37">
        <f>+' NEL,SALES,Unbilled ST Calc'!C308</f>
        <v>9319909.8209983576</v>
      </c>
      <c r="D198" s="37">
        <f>+' NEL,SALES,Unbilled ST Calc'!E308</f>
        <v>8415734.9142130502</v>
      </c>
      <c r="E198" s="37">
        <f>+' NEL,SALES,Unbilled ST Calc'!G308</f>
        <v>8894385.7918454017</v>
      </c>
      <c r="F198" s="37">
        <f>+' NEL,SALES,Unbilled ST Calc'!J308</f>
        <v>4079151.9489882151</v>
      </c>
      <c r="G198" s="37">
        <f t="shared" si="50"/>
        <v>415272.12834985764</v>
      </c>
      <c r="H198" s="37">
        <f t="shared" si="51"/>
        <v>10251.900803098193</v>
      </c>
      <c r="I198" s="37">
        <f t="shared" si="52"/>
        <v>425524.02915295586</v>
      </c>
      <c r="J198" s="44">
        <f t="shared" si="53"/>
        <v>4.5657526448831379E-2</v>
      </c>
      <c r="K198" s="41"/>
    </row>
    <row r="199" spans="1:11" outlineLevel="1" x14ac:dyDescent="0.25">
      <c r="A199" s="49"/>
      <c r="B199" s="43" t="s">
        <v>6</v>
      </c>
      <c r="C199" s="37">
        <f>+' NEL,SALES,Unbilled ST Calc'!C309</f>
        <v>10579453.238535425</v>
      </c>
      <c r="D199" s="37">
        <f>+' NEL,SALES,Unbilled ST Calc'!E309</f>
        <v>9483707.4977972433</v>
      </c>
      <c r="E199" s="37">
        <f>+' NEL,SALES,Unbilled ST Calc'!G309</f>
        <v>10118349.870613912</v>
      </c>
      <c r="F199" s="37">
        <f>+' NEL,SALES,Unbilled ST Calc'!J309</f>
        <v>4713794.3218048839</v>
      </c>
      <c r="G199" s="37">
        <f t="shared" si="50"/>
        <v>449465.96935912361</v>
      </c>
      <c r="H199" s="37">
        <f t="shared" si="51"/>
        <v>11637.398562388968</v>
      </c>
      <c r="I199" s="37">
        <f t="shared" si="52"/>
        <v>461103.36792151257</v>
      </c>
      <c r="J199" s="44">
        <f t="shared" si="53"/>
        <v>4.3584801362130297E-2</v>
      </c>
      <c r="K199" s="41"/>
    </row>
    <row r="200" spans="1:11" outlineLevel="1" x14ac:dyDescent="0.25">
      <c r="A200" s="49"/>
      <c r="B200" s="43" t="s">
        <v>7</v>
      </c>
      <c r="C200" s="37">
        <f>+' NEL,SALES,Unbilled ST Calc'!C310</f>
        <v>11066887.993827291</v>
      </c>
      <c r="D200" s="37">
        <f>+' NEL,SALES,Unbilled ST Calc'!E310</f>
        <v>10340219.133889988</v>
      </c>
      <c r="E200" s="37">
        <f>+' NEL,SALES,Unbilled ST Calc'!G310</f>
        <v>10577900.57200063</v>
      </c>
      <c r="F200" s="37">
        <f>+' NEL,SALES,Unbilled ST Calc'!J310</f>
        <v>4951475.759915526</v>
      </c>
      <c r="G200" s="37">
        <f t="shared" si="50"/>
        <v>476813.84503345063</v>
      </c>
      <c r="H200" s="37">
        <f t="shared" si="51"/>
        <v>12173.576793210021</v>
      </c>
      <c r="I200" s="37">
        <f t="shared" si="52"/>
        <v>488987.42182666063</v>
      </c>
      <c r="J200" s="44">
        <f t="shared" si="53"/>
        <v>4.418472673613396E-2</v>
      </c>
      <c r="K200" s="41"/>
    </row>
    <row r="201" spans="1:11" outlineLevel="1" x14ac:dyDescent="0.25">
      <c r="A201" s="49"/>
      <c r="B201" s="43" t="s">
        <v>8</v>
      </c>
      <c r="C201" s="37">
        <f>+' NEL,SALES,Unbilled ST Calc'!C311</f>
        <v>11819273.561484005</v>
      </c>
      <c r="D201" s="37">
        <f>+' NEL,SALES,Unbilled ST Calc'!E311</f>
        <v>10977758.413678829</v>
      </c>
      <c r="E201" s="37">
        <f>+' NEL,SALES,Unbilled ST Calc'!G311</f>
        <v>11269240.774983237</v>
      </c>
      <c r="F201" s="37">
        <f>+' NEL,SALES,Unbilled ST Calc'!J311</f>
        <v>5242958.121219933</v>
      </c>
      <c r="G201" s="37">
        <f t="shared" si="50"/>
        <v>537031.5855831363</v>
      </c>
      <c r="H201" s="37">
        <f t="shared" si="51"/>
        <v>13001.200917632406</v>
      </c>
      <c r="I201" s="37">
        <f t="shared" si="52"/>
        <v>550032.78650076874</v>
      </c>
      <c r="J201" s="44">
        <f t="shared" si="53"/>
        <v>4.6536936778685381E-2</v>
      </c>
      <c r="K201" s="41"/>
    </row>
    <row r="202" spans="1:11" outlineLevel="1" x14ac:dyDescent="0.25">
      <c r="A202" s="49"/>
      <c r="B202" s="43" t="s">
        <v>9</v>
      </c>
      <c r="C202" s="37">
        <f>+' NEL,SALES,Unbilled ST Calc'!C312</f>
        <v>11981913.503804933</v>
      </c>
      <c r="D202" s="37">
        <f>+' NEL,SALES,Unbilled ST Calc'!E312</f>
        <v>11128251.055053022</v>
      </c>
      <c r="E202" s="37">
        <f>+' NEL,SALES,Unbilled ST Calc'!G312</f>
        <v>11393763.330564773</v>
      </c>
      <c r="F202" s="37">
        <f>+' NEL,SALES,Unbilled ST Calc'!J312</f>
        <v>5508470.3967316849</v>
      </c>
      <c r="G202" s="37">
        <f t="shared" si="50"/>
        <v>574970.06838597509</v>
      </c>
      <c r="H202" s="37">
        <f t="shared" si="51"/>
        <v>13180.104854185427</v>
      </c>
      <c r="I202" s="37">
        <f t="shared" si="52"/>
        <v>588150.17324016057</v>
      </c>
      <c r="J202" s="44">
        <f t="shared" si="53"/>
        <v>4.9086497999955493E-2</v>
      </c>
      <c r="K202" s="41"/>
    </row>
    <row r="203" spans="1:11" outlineLevel="1" x14ac:dyDescent="0.25">
      <c r="A203" s="49"/>
      <c r="B203" s="43" t="s">
        <v>10</v>
      </c>
      <c r="C203" s="37">
        <f>+' NEL,SALES,Unbilled ST Calc'!C313</f>
        <v>11045420.731613673</v>
      </c>
      <c r="D203" s="37">
        <f>+' NEL,SALES,Unbilled ST Calc'!E313</f>
        <v>10871051.39061947</v>
      </c>
      <c r="E203" s="37">
        <f>+' NEL,SALES,Unbilled ST Calc'!G313</f>
        <v>10504339.483351385</v>
      </c>
      <c r="F203" s="37">
        <f>+' NEL,SALES,Unbilled ST Calc'!J313</f>
        <v>5141758.4894635994</v>
      </c>
      <c r="G203" s="37">
        <f>+I203-H203</f>
        <v>528931.28545751306</v>
      </c>
      <c r="H203" s="37">
        <f t="shared" si="51"/>
        <v>12149.962804775041</v>
      </c>
      <c r="I203" s="37">
        <f>+C203-E203</f>
        <v>541081.24826228805</v>
      </c>
      <c r="J203" s="44">
        <f t="shared" si="53"/>
        <v>4.8986929643488476E-2</v>
      </c>
      <c r="K203" s="41"/>
    </row>
    <row r="204" spans="1:11" outlineLevel="1" x14ac:dyDescent="0.25">
      <c r="A204" s="49"/>
      <c r="B204" s="43" t="s">
        <v>11</v>
      </c>
      <c r="C204" s="37">
        <f>+' NEL,SALES,Unbilled ST Calc'!C314</f>
        <v>10362644.818800356</v>
      </c>
      <c r="D204" s="37">
        <f>+' NEL,SALES,Unbilled ST Calc'!E314</f>
        <v>10049302.348871272</v>
      </c>
      <c r="E204" s="37">
        <f>+' NEL,SALES,Unbilled ST Calc'!G314</f>
        <v>9854715.1224310845</v>
      </c>
      <c r="F204" s="37">
        <f>+' NEL,SALES,Unbilled ST Calc'!J314</f>
        <v>4947171.2630234109</v>
      </c>
      <c r="G204" s="37">
        <f>+I204-H204</f>
        <v>496530.78706859134</v>
      </c>
      <c r="H204" s="37">
        <f t="shared" si="51"/>
        <v>11398.909300680392</v>
      </c>
      <c r="I204" s="37">
        <f>+C204-E204</f>
        <v>507929.69636927173</v>
      </c>
      <c r="J204" s="44">
        <f t="shared" si="53"/>
        <v>4.9015449747709564E-2</v>
      </c>
      <c r="K204" s="41"/>
    </row>
    <row r="205" spans="1:11" outlineLevel="1" x14ac:dyDescent="0.25">
      <c r="A205" s="49"/>
      <c r="B205" s="43" t="s">
        <v>12</v>
      </c>
      <c r="C205" s="37">
        <f>+' NEL,SALES,Unbilled ST Calc'!C315</f>
        <v>8625899.3691300042</v>
      </c>
      <c r="D205" s="37">
        <f>+' NEL,SALES,Unbilled ST Calc'!E315</f>
        <v>8790652.2501086984</v>
      </c>
      <c r="E205" s="37">
        <f>+' NEL,SALES,Unbilled ST Calc'!G315</f>
        <v>8250213.233801513</v>
      </c>
      <c r="F205" s="37">
        <f>+' NEL,SALES,Unbilled ST Calc'!J315</f>
        <v>4406732.2467162255</v>
      </c>
      <c r="G205" s="37">
        <f>+I205-H205</f>
        <v>366197.6460224482</v>
      </c>
      <c r="H205" s="37">
        <f t="shared" si="51"/>
        <v>9488.4893060430059</v>
      </c>
      <c r="I205" s="37">
        <f>+C205-E205</f>
        <v>375686.13532849122</v>
      </c>
      <c r="J205" s="44">
        <f t="shared" si="53"/>
        <v>4.3553271288206831E-2</v>
      </c>
      <c r="K205" s="41"/>
    </row>
    <row r="206" spans="1:11" x14ac:dyDescent="0.25">
      <c r="A206" s="49"/>
      <c r="B206" s="43" t="s">
        <v>13</v>
      </c>
      <c r="C206" s="37">
        <f>+' NEL,SALES,Unbilled ST Calc'!C316</f>
        <v>8837189.9807034936</v>
      </c>
      <c r="D206" s="37">
        <f>+' NEL,SALES,Unbilled ST Calc'!E316</f>
        <v>8607098.6602856051</v>
      </c>
      <c r="E206" s="37">
        <f>+' NEL,SALES,Unbilled ST Calc'!G316</f>
        <v>8414520.8767192494</v>
      </c>
      <c r="F206" s="37">
        <f>+' NEL,SALES,Unbilled ST Calc'!J316</f>
        <v>4214154.4631498698</v>
      </c>
      <c r="G206" s="37">
        <f>+I206-H206</f>
        <v>412948.1950054703</v>
      </c>
      <c r="H206" s="37">
        <f t="shared" si="51"/>
        <v>9720.908978773843</v>
      </c>
      <c r="I206" s="37">
        <f>+C206-E206</f>
        <v>422669.10398424417</v>
      </c>
      <c r="J206" s="44">
        <f t="shared" si="53"/>
        <v>4.782845054900553E-2</v>
      </c>
      <c r="K206" s="41"/>
    </row>
    <row r="207" spans="1:11" outlineLevel="1" x14ac:dyDescent="0.25">
      <c r="A207" s="51"/>
      <c r="B207" s="43"/>
      <c r="C207" s="37"/>
      <c r="D207" s="37"/>
      <c r="E207" s="37"/>
      <c r="F207" s="37"/>
      <c r="G207" s="37"/>
      <c r="H207" s="37"/>
      <c r="I207" s="37"/>
      <c r="J207" s="44"/>
      <c r="K207" s="41"/>
    </row>
    <row r="208" spans="1:11" x14ac:dyDescent="0.25">
      <c r="A208" s="24" t="s">
        <v>101</v>
      </c>
      <c r="B208" s="43" t="s">
        <v>96</v>
      </c>
      <c r="C208" s="313">
        <f t="shared" ref="C208:I208" si="54">SUM(C195:C206)</f>
        <v>119562964.28621197</v>
      </c>
      <c r="D208" s="37">
        <f t="shared" si="54"/>
        <v>113871802.36597894</v>
      </c>
      <c r="E208" s="37">
        <f t="shared" si="54"/>
        <v>113905885.76001182</v>
      </c>
      <c r="F208" s="37">
        <f t="shared" si="54"/>
        <v>53548830.459080786</v>
      </c>
      <c r="G208" s="37">
        <f t="shared" si="54"/>
        <v>5525559.2654852988</v>
      </c>
      <c r="H208" s="37">
        <f t="shared" si="54"/>
        <v>131519.26071483316</v>
      </c>
      <c r="I208" s="37">
        <f t="shared" si="54"/>
        <v>5657078.5262001324</v>
      </c>
      <c r="J208" s="44">
        <f>(I208/C208)</f>
        <v>4.7314639277913156E-2</v>
      </c>
      <c r="K208" s="41"/>
    </row>
    <row r="209" spans="1:11" x14ac:dyDescent="0.25">
      <c r="A209" s="24"/>
      <c r="B209" s="43"/>
      <c r="C209" s="37"/>
      <c r="D209" s="37"/>
      <c r="E209" s="37"/>
      <c r="F209" s="37"/>
      <c r="G209" s="37"/>
      <c r="H209" s="37"/>
      <c r="I209" s="37"/>
      <c r="J209" s="44"/>
      <c r="K209" s="41"/>
    </row>
    <row r="210" spans="1:11" x14ac:dyDescent="0.25">
      <c r="A210" s="24"/>
      <c r="B210" s="43"/>
      <c r="C210" s="37"/>
      <c r="D210" s="37"/>
      <c r="E210" s="37"/>
      <c r="F210" s="37"/>
      <c r="G210" s="37"/>
      <c r="H210" s="37"/>
      <c r="I210" s="37"/>
      <c r="J210" s="44"/>
      <c r="K210" s="41"/>
    </row>
    <row r="211" spans="1:11" x14ac:dyDescent="0.25">
      <c r="A211" s="24">
        <f>+A195+1</f>
        <v>2019</v>
      </c>
      <c r="B211" s="43" t="s">
        <v>2</v>
      </c>
      <c r="C211" s="37">
        <f>+' NEL,SALES,Unbilled ST Calc'!C319</f>
        <v>8942566.1930922251</v>
      </c>
      <c r="D211" s="37">
        <f>+' NEL,SALES,Unbilled ST Calc'!E319</f>
        <v>9065413.3079064433</v>
      </c>
      <c r="E211" s="37">
        <f>+' NEL,SALES,Unbilled ST Calc'!G319</f>
        <v>8490942.1696032304</v>
      </c>
      <c r="F211" s="37">
        <f>+' NEL,SALES,Unbilled ST Calc'!J319</f>
        <v>3639683.3248466565</v>
      </c>
      <c r="G211" s="37">
        <f>+I211-H211</f>
        <v>441787.20067659323</v>
      </c>
      <c r="H211" s="37">
        <f>+C211*0.0011</f>
        <v>9836.8228124014477</v>
      </c>
      <c r="I211" s="37">
        <f>+C211-E211</f>
        <v>451624.02348899469</v>
      </c>
      <c r="J211" s="44">
        <f>(I211/C211)</f>
        <v>5.0502731960525626E-2</v>
      </c>
      <c r="K211" s="41"/>
    </row>
    <row r="212" spans="1:11" x14ac:dyDescent="0.25">
      <c r="A212" s="49"/>
      <c r="B212" s="43" t="s">
        <v>3</v>
      </c>
      <c r="C212" s="37">
        <f>+' NEL,SALES,Unbilled ST Calc'!C320</f>
        <v>8075362.6544972556</v>
      </c>
      <c r="D212" s="37">
        <f>+' NEL,SALES,Unbilled ST Calc'!E320</f>
        <v>8155034.8219437841</v>
      </c>
      <c r="E212" s="37">
        <f>+' NEL,SALES,Unbilled ST Calc'!G320</f>
        <v>7669980.7668990521</v>
      </c>
      <c r="F212" s="37">
        <f>+' NEL,SALES,Unbilled ST Calc'!J320</f>
        <v>3154629.269801924</v>
      </c>
      <c r="G212" s="37">
        <f t="shared" ref="G212:G218" si="55">+I212-H212</f>
        <v>396498.98867825652</v>
      </c>
      <c r="H212" s="37">
        <f t="shared" ref="H212:H222" si="56">+C212*0.0011</f>
        <v>8882.8989199469816</v>
      </c>
      <c r="I212" s="37">
        <f t="shared" ref="I212:I218" si="57">+C212-E212</f>
        <v>405381.8875982035</v>
      </c>
      <c r="J212" s="44">
        <f t="shared" ref="J212:J222" si="58">(I212/C212)</f>
        <v>5.0199836829921442E-2</v>
      </c>
      <c r="K212" s="41"/>
    </row>
    <row r="213" spans="1:11" x14ac:dyDescent="0.25">
      <c r="A213" s="49"/>
      <c r="B213" s="43" t="s">
        <v>4</v>
      </c>
      <c r="C213" s="37">
        <f>+' NEL,SALES,Unbilled ST Calc'!C321</f>
        <v>9100368.4495274033</v>
      </c>
      <c r="D213" s="37">
        <f>+' NEL,SALES,Unbilled ST Calc'!E321</f>
        <v>8180104.8704545405</v>
      </c>
      <c r="E213" s="37">
        <f>+' NEL,SALES,Unbilled ST Calc'!G321</f>
        <v>8651761.568110114</v>
      </c>
      <c r="F213" s="37">
        <f>+' NEL,SALES,Unbilled ST Calc'!J321</f>
        <v>3626285.967457498</v>
      </c>
      <c r="G213" s="37">
        <f t="shared" si="55"/>
        <v>438596.47612280922</v>
      </c>
      <c r="H213" s="37">
        <f t="shared" si="56"/>
        <v>10010.405294480144</v>
      </c>
      <c r="I213" s="37">
        <f t="shared" si="57"/>
        <v>448606.88141728938</v>
      </c>
      <c r="J213" s="44">
        <f t="shared" si="58"/>
        <v>4.9295463574399151E-2</v>
      </c>
      <c r="K213" s="41"/>
    </row>
    <row r="214" spans="1:11" x14ac:dyDescent="0.25">
      <c r="A214" s="49"/>
      <c r="B214" s="43" t="s">
        <v>5</v>
      </c>
      <c r="C214" s="37">
        <f>+' NEL,SALES,Unbilled ST Calc'!C322</f>
        <v>9379119.9374312516</v>
      </c>
      <c r="D214" s="37">
        <f>+' NEL,SALES,Unbilled ST Calc'!E322</f>
        <v>8472111.3677399289</v>
      </c>
      <c r="E214" s="37">
        <f>+' NEL,SALES,Unbilled ST Calc'!G322</f>
        <v>8950892.5208212212</v>
      </c>
      <c r="F214" s="37">
        <f>+' NEL,SALES,Unbilled ST Calc'!J322</f>
        <v>4105067.1205387898</v>
      </c>
      <c r="G214" s="37">
        <f t="shared" si="55"/>
        <v>417910.38467885606</v>
      </c>
      <c r="H214" s="37">
        <f t="shared" si="56"/>
        <v>10317.031931174377</v>
      </c>
      <c r="I214" s="37">
        <f t="shared" si="57"/>
        <v>428227.41661003046</v>
      </c>
      <c r="J214" s="44">
        <f t="shared" si="58"/>
        <v>4.5657526448831524E-2</v>
      </c>
      <c r="K214" s="41"/>
    </row>
    <row r="215" spans="1:11" x14ac:dyDescent="0.25">
      <c r="A215" s="49"/>
      <c r="B215" s="43" t="s">
        <v>6</v>
      </c>
      <c r="C215" s="37">
        <f>+' NEL,SALES,Unbilled ST Calc'!C323</f>
        <v>10639385.289957296</v>
      </c>
      <c r="D215" s="37">
        <f>+' NEL,SALES,Unbilled ST Calc'!E323</f>
        <v>9540239.194962183</v>
      </c>
      <c r="E215" s="37">
        <f>+' NEL,SALES,Unbilled ST Calc'!G323</f>
        <v>10175669.795479337</v>
      </c>
      <c r="F215" s="37">
        <f>+' NEL,SALES,Unbilled ST Calc'!J323</f>
        <v>4740497.7210559435</v>
      </c>
      <c r="G215" s="37">
        <f t="shared" si="55"/>
        <v>452012.17065900634</v>
      </c>
      <c r="H215" s="37">
        <f t="shared" si="56"/>
        <v>11703.323818953026</v>
      </c>
      <c r="I215" s="37">
        <f t="shared" si="57"/>
        <v>463715.49447795935</v>
      </c>
      <c r="J215" s="44">
        <f t="shared" si="58"/>
        <v>4.3584801362130256E-2</v>
      </c>
      <c r="K215" s="41"/>
    </row>
    <row r="216" spans="1:11" x14ac:dyDescent="0.25">
      <c r="A216" s="49"/>
      <c r="B216" s="43" t="s">
        <v>7</v>
      </c>
      <c r="C216" s="37">
        <f>+' NEL,SALES,Unbilled ST Calc'!C324</f>
        <v>11123540.745462991</v>
      </c>
      <c r="D216" s="37">
        <f>+' NEL,SALES,Unbilled ST Calc'!E324</f>
        <v>10395724.889110837</v>
      </c>
      <c r="E216" s="37">
        <f>+' NEL,SALES,Unbilled ST Calc'!G324</f>
        <v>10632050.137286458</v>
      </c>
      <c r="F216" s="37">
        <f>+' NEL,SALES,Unbilled ST Calc'!J324</f>
        <v>4976822.9692315636</v>
      </c>
      <c r="G216" s="37">
        <f t="shared" si="55"/>
        <v>479254.71335652383</v>
      </c>
      <c r="H216" s="37">
        <f t="shared" si="56"/>
        <v>12235.894820009291</v>
      </c>
      <c r="I216" s="37">
        <f t="shared" si="57"/>
        <v>491490.60817653313</v>
      </c>
      <c r="J216" s="44">
        <f t="shared" si="58"/>
        <v>4.418472673613387E-2</v>
      </c>
      <c r="K216" s="41"/>
    </row>
    <row r="217" spans="1:11" x14ac:dyDescent="0.25">
      <c r="A217" s="49"/>
      <c r="B217" s="43" t="s">
        <v>8</v>
      </c>
      <c r="C217" s="37">
        <f>+' NEL,SALES,Unbilled ST Calc'!C325</f>
        <v>11875449.92467376</v>
      </c>
      <c r="D217" s="37">
        <f>+' NEL,SALES,Unbilled ST Calc'!E325</f>
        <v>11031748.216068028</v>
      </c>
      <c r="E217" s="37">
        <f>+' NEL,SALES,Unbilled ST Calc'!G325</f>
        <v>11322802.862310775</v>
      </c>
      <c r="F217" s="37">
        <f>+' NEL,SALES,Unbilled ST Calc'!J325</f>
        <v>5267877.6154743116</v>
      </c>
      <c r="G217" s="37">
        <f t="shared" si="55"/>
        <v>539584.06744584453</v>
      </c>
      <c r="H217" s="37">
        <f t="shared" si="56"/>
        <v>13062.994917141137</v>
      </c>
      <c r="I217" s="37">
        <f t="shared" si="57"/>
        <v>552647.06236298569</v>
      </c>
      <c r="J217" s="44">
        <f t="shared" si="58"/>
        <v>4.6536936778685284E-2</v>
      </c>
      <c r="K217" s="41"/>
    </row>
    <row r="218" spans="1:11" x14ac:dyDescent="0.25">
      <c r="A218" s="49"/>
      <c r="B218" s="43" t="s">
        <v>9</v>
      </c>
      <c r="C218" s="37">
        <f>+' NEL,SALES,Unbilled ST Calc'!C326</f>
        <v>12039816.640508931</v>
      </c>
      <c r="D218" s="37">
        <f>+' NEL,SALES,Unbilled ST Calc'!E326</f>
        <v>11181611.492499202</v>
      </c>
      <c r="E218" s="37">
        <f>+' NEL,SALES,Unbilled ST Calc'!G326</f>
        <v>11448824.205064759</v>
      </c>
      <c r="F218" s="37">
        <f>+' NEL,SALES,Unbilled ST Calc'!J326</f>
        <v>5535090.3280398678</v>
      </c>
      <c r="G218" s="37">
        <f t="shared" si="55"/>
        <v>577748.63713961269</v>
      </c>
      <c r="H218" s="37">
        <f t="shared" si="56"/>
        <v>13243.798304559825</v>
      </c>
      <c r="I218" s="37">
        <f t="shared" si="57"/>
        <v>590992.43544417247</v>
      </c>
      <c r="J218" s="44">
        <f t="shared" si="58"/>
        <v>4.9086497999955493E-2</v>
      </c>
      <c r="K218" s="41"/>
    </row>
    <row r="219" spans="1:11" x14ac:dyDescent="0.25">
      <c r="A219" s="49"/>
      <c r="B219" s="43" t="s">
        <v>10</v>
      </c>
      <c r="C219" s="37">
        <f>+' NEL,SALES,Unbilled ST Calc'!C327</f>
        <v>11099342.819317812</v>
      </c>
      <c r="D219" s="37">
        <f>+' NEL,SALES,Unbilled ST Calc'!E327</f>
        <v>10923850.638198093</v>
      </c>
      <c r="E219" s="37">
        <f>+' NEL,SALES,Unbilled ST Calc'!G327</f>
        <v>10555620.093538933</v>
      </c>
      <c r="F219" s="37">
        <f>+' NEL,SALES,Unbilled ST Calc'!J327</f>
        <v>5166859.7833807077</v>
      </c>
      <c r="G219" s="37">
        <f>+I219-H219</f>
        <v>531513.44867763005</v>
      </c>
      <c r="H219" s="37">
        <f t="shared" si="56"/>
        <v>12209.277101249594</v>
      </c>
      <c r="I219" s="37">
        <f>+C219-E219</f>
        <v>543722.7257788796</v>
      </c>
      <c r="J219" s="44">
        <f t="shared" si="58"/>
        <v>4.8986929643488379E-2</v>
      </c>
      <c r="K219" s="41"/>
    </row>
    <row r="220" spans="1:11" x14ac:dyDescent="0.25">
      <c r="A220" s="49"/>
      <c r="B220" s="43" t="s">
        <v>11</v>
      </c>
      <c r="C220" s="37">
        <f>+' NEL,SALES,Unbilled ST Calc'!C328</f>
        <v>10419902.568966189</v>
      </c>
      <c r="D220" s="37">
        <f>+' NEL,SALES,Unbilled ST Calc'!E328</f>
        <v>10101519.782069741</v>
      </c>
      <c r="E220" s="37">
        <f>+' NEL,SALES,Unbilled ST Calc'!G328</f>
        <v>9909166.3582209982</v>
      </c>
      <c r="F220" s="37">
        <f>+' NEL,SALES,Unbilled ST Calc'!J328</f>
        <v>4974506.3595319651</v>
      </c>
      <c r="G220" s="37">
        <f>+I220-H220</f>
        <v>499274.3179193284</v>
      </c>
      <c r="H220" s="37">
        <f t="shared" si="56"/>
        <v>11461.892825862809</v>
      </c>
      <c r="I220" s="37">
        <f>+C220-E220</f>
        <v>510736.2107451912</v>
      </c>
      <c r="J220" s="44">
        <f t="shared" si="58"/>
        <v>4.901544974770948E-2</v>
      </c>
      <c r="K220" s="41"/>
    </row>
    <row r="221" spans="1:11" x14ac:dyDescent="0.25">
      <c r="A221" s="49"/>
      <c r="B221" s="43" t="s">
        <v>12</v>
      </c>
      <c r="C221" s="37">
        <f>+' NEL,SALES,Unbilled ST Calc'!C329</f>
        <v>8681518.2553706579</v>
      </c>
      <c r="D221" s="37">
        <f>+' NEL,SALES,Unbilled ST Calc'!E329</f>
        <v>8842769.7052607872</v>
      </c>
      <c r="E221" s="37">
        <f>+' NEL,SALES,Unbilled ST Calc'!G329</f>
        <v>8303409.73560098</v>
      </c>
      <c r="F221" s="37">
        <f>+' NEL,SALES,Unbilled ST Calc'!J329</f>
        <v>4435146.3898721579</v>
      </c>
      <c r="G221" s="37">
        <f>+I221-H221</f>
        <v>368558.84968877019</v>
      </c>
      <c r="H221" s="37">
        <f t="shared" si="56"/>
        <v>9549.6700809077247</v>
      </c>
      <c r="I221" s="37">
        <f>+C221-E221</f>
        <v>378108.51976967789</v>
      </c>
      <c r="J221" s="44">
        <f t="shared" si="58"/>
        <v>4.3553271288206782E-2</v>
      </c>
      <c r="K221" s="41"/>
    </row>
    <row r="222" spans="1:11" x14ac:dyDescent="0.25">
      <c r="A222" s="49"/>
      <c r="B222" s="43" t="s">
        <v>13</v>
      </c>
      <c r="C222" s="37">
        <f>+' NEL,SALES,Unbilled ST Calc'!C330</f>
        <v>8900710.5370925292</v>
      </c>
      <c r="D222" s="37">
        <f>+' NEL,SALES,Unbilled ST Calc'!E330</f>
        <v>8665704.4833997972</v>
      </c>
      <c r="E222" s="37">
        <f>+' NEL,SALES,Unbilled ST Calc'!G330</f>
        <v>8475003.3433181867</v>
      </c>
      <c r="F222" s="37">
        <f>+' NEL,SALES,Unbilled ST Calc'!J330</f>
        <v>4244445.2497905474</v>
      </c>
      <c r="G222" s="37">
        <f>+I222-H222</f>
        <v>415916.41218354076</v>
      </c>
      <c r="H222" s="37">
        <f t="shared" si="56"/>
        <v>9790.7815908017819</v>
      </c>
      <c r="I222" s="37">
        <f>+C222-E222</f>
        <v>425707.19377434254</v>
      </c>
      <c r="J222" s="44">
        <f t="shared" si="58"/>
        <v>4.7828450549005537E-2</v>
      </c>
      <c r="K222" s="41"/>
    </row>
    <row r="223" spans="1:11" x14ac:dyDescent="0.25">
      <c r="A223" s="51"/>
      <c r="B223" s="43"/>
      <c r="C223" s="37"/>
      <c r="D223" s="37"/>
      <c r="E223" s="37"/>
      <c r="F223" s="37"/>
      <c r="G223" s="37"/>
      <c r="H223" s="37"/>
      <c r="I223" s="37"/>
      <c r="J223" s="44"/>
      <c r="K223" s="41"/>
    </row>
    <row r="224" spans="1:11" x14ac:dyDescent="0.25">
      <c r="A224" s="24" t="s">
        <v>101</v>
      </c>
      <c r="B224" s="43" t="s">
        <v>96</v>
      </c>
      <c r="C224" s="37">
        <f t="shared" ref="C224:I224" si="59">SUM(C211:C222)</f>
        <v>120277084.01589832</v>
      </c>
      <c r="D224" s="37">
        <f t="shared" si="59"/>
        <v>114555832.76961336</v>
      </c>
      <c r="E224" s="37">
        <f t="shared" si="59"/>
        <v>114586123.55625406</v>
      </c>
      <c r="F224" s="37">
        <f t="shared" si="59"/>
        <v>53866912.099021934</v>
      </c>
      <c r="G224" s="37">
        <f t="shared" si="59"/>
        <v>5558655.6672267728</v>
      </c>
      <c r="H224" s="37">
        <f t="shared" si="59"/>
        <v>132304.79241748815</v>
      </c>
      <c r="I224" s="37">
        <f t="shared" si="59"/>
        <v>5690960.4596442599</v>
      </c>
      <c r="J224" s="44">
        <f>(I224/C224)</f>
        <v>4.7315417614314827E-2</v>
      </c>
      <c r="K224" s="41"/>
    </row>
    <row r="225" spans="1:11" x14ac:dyDescent="0.25">
      <c r="A225" s="24"/>
      <c r="B225" s="43"/>
      <c r="C225" s="37"/>
      <c r="D225" s="37"/>
      <c r="E225" s="37"/>
      <c r="F225" s="37"/>
      <c r="G225" s="37"/>
      <c r="H225" s="37"/>
      <c r="I225" s="37"/>
      <c r="J225" s="44"/>
      <c r="K225" s="41"/>
    </row>
    <row r="226" spans="1:11" x14ac:dyDescent="0.25">
      <c r="A226" s="24"/>
      <c r="B226" s="43"/>
      <c r="C226" s="37"/>
      <c r="D226" s="37"/>
      <c r="E226" s="37"/>
      <c r="F226" s="37"/>
      <c r="G226" s="37"/>
      <c r="H226" s="37"/>
      <c r="I226" s="37"/>
      <c r="J226" s="44"/>
      <c r="K226" s="41"/>
    </row>
    <row r="227" spans="1:11" x14ac:dyDescent="0.25">
      <c r="A227" s="24">
        <f>+A211+1</f>
        <v>2020</v>
      </c>
      <c r="B227" s="43" t="s">
        <v>2</v>
      </c>
      <c r="C227" s="37">
        <f>+' NEL,SALES,Unbilled ST Calc'!C333</f>
        <v>9016209.2198111173</v>
      </c>
      <c r="D227" s="37">
        <f>+' NEL,SALES,Unbilled ST Calc'!E333</f>
        <v>9135654.7504338659</v>
      </c>
      <c r="E227" s="37">
        <f>+' NEL,SALES,Unbilled ST Calc'!G333</f>
        <v>8560866.0222829767</v>
      </c>
      <c r="F227" s="37">
        <f>+' NEL,SALES,Unbilled ST Calc'!J333</f>
        <v>3669656.5216396572</v>
      </c>
      <c r="G227" s="37">
        <f>+I227-H227</f>
        <v>445425.36738634837</v>
      </c>
      <c r="H227" s="37">
        <f>+C227*0.0011</f>
        <v>9917.8301417922303</v>
      </c>
      <c r="I227" s="37">
        <f>+C227-E227</f>
        <v>455343.19752814062</v>
      </c>
      <c r="J227" s="44">
        <f>(I227/C227)</f>
        <v>5.0502731960525613E-2</v>
      </c>
      <c r="K227" s="41"/>
    </row>
    <row r="228" spans="1:11" x14ac:dyDescent="0.25">
      <c r="A228" s="49"/>
      <c r="B228" s="43" t="s">
        <v>3</v>
      </c>
      <c r="C228" s="37">
        <f>+' NEL,SALES,Unbilled ST Calc'!C334</f>
        <v>8363012.3992034607</v>
      </c>
      <c r="D228" s="37">
        <f>+' NEL,SALES,Unbilled ST Calc'!E334</f>
        <v>8345847.8176373886</v>
      </c>
      <c r="E228" s="37">
        <f>+' NEL,SALES,Unbilled ST Calc'!G334</f>
        <v>7943190.5413568374</v>
      </c>
      <c r="F228" s="37">
        <f>+' NEL,SALES,Unbilled ST Calc'!J334</f>
        <v>3266999.2453591069</v>
      </c>
      <c r="G228" s="37">
        <f t="shared" ref="G228:G234" si="60">+I228-H228</f>
        <v>410622.54420749948</v>
      </c>
      <c r="H228" s="37">
        <f t="shared" ref="H228:H238" si="61">+C228*0.0011</f>
        <v>9199.3136391238077</v>
      </c>
      <c r="I228" s="37">
        <f t="shared" ref="I228:I234" si="62">+C228-E228</f>
        <v>419821.85784662329</v>
      </c>
      <c r="J228" s="44">
        <f t="shared" ref="J228:J238" si="63">(I228/C228)</f>
        <v>5.0199836829921407E-2</v>
      </c>
      <c r="K228" s="41"/>
    </row>
    <row r="229" spans="1:11" x14ac:dyDescent="0.25">
      <c r="A229" s="49"/>
      <c r="B229" s="43" t="s">
        <v>4</v>
      </c>
      <c r="C229" s="37">
        <f>+' NEL,SALES,Unbilled ST Calc'!C335</f>
        <v>9188430.1405205373</v>
      </c>
      <c r="D229" s="37">
        <f>+' NEL,SALES,Unbilled ST Calc'!E335</f>
        <v>8341104.9516929034</v>
      </c>
      <c r="E229" s="37">
        <f>+' NEL,SALES,Unbilled ST Calc'!G335</f>
        <v>8735482.2172225956</v>
      </c>
      <c r="F229" s="37">
        <f>+' NEL,SALES,Unbilled ST Calc'!J335</f>
        <v>3661376.5108887986</v>
      </c>
      <c r="G229" s="37">
        <f t="shared" si="60"/>
        <v>442840.6501433691</v>
      </c>
      <c r="H229" s="37">
        <f t="shared" si="61"/>
        <v>10107.273154572591</v>
      </c>
      <c r="I229" s="37">
        <f t="shared" si="62"/>
        <v>452947.92329794168</v>
      </c>
      <c r="J229" s="44">
        <f t="shared" si="63"/>
        <v>4.9295463574399179E-2</v>
      </c>
      <c r="K229" s="41"/>
    </row>
    <row r="230" spans="1:11" x14ac:dyDescent="0.25">
      <c r="A230" s="49"/>
      <c r="B230" s="43" t="s">
        <v>5</v>
      </c>
      <c r="C230" s="37">
        <f>+' NEL,SALES,Unbilled ST Calc'!C336</f>
        <v>9473915.7985130083</v>
      </c>
      <c r="D230" s="37">
        <f>+' NEL,SALES,Unbilled ST Calc'!E336</f>
        <v>8556179.2346873041</v>
      </c>
      <c r="E230" s="37">
        <f>+' NEL,SALES,Unbilled ST Calc'!G336</f>
        <v>9041360.2373683993</v>
      </c>
      <c r="F230" s="37">
        <f>+' NEL,SALES,Unbilled ST Calc'!J336</f>
        <v>4146557.5135698933</v>
      </c>
      <c r="G230" s="37">
        <f t="shared" si="60"/>
        <v>422134.25376624468</v>
      </c>
      <c r="H230" s="37">
        <f t="shared" si="61"/>
        <v>10421.30737836431</v>
      </c>
      <c r="I230" s="37">
        <f t="shared" si="62"/>
        <v>432555.561144609</v>
      </c>
      <c r="J230" s="44">
        <f t="shared" si="63"/>
        <v>4.5657526448831365E-2</v>
      </c>
      <c r="K230" s="41"/>
    </row>
    <row r="231" spans="1:11" x14ac:dyDescent="0.25">
      <c r="A231" s="49"/>
      <c r="B231" s="43" t="s">
        <v>6</v>
      </c>
      <c r="C231" s="37">
        <f>+' NEL,SALES,Unbilled ST Calc'!C337</f>
        <v>10738660.767993974</v>
      </c>
      <c r="D231" s="37">
        <f>+' NEL,SALES,Unbilled ST Calc'!E337</f>
        <v>9632444.8587720692</v>
      </c>
      <c r="E231" s="37">
        <f>+' NEL,SALES,Unbilled ST Calc'!G337</f>
        <v>10270618.371525655</v>
      </c>
      <c r="F231" s="37">
        <f>+' NEL,SALES,Unbilled ST Calc'!J337</f>
        <v>4784731.0263234796</v>
      </c>
      <c r="G231" s="37">
        <f t="shared" si="60"/>
        <v>456229.86962352565</v>
      </c>
      <c r="H231" s="37">
        <f t="shared" si="61"/>
        <v>11812.526844793372</v>
      </c>
      <c r="I231" s="37">
        <f t="shared" si="62"/>
        <v>468042.396468319</v>
      </c>
      <c r="J231" s="44">
        <f t="shared" si="63"/>
        <v>4.3584801362130304E-2</v>
      </c>
      <c r="K231" s="41"/>
    </row>
    <row r="232" spans="1:11" x14ac:dyDescent="0.25">
      <c r="A232" s="49"/>
      <c r="B232" s="43" t="s">
        <v>7</v>
      </c>
      <c r="C232" s="37">
        <f>+' NEL,SALES,Unbilled ST Calc'!C338</f>
        <v>11221913.331703998</v>
      </c>
      <c r="D232" s="37">
        <f>+' NEL,SALES,Unbilled ST Calc'!E338</f>
        <v>10489970.985721713</v>
      </c>
      <c r="E232" s="37">
        <f>+' NEL,SALES,Unbilled ST Calc'!G338</f>
        <v>10726076.157686079</v>
      </c>
      <c r="F232" s="37">
        <f>+' NEL,SALES,Unbilled ST Calc'!J338</f>
        <v>5020836.1982878465</v>
      </c>
      <c r="G232" s="37">
        <f t="shared" si="60"/>
        <v>483493.06935304485</v>
      </c>
      <c r="H232" s="37">
        <f t="shared" si="61"/>
        <v>12344.1046648744</v>
      </c>
      <c r="I232" s="37">
        <f t="shared" si="62"/>
        <v>495837.17401791923</v>
      </c>
      <c r="J232" s="44">
        <f t="shared" si="63"/>
        <v>4.4184726736133911E-2</v>
      </c>
      <c r="K232" s="41"/>
    </row>
    <row r="233" spans="1:11" x14ac:dyDescent="0.25">
      <c r="A233" s="49"/>
      <c r="B233" s="43" t="s">
        <v>8</v>
      </c>
      <c r="C233" s="37">
        <f>+' NEL,SALES,Unbilled ST Calc'!C339</f>
        <v>11974215.79791737</v>
      </c>
      <c r="D233" s="37">
        <f>+' NEL,SALES,Unbilled ST Calc'!E339</f>
        <v>11126119.114368156</v>
      </c>
      <c r="E233" s="37">
        <f>+' NEL,SALES,Unbilled ST Calc'!G339</f>
        <v>11416972.474355355</v>
      </c>
      <c r="F233" s="37">
        <f>+' NEL,SALES,Unbilled ST Calc'!J339</f>
        <v>5311689.5582750449</v>
      </c>
      <c r="G233" s="37">
        <f t="shared" si="60"/>
        <v>544071.6861843057</v>
      </c>
      <c r="H233" s="37">
        <f t="shared" si="61"/>
        <v>13171.637377709107</v>
      </c>
      <c r="I233" s="37">
        <f t="shared" si="62"/>
        <v>557243.32356201485</v>
      </c>
      <c r="J233" s="44">
        <f t="shared" si="63"/>
        <v>4.6536936778685256E-2</v>
      </c>
      <c r="K233" s="41"/>
    </row>
    <row r="234" spans="1:11" x14ac:dyDescent="0.25">
      <c r="A234" s="49"/>
      <c r="B234" s="43" t="s">
        <v>9</v>
      </c>
      <c r="C234" s="37">
        <f>+' NEL,SALES,Unbilled ST Calc'!C340</f>
        <v>12139256.225166311</v>
      </c>
      <c r="D234" s="37">
        <f>+' NEL,SALES,Unbilled ST Calc'!E340</f>
        <v>11274266.308747616</v>
      </c>
      <c r="E234" s="37">
        <f>+' NEL,SALES,Unbilled ST Calc'!G340</f>
        <v>11543382.648748739</v>
      </c>
      <c r="F234" s="37">
        <f>+' NEL,SALES,Unbilled ST Calc'!J340</f>
        <v>5580805.8982761689</v>
      </c>
      <c r="G234" s="37">
        <f t="shared" si="60"/>
        <v>582520.39456988988</v>
      </c>
      <c r="H234" s="37">
        <f t="shared" si="61"/>
        <v>13353.181847682943</v>
      </c>
      <c r="I234" s="37">
        <f t="shared" si="62"/>
        <v>595873.5764175728</v>
      </c>
      <c r="J234" s="44">
        <f t="shared" si="63"/>
        <v>4.9086497999955445E-2</v>
      </c>
      <c r="K234" s="41"/>
    </row>
    <row r="235" spans="1:11" x14ac:dyDescent="0.25">
      <c r="A235" s="49"/>
      <c r="B235" s="43" t="s">
        <v>10</v>
      </c>
      <c r="C235" s="37">
        <f>+' NEL,SALES,Unbilled ST Calc'!C341</f>
        <v>11192684.909358686</v>
      </c>
      <c r="D235" s="37">
        <f>+' NEL,SALES,Unbilled ST Calc'!E341</f>
        <v>11014884.040153585</v>
      </c>
      <c r="E235" s="37">
        <f>+' NEL,SALES,Unbilled ST Calc'!G341</f>
        <v>10644389.641182197</v>
      </c>
      <c r="F235" s="37">
        <f>+' NEL,SALES,Unbilled ST Calc'!J341</f>
        <v>5210311.4993047807</v>
      </c>
      <c r="G235" s="37">
        <f>+I235-H235</f>
        <v>535983.31477619405</v>
      </c>
      <c r="H235" s="37">
        <f t="shared" si="61"/>
        <v>12311.953400294555</v>
      </c>
      <c r="I235" s="37">
        <f>+C235-E235</f>
        <v>548295.26817648858</v>
      </c>
      <c r="J235" s="44">
        <f t="shared" si="63"/>
        <v>4.8986929643488428E-2</v>
      </c>
      <c r="K235" s="41"/>
    </row>
    <row r="236" spans="1:11" x14ac:dyDescent="0.25">
      <c r="A236" s="49"/>
      <c r="B236" s="43" t="s">
        <v>11</v>
      </c>
      <c r="C236" s="37">
        <f>+' NEL,SALES,Unbilled ST Calc'!C342</f>
        <v>10513055.246051883</v>
      </c>
      <c r="D236" s="37">
        <f>+' NEL,SALES,Unbilled ST Calc'!E342</f>
        <v>10189086.76551605</v>
      </c>
      <c r="E236" s="37">
        <f>+' NEL,SALES,Unbilled ST Calc'!G342</f>
        <v>9997753.1149441339</v>
      </c>
      <c r="F236" s="37">
        <f>+' NEL,SALES,Unbilled ST Calc'!J342</f>
        <v>5018977.8487328654</v>
      </c>
      <c r="G236" s="37">
        <f>+I236-H236</f>
        <v>503737.77033709234</v>
      </c>
      <c r="H236" s="37">
        <f t="shared" si="61"/>
        <v>11564.360770657073</v>
      </c>
      <c r="I236" s="37">
        <f>+C236-E236</f>
        <v>515302.13110774942</v>
      </c>
      <c r="J236" s="44">
        <f t="shared" si="63"/>
        <v>4.9015449747709459E-2</v>
      </c>
      <c r="K236" s="41"/>
    </row>
    <row r="237" spans="1:11" x14ac:dyDescent="0.25">
      <c r="A237" s="49"/>
      <c r="B237" s="43" t="s">
        <v>12</v>
      </c>
      <c r="C237" s="37">
        <f>+' NEL,SALES,Unbilled ST Calc'!C343</f>
        <v>8768822.8433922045</v>
      </c>
      <c r="D237" s="37">
        <f>+' NEL,SALES,Unbilled ST Calc'!E343</f>
        <v>8926141.8945263065</v>
      </c>
      <c r="E237" s="37">
        <f>+' NEL,SALES,Unbilled ST Calc'!G343</f>
        <v>8386911.9232157189</v>
      </c>
      <c r="F237" s="37">
        <f>+' NEL,SALES,Unbilled ST Calc'!J343</f>
        <v>4479747.8774222769</v>
      </c>
      <c r="G237" s="37">
        <f>+I237-H237</f>
        <v>372265.21504875412</v>
      </c>
      <c r="H237" s="37">
        <f t="shared" si="61"/>
        <v>9645.7051277314258</v>
      </c>
      <c r="I237" s="37">
        <f>+C237-E237</f>
        <v>381910.92017648555</v>
      </c>
      <c r="J237" s="44">
        <f t="shared" si="63"/>
        <v>4.3553271288206796E-2</v>
      </c>
      <c r="K237" s="41"/>
    </row>
    <row r="238" spans="1:11" x14ac:dyDescent="0.25">
      <c r="A238" s="49"/>
      <c r="B238" s="43" t="s">
        <v>13</v>
      </c>
      <c r="C238" s="37">
        <f>+' NEL,SALES,Unbilled ST Calc'!C344</f>
        <v>8994975.9863372464</v>
      </c>
      <c r="D238" s="37">
        <f>+' NEL,SALES,Unbilled ST Calc'!E344</f>
        <v>8755110.8724889942</v>
      </c>
      <c r="E238" s="37">
        <f>+' NEL,SALES,Unbilled ST Calc'!G344</f>
        <v>8564760.2221852224</v>
      </c>
      <c r="F238" s="37">
        <f>+' NEL,SALES,Unbilled ST Calc'!J344</f>
        <v>4289397.2271185061</v>
      </c>
      <c r="G238" s="37">
        <f>+I238-H238</f>
        <v>420321.29056705296</v>
      </c>
      <c r="H238" s="37">
        <f t="shared" si="61"/>
        <v>9894.4735849709723</v>
      </c>
      <c r="I238" s="37">
        <f>+C238-E238</f>
        <v>430215.76415202394</v>
      </c>
      <c r="J238" s="44">
        <f t="shared" si="63"/>
        <v>4.7828450549005606E-2</v>
      </c>
      <c r="K238" s="41"/>
    </row>
    <row r="239" spans="1:11" x14ac:dyDescent="0.25">
      <c r="A239" s="51"/>
      <c r="B239" s="43"/>
      <c r="C239" s="37"/>
      <c r="D239" s="37"/>
      <c r="E239" s="37"/>
      <c r="F239" s="37"/>
      <c r="G239" s="37"/>
      <c r="H239" s="37"/>
      <c r="I239" s="37"/>
      <c r="J239" s="44"/>
      <c r="K239" s="41"/>
    </row>
    <row r="240" spans="1:11" x14ac:dyDescent="0.25">
      <c r="A240" s="24" t="s">
        <v>101</v>
      </c>
      <c r="B240" s="43" t="s">
        <v>96</v>
      </c>
      <c r="C240" s="37">
        <f t="shared" ref="C240:I240" si="64">SUM(C227:C238)</f>
        <v>121585152.66596977</v>
      </c>
      <c r="D240" s="37">
        <f t="shared" si="64"/>
        <v>115786811.59474595</v>
      </c>
      <c r="E240" s="37">
        <f t="shared" si="64"/>
        <v>115831763.57207391</v>
      </c>
      <c r="F240" s="37">
        <f t="shared" si="64"/>
        <v>54441086.925198421</v>
      </c>
      <c r="G240" s="37">
        <f t="shared" si="64"/>
        <v>5619645.4259633208</v>
      </c>
      <c r="H240" s="37">
        <f t="shared" si="64"/>
        <v>133743.66793256681</v>
      </c>
      <c r="I240" s="37">
        <f t="shared" si="64"/>
        <v>5753389.093895888</v>
      </c>
      <c r="J240" s="44">
        <f>(I240/C240)</f>
        <v>4.7319832789963608E-2</v>
      </c>
      <c r="K240" s="41"/>
    </row>
    <row r="241" spans="1:11" x14ac:dyDescent="0.25">
      <c r="A241" s="24"/>
      <c r="B241" s="43"/>
      <c r="C241" s="37"/>
      <c r="D241" s="37"/>
      <c r="E241" s="37"/>
      <c r="F241" s="37"/>
      <c r="G241" s="37"/>
      <c r="H241" s="37"/>
      <c r="I241" s="37"/>
      <c r="J241" s="44"/>
      <c r="K241" s="41"/>
    </row>
    <row r="242" spans="1:11" x14ac:dyDescent="0.25">
      <c r="A242" s="24"/>
      <c r="B242" s="43"/>
      <c r="C242" s="37"/>
      <c r="D242" s="37"/>
      <c r="E242" s="37"/>
      <c r="F242" s="37"/>
      <c r="G242" s="37"/>
      <c r="H242" s="37"/>
      <c r="I242" s="37"/>
      <c r="J242" s="44"/>
      <c r="K242" s="41"/>
    </row>
    <row r="243" spans="1:11" x14ac:dyDescent="0.25">
      <c r="A243" s="24">
        <f>+A227+1</f>
        <v>2021</v>
      </c>
      <c r="B243" s="43" t="s">
        <v>2</v>
      </c>
      <c r="C243" s="37">
        <f>+' NEL,SALES,Unbilled ST Calc'!C347</f>
        <v>9119977.6908442844</v>
      </c>
      <c r="D243" s="37">
        <f>+' NEL,SALES,Unbilled ST Calc'!E347</f>
        <v>9236900.1565200482</v>
      </c>
      <c r="E243" s="37">
        <f>+' NEL,SALES,Unbilled ST Calc'!G347</f>
        <v>8659393.9020376019</v>
      </c>
      <c r="F243" s="37">
        <f>+' NEL,SALES,Unbilled ST Calc'!J347</f>
        <v>3711890.9726360608</v>
      </c>
      <c r="G243" s="37">
        <f>+I243-H243</f>
        <v>450551.81334675371</v>
      </c>
      <c r="H243" s="37">
        <f>+C243*0.0011</f>
        <v>10031.975459928713</v>
      </c>
      <c r="I243" s="37">
        <f>+C243-E243</f>
        <v>460583.78880668245</v>
      </c>
      <c r="J243" s="44">
        <f>(I243/C243)</f>
        <v>5.050273196052564E-2</v>
      </c>
      <c r="K243" s="41"/>
    </row>
    <row r="244" spans="1:11" x14ac:dyDescent="0.25">
      <c r="A244" s="49"/>
      <c r="B244" s="43" t="s">
        <v>3</v>
      </c>
      <c r="C244" s="37">
        <f>+' NEL,SALES,Unbilled ST Calc'!C348</f>
        <v>8242166.3889616951</v>
      </c>
      <c r="D244" s="37">
        <f>+' NEL,SALES,Unbilled ST Calc'!E348</f>
        <v>8320511.0354137588</v>
      </c>
      <c r="E244" s="37">
        <f>+' NEL,SALES,Unbilled ST Calc'!G348</f>
        <v>7828410.9811107554</v>
      </c>
      <c r="F244" s="37">
        <f>+' NEL,SALES,Unbilled ST Calc'!J348</f>
        <v>3219790.9183330573</v>
      </c>
      <c r="G244" s="37">
        <f t="shared" ref="G244:G250" si="65">+I244-H244</f>
        <v>404689.02482308191</v>
      </c>
      <c r="H244" s="37">
        <f t="shared" ref="H244:H254" si="66">+C244*0.0011</f>
        <v>9066.3830278578644</v>
      </c>
      <c r="I244" s="37">
        <f t="shared" ref="I244:I250" si="67">+C244-E244</f>
        <v>413755.40785093978</v>
      </c>
      <c r="J244" s="44">
        <f t="shared" ref="J244:J254" si="68">(I244/C244)</f>
        <v>5.0199836829921428E-2</v>
      </c>
      <c r="K244" s="41"/>
    </row>
    <row r="245" spans="1:11" x14ac:dyDescent="0.25">
      <c r="A245" s="49"/>
      <c r="B245" s="43" t="s">
        <v>4</v>
      </c>
      <c r="C245" s="37">
        <f>+' NEL,SALES,Unbilled ST Calc'!C349</f>
        <v>9298358.2696431</v>
      </c>
      <c r="D245" s="37">
        <f>+' NEL,SALES,Unbilled ST Calc'!E349</f>
        <v>8354601.9833338996</v>
      </c>
      <c r="E245" s="37">
        <f>+' NEL,SALES,Unbilled ST Calc'!G349</f>
        <v>8839991.388260195</v>
      </c>
      <c r="F245" s="37">
        <f>+' NEL,SALES,Unbilled ST Calc'!J349</f>
        <v>3705180.3232593527</v>
      </c>
      <c r="G245" s="37">
        <f t="shared" si="65"/>
        <v>448138.68728629756</v>
      </c>
      <c r="H245" s="37">
        <f t="shared" si="66"/>
        <v>10228.194096607411</v>
      </c>
      <c r="I245" s="37">
        <f t="shared" si="67"/>
        <v>458366.88138290495</v>
      </c>
      <c r="J245" s="44">
        <f t="shared" si="68"/>
        <v>4.9295463574399193E-2</v>
      </c>
      <c r="K245" s="41"/>
    </row>
    <row r="246" spans="1:11" x14ac:dyDescent="0.25">
      <c r="A246" s="49"/>
      <c r="B246" s="43" t="s">
        <v>5</v>
      </c>
      <c r="C246" s="37">
        <f>+' NEL,SALES,Unbilled ST Calc'!C350</f>
        <v>9585900.4605573807</v>
      </c>
      <c r="D246" s="37">
        <f>+' NEL,SALES,Unbilled ST Calc'!E350</f>
        <v>8657841.1535109989</v>
      </c>
      <c r="E246" s="37">
        <f>+' NEL,SALES,Unbilled ST Calc'!G350</f>
        <v>9148231.9567436166</v>
      </c>
      <c r="F246" s="37">
        <f>+' NEL,SALES,Unbilled ST Calc'!J350</f>
        <v>4195571.1264919713</v>
      </c>
      <c r="G246" s="37">
        <f t="shared" si="65"/>
        <v>427124.01330715098</v>
      </c>
      <c r="H246" s="37">
        <f t="shared" si="66"/>
        <v>10544.49050661312</v>
      </c>
      <c r="I246" s="37">
        <f t="shared" si="67"/>
        <v>437668.50381376408</v>
      </c>
      <c r="J246" s="44">
        <f t="shared" si="68"/>
        <v>4.5657526448831441E-2</v>
      </c>
      <c r="K246" s="41"/>
    </row>
    <row r="247" spans="1:11" x14ac:dyDescent="0.25">
      <c r="A247" s="49"/>
      <c r="B247" s="43" t="s">
        <v>6</v>
      </c>
      <c r="C247" s="37">
        <f>+' NEL,SALES,Unbilled ST Calc'!C351</f>
        <v>10856106.164674649</v>
      </c>
      <c r="D247" s="37">
        <f>+' NEL,SALES,Unbilled ST Calc'!E351</f>
        <v>9741455.9173088782</v>
      </c>
      <c r="E247" s="37">
        <f>+' NEL,SALES,Unbilled ST Calc'!G351</f>
        <v>10382944.933921106</v>
      </c>
      <c r="F247" s="37">
        <f>+' NEL,SALES,Unbilled ST Calc'!J351</f>
        <v>4837060.1431042003</v>
      </c>
      <c r="G247" s="37">
        <f t="shared" si="65"/>
        <v>461219.51397240075</v>
      </c>
      <c r="H247" s="37">
        <f t="shared" si="66"/>
        <v>11941.716781142115</v>
      </c>
      <c r="I247" s="37">
        <f t="shared" si="67"/>
        <v>473161.23075354286</v>
      </c>
      <c r="J247" s="44">
        <f t="shared" si="68"/>
        <v>4.3584801362130304E-2</v>
      </c>
      <c r="K247" s="41"/>
    </row>
    <row r="248" spans="1:11" x14ac:dyDescent="0.25">
      <c r="A248" s="49"/>
      <c r="B248" s="43" t="s">
        <v>7</v>
      </c>
      <c r="C248" s="37">
        <f>+' NEL,SALES,Unbilled ST Calc'!C352</f>
        <v>11223998.816249926</v>
      </c>
      <c r="D248" s="37">
        <f>+' NEL,SALES,Unbilled ST Calc'!E352</f>
        <v>10543360.366417725</v>
      </c>
      <c r="E248" s="37">
        <f>+' NEL,SALES,Unbilled ST Calc'!G352</f>
        <v>10728069.495667232</v>
      </c>
      <c r="F248" s="37">
        <f>+' NEL,SALES,Unbilled ST Calc'!J352</f>
        <v>5021769.2723537087</v>
      </c>
      <c r="G248" s="37">
        <f t="shared" si="65"/>
        <v>483582.92188481853</v>
      </c>
      <c r="H248" s="37">
        <f t="shared" si="66"/>
        <v>12346.398697874918</v>
      </c>
      <c r="I248" s="37">
        <f t="shared" si="67"/>
        <v>495929.32058269344</v>
      </c>
      <c r="J248" s="44">
        <f t="shared" si="68"/>
        <v>4.4184726736133911E-2</v>
      </c>
      <c r="K248" s="41"/>
    </row>
    <row r="249" spans="1:11" x14ac:dyDescent="0.25">
      <c r="A249" s="49"/>
      <c r="B249" s="43" t="s">
        <v>8</v>
      </c>
      <c r="C249" s="37">
        <f>+' NEL,SALES,Unbilled ST Calc'!C353</f>
        <v>11949712.509752011</v>
      </c>
      <c r="D249" s="37">
        <f>+' NEL,SALES,Unbilled ST Calc'!E353</f>
        <v>11114558.718368966</v>
      </c>
      <c r="E249" s="37">
        <f>+' NEL,SALES,Unbilled ST Calc'!G353</f>
        <v>11393609.494162217</v>
      </c>
      <c r="F249" s="37">
        <f>+' NEL,SALES,Unbilled ST Calc'!J353</f>
        <v>5300820.0481469594</v>
      </c>
      <c r="G249" s="37">
        <f t="shared" si="65"/>
        <v>542958.33182906697</v>
      </c>
      <c r="H249" s="37">
        <f t="shared" si="66"/>
        <v>13144.683760727214</v>
      </c>
      <c r="I249" s="37">
        <f t="shared" si="67"/>
        <v>556103.01558979414</v>
      </c>
      <c r="J249" s="44">
        <f t="shared" si="68"/>
        <v>4.6536936778685298E-2</v>
      </c>
      <c r="K249" s="41"/>
    </row>
    <row r="250" spans="1:11" x14ac:dyDescent="0.25">
      <c r="A250" s="49"/>
      <c r="B250" s="43" t="s">
        <v>9</v>
      </c>
      <c r="C250" s="37">
        <f>+' NEL,SALES,Unbilled ST Calc'!C354</f>
        <v>12163876.859560769</v>
      </c>
      <c r="D250" s="37">
        <f>+' NEL,SALES,Unbilled ST Calc'!E354</f>
        <v>11275489.996052658</v>
      </c>
      <c r="E250" s="37">
        <f>+' NEL,SALES,Unbilled ST Calc'!G354</f>
        <v>11566794.742422234</v>
      </c>
      <c r="F250" s="37">
        <f>+' NEL,SALES,Unbilled ST Calc'!J354</f>
        <v>5592124.7945165355</v>
      </c>
      <c r="G250" s="37">
        <f t="shared" si="65"/>
        <v>583701.85259301797</v>
      </c>
      <c r="H250" s="37">
        <f t="shared" si="66"/>
        <v>13380.264545516848</v>
      </c>
      <c r="I250" s="37">
        <f t="shared" si="67"/>
        <v>597082.11713853478</v>
      </c>
      <c r="J250" s="44">
        <f t="shared" si="68"/>
        <v>4.9086497999955507E-2</v>
      </c>
      <c r="K250" s="41"/>
    </row>
    <row r="251" spans="1:11" x14ac:dyDescent="0.25">
      <c r="A251" s="49"/>
      <c r="B251" s="43" t="s">
        <v>10</v>
      </c>
      <c r="C251" s="37">
        <f>+' NEL,SALES,Unbilled ST Calc'!C355</f>
        <v>11214034.994561628</v>
      </c>
      <c r="D251" s="37">
        <f>+' NEL,SALES,Unbilled ST Calc'!E355</f>
        <v>11036568.459257152</v>
      </c>
      <c r="E251" s="37">
        <f>+' NEL,SALES,Unbilled ST Calc'!G355</f>
        <v>10664693.851263421</v>
      </c>
      <c r="F251" s="37">
        <f>+' NEL,SALES,Unbilled ST Calc'!J355</f>
        <v>5220250.1865228051</v>
      </c>
      <c r="G251" s="37">
        <f>+I251-H251</f>
        <v>537005.70480418904</v>
      </c>
      <c r="H251" s="37">
        <f t="shared" si="66"/>
        <v>12335.438494017792</v>
      </c>
      <c r="I251" s="37">
        <f>+C251-E251</f>
        <v>549341.14329820685</v>
      </c>
      <c r="J251" s="44">
        <f t="shared" si="68"/>
        <v>4.8986929643488365E-2</v>
      </c>
      <c r="K251" s="41"/>
    </row>
    <row r="252" spans="1:11" x14ac:dyDescent="0.25">
      <c r="A252" s="49"/>
      <c r="B252" s="43" t="s">
        <v>11</v>
      </c>
      <c r="C252" s="37">
        <f>+' NEL,SALES,Unbilled ST Calc'!C356</f>
        <v>10536200.833359083</v>
      </c>
      <c r="D252" s="37">
        <f>+' NEL,SALES,Unbilled ST Calc'!E356</f>
        <v>10209986.745613255</v>
      </c>
      <c r="E252" s="37">
        <f>+' NEL,SALES,Unbilled ST Calc'!G356</f>
        <v>10019764.210879795</v>
      </c>
      <c r="F252" s="37">
        <f>+' NEL,SALES,Unbilled ST Calc'!J356</f>
        <v>5030027.6517893439</v>
      </c>
      <c r="G252" s="37">
        <f>+I252-H252</f>
        <v>504846.80156259291</v>
      </c>
      <c r="H252" s="37">
        <f t="shared" si="66"/>
        <v>11589.820916694993</v>
      </c>
      <c r="I252" s="37">
        <f>+C252-E252</f>
        <v>516436.62247928791</v>
      </c>
      <c r="J252" s="44">
        <f t="shared" si="68"/>
        <v>4.9015449747709577E-2</v>
      </c>
      <c r="K252" s="41"/>
    </row>
    <row r="253" spans="1:11" x14ac:dyDescent="0.25">
      <c r="A253" s="49"/>
      <c r="B253" s="43" t="s">
        <v>12</v>
      </c>
      <c r="C253" s="37">
        <f>+' NEL,SALES,Unbilled ST Calc'!C357</f>
        <v>8826227.3495960645</v>
      </c>
      <c r="D253" s="37">
        <f>+' NEL,SALES,Unbilled ST Calc'!E357</f>
        <v>8962769.6829876639</v>
      </c>
      <c r="E253" s="37">
        <f>+' NEL,SALES,Unbilled ST Calc'!G357</f>
        <v>8441816.2753877174</v>
      </c>
      <c r="F253" s="37">
        <f>+' NEL,SALES,Unbilled ST Calc'!J357</f>
        <v>4509074.2441893956</v>
      </c>
      <c r="G253" s="37">
        <f>+I253-H253</f>
        <v>374702.22412379144</v>
      </c>
      <c r="H253" s="37">
        <f t="shared" si="66"/>
        <v>9708.8500845556719</v>
      </c>
      <c r="I253" s="37">
        <f>+C253-E253</f>
        <v>384411.07420834713</v>
      </c>
      <c r="J253" s="44">
        <f t="shared" si="68"/>
        <v>4.3553271288206713E-2</v>
      </c>
      <c r="K253" s="41"/>
    </row>
    <row r="254" spans="1:11" x14ac:dyDescent="0.25">
      <c r="A254" s="49"/>
      <c r="B254" s="43" t="s">
        <v>13</v>
      </c>
      <c r="C254" s="37">
        <f>+' NEL,SALES,Unbilled ST Calc'!C358</f>
        <v>9088423.3945456967</v>
      </c>
      <c r="D254" s="37">
        <f>+' NEL,SALES,Unbilled ST Calc'!E358</f>
        <v>8828853.321260795</v>
      </c>
      <c r="E254" s="37">
        <f>+' NEL,SALES,Unbilled ST Calc'!G358</f>
        <v>8653738.1856512427</v>
      </c>
      <c r="F254" s="37">
        <f>+' NEL,SALES,Unbilled ST Calc'!J358</f>
        <v>4333959.1085798442</v>
      </c>
      <c r="G254" s="37">
        <f>+I254-H254</f>
        <v>424687.94316045369</v>
      </c>
      <c r="H254" s="37">
        <f t="shared" si="66"/>
        <v>9997.2657340002661</v>
      </c>
      <c r="I254" s="37">
        <f>+C254-E254</f>
        <v>434685.20889445394</v>
      </c>
      <c r="J254" s="44">
        <f t="shared" si="68"/>
        <v>4.7828450549005544E-2</v>
      </c>
      <c r="K254" s="41"/>
    </row>
    <row r="255" spans="1:11" x14ac:dyDescent="0.25">
      <c r="A255" s="51"/>
      <c r="B255" s="43"/>
      <c r="C255" s="37"/>
      <c r="D255" s="37"/>
      <c r="E255" s="37"/>
      <c r="F255" s="37"/>
      <c r="G255" s="37"/>
      <c r="H255" s="37"/>
      <c r="I255" s="37"/>
      <c r="J255" s="44"/>
      <c r="K255" s="41"/>
    </row>
    <row r="256" spans="1:11" x14ac:dyDescent="0.25">
      <c r="A256" s="24" t="s">
        <v>101</v>
      </c>
      <c r="B256" s="43" t="s">
        <v>96</v>
      </c>
      <c r="C256" s="37">
        <f t="shared" ref="C256:I256" si="69">SUM(C243:C254)</f>
        <v>122104983.73230627</v>
      </c>
      <c r="D256" s="37">
        <f t="shared" si="69"/>
        <v>116282897.53604577</v>
      </c>
      <c r="E256" s="37">
        <f t="shared" si="69"/>
        <v>116327459.41750713</v>
      </c>
      <c r="F256" s="37">
        <f t="shared" si="69"/>
        <v>54677518.789923236</v>
      </c>
      <c r="G256" s="37">
        <f t="shared" si="69"/>
        <v>5643208.8326936159</v>
      </c>
      <c r="H256" s="37">
        <f t="shared" si="69"/>
        <v>134315.48210553694</v>
      </c>
      <c r="I256" s="37">
        <f t="shared" si="69"/>
        <v>5777524.3147991523</v>
      </c>
      <c r="J256" s="44">
        <f>(I256/C256)</f>
        <v>4.7316040166430547E-2</v>
      </c>
      <c r="K256" s="41"/>
    </row>
    <row r="257" spans="1:11" x14ac:dyDescent="0.25">
      <c r="A257" s="24"/>
      <c r="B257" s="43"/>
      <c r="C257" s="37"/>
      <c r="D257" s="37"/>
      <c r="E257" s="37"/>
      <c r="F257" s="37"/>
      <c r="G257" s="37"/>
      <c r="H257" s="37"/>
      <c r="I257" s="37"/>
      <c r="J257" s="44"/>
      <c r="K257" s="41"/>
    </row>
    <row r="258" spans="1:11" x14ac:dyDescent="0.25">
      <c r="A258" s="24"/>
      <c r="B258" s="43"/>
      <c r="C258" s="37"/>
      <c r="D258" s="37"/>
      <c r="E258" s="37"/>
      <c r="F258" s="37"/>
      <c r="G258" s="37"/>
      <c r="H258" s="37"/>
      <c r="I258" s="37"/>
      <c r="J258" s="44"/>
      <c r="K258" s="41"/>
    </row>
    <row r="259" spans="1:11" x14ac:dyDescent="0.25">
      <c r="A259" s="24">
        <f>+A243+1</f>
        <v>2022</v>
      </c>
      <c r="B259" s="43" t="s">
        <v>2</v>
      </c>
      <c r="C259" s="37">
        <f>+' NEL,SALES,Unbilled ST Calc'!C361</f>
        <v>9141505.8466486018</v>
      </c>
      <c r="D259" s="37">
        <f>+' NEL,SALES,Unbilled ST Calc'!E361</f>
        <v>9293140.8619343638</v>
      </c>
      <c r="E259" s="37">
        <f>+' NEL,SALES,Unbilled ST Calc'!G361</f>
        <v>8679834.8271597289</v>
      </c>
      <c r="F259" s="37">
        <f>+' NEL,SALES,Unbilled ST Calc'!J361</f>
        <v>3720653.0738052088</v>
      </c>
      <c r="G259" s="37">
        <f>+I259-H259</f>
        <v>451615.36305755947</v>
      </c>
      <c r="H259" s="37">
        <f>+C259*0.0011</f>
        <v>10055.656431313462</v>
      </c>
      <c r="I259" s="37">
        <f>+C259-E259</f>
        <v>461671.01948887296</v>
      </c>
      <c r="J259" s="44">
        <f>(I259/C259)</f>
        <v>5.050273196052571E-2</v>
      </c>
      <c r="K259" s="41"/>
    </row>
    <row r="260" spans="1:11" x14ac:dyDescent="0.25">
      <c r="A260" s="49"/>
      <c r="B260" s="43" t="s">
        <v>3</v>
      </c>
      <c r="C260" s="37">
        <f>+' NEL,SALES,Unbilled ST Calc'!C362</f>
        <v>8239664.5872719819</v>
      </c>
      <c r="D260" s="37">
        <f>+' NEL,SALES,Unbilled ST Calc'!E362</f>
        <v>8327874.2503051739</v>
      </c>
      <c r="E260" s="37">
        <f>+' NEL,SALES,Unbilled ST Calc'!G362</f>
        <v>7826034.7694576466</v>
      </c>
      <c r="F260" s="37">
        <f>+' NEL,SALES,Unbilled ST Calc'!J362</f>
        <v>3218813.5929576806</v>
      </c>
      <c r="G260" s="37">
        <f t="shared" ref="G260:G266" si="70">+I260-H260</f>
        <v>404566.18676833605</v>
      </c>
      <c r="H260" s="37">
        <f t="shared" ref="H260:H270" si="71">+C260*0.0011</f>
        <v>9063.6310459991801</v>
      </c>
      <c r="I260" s="37">
        <f t="shared" ref="I260:I266" si="72">+C260-E260</f>
        <v>413629.81781433523</v>
      </c>
      <c r="J260" s="44">
        <f t="shared" ref="J260:J270" si="73">(I260/C260)</f>
        <v>5.0199836829921407E-2</v>
      </c>
      <c r="K260" s="41"/>
    </row>
    <row r="261" spans="1:11" x14ac:dyDescent="0.25">
      <c r="A261" s="49"/>
      <c r="B261" s="43" t="s">
        <v>4</v>
      </c>
      <c r="C261" s="37">
        <f>+' NEL,SALES,Unbilled ST Calc'!C363</f>
        <v>9280554.0363812894</v>
      </c>
      <c r="D261" s="37">
        <f>+' NEL,SALES,Unbilled ST Calc'!E363</f>
        <v>8343792.6670515835</v>
      </c>
      <c r="E261" s="37">
        <f>+' NEL,SALES,Unbilled ST Calc'!G363</f>
        <v>8823064.8229306117</v>
      </c>
      <c r="F261" s="37">
        <f>+' NEL,SALES,Unbilled ST Calc'!J363</f>
        <v>3698085.7488367097</v>
      </c>
      <c r="G261" s="37">
        <f t="shared" si="70"/>
        <v>447280.60401065828</v>
      </c>
      <c r="H261" s="37">
        <f t="shared" si="71"/>
        <v>10208.60944001942</v>
      </c>
      <c r="I261" s="37">
        <f t="shared" si="72"/>
        <v>457489.21345067769</v>
      </c>
      <c r="J261" s="44">
        <f t="shared" si="73"/>
        <v>4.9295463574399241E-2</v>
      </c>
      <c r="K261" s="41"/>
    </row>
    <row r="262" spans="1:11" x14ac:dyDescent="0.25">
      <c r="A262" s="49"/>
      <c r="B262" s="43" t="s">
        <v>5</v>
      </c>
      <c r="C262" s="37">
        <f>+' NEL,SALES,Unbilled ST Calc'!C364</f>
        <v>9553467.0919181332</v>
      </c>
      <c r="D262" s="37">
        <f>+' NEL,SALES,Unbilled ST Calc'!E364</f>
        <v>8633989.5227102228</v>
      </c>
      <c r="E262" s="37">
        <f>+' NEL,SALES,Unbilled ST Calc'!G364</f>
        <v>9117279.4154908396</v>
      </c>
      <c r="F262" s="37">
        <f>+' NEL,SALES,Unbilled ST Calc'!J364</f>
        <v>4181375.6416173261</v>
      </c>
      <c r="G262" s="37">
        <f t="shared" si="70"/>
        <v>425678.8626261836</v>
      </c>
      <c r="H262" s="37">
        <f t="shared" si="71"/>
        <v>10508.813801109947</v>
      </c>
      <c r="I262" s="37">
        <f t="shared" si="72"/>
        <v>436187.67642729357</v>
      </c>
      <c r="J262" s="44">
        <f t="shared" si="73"/>
        <v>4.5657526448831504E-2</v>
      </c>
      <c r="K262" s="41"/>
    </row>
    <row r="263" spans="1:11" x14ac:dyDescent="0.25">
      <c r="A263" s="49"/>
      <c r="B263" s="43" t="s">
        <v>6</v>
      </c>
      <c r="C263" s="37">
        <f>+' NEL,SALES,Unbilled ST Calc'!C365</f>
        <v>10842339.051590769</v>
      </c>
      <c r="D263" s="37">
        <f>+' NEL,SALES,Unbilled ST Calc'!E365</f>
        <v>9720227.4482401572</v>
      </c>
      <c r="E263" s="37">
        <f>+' NEL,SALES,Unbilled ST Calc'!G365</f>
        <v>10369777.857726317</v>
      </c>
      <c r="F263" s="37">
        <f>+' NEL,SALES,Unbilled ST Calc'!J365</f>
        <v>4830926.0511034848</v>
      </c>
      <c r="G263" s="37">
        <f t="shared" si="70"/>
        <v>460634.6209077019</v>
      </c>
      <c r="H263" s="37">
        <f t="shared" si="71"/>
        <v>11926.572956749846</v>
      </c>
      <c r="I263" s="37">
        <f t="shared" si="72"/>
        <v>472561.19386445172</v>
      </c>
      <c r="J263" s="44">
        <f t="shared" si="73"/>
        <v>4.3584801362130283E-2</v>
      </c>
      <c r="K263" s="41"/>
    </row>
    <row r="264" spans="1:11" x14ac:dyDescent="0.25">
      <c r="A264" s="49"/>
      <c r="B264" s="43" t="s">
        <v>7</v>
      </c>
      <c r="C264" s="37">
        <f>+' NEL,SALES,Unbilled ST Calc'!C366</f>
        <v>11324421.179761752</v>
      </c>
      <c r="D264" s="37">
        <f>+' NEL,SALES,Unbilled ST Calc'!E366</f>
        <v>10588281.176035812</v>
      </c>
      <c r="E264" s="37">
        <f>+' NEL,SALES,Unbilled ST Calc'!G366</f>
        <v>10824054.724489091</v>
      </c>
      <c r="F264" s="37">
        <f>+' NEL,SALES,Unbilled ST Calc'!J366</f>
        <v>5066699.5995567646</v>
      </c>
      <c r="G264" s="37">
        <f t="shared" si="70"/>
        <v>487909.59197492362</v>
      </c>
      <c r="H264" s="37">
        <f t="shared" si="71"/>
        <v>12456.863297737929</v>
      </c>
      <c r="I264" s="37">
        <f t="shared" si="72"/>
        <v>500366.45527266152</v>
      </c>
      <c r="J264" s="44">
        <f t="shared" si="73"/>
        <v>4.4184726736134022E-2</v>
      </c>
      <c r="K264" s="41"/>
    </row>
    <row r="265" spans="1:11" x14ac:dyDescent="0.25">
      <c r="A265" s="49"/>
      <c r="B265" s="43" t="s">
        <v>8</v>
      </c>
      <c r="C265" s="37">
        <f>+' NEL,SALES,Unbilled ST Calc'!C367</f>
        <v>12051148.863376185</v>
      </c>
      <c r="D265" s="37">
        <f>+' NEL,SALES,Unbilled ST Calc'!E367</f>
        <v>11211208.31030741</v>
      </c>
      <c r="E265" s="37">
        <f>+' NEL,SALES,Unbilled ST Calc'!G367</f>
        <v>11490325.310610723</v>
      </c>
      <c r="F265" s="37">
        <f>+' NEL,SALES,Unbilled ST Calc'!J367</f>
        <v>5345816.5998600777</v>
      </c>
      <c r="G265" s="37">
        <f t="shared" si="70"/>
        <v>547567.28901574877</v>
      </c>
      <c r="H265" s="37">
        <f t="shared" si="71"/>
        <v>13256.263749713804</v>
      </c>
      <c r="I265" s="37">
        <f t="shared" si="72"/>
        <v>560823.55276546255</v>
      </c>
      <c r="J265" s="44">
        <f t="shared" si="73"/>
        <v>4.6536936778685284E-2</v>
      </c>
      <c r="K265" s="41"/>
    </row>
    <row r="266" spans="1:11" x14ac:dyDescent="0.25">
      <c r="A266" s="49"/>
      <c r="B266" s="43" t="s">
        <v>9</v>
      </c>
      <c r="C266" s="37">
        <f>+' NEL,SALES,Unbilled ST Calc'!C368</f>
        <v>12265436.92195213</v>
      </c>
      <c r="D266" s="37">
        <f>+' NEL,SALES,Unbilled ST Calc'!E368</f>
        <v>11370370.960415035</v>
      </c>
      <c r="E266" s="37">
        <f>+' NEL,SALES,Unbilled ST Calc'!G368</f>
        <v>11663369.577014146</v>
      </c>
      <c r="F266" s="37">
        <f>+' NEL,SALES,Unbilled ST Calc'!J368</f>
        <v>5638815.2164591895</v>
      </c>
      <c r="G266" s="37">
        <f t="shared" si="70"/>
        <v>588575.36432383652</v>
      </c>
      <c r="H266" s="37">
        <f t="shared" si="71"/>
        <v>13491.980614147344</v>
      </c>
      <c r="I266" s="37">
        <f t="shared" si="72"/>
        <v>602067.3449379839</v>
      </c>
      <c r="J266" s="44">
        <f t="shared" si="73"/>
        <v>4.9086497999955528E-2</v>
      </c>
      <c r="K266" s="41"/>
    </row>
    <row r="267" spans="1:11" x14ac:dyDescent="0.25">
      <c r="A267" s="49"/>
      <c r="B267" s="43" t="s">
        <v>10</v>
      </c>
      <c r="C267" s="37">
        <f>+' NEL,SALES,Unbilled ST Calc'!C369</f>
        <v>11307258.74510478</v>
      </c>
      <c r="D267" s="37">
        <f>+' NEL,SALES,Unbilled ST Calc'!E369</f>
        <v>11128519.258779701</v>
      </c>
      <c r="E267" s="37">
        <f>+' NEL,SALES,Unbilled ST Calc'!G369</f>
        <v>10753350.856497614</v>
      </c>
      <c r="F267" s="37">
        <f>+' NEL,SALES,Unbilled ST Calc'!J369</f>
        <v>5263646.8141771024</v>
      </c>
      <c r="G267" s="37">
        <f>+I267-H267</f>
        <v>541469.90398755146</v>
      </c>
      <c r="H267" s="37">
        <f t="shared" si="71"/>
        <v>12437.984619615259</v>
      </c>
      <c r="I267" s="37">
        <f>+C267-E267</f>
        <v>553907.88860716671</v>
      </c>
      <c r="J267" s="44">
        <f t="shared" si="73"/>
        <v>4.8986929643488393E-2</v>
      </c>
      <c r="K267" s="41"/>
    </row>
    <row r="268" spans="1:11" x14ac:dyDescent="0.25">
      <c r="A268" s="49"/>
      <c r="B268" s="43" t="s">
        <v>11</v>
      </c>
      <c r="C268" s="37">
        <f>+' NEL,SALES,Unbilled ST Calc'!C370</f>
        <v>10626691.222986359</v>
      </c>
      <c r="D268" s="37">
        <f>+' NEL,SALES,Unbilled ST Calc'!E370</f>
        <v>10296237.834046241</v>
      </c>
      <c r="E268" s="37">
        <f>+' NEL,SALES,Unbilled ST Calc'!G370</f>
        <v>10105819.173361646</v>
      </c>
      <c r="F268" s="37">
        <f>+' NEL,SALES,Unbilled ST Calc'!J370</f>
        <v>5073228.1534925066</v>
      </c>
      <c r="G268" s="37">
        <f>+I268-H268</f>
        <v>509182.68927942816</v>
      </c>
      <c r="H268" s="37">
        <f t="shared" si="71"/>
        <v>11689.360345284997</v>
      </c>
      <c r="I268" s="37">
        <f>+C268-E268</f>
        <v>520872.04962471314</v>
      </c>
      <c r="J268" s="44">
        <f t="shared" si="73"/>
        <v>4.9015449747709466E-2</v>
      </c>
      <c r="K268" s="41"/>
    </row>
    <row r="269" spans="1:11" x14ac:dyDescent="0.25">
      <c r="A269" s="49"/>
      <c r="B269" s="43" t="s">
        <v>12</v>
      </c>
      <c r="C269" s="37">
        <f>+' NEL,SALES,Unbilled ST Calc'!C371</f>
        <v>8908032.0676953513</v>
      </c>
      <c r="D269" s="37">
        <f>+' NEL,SALES,Unbilled ST Calc'!E371</f>
        <v>9042420.2828444988</v>
      </c>
      <c r="E269" s="37">
        <f>+' NEL,SALES,Unbilled ST Calc'!G371</f>
        <v>8520058.1304069702</v>
      </c>
      <c r="F269" s="37">
        <f>+' NEL,SALES,Unbilled ST Calc'!J371</f>
        <v>4550866.001054978</v>
      </c>
      <c r="G269" s="37">
        <f>+I269-H269</f>
        <v>378175.10201391624</v>
      </c>
      <c r="H269" s="37">
        <f t="shared" si="71"/>
        <v>9798.8352744648873</v>
      </c>
      <c r="I269" s="37">
        <f>+C269-E269</f>
        <v>387973.93728838116</v>
      </c>
      <c r="J269" s="44">
        <f t="shared" si="73"/>
        <v>4.3553271288206775E-2</v>
      </c>
      <c r="K269" s="41"/>
    </row>
    <row r="270" spans="1:11" x14ac:dyDescent="0.25">
      <c r="A270" s="49"/>
      <c r="B270" s="43" t="s">
        <v>13</v>
      </c>
      <c r="C270" s="37">
        <f>+' NEL,SALES,Unbilled ST Calc'!C372</f>
        <v>9176286.9191698618</v>
      </c>
      <c r="D270" s="37">
        <f>+' NEL,SALES,Unbilled ST Calc'!E372</f>
        <v>8912407.1086604074</v>
      </c>
      <c r="E270" s="37">
        <f>+' NEL,SALES,Unbilled ST Calc'!G372</f>
        <v>8737399.3340328597</v>
      </c>
      <c r="F270" s="37">
        <f>+' NEL,SALES,Unbilled ST Calc'!J372</f>
        <v>4375858.2264274303</v>
      </c>
      <c r="G270" s="37">
        <f>+I270-H270</f>
        <v>428793.66952591535</v>
      </c>
      <c r="H270" s="37">
        <f t="shared" si="71"/>
        <v>10093.915611086848</v>
      </c>
      <c r="I270" s="37">
        <f>+C270-E270</f>
        <v>438887.58513700217</v>
      </c>
      <c r="J270" s="44">
        <f t="shared" si="73"/>
        <v>4.7828450549005544E-2</v>
      </c>
      <c r="K270" s="41"/>
    </row>
    <row r="271" spans="1:11" x14ac:dyDescent="0.25">
      <c r="A271" s="51"/>
      <c r="B271" s="43"/>
      <c r="C271" s="37"/>
      <c r="D271" s="37"/>
      <c r="E271" s="37"/>
      <c r="F271" s="37"/>
      <c r="G271" s="37"/>
      <c r="H271" s="37"/>
      <c r="I271" s="37"/>
      <c r="J271" s="44"/>
      <c r="K271" s="41"/>
    </row>
    <row r="272" spans="1:11" x14ac:dyDescent="0.25">
      <c r="A272" s="24" t="s">
        <v>101</v>
      </c>
      <c r="B272" s="43" t="s">
        <v>96</v>
      </c>
      <c r="C272" s="37">
        <f t="shared" ref="C272:I272" si="74">SUM(C259:C270)</f>
        <v>122716806.53385718</v>
      </c>
      <c r="D272" s="37">
        <f t="shared" si="74"/>
        <v>116868469.68133062</v>
      </c>
      <c r="E272" s="37">
        <f t="shared" si="74"/>
        <v>116910368.79917821</v>
      </c>
      <c r="F272" s="37">
        <f t="shared" si="74"/>
        <v>54964784.71934846</v>
      </c>
      <c r="G272" s="37">
        <f t="shared" si="74"/>
        <v>5671449.2474917583</v>
      </c>
      <c r="H272" s="37">
        <f t="shared" si="74"/>
        <v>134988.48718724292</v>
      </c>
      <c r="I272" s="37">
        <f t="shared" si="74"/>
        <v>5806437.7346790023</v>
      </c>
      <c r="J272" s="44">
        <f>(I272/C272)</f>
        <v>4.731574996679061E-2</v>
      </c>
      <c r="K272" s="41"/>
    </row>
    <row r="273" spans="1:11" x14ac:dyDescent="0.25">
      <c r="A273" s="24"/>
      <c r="B273" s="43"/>
      <c r="C273" s="37"/>
      <c r="D273" s="37"/>
      <c r="E273" s="37"/>
      <c r="F273" s="37"/>
      <c r="G273" s="37"/>
      <c r="H273" s="37"/>
      <c r="I273" s="37"/>
      <c r="J273" s="44"/>
      <c r="K273" s="41"/>
    </row>
    <row r="274" spans="1:11" x14ac:dyDescent="0.25">
      <c r="A274" s="24"/>
      <c r="B274" s="43"/>
      <c r="C274" s="37"/>
      <c r="D274" s="37"/>
      <c r="E274" s="37"/>
      <c r="F274" s="37"/>
      <c r="G274" s="37"/>
      <c r="H274" s="37"/>
      <c r="I274" s="37"/>
      <c r="J274" s="44"/>
      <c r="K274" s="41"/>
    </row>
    <row r="275" spans="1:11" x14ac:dyDescent="0.25">
      <c r="A275" s="24">
        <f>+A259+1</f>
        <v>2023</v>
      </c>
      <c r="B275" s="43" t="s">
        <v>2</v>
      </c>
      <c r="C275" s="37">
        <f>+' NEL,SALES,Unbilled ST Calc'!C375</f>
        <v>9243522.2475150246</v>
      </c>
      <c r="D275" s="37">
        <f>+' NEL,SALES,Unbilled ST Calc'!E375</f>
        <v>9390382.9267981835</v>
      </c>
      <c r="E275" s="37">
        <f>+' NEL,SALES,Unbilled ST Calc'!G375</f>
        <v>8776699.1210776176</v>
      </c>
      <c r="F275" s="37">
        <f>+' NEL,SALES,Unbilled ST Calc'!J375</f>
        <v>3762174.4207068635</v>
      </c>
      <c r="G275" s="37">
        <f>+I275-H275</f>
        <v>456655.25196514046</v>
      </c>
      <c r="H275" s="37">
        <f>+C275*0.0011</f>
        <v>10167.874472266527</v>
      </c>
      <c r="I275" s="37">
        <f>+C275-E275</f>
        <v>466823.12643740699</v>
      </c>
      <c r="J275" s="44">
        <f>(I275/C275)</f>
        <v>5.0502731960525654E-2</v>
      </c>
      <c r="K275" s="41"/>
    </row>
    <row r="276" spans="1:11" x14ac:dyDescent="0.25">
      <c r="A276" s="49"/>
      <c r="B276" s="43" t="s">
        <v>3</v>
      </c>
      <c r="C276" s="37">
        <f>+' NEL,SALES,Unbilled ST Calc'!C376</f>
        <v>8330864.3963105762</v>
      </c>
      <c r="D276" s="37">
        <f>+' NEL,SALES,Unbilled ST Calc'!E376</f>
        <v>8420390.111248631</v>
      </c>
      <c r="E276" s="37">
        <f>+' NEL,SALES,Unbilled ST Calc'!G376</f>
        <v>7912656.3629635833</v>
      </c>
      <c r="F276" s="37">
        <f>+' NEL,SALES,Unbilled ST Calc'!J376</f>
        <v>3254440.6724218172</v>
      </c>
      <c r="G276" s="37">
        <f t="shared" ref="G276:G282" si="75">+I276-H276</f>
        <v>409044.08251105127</v>
      </c>
      <c r="H276" s="37">
        <f t="shared" ref="H276:H286" si="76">+C276*0.0011</f>
        <v>9163.9508359416341</v>
      </c>
      <c r="I276" s="37">
        <f t="shared" ref="I276:I282" si="77">+C276-E276</f>
        <v>418208.03334699292</v>
      </c>
      <c r="J276" s="44">
        <f t="shared" ref="J276:J286" si="78">(I276/C276)</f>
        <v>5.0199836829921442E-2</v>
      </c>
      <c r="K276" s="41"/>
    </row>
    <row r="277" spans="1:11" x14ac:dyDescent="0.25">
      <c r="A277" s="49"/>
      <c r="B277" s="43" t="s">
        <v>4</v>
      </c>
      <c r="C277" s="37">
        <f>+' NEL,SALES,Unbilled ST Calc'!C377</f>
        <v>9385274.8330261707</v>
      </c>
      <c r="D277" s="37">
        <f>+' NEL,SALES,Unbilled ST Calc'!E377</f>
        <v>8437249.4719096497</v>
      </c>
      <c r="E277" s="37">
        <f>+' NEL,SALES,Unbilled ST Calc'!G377</f>
        <v>8922623.3593590036</v>
      </c>
      <c r="F277" s="37">
        <f>+' NEL,SALES,Unbilled ST Calc'!J377</f>
        <v>3739814.5598711711</v>
      </c>
      <c r="G277" s="37">
        <f t="shared" si="75"/>
        <v>452327.67135083833</v>
      </c>
      <c r="H277" s="37">
        <f t="shared" si="76"/>
        <v>10323.802316328789</v>
      </c>
      <c r="I277" s="37">
        <f t="shared" si="77"/>
        <v>462651.47366716713</v>
      </c>
      <c r="J277" s="44">
        <f t="shared" si="78"/>
        <v>4.92954635743992E-2</v>
      </c>
      <c r="K277" s="41"/>
    </row>
    <row r="278" spans="1:11" x14ac:dyDescent="0.25">
      <c r="A278" s="49"/>
      <c r="B278" s="43" t="s">
        <v>5</v>
      </c>
      <c r="C278" s="37">
        <f>+' NEL,SALES,Unbilled ST Calc'!C378</f>
        <v>9661921.3585472088</v>
      </c>
      <c r="D278" s="37">
        <f>+' NEL,SALES,Unbilled ST Calc'!E378</f>
        <v>8731752.4226044267</v>
      </c>
      <c r="E278" s="37">
        <f>+' NEL,SALES,Unbilled ST Calc'!G378</f>
        <v>9220781.9285728112</v>
      </c>
      <c r="F278" s="37">
        <f>+' NEL,SALES,Unbilled ST Calc'!J378</f>
        <v>4228844.065839556</v>
      </c>
      <c r="G278" s="37">
        <f t="shared" si="75"/>
        <v>430511.31647999573</v>
      </c>
      <c r="H278" s="37">
        <f t="shared" si="76"/>
        <v>10628.11349440193</v>
      </c>
      <c r="I278" s="37">
        <f t="shared" si="77"/>
        <v>441139.42997439764</v>
      </c>
      <c r="J278" s="44">
        <f t="shared" si="78"/>
        <v>4.5657526448831344E-2</v>
      </c>
      <c r="K278" s="41"/>
    </row>
    <row r="279" spans="1:11" x14ac:dyDescent="0.25">
      <c r="A279" s="49"/>
      <c r="B279" s="43" t="s">
        <v>6</v>
      </c>
      <c r="C279" s="37">
        <f>+' NEL,SALES,Unbilled ST Calc'!C379</f>
        <v>10965417.226271946</v>
      </c>
      <c r="D279" s="37">
        <f>+' NEL,SALES,Unbilled ST Calc'!E379</f>
        <v>9830570.8450070508</v>
      </c>
      <c r="E279" s="37">
        <f>+' NEL,SALES,Unbilled ST Calc'!G379</f>
        <v>10487491.694612002</v>
      </c>
      <c r="F279" s="37">
        <f>+' NEL,SALES,Unbilled ST Calc'!J379</f>
        <v>4885764.9154445082</v>
      </c>
      <c r="G279" s="37">
        <f t="shared" si="75"/>
        <v>465863.57271104486</v>
      </c>
      <c r="H279" s="37">
        <f t="shared" si="76"/>
        <v>12061.958948899141</v>
      </c>
      <c r="I279" s="37">
        <f t="shared" si="77"/>
        <v>477925.53165994398</v>
      </c>
      <c r="J279" s="44">
        <f t="shared" si="78"/>
        <v>4.3584801362130249E-2</v>
      </c>
      <c r="K279" s="41"/>
    </row>
    <row r="280" spans="1:11" x14ac:dyDescent="0.25">
      <c r="A280" s="49"/>
      <c r="B280" s="43" t="s">
        <v>7</v>
      </c>
      <c r="C280" s="37">
        <f>+' NEL,SALES,Unbilled ST Calc'!C380</f>
        <v>11453703.016014397</v>
      </c>
      <c r="D280" s="37">
        <f>+' NEL,SALES,Unbilled ST Calc'!E380</f>
        <v>10708847.147369292</v>
      </c>
      <c r="E280" s="37">
        <f>+' NEL,SALES,Unbilled ST Calc'!G380</f>
        <v>10947624.278134968</v>
      </c>
      <c r="F280" s="37">
        <f>+' NEL,SALES,Unbilled ST Calc'!J380</f>
        <v>5124542.0462101856</v>
      </c>
      <c r="G280" s="37">
        <f t="shared" si="75"/>
        <v>493479.66456181317</v>
      </c>
      <c r="H280" s="37">
        <f t="shared" si="76"/>
        <v>12599.073317615837</v>
      </c>
      <c r="I280" s="37">
        <f t="shared" si="77"/>
        <v>506078.73787942901</v>
      </c>
      <c r="J280" s="44">
        <f t="shared" si="78"/>
        <v>4.4184726736133918E-2</v>
      </c>
      <c r="K280" s="41"/>
    </row>
    <row r="281" spans="1:11" x14ac:dyDescent="0.25">
      <c r="A281" s="49"/>
      <c r="B281" s="43" t="s">
        <v>8</v>
      </c>
      <c r="C281" s="37">
        <f>+' NEL,SALES,Unbilled ST Calc'!C381</f>
        <v>12185876.368441587</v>
      </c>
      <c r="D281" s="37">
        <f>+' NEL,SALES,Unbilled ST Calc'!E381</f>
        <v>11337744.151909083</v>
      </c>
      <c r="E281" s="37">
        <f>+' NEL,SALES,Unbilled ST Calc'!G381</f>
        <v>11618783.010290546</v>
      </c>
      <c r="F281" s="37">
        <f>+' NEL,SALES,Unbilled ST Calc'!J381</f>
        <v>5405580.9045916498</v>
      </c>
      <c r="G281" s="37">
        <f t="shared" si="75"/>
        <v>553688.89414575521</v>
      </c>
      <c r="H281" s="37">
        <f t="shared" si="76"/>
        <v>13404.464005285747</v>
      </c>
      <c r="I281" s="37">
        <f t="shared" si="77"/>
        <v>567093.35815104097</v>
      </c>
      <c r="J281" s="44">
        <f t="shared" si="78"/>
        <v>4.653693677868527E-2</v>
      </c>
      <c r="K281" s="41"/>
    </row>
    <row r="282" spans="1:11" x14ac:dyDescent="0.25">
      <c r="A282" s="49"/>
      <c r="B282" s="43" t="s">
        <v>9</v>
      </c>
      <c r="C282" s="37">
        <f>+' NEL,SALES,Unbilled ST Calc'!C382</f>
        <v>12400884.397664493</v>
      </c>
      <c r="D282" s="37">
        <f>+' NEL,SALES,Unbilled ST Calc'!E382</f>
        <v>11496664.544586185</v>
      </c>
      <c r="E282" s="37">
        <f>+' NEL,SALES,Unbilled ST Calc'!G382</f>
        <v>11792168.410480855</v>
      </c>
      <c r="F282" s="37">
        <f>+' NEL,SALES,Unbilled ST Calc'!J382</f>
        <v>5701084.7704863204</v>
      </c>
      <c r="G282" s="37">
        <f t="shared" si="75"/>
        <v>595075.01434620703</v>
      </c>
      <c r="H282" s="37">
        <f t="shared" si="76"/>
        <v>13640.972837430943</v>
      </c>
      <c r="I282" s="37">
        <f t="shared" si="77"/>
        <v>608715.98718363792</v>
      </c>
      <c r="J282" s="44">
        <f t="shared" si="78"/>
        <v>4.9086497999955535E-2</v>
      </c>
      <c r="K282" s="41"/>
    </row>
    <row r="283" spans="1:11" x14ac:dyDescent="0.25">
      <c r="A283" s="49"/>
      <c r="B283" s="43" t="s">
        <v>10</v>
      </c>
      <c r="C283" s="37">
        <f>+' NEL,SALES,Unbilled ST Calc'!C383</f>
        <v>11430301.330979658</v>
      </c>
      <c r="D283" s="37">
        <f>+' NEL,SALES,Unbilled ST Calc'!E383</f>
        <v>11250526.313847683</v>
      </c>
      <c r="E283" s="37">
        <f>+' NEL,SALES,Unbilled ST Calc'!G383</f>
        <v>10870365.963875085</v>
      </c>
      <c r="F283" s="37">
        <f>+' NEL,SALES,Unbilled ST Calc'!J383</f>
        <v>5320924.4205137221</v>
      </c>
      <c r="G283" s="37">
        <f>+I283-H283</f>
        <v>547362.0356404956</v>
      </c>
      <c r="H283" s="37">
        <f t="shared" si="76"/>
        <v>12573.331464077624</v>
      </c>
      <c r="I283" s="37">
        <f>+C283-E283</f>
        <v>559935.36710457318</v>
      </c>
      <c r="J283" s="44">
        <f t="shared" si="78"/>
        <v>4.8986929643488476E-2</v>
      </c>
      <c r="K283" s="41"/>
    </row>
    <row r="284" spans="1:11" x14ac:dyDescent="0.25">
      <c r="A284" s="49"/>
      <c r="B284" s="43" t="s">
        <v>11</v>
      </c>
      <c r="C284" s="37">
        <f>+' NEL,SALES,Unbilled ST Calc'!C384</f>
        <v>10740069.857704544</v>
      </c>
      <c r="D284" s="37">
        <f>+' NEL,SALES,Unbilled ST Calc'!E384</f>
        <v>10407209.321851209</v>
      </c>
      <c r="E284" s="37">
        <f>+' NEL,SALES,Unbilled ST Calc'!G384</f>
        <v>10213640.503307337</v>
      </c>
      <c r="F284" s="37">
        <f>+' NEL,SALES,Unbilled ST Calc'!J384</f>
        <v>5127355.6019698502</v>
      </c>
      <c r="G284" s="37">
        <f>+I284-H284</f>
        <v>514615.27755373251</v>
      </c>
      <c r="H284" s="37">
        <f t="shared" si="76"/>
        <v>11814.076843474999</v>
      </c>
      <c r="I284" s="37">
        <f>+C284-E284</f>
        <v>526429.3543972075</v>
      </c>
      <c r="J284" s="44">
        <f t="shared" si="78"/>
        <v>4.9015449747709584E-2</v>
      </c>
      <c r="K284" s="41"/>
    </row>
    <row r="285" spans="1:11" x14ac:dyDescent="0.25">
      <c r="A285" s="49"/>
      <c r="B285" s="43" t="s">
        <v>12</v>
      </c>
      <c r="C285" s="37">
        <f>+' NEL,SALES,Unbilled ST Calc'!C385</f>
        <v>9002073.0870843641</v>
      </c>
      <c r="D285" s="37">
        <f>+' NEL,SALES,Unbilled ST Calc'!E385</f>
        <v>9138450.0135721229</v>
      </c>
      <c r="E285" s="37">
        <f>+' NEL,SALES,Unbilled ST Calc'!G385</f>
        <v>8610003.3557663132</v>
      </c>
      <c r="F285" s="37">
        <f>+' NEL,SALES,Unbilled ST Calc'!J385</f>
        <v>4598908.9441640424</v>
      </c>
      <c r="G285" s="37">
        <f>+I285-H285</f>
        <v>382167.4509222582</v>
      </c>
      <c r="H285" s="37">
        <f t="shared" si="76"/>
        <v>9902.2803957928008</v>
      </c>
      <c r="I285" s="37">
        <f>+C285-E285</f>
        <v>392069.731318051</v>
      </c>
      <c r="J285" s="44">
        <f t="shared" si="78"/>
        <v>4.3553271288206845E-2</v>
      </c>
      <c r="K285" s="41"/>
    </row>
    <row r="286" spans="1:11" x14ac:dyDescent="0.25">
      <c r="A286" s="49"/>
      <c r="B286" s="43" t="s">
        <v>13</v>
      </c>
      <c r="C286" s="37">
        <f>+' NEL,SALES,Unbilled ST Calc'!C386</f>
        <v>9273261.2702996731</v>
      </c>
      <c r="D286" s="37">
        <f>+' NEL,SALES,Unbilled ST Calc'!E386</f>
        <v>9006542.5097060744</v>
      </c>
      <c r="E286" s="37">
        <f>+' NEL,SALES,Unbilled ST Calc'!G386</f>
        <v>8829735.552205136</v>
      </c>
      <c r="F286" s="37">
        <f>+' NEL,SALES,Unbilled ST Calc'!J386</f>
        <v>4422101.986663105</v>
      </c>
      <c r="G286" s="37">
        <f>+I286-H286</f>
        <v>433325.13069720741</v>
      </c>
      <c r="H286" s="37">
        <f t="shared" si="76"/>
        <v>10200.58739732964</v>
      </c>
      <c r="I286" s="37">
        <f>+C286-E286</f>
        <v>443525.71809453703</v>
      </c>
      <c r="J286" s="44">
        <f t="shared" si="78"/>
        <v>4.7828450549005627E-2</v>
      </c>
      <c r="K286" s="41"/>
    </row>
    <row r="287" spans="1:11" x14ac:dyDescent="0.25">
      <c r="A287" s="51"/>
      <c r="B287" s="43"/>
      <c r="C287" s="37"/>
      <c r="D287" s="37"/>
      <c r="E287" s="37"/>
      <c r="F287" s="37"/>
      <c r="G287" s="37"/>
      <c r="H287" s="37"/>
      <c r="I287" s="37"/>
      <c r="J287" s="44"/>
      <c r="K287" s="41"/>
    </row>
    <row r="288" spans="1:11" x14ac:dyDescent="0.25">
      <c r="A288" s="24" t="s">
        <v>101</v>
      </c>
      <c r="B288" s="43" t="s">
        <v>96</v>
      </c>
      <c r="C288" s="37">
        <f t="shared" ref="C288:I288" si="79">SUM(C275:C286)</f>
        <v>124073169.38985965</v>
      </c>
      <c r="D288" s="37">
        <f t="shared" si="79"/>
        <v>118156329.78040959</v>
      </c>
      <c r="E288" s="37">
        <f t="shared" si="79"/>
        <v>118202573.54064526</v>
      </c>
      <c r="F288" s="37">
        <f t="shared" si="79"/>
        <v>55571537.308882788</v>
      </c>
      <c r="G288" s="37">
        <f t="shared" si="79"/>
        <v>5734115.3628855404</v>
      </c>
      <c r="H288" s="37">
        <f t="shared" si="79"/>
        <v>136480.48632884561</v>
      </c>
      <c r="I288" s="37">
        <f t="shared" si="79"/>
        <v>5870595.8492143853</v>
      </c>
      <c r="J288" s="44">
        <f>(I288/C288)</f>
        <v>4.7315595128935121E-2</v>
      </c>
      <c r="K288" s="41"/>
    </row>
    <row r="289" spans="1:11" x14ac:dyDescent="0.25">
      <c r="A289" s="24"/>
      <c r="B289" s="43"/>
      <c r="C289" s="37"/>
      <c r="D289" s="37"/>
      <c r="E289" s="37"/>
      <c r="F289" s="37"/>
      <c r="G289" s="37"/>
      <c r="H289" s="37"/>
      <c r="I289" s="37"/>
      <c r="J289" s="44"/>
      <c r="K289" s="41"/>
    </row>
    <row r="290" spans="1:11" x14ac:dyDescent="0.25">
      <c r="A290" s="24"/>
      <c r="B290" s="43"/>
      <c r="C290" s="37"/>
      <c r="D290" s="37"/>
      <c r="E290" s="37"/>
      <c r="F290" s="37"/>
      <c r="G290" s="37"/>
      <c r="H290" s="37"/>
      <c r="I290" s="37"/>
      <c r="J290" s="44"/>
      <c r="K290" s="41"/>
    </row>
    <row r="291" spans="1:11" x14ac:dyDescent="0.25">
      <c r="A291" s="24">
        <f>+A275+1</f>
        <v>2024</v>
      </c>
      <c r="B291" s="43" t="s">
        <v>2</v>
      </c>
      <c r="C291" s="37">
        <f>+' NEL,SALES,Unbilled ST Calc'!C389</f>
        <v>9351770.4486545026</v>
      </c>
      <c r="D291" s="37">
        <f>+' NEL,SALES,Unbilled ST Calc'!E389</f>
        <v>9495350.327638559</v>
      </c>
      <c r="E291" s="37">
        <f>+' NEL,SALES,Unbilled ST Calc'!G389</f>
        <v>8879480.492329739</v>
      </c>
      <c r="F291" s="37">
        <f>+' NEL,SALES,Unbilled ST Calc'!J389</f>
        <v>3806232.1513542859</v>
      </c>
      <c r="G291" s="37">
        <f>+I291-H291</f>
        <v>462003.00883124361</v>
      </c>
      <c r="H291" s="37">
        <f>+C291*0.0011</f>
        <v>10286.947493519954</v>
      </c>
      <c r="I291" s="37">
        <f>+C291-E291</f>
        <v>472289.9563247636</v>
      </c>
      <c r="J291" s="44">
        <f>(I291/C291)</f>
        <v>5.050273196052571E-2</v>
      </c>
      <c r="K291" s="41"/>
    </row>
    <row r="292" spans="1:11" x14ac:dyDescent="0.25">
      <c r="A292" s="49"/>
      <c r="B292" s="43" t="s">
        <v>3</v>
      </c>
      <c r="C292" s="37">
        <f>+' NEL,SALES,Unbilled ST Calc'!C390</f>
        <v>8655555.6755002551</v>
      </c>
      <c r="D292" s="37">
        <f>+' NEL,SALES,Unbilled ST Calc'!E390</f>
        <v>8645999.4719973989</v>
      </c>
      <c r="E292" s="37">
        <f>+' NEL,SALES,Unbilled ST Calc'!G390</f>
        <v>8221048.1929178424</v>
      </c>
      <c r="F292" s="37">
        <f>+' NEL,SALES,Unbilled ST Calc'!J390</f>
        <v>3381280.8722747313</v>
      </c>
      <c r="G292" s="37">
        <f t="shared" ref="G292:G298" si="80">+I292-H292</f>
        <v>424986.37133936241</v>
      </c>
      <c r="H292" s="37">
        <f t="shared" ref="H292:H302" si="81">+C292*0.0011</f>
        <v>9521.1112430502817</v>
      </c>
      <c r="I292" s="37">
        <f t="shared" ref="I292:I298" si="82">+C292-E292</f>
        <v>434507.48258241266</v>
      </c>
      <c r="J292" s="44">
        <f t="shared" ref="J292:J302" si="83">(I292/C292)</f>
        <v>5.0199836829921372E-2</v>
      </c>
      <c r="K292" s="41"/>
    </row>
    <row r="293" spans="1:11" x14ac:dyDescent="0.25">
      <c r="A293" s="49"/>
      <c r="B293" s="43" t="s">
        <v>4</v>
      </c>
      <c r="C293" s="37">
        <f>+' NEL,SALES,Unbilled ST Calc'!C391</f>
        <v>9495599.2451093663</v>
      </c>
      <c r="D293" s="37">
        <f>+' NEL,SALES,Unbilled ST Calc'!E391</f>
        <v>8625013.8688602336</v>
      </c>
      <c r="E293" s="37">
        <f>+' NEL,SALES,Unbilled ST Calc'!G391</f>
        <v>9027509.2784049846</v>
      </c>
      <c r="F293" s="37">
        <f>+' NEL,SALES,Unbilled ST Calc'!J391</f>
        <v>3783776.2818194805</v>
      </c>
      <c r="G293" s="37">
        <f t="shared" si="80"/>
        <v>457644.80753476132</v>
      </c>
      <c r="H293" s="37">
        <f t="shared" si="81"/>
        <v>10445.159169620303</v>
      </c>
      <c r="I293" s="37">
        <f t="shared" si="82"/>
        <v>468089.96670438163</v>
      </c>
      <c r="J293" s="44">
        <f t="shared" si="83"/>
        <v>4.9295463574399234E-2</v>
      </c>
      <c r="K293" s="41"/>
    </row>
    <row r="294" spans="1:11" x14ac:dyDescent="0.25">
      <c r="A294" s="49"/>
      <c r="B294" s="43" t="s">
        <v>5</v>
      </c>
      <c r="C294" s="37">
        <f>+' NEL,SALES,Unbilled ST Calc'!C392</f>
        <v>9776526.4155187178</v>
      </c>
      <c r="D294" s="37">
        <f>+' NEL,SALES,Unbilled ST Calc'!E392</f>
        <v>8834926.106845377</v>
      </c>
      <c r="E294" s="37">
        <f>+' NEL,SALES,Unbilled ST Calc'!G392</f>
        <v>9330154.402124472</v>
      </c>
      <c r="F294" s="37">
        <f>+' NEL,SALES,Unbilled ST Calc'!J392</f>
        <v>4279004.5770985764</v>
      </c>
      <c r="G294" s="37">
        <f t="shared" si="80"/>
        <v>435617.8343371753</v>
      </c>
      <c r="H294" s="37">
        <f t="shared" si="81"/>
        <v>10754.179057070591</v>
      </c>
      <c r="I294" s="37">
        <f t="shared" si="82"/>
        <v>446372.01339424588</v>
      </c>
      <c r="J294" s="44">
        <f t="shared" si="83"/>
        <v>4.5657526448831517E-2</v>
      </c>
      <c r="K294" s="41"/>
    </row>
    <row r="295" spans="1:11" x14ac:dyDescent="0.25">
      <c r="A295" s="49"/>
      <c r="B295" s="43" t="s">
        <v>6</v>
      </c>
      <c r="C295" s="37">
        <f>+' NEL,SALES,Unbilled ST Calc'!C393</f>
        <v>11097007.756767299</v>
      </c>
      <c r="D295" s="37">
        <f>+' NEL,SALES,Unbilled ST Calc'!E393</f>
        <v>9947954.8994609956</v>
      </c>
      <c r="E295" s="37">
        <f>+' NEL,SALES,Unbilled ST Calc'!G393</f>
        <v>10613346.877974577</v>
      </c>
      <c r="F295" s="37">
        <f>+' NEL,SALES,Unbilled ST Calc'!J393</f>
        <v>4944396.555612158</v>
      </c>
      <c r="G295" s="37">
        <f t="shared" si="80"/>
        <v>471454.17026027775</v>
      </c>
      <c r="H295" s="37">
        <f t="shared" si="81"/>
        <v>12206.70853244403</v>
      </c>
      <c r="I295" s="37">
        <f t="shared" si="82"/>
        <v>483660.87879272178</v>
      </c>
      <c r="J295" s="44">
        <f t="shared" si="83"/>
        <v>4.358480136213029E-2</v>
      </c>
      <c r="K295" s="41"/>
    </row>
    <row r="296" spans="1:11" x14ac:dyDescent="0.25">
      <c r="A296" s="49"/>
      <c r="B296" s="43" t="s">
        <v>7</v>
      </c>
      <c r="C296" s="37">
        <f>+' NEL,SALES,Unbilled ST Calc'!C394</f>
        <v>11593799.705058901</v>
      </c>
      <c r="D296" s="37">
        <f>+' NEL,SALES,Unbilled ST Calc'!E394</f>
        <v>10838704.184213098</v>
      </c>
      <c r="E296" s="37">
        <f>+' NEL,SALES,Unbilled ST Calc'!G394</f>
        <v>11081530.833257403</v>
      </c>
      <c r="F296" s="37">
        <f>+' NEL,SALES,Unbilled ST Calc'!J394</f>
        <v>5187223.2046564622</v>
      </c>
      <c r="G296" s="37">
        <f t="shared" si="80"/>
        <v>499515.6921259326</v>
      </c>
      <c r="H296" s="37">
        <f t="shared" si="81"/>
        <v>12753.179675564792</v>
      </c>
      <c r="I296" s="37">
        <f t="shared" si="82"/>
        <v>512268.87180149741</v>
      </c>
      <c r="J296" s="44">
        <f t="shared" si="83"/>
        <v>4.4184726736133904E-2</v>
      </c>
      <c r="K296" s="41"/>
    </row>
    <row r="297" spans="1:11" x14ac:dyDescent="0.25">
      <c r="A297" s="49"/>
      <c r="B297" s="43" t="s">
        <v>8</v>
      </c>
      <c r="C297" s="37">
        <f>+' NEL,SALES,Unbilled ST Calc'!C395</f>
        <v>12333305.165453432</v>
      </c>
      <c r="D297" s="37">
        <f>+' NEL,SALES,Unbilled ST Calc'!E395</f>
        <v>11475594.701898411</v>
      </c>
      <c r="E297" s="37">
        <f>+' NEL,SALES,Unbilled ST Calc'!G395</f>
        <v>11759350.922696492</v>
      </c>
      <c r="F297" s="37">
        <f>+' NEL,SALES,Unbilled ST Calc'!J395</f>
        <v>5470979.425454542</v>
      </c>
      <c r="G297" s="37">
        <f t="shared" si="80"/>
        <v>560387.60707494162</v>
      </c>
      <c r="H297" s="37">
        <f t="shared" si="81"/>
        <v>13566.635681998776</v>
      </c>
      <c r="I297" s="37">
        <f t="shared" si="82"/>
        <v>573954.24275694042</v>
      </c>
      <c r="J297" s="44">
        <f t="shared" si="83"/>
        <v>4.6536936778685395E-2</v>
      </c>
      <c r="K297" s="41"/>
    </row>
    <row r="298" spans="1:11" x14ac:dyDescent="0.25">
      <c r="A298" s="49"/>
      <c r="B298" s="43" t="s">
        <v>9</v>
      </c>
      <c r="C298" s="37">
        <f>+' NEL,SALES,Unbilled ST Calc'!C396</f>
        <v>12549707.893513795</v>
      </c>
      <c r="D298" s="37">
        <f>+' NEL,SALES,Unbilled ST Calc'!E396</f>
        <v>11635162.397056848</v>
      </c>
      <c r="E298" s="37">
        <f>+' NEL,SALES,Unbilled ST Calc'!G396</f>
        <v>11933686.682098804</v>
      </c>
      <c r="F298" s="37">
        <f>+' NEL,SALES,Unbilled ST Calc'!J396</f>
        <v>5769503.7104965001</v>
      </c>
      <c r="G298" s="37">
        <f t="shared" si="80"/>
        <v>602216.53273212572</v>
      </c>
      <c r="H298" s="37">
        <f t="shared" si="81"/>
        <v>13804.678682865175</v>
      </c>
      <c r="I298" s="37">
        <f t="shared" si="82"/>
        <v>616021.21141499095</v>
      </c>
      <c r="J298" s="44">
        <f t="shared" si="83"/>
        <v>4.9086497999955521E-2</v>
      </c>
      <c r="K298" s="41"/>
    </row>
    <row r="299" spans="1:11" x14ac:dyDescent="0.25">
      <c r="A299" s="49"/>
      <c r="B299" s="43" t="s">
        <v>10</v>
      </c>
      <c r="C299" s="37">
        <f>+' NEL,SALES,Unbilled ST Calc'!C397</f>
        <v>11565880.626083752</v>
      </c>
      <c r="D299" s="37">
        <f>+' NEL,SALES,Unbilled ST Calc'!E397</f>
        <v>11384769.360404478</v>
      </c>
      <c r="E299" s="37">
        <f>+' NEL,SALES,Unbilled ST Calc'!G397</f>
        <v>10999303.645588802</v>
      </c>
      <c r="F299" s="37">
        <f>+' NEL,SALES,Unbilled ST Calc'!J397</f>
        <v>5384037.9956808239</v>
      </c>
      <c r="G299" s="37">
        <f>+I299-H299</f>
        <v>553854.51180625788</v>
      </c>
      <c r="H299" s="37">
        <f t="shared" si="81"/>
        <v>12722.468688692128</v>
      </c>
      <c r="I299" s="37">
        <f>+C299-E299</f>
        <v>566576.98049494997</v>
      </c>
      <c r="J299" s="44">
        <f t="shared" si="83"/>
        <v>4.8986929643488365E-2</v>
      </c>
      <c r="K299" s="41"/>
    </row>
    <row r="300" spans="1:11" x14ac:dyDescent="0.25">
      <c r="A300" s="49"/>
      <c r="B300" s="43" t="s">
        <v>11</v>
      </c>
      <c r="C300" s="37">
        <f>+' NEL,SALES,Unbilled ST Calc'!C398</f>
        <v>10864018.871521337</v>
      </c>
      <c r="D300" s="37">
        <f>+' NEL,SALES,Unbilled ST Calc'!E398</f>
        <v>10529022.701196939</v>
      </c>
      <c r="E300" s="37">
        <f>+' NEL,SALES,Unbilled ST Calc'!G398</f>
        <v>10331514.100466115</v>
      </c>
      <c r="F300" s="37">
        <f>+' NEL,SALES,Unbilled ST Calc'!J398</f>
        <v>5186529.3949500015</v>
      </c>
      <c r="G300" s="37">
        <f>+I300-H300</f>
        <v>520554.3502965481</v>
      </c>
      <c r="H300" s="37">
        <f t="shared" si="81"/>
        <v>11950.420758673472</v>
      </c>
      <c r="I300" s="37">
        <f>+C300-E300</f>
        <v>532504.77105522156</v>
      </c>
      <c r="J300" s="44">
        <f t="shared" si="83"/>
        <v>4.901544974770948E-2</v>
      </c>
      <c r="K300" s="41"/>
    </row>
    <row r="301" spans="1:11" x14ac:dyDescent="0.25">
      <c r="A301" s="49"/>
      <c r="B301" s="43" t="s">
        <v>12</v>
      </c>
      <c r="C301" s="37">
        <f>+' NEL,SALES,Unbilled ST Calc'!C399</f>
        <v>9103850.4401293732</v>
      </c>
      <c r="D301" s="37">
        <f>+' NEL,SALES,Unbilled ST Calc'!E399</f>
        <v>9242973.2019723393</v>
      </c>
      <c r="E301" s="37">
        <f>+' NEL,SALES,Unbilled ST Calc'!G399</f>
        <v>8707347.9721431583</v>
      </c>
      <c r="F301" s="37">
        <f>+' NEL,SALES,Unbilled ST Calc'!J399</f>
        <v>4650904.1651208224</v>
      </c>
      <c r="G301" s="37">
        <f>+I301-H301</f>
        <v>386488.23250207258</v>
      </c>
      <c r="H301" s="37">
        <f t="shared" si="81"/>
        <v>10014.235484142311</v>
      </c>
      <c r="I301" s="37">
        <f>+C301-E301</f>
        <v>396502.46798621491</v>
      </c>
      <c r="J301" s="44">
        <f t="shared" si="83"/>
        <v>4.3553271288206741E-2</v>
      </c>
      <c r="K301" s="41"/>
    </row>
    <row r="302" spans="1:11" x14ac:dyDescent="0.25">
      <c r="A302" s="49"/>
      <c r="B302" s="43" t="s">
        <v>13</v>
      </c>
      <c r="C302" s="37">
        <f>+' NEL,SALES,Unbilled ST Calc'!C400</f>
        <v>9377315.2878819965</v>
      </c>
      <c r="D302" s="37">
        <f>+' NEL,SALES,Unbilled ST Calc'!E400</f>
        <v>9107995.1941330433</v>
      </c>
      <c r="E302" s="37">
        <f>+' NEL,SALES,Unbilled ST Calc'!G400</f>
        <v>8928812.8273530994</v>
      </c>
      <c r="F302" s="37">
        <f>+' NEL,SALES,Unbilled ST Calc'!J400</f>
        <v>4471721.7983408794</v>
      </c>
      <c r="G302" s="37">
        <f>+I302-H302</f>
        <v>438187.4137122269</v>
      </c>
      <c r="H302" s="37">
        <f t="shared" si="81"/>
        <v>10315.046816670198</v>
      </c>
      <c r="I302" s="37">
        <f>+C302-E302</f>
        <v>448502.46052889712</v>
      </c>
      <c r="J302" s="44">
        <f t="shared" si="83"/>
        <v>4.7828450549005475E-2</v>
      </c>
      <c r="K302" s="41"/>
    </row>
    <row r="303" spans="1:11" x14ac:dyDescent="0.25">
      <c r="A303" s="51"/>
      <c r="B303" s="43"/>
      <c r="C303" s="37"/>
      <c r="D303" s="37"/>
      <c r="E303" s="37"/>
      <c r="F303" s="37"/>
      <c r="G303" s="37"/>
      <c r="H303" s="37"/>
      <c r="I303" s="37"/>
      <c r="J303" s="44"/>
      <c r="K303" s="41"/>
    </row>
    <row r="304" spans="1:11" x14ac:dyDescent="0.25">
      <c r="A304" s="24" t="s">
        <v>101</v>
      </c>
      <c r="B304" s="43" t="s">
        <v>96</v>
      </c>
      <c r="C304" s="37">
        <f t="shared" ref="C304:I304" si="84">SUM(C291:C302)</f>
        <v>125764337.53119273</v>
      </c>
      <c r="D304" s="37">
        <f t="shared" si="84"/>
        <v>119763466.41567771</v>
      </c>
      <c r="E304" s="37">
        <f t="shared" si="84"/>
        <v>119813086.2273555</v>
      </c>
      <c r="F304" s="37">
        <f t="shared" si="84"/>
        <v>56315590.132859267</v>
      </c>
      <c r="G304" s="37">
        <f t="shared" si="84"/>
        <v>5812910.5325529268</v>
      </c>
      <c r="H304" s="37">
        <f t="shared" si="84"/>
        <v>138340.77128431201</v>
      </c>
      <c r="I304" s="37">
        <f t="shared" si="84"/>
        <v>5951251.3038372379</v>
      </c>
      <c r="J304" s="44">
        <f>(I304/C304)</f>
        <v>4.7320658786606955E-2</v>
      </c>
      <c r="K304" s="41"/>
    </row>
    <row r="305" spans="1:11" x14ac:dyDescent="0.25">
      <c r="A305" s="24"/>
      <c r="B305" s="43"/>
      <c r="C305" s="37"/>
      <c r="D305" s="37"/>
      <c r="E305" s="37"/>
      <c r="F305" s="37"/>
      <c r="G305" s="37"/>
      <c r="H305" s="37"/>
      <c r="I305" s="37"/>
      <c r="J305" s="44"/>
      <c r="K305" s="41"/>
    </row>
    <row r="306" spans="1:11" x14ac:dyDescent="0.25">
      <c r="A306" s="24"/>
      <c r="B306" s="43"/>
      <c r="C306" s="37"/>
      <c r="D306" s="37"/>
      <c r="E306" s="37"/>
      <c r="F306" s="37"/>
      <c r="G306" s="37"/>
      <c r="H306" s="37"/>
      <c r="I306" s="37"/>
      <c r="J306" s="44"/>
      <c r="K306" s="41"/>
    </row>
    <row r="307" spans="1:11" x14ac:dyDescent="0.25">
      <c r="A307" s="24">
        <f>+A291+1</f>
        <v>2025</v>
      </c>
      <c r="B307" s="43" t="s">
        <v>2</v>
      </c>
      <c r="C307" s="37">
        <f>+' NEL,SALES,Unbilled ST Calc'!C403</f>
        <v>9462381.7256861553</v>
      </c>
      <c r="D307" s="37">
        <f>+' NEL,SALES,Unbilled ST Calc'!E403</f>
        <v>9604975.726576522</v>
      </c>
      <c r="E307" s="37">
        <f>+' NEL,SALES,Unbilled ST Calc'!G403</f>
        <v>8984505.59768565</v>
      </c>
      <c r="F307" s="37">
        <f>+' NEL,SALES,Unbilled ST Calc'!J403</f>
        <v>3851251.6694500074</v>
      </c>
      <c r="G307" s="37">
        <f>+I307-H307</f>
        <v>467467.50810225052</v>
      </c>
      <c r="H307" s="37">
        <f>+C307*0.0011</f>
        <v>10408.619898254772</v>
      </c>
      <c r="I307" s="37">
        <f>+C307-E307</f>
        <v>477876.12800050527</v>
      </c>
      <c r="J307" s="44">
        <f>(I307/C307)</f>
        <v>5.0502731960525779E-2</v>
      </c>
      <c r="K307" s="41"/>
    </row>
    <row r="308" spans="1:11" x14ac:dyDescent="0.25">
      <c r="A308" s="49"/>
      <c r="B308" s="43" t="s">
        <v>3</v>
      </c>
      <c r="C308" s="37">
        <f>+' NEL,SALES,Unbilled ST Calc'!C404</f>
        <v>8527176.8782740813</v>
      </c>
      <c r="D308" s="37">
        <f>+' NEL,SALES,Unbilled ST Calc'!E404</f>
        <v>8619235.7873996887</v>
      </c>
      <c r="E308" s="37">
        <f>+' NEL,SALES,Unbilled ST Calc'!G404</f>
        <v>8099113.990364844</v>
      </c>
      <c r="F308" s="37">
        <f>+' NEL,SALES,Unbilled ST Calc'!J404</f>
        <v>3331129.8724151631</v>
      </c>
      <c r="G308" s="37">
        <f t="shared" ref="G308:G314" si="85">+I308-H308</f>
        <v>418682.99334313581</v>
      </c>
      <c r="H308" s="37">
        <f t="shared" ref="H308:H318" si="86">+C308*0.0011</f>
        <v>9379.8945661014895</v>
      </c>
      <c r="I308" s="37">
        <f t="shared" ref="I308:I314" si="87">+C308-E308</f>
        <v>428062.8879092373</v>
      </c>
      <c r="J308" s="44">
        <f t="shared" ref="J308:J318" si="88">(I308/C308)</f>
        <v>5.0199836829921386E-2</v>
      </c>
      <c r="K308" s="41"/>
    </row>
    <row r="309" spans="1:11" x14ac:dyDescent="0.25">
      <c r="A309" s="49"/>
      <c r="B309" s="43" t="s">
        <v>4</v>
      </c>
      <c r="C309" s="37">
        <f>+' NEL,SALES,Unbilled ST Calc'!C405</f>
        <v>9609242.3607709929</v>
      </c>
      <c r="D309" s="37">
        <f>+' NEL,SALES,Unbilled ST Calc'!E405</f>
        <v>8637619.7461652737</v>
      </c>
      <c r="E309" s="37">
        <f>+' NEL,SALES,Unbilled ST Calc'!G405</f>
        <v>9135550.3039980326</v>
      </c>
      <c r="F309" s="37">
        <f>+' NEL,SALES,Unbilled ST Calc'!J405</f>
        <v>3829060.430247922</v>
      </c>
      <c r="G309" s="37">
        <f t="shared" si="85"/>
        <v>463121.89017611224</v>
      </c>
      <c r="H309" s="37">
        <f t="shared" si="86"/>
        <v>10570.166596848092</v>
      </c>
      <c r="I309" s="37">
        <f t="shared" si="87"/>
        <v>473692.05677296035</v>
      </c>
      <c r="J309" s="44">
        <f t="shared" si="88"/>
        <v>4.9295463574399206E-2</v>
      </c>
      <c r="K309" s="41"/>
    </row>
    <row r="310" spans="1:11" x14ac:dyDescent="0.25">
      <c r="A310" s="49"/>
      <c r="B310" s="43" t="s">
        <v>5</v>
      </c>
      <c r="C310" s="37">
        <f>+' NEL,SALES,Unbilled ST Calc'!C406</f>
        <v>9894125.7956456542</v>
      </c>
      <c r="D310" s="37">
        <f>+' NEL,SALES,Unbilled ST Calc'!E406</f>
        <v>8940969.2675349042</v>
      </c>
      <c r="E310" s="37">
        <f>+' NEL,SALES,Unbilled ST Calc'!G406</f>
        <v>9442384.4854428973</v>
      </c>
      <c r="F310" s="37">
        <f>+' NEL,SALES,Unbilled ST Calc'!J406</f>
        <v>4330475.6481559156</v>
      </c>
      <c r="G310" s="37">
        <f t="shared" si="85"/>
        <v>440857.77182754665</v>
      </c>
      <c r="H310" s="37">
        <f t="shared" si="86"/>
        <v>10883.538375210221</v>
      </c>
      <c r="I310" s="37">
        <f t="shared" si="87"/>
        <v>451741.3102027569</v>
      </c>
      <c r="J310" s="44">
        <f t="shared" si="88"/>
        <v>4.5657526448831441E-2</v>
      </c>
      <c r="K310" s="41"/>
    </row>
    <row r="311" spans="1:11" x14ac:dyDescent="0.25">
      <c r="A311" s="49"/>
      <c r="B311" s="43" t="s">
        <v>6</v>
      </c>
      <c r="C311" s="37">
        <f>+' NEL,SALES,Unbilled ST Calc'!C407</f>
        <v>11229671.529816363</v>
      </c>
      <c r="D311" s="37">
        <f>+' NEL,SALES,Unbilled ST Calc'!E407</f>
        <v>10067197.783918545</v>
      </c>
      <c r="E311" s="37">
        <f>+' NEL,SALES,Unbilled ST Calc'!G407</f>
        <v>10740228.526827347</v>
      </c>
      <c r="F311" s="37">
        <f>+' NEL,SALES,Unbilled ST Calc'!J407</f>
        <v>5003506.3910647184</v>
      </c>
      <c r="G311" s="37">
        <f t="shared" si="85"/>
        <v>477090.36430621846</v>
      </c>
      <c r="H311" s="37">
        <f t="shared" si="86"/>
        <v>12352.638682798</v>
      </c>
      <c r="I311" s="37">
        <f t="shared" si="87"/>
        <v>489443.00298901647</v>
      </c>
      <c r="J311" s="44">
        <f t="shared" si="88"/>
        <v>4.3584801362130339E-2</v>
      </c>
      <c r="K311" s="41"/>
    </row>
    <row r="312" spans="1:11" x14ac:dyDescent="0.25">
      <c r="A312" s="49"/>
      <c r="B312" s="43" t="s">
        <v>7</v>
      </c>
      <c r="C312" s="37">
        <f>+' NEL,SALES,Unbilled ST Calc'!C408</f>
        <v>11733493.641114961</v>
      </c>
      <c r="D312" s="37">
        <f>+' NEL,SALES,Unbilled ST Calc'!E408</f>
        <v>10968834.656032635</v>
      </c>
      <c r="E312" s="37">
        <f>+' NEL,SALES,Unbilled ST Calc'!G408</f>
        <v>11215052.430922132</v>
      </c>
      <c r="F312" s="37">
        <f>+' NEL,SALES,Unbilled ST Calc'!J408</f>
        <v>5249724.1659542155</v>
      </c>
      <c r="G312" s="37">
        <f t="shared" si="85"/>
        <v>505534.36718760291</v>
      </c>
      <c r="H312" s="37">
        <f t="shared" si="86"/>
        <v>12906.843005226458</v>
      </c>
      <c r="I312" s="37">
        <f t="shared" si="87"/>
        <v>518441.21019282937</v>
      </c>
      <c r="J312" s="44">
        <f t="shared" si="88"/>
        <v>4.4184726736133904E-2</v>
      </c>
      <c r="K312" s="41"/>
    </row>
    <row r="313" spans="1:11" x14ac:dyDescent="0.25">
      <c r="A313" s="49"/>
      <c r="B313" s="43" t="s">
        <v>8</v>
      </c>
      <c r="C313" s="37">
        <f>+' NEL,SALES,Unbilled ST Calc'!C409</f>
        <v>12479943.635514583</v>
      </c>
      <c r="D313" s="37">
        <f>+' NEL,SALES,Unbilled ST Calc'!E409</f>
        <v>11612862.09142942</v>
      </c>
      <c r="E313" s="37">
        <f>+' NEL,SALES,Unbilled ST Calc'!G409</f>
        <v>11899165.287547085</v>
      </c>
      <c r="F313" s="37">
        <f>+' NEL,SALES,Unbilled ST Calc'!J409</f>
        <v>5536027.3620718792</v>
      </c>
      <c r="G313" s="37">
        <f t="shared" si="85"/>
        <v>567050.40996843192</v>
      </c>
      <c r="H313" s="37">
        <f t="shared" si="86"/>
        <v>13727.937999066042</v>
      </c>
      <c r="I313" s="37">
        <f t="shared" si="87"/>
        <v>580778.347967498</v>
      </c>
      <c r="J313" s="44">
        <f t="shared" si="88"/>
        <v>4.6536936778685291E-2</v>
      </c>
      <c r="K313" s="41"/>
    </row>
    <row r="314" spans="1:11" x14ac:dyDescent="0.25">
      <c r="A314" s="49"/>
      <c r="B314" s="43" t="s">
        <v>9</v>
      </c>
      <c r="C314" s="37">
        <f>+' NEL,SALES,Unbilled ST Calc'!C410</f>
        <v>12698676.731394159</v>
      </c>
      <c r="D314" s="37">
        <f>+' NEL,SALES,Unbilled ST Calc'!E410</f>
        <v>11773381.054582847</v>
      </c>
      <c r="E314" s="37">
        <f>+' NEL,SALES,Unbilled ST Calc'!G410</f>
        <v>12075343.161416499</v>
      </c>
      <c r="F314" s="37">
        <f>+' NEL,SALES,Unbilled ST Calc'!J410</f>
        <v>5837989.4689055327</v>
      </c>
      <c r="G314" s="37">
        <f t="shared" si="85"/>
        <v>609365.02557312616</v>
      </c>
      <c r="H314" s="37">
        <f t="shared" si="86"/>
        <v>13968.544404533575</v>
      </c>
      <c r="I314" s="37">
        <f t="shared" si="87"/>
        <v>623333.56997765973</v>
      </c>
      <c r="J314" s="44">
        <f t="shared" si="88"/>
        <v>4.9086497999955417E-2</v>
      </c>
      <c r="K314" s="41"/>
    </row>
    <row r="315" spans="1:11" x14ac:dyDescent="0.25">
      <c r="A315" s="49"/>
      <c r="B315" s="43" t="s">
        <v>10</v>
      </c>
      <c r="C315" s="37">
        <f>+' NEL,SALES,Unbilled ST Calc'!C411</f>
        <v>11703663.550058704</v>
      </c>
      <c r="D315" s="37">
        <f>+' NEL,SALES,Unbilled ST Calc'!E411</f>
        <v>11520149.093008228</v>
      </c>
      <c r="E315" s="37">
        <f>+' NEL,SALES,Unbilled ST Calc'!G411</f>
        <v>11130337.007160919</v>
      </c>
      <c r="F315" s="37">
        <f>+' NEL,SALES,Unbilled ST Calc'!J411</f>
        <v>5448177.3830582239</v>
      </c>
      <c r="G315" s="37">
        <f>+I315-H315</f>
        <v>560452.51299272047</v>
      </c>
      <c r="H315" s="37">
        <f t="shared" si="86"/>
        <v>12874.029905064575</v>
      </c>
      <c r="I315" s="37">
        <f>+C315-E315</f>
        <v>573326.54289778508</v>
      </c>
      <c r="J315" s="44">
        <f t="shared" si="88"/>
        <v>4.8986929643488372E-2</v>
      </c>
      <c r="K315" s="41"/>
    </row>
    <row r="316" spans="1:11" x14ac:dyDescent="0.25">
      <c r="A316" s="49"/>
      <c r="B316" s="43" t="s">
        <v>11</v>
      </c>
      <c r="C316" s="37">
        <f>+' NEL,SALES,Unbilled ST Calc'!C412</f>
        <v>10992446.762590818</v>
      </c>
      <c r="D316" s="37">
        <f>+' NEL,SALES,Unbilled ST Calc'!E412</f>
        <v>10653983.000534117</v>
      </c>
      <c r="E316" s="37">
        <f>+' NEL,SALES,Unbilled ST Calc'!G412</f>
        <v>10453647.040694676</v>
      </c>
      <c r="F316" s="37">
        <f>+' NEL,SALES,Unbilled ST Calc'!J412</f>
        <v>5247841.4232187839</v>
      </c>
      <c r="G316" s="37">
        <f>+I316-H316</f>
        <v>526708.03045729187</v>
      </c>
      <c r="H316" s="37">
        <f t="shared" si="86"/>
        <v>12091.691438849901</v>
      </c>
      <c r="I316" s="37">
        <f>+C316-E316</f>
        <v>538799.72189614177</v>
      </c>
      <c r="J316" s="44">
        <f t="shared" si="88"/>
        <v>4.9015449747709459E-2</v>
      </c>
      <c r="K316" s="41"/>
    </row>
    <row r="317" spans="1:11" x14ac:dyDescent="0.25">
      <c r="A317" s="49"/>
      <c r="B317" s="43" t="s">
        <v>12</v>
      </c>
      <c r="C317" s="37">
        <f>+' NEL,SALES,Unbilled ST Calc'!C413</f>
        <v>9212216.9585000817</v>
      </c>
      <c r="D317" s="37">
        <f>+' NEL,SALES,Unbilled ST Calc'!E413</f>
        <v>9352570.5898506939</v>
      </c>
      <c r="E317" s="37">
        <f>+' NEL,SALES,Unbilled ST Calc'!G413</f>
        <v>8810994.7741407081</v>
      </c>
      <c r="F317" s="37">
        <f>+' NEL,SALES,Unbilled ST Calc'!J413</f>
        <v>4706265.6075087981</v>
      </c>
      <c r="G317" s="37">
        <f>+I317-H317</f>
        <v>391088.74570502341</v>
      </c>
      <c r="H317" s="37">
        <f t="shared" si="86"/>
        <v>10133.43865435009</v>
      </c>
      <c r="I317" s="37">
        <f>+C317-E317</f>
        <v>401222.18435937352</v>
      </c>
      <c r="J317" s="44">
        <f t="shared" si="88"/>
        <v>4.3553271288206817E-2</v>
      </c>
      <c r="K317" s="41"/>
    </row>
    <row r="318" spans="1:11" x14ac:dyDescent="0.25">
      <c r="A318" s="49"/>
      <c r="B318" s="43" t="s">
        <v>13</v>
      </c>
      <c r="C318" s="37">
        <f>+' NEL,SALES,Unbilled ST Calc'!C414</f>
        <v>9487461.740882393</v>
      </c>
      <c r="D318" s="37">
        <f>+' NEL,SALES,Unbilled ST Calc'!E414</f>
        <v>9215709.8690267019</v>
      </c>
      <c r="E318" s="37">
        <f>+' NEL,SALES,Unbilled ST Calc'!G414</f>
        <v>9033691.1461730171</v>
      </c>
      <c r="F318" s="37">
        <f>+' NEL,SALES,Unbilled ST Calc'!J414</f>
        <v>4524246.8846551143</v>
      </c>
      <c r="G318" s="37">
        <f>+I318-H318</f>
        <v>443334.38679440523</v>
      </c>
      <c r="H318" s="37">
        <f t="shared" si="86"/>
        <v>10436.207914970633</v>
      </c>
      <c r="I318" s="37">
        <f>+C318-E318</f>
        <v>453770.59470937587</v>
      </c>
      <c r="J318" s="44">
        <f t="shared" si="88"/>
        <v>4.7828450549005572E-2</v>
      </c>
      <c r="K318" s="41"/>
    </row>
    <row r="319" spans="1:11" x14ac:dyDescent="0.25">
      <c r="A319" s="51"/>
      <c r="B319" s="43"/>
      <c r="C319" s="37"/>
      <c r="D319" s="37"/>
      <c r="E319" s="37"/>
      <c r="F319" s="37"/>
      <c r="G319" s="37"/>
      <c r="H319" s="37"/>
      <c r="I319" s="37"/>
      <c r="J319" s="44"/>
      <c r="K319" s="41"/>
    </row>
    <row r="320" spans="1:11" x14ac:dyDescent="0.25">
      <c r="A320" s="24" t="s">
        <v>101</v>
      </c>
      <c r="B320" s="43" t="s">
        <v>96</v>
      </c>
      <c r="C320" s="37">
        <f t="shared" ref="C320:I320" si="89">SUM(C307:C318)</f>
        <v>127030501.31024897</v>
      </c>
      <c r="D320" s="37">
        <f t="shared" si="89"/>
        <v>120967488.6660596</v>
      </c>
      <c r="E320" s="37">
        <f t="shared" si="89"/>
        <v>121020013.7523738</v>
      </c>
      <c r="F320" s="37">
        <f t="shared" si="89"/>
        <v>56895696.30670628</v>
      </c>
      <c r="G320" s="37">
        <f t="shared" si="89"/>
        <v>5870754.0064338651</v>
      </c>
      <c r="H320" s="37">
        <f t="shared" si="89"/>
        <v>139733.55144127383</v>
      </c>
      <c r="I320" s="37">
        <f t="shared" si="89"/>
        <v>6010487.5578751396</v>
      </c>
      <c r="J320" s="44">
        <f>(I320/C320)</f>
        <v>4.7315310070261102E-2</v>
      </c>
      <c r="K320" s="41"/>
    </row>
    <row r="321" spans="1:11" x14ac:dyDescent="0.25">
      <c r="A321" s="24"/>
      <c r="B321" s="43"/>
      <c r="C321" s="37"/>
      <c r="D321" s="37"/>
      <c r="E321" s="37"/>
      <c r="F321" s="37"/>
      <c r="G321" s="37"/>
      <c r="H321" s="37"/>
      <c r="I321" s="37"/>
      <c r="J321" s="44"/>
      <c r="K321" s="41"/>
    </row>
    <row r="322" spans="1:11" x14ac:dyDescent="0.25">
      <c r="A322" s="24"/>
      <c r="B322" s="43"/>
      <c r="C322" s="37"/>
      <c r="D322" s="37"/>
      <c r="E322" s="37"/>
      <c r="F322" s="37"/>
      <c r="G322" s="37"/>
      <c r="H322" s="37"/>
      <c r="I322" s="37"/>
      <c r="J322" s="44"/>
      <c r="K322" s="41"/>
    </row>
    <row r="323" spans="1:11" x14ac:dyDescent="0.25">
      <c r="A323" s="24">
        <f>+A307+1</f>
        <v>2026</v>
      </c>
      <c r="B323" s="43" t="s">
        <v>2</v>
      </c>
      <c r="C323" s="37">
        <f>+' NEL,SALES,Unbilled ST Calc'!C417</f>
        <v>9584990.6770840678</v>
      </c>
      <c r="D323" s="37">
        <f>+' NEL,SALES,Unbilled ST Calc'!E417</f>
        <v>9724015.0267161932</v>
      </c>
      <c r="E323" s="37">
        <f>+' NEL,SALES,Unbilled ST Calc'!G417</f>
        <v>9100922.4620751534</v>
      </c>
      <c r="F323" s="37">
        <f>+' NEL,SALES,Unbilled ST Calc'!J417</f>
        <v>3901154.320014074</v>
      </c>
      <c r="G323" s="37">
        <f>+I323-H323</f>
        <v>473524.72526412201</v>
      </c>
      <c r="H323" s="37">
        <f>+C323*0.0011</f>
        <v>10543.489744792476</v>
      </c>
      <c r="I323" s="37">
        <f>+C323-E323</f>
        <v>484068.21500891447</v>
      </c>
      <c r="J323" s="44">
        <f>(I323/C323)</f>
        <v>5.0502731960525703E-2</v>
      </c>
      <c r="K323" s="41"/>
    </row>
    <row r="324" spans="1:11" x14ac:dyDescent="0.25">
      <c r="A324" s="49"/>
      <c r="B324" s="43" t="s">
        <v>3</v>
      </c>
      <c r="C324" s="37">
        <f>+' NEL,SALES,Unbilled ST Calc'!C418</f>
        <v>8638616.7091309577</v>
      </c>
      <c r="D324" s="37">
        <f>+' NEL,SALES,Unbilled ST Calc'!E418</f>
        <v>8731450.1914570313</v>
      </c>
      <c r="E324" s="37">
        <f>+' NEL,SALES,Unbilled ST Calc'!G418</f>
        <v>8204959.5598963508</v>
      </c>
      <c r="F324" s="37">
        <f>+' NEL,SALES,Unbilled ST Calc'!J418</f>
        <v>3374663.6884533931</v>
      </c>
      <c r="G324" s="37">
        <f t="shared" ref="G324:G330" si="90">+I324-H324</f>
        <v>424154.67085456284</v>
      </c>
      <c r="H324" s="37">
        <f t="shared" ref="H324:H334" si="91">+C324*0.0011</f>
        <v>9502.4783800440546</v>
      </c>
      <c r="I324" s="37">
        <f t="shared" ref="I324:I330" si="92">+C324-E324</f>
        <v>433657.14923460688</v>
      </c>
      <c r="J324" s="44">
        <f t="shared" ref="J324:J334" si="93">(I324/C324)</f>
        <v>5.0199836829921428E-2</v>
      </c>
      <c r="K324" s="41"/>
    </row>
    <row r="325" spans="1:11" x14ac:dyDescent="0.25">
      <c r="A325" s="49"/>
      <c r="B325" s="43" t="s">
        <v>4</v>
      </c>
      <c r="C325" s="37">
        <f>+' NEL,SALES,Unbilled ST Calc'!C419</f>
        <v>9736321.4679049812</v>
      </c>
      <c r="D325" s="37">
        <f>+' NEL,SALES,Unbilled ST Calc'!E419</f>
        <v>8751330.1661285628</v>
      </c>
      <c r="E325" s="37">
        <f>+' NEL,SALES,Unbilled ST Calc'!G419</f>
        <v>9256364.9876352306</v>
      </c>
      <c r="F325" s="37">
        <f>+' NEL,SALES,Unbilled ST Calc'!J419</f>
        <v>3879698.5099600614</v>
      </c>
      <c r="G325" s="37">
        <f t="shared" si="90"/>
        <v>469246.52665505512</v>
      </c>
      <c r="H325" s="37">
        <f t="shared" si="91"/>
        <v>10709.95361469548</v>
      </c>
      <c r="I325" s="37">
        <f t="shared" si="92"/>
        <v>479956.48026975058</v>
      </c>
      <c r="J325" s="44">
        <f t="shared" si="93"/>
        <v>4.9295463574399165E-2</v>
      </c>
      <c r="K325" s="41"/>
    </row>
    <row r="326" spans="1:11" x14ac:dyDescent="0.25">
      <c r="A326" s="49"/>
      <c r="B326" s="43" t="s">
        <v>5</v>
      </c>
      <c r="C326" s="37">
        <f>+' NEL,SALES,Unbilled ST Calc'!C420</f>
        <v>10026908.23955461</v>
      </c>
      <c r="D326" s="37">
        <f>+' NEL,SALES,Unbilled ST Calc'!E420</f>
        <v>9060210.8562860601</v>
      </c>
      <c r="E326" s="37">
        <f>+' NEL,SALES,Unbilled ST Calc'!G420</f>
        <v>9569104.4114071392</v>
      </c>
      <c r="F326" s="37">
        <f>+' NEL,SALES,Unbilled ST Calc'!J420</f>
        <v>4388592.06508114</v>
      </c>
      <c r="G326" s="37">
        <f t="shared" si="90"/>
        <v>446774.22908396088</v>
      </c>
      <c r="H326" s="37">
        <f t="shared" si="91"/>
        <v>11029.599063510072</v>
      </c>
      <c r="I326" s="37">
        <f t="shared" si="92"/>
        <v>457803.82814747095</v>
      </c>
      <c r="J326" s="44">
        <f t="shared" si="93"/>
        <v>4.5657526448831483E-2</v>
      </c>
      <c r="K326" s="41"/>
    </row>
    <row r="327" spans="1:11" x14ac:dyDescent="0.25">
      <c r="A327" s="49"/>
      <c r="B327" s="43" t="s">
        <v>6</v>
      </c>
      <c r="C327" s="37">
        <f>+' NEL,SALES,Unbilled ST Calc'!C421</f>
        <v>11379133.239227027</v>
      </c>
      <c r="D327" s="37">
        <f>+' NEL,SALES,Unbilled ST Calc'!E421</f>
        <v>10201667.306502156</v>
      </c>
      <c r="E327" s="37">
        <f>+' NEL,SALES,Unbilled ST Calc'!G421</f>
        <v>10883175.977322102</v>
      </c>
      <c r="F327" s="37">
        <f>+' NEL,SALES,Unbilled ST Calc'!J421</f>
        <v>5070100.7359010847</v>
      </c>
      <c r="G327" s="37">
        <f t="shared" si="90"/>
        <v>483440.21534177539</v>
      </c>
      <c r="H327" s="37">
        <f t="shared" si="91"/>
        <v>12517.04656314973</v>
      </c>
      <c r="I327" s="37">
        <f t="shared" si="92"/>
        <v>495957.26190492511</v>
      </c>
      <c r="J327" s="44">
        <f t="shared" si="93"/>
        <v>4.3584801362130374E-2</v>
      </c>
      <c r="K327" s="41"/>
    </row>
    <row r="328" spans="1:11" x14ac:dyDescent="0.25">
      <c r="A328" s="49"/>
      <c r="B328" s="43" t="s">
        <v>7</v>
      </c>
      <c r="C328" s="37">
        <f>+' NEL,SALES,Unbilled ST Calc'!C422</f>
        <v>11890927.866230648</v>
      </c>
      <c r="D328" s="37">
        <f>+' NEL,SALES,Unbilled ST Calc'!E422</f>
        <v>11115468.83058051</v>
      </c>
      <c r="E328" s="37">
        <f>+' NEL,SALES,Unbilled ST Calc'!G422</f>
        <v>11365530.467822166</v>
      </c>
      <c r="F328" s="37">
        <f>+' NEL,SALES,Unbilled ST Calc'!J422</f>
        <v>5320162.3731427407</v>
      </c>
      <c r="G328" s="37">
        <f t="shared" si="90"/>
        <v>512317.37775562814</v>
      </c>
      <c r="H328" s="37">
        <f t="shared" si="91"/>
        <v>13080.020652853713</v>
      </c>
      <c r="I328" s="37">
        <f t="shared" si="92"/>
        <v>525397.39840848185</v>
      </c>
      <c r="J328" s="44">
        <f t="shared" si="93"/>
        <v>4.4184726736133974E-2</v>
      </c>
      <c r="K328" s="41"/>
    </row>
    <row r="329" spans="1:11" x14ac:dyDescent="0.25">
      <c r="A329" s="49"/>
      <c r="B329" s="43" t="s">
        <v>8</v>
      </c>
      <c r="C329" s="37">
        <f>+' NEL,SALES,Unbilled ST Calc'!C423</f>
        <v>12645144.439969756</v>
      </c>
      <c r="D329" s="37">
        <f>+' NEL,SALES,Unbilled ST Calc'!E423</f>
        <v>11767531.088022821</v>
      </c>
      <c r="E329" s="37">
        <f>+' NEL,SALES,Unbilled ST Calc'!G423</f>
        <v>12056678.152609538</v>
      </c>
      <c r="F329" s="37">
        <f>+' NEL,SALES,Unbilled ST Calc'!J423</f>
        <v>5609309.4377294593</v>
      </c>
      <c r="G329" s="37">
        <f t="shared" si="90"/>
        <v>574556.62847625068</v>
      </c>
      <c r="H329" s="37">
        <f t="shared" si="91"/>
        <v>13909.658883966733</v>
      </c>
      <c r="I329" s="37">
        <f t="shared" si="92"/>
        <v>588466.28736021742</v>
      </c>
      <c r="J329" s="44">
        <f t="shared" si="93"/>
        <v>4.6536936778685374E-2</v>
      </c>
      <c r="K329" s="41"/>
    </row>
    <row r="330" spans="1:11" x14ac:dyDescent="0.25">
      <c r="A330" s="49"/>
      <c r="B330" s="43" t="s">
        <v>9</v>
      </c>
      <c r="C330" s="37">
        <f>+' NEL,SALES,Unbilled ST Calc'!C424</f>
        <v>12867087.968460944</v>
      </c>
      <c r="D330" s="37">
        <f>+' NEL,SALES,Unbilled ST Calc'!E424</f>
        <v>11929383.595813181</v>
      </c>
      <c r="E330" s="37">
        <f>+' NEL,SALES,Unbilled ST Calc'!G424</f>
        <v>12235487.680631835</v>
      </c>
      <c r="F330" s="37">
        <f>+' NEL,SALES,Unbilled ST Calc'!J424</f>
        <v>5915413.522548113</v>
      </c>
      <c r="G330" s="37">
        <f t="shared" si="90"/>
        <v>617446.49106380146</v>
      </c>
      <c r="H330" s="37">
        <f t="shared" si="91"/>
        <v>14153.796765307039</v>
      </c>
      <c r="I330" s="37">
        <f t="shared" si="92"/>
        <v>631600.28782910854</v>
      </c>
      <c r="J330" s="44">
        <f t="shared" si="93"/>
        <v>4.9086497999955417E-2</v>
      </c>
      <c r="K330" s="41"/>
    </row>
    <row r="331" spans="1:11" x14ac:dyDescent="0.25">
      <c r="A331" s="49"/>
      <c r="B331" s="43" t="s">
        <v>10</v>
      </c>
      <c r="C331" s="37">
        <f>+' NEL,SALES,Unbilled ST Calc'!C425</f>
        <v>11860546.5873535</v>
      </c>
      <c r="D331" s="37">
        <f>+' NEL,SALES,Unbilled ST Calc'!E425</f>
        <v>11673740.276405543</v>
      </c>
      <c r="E331" s="37">
        <f>+' NEL,SALES,Unbilled ST Calc'!G425</f>
        <v>11279534.826145496</v>
      </c>
      <c r="F331" s="37">
        <f>+' NEL,SALES,Unbilled ST Calc'!J425</f>
        <v>5521208.0722880671</v>
      </c>
      <c r="G331" s="37">
        <f>+I331-H331</f>
        <v>567965.15996191453</v>
      </c>
      <c r="H331" s="37">
        <f t="shared" si="91"/>
        <v>13046.601246088851</v>
      </c>
      <c r="I331" s="37">
        <f>+C331-E331</f>
        <v>581011.76120800339</v>
      </c>
      <c r="J331" s="44">
        <f t="shared" si="93"/>
        <v>4.898692964348849E-2</v>
      </c>
      <c r="K331" s="41"/>
    </row>
    <row r="332" spans="1:11" x14ac:dyDescent="0.25">
      <c r="A332" s="49"/>
      <c r="B332" s="43" t="s">
        <v>11</v>
      </c>
      <c r="C332" s="37">
        <f>+' NEL,SALES,Unbilled ST Calc'!C426</f>
        <v>11140899.850658268</v>
      </c>
      <c r="D332" s="37">
        <f>+' NEL,SALES,Unbilled ST Calc'!E426</f>
        <v>10797318.139399614</v>
      </c>
      <c r="E332" s="37">
        <f>+' NEL,SALES,Unbilled ST Calc'!G426</f>
        <v>10594823.633884063</v>
      </c>
      <c r="F332" s="37">
        <f>+' NEL,SALES,Unbilled ST Calc'!J426</f>
        <v>5318713.5667725168</v>
      </c>
      <c r="G332" s="37">
        <f>+I332-H332</f>
        <v>533821.22693848063</v>
      </c>
      <c r="H332" s="37">
        <f t="shared" si="91"/>
        <v>12254.989835724095</v>
      </c>
      <c r="I332" s="37">
        <f>+C332-E332</f>
        <v>546076.21677420475</v>
      </c>
      <c r="J332" s="44">
        <f t="shared" si="93"/>
        <v>4.9015449747709515E-2</v>
      </c>
      <c r="K332" s="41"/>
    </row>
    <row r="333" spans="1:11" x14ac:dyDescent="0.25">
      <c r="A333" s="49"/>
      <c r="B333" s="43" t="s">
        <v>12</v>
      </c>
      <c r="C333" s="37">
        <f>+' NEL,SALES,Unbilled ST Calc'!C427</f>
        <v>9342124.5697707664</v>
      </c>
      <c r="D333" s="37">
        <f>+' NEL,SALES,Unbilled ST Calc'!E427</f>
        <v>9481326.2551834323</v>
      </c>
      <c r="E333" s="37">
        <f>+' NEL,SALES,Unbilled ST Calc'!G427</f>
        <v>8935244.4839753173</v>
      </c>
      <c r="F333" s="37">
        <f>+' NEL,SALES,Unbilled ST Calc'!J427</f>
        <v>4772631.7955644028</v>
      </c>
      <c r="G333" s="37">
        <f>+I333-H333</f>
        <v>396603.74876870128</v>
      </c>
      <c r="H333" s="37">
        <f t="shared" si="91"/>
        <v>10276.337026747844</v>
      </c>
      <c r="I333" s="37">
        <f>+C333-E333</f>
        <v>406880.08579544909</v>
      </c>
      <c r="J333" s="44">
        <f t="shared" si="93"/>
        <v>4.3553271288206873E-2</v>
      </c>
      <c r="K333" s="41"/>
    </row>
    <row r="334" spans="1:11" x14ac:dyDescent="0.25">
      <c r="A334" s="49"/>
      <c r="B334" s="43" t="s">
        <v>13</v>
      </c>
      <c r="C334" s="37">
        <f>+' NEL,SALES,Unbilled ST Calc'!C428</f>
        <v>9621788.8050538916</v>
      </c>
      <c r="D334" s="37">
        <f>+' NEL,SALES,Unbilled ST Calc'!E428</f>
        <v>9345922.4709323365</v>
      </c>
      <c r="E334" s="37">
        <f>+' NEL,SALES,Unbilled ST Calc'!G428</f>
        <v>9161593.554998396</v>
      </c>
      <c r="F334" s="37">
        <f>+' NEL,SALES,Unbilled ST Calc'!J428</f>
        <v>4588302.8796304632</v>
      </c>
      <c r="G334" s="37">
        <f>+I334-H334</f>
        <v>449611.28236993635</v>
      </c>
      <c r="H334" s="37">
        <f t="shared" si="91"/>
        <v>10583.967685559281</v>
      </c>
      <c r="I334" s="37">
        <f>+C334-E334</f>
        <v>460195.25005549565</v>
      </c>
      <c r="J334" s="44">
        <f t="shared" si="93"/>
        <v>4.7828450549005593E-2</v>
      </c>
      <c r="K334" s="41"/>
    </row>
    <row r="335" spans="1:11" x14ac:dyDescent="0.25">
      <c r="A335" s="51"/>
      <c r="B335" s="43"/>
      <c r="C335" s="37"/>
      <c r="D335" s="37"/>
      <c r="E335" s="37"/>
      <c r="F335" s="37"/>
      <c r="G335" s="37"/>
      <c r="H335" s="37"/>
      <c r="I335" s="37"/>
      <c r="J335" s="44"/>
      <c r="K335" s="41"/>
    </row>
    <row r="336" spans="1:11" x14ac:dyDescent="0.25">
      <c r="A336" s="24" t="s">
        <v>101</v>
      </c>
      <c r="B336" s="43" t="s">
        <v>96</v>
      </c>
      <c r="C336" s="37">
        <f t="shared" ref="C336:I336" si="94">SUM(C323:C334)</f>
        <v>128734490.42039941</v>
      </c>
      <c r="D336" s="37">
        <f t="shared" si="94"/>
        <v>122579364.20342743</v>
      </c>
      <c r="E336" s="37">
        <f t="shared" si="94"/>
        <v>122643420.19840279</v>
      </c>
      <c r="F336" s="37">
        <f t="shared" si="94"/>
        <v>57659950.967085518</v>
      </c>
      <c r="G336" s="37">
        <f t="shared" si="94"/>
        <v>5949462.2825341895</v>
      </c>
      <c r="H336" s="37">
        <f t="shared" si="94"/>
        <v>141607.93946243936</v>
      </c>
      <c r="I336" s="37">
        <f t="shared" si="94"/>
        <v>6091070.2219966287</v>
      </c>
      <c r="J336" s="44">
        <f>(I336/C336)</f>
        <v>4.731498297080633E-2</v>
      </c>
      <c r="K336" s="41"/>
    </row>
    <row r="337" spans="1:11" x14ac:dyDescent="0.25">
      <c r="A337" s="24"/>
      <c r="B337" s="43"/>
      <c r="C337" s="37"/>
      <c r="D337" s="37"/>
      <c r="E337" s="37"/>
      <c r="F337" s="37"/>
      <c r="G337" s="37"/>
      <c r="H337" s="37"/>
      <c r="I337" s="37"/>
      <c r="J337" s="44"/>
      <c r="K337" s="41"/>
    </row>
    <row r="338" spans="1:11" x14ac:dyDescent="0.25">
      <c r="A338" s="24"/>
      <c r="B338" s="43"/>
      <c r="C338" s="37"/>
      <c r="D338" s="37"/>
      <c r="E338" s="37"/>
      <c r="F338" s="37"/>
      <c r="G338" s="37"/>
      <c r="H338" s="37"/>
      <c r="I338" s="37"/>
      <c r="J338" s="44"/>
      <c r="K338" s="41"/>
    </row>
    <row r="339" spans="1:11" x14ac:dyDescent="0.25">
      <c r="A339" s="24">
        <f>+A323+1</f>
        <v>2027</v>
      </c>
      <c r="B339" s="43" t="s">
        <v>2</v>
      </c>
      <c r="C339" s="37">
        <f>+' NEL,SALES,Unbilled ST Calc'!C431</f>
        <v>9760614.896514602</v>
      </c>
      <c r="D339" s="37">
        <f>+' NEL,SALES,Unbilled ST Calc'!E431</f>
        <v>9883345.5244985763</v>
      </c>
      <c r="E339" s="37">
        <f>+' NEL,SALES,Unbilled ST Calc'!G431</f>
        <v>9267677.1786260102</v>
      </c>
      <c r="F339" s="37">
        <f>+' NEL,SALES,Unbilled ST Calc'!J431</f>
        <v>3972634.5337578976</v>
      </c>
      <c r="G339" s="37">
        <f>+I339-H339</f>
        <v>482201.04150242574</v>
      </c>
      <c r="H339" s="37">
        <f>+C339*0.0011</f>
        <v>10736.676386166062</v>
      </c>
      <c r="I339" s="37">
        <f>+C339-E339</f>
        <v>492937.71788859181</v>
      </c>
      <c r="J339" s="44">
        <f>(I339/C339)</f>
        <v>5.0502731960525758E-2</v>
      </c>
      <c r="K339" s="41"/>
    </row>
    <row r="340" spans="1:11" x14ac:dyDescent="0.25">
      <c r="A340" s="49"/>
      <c r="B340" s="43" t="s">
        <v>3</v>
      </c>
      <c r="C340" s="37">
        <f>+' NEL,SALES,Unbilled ST Calc'!C432</f>
        <v>8800503.9599072039</v>
      </c>
      <c r="D340" s="37">
        <f>+' NEL,SALES,Unbilled ST Calc'!E432</f>
        <v>8893449.9114358313</v>
      </c>
      <c r="E340" s="37">
        <f>+' NEL,SALES,Unbilled ST Calc'!G432</f>
        <v>8358720.0970987845</v>
      </c>
      <c r="F340" s="37">
        <f>+' NEL,SALES,Unbilled ST Calc'!J432</f>
        <v>3437904.7194208507</v>
      </c>
      <c r="G340" s="37">
        <f t="shared" ref="G340:G346" si="95">+I340-H340</f>
        <v>432103.30845252145</v>
      </c>
      <c r="H340" s="37">
        <f t="shared" ref="H340:H350" si="96">+C340*0.0011</f>
        <v>9680.5543558979243</v>
      </c>
      <c r="I340" s="37">
        <f t="shared" ref="I340:I346" si="97">+C340-E340</f>
        <v>441783.86280841939</v>
      </c>
      <c r="J340" s="44">
        <f t="shared" ref="J340:J350" si="98">(I340/C340)</f>
        <v>5.019983682992147E-2</v>
      </c>
      <c r="K340" s="41"/>
    </row>
    <row r="341" spans="1:11" x14ac:dyDescent="0.25">
      <c r="A341" s="49"/>
      <c r="B341" s="43" t="s">
        <v>4</v>
      </c>
      <c r="C341" s="37">
        <f>+' NEL,SALES,Unbilled ST Calc'!C433</f>
        <v>9912148.0979420487</v>
      </c>
      <c r="D341" s="37">
        <f>+' NEL,SALES,Unbilled ST Calc'!E433</f>
        <v>8911667.5338099636</v>
      </c>
      <c r="E341" s="37">
        <f>+' NEL,SALES,Unbilled ST Calc'!G433</f>
        <v>9423524.1624358967</v>
      </c>
      <c r="F341" s="37">
        <f>+' NEL,SALES,Unbilled ST Calc'!J433</f>
        <v>3949761.3480467843</v>
      </c>
      <c r="G341" s="37">
        <f t="shared" si="95"/>
        <v>477720.57259841572</v>
      </c>
      <c r="H341" s="37">
        <f t="shared" si="96"/>
        <v>10903.362907736255</v>
      </c>
      <c r="I341" s="37">
        <f t="shared" si="97"/>
        <v>488623.93550615199</v>
      </c>
      <c r="J341" s="44">
        <f t="shared" si="98"/>
        <v>4.9295463574399144E-2</v>
      </c>
      <c r="K341" s="41"/>
    </row>
    <row r="342" spans="1:11" x14ac:dyDescent="0.25">
      <c r="A342" s="49"/>
      <c r="B342" s="43" t="s">
        <v>5</v>
      </c>
      <c r="C342" s="37">
        <f>+' NEL,SALES,Unbilled ST Calc'!C434</f>
        <v>10205380.502452303</v>
      </c>
      <c r="D342" s="37">
        <f>+' NEL,SALES,Unbilled ST Calc'!E434</f>
        <v>9222483.3505628072</v>
      </c>
      <c r="E342" s="37">
        <f>+' NEL,SALES,Unbilled ST Calc'!G434</f>
        <v>9739428.0722411983</v>
      </c>
      <c r="F342" s="37">
        <f>+' NEL,SALES,Unbilled ST Calc'!J434</f>
        <v>4466706.0697251754</v>
      </c>
      <c r="G342" s="37">
        <f t="shared" si="95"/>
        <v>454726.51165840693</v>
      </c>
      <c r="H342" s="37">
        <f t="shared" si="96"/>
        <v>11225.918552697534</v>
      </c>
      <c r="I342" s="37">
        <f t="shared" si="97"/>
        <v>465952.43021110445</v>
      </c>
      <c r="J342" s="44">
        <f t="shared" si="98"/>
        <v>4.5657526448831413E-2</v>
      </c>
      <c r="K342" s="41"/>
    </row>
    <row r="343" spans="1:11" x14ac:dyDescent="0.25">
      <c r="A343" s="49"/>
      <c r="B343" s="43" t="s">
        <v>6</v>
      </c>
      <c r="C343" s="37">
        <f>+' NEL,SALES,Unbilled ST Calc'!C435</f>
        <v>11573422.079670966</v>
      </c>
      <c r="D343" s="37">
        <f>+' NEL,SALES,Unbilled ST Calc'!E435</f>
        <v>10379034.534069682</v>
      </c>
      <c r="E343" s="37">
        <f>+' NEL,SALES,Unbilled ST Calc'!G435</f>
        <v>11068996.777248414</v>
      </c>
      <c r="F343" s="37">
        <f>+' NEL,SALES,Unbilled ST Calc'!J435</f>
        <v>5156668.312903909</v>
      </c>
      <c r="G343" s="37">
        <f t="shared" si="95"/>
        <v>491694.53813491337</v>
      </c>
      <c r="H343" s="37">
        <f t="shared" si="96"/>
        <v>12730.764287638063</v>
      </c>
      <c r="I343" s="37">
        <f t="shared" si="97"/>
        <v>504425.30242255144</v>
      </c>
      <c r="J343" s="44">
        <f t="shared" si="98"/>
        <v>4.3584801362130249E-2</v>
      </c>
      <c r="K343" s="41"/>
    </row>
    <row r="344" spans="1:11" x14ac:dyDescent="0.25">
      <c r="A344" s="49"/>
      <c r="B344" s="43" t="s">
        <v>7</v>
      </c>
      <c r="C344" s="37">
        <f>+' NEL,SALES,Unbilled ST Calc'!C436</f>
        <v>12092262.630041448</v>
      </c>
      <c r="D344" s="37">
        <f>+' NEL,SALES,Unbilled ST Calc'!E436</f>
        <v>11304395.346362893</v>
      </c>
      <c r="E344" s="37">
        <f>+' NEL,SALES,Unbilled ST Calc'!G436</f>
        <v>11557969.310111502</v>
      </c>
      <c r="F344" s="37">
        <f>+' NEL,SALES,Unbilled ST Calc'!J436</f>
        <v>5410242.2766525196</v>
      </c>
      <c r="G344" s="37">
        <f t="shared" si="95"/>
        <v>520991.83103690064</v>
      </c>
      <c r="H344" s="37">
        <f t="shared" si="96"/>
        <v>13301.488893045595</v>
      </c>
      <c r="I344" s="37">
        <f t="shared" si="97"/>
        <v>534293.31992994621</v>
      </c>
      <c r="J344" s="44">
        <f t="shared" si="98"/>
        <v>4.4184726736133981E-2</v>
      </c>
      <c r="K344" s="41"/>
    </row>
    <row r="345" spans="1:11" x14ac:dyDescent="0.25">
      <c r="A345" s="49"/>
      <c r="B345" s="43" t="s">
        <v>8</v>
      </c>
      <c r="C345" s="37">
        <f>+' NEL,SALES,Unbilled ST Calc'!C437</f>
        <v>12854205.298733758</v>
      </c>
      <c r="D345" s="37">
        <f>+' NEL,SALES,Unbilled ST Calc'!E437</f>
        <v>11964204.668394087</v>
      </c>
      <c r="E345" s="37">
        <f>+' NEL,SALES,Unbilled ST Calc'!G437</f>
        <v>12256009.959406342</v>
      </c>
      <c r="F345" s="37">
        <f>+' NEL,SALES,Unbilled ST Calc'!J437</f>
        <v>5702047.5676647741</v>
      </c>
      <c r="G345" s="37">
        <f t="shared" si="95"/>
        <v>584055.71349880833</v>
      </c>
      <c r="H345" s="37">
        <f t="shared" si="96"/>
        <v>14139.625828607135</v>
      </c>
      <c r="I345" s="37">
        <f t="shared" si="97"/>
        <v>598195.33932741545</v>
      </c>
      <c r="J345" s="44">
        <f t="shared" si="98"/>
        <v>4.6536936778685374E-2</v>
      </c>
      <c r="K345" s="41"/>
    </row>
    <row r="346" spans="1:11" x14ac:dyDescent="0.25">
      <c r="A346" s="49"/>
      <c r="B346" s="43" t="s">
        <v>9</v>
      </c>
      <c r="C346" s="37">
        <f>+' NEL,SALES,Unbilled ST Calc'!C438</f>
        <v>13078584.155070802</v>
      </c>
      <c r="D346" s="37">
        <f>+' NEL,SALES,Unbilled ST Calc'!E438</f>
        <v>12126004.716740908</v>
      </c>
      <c r="E346" s="37">
        <f>+' NEL,SALES,Unbilled ST Calc'!G438</f>
        <v>12436602.26010067</v>
      </c>
      <c r="F346" s="37">
        <f>+' NEL,SALES,Unbilled ST Calc'!J438</f>
        <v>6012645.1110245343</v>
      </c>
      <c r="G346" s="37">
        <f t="shared" si="95"/>
        <v>627595.4523995542</v>
      </c>
      <c r="H346" s="37">
        <f t="shared" si="96"/>
        <v>14386.442570577883</v>
      </c>
      <c r="I346" s="37">
        <f t="shared" si="97"/>
        <v>641981.89497013204</v>
      </c>
      <c r="J346" s="44">
        <f t="shared" si="98"/>
        <v>4.9086497999955458E-2</v>
      </c>
      <c r="K346" s="41"/>
    </row>
    <row r="347" spans="1:11" x14ac:dyDescent="0.25">
      <c r="A347" s="49"/>
      <c r="B347" s="43" t="s">
        <v>10</v>
      </c>
      <c r="C347" s="37">
        <f>+' NEL,SALES,Unbilled ST Calc'!C439</f>
        <v>12058077.29045048</v>
      </c>
      <c r="D347" s="37">
        <f>+' NEL,SALES,Unbilled ST Calc'!E439</f>
        <v>11866873.543946603</v>
      </c>
      <c r="E347" s="37">
        <f>+' NEL,SALES,Unbilled ST Calc'!G439</f>
        <v>11467389.106587436</v>
      </c>
      <c r="F347" s="37">
        <f>+' NEL,SALES,Unbilled ST Calc'!J439</f>
        <v>5613160.6736653652</v>
      </c>
      <c r="G347" s="37">
        <f>+I347-H347</f>
        <v>577424.29884354828</v>
      </c>
      <c r="H347" s="37">
        <f t="shared" si="96"/>
        <v>13263.885019495528</v>
      </c>
      <c r="I347" s="37">
        <f>+C347-E347</f>
        <v>590688.18386304379</v>
      </c>
      <c r="J347" s="44">
        <f t="shared" si="98"/>
        <v>4.8986929643488476E-2</v>
      </c>
      <c r="K347" s="41"/>
    </row>
    <row r="348" spans="1:11" x14ac:dyDescent="0.25">
      <c r="A348" s="49"/>
      <c r="B348" s="43" t="s">
        <v>11</v>
      </c>
      <c r="C348" s="37">
        <f>+' NEL,SALES,Unbilled ST Calc'!C440</f>
        <v>11327047.139879858</v>
      </c>
      <c r="D348" s="37">
        <f>+' NEL,SALES,Unbilled ST Calc'!E440</f>
        <v>10977426.419383924</v>
      </c>
      <c r="E348" s="37">
        <f>+' NEL,SALES,Unbilled ST Calc'!G440</f>
        <v>10771846.830005139</v>
      </c>
      <c r="F348" s="37">
        <f>+' NEL,SALES,Unbilled ST Calc'!J440</f>
        <v>5407581.0842865808</v>
      </c>
      <c r="G348" s="37">
        <f>+I348-H348</f>
        <v>542740.55802085111</v>
      </c>
      <c r="H348" s="37">
        <f t="shared" si="96"/>
        <v>12459.751853867845</v>
      </c>
      <c r="I348" s="37">
        <f>+C348-E348</f>
        <v>555200.30987471901</v>
      </c>
      <c r="J348" s="44">
        <f t="shared" si="98"/>
        <v>4.9015449747709605E-2</v>
      </c>
      <c r="K348" s="41"/>
    </row>
    <row r="349" spans="1:11" x14ac:dyDescent="0.25">
      <c r="A349" s="49"/>
      <c r="B349" s="43" t="s">
        <v>12</v>
      </c>
      <c r="C349" s="37">
        <f>+' NEL,SALES,Unbilled ST Calc'!C441</f>
        <v>9505157.3473869972</v>
      </c>
      <c r="D349" s="37">
        <f>+' NEL,SALES,Unbilled ST Calc'!E441</f>
        <v>9642837.0246327296</v>
      </c>
      <c r="E349" s="37">
        <f>+' NEL,SALES,Unbilled ST Calc'!G441</f>
        <v>9091176.650799159</v>
      </c>
      <c r="F349" s="37">
        <f>+' NEL,SALES,Unbilled ST Calc'!J441</f>
        <v>4855920.7104530102</v>
      </c>
      <c r="G349" s="37">
        <f>+I349-H349</f>
        <v>403525.02350571251</v>
      </c>
      <c r="H349" s="37">
        <f t="shared" si="96"/>
        <v>10455.673082125697</v>
      </c>
      <c r="I349" s="37">
        <f>+C349-E349</f>
        <v>413980.69658783823</v>
      </c>
      <c r="J349" s="44">
        <f t="shared" si="98"/>
        <v>4.3553271288206824E-2</v>
      </c>
      <c r="K349" s="41"/>
    </row>
    <row r="350" spans="1:11" x14ac:dyDescent="0.25">
      <c r="A350" s="49"/>
      <c r="B350" s="43" t="s">
        <v>13</v>
      </c>
      <c r="C350" s="37">
        <f>+' NEL,SALES,Unbilled ST Calc'!C442</f>
        <v>9786970.100326512</v>
      </c>
      <c r="D350" s="37">
        <f>+' NEL,SALES,Unbilled ST Calc'!E442</f>
        <v>9507722.9903386701</v>
      </c>
      <c r="E350" s="37">
        <f>+' NEL,SALES,Unbilled ST Calc'!G442</f>
        <v>9318874.4848584495</v>
      </c>
      <c r="F350" s="37">
        <f>+' NEL,SALES,Unbilled ST Calc'!J442</f>
        <v>4667072.2049727906</v>
      </c>
      <c r="G350" s="37">
        <f>+I350-H350</f>
        <v>457329.94835770328</v>
      </c>
      <c r="H350" s="37">
        <f t="shared" si="96"/>
        <v>10765.667110359163</v>
      </c>
      <c r="I350" s="37">
        <f>+C350-E350</f>
        <v>468095.61546806246</v>
      </c>
      <c r="J350" s="44">
        <f t="shared" si="98"/>
        <v>4.7828450549005551E-2</v>
      </c>
      <c r="K350" s="41"/>
    </row>
    <row r="351" spans="1:11" x14ac:dyDescent="0.25">
      <c r="A351" s="51"/>
      <c r="B351" s="43"/>
      <c r="C351" s="37"/>
      <c r="D351" s="37"/>
      <c r="E351" s="37"/>
      <c r="F351" s="37"/>
      <c r="G351" s="37"/>
      <c r="H351" s="37"/>
      <c r="I351" s="37"/>
      <c r="J351" s="44"/>
      <c r="K351" s="41"/>
    </row>
    <row r="352" spans="1:11" x14ac:dyDescent="0.25">
      <c r="A352" s="24" t="s">
        <v>101</v>
      </c>
      <c r="B352" s="43" t="s">
        <v>96</v>
      </c>
      <c r="C352" s="37">
        <f t="shared" ref="C352:I352" si="99">SUM(C339:C350)</f>
        <v>130954373.49837697</v>
      </c>
      <c r="D352" s="37">
        <f t="shared" si="99"/>
        <v>124679445.56417669</v>
      </c>
      <c r="E352" s="37">
        <f t="shared" si="99"/>
        <v>124758214.88951901</v>
      </c>
      <c r="F352" s="37">
        <f t="shared" si="99"/>
        <v>58652344.61257419</v>
      </c>
      <c r="G352" s="37">
        <f t="shared" si="99"/>
        <v>6052108.7980097616</v>
      </c>
      <c r="H352" s="37">
        <f t="shared" si="99"/>
        <v>144049.81084821469</v>
      </c>
      <c r="I352" s="37">
        <f t="shared" si="99"/>
        <v>6196158.6088579763</v>
      </c>
      <c r="J352" s="44">
        <f>(I352/C352)</f>
        <v>4.7315400343882145E-2</v>
      </c>
      <c r="K352" s="41"/>
    </row>
    <row r="353" spans="1:11" x14ac:dyDescent="0.25">
      <c r="A353" s="24"/>
      <c r="B353" s="43"/>
      <c r="C353" s="37"/>
      <c r="D353" s="37"/>
      <c r="E353" s="37"/>
      <c r="F353" s="37"/>
      <c r="G353" s="37"/>
      <c r="H353" s="37"/>
      <c r="I353" s="37"/>
      <c r="J353" s="44"/>
      <c r="K353" s="41"/>
    </row>
    <row r="354" spans="1:11" x14ac:dyDescent="0.25">
      <c r="A354" s="24"/>
      <c r="B354" s="43"/>
      <c r="C354" s="37"/>
      <c r="D354" s="37"/>
      <c r="E354" s="37"/>
      <c r="F354" s="37"/>
      <c r="G354" s="37"/>
      <c r="H354" s="37"/>
      <c r="I354" s="37"/>
      <c r="J354" s="44"/>
      <c r="K354" s="41"/>
    </row>
    <row r="355" spans="1:11" x14ac:dyDescent="0.25">
      <c r="A355" s="24">
        <f>+A339+1</f>
        <v>2028</v>
      </c>
      <c r="B355" s="43" t="s">
        <v>2</v>
      </c>
      <c r="C355" s="37">
        <f>+' NEL,SALES,Unbilled ST Calc'!C445</f>
        <v>9931782.3487831522</v>
      </c>
      <c r="D355" s="37">
        <f>+' NEL,SALES,Unbilled ST Calc'!E445</f>
        <v>10054971.597984819</v>
      </c>
      <c r="E355" s="37">
        <f>+' NEL,SALES,Unbilled ST Calc'!G445</f>
        <v>9430200.2069322765</v>
      </c>
      <c r="F355" s="37">
        <f>+' NEL,SALES,Unbilled ST Calc'!J445</f>
        <v>4042300.8139202483</v>
      </c>
      <c r="G355" s="37">
        <f>+I355-H355</f>
        <v>490657.18126721424</v>
      </c>
      <c r="H355" s="37">
        <f>+C355*0.0011</f>
        <v>10924.960583661468</v>
      </c>
      <c r="I355" s="37">
        <f>+C355-E355</f>
        <v>501582.14185087569</v>
      </c>
      <c r="J355" s="44">
        <f>(I355/C355)</f>
        <v>5.0502731960525682E-2</v>
      </c>
      <c r="K355" s="41"/>
    </row>
    <row r="356" spans="1:11" x14ac:dyDescent="0.25">
      <c r="A356" s="49"/>
      <c r="B356" s="43" t="s">
        <v>3</v>
      </c>
      <c r="C356" s="37">
        <f>+' NEL,SALES,Unbilled ST Calc'!C446</f>
        <v>9201536.7238606755</v>
      </c>
      <c r="D356" s="37">
        <f>+' NEL,SALES,Unbilled ST Calc'!E446</f>
        <v>9187354.280780945</v>
      </c>
      <c r="E356" s="37">
        <f>+' NEL,SALES,Unbilled ST Calc'!G446</f>
        <v>8739621.0817383397</v>
      </c>
      <c r="F356" s="37">
        <f>+' NEL,SALES,Unbilled ST Calc'!J446</f>
        <v>3594567.6148776431</v>
      </c>
      <c r="G356" s="37">
        <f t="shared" ref="G356:G362" si="100">+I356-H356</f>
        <v>451793.951726089</v>
      </c>
      <c r="H356" s="37">
        <f t="shared" ref="H356:H366" si="101">+C356*0.0011</f>
        <v>10121.690396246744</v>
      </c>
      <c r="I356" s="37">
        <f t="shared" ref="I356:I362" si="102">+C356-E356</f>
        <v>461915.64212233573</v>
      </c>
      <c r="J356" s="44">
        <f t="shared" ref="J356:J366" si="103">(I356/C356)</f>
        <v>5.0199836829921435E-2</v>
      </c>
      <c r="K356" s="41"/>
    </row>
    <row r="357" spans="1:11" x14ac:dyDescent="0.25">
      <c r="A357" s="49"/>
      <c r="B357" s="43" t="s">
        <v>4</v>
      </c>
      <c r="C357" s="37">
        <f>+' NEL,SALES,Unbilled ST Calc'!C447</f>
        <v>10084480.938630544</v>
      </c>
      <c r="D357" s="37">
        <f>+' NEL,SALES,Unbilled ST Calc'!E447</f>
        <v>9163497.3987004124</v>
      </c>
      <c r="E357" s="37">
        <f>+' NEL,SALES,Unbilled ST Calc'!G447</f>
        <v>9587361.7758535594</v>
      </c>
      <c r="F357" s="37">
        <f>+' NEL,SALES,Unbilled ST Calc'!J447</f>
        <v>4018431.9920307905</v>
      </c>
      <c r="G357" s="37">
        <f t="shared" si="100"/>
        <v>486026.23374449066</v>
      </c>
      <c r="H357" s="37">
        <f t="shared" si="101"/>
        <v>11092.929032493599</v>
      </c>
      <c r="I357" s="37">
        <f t="shared" si="102"/>
        <v>497119.16277698427</v>
      </c>
      <c r="J357" s="44">
        <f t="shared" si="103"/>
        <v>4.9295463574399123E-2</v>
      </c>
      <c r="K357" s="41"/>
    </row>
    <row r="358" spans="1:11" x14ac:dyDescent="0.25">
      <c r="A358" s="49"/>
      <c r="B358" s="43" t="s">
        <v>5</v>
      </c>
      <c r="C358" s="37">
        <f>+' NEL,SALES,Unbilled ST Calc'!C448</f>
        <v>10381375.229527147</v>
      </c>
      <c r="D358" s="37">
        <f>+' NEL,SALES,Unbilled ST Calc'!E448</f>
        <v>9382083.6046237089</v>
      </c>
      <c r="E358" s="37">
        <f>+' NEL,SALES,Unbilled ST Calc'!G448</f>
        <v>9907387.3154097684</v>
      </c>
      <c r="F358" s="37">
        <f>+' NEL,SALES,Unbilled ST Calc'!J448</f>
        <v>4543735.7028168505</v>
      </c>
      <c r="G358" s="37">
        <f t="shared" si="100"/>
        <v>462568.40136489924</v>
      </c>
      <c r="H358" s="37">
        <f t="shared" si="101"/>
        <v>11419.512752479863</v>
      </c>
      <c r="I358" s="37">
        <f t="shared" si="102"/>
        <v>473987.91411737911</v>
      </c>
      <c r="J358" s="44">
        <f t="shared" si="103"/>
        <v>4.565752644883142E-2</v>
      </c>
      <c r="K358" s="41"/>
    </row>
    <row r="359" spans="1:11" x14ac:dyDescent="0.25">
      <c r="A359" s="49"/>
      <c r="B359" s="43" t="s">
        <v>6</v>
      </c>
      <c r="C359" s="37">
        <f>+' NEL,SALES,Unbilled ST Calc'!C449</f>
        <v>11765755.086550454</v>
      </c>
      <c r="D359" s="37">
        <f>+' NEL,SALES,Unbilled ST Calc'!E449</f>
        <v>10554318.244769393</v>
      </c>
      <c r="E359" s="37">
        <f>+' NEL,SALES,Unbilled ST Calc'!G449</f>
        <v>11252946.988227678</v>
      </c>
      <c r="F359" s="37">
        <f>+' NEL,SALES,Unbilled ST Calc'!J449</f>
        <v>5242364.4462751355</v>
      </c>
      <c r="G359" s="37">
        <f t="shared" si="100"/>
        <v>499865.76772756974</v>
      </c>
      <c r="H359" s="37">
        <f t="shared" si="101"/>
        <v>12942.3305952055</v>
      </c>
      <c r="I359" s="37">
        <f t="shared" si="102"/>
        <v>512808.09832277521</v>
      </c>
      <c r="J359" s="44">
        <f t="shared" si="103"/>
        <v>4.3584801362130256E-2</v>
      </c>
      <c r="K359" s="41"/>
    </row>
    <row r="360" spans="1:11" x14ac:dyDescent="0.25">
      <c r="A360" s="49"/>
      <c r="B360" s="43" t="s">
        <v>7</v>
      </c>
      <c r="C360" s="37">
        <f>+' NEL,SALES,Unbilled ST Calc'!C450</f>
        <v>12292397.27510374</v>
      </c>
      <c r="D360" s="37">
        <f>+' NEL,SALES,Unbilled ST Calc'!E450</f>
        <v>11491840.276086301</v>
      </c>
      <c r="E360" s="37">
        <f>+' NEL,SALES,Unbilled ST Calc'!G450</f>
        <v>11749261.060571283</v>
      </c>
      <c r="F360" s="37">
        <f>+' NEL,SALES,Unbilled ST Calc'!J450</f>
        <v>5499785.2307601208</v>
      </c>
      <c r="G360" s="37">
        <f t="shared" si="100"/>
        <v>529614.5775298432</v>
      </c>
      <c r="H360" s="37">
        <f t="shared" si="101"/>
        <v>13521.637002614116</v>
      </c>
      <c r="I360" s="37">
        <f t="shared" si="102"/>
        <v>543136.21453245729</v>
      </c>
      <c r="J360" s="44">
        <f t="shared" si="103"/>
        <v>4.4184726736134029E-2</v>
      </c>
      <c r="K360" s="41"/>
    </row>
    <row r="361" spans="1:11" x14ac:dyDescent="0.25">
      <c r="A361" s="49"/>
      <c r="B361" s="43" t="s">
        <v>8</v>
      </c>
      <c r="C361" s="37">
        <f>+' NEL,SALES,Unbilled ST Calc'!C451</f>
        <v>13062740.851280397</v>
      </c>
      <c r="D361" s="37">
        <f>+' NEL,SALES,Unbilled ST Calc'!E451</f>
        <v>12160073.461942449</v>
      </c>
      <c r="E361" s="37">
        <f>+' NEL,SALES,Unbilled ST Calc'!G451</f>
        <v>12454840.906128012</v>
      </c>
      <c r="F361" s="37">
        <f>+' NEL,SALES,Unbilled ST Calc'!J451</f>
        <v>5794552.6749456832</v>
      </c>
      <c r="G361" s="37">
        <f t="shared" si="100"/>
        <v>593530.93021597667</v>
      </c>
      <c r="H361" s="37">
        <f t="shared" si="101"/>
        <v>14369.014936408437</v>
      </c>
      <c r="I361" s="37">
        <f t="shared" si="102"/>
        <v>607899.94515238516</v>
      </c>
      <c r="J361" s="44">
        <f t="shared" si="103"/>
        <v>4.6536936778685263E-2</v>
      </c>
      <c r="K361" s="41"/>
    </row>
    <row r="362" spans="1:11" x14ac:dyDescent="0.25">
      <c r="A362" s="49"/>
      <c r="B362" s="43" t="s">
        <v>9</v>
      </c>
      <c r="C362" s="37">
        <f>+' NEL,SALES,Unbilled ST Calc'!C452</f>
        <v>13291065.758082805</v>
      </c>
      <c r="D362" s="37">
        <f>+' NEL,SALES,Unbilled ST Calc'!E452</f>
        <v>12322876.833212711</v>
      </c>
      <c r="E362" s="37">
        <f>+' NEL,SALES,Unbilled ST Calc'!G452</f>
        <v>12638653.885331398</v>
      </c>
      <c r="F362" s="37">
        <f>+' NEL,SALES,Unbilled ST Calc'!J452</f>
        <v>6110329.7270643711</v>
      </c>
      <c r="G362" s="37">
        <f t="shared" si="100"/>
        <v>637791.70041751629</v>
      </c>
      <c r="H362" s="37">
        <f t="shared" si="101"/>
        <v>14620.172333891087</v>
      </c>
      <c r="I362" s="37">
        <f t="shared" si="102"/>
        <v>652411.87275140733</v>
      </c>
      <c r="J362" s="44">
        <f t="shared" si="103"/>
        <v>4.9086497999955403E-2</v>
      </c>
      <c r="K362" s="41"/>
    </row>
    <row r="363" spans="1:11" x14ac:dyDescent="0.25">
      <c r="A363" s="49"/>
      <c r="B363" s="43" t="s">
        <v>10</v>
      </c>
      <c r="C363" s="37">
        <f>+' NEL,SALES,Unbilled ST Calc'!C453</f>
        <v>12258298.240389932</v>
      </c>
      <c r="D363" s="37">
        <f>+' NEL,SALES,Unbilled ST Calc'!E453</f>
        <v>12061765.961012106</v>
      </c>
      <c r="E363" s="37">
        <f>+' NEL,SALES,Unbilled ST Calc'!G453</f>
        <v>11657801.846939052</v>
      </c>
      <c r="F363" s="37">
        <f>+' NEL,SALES,Unbilled ST Calc'!J453</f>
        <v>5706365.6129913153</v>
      </c>
      <c r="G363" s="37">
        <f>+I363-H363</f>
        <v>587012.2653864515</v>
      </c>
      <c r="H363" s="37">
        <f t="shared" si="101"/>
        <v>13484.128064428925</v>
      </c>
      <c r="I363" s="37">
        <f>+C363-E363</f>
        <v>600496.39345088042</v>
      </c>
      <c r="J363" s="44">
        <f t="shared" si="103"/>
        <v>4.8986929643488497E-2</v>
      </c>
      <c r="K363" s="41"/>
    </row>
    <row r="364" spans="1:11" x14ac:dyDescent="0.25">
      <c r="A364" s="49"/>
      <c r="B364" s="43" t="s">
        <v>11</v>
      </c>
      <c r="C364" s="37">
        <f>+' NEL,SALES,Unbilled ST Calc'!C454</f>
        <v>11517352.304502986</v>
      </c>
      <c r="D364" s="37">
        <f>+' NEL,SALES,Unbilled ST Calc'!E454</f>
        <v>11160756.124963121</v>
      </c>
      <c r="E364" s="37">
        <f>+' NEL,SALES,Unbilled ST Calc'!G454</f>
        <v>10952824.101394953</v>
      </c>
      <c r="F364" s="37">
        <f>+' NEL,SALES,Unbilled ST Calc'!J454</f>
        <v>5498433.589423148</v>
      </c>
      <c r="G364" s="37">
        <f>+I364-H364</f>
        <v>551859.11557307991</v>
      </c>
      <c r="H364" s="37">
        <f t="shared" si="101"/>
        <v>12669.087534953285</v>
      </c>
      <c r="I364" s="37">
        <f>+C364-E364</f>
        <v>564528.20310803317</v>
      </c>
      <c r="J364" s="44">
        <f t="shared" si="103"/>
        <v>4.901544974770957E-2</v>
      </c>
      <c r="K364" s="41"/>
    </row>
    <row r="365" spans="1:11" x14ac:dyDescent="0.25">
      <c r="A365" s="49"/>
      <c r="B365" s="43" t="s">
        <v>12</v>
      </c>
      <c r="C365" s="37">
        <f>+' NEL,SALES,Unbilled ST Calc'!C455</f>
        <v>9673902.8620066885</v>
      </c>
      <c r="D365" s="37">
        <f>+' NEL,SALES,Unbilled ST Calc'!E455</f>
        <v>9808878.2317634076</v>
      </c>
      <c r="E365" s="37">
        <f>+' NEL,SALES,Unbilled ST Calc'!G455</f>
        <v>9252572.7462419514</v>
      </c>
      <c r="F365" s="37">
        <f>+' NEL,SALES,Unbilled ST Calc'!J455</f>
        <v>4942128.1039016908</v>
      </c>
      <c r="G365" s="37">
        <f>+I365-H365</f>
        <v>410688.82261652977</v>
      </c>
      <c r="H365" s="37">
        <f t="shared" si="101"/>
        <v>10641.293148207358</v>
      </c>
      <c r="I365" s="37">
        <f>+C365-E365</f>
        <v>421330.11576473713</v>
      </c>
      <c r="J365" s="44">
        <f t="shared" si="103"/>
        <v>4.3553271288206762E-2</v>
      </c>
      <c r="K365" s="41"/>
    </row>
    <row r="366" spans="1:11" x14ac:dyDescent="0.25">
      <c r="A366" s="49"/>
      <c r="B366" s="43" t="s">
        <v>13</v>
      </c>
      <c r="C366" s="37">
        <f>+' NEL,SALES,Unbilled ST Calc'!C456</f>
        <v>9958731.4129948858</v>
      </c>
      <c r="D366" s="37">
        <f>+' NEL,SALES,Unbilled ST Calc'!E456</f>
        <v>9675569.5078141242</v>
      </c>
      <c r="E366" s="37">
        <f>+' NEL,SALES,Unbilled ST Calc'!G456</f>
        <v>9482420.720077632</v>
      </c>
      <c r="F366" s="37">
        <f>+' NEL,SALES,Unbilled ST Calc'!J456</f>
        <v>4748979.3161651976</v>
      </c>
      <c r="G366" s="37">
        <f>+I366-H366</f>
        <v>465356.08836295945</v>
      </c>
      <c r="H366" s="37">
        <f t="shared" si="101"/>
        <v>10954.604554294376</v>
      </c>
      <c r="I366" s="37">
        <f>+C366-E366</f>
        <v>476310.69291725382</v>
      </c>
      <c r="J366" s="44">
        <f t="shared" si="103"/>
        <v>4.7828450549005523E-2</v>
      </c>
      <c r="K366" s="41"/>
    </row>
    <row r="367" spans="1:11" x14ac:dyDescent="0.25">
      <c r="A367" s="51"/>
      <c r="B367" s="43"/>
      <c r="C367" s="37"/>
      <c r="D367" s="37"/>
      <c r="E367" s="37"/>
      <c r="F367" s="37"/>
      <c r="G367" s="37"/>
      <c r="H367" s="37"/>
      <c r="I367" s="37"/>
      <c r="J367" s="44"/>
      <c r="K367" s="41"/>
    </row>
    <row r="368" spans="1:11" x14ac:dyDescent="0.25">
      <c r="A368" s="24" t="s">
        <v>101</v>
      </c>
      <c r="B368" s="43" t="s">
        <v>96</v>
      </c>
      <c r="C368" s="37">
        <f t="shared" ref="C368:I368" si="104">SUM(C355:C366)</f>
        <v>133419419.03171343</v>
      </c>
      <c r="D368" s="37">
        <f t="shared" si="104"/>
        <v>127023985.52365351</v>
      </c>
      <c r="E368" s="37">
        <f t="shared" si="104"/>
        <v>127105892.63484591</v>
      </c>
      <c r="F368" s="37">
        <f t="shared" si="104"/>
        <v>59741974.825172201</v>
      </c>
      <c r="G368" s="37">
        <f t="shared" si="104"/>
        <v>6166765.0359326191</v>
      </c>
      <c r="H368" s="37">
        <f t="shared" si="104"/>
        <v>146761.36093488475</v>
      </c>
      <c r="I368" s="37">
        <f t="shared" si="104"/>
        <v>6313526.3968675043</v>
      </c>
      <c r="J368" s="44">
        <f>(I368/C368)</f>
        <v>4.7320895583923932E-2</v>
      </c>
      <c r="K368" s="41"/>
    </row>
    <row r="369" spans="1:11" x14ac:dyDescent="0.25">
      <c r="A369" s="24"/>
      <c r="B369" s="43"/>
      <c r="C369" s="37"/>
      <c r="D369" s="37"/>
      <c r="E369" s="37"/>
      <c r="F369" s="37"/>
      <c r="G369" s="37"/>
      <c r="H369" s="37"/>
      <c r="I369" s="37"/>
      <c r="J369" s="44"/>
      <c r="K369" s="41"/>
    </row>
    <row r="370" spans="1:11" x14ac:dyDescent="0.25">
      <c r="A370" s="24"/>
      <c r="B370" s="43"/>
      <c r="C370" s="37"/>
      <c r="D370" s="37"/>
      <c r="E370" s="37"/>
      <c r="F370" s="37"/>
      <c r="G370" s="37"/>
      <c r="H370" s="37"/>
      <c r="I370" s="37"/>
      <c r="J370" s="44"/>
      <c r="K370" s="41"/>
    </row>
    <row r="371" spans="1:11" x14ac:dyDescent="0.25">
      <c r="A371" s="24">
        <f>+A355+1</f>
        <v>2029</v>
      </c>
      <c r="B371" s="43" t="s">
        <v>2</v>
      </c>
      <c r="C371" s="37">
        <f>+' NEL,SALES,Unbilled ST Calc'!C459</f>
        <v>10111352.322212759</v>
      </c>
      <c r="D371" s="37">
        <f>+' NEL,SALES,Unbilled ST Calc'!E459</f>
        <v>10234293.746767443</v>
      </c>
      <c r="E371" s="37">
        <f>+' NEL,SALES,Unbilled ST Calc'!G459</f>
        <v>9600701.4061256088</v>
      </c>
      <c r="F371" s="37">
        <f>+' NEL,SALES,Unbilled ST Calc'!J459</f>
        <v>4115386.9755233643</v>
      </c>
      <c r="G371" s="37">
        <f>+I371-H371</f>
        <v>499528.42853271653</v>
      </c>
      <c r="H371" s="37">
        <f>+C371*0.0011</f>
        <v>11122.487554434036</v>
      </c>
      <c r="I371" s="37">
        <f>+C371-E371</f>
        <v>510650.91608715057</v>
      </c>
      <c r="J371" s="44">
        <f>(I371/C371)</f>
        <v>5.0502731960525751E-2</v>
      </c>
      <c r="K371" s="41"/>
    </row>
    <row r="372" spans="1:11" x14ac:dyDescent="0.25">
      <c r="A372" s="49"/>
      <c r="B372" s="43" t="s">
        <v>3</v>
      </c>
      <c r="C372" s="37">
        <f>+' NEL,SALES,Unbilled ST Calc'!C460</f>
        <v>9123462.541145511</v>
      </c>
      <c r="D372" s="37">
        <f>+' NEL,SALES,Unbilled ST Calc'!E460</f>
        <v>9216785.1425677445</v>
      </c>
      <c r="E372" s="37">
        <f>+' NEL,SALES,Unbilled ST Calc'!G460</f>
        <v>8665466.2102561053</v>
      </c>
      <c r="F372" s="37">
        <f>+' NEL,SALES,Unbilled ST Calc'!J460</f>
        <v>3564068.0432117241</v>
      </c>
      <c r="G372" s="37">
        <f t="shared" ref="G372:G378" si="105">+I372-H372</f>
        <v>447960.52209414559</v>
      </c>
      <c r="H372" s="37">
        <f t="shared" ref="H372:H382" si="106">+C372*0.0011</f>
        <v>10035.808795260064</v>
      </c>
      <c r="I372" s="37">
        <f t="shared" ref="I372:I378" si="107">+C372-E372</f>
        <v>457996.33088940568</v>
      </c>
      <c r="J372" s="44">
        <f t="shared" ref="J372:J382" si="108">(I372/C372)</f>
        <v>5.0199836829921504E-2</v>
      </c>
      <c r="K372" s="41"/>
    </row>
    <row r="373" spans="1:11" x14ac:dyDescent="0.25">
      <c r="A373" s="49"/>
      <c r="B373" s="43" t="s">
        <v>4</v>
      </c>
      <c r="C373" s="37">
        <f>+' NEL,SALES,Unbilled ST Calc'!C461</f>
        <v>10265664.179298351</v>
      </c>
      <c r="D373" s="37">
        <f>+' NEL,SALES,Unbilled ST Calc'!E461</f>
        <v>9233052.2325537018</v>
      </c>
      <c r="E373" s="37">
        <f>+' NEL,SALES,Unbilled ST Calc'!G461</f>
        <v>9759613.5046807341</v>
      </c>
      <c r="F373" s="37">
        <f>+' NEL,SALES,Unbilled ST Calc'!J461</f>
        <v>4090629.3153387564</v>
      </c>
      <c r="G373" s="37">
        <f t="shared" si="105"/>
        <v>494758.4440203883</v>
      </c>
      <c r="H373" s="37">
        <f t="shared" si="106"/>
        <v>11292.230597228187</v>
      </c>
      <c r="I373" s="37">
        <f t="shared" si="107"/>
        <v>506050.67461761646</v>
      </c>
      <c r="J373" s="44">
        <f t="shared" si="108"/>
        <v>4.92954635743992E-2</v>
      </c>
      <c r="K373" s="41"/>
    </row>
    <row r="374" spans="1:11" x14ac:dyDescent="0.25">
      <c r="A374" s="49"/>
      <c r="B374" s="43" t="s">
        <v>5</v>
      </c>
      <c r="C374" s="37">
        <f>+' NEL,SALES,Unbilled ST Calc'!C462</f>
        <v>10566271.648731109</v>
      </c>
      <c r="D374" s="37">
        <f>+' NEL,SALES,Unbilled ST Calc'!E462</f>
        <v>9549809.6950843427</v>
      </c>
      <c r="E374" s="37">
        <f>+' NEL,SALES,Unbilled ST Calc'!G462</f>
        <v>10083841.82146363</v>
      </c>
      <c r="F374" s="37">
        <f>+' NEL,SALES,Unbilled ST Calc'!J462</f>
        <v>4624661.4417180438</v>
      </c>
      <c r="G374" s="37">
        <f t="shared" si="105"/>
        <v>470806.92845387495</v>
      </c>
      <c r="H374" s="37">
        <f t="shared" si="106"/>
        <v>11622.898813604221</v>
      </c>
      <c r="I374" s="37">
        <f t="shared" si="107"/>
        <v>482429.82726747915</v>
      </c>
      <c r="J374" s="44">
        <f t="shared" si="108"/>
        <v>4.5657526448831511E-2</v>
      </c>
      <c r="K374" s="41"/>
    </row>
    <row r="375" spans="1:11" x14ac:dyDescent="0.25">
      <c r="A375" s="49"/>
      <c r="B375" s="43" t="s">
        <v>6</v>
      </c>
      <c r="C375" s="37">
        <f>+' NEL,SALES,Unbilled ST Calc'!C463</f>
        <v>11966654.424309436</v>
      </c>
      <c r="D375" s="37">
        <f>+' NEL,SALES,Unbilled ST Calc'!E463</f>
        <v>10737874.20530458</v>
      </c>
      <c r="E375" s="37">
        <f>+' NEL,SALES,Unbilled ST Calc'!G463</f>
        <v>11445090.168256652</v>
      </c>
      <c r="F375" s="37">
        <f>+' NEL,SALES,Unbilled ST Calc'!J463</f>
        <v>5331877.4046701156</v>
      </c>
      <c r="G375" s="37">
        <f t="shared" si="105"/>
        <v>508400.93618604424</v>
      </c>
      <c r="H375" s="37">
        <f t="shared" si="106"/>
        <v>13163.319866740381</v>
      </c>
      <c r="I375" s="37">
        <f t="shared" si="107"/>
        <v>521564.25605278462</v>
      </c>
      <c r="J375" s="44">
        <f t="shared" si="108"/>
        <v>4.3584801362130311E-2</v>
      </c>
      <c r="K375" s="41"/>
    </row>
    <row r="376" spans="1:11" x14ac:dyDescent="0.25">
      <c r="A376" s="49"/>
      <c r="B376" s="43" t="s">
        <v>7</v>
      </c>
      <c r="C376" s="37">
        <f>+' NEL,SALES,Unbilled ST Calc'!C464</f>
        <v>12501090.191769112</v>
      </c>
      <c r="D376" s="37">
        <f>+' NEL,SALES,Unbilled ST Calc'!E464</f>
        <v>11687453.07077558</v>
      </c>
      <c r="E376" s="37">
        <f>+' NEL,SALES,Unbilled ST Calc'!G464</f>
        <v>11948732.937742028</v>
      </c>
      <c r="F376" s="37">
        <f>+' NEL,SALES,Unbilled ST Calc'!J464</f>
        <v>5593157.2716365634</v>
      </c>
      <c r="G376" s="37">
        <f t="shared" si="105"/>
        <v>538606.05481613753</v>
      </c>
      <c r="H376" s="37">
        <f t="shared" si="106"/>
        <v>13751.199210946024</v>
      </c>
      <c r="I376" s="37">
        <f t="shared" si="107"/>
        <v>552357.25402708352</v>
      </c>
      <c r="J376" s="44">
        <f t="shared" si="108"/>
        <v>4.4184726736134029E-2</v>
      </c>
      <c r="K376" s="41"/>
    </row>
    <row r="377" spans="1:11" x14ac:dyDescent="0.25">
      <c r="A377" s="49"/>
      <c r="B377" s="43" t="s">
        <v>8</v>
      </c>
      <c r="C377" s="37">
        <f>+' NEL,SALES,Unbilled ST Calc'!C465</f>
        <v>13279426.787315007</v>
      </c>
      <c r="D377" s="37">
        <f>+' NEL,SALES,Unbilled ST Calc'!E465</f>
        <v>12363926.971146617</v>
      </c>
      <c r="E377" s="37">
        <f>+' NEL,SALES,Unbilled ST Calc'!G465</f>
        <v>12661442.942456549</v>
      </c>
      <c r="F377" s="37">
        <f>+' NEL,SALES,Unbilled ST Calc'!J465</f>
        <v>5890673.2429464934</v>
      </c>
      <c r="G377" s="37">
        <f t="shared" si="105"/>
        <v>603376.47539241181</v>
      </c>
      <c r="H377" s="37">
        <f t="shared" si="106"/>
        <v>14607.369466046508</v>
      </c>
      <c r="I377" s="37">
        <f t="shared" si="107"/>
        <v>617983.84485845827</v>
      </c>
      <c r="J377" s="44">
        <f t="shared" si="108"/>
        <v>4.6536936778685277E-2</v>
      </c>
      <c r="K377" s="41"/>
    </row>
    <row r="378" spans="1:11" x14ac:dyDescent="0.25">
      <c r="A378" s="49"/>
      <c r="B378" s="43" t="s">
        <v>9</v>
      </c>
      <c r="C378" s="37">
        <f>+' NEL,SALES,Unbilled ST Calc'!C466</f>
        <v>13511779.53048376</v>
      </c>
      <c r="D378" s="37">
        <f>+' NEL,SALES,Unbilled ST Calc'!E466</f>
        <v>12527407.898810457</v>
      </c>
      <c r="E378" s="37">
        <f>+' NEL,SALES,Unbilled ST Calc'!G466</f>
        <v>12848533.59158483</v>
      </c>
      <c r="F378" s="37">
        <f>+' NEL,SALES,Unbilled ST Calc'!J466</f>
        <v>6211798.9357208638</v>
      </c>
      <c r="G378" s="37">
        <f t="shared" si="105"/>
        <v>648382.98141539819</v>
      </c>
      <c r="H378" s="37">
        <f t="shared" si="106"/>
        <v>14862.957483532136</v>
      </c>
      <c r="I378" s="37">
        <f t="shared" si="107"/>
        <v>663245.93889893033</v>
      </c>
      <c r="J378" s="44">
        <f t="shared" si="108"/>
        <v>4.9086497999955465E-2</v>
      </c>
      <c r="K378" s="41"/>
    </row>
    <row r="379" spans="1:11" x14ac:dyDescent="0.25">
      <c r="A379" s="49"/>
      <c r="B379" s="43" t="s">
        <v>10</v>
      </c>
      <c r="C379" s="37">
        <f>+' NEL,SALES,Unbilled ST Calc'!C467</f>
        <v>12466564.69615655</v>
      </c>
      <c r="D379" s="37">
        <f>+' NEL,SALES,Unbilled ST Calc'!E467</f>
        <v>12264349.085063588</v>
      </c>
      <c r="E379" s="37">
        <f>+' NEL,SALES,Unbilled ST Calc'!G467</f>
        <v>11855865.968489932</v>
      </c>
      <c r="F379" s="37">
        <f>+' NEL,SALES,Unbilled ST Calc'!J467</f>
        <v>5803315.8191472068</v>
      </c>
      <c r="G379" s="37">
        <f>+I379-H379</f>
        <v>596985.50650084612</v>
      </c>
      <c r="H379" s="37">
        <f t="shared" si="106"/>
        <v>13713.221165772205</v>
      </c>
      <c r="I379" s="37">
        <f>+C379-E379</f>
        <v>610698.7276666183</v>
      </c>
      <c r="J379" s="44">
        <f t="shared" si="108"/>
        <v>4.8986929643488483E-2</v>
      </c>
      <c r="K379" s="41"/>
    </row>
    <row r="380" spans="1:11" x14ac:dyDescent="0.25">
      <c r="A380" s="49"/>
      <c r="B380" s="43" t="s">
        <v>11</v>
      </c>
      <c r="C380" s="37">
        <f>+' NEL,SALES,Unbilled ST Calc'!C468</f>
        <v>11714923.042461166</v>
      </c>
      <c r="D380" s="37">
        <f>+' NEL,SALES,Unbilled ST Calc'!E468</f>
        <v>11351271.929363418</v>
      </c>
      <c r="E380" s="37">
        <f>+' NEL,SALES,Unbilled ST Calc'!G468</f>
        <v>11140710.820775127</v>
      </c>
      <c r="F380" s="37">
        <f>+' NEL,SALES,Unbilled ST Calc'!J468</f>
        <v>5592754.7105589183</v>
      </c>
      <c r="G380" s="37">
        <f>+I380-H380</f>
        <v>561325.80633933179</v>
      </c>
      <c r="H380" s="37">
        <f t="shared" si="106"/>
        <v>12886.415346707283</v>
      </c>
      <c r="I380" s="37">
        <f>+C380-E380</f>
        <v>574212.22168603912</v>
      </c>
      <c r="J380" s="44">
        <f t="shared" si="108"/>
        <v>4.901544974770948E-2</v>
      </c>
      <c r="K380" s="41"/>
    </row>
    <row r="381" spans="1:11" x14ac:dyDescent="0.25">
      <c r="A381" s="49"/>
      <c r="B381" s="43" t="s">
        <v>12</v>
      </c>
      <c r="C381" s="37">
        <f>+' NEL,SALES,Unbilled ST Calc'!C469</f>
        <v>9849024.0494394936</v>
      </c>
      <c r="D381" s="37">
        <f>+' NEL,SALES,Unbilled ST Calc'!E469</f>
        <v>9981228.8922585808</v>
      </c>
      <c r="E381" s="37">
        <f>+' NEL,SALES,Unbilled ST Calc'!G469</f>
        <v>9420066.8330901824</v>
      </c>
      <c r="F381" s="37">
        <f>+' NEL,SALES,Unbilled ST Calc'!J469</f>
        <v>5031592.6513905181</v>
      </c>
      <c r="G381" s="37">
        <f>+I381-H381</f>
        <v>418123.28989492776</v>
      </c>
      <c r="H381" s="37">
        <f t="shared" si="106"/>
        <v>10833.926454383443</v>
      </c>
      <c r="I381" s="37">
        <f>+C381-E381</f>
        <v>428957.21634931117</v>
      </c>
      <c r="J381" s="44">
        <f t="shared" si="108"/>
        <v>4.3553271288206782E-2</v>
      </c>
      <c r="K381" s="41"/>
    </row>
    <row r="382" spans="1:11" x14ac:dyDescent="0.25">
      <c r="A382" s="49"/>
      <c r="B382" s="43" t="s">
        <v>13</v>
      </c>
      <c r="C382" s="37">
        <f>+' NEL,SALES,Unbilled ST Calc'!C470</f>
        <v>10135433.241492078</v>
      </c>
      <c r="D382" s="37">
        <f>+' NEL,SALES,Unbilled ST Calc'!E470</f>
        <v>9849021.4344649427</v>
      </c>
      <c r="E382" s="37">
        <f>+' NEL,SALES,Unbilled ST Calc'!G470</f>
        <v>9650671.1739086267</v>
      </c>
      <c r="F382" s="37">
        <f>+' NEL,SALES,Unbilled ST Calc'!J470</f>
        <v>4833242.3908342002</v>
      </c>
      <c r="G382" s="37">
        <f>+I382-H382</f>
        <v>473613.09101780975</v>
      </c>
      <c r="H382" s="37">
        <f t="shared" si="106"/>
        <v>11148.976565641286</v>
      </c>
      <c r="I382" s="37">
        <f>+C382-E382</f>
        <v>484762.06758345105</v>
      </c>
      <c r="J382" s="44">
        <f t="shared" si="108"/>
        <v>4.7828450549005565E-2</v>
      </c>
      <c r="K382" s="41"/>
    </row>
    <row r="383" spans="1:11" x14ac:dyDescent="0.25">
      <c r="A383" s="51"/>
      <c r="B383" s="43"/>
      <c r="C383" s="37"/>
      <c r="D383" s="37"/>
      <c r="E383" s="37"/>
      <c r="F383" s="37"/>
      <c r="G383" s="37"/>
      <c r="H383" s="37"/>
      <c r="I383" s="37"/>
      <c r="J383" s="44"/>
      <c r="K383" s="41"/>
    </row>
    <row r="384" spans="1:11" x14ac:dyDescent="0.25">
      <c r="A384" s="24" t="s">
        <v>101</v>
      </c>
      <c r="B384" s="43" t="s">
        <v>96</v>
      </c>
      <c r="C384" s="37">
        <f t="shared" ref="C384:I384" si="109">SUM(C371:C382)</f>
        <v>135491646.6548143</v>
      </c>
      <c r="D384" s="37">
        <f t="shared" si="109"/>
        <v>128996474.304161</v>
      </c>
      <c r="E384" s="37">
        <f t="shared" si="109"/>
        <v>129080737.37882999</v>
      </c>
      <c r="F384" s="37">
        <f t="shared" si="109"/>
        <v>60683158.202696763</v>
      </c>
      <c r="G384" s="37">
        <f t="shared" si="109"/>
        <v>6261868.4646640318</v>
      </c>
      <c r="H384" s="37">
        <f t="shared" si="109"/>
        <v>149040.81132029579</v>
      </c>
      <c r="I384" s="37">
        <f t="shared" si="109"/>
        <v>6410909.2759843282</v>
      </c>
      <c r="J384" s="44">
        <f>(I384/C384)</f>
        <v>4.7315900531618015E-2</v>
      </c>
      <c r="K384" s="41"/>
    </row>
    <row r="385" spans="1:11" x14ac:dyDescent="0.25">
      <c r="A385" s="24"/>
      <c r="B385" s="43"/>
      <c r="C385" s="37"/>
      <c r="D385" s="37"/>
      <c r="E385" s="37"/>
      <c r="F385" s="37"/>
      <c r="G385" s="37"/>
      <c r="H385" s="37"/>
      <c r="I385" s="37"/>
      <c r="J385" s="44"/>
      <c r="K385" s="41"/>
    </row>
    <row r="386" spans="1:11" x14ac:dyDescent="0.25">
      <c r="A386" s="24"/>
      <c r="B386" s="43"/>
      <c r="C386" s="37"/>
      <c r="D386" s="37"/>
      <c r="E386" s="37"/>
      <c r="F386" s="37"/>
      <c r="G386" s="37"/>
      <c r="H386" s="37"/>
      <c r="I386" s="37"/>
      <c r="J386" s="44"/>
      <c r="K386" s="41"/>
    </row>
    <row r="387" spans="1:11" x14ac:dyDescent="0.25">
      <c r="A387" s="24">
        <f>+A371+1</f>
        <v>2030</v>
      </c>
      <c r="B387" s="43" t="s">
        <v>2</v>
      </c>
      <c r="C387" s="37">
        <f>+' NEL,SALES,Unbilled ST Calc'!C473</f>
        <v>10296129.319037825</v>
      </c>
      <c r="D387" s="37">
        <f>+' NEL,SALES,Unbilled ST Calc'!E473</f>
        <v>10418796.620706547</v>
      </c>
      <c r="E387" s="37">
        <f>+' NEL,SALES,Unbilled ST Calc'!G473</f>
        <v>9776146.6598075479</v>
      </c>
      <c r="F387" s="37">
        <f>+' NEL,SALES,Unbilled ST Calc'!J473</f>
        <v>4190592.4299352011</v>
      </c>
      <c r="G387" s="37">
        <f>+I387-H387</f>
        <v>508656.91697933531</v>
      </c>
      <c r="H387" s="37">
        <f>+C387*0.0011</f>
        <v>11325.742250941608</v>
      </c>
      <c r="I387" s="37">
        <f>+C387-E387</f>
        <v>519982.65923027694</v>
      </c>
      <c r="J387" s="44">
        <f>(I387/C387)</f>
        <v>5.0502731960525668E-2</v>
      </c>
      <c r="K387" s="41"/>
    </row>
    <row r="388" spans="1:11" x14ac:dyDescent="0.25">
      <c r="A388" s="49"/>
      <c r="B388" s="43" t="s">
        <v>3</v>
      </c>
      <c r="C388" s="37">
        <f>+' NEL,SALES,Unbilled ST Calc'!C474</f>
        <v>9293983.2970375419</v>
      </c>
      <c r="D388" s="37">
        <f>+' NEL,SALES,Unbilled ST Calc'!E474</f>
        <v>9387337.5409306921</v>
      </c>
      <c r="E388" s="37">
        <f>+' NEL,SALES,Unbilled ST Calc'!G474</f>
        <v>8827426.8520262428</v>
      </c>
      <c r="F388" s="37">
        <f>+' NEL,SALES,Unbilled ST Calc'!J474</f>
        <v>3630681.7410307531</v>
      </c>
      <c r="G388" s="37">
        <f t="shared" ref="G388:G394" si="110">+I388-H388</f>
        <v>456333.06338455778</v>
      </c>
      <c r="H388" s="37">
        <f t="shared" ref="H388:H398" si="111">+C388*0.0011</f>
        <v>10223.381626741297</v>
      </c>
      <c r="I388" s="37">
        <f t="shared" ref="I388:I394" si="112">+C388-E388</f>
        <v>466556.4450112991</v>
      </c>
      <c r="J388" s="44">
        <f t="shared" ref="J388:J398" si="113">(I388/C388)</f>
        <v>5.0199836829921358E-2</v>
      </c>
      <c r="K388" s="41"/>
    </row>
    <row r="389" spans="1:11" x14ac:dyDescent="0.25">
      <c r="A389" s="49"/>
      <c r="B389" s="43" t="s">
        <v>4</v>
      </c>
      <c r="C389" s="37">
        <f>+' NEL,SALES,Unbilled ST Calc'!C475</f>
        <v>10452522.993870601</v>
      </c>
      <c r="D389" s="37">
        <f>+' NEL,SALES,Unbilled ST Calc'!E475</f>
        <v>9402854.5450544227</v>
      </c>
      <c r="E389" s="37">
        <f>+' NEL,SALES,Unbilled ST Calc'!G475</f>
        <v>9937261.0273656826</v>
      </c>
      <c r="F389" s="37">
        <f>+' NEL,SALES,Unbilled ST Calc'!J475</f>
        <v>4165088.2233420126</v>
      </c>
      <c r="G389" s="37">
        <f t="shared" si="110"/>
        <v>503764.19121166074</v>
      </c>
      <c r="H389" s="37">
        <f t="shared" si="111"/>
        <v>11497.775293257662</v>
      </c>
      <c r="I389" s="37">
        <f t="shared" si="112"/>
        <v>515261.96650491841</v>
      </c>
      <c r="J389" s="44">
        <f t="shared" si="113"/>
        <v>4.9295463574399213E-2</v>
      </c>
      <c r="K389" s="41"/>
    </row>
    <row r="390" spans="1:11" x14ac:dyDescent="0.25">
      <c r="A390" s="49"/>
      <c r="B390" s="43" t="s">
        <v>5</v>
      </c>
      <c r="C390" s="37">
        <f>+' NEL,SALES,Unbilled ST Calc'!C476</f>
        <v>10757581.998046236</v>
      </c>
      <c r="D390" s="37">
        <f>+' NEL,SALES,Unbilled ST Calc'!E476</f>
        <v>9723111.1977268197</v>
      </c>
      <c r="E390" s="37">
        <f>+' NEL,SALES,Unbilled ST Calc'!G476</f>
        <v>10266417.413444968</v>
      </c>
      <c r="F390" s="37">
        <f>+' NEL,SALES,Unbilled ST Calc'!J476</f>
        <v>4708394.43906016</v>
      </c>
      <c r="G390" s="37">
        <f t="shared" si="110"/>
        <v>479331.24440341734</v>
      </c>
      <c r="H390" s="37">
        <f t="shared" si="111"/>
        <v>11833.340197850861</v>
      </c>
      <c r="I390" s="37">
        <f t="shared" si="112"/>
        <v>491164.58460126817</v>
      </c>
      <c r="J390" s="44">
        <f t="shared" si="113"/>
        <v>4.5657526448831365E-2</v>
      </c>
      <c r="K390" s="41"/>
    </row>
    <row r="391" spans="1:11" x14ac:dyDescent="0.25">
      <c r="A391" s="49"/>
      <c r="B391" s="43" t="s">
        <v>6</v>
      </c>
      <c r="C391" s="37">
        <f>+' NEL,SALES,Unbilled ST Calc'!C477</f>
        <v>12174380.101727104</v>
      </c>
      <c r="D391" s="37">
        <f>+' NEL,SALES,Unbilled ST Calc'!E477</f>
        <v>10927724.686906517</v>
      </c>
      <c r="E391" s="37">
        <f>+' NEL,SALES,Unbilled ST Calc'!G477</f>
        <v>11643762.163286256</v>
      </c>
      <c r="F391" s="37">
        <f>+' NEL,SALES,Unbilled ST Calc'!J477</f>
        <v>5424431.9154399009</v>
      </c>
      <c r="G391" s="37">
        <f t="shared" si="110"/>
        <v>517226.12032894831</v>
      </c>
      <c r="H391" s="37">
        <f t="shared" si="111"/>
        <v>13391.818111899815</v>
      </c>
      <c r="I391" s="37">
        <f t="shared" si="112"/>
        <v>530617.93844084814</v>
      </c>
      <c r="J391" s="44">
        <f t="shared" si="113"/>
        <v>4.3584801362130353E-2</v>
      </c>
      <c r="K391" s="41"/>
    </row>
    <row r="392" spans="1:11" x14ac:dyDescent="0.25">
      <c r="A392" s="49"/>
      <c r="B392" s="43" t="s">
        <v>7</v>
      </c>
      <c r="C392" s="37">
        <f>+' NEL,SALES,Unbilled ST Calc'!C478</f>
        <v>12717217.189778155</v>
      </c>
      <c r="D392" s="37">
        <f>+' NEL,SALES,Unbilled ST Calc'!E478</f>
        <v>11889886.917528328</v>
      </c>
      <c r="E392" s="37">
        <f>+' NEL,SALES,Unbilled ST Calc'!G478</f>
        <v>12155310.423403742</v>
      </c>
      <c r="F392" s="37">
        <f>+' NEL,SALES,Unbilled ST Calc'!J478</f>
        <v>5689855.4213153152</v>
      </c>
      <c r="G392" s="37">
        <f t="shared" si="110"/>
        <v>547917.82746565691</v>
      </c>
      <c r="H392" s="37">
        <f t="shared" si="111"/>
        <v>13988.93890875597</v>
      </c>
      <c r="I392" s="37">
        <f t="shared" si="112"/>
        <v>561906.76637441292</v>
      </c>
      <c r="J392" s="44">
        <f t="shared" si="113"/>
        <v>4.4184726736133939E-2</v>
      </c>
      <c r="K392" s="41"/>
    </row>
    <row r="393" spans="1:11" x14ac:dyDescent="0.25">
      <c r="A393" s="49"/>
      <c r="B393" s="43" t="s">
        <v>8</v>
      </c>
      <c r="C393" s="37">
        <f>+' NEL,SALES,Unbilled ST Calc'!C479</f>
        <v>13503033.675096042</v>
      </c>
      <c r="D393" s="37">
        <f>+' NEL,SALES,Unbilled ST Calc'!E479</f>
        <v>12574635.368755333</v>
      </c>
      <c r="E393" s="37">
        <f>+' NEL,SALES,Unbilled ST Calc'!G479</f>
        <v>12874643.850637639</v>
      </c>
      <c r="F393" s="37">
        <f>+' NEL,SALES,Unbilled ST Calc'!J479</f>
        <v>5989863.903197621</v>
      </c>
      <c r="G393" s="37">
        <f t="shared" si="110"/>
        <v>613536.48741579789</v>
      </c>
      <c r="H393" s="37">
        <f t="shared" si="111"/>
        <v>14853.337042605648</v>
      </c>
      <c r="I393" s="37">
        <f t="shared" si="112"/>
        <v>628389.82445840351</v>
      </c>
      <c r="J393" s="44">
        <f t="shared" si="113"/>
        <v>4.6536936778685326E-2</v>
      </c>
      <c r="K393" s="41"/>
    </row>
    <row r="394" spans="1:11" x14ac:dyDescent="0.25">
      <c r="A394" s="49"/>
      <c r="B394" s="43" t="s">
        <v>9</v>
      </c>
      <c r="C394" s="37">
        <f>+' NEL,SALES,Unbilled ST Calc'!C480</f>
        <v>13738781.07557871</v>
      </c>
      <c r="D394" s="37">
        <f>+' NEL,SALES,Unbilled ST Calc'!E480</f>
        <v>12738097.49359256</v>
      </c>
      <c r="E394" s="37">
        <f>+' NEL,SALES,Unbilled ST Calc'!G480</f>
        <v>13064392.425790491</v>
      </c>
      <c r="F394" s="37">
        <f>+' NEL,SALES,Unbilled ST Calc'!J480</f>
        <v>6316158.8353955531</v>
      </c>
      <c r="G394" s="37">
        <f t="shared" si="110"/>
        <v>659275.99060508294</v>
      </c>
      <c r="H394" s="37">
        <f t="shared" si="111"/>
        <v>15112.659183136582</v>
      </c>
      <c r="I394" s="37">
        <f t="shared" si="112"/>
        <v>674388.64978821948</v>
      </c>
      <c r="J394" s="44">
        <f t="shared" si="113"/>
        <v>4.9086497999955403E-2</v>
      </c>
      <c r="K394" s="41"/>
    </row>
    <row r="395" spans="1:11" x14ac:dyDescent="0.25">
      <c r="A395" s="49"/>
      <c r="B395" s="43" t="s">
        <v>10</v>
      </c>
      <c r="C395" s="37">
        <f>+' NEL,SALES,Unbilled ST Calc'!C481</f>
        <v>12680462.188126246</v>
      </c>
      <c r="D395" s="37">
        <f>+' NEL,SALES,Unbilled ST Calc'!E481</f>
        <v>12472556.783110861</v>
      </c>
      <c r="E395" s="37">
        <f>+' NEL,SALES,Unbilled ST Calc'!G481</f>
        <v>12059285.279069589</v>
      </c>
      <c r="F395" s="37">
        <f>+' NEL,SALES,Unbilled ST Calc'!J481</f>
        <v>5902887.3313542819</v>
      </c>
      <c r="G395" s="37">
        <f>+I395-H395</f>
        <v>607228.40064971719</v>
      </c>
      <c r="H395" s="37">
        <f t="shared" si="111"/>
        <v>13948.50840693887</v>
      </c>
      <c r="I395" s="37">
        <f>+C395-E395</f>
        <v>621176.90905665606</v>
      </c>
      <c r="J395" s="44">
        <f t="shared" si="113"/>
        <v>4.8986929643488455E-2</v>
      </c>
      <c r="K395" s="41"/>
    </row>
    <row r="396" spans="1:11" x14ac:dyDescent="0.25">
      <c r="A396" s="49"/>
      <c r="B396" s="43" t="s">
        <v>11</v>
      </c>
      <c r="C396" s="37">
        <f>+' NEL,SALES,Unbilled ST Calc'!C482</f>
        <v>11918268.827263057</v>
      </c>
      <c r="D396" s="37">
        <f>+' NEL,SALES,Unbilled ST Calc'!E482</f>
        <v>11547143.987906929</v>
      </c>
      <c r="E396" s="37">
        <f>+' NEL,SALES,Unbilled ST Calc'!G482</f>
        <v>11334089.520480651</v>
      </c>
      <c r="F396" s="37">
        <f>+' NEL,SALES,Unbilled ST Calc'!J482</f>
        <v>5689832.8639280042</v>
      </c>
      <c r="G396" s="37">
        <f>+I396-H396</f>
        <v>571069.21107241651</v>
      </c>
      <c r="H396" s="37">
        <f t="shared" si="111"/>
        <v>13110.095709989364</v>
      </c>
      <c r="I396" s="37">
        <f>+C396-E396</f>
        <v>584179.30678240582</v>
      </c>
      <c r="J396" s="44">
        <f t="shared" si="113"/>
        <v>4.901544974770957E-2</v>
      </c>
      <c r="K396" s="41"/>
    </row>
    <row r="397" spans="1:11" x14ac:dyDescent="0.25">
      <c r="A397" s="49"/>
      <c r="B397" s="43" t="s">
        <v>12</v>
      </c>
      <c r="C397" s="37">
        <f>+' NEL,SALES,Unbilled ST Calc'!C483</f>
        <v>10032237.450031474</v>
      </c>
      <c r="D397" s="37">
        <f>+' NEL,SALES,Unbilled ST Calc'!E483</f>
        <v>10159942.268996328</v>
      </c>
      <c r="E397" s="37">
        <f>+' NEL,SALES,Unbilled ST Calc'!G483</f>
        <v>9595300.6907425448</v>
      </c>
      <c r="F397" s="37">
        <f>+' NEL,SALES,Unbilled ST Calc'!J483</f>
        <v>5125191.2856742209</v>
      </c>
      <c r="G397" s="37">
        <f>+I397-H397</f>
        <v>425901.29809389479</v>
      </c>
      <c r="H397" s="37">
        <f t="shared" si="111"/>
        <v>11035.461195034623</v>
      </c>
      <c r="I397" s="37">
        <f>+C397-E397</f>
        <v>436936.7592889294</v>
      </c>
      <c r="J397" s="44">
        <f t="shared" si="113"/>
        <v>4.3553271288206859E-2</v>
      </c>
      <c r="K397" s="41"/>
    </row>
    <row r="398" spans="1:11" x14ac:dyDescent="0.25">
      <c r="A398" s="49"/>
      <c r="B398" s="43" t="s">
        <v>13</v>
      </c>
      <c r="C398" s="37">
        <f>+' NEL,SALES,Unbilled ST Calc'!C484</f>
        <v>10322619.529188655</v>
      </c>
      <c r="D398" s="37">
        <f>+' NEL,SALES,Unbilled ST Calc'!E484</f>
        <v>10031590.770706881</v>
      </c>
      <c r="E398" s="37">
        <f>+' NEL,SALES,Unbilled ST Calc'!G484</f>
        <v>9828904.6315006576</v>
      </c>
      <c r="F398" s="37">
        <f>+' NEL,SALES,Unbilled ST Calc'!J484</f>
        <v>4922505.1464679986</v>
      </c>
      <c r="G398" s="37">
        <f>+I398-H398</f>
        <v>482360.01620589016</v>
      </c>
      <c r="H398" s="37">
        <f t="shared" si="111"/>
        <v>11354.881482107521</v>
      </c>
      <c r="I398" s="37">
        <f>+C398-E398</f>
        <v>493714.89768799767</v>
      </c>
      <c r="J398" s="44">
        <f t="shared" si="113"/>
        <v>4.7828450549005468E-2</v>
      </c>
      <c r="K398" s="41"/>
    </row>
    <row r="399" spans="1:11" x14ac:dyDescent="0.25">
      <c r="A399" s="51"/>
      <c r="B399" s="43"/>
      <c r="C399" s="37"/>
      <c r="D399" s="37"/>
      <c r="E399" s="37"/>
      <c r="F399" s="37"/>
      <c r="G399" s="37"/>
      <c r="H399" s="37"/>
      <c r="I399" s="37"/>
      <c r="J399" s="44"/>
      <c r="K399" s="41"/>
    </row>
    <row r="400" spans="1:11" x14ac:dyDescent="0.25">
      <c r="A400" s="24" t="s">
        <v>101</v>
      </c>
      <c r="B400" s="43" t="s">
        <v>96</v>
      </c>
      <c r="C400" s="37">
        <f t="shared" ref="C400:I400" si="114">SUM(C387:C398)</f>
        <v>137887217.64478165</v>
      </c>
      <c r="D400" s="37">
        <f t="shared" si="114"/>
        <v>131273678.18192221</v>
      </c>
      <c r="E400" s="37">
        <f t="shared" si="114"/>
        <v>131362940.937556</v>
      </c>
      <c r="F400" s="37">
        <f t="shared" si="114"/>
        <v>61755483.536141023</v>
      </c>
      <c r="G400" s="37">
        <f t="shared" si="114"/>
        <v>6372600.7678163759</v>
      </c>
      <c r="H400" s="37">
        <f t="shared" si="114"/>
        <v>151675.93940925982</v>
      </c>
      <c r="I400" s="37">
        <f t="shared" si="114"/>
        <v>6524276.7072256356</v>
      </c>
      <c r="J400" s="44">
        <f>(I400/C400)</f>
        <v>4.7316037111091475E-2</v>
      </c>
      <c r="K400" s="41"/>
    </row>
    <row r="401" spans="1:11" x14ac:dyDescent="0.25">
      <c r="A401" s="24"/>
      <c r="B401" s="43"/>
      <c r="C401" s="37"/>
      <c r="D401" s="37"/>
      <c r="E401" s="37"/>
      <c r="F401" s="37"/>
      <c r="G401" s="37"/>
      <c r="H401" s="37"/>
      <c r="I401" s="37"/>
      <c r="J401" s="44"/>
      <c r="K401" s="41"/>
    </row>
    <row r="402" spans="1:11" x14ac:dyDescent="0.25">
      <c r="A402" s="24"/>
      <c r="B402" s="43"/>
      <c r="C402" s="37"/>
      <c r="D402" s="37"/>
      <c r="E402" s="37"/>
      <c r="F402" s="37"/>
      <c r="G402" s="37"/>
      <c r="H402" s="37"/>
      <c r="I402" s="37"/>
      <c r="J402" s="44"/>
      <c r="K402" s="41"/>
    </row>
    <row r="403" spans="1:11" x14ac:dyDescent="0.25">
      <c r="A403" s="24">
        <f>+A387+1</f>
        <v>2031</v>
      </c>
      <c r="B403" s="43" t="s">
        <v>2</v>
      </c>
      <c r="C403" s="37">
        <f>+' NEL,SALES,Unbilled ST Calc'!C487</f>
        <v>10456551.481554952</v>
      </c>
      <c r="D403" s="37">
        <f>+' NEL,SALES,Unbilled ST Calc'!E487</f>
        <v>10595086.904904502</v>
      </c>
      <c r="E403" s="37">
        <f>+' NEL,SALES,Unbilled ST Calc'!G487</f>
        <v>9928467.0648505446</v>
      </c>
      <c r="F403" s="37">
        <f>+' NEL,SALES,Unbilled ST Calc'!J487</f>
        <v>4255885.3064140417</v>
      </c>
      <c r="G403" s="37">
        <f>+I403-H403</f>
        <v>516582.21007469652</v>
      </c>
      <c r="H403" s="37">
        <f>+C403*0.0011</f>
        <v>11502.206629710447</v>
      </c>
      <c r="I403" s="37">
        <f>+C403-E403</f>
        <v>528084.41670440696</v>
      </c>
      <c r="J403" s="44">
        <f>(I403/C403)</f>
        <v>5.050273196052564E-2</v>
      </c>
      <c r="K403" s="41"/>
    </row>
    <row r="404" spans="1:11" x14ac:dyDescent="0.25">
      <c r="A404" s="49"/>
      <c r="B404" s="43" t="s">
        <v>3</v>
      </c>
      <c r="C404" s="37">
        <f>+' NEL,SALES,Unbilled ST Calc'!C488</f>
        <v>9442529.2719444484</v>
      </c>
      <c r="D404" s="37">
        <f>+' NEL,SALES,Unbilled ST Calc'!E488</f>
        <v>9535690.128642451</v>
      </c>
      <c r="E404" s="37">
        <f>+' NEL,SALES,Unbilled ST Calc'!G488</f>
        <v>8968515.8432310801</v>
      </c>
      <c r="F404" s="37">
        <f>+' NEL,SALES,Unbilled ST Calc'!J488</f>
        <v>3688711.0210026708</v>
      </c>
      <c r="G404" s="37">
        <f t="shared" ref="G404:G410" si="115">+I404-H404</f>
        <v>463626.64651422936</v>
      </c>
      <c r="H404" s="37">
        <f t="shared" ref="H404:H414" si="116">+C404*0.0011</f>
        <v>10386.782199138894</v>
      </c>
      <c r="I404" s="37">
        <f t="shared" ref="I404:I414" si="117">+C404-E404</f>
        <v>474013.42871336825</v>
      </c>
      <c r="J404" s="44">
        <f t="shared" ref="J404:J414" si="118">(I404/C404)</f>
        <v>5.0199836829921449E-2</v>
      </c>
      <c r="K404" s="41"/>
    </row>
    <row r="405" spans="1:11" x14ac:dyDescent="0.25">
      <c r="A405" s="49"/>
      <c r="B405" s="43" t="s">
        <v>4</v>
      </c>
      <c r="C405" s="37">
        <f>+' NEL,SALES,Unbilled ST Calc'!C489</f>
        <v>10615454.772439297</v>
      </c>
      <c r="D405" s="37">
        <f>+' NEL,SALES,Unbilled ST Calc'!E489</f>
        <v>9550859.2674833369</v>
      </c>
      <c r="E405" s="37">
        <f>+' NEL,SALES,Unbilled ST Calc'!G489</f>
        <v>10092161.008378834</v>
      </c>
      <c r="F405" s="37">
        <f>+' NEL,SALES,Unbilled ST Calc'!J489</f>
        <v>4230012.7618981674</v>
      </c>
      <c r="G405" s="37">
        <f t="shared" si="115"/>
        <v>511616.76381078054</v>
      </c>
      <c r="H405" s="37">
        <f t="shared" si="116"/>
        <v>11677.000249683228</v>
      </c>
      <c r="I405" s="37">
        <f t="shared" si="117"/>
        <v>523293.76406046376</v>
      </c>
      <c r="J405" s="44">
        <f t="shared" si="118"/>
        <v>4.929546357439922E-2</v>
      </c>
      <c r="K405" s="41"/>
    </row>
    <row r="406" spans="1:11" x14ac:dyDescent="0.25">
      <c r="A406" s="49"/>
      <c r="B406" s="43" t="s">
        <v>5</v>
      </c>
      <c r="C406" s="37">
        <f>+' NEL,SALES,Unbilled ST Calc'!C490</f>
        <v>10924210.770590665</v>
      </c>
      <c r="D406" s="37">
        <f>+' NEL,SALES,Unbilled ST Calc'!E490</f>
        <v>9874126.3230118211</v>
      </c>
      <c r="E406" s="37">
        <f>+' NEL,SALES,Unbilled ST Calc'!G490</f>
        <v>10425438.328399813</v>
      </c>
      <c r="F406" s="37">
        <f>+' NEL,SALES,Unbilled ST Calc'!J490</f>
        <v>4781324.7672861591</v>
      </c>
      <c r="G406" s="37">
        <f t="shared" si="115"/>
        <v>486755.81034320226</v>
      </c>
      <c r="H406" s="37">
        <f t="shared" si="116"/>
        <v>12016.631847649733</v>
      </c>
      <c r="I406" s="37">
        <f t="shared" si="117"/>
        <v>498772.44219085202</v>
      </c>
      <c r="J406" s="44">
        <f t="shared" si="118"/>
        <v>4.5657526448831393E-2</v>
      </c>
      <c r="K406" s="41"/>
    </row>
    <row r="407" spans="1:11" x14ac:dyDescent="0.25">
      <c r="A407" s="49"/>
      <c r="B407" s="43" t="s">
        <v>6</v>
      </c>
      <c r="C407" s="37">
        <f>+' NEL,SALES,Unbilled ST Calc'!C491</f>
        <v>12358461.837558741</v>
      </c>
      <c r="D407" s="37">
        <f>+' NEL,SALES,Unbilled ST Calc'!E491</f>
        <v>11094693.898276251</v>
      </c>
      <c r="E407" s="37">
        <f>+' NEL,SALES,Unbilled ST Calc'!G491</f>
        <v>11819820.733227275</v>
      </c>
      <c r="F407" s="37">
        <f>+' NEL,SALES,Unbilled ST Calc'!J491</f>
        <v>5506451.6022371827</v>
      </c>
      <c r="G407" s="37">
        <f t="shared" si="115"/>
        <v>525046.79631015088</v>
      </c>
      <c r="H407" s="37">
        <f t="shared" si="116"/>
        <v>13594.308021314615</v>
      </c>
      <c r="I407" s="37">
        <f t="shared" si="117"/>
        <v>538641.10433146544</v>
      </c>
      <c r="J407" s="44">
        <f t="shared" si="118"/>
        <v>4.358480136213029E-2</v>
      </c>
      <c r="K407" s="41"/>
    </row>
    <row r="408" spans="1:11" x14ac:dyDescent="0.25">
      <c r="A408" s="49"/>
      <c r="B408" s="43" t="s">
        <v>7</v>
      </c>
      <c r="C408" s="37">
        <f>+' NEL,SALES,Unbilled ST Calc'!C492</f>
        <v>12908220.188092114</v>
      </c>
      <c r="D408" s="37">
        <f>+' NEL,SALES,Unbilled ST Calc'!E492</f>
        <v>12069012.85582971</v>
      </c>
      <c r="E408" s="37">
        <f>+' NEL,SALES,Unbilled ST Calc'!G492</f>
        <v>12337874.006431418</v>
      </c>
      <c r="F408" s="37">
        <f>+' NEL,SALES,Unbilled ST Calc'!J492</f>
        <v>5775312.7528388891</v>
      </c>
      <c r="G408" s="37">
        <f t="shared" si="115"/>
        <v>556147.13945379551</v>
      </c>
      <c r="H408" s="37">
        <f t="shared" si="116"/>
        <v>14199.042206901328</v>
      </c>
      <c r="I408" s="37">
        <f t="shared" si="117"/>
        <v>570346.18166069686</v>
      </c>
      <c r="J408" s="44">
        <f t="shared" si="118"/>
        <v>4.4184726736133891E-2</v>
      </c>
      <c r="K408" s="41"/>
    </row>
    <row r="409" spans="1:11" x14ac:dyDescent="0.25">
      <c r="A409" s="49"/>
      <c r="B409" s="43" t="s">
        <v>8</v>
      </c>
      <c r="C409" s="37">
        <f>+' NEL,SALES,Unbilled ST Calc'!C493</f>
        <v>13704041.516085211</v>
      </c>
      <c r="D409" s="37">
        <f>+' NEL,SALES,Unbilled ST Calc'!E493</f>
        <v>12762580.392024267</v>
      </c>
      <c r="E409" s="37">
        <f>+' NEL,SALES,Unbilled ST Calc'!G493</f>
        <v>13066297.402438674</v>
      </c>
      <c r="F409" s="37">
        <f>+' NEL,SALES,Unbilled ST Calc'!J493</f>
        <v>6079029.7632532986</v>
      </c>
      <c r="G409" s="37">
        <f t="shared" si="115"/>
        <v>622669.66797884332</v>
      </c>
      <c r="H409" s="37">
        <f t="shared" si="116"/>
        <v>15074.445667693733</v>
      </c>
      <c r="I409" s="37">
        <f t="shared" si="117"/>
        <v>637744.11364653707</v>
      </c>
      <c r="J409" s="44">
        <f t="shared" si="118"/>
        <v>4.6536936778685367E-2</v>
      </c>
      <c r="K409" s="41"/>
    </row>
    <row r="410" spans="1:11" x14ac:dyDescent="0.25">
      <c r="A410" s="49"/>
      <c r="B410" s="43" t="s">
        <v>9</v>
      </c>
      <c r="C410" s="37">
        <f>+' NEL,SALES,Unbilled ST Calc'!C494</f>
        <v>13943404.888488598</v>
      </c>
      <c r="D410" s="37">
        <f>+' NEL,SALES,Unbilled ST Calc'!E494</f>
        <v>12927770.762571704</v>
      </c>
      <c r="E410" s="37">
        <f>+' NEL,SALES,Unbilled ST Calc'!G494</f>
        <v>13258971.972317234</v>
      </c>
      <c r="F410" s="37">
        <f>+' NEL,SALES,Unbilled ST Calc'!J494</f>
        <v>6410230.9729988286</v>
      </c>
      <c r="G410" s="37">
        <f t="shared" si="115"/>
        <v>669095.17079402704</v>
      </c>
      <c r="H410" s="37">
        <f t="shared" si="116"/>
        <v>15337.745377337458</v>
      </c>
      <c r="I410" s="37">
        <f t="shared" si="117"/>
        <v>684432.91617136449</v>
      </c>
      <c r="J410" s="44">
        <f t="shared" si="118"/>
        <v>4.9086497999955438E-2</v>
      </c>
      <c r="K410" s="41"/>
    </row>
    <row r="411" spans="1:11" x14ac:dyDescent="0.25">
      <c r="A411" s="49"/>
      <c r="B411" s="43" t="s">
        <v>10</v>
      </c>
      <c r="C411" s="37">
        <f>+' NEL,SALES,Unbilled ST Calc'!C495</f>
        <v>12872844.653201265</v>
      </c>
      <c r="D411" s="37">
        <f>+' NEL,SALES,Unbilled ST Calc'!E495</f>
        <v>12660031.116595712</v>
      </c>
      <c r="E411" s="37">
        <f>+' NEL,SALES,Unbilled ST Calc'!G495</f>
        <v>12242243.517863339</v>
      </c>
      <c r="F411" s="37">
        <f>+' NEL,SALES,Unbilled ST Calc'!J495</f>
        <v>5992443.3742664568</v>
      </c>
      <c r="G411" s="37">
        <f>+I411-H411</f>
        <v>616441.0062194051</v>
      </c>
      <c r="H411" s="37">
        <f t="shared" si="116"/>
        <v>14160.129118521392</v>
      </c>
      <c r="I411" s="37">
        <f t="shared" si="117"/>
        <v>630601.13533792645</v>
      </c>
      <c r="J411" s="44">
        <f t="shared" si="118"/>
        <v>4.8986929643488421E-2</v>
      </c>
      <c r="K411" s="41"/>
    </row>
    <row r="412" spans="1:11" x14ac:dyDescent="0.25">
      <c r="A412" s="49"/>
      <c r="B412" s="43" t="s">
        <v>11</v>
      </c>
      <c r="C412" s="37">
        <f>+' NEL,SALES,Unbilled ST Calc'!C496</f>
        <v>12102016.102435179</v>
      </c>
      <c r="D412" s="37">
        <f>+' NEL,SALES,Unbilled ST Calc'!E496</f>
        <v>11723719.110187516</v>
      </c>
      <c r="E412" s="37">
        <f>+' NEL,SALES,Unbilled ST Calc'!G496</f>
        <v>11508830.340320297</v>
      </c>
      <c r="F412" s="37">
        <f>+' NEL,SALES,Unbilled ST Calc'!J496</f>
        <v>5777554.6043992369</v>
      </c>
      <c r="G412" s="37">
        <f>+I412-H412</f>
        <v>579873.54440220376</v>
      </c>
      <c r="H412" s="37">
        <f t="shared" si="116"/>
        <v>13312.217712678697</v>
      </c>
      <c r="I412" s="37">
        <f t="shared" si="117"/>
        <v>593185.76211488247</v>
      </c>
      <c r="J412" s="44">
        <f t="shared" si="118"/>
        <v>4.901544974770948E-2</v>
      </c>
      <c r="K412" s="41"/>
    </row>
    <row r="413" spans="1:11" x14ac:dyDescent="0.25">
      <c r="A413" s="49"/>
      <c r="B413" s="43" t="s">
        <v>12</v>
      </c>
      <c r="C413" s="37">
        <f>+' NEL,SALES,Unbilled ST Calc'!C497</f>
        <v>10193745.601813806</v>
      </c>
      <c r="D413" s="37">
        <f>+' NEL,SALES,Unbilled ST Calc'!E497</f>
        <v>10319627.926975828</v>
      </c>
      <c r="E413" s="37">
        <f>+' NEL,SALES,Unbilled ST Calc'!G497</f>
        <v>9749774.6341750454</v>
      </c>
      <c r="F413" s="37">
        <f>+' NEL,SALES,Unbilled ST Calc'!J497</f>
        <v>5207701.3115984537</v>
      </c>
      <c r="G413" s="37">
        <f>+I413-H413</f>
        <v>432757.84747676563</v>
      </c>
      <c r="H413" s="37">
        <f t="shared" si="116"/>
        <v>11213.120161995188</v>
      </c>
      <c r="I413" s="37">
        <f t="shared" si="117"/>
        <v>443970.96763876081</v>
      </c>
      <c r="J413" s="44">
        <f t="shared" si="118"/>
        <v>4.355327128820672E-2</v>
      </c>
      <c r="K413" s="41"/>
    </row>
    <row r="414" spans="1:11" x14ac:dyDescent="0.25">
      <c r="A414" s="49"/>
      <c r="B414" s="43" t="s">
        <v>13</v>
      </c>
      <c r="C414" s="37">
        <f>+' NEL,SALES,Unbilled ST Calc'!C498</f>
        <v>10488399.208789159</v>
      </c>
      <c r="D414" s="37">
        <f>+' NEL,SALES,Unbilled ST Calc'!E498</f>
        <v>10192896.816606548</v>
      </c>
      <c r="E414" s="37">
        <f>+' NEL,SALES,Unbilled ST Calc'!G498</f>
        <v>9986755.3258933574</v>
      </c>
      <c r="F414" s="37">
        <f>+' NEL,SALES,Unbilled ST Calc'!J498</f>
        <v>5001559.8208852625</v>
      </c>
      <c r="G414" s="37">
        <f>+I414-H414</f>
        <v>490106.64376613311</v>
      </c>
      <c r="H414" s="37">
        <f t="shared" si="116"/>
        <v>11537.239129668074</v>
      </c>
      <c r="I414" s="37">
        <f t="shared" si="117"/>
        <v>501643.88289580122</v>
      </c>
      <c r="J414" s="44">
        <f t="shared" si="118"/>
        <v>4.7828450549005551E-2</v>
      </c>
      <c r="K414" s="41"/>
    </row>
    <row r="415" spans="1:11" x14ac:dyDescent="0.25">
      <c r="A415" s="51"/>
      <c r="B415" s="43"/>
      <c r="C415" s="37"/>
      <c r="D415" s="37"/>
      <c r="E415" s="37"/>
      <c r="F415" s="37"/>
      <c r="G415" s="37"/>
      <c r="H415" s="37"/>
      <c r="I415" s="37"/>
      <c r="J415" s="44"/>
      <c r="K415" s="41"/>
    </row>
    <row r="416" spans="1:11" x14ac:dyDescent="0.25">
      <c r="A416" s="24" t="s">
        <v>101</v>
      </c>
      <c r="B416" s="43" t="s">
        <v>96</v>
      </c>
      <c r="C416" s="37">
        <f t="shared" ref="C416:I416" si="119">SUM(C403:C414)</f>
        <v>140009880.29299343</v>
      </c>
      <c r="D416" s="37">
        <f t="shared" si="119"/>
        <v>133306095.50310966</v>
      </c>
      <c r="E416" s="37">
        <f t="shared" si="119"/>
        <v>133385150.17752689</v>
      </c>
      <c r="F416" s="37">
        <f t="shared" si="119"/>
        <v>62706218.059078641</v>
      </c>
      <c r="G416" s="37">
        <f t="shared" si="119"/>
        <v>6470719.2471442325</v>
      </c>
      <c r="H416" s="37">
        <f t="shared" si="119"/>
        <v>154010.86832229275</v>
      </c>
      <c r="I416" s="37">
        <f t="shared" si="119"/>
        <v>6624730.1154665258</v>
      </c>
      <c r="J416" s="44">
        <f>(I416/C416)</f>
        <v>4.7316161556621585E-2</v>
      </c>
      <c r="K416" s="41"/>
    </row>
    <row r="417" spans="1:11" x14ac:dyDescent="0.25">
      <c r="A417" s="24"/>
      <c r="B417" s="43"/>
      <c r="C417" s="37"/>
      <c r="D417" s="37"/>
      <c r="E417" s="37"/>
      <c r="F417" s="37"/>
      <c r="G417" s="37"/>
      <c r="H417" s="37"/>
      <c r="I417" s="37"/>
      <c r="J417" s="44"/>
      <c r="K417" s="41"/>
    </row>
    <row r="418" spans="1:11" x14ac:dyDescent="0.25">
      <c r="A418" s="24"/>
      <c r="B418" s="43"/>
      <c r="C418" s="37"/>
      <c r="D418" s="37"/>
      <c r="E418" s="37"/>
      <c r="F418" s="37"/>
      <c r="G418" s="37"/>
      <c r="H418" s="37"/>
      <c r="I418" s="37"/>
      <c r="J418" s="44"/>
      <c r="K418" s="41"/>
    </row>
    <row r="419" spans="1:11" x14ac:dyDescent="0.25">
      <c r="A419" s="24">
        <f>+A403+1</f>
        <v>2032</v>
      </c>
      <c r="B419" s="43" t="s">
        <v>2</v>
      </c>
      <c r="C419" s="37">
        <f>+' NEL,SALES,Unbilled ST Calc'!C501</f>
        <v>10621903.88940667</v>
      </c>
      <c r="D419" s="37">
        <f>+' NEL,SALES,Unbilled ST Calc'!E501</f>
        <v>10763843.720046438</v>
      </c>
      <c r="E419" s="37">
        <f>+' NEL,SALES,Unbilled ST Calc'!G501</f>
        <v>10085468.7243695</v>
      </c>
      <c r="F419" s="37">
        <f>+' NEL,SALES,Unbilled ST Calc'!J501</f>
        <v>4323184.8252083259</v>
      </c>
      <c r="G419" s="37">
        <f>+I419-H419</f>
        <v>524751.07075882272</v>
      </c>
      <c r="H419" s="37">
        <f>+C419*0.0011</f>
        <v>11684.094278347338</v>
      </c>
      <c r="I419" s="37">
        <f>+C419-E419</f>
        <v>536435.16503717005</v>
      </c>
      <c r="J419" s="44">
        <f>(I419/C419)</f>
        <v>5.0502731960525661E-2</v>
      </c>
      <c r="K419" s="41"/>
    </row>
    <row r="420" spans="1:11" x14ac:dyDescent="0.25">
      <c r="A420" s="49"/>
      <c r="B420" s="43" t="s">
        <v>3</v>
      </c>
      <c r="C420" s="37">
        <f>+' NEL,SALES,Unbilled ST Calc'!C502</f>
        <v>9852206.7672211193</v>
      </c>
      <c r="D420" s="37">
        <f>+' NEL,SALES,Unbilled ST Calc'!E502</f>
        <v>9832061.451486839</v>
      </c>
      <c r="E420" s="37">
        <f>+' NEL,SALES,Unbilled ST Calc'!G502</f>
        <v>9357627.5950919706</v>
      </c>
      <c r="F420" s="37">
        <f>+' NEL,SALES,Unbilled ST Calc'!J502</f>
        <v>3848750.9688134585</v>
      </c>
      <c r="G420" s="37">
        <f t="shared" ref="G420:G426" si="120">+I420-H420</f>
        <v>483741.7446852054</v>
      </c>
      <c r="H420" s="37">
        <f t="shared" ref="H420:H430" si="121">+C420*0.0011</f>
        <v>10837.427443943232</v>
      </c>
      <c r="I420" s="37">
        <f t="shared" ref="I420:I426" si="122">+C420-E420</f>
        <v>494579.17212914862</v>
      </c>
      <c r="J420" s="44">
        <f t="shared" ref="J420:J430" si="123">(I420/C420)</f>
        <v>5.0199836829921504E-2</v>
      </c>
      <c r="K420" s="41"/>
    </row>
    <row r="421" spans="1:11" x14ac:dyDescent="0.25">
      <c r="A421" s="49"/>
      <c r="B421" s="43" t="s">
        <v>4</v>
      </c>
      <c r="C421" s="37">
        <f>+' NEL,SALES,Unbilled ST Calc'!C503</f>
        <v>10783703.282850828</v>
      </c>
      <c r="D421" s="37">
        <f>+' NEL,SALES,Unbilled ST Calc'!E503</f>
        <v>9803810.7043847907</v>
      </c>
      <c r="E421" s="37">
        <f>+' NEL,SALES,Unbilled ST Calc'!G503</f>
        <v>10252115.630473927</v>
      </c>
      <c r="F421" s="37">
        <f>+' NEL,SALES,Unbilled ST Calc'!J503</f>
        <v>4297055.8949025944</v>
      </c>
      <c r="G421" s="37">
        <f t="shared" si="120"/>
        <v>519725.57876576547</v>
      </c>
      <c r="H421" s="37">
        <f t="shared" si="121"/>
        <v>11862.073611135911</v>
      </c>
      <c r="I421" s="37">
        <f t="shared" si="122"/>
        <v>531587.65237690136</v>
      </c>
      <c r="J421" s="44">
        <f t="shared" si="123"/>
        <v>4.9295463574399137E-2</v>
      </c>
      <c r="K421" s="41"/>
    </row>
    <row r="422" spans="1:11" x14ac:dyDescent="0.25">
      <c r="A422" s="49"/>
      <c r="B422" s="43" t="s">
        <v>5</v>
      </c>
      <c r="C422" s="37">
        <f>+' NEL,SALES,Unbilled ST Calc'!C504</f>
        <v>11096396.602488538</v>
      </c>
      <c r="D422" s="37">
        <f>+' NEL,SALES,Unbilled ST Calc'!E504</f>
        <v>10030131.158536922</v>
      </c>
      <c r="E422" s="37">
        <f>+' NEL,SALES,Unbilled ST Calc'!G504</f>
        <v>10589762.581123695</v>
      </c>
      <c r="F422" s="37">
        <f>+' NEL,SALES,Unbilled ST Calc'!J504</f>
        <v>4856687.3174893679</v>
      </c>
      <c r="G422" s="37">
        <f t="shared" si="120"/>
        <v>494427.98510210606</v>
      </c>
      <c r="H422" s="37">
        <f t="shared" si="121"/>
        <v>12206.036262737392</v>
      </c>
      <c r="I422" s="37">
        <f t="shared" si="122"/>
        <v>506634.02136484347</v>
      </c>
      <c r="J422" s="44">
        <f t="shared" si="123"/>
        <v>4.5657526448831413E-2</v>
      </c>
      <c r="K422" s="41"/>
    </row>
    <row r="423" spans="1:11" x14ac:dyDescent="0.25">
      <c r="A423" s="49"/>
      <c r="B423" s="43" t="s">
        <v>6</v>
      </c>
      <c r="C423" s="37">
        <f>+' NEL,SALES,Unbilled ST Calc'!C505</f>
        <v>12547689.938765408</v>
      </c>
      <c r="D423" s="37">
        <f>+' NEL,SALES,Unbilled ST Calc'!E505</f>
        <v>11266724.372738715</v>
      </c>
      <c r="E423" s="37">
        <f>+' NEL,SALES,Unbilled ST Calc'!G505</f>
        <v>12000801.365230717</v>
      </c>
      <c r="F423" s="37">
        <f>+' NEL,SALES,Unbilled ST Calc'!J505</f>
        <v>5590764.3099813676</v>
      </c>
      <c r="G423" s="37">
        <f t="shared" si="120"/>
        <v>533086.11460204981</v>
      </c>
      <c r="H423" s="37">
        <f t="shared" si="121"/>
        <v>13802.45893264195</v>
      </c>
      <c r="I423" s="37">
        <f t="shared" si="122"/>
        <v>546888.57353469171</v>
      </c>
      <c r="J423" s="44">
        <f t="shared" si="123"/>
        <v>4.3584801362130339E-2</v>
      </c>
      <c r="K423" s="41"/>
    </row>
    <row r="424" spans="1:11" x14ac:dyDescent="0.25">
      <c r="A424" s="49"/>
      <c r="B424" s="43" t="s">
        <v>7</v>
      </c>
      <c r="C424" s="37">
        <f>+' NEL,SALES,Unbilled ST Calc'!C506</f>
        <v>13104050.227571208</v>
      </c>
      <c r="D424" s="37">
        <f>+' NEL,SALES,Unbilled ST Calc'!E506</f>
        <v>12252885.891074397</v>
      </c>
      <c r="E424" s="37">
        <f>+' NEL,SALES,Unbilled ST Calc'!G506</f>
        <v>12525051.349129401</v>
      </c>
      <c r="F424" s="37">
        <f>+' NEL,SALES,Unbilled ST Calc'!J506</f>
        <v>5862929.7680363739</v>
      </c>
      <c r="G424" s="37">
        <f t="shared" si="120"/>
        <v>564584.42319147859</v>
      </c>
      <c r="H424" s="37">
        <f t="shared" si="121"/>
        <v>14414.45525032833</v>
      </c>
      <c r="I424" s="37">
        <f t="shared" si="122"/>
        <v>578998.87844180688</v>
      </c>
      <c r="J424" s="44">
        <f t="shared" si="123"/>
        <v>4.4184726736133884E-2</v>
      </c>
      <c r="K424" s="41"/>
    </row>
    <row r="425" spans="1:11" x14ac:dyDescent="0.25">
      <c r="A425" s="49"/>
      <c r="B425" s="43" t="s">
        <v>8</v>
      </c>
      <c r="C425" s="37">
        <f>+' NEL,SALES,Unbilled ST Calc'!C507</f>
        <v>13909330.412175005</v>
      </c>
      <c r="D425" s="37">
        <f>+' NEL,SALES,Unbilled ST Calc'!E507</f>
        <v>12954867.876779849</v>
      </c>
      <c r="E425" s="37">
        <f>+' NEL,SALES,Unbilled ST Calc'!G507</f>
        <v>13262032.782149771</v>
      </c>
      <c r="F425" s="37">
        <f>+' NEL,SALES,Unbilled ST Calc'!J507</f>
        <v>6170094.6734062973</v>
      </c>
      <c r="G425" s="37">
        <f t="shared" si="120"/>
        <v>631997.36657184153</v>
      </c>
      <c r="H425" s="37">
        <f t="shared" si="121"/>
        <v>15300.263453392507</v>
      </c>
      <c r="I425" s="37">
        <f t="shared" si="122"/>
        <v>647297.63002523407</v>
      </c>
      <c r="J425" s="44">
        <f t="shared" si="123"/>
        <v>4.6536936778685381E-2</v>
      </c>
      <c r="K425" s="41"/>
    </row>
    <row r="426" spans="1:11" x14ac:dyDescent="0.25">
      <c r="A426" s="49"/>
      <c r="B426" s="43" t="s">
        <v>9</v>
      </c>
      <c r="C426" s="37">
        <f>+' NEL,SALES,Unbilled ST Calc'!C508</f>
        <v>14151891.817034766</v>
      </c>
      <c r="D426" s="37">
        <f>+' NEL,SALES,Unbilled ST Calc'!E508</f>
        <v>13121240.572157474</v>
      </c>
      <c r="E426" s="37">
        <f>+' NEL,SALES,Unbilled ST Calc'!G508</f>
        <v>13457225.007662304</v>
      </c>
      <c r="F426" s="37">
        <f>+' NEL,SALES,Unbilled ST Calc'!J508</f>
        <v>6506079.108911125</v>
      </c>
      <c r="G426" s="37">
        <f t="shared" si="120"/>
        <v>679099.72837372404</v>
      </c>
      <c r="H426" s="37">
        <f t="shared" si="121"/>
        <v>15567.080998738244</v>
      </c>
      <c r="I426" s="37">
        <f t="shared" si="122"/>
        <v>694666.80937246233</v>
      </c>
      <c r="J426" s="44">
        <f t="shared" si="123"/>
        <v>4.908649799995541E-2</v>
      </c>
      <c r="K426" s="41"/>
    </row>
    <row r="427" spans="1:11" x14ac:dyDescent="0.25">
      <c r="A427" s="49"/>
      <c r="B427" s="43" t="s">
        <v>10</v>
      </c>
      <c r="C427" s="37">
        <f>+' NEL,SALES,Unbilled ST Calc'!C509</f>
        <v>13068871.798422731</v>
      </c>
      <c r="D427" s="37">
        <f>+' NEL,SALES,Unbilled ST Calc'!E509</f>
        <v>12851050.950245332</v>
      </c>
      <c r="E427" s="37">
        <f>+' NEL,SALES,Unbilled ST Calc'!G509</f>
        <v>12428667.895113626</v>
      </c>
      <c r="F427" s="37">
        <f>+' NEL,SALES,Unbilled ST Calc'!J509</f>
        <v>6083696.0537794204</v>
      </c>
      <c r="G427" s="37">
        <f>+I427-H427</f>
        <v>625828.14433083998</v>
      </c>
      <c r="H427" s="37">
        <f t="shared" si="121"/>
        <v>14375.758978265005</v>
      </c>
      <c r="I427" s="37">
        <f>+C427-E427</f>
        <v>640203.90330910496</v>
      </c>
      <c r="J427" s="44">
        <f t="shared" si="123"/>
        <v>4.8986929643488469E-2</v>
      </c>
      <c r="K427" s="41"/>
    </row>
    <row r="428" spans="1:11" x14ac:dyDescent="0.25">
      <c r="A428" s="49"/>
      <c r="B428" s="43" t="s">
        <v>11</v>
      </c>
      <c r="C428" s="37">
        <f>+' NEL,SALES,Unbilled ST Calc'!C510</f>
        <v>12288761.297297955</v>
      </c>
      <c r="D428" s="37">
        <f>+' NEL,SALES,Unbilled ST Calc'!E510</f>
        <v>11903410.624606799</v>
      </c>
      <c r="E428" s="37">
        <f>+' NEL,SALES,Unbilled ST Calc'!G510</f>
        <v>11686422.135468649</v>
      </c>
      <c r="F428" s="37">
        <f>+' NEL,SALES,Unbilled ST Calc'!J510</f>
        <v>5866707.5646412717</v>
      </c>
      <c r="G428" s="37">
        <f>+I428-H428</f>
        <v>588821.52440227801</v>
      </c>
      <c r="H428" s="37">
        <f t="shared" si="121"/>
        <v>13517.63742702775</v>
      </c>
      <c r="I428" s="37">
        <f>+C428-E428</f>
        <v>602339.16182930581</v>
      </c>
      <c r="J428" s="44">
        <f t="shared" si="123"/>
        <v>4.9015449747709543E-2</v>
      </c>
      <c r="K428" s="41"/>
    </row>
    <row r="429" spans="1:11" x14ac:dyDescent="0.25">
      <c r="A429" s="49"/>
      <c r="B429" s="43" t="s">
        <v>12</v>
      </c>
      <c r="C429" s="37">
        <f>+' NEL,SALES,Unbilled ST Calc'!C511</f>
        <v>10357467.575826839</v>
      </c>
      <c r="D429" s="37">
        <f>+' NEL,SALES,Unbilled ST Calc'!E511</f>
        <v>10481731.227508074</v>
      </c>
      <c r="E429" s="37">
        <f>+' NEL,SALES,Unbilled ST Calc'!G511</f>
        <v>9906365.9806380458</v>
      </c>
      <c r="F429" s="37">
        <f>+' NEL,SALES,Unbilled ST Calc'!J511</f>
        <v>5291342.3177712429</v>
      </c>
      <c r="G429" s="37">
        <f>+I429-H429</f>
        <v>439708.38085538329</v>
      </c>
      <c r="H429" s="37">
        <f t="shared" si="121"/>
        <v>11393.214333409524</v>
      </c>
      <c r="I429" s="37">
        <f>+C429-E429</f>
        <v>451101.59518879279</v>
      </c>
      <c r="J429" s="44">
        <f t="shared" si="123"/>
        <v>4.355327128820688E-2</v>
      </c>
      <c r="K429" s="41"/>
    </row>
    <row r="430" spans="1:11" x14ac:dyDescent="0.25">
      <c r="A430" s="49"/>
      <c r="B430" s="43" t="s">
        <v>13</v>
      </c>
      <c r="C430" s="37">
        <f>+' NEL,SALES,Unbilled ST Calc'!C512</f>
        <v>10654767.361615311</v>
      </c>
      <c r="D430" s="37">
        <f>+' NEL,SALES,Unbilled ST Calc'!E512</f>
        <v>10355613.547409501</v>
      </c>
      <c r="E430" s="37">
        <f>+' NEL,SALES,Unbilled ST Calc'!G512</f>
        <v>10145166.347749135</v>
      </c>
      <c r="F430" s="37">
        <f>+' NEL,SALES,Unbilled ST Calc'!J512</f>
        <v>5080895.1181108765</v>
      </c>
      <c r="G430" s="37">
        <f>+I430-H430</f>
        <v>497880.7697684</v>
      </c>
      <c r="H430" s="37">
        <f t="shared" si="121"/>
        <v>11720.244097776844</v>
      </c>
      <c r="I430" s="37">
        <f>+C430-E430</f>
        <v>509601.01386617683</v>
      </c>
      <c r="J430" s="44">
        <f t="shared" si="123"/>
        <v>4.7828450549005606E-2</v>
      </c>
      <c r="K430" s="41"/>
    </row>
    <row r="431" spans="1:11" x14ac:dyDescent="0.25">
      <c r="A431" s="51"/>
      <c r="B431" s="43"/>
      <c r="C431" s="37"/>
      <c r="D431" s="37"/>
      <c r="E431" s="37"/>
      <c r="F431" s="37"/>
      <c r="G431" s="37"/>
      <c r="H431" s="37"/>
      <c r="I431" s="37"/>
      <c r="J431" s="44"/>
      <c r="K431" s="41"/>
    </row>
    <row r="432" spans="1:11" x14ac:dyDescent="0.25">
      <c r="A432" s="24" t="s">
        <v>101</v>
      </c>
      <c r="B432" s="43" t="s">
        <v>96</v>
      </c>
      <c r="C432" s="37">
        <f t="shared" ref="C432:I432" si="124">SUM(C419:C430)</f>
        <v>142437040.97067636</v>
      </c>
      <c r="D432" s="37">
        <f t="shared" si="124"/>
        <v>135617372.09697512</v>
      </c>
      <c r="E432" s="37">
        <f t="shared" si="124"/>
        <v>135696707.39420074</v>
      </c>
      <c r="F432" s="37">
        <f t="shared" si="124"/>
        <v>63778187.921051726</v>
      </c>
      <c r="G432" s="37">
        <f t="shared" si="124"/>
        <v>6583652.8314078953</v>
      </c>
      <c r="H432" s="37">
        <f t="shared" si="124"/>
        <v>156680.74506774402</v>
      </c>
      <c r="I432" s="37">
        <f t="shared" si="124"/>
        <v>6740333.5764756389</v>
      </c>
      <c r="J432" s="44">
        <f>(I432/C432)</f>
        <v>4.7321493977562176E-2</v>
      </c>
      <c r="K432" s="41"/>
    </row>
    <row r="433" spans="1:11" x14ac:dyDescent="0.25">
      <c r="A433" s="24"/>
      <c r="B433" s="43"/>
      <c r="C433" s="37"/>
      <c r="D433" s="37"/>
      <c r="E433" s="37"/>
      <c r="F433" s="37"/>
      <c r="G433" s="37"/>
      <c r="H433" s="37"/>
      <c r="I433" s="37"/>
      <c r="J433" s="44"/>
      <c r="K433" s="41"/>
    </row>
    <row r="434" spans="1:11" x14ac:dyDescent="0.25">
      <c r="A434" s="24"/>
      <c r="B434" s="43"/>
      <c r="C434" s="37"/>
      <c r="D434" s="37"/>
      <c r="E434" s="37"/>
      <c r="F434" s="37"/>
      <c r="G434" s="37"/>
      <c r="H434" s="37"/>
      <c r="I434" s="37"/>
      <c r="J434" s="44"/>
      <c r="K434" s="41"/>
    </row>
    <row r="435" spans="1:11" x14ac:dyDescent="0.25">
      <c r="A435" s="24">
        <f>+A419+1</f>
        <v>2033</v>
      </c>
      <c r="B435" s="43" t="s">
        <v>2</v>
      </c>
      <c r="C435" s="37">
        <f>+' NEL,SALES,Unbilled ST Calc'!C515</f>
        <v>10789008.597087929</v>
      </c>
      <c r="D435" s="37">
        <f>+' NEL,SALES,Unbilled ST Calc'!E515</f>
        <v>10933831.764328636</v>
      </c>
      <c r="E435" s="37">
        <f>+' NEL,SALES,Unbilled ST Calc'!G515</f>
        <v>10244134.18778939</v>
      </c>
      <c r="F435" s="37">
        <f>+' NEL,SALES,Unbilled ST Calc'!J515</f>
        <v>4391197.5415716302</v>
      </c>
      <c r="G435" s="37">
        <f>+I435-H435</f>
        <v>533006.49984174245</v>
      </c>
      <c r="H435" s="37">
        <f>+C435*0.0011</f>
        <v>11867.909456796722</v>
      </c>
      <c r="I435" s="37">
        <f>+C435-E435</f>
        <v>544874.40929853916</v>
      </c>
      <c r="J435" s="44">
        <f>(I435/C435)</f>
        <v>5.0502731960525703E-2</v>
      </c>
      <c r="K435" s="41"/>
    </row>
    <row r="436" spans="1:11" x14ac:dyDescent="0.25">
      <c r="A436" s="49"/>
      <c r="B436" s="43" t="s">
        <v>3</v>
      </c>
      <c r="C436" s="37">
        <f>+' NEL,SALES,Unbilled ST Calc'!C516</f>
        <v>9750316.1052802</v>
      </c>
      <c r="D436" s="37">
        <f>+' NEL,SALES,Unbilled ST Calc'!E516</f>
        <v>9843101.8469007015</v>
      </c>
      <c r="E436" s="37">
        <f>+' NEL,SALES,Unbilled ST Calc'!G516</f>
        <v>9260851.8277549781</v>
      </c>
      <c r="F436" s="37">
        <f>+' NEL,SALES,Unbilled ST Calc'!J516</f>
        <v>3808947.5224259067</v>
      </c>
      <c r="G436" s="37">
        <f t="shared" ref="G436:G442" si="125">+I436-H436</f>
        <v>478738.92980941373</v>
      </c>
      <c r="H436" s="37">
        <f t="shared" ref="H436:H446" si="126">+C436*0.0011</f>
        <v>10725.347715808221</v>
      </c>
      <c r="I436" s="37">
        <f t="shared" ref="I436:I442" si="127">+C436-E436</f>
        <v>489464.27752522193</v>
      </c>
      <c r="J436" s="44">
        <f t="shared" ref="J436:J446" si="128">(I436/C436)</f>
        <v>5.0199836829921518E-2</v>
      </c>
      <c r="K436" s="41"/>
    </row>
    <row r="437" spans="1:11" x14ac:dyDescent="0.25">
      <c r="A437" s="49"/>
      <c r="B437" s="43" t="s">
        <v>4</v>
      </c>
      <c r="C437" s="37">
        <f>+' NEL,SALES,Unbilled ST Calc'!C517</f>
        <v>10950766.668700622</v>
      </c>
      <c r="D437" s="37">
        <f>+' NEL,SALES,Unbilled ST Calc'!E517</f>
        <v>9856264.2884688079</v>
      </c>
      <c r="E437" s="37">
        <f>+' NEL,SALES,Unbilled ST Calc'!G517</f>
        <v>10410943.549271947</v>
      </c>
      <c r="F437" s="37">
        <f>+' NEL,SALES,Unbilled ST Calc'!J517</f>
        <v>4363626.7832290456</v>
      </c>
      <c r="G437" s="37">
        <f t="shared" si="125"/>
        <v>527777.27609310497</v>
      </c>
      <c r="H437" s="37">
        <f t="shared" si="126"/>
        <v>12045.843335570686</v>
      </c>
      <c r="I437" s="37">
        <f t="shared" si="127"/>
        <v>539823.11942867562</v>
      </c>
      <c r="J437" s="44">
        <f t="shared" si="128"/>
        <v>4.929546357439913E-2</v>
      </c>
      <c r="K437" s="41"/>
    </row>
    <row r="438" spans="1:11" x14ac:dyDescent="0.25">
      <c r="A438" s="49"/>
      <c r="B438" s="43" t="s">
        <v>5</v>
      </c>
      <c r="C438" s="37">
        <f>+' NEL,SALES,Unbilled ST Calc'!C518</f>
        <v>11266443.552918116</v>
      </c>
      <c r="D438" s="37">
        <f>+' NEL,SALES,Unbilled ST Calc'!E518</f>
        <v>10184558.6727653</v>
      </c>
      <c r="E438" s="37">
        <f>+' NEL,SALES,Unbilled ST Calc'!G518</f>
        <v>10752045.60841649</v>
      </c>
      <c r="F438" s="37">
        <f>+' NEL,SALES,Unbilled ST Calc'!J518</f>
        <v>4931113.7188802352</v>
      </c>
      <c r="G438" s="37">
        <f t="shared" si="125"/>
        <v>502004.85659341543</v>
      </c>
      <c r="H438" s="37">
        <f t="shared" si="126"/>
        <v>12393.087908209927</v>
      </c>
      <c r="I438" s="37">
        <f t="shared" si="127"/>
        <v>514397.94450162537</v>
      </c>
      <c r="J438" s="44">
        <f t="shared" si="128"/>
        <v>4.5657526448831441E-2</v>
      </c>
      <c r="K438" s="41"/>
    </row>
    <row r="439" spans="1:11" x14ac:dyDescent="0.25">
      <c r="A439" s="49"/>
      <c r="B439" s="43" t="s">
        <v>6</v>
      </c>
      <c r="C439" s="37">
        <f>+' NEL,SALES,Unbilled ST Calc'!C519</f>
        <v>12734062.322352752</v>
      </c>
      <c r="D439" s="37">
        <f>+' NEL,SALES,Unbilled ST Calc'!E519</f>
        <v>11436359.843743201</v>
      </c>
      <c r="E439" s="37">
        <f>+' NEL,SALES,Unbilled ST Calc'!G519</f>
        <v>12179050.745500019</v>
      </c>
      <c r="F439" s="37">
        <f>+' NEL,SALES,Unbilled ST Calc'!J519</f>
        <v>5673804.6206370518</v>
      </c>
      <c r="G439" s="37">
        <f t="shared" si="125"/>
        <v>541004.10829814523</v>
      </c>
      <c r="H439" s="37">
        <f t="shared" si="126"/>
        <v>14007.468554588027</v>
      </c>
      <c r="I439" s="37">
        <f t="shared" si="127"/>
        <v>555011.57685273327</v>
      </c>
      <c r="J439" s="44">
        <f t="shared" si="128"/>
        <v>4.3584801362130374E-2</v>
      </c>
      <c r="K439" s="41"/>
    </row>
    <row r="440" spans="1:11" x14ac:dyDescent="0.25">
      <c r="A440" s="49"/>
      <c r="B440" s="43" t="s">
        <v>7</v>
      </c>
      <c r="C440" s="37">
        <f>+' NEL,SALES,Unbilled ST Calc'!C520</f>
        <v>13296301.895176338</v>
      </c>
      <c r="D440" s="37">
        <f>+' NEL,SALES,Unbilled ST Calc'!E520</f>
        <v>12433667.278840605</v>
      </c>
      <c r="E440" s="37">
        <f>+' NEL,SALES,Unbilled ST Calc'!G520</f>
        <v>12708808.429336831</v>
      </c>
      <c r="F440" s="37">
        <f>+' NEL,SALES,Unbilled ST Calc'!J520</f>
        <v>5948945.7711332785</v>
      </c>
      <c r="G440" s="37">
        <f t="shared" si="125"/>
        <v>572867.53375481314</v>
      </c>
      <c r="H440" s="37">
        <f t="shared" si="126"/>
        <v>14625.932084693974</v>
      </c>
      <c r="I440" s="37">
        <f t="shared" si="127"/>
        <v>587493.46583950706</v>
      </c>
      <c r="J440" s="44">
        <f t="shared" si="128"/>
        <v>4.4184726736133995E-2</v>
      </c>
      <c r="K440" s="41"/>
    </row>
    <row r="441" spans="1:11" x14ac:dyDescent="0.25">
      <c r="A441" s="49"/>
      <c r="B441" s="43" t="s">
        <v>8</v>
      </c>
      <c r="C441" s="37">
        <f>+' NEL,SALES,Unbilled ST Calc'!C521</f>
        <v>14110107.022803584</v>
      </c>
      <c r="D441" s="37">
        <f>+' NEL,SALES,Unbilled ST Calc'!E521</f>
        <v>13143253.67440078</v>
      </c>
      <c r="E441" s="37">
        <f>+' NEL,SALES,Unbilled ST Calc'!G521</f>
        <v>13453465.864342891</v>
      </c>
      <c r="F441" s="37">
        <f>+' NEL,SALES,Unbilled ST Calc'!J521</f>
        <v>6259157.9610753879</v>
      </c>
      <c r="G441" s="37">
        <f t="shared" si="125"/>
        <v>641120.04073560948</v>
      </c>
      <c r="H441" s="37">
        <f t="shared" si="126"/>
        <v>15521.117725083943</v>
      </c>
      <c r="I441" s="37">
        <f t="shared" si="127"/>
        <v>656641.15846069343</v>
      </c>
      <c r="J441" s="44">
        <f t="shared" si="128"/>
        <v>4.653693677868527E-2</v>
      </c>
      <c r="K441" s="41"/>
    </row>
    <row r="442" spans="1:11" x14ac:dyDescent="0.25">
      <c r="A442" s="49"/>
      <c r="B442" s="43" t="s">
        <v>9</v>
      </c>
      <c r="C442" s="37">
        <f>+' NEL,SALES,Unbilled ST Calc'!C522</f>
        <v>14354555.436462324</v>
      </c>
      <c r="D442" s="37">
        <f>+' NEL,SALES,Unbilled ST Calc'!E522</f>
        <v>13309848.458190031</v>
      </c>
      <c r="E442" s="37">
        <f>+' NEL,SALES,Unbilled ST Calc'!G522</f>
        <v>13649940.579740167</v>
      </c>
      <c r="F442" s="37">
        <f>+' NEL,SALES,Unbilled ST Calc'!J522</f>
        <v>6599250.0826255232</v>
      </c>
      <c r="G442" s="37">
        <f t="shared" si="125"/>
        <v>688824.84574204893</v>
      </c>
      <c r="H442" s="37">
        <f t="shared" si="126"/>
        <v>15790.010980108558</v>
      </c>
      <c r="I442" s="37">
        <f t="shared" si="127"/>
        <v>704614.85672215745</v>
      </c>
      <c r="J442" s="44">
        <f t="shared" si="128"/>
        <v>4.9086497999955445E-2</v>
      </c>
      <c r="K442" s="41"/>
    </row>
    <row r="443" spans="1:11" x14ac:dyDescent="0.25">
      <c r="A443" s="49"/>
      <c r="B443" s="43" t="s">
        <v>10</v>
      </c>
      <c r="C443" s="37">
        <f>+' NEL,SALES,Unbilled ST Calc'!C523</f>
        <v>13257758.169689793</v>
      </c>
      <c r="D443" s="37">
        <f>+' NEL,SALES,Unbilled ST Calc'!E523</f>
        <v>13035926.757046083</v>
      </c>
      <c r="E443" s="37">
        <f>+' NEL,SALES,Unbilled ST Calc'!G523</f>
        <v>12608301.303000815</v>
      </c>
      <c r="F443" s="37">
        <f>+' NEL,SALES,Unbilled ST Calc'!J523</f>
        <v>6171624.6285802554</v>
      </c>
      <c r="G443" s="37">
        <f>+I443-H443</f>
        <v>634873.33270231914</v>
      </c>
      <c r="H443" s="37">
        <f t="shared" si="126"/>
        <v>14583.533986658773</v>
      </c>
      <c r="I443" s="37">
        <f>+C443-E443</f>
        <v>649456.86668897793</v>
      </c>
      <c r="J443" s="44">
        <f t="shared" si="128"/>
        <v>4.8986929643488435E-2</v>
      </c>
      <c r="K443" s="41"/>
    </row>
    <row r="444" spans="1:11" x14ac:dyDescent="0.25">
      <c r="A444" s="49"/>
      <c r="B444" s="43" t="s">
        <v>11</v>
      </c>
      <c r="C444" s="37">
        <f>+' NEL,SALES,Unbilled ST Calc'!C524</f>
        <v>12467551.090975072</v>
      </c>
      <c r="D444" s="37">
        <f>+' NEL,SALES,Unbilled ST Calc'!E524</f>
        <v>12076010.513481144</v>
      </c>
      <c r="E444" s="37">
        <f>+' NEL,SALES,Unbilled ST Calc'!G524</f>
        <v>11856448.466998382</v>
      </c>
      <c r="F444" s="37">
        <f>+' NEL,SALES,Unbilled ST Calc'!J524</f>
        <v>5952062.5820974922</v>
      </c>
      <c r="G444" s="37">
        <f>+I444-H444</f>
        <v>597388.31777661806</v>
      </c>
      <c r="H444" s="37">
        <f t="shared" si="126"/>
        <v>13714.30620007258</v>
      </c>
      <c r="I444" s="37">
        <f>+C444-E444</f>
        <v>611102.62397669069</v>
      </c>
      <c r="J444" s="44">
        <f t="shared" si="128"/>
        <v>4.9015449747709605E-2</v>
      </c>
      <c r="K444" s="41"/>
    </row>
    <row r="445" spans="1:11" x14ac:dyDescent="0.25">
      <c r="A445" s="49"/>
      <c r="B445" s="43" t="s">
        <v>12</v>
      </c>
      <c r="C445" s="37">
        <f>+' NEL,SALES,Unbilled ST Calc'!C525</f>
        <v>10513181.687560774</v>
      </c>
      <c r="D445" s="37">
        <f>+' NEL,SALES,Unbilled ST Calc'!E525</f>
        <v>10636468.485848311</v>
      </c>
      <c r="E445" s="37">
        <f>+' NEL,SALES,Unbilled ST Calc'!G525</f>
        <v>10055298.233420232</v>
      </c>
      <c r="F445" s="37">
        <f>+' NEL,SALES,Unbilled ST Calc'!J525</f>
        <v>5370892.3296694132</v>
      </c>
      <c r="G445" s="37">
        <f>+I445-H445</f>
        <v>446318.95428422524</v>
      </c>
      <c r="H445" s="37">
        <f t="shared" si="126"/>
        <v>11564.499856316852</v>
      </c>
      <c r="I445" s="37">
        <f>+C445-E445</f>
        <v>457883.45414054208</v>
      </c>
      <c r="J445" s="44">
        <f t="shared" si="128"/>
        <v>4.3553271288206789E-2</v>
      </c>
      <c r="K445" s="41"/>
    </row>
    <row r="446" spans="1:11" x14ac:dyDescent="0.25">
      <c r="A446" s="49"/>
      <c r="B446" s="43" t="s">
        <v>13</v>
      </c>
      <c r="C446" s="37">
        <f>+' NEL,SALES,Unbilled ST Calc'!C526</f>
        <v>10813479.488825809</v>
      </c>
      <c r="D446" s="37">
        <f>+' NEL,SALES,Unbilled ST Calc'!E526</f>
        <v>10510600.331631994</v>
      </c>
      <c r="E446" s="37">
        <f>+' NEL,SALES,Unbilled ST Calc'!G526</f>
        <v>10296287.519831818</v>
      </c>
      <c r="F446" s="37">
        <f>+' NEL,SALES,Unbilled ST Calc'!J526</f>
        <v>5156579.5178692359</v>
      </c>
      <c r="G446" s="37">
        <f>+I446-H446</f>
        <v>505297.14155628323</v>
      </c>
      <c r="H446" s="37">
        <f t="shared" si="126"/>
        <v>11894.827437708391</v>
      </c>
      <c r="I446" s="37">
        <f>+C446-E446</f>
        <v>517191.96899399161</v>
      </c>
      <c r="J446" s="44">
        <f t="shared" si="128"/>
        <v>4.7828450549005606E-2</v>
      </c>
      <c r="K446" s="41"/>
    </row>
    <row r="447" spans="1:11" x14ac:dyDescent="0.25">
      <c r="A447" s="51"/>
      <c r="B447" s="43"/>
      <c r="C447" s="37"/>
      <c r="D447" s="37"/>
      <c r="E447" s="37"/>
      <c r="F447" s="37"/>
      <c r="G447" s="37"/>
      <c r="H447" s="37"/>
      <c r="I447" s="37"/>
      <c r="J447" s="44"/>
      <c r="K447" s="41"/>
    </row>
    <row r="448" spans="1:11" x14ac:dyDescent="0.25">
      <c r="A448" s="24" t="s">
        <v>101</v>
      </c>
      <c r="B448" s="43" t="s">
        <v>96</v>
      </c>
      <c r="C448" s="37">
        <f t="shared" ref="C448:I448" si="129">SUM(C435:C446)</f>
        <v>144303532.0378333</v>
      </c>
      <c r="D448" s="37">
        <f t="shared" si="129"/>
        <v>137399891.9156456</v>
      </c>
      <c r="E448" s="37">
        <f t="shared" si="129"/>
        <v>137475576.31540397</v>
      </c>
      <c r="F448" s="37">
        <f t="shared" si="129"/>
        <v>64627203.059794463</v>
      </c>
      <c r="G448" s="37">
        <f t="shared" si="129"/>
        <v>6669221.83718774</v>
      </c>
      <c r="H448" s="37">
        <f t="shared" si="129"/>
        <v>158733.88524161666</v>
      </c>
      <c r="I448" s="37">
        <f t="shared" si="129"/>
        <v>6827955.7224293556</v>
      </c>
      <c r="J448" s="44">
        <f>(I448/C448)</f>
        <v>4.7316622303043919E-2</v>
      </c>
      <c r="K448" s="41"/>
    </row>
    <row r="449" spans="1:11" x14ac:dyDescent="0.25">
      <c r="A449" s="24"/>
      <c r="B449" s="43"/>
      <c r="C449" s="37"/>
      <c r="D449" s="37"/>
      <c r="E449" s="37"/>
      <c r="F449" s="37"/>
      <c r="G449" s="37"/>
      <c r="H449" s="37"/>
      <c r="I449" s="37"/>
      <c r="J449" s="44"/>
      <c r="K449" s="41"/>
    </row>
    <row r="450" spans="1:11" x14ac:dyDescent="0.25">
      <c r="A450" s="24"/>
      <c r="B450" s="43"/>
      <c r="C450" s="37"/>
      <c r="D450" s="37"/>
      <c r="E450" s="37"/>
      <c r="F450" s="37"/>
      <c r="G450" s="37"/>
      <c r="H450" s="37"/>
      <c r="I450" s="37"/>
      <c r="J450" s="44"/>
      <c r="K450" s="41"/>
    </row>
    <row r="451" spans="1:11" x14ac:dyDescent="0.25">
      <c r="A451" s="24">
        <f>+A435+1</f>
        <v>2034</v>
      </c>
      <c r="B451" s="43" t="s">
        <v>2</v>
      </c>
      <c r="C451" s="37">
        <f>+' NEL,SALES,Unbilled ST Calc'!C529</f>
        <v>10948687.43413019</v>
      </c>
      <c r="D451" s="37">
        <f>+' NEL,SALES,Unbilled ST Calc'!E529</f>
        <v>11096140.44550636</v>
      </c>
      <c r="E451" s="37">
        <f>+' NEL,SALES,Unbilled ST Calc'!G529</f>
        <v>10395748.807324737</v>
      </c>
      <c r="F451" s="37">
        <f>+' NEL,SALES,Unbilled ST Calc'!J529</f>
        <v>4456187.8796876138</v>
      </c>
      <c r="G451" s="37">
        <f>+I451-H451</f>
        <v>540895.07062790939</v>
      </c>
      <c r="H451" s="37">
        <f>+C451*0.0011</f>
        <v>12043.556177543209</v>
      </c>
      <c r="I451" s="37">
        <f>+C451-E451</f>
        <v>552938.62680545263</v>
      </c>
      <c r="J451" s="44">
        <f>(I451/C451)</f>
        <v>5.0502731960525682E-2</v>
      </c>
      <c r="K451" s="41"/>
    </row>
    <row r="452" spans="1:11" x14ac:dyDescent="0.25">
      <c r="A452" s="49"/>
      <c r="B452" s="43" t="s">
        <v>3</v>
      </c>
      <c r="C452" s="37">
        <f>+' NEL,SALES,Unbilled ST Calc'!C530</f>
        <v>9896604.3113263305</v>
      </c>
      <c r="D452" s="37">
        <f>+' NEL,SALES,Unbilled ST Calc'!E530</f>
        <v>9989889.4613049757</v>
      </c>
      <c r="E452" s="37">
        <f>+' NEL,SALES,Unbilled ST Calc'!G530</f>
        <v>9399796.3897274528</v>
      </c>
      <c r="F452" s="37">
        <f>+' NEL,SALES,Unbilled ST Calc'!J530</f>
        <v>3866094.80811009</v>
      </c>
      <c r="G452" s="37">
        <f t="shared" ref="G452:G458" si="130">+I452-H452</f>
        <v>485921.65685641882</v>
      </c>
      <c r="H452" s="37">
        <f t="shared" ref="H452:H462" si="131">+C452*0.0011</f>
        <v>10886.264742458965</v>
      </c>
      <c r="I452" s="37">
        <f t="shared" ref="I452:I458" si="132">+C452-E452</f>
        <v>496807.92159887776</v>
      </c>
      <c r="J452" s="44">
        <f t="shared" ref="J452:J462" si="133">(I452/C452)</f>
        <v>5.0199836829921331E-2</v>
      </c>
      <c r="K452" s="41"/>
    </row>
    <row r="453" spans="1:11" x14ac:dyDescent="0.25">
      <c r="A453" s="49"/>
      <c r="B453" s="43" t="s">
        <v>4</v>
      </c>
      <c r="C453" s="37">
        <f>+' NEL,SALES,Unbilled ST Calc'!C531</f>
        <v>11109725.019494189</v>
      </c>
      <c r="D453" s="37">
        <f>+' NEL,SALES,Unbilled ST Calc'!E531</f>
        <v>10001192.77970127</v>
      </c>
      <c r="E453" s="37">
        <f>+' NEL,SALES,Unbilled ST Calc'!G531</f>
        <v>10562065.974474123</v>
      </c>
      <c r="F453" s="37">
        <f>+' NEL,SALES,Unbilled ST Calc'!J531</f>
        <v>4426968.0028829416</v>
      </c>
      <c r="G453" s="37">
        <f t="shared" si="130"/>
        <v>535438.34749862261</v>
      </c>
      <c r="H453" s="37">
        <f t="shared" si="131"/>
        <v>12220.697521443608</v>
      </c>
      <c r="I453" s="37">
        <f t="shared" si="132"/>
        <v>547659.0450200662</v>
      </c>
      <c r="J453" s="44">
        <f t="shared" si="133"/>
        <v>4.9295463574399109E-2</v>
      </c>
      <c r="K453" s="41"/>
    </row>
    <row r="454" spans="1:11" x14ac:dyDescent="0.25">
      <c r="A454" s="49"/>
      <c r="B454" s="43" t="s">
        <v>5</v>
      </c>
      <c r="C454" s="37">
        <f>+' NEL,SALES,Unbilled ST Calc'!C532</f>
        <v>11427842.091129728</v>
      </c>
      <c r="D454" s="37">
        <f>+' NEL,SALES,Unbilled ST Calc'!E532</f>
        <v>10331288.221095214</v>
      </c>
      <c r="E454" s="37">
        <f>+' NEL,SALES,Unbilled ST Calc'!G532</f>
        <v>10906075.088600904</v>
      </c>
      <c r="F454" s="37">
        <f>+' NEL,SALES,Unbilled ST Calc'!J532</f>
        <v>5001754.8703886326</v>
      </c>
      <c r="G454" s="37">
        <f t="shared" si="130"/>
        <v>509196.37622858118</v>
      </c>
      <c r="H454" s="37">
        <f t="shared" si="131"/>
        <v>12570.6263002427</v>
      </c>
      <c r="I454" s="37">
        <f t="shared" si="132"/>
        <v>521767.00252882391</v>
      </c>
      <c r="J454" s="44">
        <f t="shared" si="133"/>
        <v>4.5657526448831365E-2</v>
      </c>
      <c r="K454" s="41"/>
    </row>
    <row r="455" spans="1:11" x14ac:dyDescent="0.25">
      <c r="A455" s="49"/>
      <c r="B455" s="43" t="s">
        <v>6</v>
      </c>
      <c r="C455" s="37">
        <f>+' NEL,SALES,Unbilled ST Calc'!C533</f>
        <v>12911640.823604262</v>
      </c>
      <c r="D455" s="37">
        <f>+' NEL,SALES,Unbilled ST Calc'!E533</f>
        <v>11597717.675277393</v>
      </c>
      <c r="E455" s="37">
        <f>+' NEL,SALES,Unbilled ST Calc'!G533</f>
        <v>12348889.523048297</v>
      </c>
      <c r="F455" s="37">
        <f>+' NEL,SALES,Unbilled ST Calc'!J533</f>
        <v>5752926.7181595378</v>
      </c>
      <c r="G455" s="37">
        <f t="shared" si="130"/>
        <v>548548.49565000029</v>
      </c>
      <c r="H455" s="37">
        <f t="shared" si="131"/>
        <v>14202.804905964689</v>
      </c>
      <c r="I455" s="37">
        <f t="shared" si="132"/>
        <v>562751.30055596493</v>
      </c>
      <c r="J455" s="44">
        <f t="shared" si="133"/>
        <v>4.3584801362130353E-2</v>
      </c>
      <c r="K455" s="41"/>
    </row>
    <row r="456" spans="1:11" x14ac:dyDescent="0.25">
      <c r="A456" s="49"/>
      <c r="B456" s="43" t="s">
        <v>7</v>
      </c>
      <c r="C456" s="37">
        <f>+' NEL,SALES,Unbilled ST Calc'!C534</f>
        <v>13480076.745626511</v>
      </c>
      <c r="D456" s="37">
        <f>+' NEL,SALES,Unbilled ST Calc'!E534</f>
        <v>12606220.825112443</v>
      </c>
      <c r="E456" s="37">
        <f>+' NEL,SALES,Unbilled ST Calc'!G534</f>
        <v>12884463.23823889</v>
      </c>
      <c r="F456" s="37">
        <f>+' NEL,SALES,Unbilled ST Calc'!J534</f>
        <v>6031169.131285985</v>
      </c>
      <c r="G456" s="37">
        <f t="shared" si="130"/>
        <v>580785.42296743218</v>
      </c>
      <c r="H456" s="37">
        <f t="shared" si="131"/>
        <v>14828.084420189163</v>
      </c>
      <c r="I456" s="37">
        <f t="shared" si="132"/>
        <v>595613.50738762133</v>
      </c>
      <c r="J456" s="44">
        <f t="shared" si="133"/>
        <v>4.418472673613396E-2</v>
      </c>
      <c r="K456" s="41"/>
    </row>
    <row r="457" spans="1:11" x14ac:dyDescent="0.25">
      <c r="A457" s="49"/>
      <c r="B457" s="43" t="s">
        <v>8</v>
      </c>
      <c r="C457" s="37">
        <f>+' NEL,SALES,Unbilled ST Calc'!C535</f>
        <v>14303149.724612022</v>
      </c>
      <c r="D457" s="37">
        <f>+' NEL,SALES,Unbilled ST Calc'!E535</f>
        <v>13323903.547764484</v>
      </c>
      <c r="E457" s="37">
        <f>+' NEL,SALES,Unbilled ST Calc'!G535</f>
        <v>13637524.950141681</v>
      </c>
      <c r="F457" s="37">
        <f>+' NEL,SALES,Unbilled ST Calc'!J535</f>
        <v>6344790.5336631825</v>
      </c>
      <c r="G457" s="37">
        <f t="shared" si="130"/>
        <v>649891.30977326725</v>
      </c>
      <c r="H457" s="37">
        <f t="shared" si="131"/>
        <v>15733.464697073225</v>
      </c>
      <c r="I457" s="37">
        <f t="shared" si="132"/>
        <v>665624.77447034046</v>
      </c>
      <c r="J457" s="44">
        <f t="shared" si="133"/>
        <v>4.6536936778685353E-2</v>
      </c>
      <c r="K457" s="41"/>
    </row>
    <row r="458" spans="1:11" x14ac:dyDescent="0.25">
      <c r="A458" s="49"/>
      <c r="B458" s="43" t="s">
        <v>9</v>
      </c>
      <c r="C458" s="37">
        <f>+' NEL,SALES,Unbilled ST Calc'!C536</f>
        <v>14550660.451010449</v>
      </c>
      <c r="D458" s="37">
        <f>+' NEL,SALES,Unbilled ST Calc'!E536</f>
        <v>13491804.164477864</v>
      </c>
      <c r="E458" s="37">
        <f>+' NEL,SALES,Unbilled ST Calc'!G536</f>
        <v>13836419.485883893</v>
      </c>
      <c r="F458" s="37">
        <f>+' NEL,SALES,Unbilled ST Calc'!J536</f>
        <v>6689405.8550692108</v>
      </c>
      <c r="G458" s="37">
        <f t="shared" si="130"/>
        <v>698235.23863044393</v>
      </c>
      <c r="H458" s="37">
        <f t="shared" si="131"/>
        <v>16005.726496111494</v>
      </c>
      <c r="I458" s="37">
        <f t="shared" si="132"/>
        <v>714240.96512655541</v>
      </c>
      <c r="J458" s="44">
        <f t="shared" si="133"/>
        <v>4.9086497999955458E-2</v>
      </c>
      <c r="K458" s="41"/>
    </row>
    <row r="459" spans="1:11" x14ac:dyDescent="0.25">
      <c r="A459" s="49"/>
      <c r="B459" s="43" t="s">
        <v>10</v>
      </c>
      <c r="C459" s="37">
        <f>+' NEL,SALES,Unbilled ST Calc'!C537</f>
        <v>13441339.422835471</v>
      </c>
      <c r="D459" s="37">
        <f>+' NEL,SALES,Unbilled ST Calc'!E537</f>
        <v>13215211.713689648</v>
      </c>
      <c r="E459" s="37">
        <f>+' NEL,SALES,Unbilled ST Calc'!G537</f>
        <v>12782889.474214783</v>
      </c>
      <c r="F459" s="37">
        <f>+' NEL,SALES,Unbilled ST Calc'!J537</f>
        <v>6257083.615594347</v>
      </c>
      <c r="G459" s="37">
        <f>+I459-H459</f>
        <v>643664.47525556909</v>
      </c>
      <c r="H459" s="37">
        <f t="shared" si="131"/>
        <v>14785.47336511902</v>
      </c>
      <c r="I459" s="37">
        <f>+C459-E459</f>
        <v>658449.94862068817</v>
      </c>
      <c r="J459" s="44">
        <f t="shared" si="133"/>
        <v>4.89869296434884E-2</v>
      </c>
      <c r="K459" s="41"/>
    </row>
    <row r="460" spans="1:11" x14ac:dyDescent="0.25">
      <c r="A460" s="49"/>
      <c r="B460" s="43" t="s">
        <v>11</v>
      </c>
      <c r="C460" s="37">
        <f>+' NEL,SALES,Unbilled ST Calc'!C538</f>
        <v>12641970.278687987</v>
      </c>
      <c r="D460" s="37">
        <f>+' NEL,SALES,Unbilled ST Calc'!E538</f>
        <v>12244070.981930794</v>
      </c>
      <c r="E460" s="37">
        <f>+' NEL,SALES,Unbilled ST Calc'!G538</f>
        <v>12022318.419780919</v>
      </c>
      <c r="F460" s="37">
        <f>+' NEL,SALES,Unbilled ST Calc'!J538</f>
        <v>6035331.0534444731</v>
      </c>
      <c r="G460" s="37">
        <f>+I460-H460</f>
        <v>605745.69160051132</v>
      </c>
      <c r="H460" s="37">
        <f t="shared" si="131"/>
        <v>13906.167306556787</v>
      </c>
      <c r="I460" s="37">
        <f>+C460-E460</f>
        <v>619651.85890706815</v>
      </c>
      <c r="J460" s="44">
        <f t="shared" si="133"/>
        <v>4.9015449747709501E-2</v>
      </c>
      <c r="K460" s="41"/>
    </row>
    <row r="461" spans="1:11" x14ac:dyDescent="0.25">
      <c r="A461" s="49"/>
      <c r="B461" s="43" t="s">
        <v>12</v>
      </c>
      <c r="C461" s="37">
        <f>+' NEL,SALES,Unbilled ST Calc'!C539</f>
        <v>10665008.03636962</v>
      </c>
      <c r="D461" s="37">
        <f>+' NEL,SALES,Unbilled ST Calc'!E539</f>
        <v>10787386.909972824</v>
      </c>
      <c r="E461" s="37">
        <f>+' NEL,SALES,Unbilled ST Calc'!G539</f>
        <v>10200512.048070708</v>
      </c>
      <c r="F461" s="37">
        <f>+' NEL,SALES,Unbilled ST Calc'!J539</f>
        <v>5448456.1915423581</v>
      </c>
      <c r="G461" s="37">
        <f>+I461-H461</f>
        <v>452764.479458905</v>
      </c>
      <c r="H461" s="37">
        <f t="shared" si="131"/>
        <v>11731.508840006583</v>
      </c>
      <c r="I461" s="37">
        <f>+C461-E461</f>
        <v>464495.9882989116</v>
      </c>
      <c r="J461" s="44">
        <f t="shared" si="133"/>
        <v>4.3553271288206789E-2</v>
      </c>
      <c r="K461" s="41"/>
    </row>
    <row r="462" spans="1:11" x14ac:dyDescent="0.25">
      <c r="A462" s="49"/>
      <c r="B462" s="43" t="s">
        <v>13</v>
      </c>
      <c r="C462" s="37">
        <f>+' NEL,SALES,Unbilled ST Calc'!C540</f>
        <v>10968726.634332757</v>
      </c>
      <c r="D462" s="37">
        <f>+' NEL,SALES,Unbilled ST Calc'!E540</f>
        <v>10661954.040414851</v>
      </c>
      <c r="E462" s="37">
        <f>+' NEL,SALES,Unbilled ST Calc'!G540</f>
        <v>10444109.434917014</v>
      </c>
      <c r="F462" s="37">
        <f>+' NEL,SALES,Unbilled ST Calc'!J540</f>
        <v>5230611.5860445201</v>
      </c>
      <c r="G462" s="37">
        <f>+I462-H462</f>
        <v>512551.6001179773</v>
      </c>
      <c r="H462" s="37">
        <f t="shared" si="131"/>
        <v>12065.599297766033</v>
      </c>
      <c r="I462" s="37">
        <f>+C462-E462</f>
        <v>524617.19941574335</v>
      </c>
      <c r="J462" s="44">
        <f t="shared" si="133"/>
        <v>4.7828450549005454E-2</v>
      </c>
      <c r="K462" s="41"/>
    </row>
    <row r="463" spans="1:11" x14ac:dyDescent="0.25">
      <c r="A463" s="51"/>
      <c r="B463" s="43"/>
      <c r="C463" s="37"/>
      <c r="D463" s="37"/>
      <c r="E463" s="37"/>
      <c r="F463" s="37"/>
      <c r="G463" s="37"/>
      <c r="H463" s="37"/>
      <c r="I463" s="37"/>
      <c r="J463" s="44"/>
      <c r="K463" s="41"/>
    </row>
    <row r="464" spans="1:11" x14ac:dyDescent="0.25">
      <c r="A464" s="24" t="s">
        <v>101</v>
      </c>
      <c r="B464" s="43" t="s">
        <v>96</v>
      </c>
      <c r="C464" s="37">
        <f t="shared" ref="C464:I464" si="134">SUM(C451:C462)</f>
        <v>146345430.97315949</v>
      </c>
      <c r="D464" s="37">
        <f t="shared" si="134"/>
        <v>139346780.76624811</v>
      </c>
      <c r="E464" s="37">
        <f t="shared" si="134"/>
        <v>139420812.83442339</v>
      </c>
      <c r="F464" s="37">
        <f t="shared" si="134"/>
        <v>65540780.2458729</v>
      </c>
      <c r="G464" s="37">
        <f t="shared" si="134"/>
        <v>6763638.1646656385</v>
      </c>
      <c r="H464" s="37">
        <f t="shared" si="134"/>
        <v>160979.97407047547</v>
      </c>
      <c r="I464" s="37">
        <f t="shared" si="134"/>
        <v>6924618.1387361139</v>
      </c>
      <c r="J464" s="44">
        <f>(I464/C464)</f>
        <v>4.731694110768736E-2</v>
      </c>
      <c r="K464" s="41"/>
    </row>
    <row r="465" spans="1:11" x14ac:dyDescent="0.25">
      <c r="A465" s="24"/>
      <c r="B465" s="43"/>
      <c r="C465" s="37"/>
      <c r="D465" s="37"/>
      <c r="E465" s="37"/>
      <c r="F465" s="37"/>
      <c r="G465" s="37"/>
      <c r="H465" s="37"/>
      <c r="I465" s="37"/>
      <c r="J465" s="44"/>
      <c r="K465" s="41"/>
    </row>
    <row r="466" spans="1:11" x14ac:dyDescent="0.25">
      <c r="A466" s="24"/>
      <c r="B466" s="43"/>
      <c r="C466" s="37"/>
      <c r="D466" s="37"/>
      <c r="E466" s="37"/>
      <c r="F466" s="37"/>
      <c r="G466" s="37"/>
      <c r="H466" s="37"/>
      <c r="I466" s="37"/>
      <c r="J466" s="44"/>
      <c r="K466" s="41"/>
    </row>
    <row r="467" spans="1:11" x14ac:dyDescent="0.25">
      <c r="A467" s="24">
        <f>+A451+1</f>
        <v>2035</v>
      </c>
      <c r="B467" s="43" t="s">
        <v>2</v>
      </c>
      <c r="C467" s="37">
        <f>+' NEL,SALES,Unbilled ST Calc'!C543</f>
        <v>11105891.102516999</v>
      </c>
      <c r="D467" s="37">
        <f>+' NEL,SALES,Unbilled ST Calc'!E543</f>
        <v>11255454.039165772</v>
      </c>
      <c r="E467" s="37">
        <f>+' NEL,SALES,Unbilled ST Calc'!G543</f>
        <v>10545013.260983797</v>
      </c>
      <c r="F467" s="37">
        <f>+' NEL,SALES,Unbilled ST Calc'!J543</f>
        <v>4520170.8078625454</v>
      </c>
      <c r="G467" s="37">
        <f>+I467-H467</f>
        <v>548661.36132043402</v>
      </c>
      <c r="H467" s="37">
        <f>+C467*0.0011</f>
        <v>12216.4802127687</v>
      </c>
      <c r="I467" s="37">
        <f>+C467-E467</f>
        <v>560877.84153320268</v>
      </c>
      <c r="J467" s="44">
        <f>(I467/C467)</f>
        <v>5.0502731960525647E-2</v>
      </c>
      <c r="K467" s="41"/>
    </row>
    <row r="468" spans="1:11" x14ac:dyDescent="0.25">
      <c r="A468" s="49"/>
      <c r="B468" s="43" t="s">
        <v>3</v>
      </c>
      <c r="C468" s="37">
        <f>+' NEL,SALES,Unbilled ST Calc'!C544</f>
        <v>10042333.732184099</v>
      </c>
      <c r="D468" s="37">
        <f>+' NEL,SALES,Unbilled ST Calc'!E544</f>
        <v>10135357.220167326</v>
      </c>
      <c r="E468" s="37">
        <f>+' NEL,SALES,Unbilled ST Calc'!G544</f>
        <v>9538210.2174368408</v>
      </c>
      <c r="F468" s="37">
        <f>+' NEL,SALES,Unbilled ST Calc'!J544</f>
        <v>3923023.8051320598</v>
      </c>
      <c r="G468" s="37">
        <f t="shared" ref="G468:G474" si="135">+I468-H468</f>
        <v>493076.94764185575</v>
      </c>
      <c r="H468" s="37">
        <f t="shared" ref="H468:H478" si="136">+C468*0.0011</f>
        <v>11046.56710540251</v>
      </c>
      <c r="I468" s="37">
        <f t="shared" ref="I468:I474" si="137">+C468-E468</f>
        <v>504123.51474725828</v>
      </c>
      <c r="J468" s="44">
        <f t="shared" ref="J468:J478" si="138">(I468/C468)</f>
        <v>5.019983682992149E-2</v>
      </c>
      <c r="K468" s="41"/>
    </row>
    <row r="469" spans="1:11" x14ac:dyDescent="0.25">
      <c r="A469" s="49"/>
      <c r="B469" s="43" t="s">
        <v>4</v>
      </c>
      <c r="C469" s="37">
        <f>+' NEL,SALES,Unbilled ST Calc'!C545</f>
        <v>11270203.523120986</v>
      </c>
      <c r="D469" s="37">
        <f>+' NEL,SALES,Unbilled ST Calc'!E545</f>
        <v>10146742.452784725</v>
      </c>
      <c r="E469" s="37">
        <f>+' NEL,SALES,Unbilled ST Calc'!G545</f>
        <v>10714633.615870912</v>
      </c>
      <c r="F469" s="37">
        <f>+' NEL,SALES,Unbilled ST Calc'!J545</f>
        <v>4490914.9682182465</v>
      </c>
      <c r="G469" s="37">
        <f t="shared" si="135"/>
        <v>543172.68337464158</v>
      </c>
      <c r="H469" s="37">
        <f t="shared" si="136"/>
        <v>12397.223875433087</v>
      </c>
      <c r="I469" s="37">
        <f t="shared" si="137"/>
        <v>555569.90725007467</v>
      </c>
      <c r="J469" s="44">
        <f t="shared" si="138"/>
        <v>4.9295463574399075E-2</v>
      </c>
      <c r="K469" s="41"/>
    </row>
    <row r="470" spans="1:11" x14ac:dyDescent="0.25">
      <c r="A470" s="49"/>
      <c r="B470" s="43" t="s">
        <v>5</v>
      </c>
      <c r="C470" s="37">
        <f>+' NEL,SALES,Unbilled ST Calc'!C546</f>
        <v>11592676.119362781</v>
      </c>
      <c r="D470" s="37">
        <f>+' NEL,SALES,Unbilled ST Calc'!E546</f>
        <v>10480398.498785105</v>
      </c>
      <c r="E470" s="37">
        <f>+' NEL,SALES,Unbilled ST Calc'!G546</f>
        <v>11063383.202830238</v>
      </c>
      <c r="F470" s="37">
        <f>+' NEL,SALES,Unbilled ST Calc'!J546</f>
        <v>5073899.6722633801</v>
      </c>
      <c r="G470" s="37">
        <f t="shared" si="135"/>
        <v>516540.97280124348</v>
      </c>
      <c r="H470" s="37">
        <f t="shared" si="136"/>
        <v>12751.943731299059</v>
      </c>
      <c r="I470" s="37">
        <f t="shared" si="137"/>
        <v>529292.91653254256</v>
      </c>
      <c r="J470" s="44">
        <f t="shared" si="138"/>
        <v>4.565752644883142E-2</v>
      </c>
      <c r="K470" s="41"/>
    </row>
    <row r="471" spans="1:11" x14ac:dyDescent="0.25">
      <c r="A471" s="49"/>
      <c r="B471" s="43" t="s">
        <v>6</v>
      </c>
      <c r="C471" s="37">
        <f>+' NEL,SALES,Unbilled ST Calc'!C547</f>
        <v>13093591.380787492</v>
      </c>
      <c r="D471" s="37">
        <f>+' NEL,SALES,Unbilled ST Calc'!E547</f>
        <v>11762812.639250465</v>
      </c>
      <c r="E471" s="37">
        <f>+' NEL,SALES,Unbilled ST Calc'!G547</f>
        <v>12522909.801338967</v>
      </c>
      <c r="F471" s="37">
        <f>+' NEL,SALES,Unbilled ST Calc'!J547</f>
        <v>5833996.8343518833</v>
      </c>
      <c r="G471" s="37">
        <f t="shared" si="135"/>
        <v>556278.62892965868</v>
      </c>
      <c r="H471" s="37">
        <f t="shared" si="136"/>
        <v>14402.950518866242</v>
      </c>
      <c r="I471" s="37">
        <f t="shared" si="137"/>
        <v>570681.57944852486</v>
      </c>
      <c r="J471" s="44">
        <f t="shared" si="138"/>
        <v>4.3584801362130346E-2</v>
      </c>
      <c r="K471" s="41"/>
    </row>
    <row r="472" spans="1:11" x14ac:dyDescent="0.25">
      <c r="A472" s="49"/>
      <c r="B472" s="43" t="s">
        <v>7</v>
      </c>
      <c r="C472" s="37">
        <f>+' NEL,SALES,Unbilled ST Calc'!C548</f>
        <v>13668404.21287402</v>
      </c>
      <c r="D472" s="37">
        <f>+' NEL,SALES,Unbilled ST Calc'!E548</f>
        <v>12783036.948231895</v>
      </c>
      <c r="E472" s="37">
        <f>+' NEL,SALES,Unbilled ST Calc'!G548</f>
        <v>13064469.507809158</v>
      </c>
      <c r="F472" s="37">
        <f>+' NEL,SALES,Unbilled ST Calc'!J548</f>
        <v>6115429.3939291453</v>
      </c>
      <c r="G472" s="37">
        <f t="shared" si="135"/>
        <v>588899.46043069963</v>
      </c>
      <c r="H472" s="37">
        <f t="shared" si="136"/>
        <v>15035.244634161423</v>
      </c>
      <c r="I472" s="37">
        <f t="shared" si="137"/>
        <v>603934.7050648611</v>
      </c>
      <c r="J472" s="44">
        <f t="shared" si="138"/>
        <v>4.4184726736133988E-2</v>
      </c>
      <c r="K472" s="41"/>
    </row>
    <row r="473" spans="1:11" x14ac:dyDescent="0.25">
      <c r="A473" s="49"/>
      <c r="B473" s="43" t="s">
        <v>8</v>
      </c>
      <c r="C473" s="37">
        <f>+' NEL,SALES,Unbilled ST Calc'!C549</f>
        <v>14500514.279186377</v>
      </c>
      <c r="D473" s="37">
        <f>+' NEL,SALES,Unbilled ST Calc'!E549</f>
        <v>13508793.902901232</v>
      </c>
      <c r="E473" s="37">
        <f>+' NEL,SALES,Unbilled ST Calc'!G549</f>
        <v>13825704.762917457</v>
      </c>
      <c r="F473" s="37">
        <f>+' NEL,SALES,Unbilled ST Calc'!J549</f>
        <v>6432340.2539453693</v>
      </c>
      <c r="G473" s="37">
        <f t="shared" si="135"/>
        <v>658858.95056181517</v>
      </c>
      <c r="H473" s="37">
        <f t="shared" si="136"/>
        <v>15950.565707105015</v>
      </c>
      <c r="I473" s="37">
        <f t="shared" si="137"/>
        <v>674809.51626892015</v>
      </c>
      <c r="J473" s="44">
        <f t="shared" si="138"/>
        <v>4.6536936778685319E-2</v>
      </c>
      <c r="K473" s="41"/>
    </row>
    <row r="474" spans="1:11" x14ac:dyDescent="0.25">
      <c r="A474" s="49"/>
      <c r="B474" s="43" t="s">
        <v>9</v>
      </c>
      <c r="C474" s="37">
        <f>+' NEL,SALES,Unbilled ST Calc'!C550</f>
        <v>14750803.159117963</v>
      </c>
      <c r="D474" s="37">
        <f>+' NEL,SALES,Unbilled ST Calc'!E550</f>
        <v>13677660.258396395</v>
      </c>
      <c r="E474" s="37">
        <f>+' NEL,SALES,Unbilled ST Calc'!G550</f>
        <v>14026737.889350183</v>
      </c>
      <c r="F474" s="37">
        <f>+' NEL,SALES,Unbilled ST Calc'!J550</f>
        <v>6781417.884899158</v>
      </c>
      <c r="G474" s="37">
        <f t="shared" si="135"/>
        <v>707839.38629275013</v>
      </c>
      <c r="H474" s="37">
        <f t="shared" si="136"/>
        <v>16225.883475029761</v>
      </c>
      <c r="I474" s="37">
        <f t="shared" si="137"/>
        <v>724065.26976777986</v>
      </c>
      <c r="J474" s="44">
        <f t="shared" si="138"/>
        <v>4.908649799995541E-2</v>
      </c>
      <c r="K474" s="41"/>
    </row>
    <row r="475" spans="1:11" x14ac:dyDescent="0.25">
      <c r="A475" s="49"/>
      <c r="B475" s="43" t="s">
        <v>10</v>
      </c>
      <c r="C475" s="37">
        <f>+' NEL,SALES,Unbilled ST Calc'!C551</f>
        <v>13628830.435644982</v>
      </c>
      <c r="D475" s="37">
        <f>+' NEL,SALES,Unbilled ST Calc'!E551</f>
        <v>13398251.126382371</v>
      </c>
      <c r="E475" s="37">
        <f>+' NEL,SALES,Unbilled ST Calc'!G551</f>
        <v>12961195.877971008</v>
      </c>
      <c r="F475" s="37">
        <f>+' NEL,SALES,Unbilled ST Calc'!J551</f>
        <v>6344362.636487795</v>
      </c>
      <c r="G475" s="37">
        <f>+I475-H475</f>
        <v>652642.8441947645</v>
      </c>
      <c r="H475" s="37">
        <f t="shared" si="136"/>
        <v>14991.713479209482</v>
      </c>
      <c r="I475" s="37">
        <f>+C475-E475</f>
        <v>667634.55767397396</v>
      </c>
      <c r="J475" s="44">
        <f t="shared" si="138"/>
        <v>4.8986929643488386E-2</v>
      </c>
      <c r="K475" s="41"/>
    </row>
    <row r="476" spans="1:11" x14ac:dyDescent="0.25">
      <c r="A476" s="49"/>
      <c r="B476" s="43" t="s">
        <v>11</v>
      </c>
      <c r="C476" s="37">
        <f>+' NEL,SALES,Unbilled ST Calc'!C552</f>
        <v>12820511.3565601</v>
      </c>
      <c r="D476" s="37">
        <f>+' NEL,SALES,Unbilled ST Calc'!E552</f>
        <v>12415903.530006189</v>
      </c>
      <c r="E476" s="37">
        <f>+' NEL,SALES,Unbilled ST Calc'!G552</f>
        <v>12192108.226422688</v>
      </c>
      <c r="F476" s="37">
        <f>+' NEL,SALES,Unbilled ST Calc'!J552</f>
        <v>6120567.3329042951</v>
      </c>
      <c r="G476" s="37">
        <f>+I476-H476</f>
        <v>614300.56764519576</v>
      </c>
      <c r="H476" s="37">
        <f t="shared" si="136"/>
        <v>14102.562492216111</v>
      </c>
      <c r="I476" s="37">
        <f>+C476-E476</f>
        <v>628403.13013741188</v>
      </c>
      <c r="J476" s="44">
        <f t="shared" si="138"/>
        <v>4.9015449747709605E-2</v>
      </c>
      <c r="K476" s="41"/>
    </row>
    <row r="477" spans="1:11" x14ac:dyDescent="0.25">
      <c r="A477" s="49"/>
      <c r="B477" s="43" t="s">
        <v>12</v>
      </c>
      <c r="C477" s="37">
        <f>+' NEL,SALES,Unbilled ST Calc'!C553</f>
        <v>10821584.379743315</v>
      </c>
      <c r="D477" s="37">
        <f>+' NEL,SALES,Unbilled ST Calc'!E553</f>
        <v>10942389.618767284</v>
      </c>
      <c r="E477" s="37">
        <f>+' NEL,SALES,Unbilled ST Calc'!G553</f>
        <v>10350268.979484133</v>
      </c>
      <c r="F477" s="37">
        <f>+' NEL,SALES,Unbilled ST Calc'!J553</f>
        <v>5528446.6936211428</v>
      </c>
      <c r="G477" s="37">
        <f>+I477-H477</f>
        <v>459411.65744146419</v>
      </c>
      <c r="H477" s="37">
        <f t="shared" si="136"/>
        <v>11903.742817717648</v>
      </c>
      <c r="I477" s="37">
        <f>+C477-E477</f>
        <v>471315.40025918186</v>
      </c>
      <c r="J477" s="44">
        <f t="shared" si="138"/>
        <v>4.355327128820681E-2</v>
      </c>
      <c r="K477" s="41"/>
    </row>
    <row r="478" spans="1:11" x14ac:dyDescent="0.25">
      <c r="A478" s="49"/>
      <c r="B478" s="43" t="s">
        <v>13</v>
      </c>
      <c r="C478" s="37">
        <f>+' NEL,SALES,Unbilled ST Calc'!C554</f>
        <v>11129277.660310643</v>
      </c>
      <c r="D478" s="37">
        <f>+' NEL,SALES,Unbilled ST Calc'!E554</f>
        <v>10818255.353809692</v>
      </c>
      <c r="E478" s="37">
        <f>+' NEL,SALES,Unbilled ST Calc'!G554</f>
        <v>10596981.554088322</v>
      </c>
      <c r="F478" s="37">
        <f>+' NEL,SALES,Unbilled ST Calc'!J554</f>
        <v>5307172.8938997732</v>
      </c>
      <c r="G478" s="37">
        <f>+I478-H478</f>
        <v>520053.90079597861</v>
      </c>
      <c r="H478" s="37">
        <f t="shared" si="136"/>
        <v>12242.205426341709</v>
      </c>
      <c r="I478" s="37">
        <f>+C478-E478</f>
        <v>532296.10622232035</v>
      </c>
      <c r="J478" s="44">
        <f t="shared" si="138"/>
        <v>4.7828450549005599E-2</v>
      </c>
      <c r="K478" s="41"/>
    </row>
    <row r="479" spans="1:11" x14ac:dyDescent="0.25">
      <c r="A479" s="51"/>
      <c r="B479" s="43"/>
      <c r="C479" s="37"/>
      <c r="D479" s="37"/>
      <c r="E479" s="37"/>
      <c r="F479" s="37"/>
      <c r="G479" s="37"/>
      <c r="H479" s="37"/>
      <c r="I479" s="37"/>
      <c r="J479" s="44"/>
      <c r="K479" s="41"/>
    </row>
    <row r="480" spans="1:11" x14ac:dyDescent="0.25">
      <c r="A480" s="24" t="s">
        <v>101</v>
      </c>
      <c r="B480" s="43" t="s">
        <v>96</v>
      </c>
      <c r="C480" s="37">
        <f t="shared" ref="C480:I480" si="139">SUM(C467:C478)</f>
        <v>148424621.34140977</v>
      </c>
      <c r="D480" s="37">
        <f t="shared" si="139"/>
        <v>141325055.58864844</v>
      </c>
      <c r="E480" s="37">
        <f t="shared" si="139"/>
        <v>141401616.89650372</v>
      </c>
      <c r="F480" s="37">
        <f t="shared" si="139"/>
        <v>66471743.177514799</v>
      </c>
      <c r="G480" s="37">
        <f t="shared" si="139"/>
        <v>6859737.3614305006</v>
      </c>
      <c r="H480" s="37">
        <f t="shared" si="139"/>
        <v>163267.08347555078</v>
      </c>
      <c r="I480" s="37">
        <f t="shared" si="139"/>
        <v>7023004.4449060522</v>
      </c>
      <c r="J480" s="44">
        <f>(I480/C480)</f>
        <v>4.7316977341323806E-2</v>
      </c>
      <c r="K480" s="41"/>
    </row>
    <row r="481" spans="1:11" x14ac:dyDescent="0.25">
      <c r="A481" s="24"/>
      <c r="B481" s="43"/>
      <c r="C481" s="37"/>
      <c r="D481" s="37"/>
      <c r="E481" s="37"/>
      <c r="F481" s="37"/>
      <c r="G481" s="37"/>
      <c r="H481" s="37"/>
      <c r="I481" s="37"/>
      <c r="J481" s="44"/>
      <c r="K481" s="41"/>
    </row>
    <row r="482" spans="1:11" x14ac:dyDescent="0.25">
      <c r="A482" s="24"/>
      <c r="B482" s="43"/>
      <c r="C482" s="37"/>
      <c r="D482" s="37"/>
      <c r="E482" s="37"/>
      <c r="F482" s="37"/>
      <c r="G482" s="37"/>
      <c r="H482" s="37"/>
      <c r="I482" s="37"/>
      <c r="J482" s="44"/>
      <c r="K482" s="41"/>
    </row>
    <row r="483" spans="1:11" x14ac:dyDescent="0.25">
      <c r="A483" s="24">
        <f>+A467+1</f>
        <v>2036</v>
      </c>
      <c r="B483" s="43" t="s">
        <v>2</v>
      </c>
      <c r="C483" s="37">
        <f>+' NEL,SALES,Unbilled ST Calc'!C557</f>
        <v>11268307.020672528</v>
      </c>
      <c r="D483" s="37">
        <f>+' NEL,SALES,Unbilled ST Calc'!E557</f>
        <v>11420124.469443837</v>
      </c>
      <c r="E483" s="37">
        <f>+' NEL,SALES,Unbilled ST Calc'!G557</f>
        <v>10699226.731558593</v>
      </c>
      <c r="F483" s="37">
        <f>+' NEL,SALES,Unbilled ST Calc'!J557</f>
        <v>4586275.15601453</v>
      </c>
      <c r="G483" s="37">
        <f>+I483-H483</f>
        <v>556685.15139119525</v>
      </c>
      <c r="H483" s="37">
        <f>+C483*0.0011</f>
        <v>12395.137722739782</v>
      </c>
      <c r="I483" s="37">
        <f>+C483-E483</f>
        <v>569080.28911393508</v>
      </c>
      <c r="J483" s="44">
        <f>(I483/C483)</f>
        <v>5.0502731960525744E-2</v>
      </c>
      <c r="K483" s="41"/>
    </row>
    <row r="484" spans="1:11" x14ac:dyDescent="0.25">
      <c r="A484" s="49"/>
      <c r="B484" s="43" t="s">
        <v>3</v>
      </c>
      <c r="C484" s="37">
        <f>+' NEL,SALES,Unbilled ST Calc'!C558</f>
        <v>10459987.149855448</v>
      </c>
      <c r="D484" s="37">
        <f>+' NEL,SALES,Unbilled ST Calc'!E558</f>
        <v>10434993.121691693</v>
      </c>
      <c r="E484" s="37">
        <f>+' NEL,SALES,Unbilled ST Calc'!G558</f>
        <v>9934897.5016896296</v>
      </c>
      <c r="F484" s="37">
        <f>+' NEL,SALES,Unbilled ST Calc'!J558</f>
        <v>4086179.536012467</v>
      </c>
      <c r="G484" s="37">
        <f t="shared" ref="G484:G490" si="140">+I484-H484</f>
        <v>513583.66230097733</v>
      </c>
      <c r="H484" s="37">
        <f t="shared" ref="H484:H494" si="141">+C484*0.0011</f>
        <v>11505.985864840994</v>
      </c>
      <c r="I484" s="37">
        <f t="shared" ref="I484:I490" si="142">+C484-E484</f>
        <v>525089.6481658183</v>
      </c>
      <c r="J484" s="44">
        <f t="shared" ref="J484:J494" si="143">(I484/C484)</f>
        <v>5.0199836829921421E-2</v>
      </c>
      <c r="K484" s="41"/>
    </row>
    <row r="485" spans="1:11" x14ac:dyDescent="0.25">
      <c r="A485" s="49"/>
      <c r="B485" s="43" t="s">
        <v>4</v>
      </c>
      <c r="C485" s="37">
        <f>+' NEL,SALES,Unbilled ST Calc'!C559</f>
        <v>11433478.394040829</v>
      </c>
      <c r="D485" s="37">
        <f>+' NEL,SALES,Unbilled ST Calc'!E559</f>
        <v>10400063.091224451</v>
      </c>
      <c r="E485" s="37">
        <f>+' NEL,SALES,Unbilled ST Calc'!G559</f>
        <v>10869859.77633871</v>
      </c>
      <c r="F485" s="37">
        <f>+' NEL,SALES,Unbilled ST Calc'!J559</f>
        <v>4555976.2211267268</v>
      </c>
      <c r="G485" s="37">
        <f t="shared" si="140"/>
        <v>551041.79146867408</v>
      </c>
      <c r="H485" s="37">
        <f t="shared" si="141"/>
        <v>12576.826233444912</v>
      </c>
      <c r="I485" s="37">
        <f t="shared" si="142"/>
        <v>563618.61770211905</v>
      </c>
      <c r="J485" s="44">
        <f t="shared" si="143"/>
        <v>4.9295463574399123E-2</v>
      </c>
      <c r="K485" s="41"/>
    </row>
    <row r="486" spans="1:11" x14ac:dyDescent="0.25">
      <c r="A486" s="49"/>
      <c r="B486" s="43" t="s">
        <v>5</v>
      </c>
      <c r="C486" s="37">
        <f>+' NEL,SALES,Unbilled ST Calc'!C560</f>
        <v>11759207.710218113</v>
      </c>
      <c r="D486" s="37">
        <f>+' NEL,SALES,Unbilled ST Calc'!E560</f>
        <v>10631500.128434651</v>
      </c>
      <c r="E486" s="37">
        <f>+' NEL,SALES,Unbilled ST Calc'!G560</f>
        <v>11222311.373171527</v>
      </c>
      <c r="F486" s="37">
        <f>+' NEL,SALES,Unbilled ST Calc'!J560</f>
        <v>5146787.465863605</v>
      </c>
      <c r="G486" s="37">
        <f t="shared" si="140"/>
        <v>523961.20856534608</v>
      </c>
      <c r="H486" s="37">
        <f t="shared" si="141"/>
        <v>12935.128481239924</v>
      </c>
      <c r="I486" s="37">
        <f t="shared" si="142"/>
        <v>536896.33704658598</v>
      </c>
      <c r="J486" s="44">
        <f t="shared" si="143"/>
        <v>4.5657526448831434E-2</v>
      </c>
      <c r="K486" s="41"/>
    </row>
    <row r="487" spans="1:11" x14ac:dyDescent="0.25">
      <c r="A487" s="49"/>
      <c r="B487" s="43" t="s">
        <v>6</v>
      </c>
      <c r="C487" s="37">
        <f>+' NEL,SALES,Unbilled ST Calc'!C561</f>
        <v>13277178.340754189</v>
      </c>
      <c r="D487" s="37">
        <f>+' NEL,SALES,Unbilled ST Calc'!E561</f>
        <v>11929486.55778604</v>
      </c>
      <c r="E487" s="37">
        <f>+' NEL,SALES,Unbilled ST Calc'!G561</f>
        <v>12698495.160122838</v>
      </c>
      <c r="F487" s="37">
        <f>+' NEL,SALES,Unbilled ST Calc'!J561</f>
        <v>5915796.068200402</v>
      </c>
      <c r="G487" s="37">
        <f t="shared" si="140"/>
        <v>564078.28445652116</v>
      </c>
      <c r="H487" s="37">
        <f t="shared" si="141"/>
        <v>14604.896174829608</v>
      </c>
      <c r="I487" s="37">
        <f t="shared" si="142"/>
        <v>578683.18063135073</v>
      </c>
      <c r="J487" s="44">
        <f t="shared" si="143"/>
        <v>4.3584801362130346E-2</v>
      </c>
      <c r="K487" s="41"/>
    </row>
    <row r="488" spans="1:11" x14ac:dyDescent="0.25">
      <c r="A488" s="49"/>
      <c r="B488" s="43" t="s">
        <v>7</v>
      </c>
      <c r="C488" s="37">
        <f>+' NEL,SALES,Unbilled ST Calc'!C562</f>
        <v>13859036.667097909</v>
      </c>
      <c r="D488" s="37">
        <f>+' NEL,SALES,Unbilled ST Calc'!E562</f>
        <v>12961754.048334438</v>
      </c>
      <c r="E488" s="37">
        <f>+' NEL,SALES,Unbilled ST Calc'!G562</f>
        <v>13246678.919136127</v>
      </c>
      <c r="F488" s="37">
        <f>+' NEL,SALES,Unbilled ST Calc'!J562</f>
        <v>6200720.9390020939</v>
      </c>
      <c r="G488" s="37">
        <f t="shared" si="140"/>
        <v>597112.80762797419</v>
      </c>
      <c r="H488" s="37">
        <f t="shared" si="141"/>
        <v>15244.940333807701</v>
      </c>
      <c r="I488" s="37">
        <f t="shared" si="142"/>
        <v>612357.74796178192</v>
      </c>
      <c r="J488" s="44">
        <f t="shared" si="143"/>
        <v>4.418472673613396E-2</v>
      </c>
      <c r="K488" s="41"/>
    </row>
    <row r="489" spans="1:11" x14ac:dyDescent="0.25">
      <c r="A489" s="49"/>
      <c r="B489" s="43" t="s">
        <v>8</v>
      </c>
      <c r="C489" s="37">
        <f>+' NEL,SALES,Unbilled ST Calc'!C563</f>
        <v>14700930.073175021</v>
      </c>
      <c r="D489" s="37">
        <f>+' NEL,SALES,Unbilled ST Calc'!E563</f>
        <v>13696271.273234181</v>
      </c>
      <c r="E489" s="37">
        <f>+' NEL,SALES,Unbilled ST Calc'!G563</f>
        <v>14016793.8197718</v>
      </c>
      <c r="F489" s="37">
        <f>+' NEL,SALES,Unbilled ST Calc'!J563</f>
        <v>6521243.485539712</v>
      </c>
      <c r="G489" s="37">
        <f t="shared" si="140"/>
        <v>667965.23032272782</v>
      </c>
      <c r="H489" s="37">
        <f t="shared" si="141"/>
        <v>16171.023080492523</v>
      </c>
      <c r="I489" s="37">
        <f t="shared" si="142"/>
        <v>684136.25340322033</v>
      </c>
      <c r="J489" s="44">
        <f t="shared" si="143"/>
        <v>4.653693677868536E-2</v>
      </c>
      <c r="K489" s="41"/>
    </row>
    <row r="490" spans="1:11" x14ac:dyDescent="0.25">
      <c r="A490" s="49"/>
      <c r="B490" s="43" t="s">
        <v>9</v>
      </c>
      <c r="C490" s="37">
        <f>+' NEL,SALES,Unbilled ST Calc'!C564</f>
        <v>14954329.154692544</v>
      </c>
      <c r="D490" s="37">
        <f>+' NEL,SALES,Unbilled ST Calc'!E564</f>
        <v>13866531.6714691</v>
      </c>
      <c r="E490" s="37">
        <f>+' NEL,SALES,Unbilled ST Calc'!G564</f>
        <v>14220273.506550053</v>
      </c>
      <c r="F490" s="37">
        <f>+' NEL,SALES,Unbilled ST Calc'!J564</f>
        <v>6874985.3206206644</v>
      </c>
      <c r="G490" s="37">
        <f t="shared" si="140"/>
        <v>717605.88607232878</v>
      </c>
      <c r="H490" s="37">
        <f t="shared" si="141"/>
        <v>16449.7620701618</v>
      </c>
      <c r="I490" s="37">
        <f t="shared" si="142"/>
        <v>734055.64814249054</v>
      </c>
      <c r="J490" s="44">
        <f t="shared" si="143"/>
        <v>4.9086497999955417E-2</v>
      </c>
      <c r="K490" s="41"/>
    </row>
    <row r="491" spans="1:11" x14ac:dyDescent="0.25">
      <c r="A491" s="49"/>
      <c r="B491" s="43" t="s">
        <v>10</v>
      </c>
      <c r="C491" s="37">
        <f>+' NEL,SALES,Unbilled ST Calc'!C565</f>
        <v>13819218.653315654</v>
      </c>
      <c r="D491" s="37">
        <f>+' NEL,SALES,Unbilled ST Calc'!E565</f>
        <v>13584252.545593411</v>
      </c>
      <c r="E491" s="37">
        <f>+' NEL,SALES,Unbilled ST Calc'!G565</f>
        <v>13142257.561417697</v>
      </c>
      <c r="F491" s="37">
        <f>+' NEL,SALES,Unbilled ST Calc'!J565</f>
        <v>6432990.3364449525</v>
      </c>
      <c r="G491" s="37">
        <f>+I491-H491</f>
        <v>661759.95137930976</v>
      </c>
      <c r="H491" s="37">
        <f t="shared" si="141"/>
        <v>15201.14051864722</v>
      </c>
      <c r="I491" s="37">
        <f>+C491-E491</f>
        <v>676961.09189795703</v>
      </c>
      <c r="J491" s="44">
        <f t="shared" si="143"/>
        <v>4.8986929643488442E-2</v>
      </c>
      <c r="K491" s="41"/>
    </row>
    <row r="492" spans="1:11" x14ac:dyDescent="0.25">
      <c r="A492" s="49"/>
      <c r="B492" s="43" t="s">
        <v>11</v>
      </c>
      <c r="C492" s="37">
        <f>+' NEL,SALES,Unbilled ST Calc'!C566</f>
        <v>13000422.046527654</v>
      </c>
      <c r="D492" s="37">
        <f>+' NEL,SALES,Unbilled ST Calc'!E566</f>
        <v>12589733.378375327</v>
      </c>
      <c r="E492" s="37">
        <f>+' NEL,SALES,Unbilled ST Calc'!G566</f>
        <v>12363200.513007063</v>
      </c>
      <c r="F492" s="37">
        <f>+' NEL,SALES,Unbilled ST Calc'!J566</f>
        <v>6206457.4710766878</v>
      </c>
      <c r="G492" s="37">
        <f>+I492-H492</f>
        <v>622921.0692694101</v>
      </c>
      <c r="H492" s="37">
        <f t="shared" si="141"/>
        <v>14300.46425118042</v>
      </c>
      <c r="I492" s="37">
        <f>+C492-E492</f>
        <v>637221.53352059051</v>
      </c>
      <c r="J492" s="44">
        <f t="shared" si="143"/>
        <v>4.9015449747709466E-2</v>
      </c>
      <c r="K492" s="41"/>
    </row>
    <row r="493" spans="1:11" x14ac:dyDescent="0.25">
      <c r="A493" s="49"/>
      <c r="B493" s="43" t="s">
        <v>12</v>
      </c>
      <c r="C493" s="37">
        <f>+' NEL,SALES,Unbilled ST Calc'!C567</f>
        <v>10976851.917159926</v>
      </c>
      <c r="D493" s="37">
        <f>+' NEL,SALES,Unbilled ST Calc'!E567</f>
        <v>11097463.015685774</v>
      </c>
      <c r="E493" s="37">
        <f>+' NEL,SALES,Unbilled ST Calc'!G567</f>
        <v>10498774.107721386</v>
      </c>
      <c r="F493" s="37">
        <f>+' NEL,SALES,Unbilled ST Calc'!J567</f>
        <v>5607768.5631123008</v>
      </c>
      <c r="G493" s="37">
        <f>+I493-H493</f>
        <v>466003.27232966374</v>
      </c>
      <c r="H493" s="37">
        <f t="shared" si="141"/>
        <v>12074.53710887592</v>
      </c>
      <c r="I493" s="37">
        <f>+C493-E493</f>
        <v>478077.80943853967</v>
      </c>
      <c r="J493" s="44">
        <f t="shared" si="143"/>
        <v>4.3553271288206845E-2</v>
      </c>
      <c r="K493" s="41"/>
    </row>
    <row r="494" spans="1:11" x14ac:dyDescent="0.25">
      <c r="A494" s="49"/>
      <c r="B494" s="43" t="s">
        <v>13</v>
      </c>
      <c r="C494" s="37">
        <f>+' NEL,SALES,Unbilled ST Calc'!C568</f>
        <v>11285874.19424188</v>
      </c>
      <c r="D494" s="37">
        <f>+' NEL,SALES,Unbilled ST Calc'!E568</f>
        <v>10972008.442165943</v>
      </c>
      <c r="E494" s="37">
        <f>+' NEL,SALES,Unbilled ST Calc'!G568</f>
        <v>10746088.318440285</v>
      </c>
      <c r="F494" s="37">
        <f>+' NEL,SALES,Unbilled ST Calc'!J568</f>
        <v>5381848.4393866416</v>
      </c>
      <c r="G494" s="37">
        <f>+I494-H494</f>
        <v>527371.41418792889</v>
      </c>
      <c r="H494" s="37">
        <f t="shared" si="141"/>
        <v>12414.461613666068</v>
      </c>
      <c r="I494" s="37">
        <f>+C494-E494</f>
        <v>539785.87580159493</v>
      </c>
      <c r="J494" s="44">
        <f t="shared" si="143"/>
        <v>4.7828450549005488E-2</v>
      </c>
      <c r="K494" s="41"/>
    </row>
    <row r="495" spans="1:11" x14ac:dyDescent="0.25">
      <c r="A495" s="51"/>
      <c r="B495" s="43"/>
      <c r="C495" s="37"/>
      <c r="D495" s="37"/>
      <c r="E495" s="37"/>
      <c r="F495" s="37"/>
      <c r="G495" s="37"/>
      <c r="H495" s="37"/>
      <c r="I495" s="37"/>
      <c r="J495" s="44"/>
      <c r="K495" s="41"/>
    </row>
    <row r="496" spans="1:11" x14ac:dyDescent="0.25">
      <c r="A496" s="24" t="s">
        <v>101</v>
      </c>
      <c r="B496" s="43" t="s">
        <v>96</v>
      </c>
      <c r="C496" s="37">
        <f t="shared" ref="C496:I496" si="144">SUM(C483:C494)</f>
        <v>150794821.32175168</v>
      </c>
      <c r="D496" s="37">
        <f t="shared" si="144"/>
        <v>143584181.74343884</v>
      </c>
      <c r="E496" s="37">
        <f t="shared" si="144"/>
        <v>143658857.28892571</v>
      </c>
      <c r="F496" s="37">
        <f t="shared" si="144"/>
        <v>67517029.002400786</v>
      </c>
      <c r="G496" s="37">
        <f t="shared" si="144"/>
        <v>6970089.7293720571</v>
      </c>
      <c r="H496" s="37">
        <f t="shared" si="144"/>
        <v>165874.30345392687</v>
      </c>
      <c r="I496" s="37">
        <f t="shared" si="144"/>
        <v>7135964.0328259841</v>
      </c>
      <c r="J496" s="44">
        <f>(I496/C496)</f>
        <v>4.7322341511980316E-2</v>
      </c>
      <c r="K496" s="41"/>
    </row>
    <row r="497" spans="1:11" x14ac:dyDescent="0.25">
      <c r="A497" s="24"/>
      <c r="B497" s="43"/>
      <c r="C497" s="37"/>
      <c r="D497" s="37"/>
      <c r="E497" s="37"/>
      <c r="F497" s="37"/>
      <c r="G497" s="37"/>
      <c r="H497" s="37"/>
      <c r="I497" s="37"/>
      <c r="J497" s="44"/>
      <c r="K497" s="41"/>
    </row>
    <row r="498" spans="1:11" x14ac:dyDescent="0.25">
      <c r="A498" s="24"/>
      <c r="B498" s="43"/>
      <c r="C498" s="37"/>
      <c r="D498" s="37"/>
      <c r="E498" s="37"/>
      <c r="F498" s="37"/>
      <c r="G498" s="37"/>
      <c r="H498" s="37"/>
      <c r="I498" s="37"/>
      <c r="J498" s="44"/>
      <c r="K498" s="41"/>
    </row>
    <row r="499" spans="1:11" x14ac:dyDescent="0.25">
      <c r="A499" s="24">
        <f>+A483+1</f>
        <v>2037</v>
      </c>
      <c r="B499" s="43" t="s">
        <v>2</v>
      </c>
      <c r="C499" s="37">
        <f>+' NEL,SALES,Unbilled ST Calc'!C571</f>
        <v>11425304.686923604</v>
      </c>
      <c r="D499" s="37">
        <f>+' NEL,SALES,Unbilled ST Calc'!E571</f>
        <v>11579969.786175452</v>
      </c>
      <c r="E499" s="37">
        <f>+' NEL,SALES,Unbilled ST Calc'!G571</f>
        <v>10848295.586752564</v>
      </c>
      <c r="F499" s="37">
        <f>+' NEL,SALES,Unbilled ST Calc'!J571</f>
        <v>4650174.2399637531</v>
      </c>
      <c r="G499" s="37">
        <f>+I499-H499</f>
        <v>564441.26501542481</v>
      </c>
      <c r="H499" s="37">
        <f>+C499*0.0011</f>
        <v>12567.835155615965</v>
      </c>
      <c r="I499" s="37">
        <f>+C499-E499</f>
        <v>577009.10017104074</v>
      </c>
      <c r="J499" s="44">
        <f>(I499/C499)</f>
        <v>5.0502731960525696E-2</v>
      </c>
      <c r="K499" s="41"/>
    </row>
    <row r="500" spans="1:11" x14ac:dyDescent="0.25">
      <c r="A500" s="49"/>
      <c r="B500" s="43" t="s">
        <v>3</v>
      </c>
      <c r="C500" s="37">
        <f>+' NEL,SALES,Unbilled ST Calc'!C572</f>
        <v>10337190.930246914</v>
      </c>
      <c r="D500" s="37">
        <f>+' NEL,SALES,Unbilled ST Calc'!E572</f>
        <v>10430230.509842217</v>
      </c>
      <c r="E500" s="37">
        <f>+' NEL,SALES,Unbilled ST Calc'!G572</f>
        <v>9818265.6322687753</v>
      </c>
      <c r="F500" s="37">
        <f>+' NEL,SALES,Unbilled ST Calc'!J572</f>
        <v>4038209.362390311</v>
      </c>
      <c r="G500" s="37">
        <f t="shared" ref="G500:G506" si="145">+I500-H500</f>
        <v>507554.38795486692</v>
      </c>
      <c r="H500" s="37">
        <f t="shared" ref="H500:H510" si="146">+C500*0.0011</f>
        <v>11370.910023271606</v>
      </c>
      <c r="I500" s="37">
        <f t="shared" ref="I500:I506" si="147">+C500-E500</f>
        <v>518925.29797813855</v>
      </c>
      <c r="J500" s="44">
        <f t="shared" ref="J500:J510" si="148">(I500/C500)</f>
        <v>5.0199836829921407E-2</v>
      </c>
      <c r="K500" s="41"/>
    </row>
    <row r="501" spans="1:11" x14ac:dyDescent="0.25">
      <c r="A501" s="49"/>
      <c r="B501" s="43" t="s">
        <v>4</v>
      </c>
      <c r="C501" s="37">
        <f>+' NEL,SALES,Unbilled ST Calc'!C573</f>
        <v>11593354.684865531</v>
      </c>
      <c r="D501" s="37">
        <f>+' NEL,SALES,Unbilled ST Calc'!E573</f>
        <v>10440381.035069022</v>
      </c>
      <c r="E501" s="37">
        <f>+' NEL,SALES,Unbilled ST Calc'!G573</f>
        <v>11021854.891292652</v>
      </c>
      <c r="F501" s="37">
        <f>+' NEL,SALES,Unbilled ST Calc'!J573</f>
        <v>4619683.2186139412</v>
      </c>
      <c r="G501" s="37">
        <f t="shared" si="145"/>
        <v>558747.10341952636</v>
      </c>
      <c r="H501" s="37">
        <f t="shared" si="146"/>
        <v>12752.690153352085</v>
      </c>
      <c r="I501" s="37">
        <f t="shared" si="147"/>
        <v>571499.79357287847</v>
      </c>
      <c r="J501" s="44">
        <f t="shared" si="148"/>
        <v>4.9295463574399144E-2</v>
      </c>
      <c r="K501" s="41"/>
    </row>
    <row r="502" spans="1:11" x14ac:dyDescent="0.25">
      <c r="A502" s="49"/>
      <c r="B502" s="43" t="s">
        <v>5</v>
      </c>
      <c r="C502" s="37">
        <f>+' NEL,SALES,Unbilled ST Calc'!C574</f>
        <v>11923575.860784831</v>
      </c>
      <c r="D502" s="37">
        <f>+' NEL,SALES,Unbilled ST Calc'!E574</f>
        <v>10780129.737459742</v>
      </c>
      <c r="E502" s="37">
        <f>+' NEL,SALES,Unbilled ST Calc'!G574</f>
        <v>11379174.880556399</v>
      </c>
      <c r="F502" s="37">
        <f>+' NEL,SALES,Unbilled ST Calc'!J574</f>
        <v>5218728.3617105978</v>
      </c>
      <c r="G502" s="37">
        <f t="shared" si="145"/>
        <v>531285.04678156821</v>
      </c>
      <c r="H502" s="37">
        <f t="shared" si="146"/>
        <v>13115.933446863315</v>
      </c>
      <c r="I502" s="37">
        <f t="shared" si="147"/>
        <v>544400.98022843152</v>
      </c>
      <c r="J502" s="44">
        <f t="shared" si="148"/>
        <v>4.5657526448831441E-2</v>
      </c>
      <c r="K502" s="41"/>
    </row>
    <row r="503" spans="1:11" x14ac:dyDescent="0.25">
      <c r="A503" s="49"/>
      <c r="B503" s="43" t="s">
        <v>6</v>
      </c>
      <c r="C503" s="37">
        <f>+' NEL,SALES,Unbilled ST Calc'!C575</f>
        <v>13458266.855421282</v>
      </c>
      <c r="D503" s="37">
        <f>+' NEL,SALES,Unbilled ST Calc'!E575</f>
        <v>12093937.237900972</v>
      </c>
      <c r="E503" s="37">
        <f>+' NEL,SALES,Unbilled ST Calc'!G575</f>
        <v>12871690.967849204</v>
      </c>
      <c r="F503" s="37">
        <f>+' NEL,SALES,Unbilled ST Calc'!J575</f>
        <v>5996482.0916588316</v>
      </c>
      <c r="G503" s="37">
        <f t="shared" si="145"/>
        <v>571771.79403111467</v>
      </c>
      <c r="H503" s="37">
        <f t="shared" si="146"/>
        <v>14804.093540963411</v>
      </c>
      <c r="I503" s="37">
        <f t="shared" si="147"/>
        <v>586575.88757207803</v>
      </c>
      <c r="J503" s="44">
        <f t="shared" si="148"/>
        <v>4.3584801362130263E-2</v>
      </c>
      <c r="K503" s="41"/>
    </row>
    <row r="504" spans="1:11" x14ac:dyDescent="0.25">
      <c r="A504" s="49"/>
      <c r="B504" s="43" t="s">
        <v>7</v>
      </c>
      <c r="C504" s="37">
        <f>+' NEL,SALES,Unbilled ST Calc'!C576</f>
        <v>14045983.735780166</v>
      </c>
      <c r="D504" s="37">
        <f>+' NEL,SALES,Unbilled ST Calc'!E576</f>
        <v>13137484.281724973</v>
      </c>
      <c r="E504" s="37">
        <f>+' NEL,SALES,Unbilled ST Calc'!G576</f>
        <v>13425365.782674538</v>
      </c>
      <c r="F504" s="37">
        <f>+' NEL,SALES,Unbilled ST Calc'!J576</f>
        <v>6284363.5926083978</v>
      </c>
      <c r="G504" s="37">
        <f t="shared" si="145"/>
        <v>605167.37099627033</v>
      </c>
      <c r="H504" s="37">
        <f t="shared" si="146"/>
        <v>15450.582109358184</v>
      </c>
      <c r="I504" s="37">
        <f t="shared" si="147"/>
        <v>620617.95310562849</v>
      </c>
      <c r="J504" s="44">
        <f t="shared" si="148"/>
        <v>4.4184726736133946E-2</v>
      </c>
      <c r="K504" s="41"/>
    </row>
    <row r="505" spans="1:11" x14ac:dyDescent="0.25">
      <c r="A505" s="49"/>
      <c r="B505" s="43" t="s">
        <v>8</v>
      </c>
      <c r="C505" s="37">
        <f>+' NEL,SALES,Unbilled ST Calc'!C577</f>
        <v>14896894.082121104</v>
      </c>
      <c r="D505" s="37">
        <f>+' NEL,SALES,Unbilled ST Calc'!E577</f>
        <v>13879829.924361866</v>
      </c>
      <c r="E505" s="37">
        <f>+' NEL,SALES,Unbilled ST Calc'!G577</f>
        <v>14203638.264022663</v>
      </c>
      <c r="F505" s="37">
        <f>+' NEL,SALES,Unbilled ST Calc'!J577</f>
        <v>6608171.9322691979</v>
      </c>
      <c r="G505" s="37">
        <f t="shared" si="145"/>
        <v>676869.2346081076</v>
      </c>
      <c r="H505" s="37">
        <f t="shared" si="146"/>
        <v>16386.583490333214</v>
      </c>
      <c r="I505" s="37">
        <f t="shared" si="147"/>
        <v>693255.81809844077</v>
      </c>
      <c r="J505" s="44">
        <f t="shared" si="148"/>
        <v>4.6536936778685284E-2</v>
      </c>
      <c r="K505" s="41"/>
    </row>
    <row r="506" spans="1:11" x14ac:dyDescent="0.25">
      <c r="A506" s="49"/>
      <c r="B506" s="43" t="s">
        <v>9</v>
      </c>
      <c r="C506" s="37">
        <f>+' NEL,SALES,Unbilled ST Calc'!C578</f>
        <v>15153981.154288625</v>
      </c>
      <c r="D506" s="37">
        <f>+' NEL,SALES,Unbilled ST Calc'!E578</f>
        <v>14051525.464946028</v>
      </c>
      <c r="E506" s="37">
        <f>+' NEL,SALES,Unbilled ST Calc'!G578</f>
        <v>14410125.288667275</v>
      </c>
      <c r="F506" s="37">
        <f>+' NEL,SALES,Unbilled ST Calc'!J578</f>
        <v>6966771.7559904465</v>
      </c>
      <c r="G506" s="37">
        <f t="shared" si="145"/>
        <v>727186.48635163321</v>
      </c>
      <c r="H506" s="37">
        <f t="shared" si="146"/>
        <v>16669.37926971749</v>
      </c>
      <c r="I506" s="37">
        <f t="shared" si="147"/>
        <v>743855.86562135071</v>
      </c>
      <c r="J506" s="44">
        <f t="shared" si="148"/>
        <v>4.9086497999955417E-2</v>
      </c>
      <c r="K506" s="41"/>
    </row>
    <row r="507" spans="1:11" x14ac:dyDescent="0.25">
      <c r="A507" s="49"/>
      <c r="B507" s="43" t="s">
        <v>10</v>
      </c>
      <c r="C507" s="37">
        <f>+' NEL,SALES,Unbilled ST Calc'!C579</f>
        <v>14007397.013198981</v>
      </c>
      <c r="D507" s="37">
        <f>+' NEL,SALES,Unbilled ST Calc'!E579</f>
        <v>13767400.072649185</v>
      </c>
      <c r="E507" s="37">
        <f>+' NEL,SALES,Unbilled ST Calc'!G579</f>
        <v>13321217.641224993</v>
      </c>
      <c r="F507" s="37">
        <f>+' NEL,SALES,Unbilled ST Calc'!J579</f>
        <v>6520589.3245662563</v>
      </c>
      <c r="G507" s="37">
        <f>+I507-H507</f>
        <v>670771.23525946878</v>
      </c>
      <c r="H507" s="37">
        <f t="shared" si="146"/>
        <v>15408.13671451888</v>
      </c>
      <c r="I507" s="37">
        <f>+C507-E507</f>
        <v>686179.37197398767</v>
      </c>
      <c r="J507" s="44">
        <f t="shared" si="148"/>
        <v>4.8986929643488372E-2</v>
      </c>
      <c r="K507" s="41"/>
    </row>
    <row r="508" spans="1:11" x14ac:dyDescent="0.25">
      <c r="A508" s="49"/>
      <c r="B508" s="43" t="s">
        <v>11</v>
      </c>
      <c r="C508" s="37">
        <f>+' NEL,SALES,Unbilled ST Calc'!C580</f>
        <v>13180213.512811074</v>
      </c>
      <c r="D508" s="37">
        <f>+' NEL,SALES,Unbilled ST Calc'!E580</f>
        <v>12762478.052927213</v>
      </c>
      <c r="E508" s="37">
        <f>+' NEL,SALES,Unbilled ST Calc'!G580</f>
        <v>12534179.4197098</v>
      </c>
      <c r="F508" s="37">
        <f>+' NEL,SALES,Unbilled ST Calc'!J580</f>
        <v>6292290.6913488414</v>
      </c>
      <c r="G508" s="37">
        <f>+I508-H508</f>
        <v>631535.85823718202</v>
      </c>
      <c r="H508" s="37">
        <f t="shared" si="146"/>
        <v>14498.234864092183</v>
      </c>
      <c r="I508" s="37">
        <f>+C508-E508</f>
        <v>646034.09310127422</v>
      </c>
      <c r="J508" s="44">
        <f t="shared" si="148"/>
        <v>4.9015449747709598E-2</v>
      </c>
      <c r="K508" s="41"/>
    </row>
    <row r="509" spans="1:11" x14ac:dyDescent="0.25">
      <c r="A509" s="49"/>
      <c r="B509" s="43" t="s">
        <v>12</v>
      </c>
      <c r="C509" s="37">
        <f>+' NEL,SALES,Unbilled ST Calc'!C581</f>
        <v>11134089.206405921</v>
      </c>
      <c r="D509" s="37">
        <f>+' NEL,SALES,Unbilled ST Calc'!E581</f>
        <v>11253357.165933598</v>
      </c>
      <c r="E509" s="37">
        <f>+' NEL,SALES,Unbilled ST Calc'!G581</f>
        <v>10649163.198652228</v>
      </c>
      <c r="F509" s="37">
        <f>+' NEL,SALES,Unbilled ST Calc'!J581</f>
        <v>5688096.724067471</v>
      </c>
      <c r="G509" s="37">
        <f>+I509-H509</f>
        <v>472678.50962664606</v>
      </c>
      <c r="H509" s="37">
        <f t="shared" si="146"/>
        <v>12247.498127046514</v>
      </c>
      <c r="I509" s="37">
        <f>+C509-E509</f>
        <v>484926.00775369257</v>
      </c>
      <c r="J509" s="44">
        <f t="shared" si="148"/>
        <v>4.3553271288206831E-2</v>
      </c>
      <c r="K509" s="41"/>
    </row>
    <row r="510" spans="1:11" x14ac:dyDescent="0.25">
      <c r="A510" s="49"/>
      <c r="B510" s="43" t="s">
        <v>13</v>
      </c>
      <c r="C510" s="37">
        <f>+' NEL,SALES,Unbilled ST Calc'!C582</f>
        <v>11445853.491092606</v>
      </c>
      <c r="D510" s="37">
        <f>+' NEL,SALES,Unbilled ST Calc'!E582</f>
        <v>11128375.668347221</v>
      </c>
      <c r="E510" s="37">
        <f>+' NEL,SALES,Unbilled ST Calc'!G582</f>
        <v>10898416.05340272</v>
      </c>
      <c r="F510" s="37">
        <f>+' NEL,SALES,Unbilled ST Calc'!J582</f>
        <v>5458137.1091229683</v>
      </c>
      <c r="G510" s="37">
        <f>+I510-H510</f>
        <v>534846.99884968367</v>
      </c>
      <c r="H510" s="37">
        <f t="shared" si="146"/>
        <v>12590.438840201867</v>
      </c>
      <c r="I510" s="37">
        <f>+C510-E510</f>
        <v>547437.4376898855</v>
      </c>
      <c r="J510" s="44">
        <f t="shared" si="148"/>
        <v>4.7828450549005572E-2</v>
      </c>
      <c r="K510" s="41"/>
    </row>
    <row r="511" spans="1:11" x14ac:dyDescent="0.25">
      <c r="A511" s="51"/>
      <c r="B511" s="43"/>
      <c r="C511" s="37"/>
      <c r="D511" s="37"/>
      <c r="E511" s="37"/>
      <c r="F511" s="37"/>
      <c r="G511" s="37"/>
      <c r="H511" s="37"/>
      <c r="I511" s="37"/>
      <c r="J511" s="44"/>
      <c r="K511" s="41"/>
    </row>
    <row r="512" spans="1:11" x14ac:dyDescent="0.25">
      <c r="A512" s="24" t="s">
        <v>101</v>
      </c>
      <c r="B512" s="43" t="s">
        <v>96</v>
      </c>
      <c r="C512" s="37">
        <f t="shared" ref="C512:I512" si="149">SUM(C499:C510)</f>
        <v>152602105.21394062</v>
      </c>
      <c r="D512" s="37">
        <f t="shared" si="149"/>
        <v>145305098.93733749</v>
      </c>
      <c r="E512" s="37">
        <f t="shared" si="149"/>
        <v>145381387.60707381</v>
      </c>
      <c r="F512" s="37">
        <f t="shared" si="149"/>
        <v>68341698.404311016</v>
      </c>
      <c r="G512" s="37">
        <f t="shared" si="149"/>
        <v>7052855.2911314918</v>
      </c>
      <c r="H512" s="37">
        <f t="shared" si="149"/>
        <v>167862.31573533471</v>
      </c>
      <c r="I512" s="37">
        <f t="shared" si="149"/>
        <v>7220717.6068668272</v>
      </c>
      <c r="J512" s="44">
        <f>(I512/C512)</f>
        <v>4.7317286984630634E-2</v>
      </c>
      <c r="K512" s="41"/>
    </row>
    <row r="513" spans="1:11" x14ac:dyDescent="0.25">
      <c r="A513" s="24"/>
      <c r="B513" s="43"/>
      <c r="C513" s="37"/>
      <c r="D513" s="37"/>
      <c r="E513" s="37"/>
      <c r="F513" s="37"/>
      <c r="G513" s="37"/>
      <c r="H513" s="37"/>
      <c r="I513" s="37"/>
      <c r="J513" s="44"/>
      <c r="K513" s="41"/>
    </row>
    <row r="514" spans="1:11" x14ac:dyDescent="0.25">
      <c r="A514" s="24"/>
      <c r="B514" s="43"/>
      <c r="C514" s="37"/>
      <c r="D514" s="37"/>
      <c r="E514" s="37"/>
      <c r="F514" s="37"/>
      <c r="G514" s="37"/>
      <c r="H514" s="37"/>
      <c r="I514" s="37"/>
      <c r="J514" s="44"/>
      <c r="K514" s="41"/>
    </row>
    <row r="515" spans="1:11" x14ac:dyDescent="0.25">
      <c r="A515" s="24">
        <f>+A499+1</f>
        <v>2038</v>
      </c>
      <c r="B515" s="43" t="s">
        <v>2</v>
      </c>
      <c r="C515" s="37">
        <f>+' NEL,SALES,Unbilled ST Calc'!C585</f>
        <v>11585946.440910812</v>
      </c>
      <c r="D515" s="37">
        <f>+' NEL,SALES,Unbilled ST Calc'!E585</f>
        <v>11743405.110802591</v>
      </c>
      <c r="E515" s="37">
        <f>+' NEL,SALES,Unbilled ST Calc'!G585</f>
        <v>11000824.493296487</v>
      </c>
      <c r="F515" s="37">
        <f>+' NEL,SALES,Unbilled ST Calc'!J585</f>
        <v>4715556.4916168638</v>
      </c>
      <c r="G515" s="37">
        <f>+I515-H515</f>
        <v>572377.40652932331</v>
      </c>
      <c r="H515" s="37">
        <f>+C515*0.0011</f>
        <v>12744.541085001894</v>
      </c>
      <c r="I515" s="37">
        <f>+C515-E515</f>
        <v>585121.94761432521</v>
      </c>
      <c r="J515" s="44">
        <f>(I515/C515)</f>
        <v>5.0502731960525675E-2</v>
      </c>
      <c r="K515" s="41"/>
    </row>
    <row r="516" spans="1:11" x14ac:dyDescent="0.25">
      <c r="A516" s="49"/>
      <c r="B516" s="43" t="s">
        <v>3</v>
      </c>
      <c r="C516" s="37">
        <f>+' NEL,SALES,Unbilled ST Calc'!C586</f>
        <v>10484671.466384724</v>
      </c>
      <c r="D516" s="37">
        <f>+' NEL,SALES,Unbilled ST Calc'!E586</f>
        <v>10578076.730995409</v>
      </c>
      <c r="E516" s="37">
        <f>+' NEL,SALES,Unbilled ST Calc'!G586</f>
        <v>9958342.6695568785</v>
      </c>
      <c r="F516" s="37">
        <f>+' NEL,SALES,Unbilled ST Calc'!J586</f>
        <v>4095822.4301783335</v>
      </c>
      <c r="G516" s="37">
        <f t="shared" ref="G516:G522" si="150">+I516-H516</f>
        <v>514795.65821482206</v>
      </c>
      <c r="H516" s="37">
        <f t="shared" ref="H516:H526" si="151">+C516*0.0011</f>
        <v>11533.138613023197</v>
      </c>
      <c r="I516" s="37">
        <f t="shared" ref="I516:I522" si="152">+C516-E516</f>
        <v>526328.79682784528</v>
      </c>
      <c r="J516" s="44">
        <f t="shared" ref="J516:J526" si="153">(I516/C516)</f>
        <v>5.0199836829921345E-2</v>
      </c>
      <c r="K516" s="41"/>
    </row>
    <row r="517" spans="1:11" x14ac:dyDescent="0.25">
      <c r="A517" s="49"/>
      <c r="B517" s="43" t="s">
        <v>4</v>
      </c>
      <c r="C517" s="37">
        <f>+' NEL,SALES,Unbilled ST Calc'!C587</f>
        <v>11754271.575492475</v>
      </c>
      <c r="D517" s="37">
        <f>+' NEL,SALES,Unbilled ST Calc'!E587</f>
        <v>10586856.868366346</v>
      </c>
      <c r="E517" s="37">
        <f>+' NEL,SALES,Unbilled ST Calc'!G587</f>
        <v>11174839.309199192</v>
      </c>
      <c r="F517" s="37">
        <f>+' NEL,SALES,Unbilled ST Calc'!J587</f>
        <v>4683804.8710111789</v>
      </c>
      <c r="G517" s="37">
        <f t="shared" si="150"/>
        <v>566502.56756024179</v>
      </c>
      <c r="H517" s="37">
        <f t="shared" si="151"/>
        <v>12929.698733041723</v>
      </c>
      <c r="I517" s="37">
        <f t="shared" si="152"/>
        <v>579432.26629328355</v>
      </c>
      <c r="J517" s="44">
        <f t="shared" si="153"/>
        <v>4.9295463574399061E-2</v>
      </c>
      <c r="K517" s="41"/>
    </row>
    <row r="518" spans="1:11" x14ac:dyDescent="0.25">
      <c r="A518" s="49"/>
      <c r="B518" s="43" t="s">
        <v>5</v>
      </c>
      <c r="C518" s="37">
        <f>+' NEL,SALES,Unbilled ST Calc'!C588</f>
        <v>12088141.254312934</v>
      </c>
      <c r="D518" s="37">
        <f>+' NEL,SALES,Unbilled ST Calc'!E588</f>
        <v>10929275.909138728</v>
      </c>
      <c r="E518" s="37">
        <f>+' NEL,SALES,Unbilled ST Calc'!G588</f>
        <v>11536226.625276931</v>
      </c>
      <c r="F518" s="37">
        <f>+' NEL,SALES,Unbilled ST Calc'!J588</f>
        <v>5290755.5871493816</v>
      </c>
      <c r="G518" s="37">
        <f t="shared" si="150"/>
        <v>538617.67365625955</v>
      </c>
      <c r="H518" s="37">
        <f t="shared" si="151"/>
        <v>13296.955379744228</v>
      </c>
      <c r="I518" s="37">
        <f t="shared" si="152"/>
        <v>551914.62903600372</v>
      </c>
      <c r="J518" s="44">
        <f t="shared" si="153"/>
        <v>4.5657526448831476E-2</v>
      </c>
      <c r="K518" s="41"/>
    </row>
    <row r="519" spans="1:11" x14ac:dyDescent="0.25">
      <c r="A519" s="49"/>
      <c r="B519" s="43" t="s">
        <v>6</v>
      </c>
      <c r="C519" s="37">
        <f>+' NEL,SALES,Unbilled ST Calc'!C589</f>
        <v>13640432.328622689</v>
      </c>
      <c r="D519" s="37">
        <f>+' NEL,SALES,Unbilled ST Calc'!E589</f>
        <v>12259024.416136367</v>
      </c>
      <c r="E519" s="37">
        <f>+' NEL,SALES,Unbilled ST Calc'!G589</f>
        <v>13045916.79508609</v>
      </c>
      <c r="F519" s="37">
        <f>+' NEL,SALES,Unbilled ST Calc'!J589</f>
        <v>6077647.9660991039</v>
      </c>
      <c r="G519" s="37">
        <f t="shared" si="150"/>
        <v>579511.05797511502</v>
      </c>
      <c r="H519" s="37">
        <f t="shared" si="151"/>
        <v>15004.47556148496</v>
      </c>
      <c r="I519" s="37">
        <f t="shared" si="152"/>
        <v>594515.53353659995</v>
      </c>
      <c r="J519" s="44">
        <f t="shared" si="153"/>
        <v>4.358480136213027E-2</v>
      </c>
      <c r="K519" s="41"/>
    </row>
    <row r="520" spans="1:11" x14ac:dyDescent="0.25">
      <c r="A520" s="49"/>
      <c r="B520" s="43" t="s">
        <v>7</v>
      </c>
      <c r="C520" s="37">
        <f>+' NEL,SALES,Unbilled ST Calc'!C590</f>
        <v>14235622.631536119</v>
      </c>
      <c r="D520" s="37">
        <f>+' NEL,SALES,Unbilled ST Calc'!E590</f>
        <v>13315062.895592336</v>
      </c>
      <c r="E520" s="37">
        <f>+' NEL,SALES,Unbilled ST Calc'!G590</f>
        <v>13606625.53564297</v>
      </c>
      <c r="F520" s="37">
        <f>+' NEL,SALES,Unbilled ST Calc'!J590</f>
        <v>6369210.6061497368</v>
      </c>
      <c r="G520" s="37">
        <f t="shared" si="150"/>
        <v>613337.91099845862</v>
      </c>
      <c r="H520" s="37">
        <f t="shared" si="151"/>
        <v>15659.184894689732</v>
      </c>
      <c r="I520" s="37">
        <f t="shared" si="152"/>
        <v>628997.09589314833</v>
      </c>
      <c r="J520" s="44">
        <f t="shared" si="153"/>
        <v>4.4184726736134008E-2</v>
      </c>
      <c r="K520" s="41"/>
    </row>
    <row r="521" spans="1:11" x14ac:dyDescent="0.25">
      <c r="A521" s="49"/>
      <c r="B521" s="43" t="s">
        <v>8</v>
      </c>
      <c r="C521" s="37">
        <f>+' NEL,SALES,Unbilled ST Calc'!C591</f>
        <v>15096315.952557979</v>
      </c>
      <c r="D521" s="37">
        <f>+' NEL,SALES,Unbilled ST Calc'!E591</f>
        <v>14066355.992232818</v>
      </c>
      <c r="E521" s="37">
        <f>+' NEL,SALES,Unbilled ST Calc'!G591</f>
        <v>14393779.651482729</v>
      </c>
      <c r="F521" s="37">
        <f>+' NEL,SALES,Unbilled ST Calc'!J591</f>
        <v>6696634.2653996451</v>
      </c>
      <c r="G521" s="37">
        <f t="shared" si="150"/>
        <v>685930.35352743615</v>
      </c>
      <c r="H521" s="37">
        <f t="shared" si="151"/>
        <v>16605.947547813779</v>
      </c>
      <c r="I521" s="37">
        <f t="shared" si="152"/>
        <v>702536.30107524991</v>
      </c>
      <c r="J521" s="44">
        <f t="shared" si="153"/>
        <v>4.653693677868536E-2</v>
      </c>
      <c r="K521" s="41"/>
    </row>
    <row r="522" spans="1:11" x14ac:dyDescent="0.25">
      <c r="A522" s="49"/>
      <c r="B522" s="43" t="s">
        <v>9</v>
      </c>
      <c r="C522" s="37">
        <f>+' NEL,SALES,Unbilled ST Calc'!C592</f>
        <v>15356082.943157941</v>
      </c>
      <c r="D522" s="37">
        <f>+' NEL,SALES,Unbilled ST Calc'!E592</f>
        <v>14239256.435725201</v>
      </c>
      <c r="E522" s="37">
        <f>+' NEL,SALES,Unbilled ST Calc'!G592</f>
        <v>14602306.608481469</v>
      </c>
      <c r="F522" s="37">
        <f>+' NEL,SALES,Unbilled ST Calc'!J592</f>
        <v>7059684.4381559128</v>
      </c>
      <c r="G522" s="37">
        <f t="shared" si="150"/>
        <v>736884.64343899873</v>
      </c>
      <c r="H522" s="37">
        <f t="shared" si="151"/>
        <v>16891.691237473737</v>
      </c>
      <c r="I522" s="37">
        <f t="shared" si="152"/>
        <v>753776.33467647247</v>
      </c>
      <c r="J522" s="44">
        <f t="shared" si="153"/>
        <v>4.9086497999955465E-2</v>
      </c>
      <c r="K522" s="41"/>
    </row>
    <row r="523" spans="1:11" x14ac:dyDescent="0.25">
      <c r="A523" s="49"/>
      <c r="B523" s="43" t="s">
        <v>10</v>
      </c>
      <c r="C523" s="37">
        <f>+' NEL,SALES,Unbilled ST Calc'!C593</f>
        <v>14196290.308330575</v>
      </c>
      <c r="D523" s="37">
        <f>+' NEL,SALES,Unbilled ST Calc'!E593</f>
        <v>13952020.949455556</v>
      </c>
      <c r="E523" s="37">
        <f>+' NEL,SALES,Unbilled ST Calc'!G593</f>
        <v>13500857.633797849</v>
      </c>
      <c r="F523" s="37">
        <f>+' NEL,SALES,Unbilled ST Calc'!J593</f>
        <v>6608521.1224982068</v>
      </c>
      <c r="G523" s="37">
        <f>+I523-H523</f>
        <v>679816.75519356283</v>
      </c>
      <c r="H523" s="37">
        <f t="shared" si="151"/>
        <v>15615.919339163633</v>
      </c>
      <c r="I523" s="37">
        <f>+C523-E523</f>
        <v>695432.67453272641</v>
      </c>
      <c r="J523" s="44">
        <f t="shared" si="153"/>
        <v>4.8986929643488421E-2</v>
      </c>
      <c r="K523" s="41"/>
    </row>
    <row r="524" spans="1:11" x14ac:dyDescent="0.25">
      <c r="A524" s="49"/>
      <c r="B524" s="43" t="s">
        <v>11</v>
      </c>
      <c r="C524" s="37">
        <f>+' NEL,SALES,Unbilled ST Calc'!C594</f>
        <v>13359919.35849834</v>
      </c>
      <c r="D524" s="37">
        <f>+' NEL,SALES,Unbilled ST Calc'!E594</f>
        <v>12935514.989066953</v>
      </c>
      <c r="E524" s="37">
        <f>+' NEL,SALES,Unbilled ST Calc'!G594</f>
        <v>12705076.902548414</v>
      </c>
      <c r="F524" s="37">
        <f>+' NEL,SALES,Unbilled ST Calc'!J594</f>
        <v>6378083.0359796677</v>
      </c>
      <c r="G524" s="37">
        <f>+I524-H524</f>
        <v>640146.54465557856</v>
      </c>
      <c r="H524" s="37">
        <f t="shared" si="151"/>
        <v>14695.911294348176</v>
      </c>
      <c r="I524" s="37">
        <f>+C524-E524</f>
        <v>654842.45594992675</v>
      </c>
      <c r="J524" s="44">
        <f t="shared" si="153"/>
        <v>4.9015449747709501E-2</v>
      </c>
      <c r="K524" s="41"/>
    </row>
    <row r="525" spans="1:11" x14ac:dyDescent="0.25">
      <c r="A525" s="49"/>
      <c r="B525" s="43" t="s">
        <v>12</v>
      </c>
      <c r="C525" s="37">
        <f>+' NEL,SALES,Unbilled ST Calc'!C595</f>
        <v>11292481.997556355</v>
      </c>
      <c r="D525" s="37">
        <f>+' NEL,SALES,Unbilled ST Calc'!E595</f>
        <v>11409725.302748686</v>
      </c>
      <c r="E525" s="37">
        <f>+' NEL,SALES,Unbilled ST Calc'!G595</f>
        <v>10800657.465599591</v>
      </c>
      <c r="F525" s="37">
        <f>+' NEL,SALES,Unbilled ST Calc'!J595</f>
        <v>5769015.1988305729</v>
      </c>
      <c r="G525" s="37">
        <f>+I525-H525</f>
        <v>479402.80175945198</v>
      </c>
      <c r="H525" s="37">
        <f t="shared" si="151"/>
        <v>12421.73019731199</v>
      </c>
      <c r="I525" s="37">
        <f>+C525-E525</f>
        <v>491824.53195676394</v>
      </c>
      <c r="J525" s="44">
        <f t="shared" si="153"/>
        <v>4.3553271288206852E-2</v>
      </c>
      <c r="K525" s="41"/>
    </row>
    <row r="526" spans="1:11" x14ac:dyDescent="0.25">
      <c r="A526" s="49"/>
      <c r="B526" s="43" t="s">
        <v>13</v>
      </c>
      <c r="C526" s="37">
        <f>+' NEL,SALES,Unbilled ST Calc'!C596</f>
        <v>11609532.166435393</v>
      </c>
      <c r="D526" s="37">
        <f>+' NEL,SALES,Unbilled ST Calc'!E596</f>
        <v>11287091.543871041</v>
      </c>
      <c r="E526" s="37">
        <f>+' NEL,SALES,Unbilled ST Calc'!G596</f>
        <v>11054266.231315948</v>
      </c>
      <c r="F526" s="37">
        <f>+' NEL,SALES,Unbilled ST Calc'!J596</f>
        <v>5536189.8862754805</v>
      </c>
      <c r="G526" s="37">
        <f>+I526-H526</f>
        <v>542495.44973636558</v>
      </c>
      <c r="H526" s="37">
        <f t="shared" si="151"/>
        <v>12770.485383078933</v>
      </c>
      <c r="I526" s="37">
        <f>+C526-E526</f>
        <v>555265.9351194445</v>
      </c>
      <c r="J526" s="44">
        <f t="shared" si="153"/>
        <v>4.7828450549005558E-2</v>
      </c>
      <c r="K526" s="41"/>
    </row>
    <row r="527" spans="1:11" x14ac:dyDescent="0.25">
      <c r="A527" s="51"/>
      <c r="B527" s="43"/>
      <c r="C527" s="37"/>
      <c r="D527" s="37"/>
      <c r="E527" s="37"/>
      <c r="F527" s="37"/>
      <c r="G527" s="37"/>
      <c r="H527" s="37"/>
      <c r="I527" s="37"/>
      <c r="J527" s="44"/>
      <c r="K527" s="41"/>
    </row>
    <row r="528" spans="1:11" x14ac:dyDescent="0.25">
      <c r="A528" s="24" t="s">
        <v>101</v>
      </c>
      <c r="B528" s="43" t="s">
        <v>96</v>
      </c>
      <c r="C528" s="37">
        <f t="shared" ref="C528:I528" si="154">SUM(C515:C526)</f>
        <v>154699708.42379633</v>
      </c>
      <c r="D528" s="37">
        <f t="shared" si="154"/>
        <v>147301667.14413205</v>
      </c>
      <c r="E528" s="37">
        <f t="shared" si="154"/>
        <v>147379719.92128456</v>
      </c>
      <c r="F528" s="37">
        <f t="shared" si="154"/>
        <v>69280925.899344087</v>
      </c>
      <c r="G528" s="37">
        <f t="shared" si="154"/>
        <v>7149818.8232456148</v>
      </c>
      <c r="H528" s="37">
        <f t="shared" si="154"/>
        <v>170169.67926617598</v>
      </c>
      <c r="I528" s="37">
        <f t="shared" si="154"/>
        <v>7319988.50251179</v>
      </c>
      <c r="J528" s="44">
        <f>(I528/C528)</f>
        <v>4.7317403355789454E-2</v>
      </c>
      <c r="K528" s="41"/>
    </row>
    <row r="529" spans="1:11" x14ac:dyDescent="0.25">
      <c r="A529" s="24"/>
      <c r="B529" s="43"/>
      <c r="C529" s="37"/>
      <c r="D529" s="37"/>
      <c r="E529" s="37"/>
      <c r="F529" s="37"/>
      <c r="G529" s="37"/>
      <c r="H529" s="37"/>
      <c r="I529" s="37"/>
      <c r="J529" s="44"/>
      <c r="K529" s="41"/>
    </row>
    <row r="530" spans="1:11" x14ac:dyDescent="0.25">
      <c r="A530" s="24"/>
      <c r="B530" s="43"/>
      <c r="C530" s="37"/>
      <c r="D530" s="37"/>
      <c r="E530" s="37"/>
      <c r="F530" s="37"/>
      <c r="G530" s="37"/>
      <c r="H530" s="37"/>
      <c r="I530" s="37"/>
      <c r="J530" s="44"/>
      <c r="K530" s="41"/>
    </row>
    <row r="531" spans="1:11" x14ac:dyDescent="0.25">
      <c r="A531" s="24">
        <f>+A515+1</f>
        <v>2039</v>
      </c>
      <c r="B531" s="43" t="s">
        <v>2</v>
      </c>
      <c r="C531" s="37">
        <f>+' NEL,SALES,Unbilled ST Calc'!C599</f>
        <v>11753154.800740302</v>
      </c>
      <c r="D531" s="37">
        <f>+' NEL,SALES,Unbilled ST Calc'!E599</f>
        <v>11912166.865336411</v>
      </c>
      <c r="E531" s="37">
        <f>+' NEL,SALES,Unbilled ST Calc'!G599</f>
        <v>11159588.374147948</v>
      </c>
      <c r="F531" s="37">
        <f>+' NEL,SALES,Unbilled ST Calc'!J599</f>
        <v>4783611.3950870177</v>
      </c>
      <c r="G531" s="37">
        <f>+I531-H531</f>
        <v>580637.9563115394</v>
      </c>
      <c r="H531" s="37">
        <f>+C531*0.0011</f>
        <v>12928.470280814332</v>
      </c>
      <c r="I531" s="37">
        <f>+C531-E531</f>
        <v>593566.42659235373</v>
      </c>
      <c r="J531" s="44">
        <f>(I531/C531)</f>
        <v>5.0502731960525737E-2</v>
      </c>
      <c r="K531" s="41"/>
    </row>
    <row r="532" spans="1:11" x14ac:dyDescent="0.25">
      <c r="A532" s="49"/>
      <c r="B532" s="43" t="s">
        <v>3</v>
      </c>
      <c r="C532" s="37">
        <f>+' NEL,SALES,Unbilled ST Calc'!C600</f>
        <v>10640813.447510211</v>
      </c>
      <c r="D532" s="37">
        <f>+' NEL,SALES,Unbilled ST Calc'!E600</f>
        <v>10733438.664304283</v>
      </c>
      <c r="E532" s="37">
        <f>+' NEL,SALES,Unbilled ST Calc'!G600</f>
        <v>10106646.348707564</v>
      </c>
      <c r="F532" s="37">
        <f>+' NEL,SALES,Unbilled ST Calc'!J600</f>
        <v>4156819.0794903003</v>
      </c>
      <c r="G532" s="37">
        <f t="shared" ref="G532:G538" si="155">+I532-H532</f>
        <v>522462.20401038538</v>
      </c>
      <c r="H532" s="37">
        <f t="shared" ref="H532:H542" si="156">+C532*0.0011</f>
        <v>11704.894792261233</v>
      </c>
      <c r="I532" s="37">
        <f t="shared" ref="I532:I538" si="157">+C532-E532</f>
        <v>534167.09880264662</v>
      </c>
      <c r="J532" s="44">
        <f t="shared" ref="J532:J542" si="158">(I532/C532)</f>
        <v>5.0199836829921463E-2</v>
      </c>
      <c r="K532" s="41"/>
    </row>
    <row r="533" spans="1:11" x14ac:dyDescent="0.25">
      <c r="A533" s="49"/>
      <c r="B533" s="43" t="s">
        <v>4</v>
      </c>
      <c r="C533" s="37">
        <f>+' NEL,SALES,Unbilled ST Calc'!C601</f>
        <v>11924824.901393229</v>
      </c>
      <c r="D533" s="37">
        <f>+' NEL,SALES,Unbilled ST Calc'!E601</f>
        <v>10742037.789741375</v>
      </c>
      <c r="E533" s="37">
        <f>+' NEL,SALES,Unbilled ST Calc'!G601</f>
        <v>11336985.129835511</v>
      </c>
      <c r="F533" s="37">
        <f>+' NEL,SALES,Unbilled ST Calc'!J601</f>
        <v>4751766.4195844373</v>
      </c>
      <c r="G533" s="37">
        <f t="shared" si="155"/>
        <v>574722.46416618594</v>
      </c>
      <c r="H533" s="37">
        <f t="shared" si="156"/>
        <v>13117.307391532553</v>
      </c>
      <c r="I533" s="37">
        <f t="shared" si="157"/>
        <v>587839.77155771852</v>
      </c>
      <c r="J533" s="44">
        <f t="shared" si="158"/>
        <v>4.9295463574399206E-2</v>
      </c>
      <c r="K533" s="41"/>
    </row>
    <row r="534" spans="1:11" x14ac:dyDescent="0.25">
      <c r="A534" s="49"/>
      <c r="B534" s="43" t="s">
        <v>5</v>
      </c>
      <c r="C534" s="37">
        <f>+' NEL,SALES,Unbilled ST Calc'!C602</f>
        <v>12262316.288461193</v>
      </c>
      <c r="D534" s="37">
        <f>+' NEL,SALES,Unbilled ST Calc'!E602</f>
        <v>11087226.903438367</v>
      </c>
      <c r="E534" s="37">
        <f>+' NEL,SALES,Unbilled ST Calc'!G602</f>
        <v>11702449.25819684</v>
      </c>
      <c r="F534" s="37">
        <f>+' NEL,SALES,Unbilled ST Calc'!J602</f>
        <v>5366988.7743429085</v>
      </c>
      <c r="G534" s="37">
        <f t="shared" si="155"/>
        <v>546378.48234704603</v>
      </c>
      <c r="H534" s="37">
        <f t="shared" si="156"/>
        <v>13488.547917307314</v>
      </c>
      <c r="I534" s="37">
        <f t="shared" si="157"/>
        <v>559867.03026435338</v>
      </c>
      <c r="J534" s="44">
        <f t="shared" si="158"/>
        <v>4.5657526448831427E-2</v>
      </c>
      <c r="K534" s="41"/>
    </row>
    <row r="535" spans="1:11" x14ac:dyDescent="0.25">
      <c r="A535" s="49"/>
      <c r="B535" s="43" t="s">
        <v>6</v>
      </c>
      <c r="C535" s="37">
        <f>+' NEL,SALES,Unbilled ST Calc'!C603</f>
        <v>13830982.20381457</v>
      </c>
      <c r="D535" s="37">
        <f>+' NEL,SALES,Unbilled ST Calc'!E603</f>
        <v>12432600.761059631</v>
      </c>
      <c r="E535" s="37">
        <f>+' NEL,SALES,Unbilled ST Calc'!G603</f>
        <v>13228161.591818152</v>
      </c>
      <c r="F535" s="37">
        <f>+' NEL,SALES,Unbilled ST Calc'!J603</f>
        <v>6162549.6051014289</v>
      </c>
      <c r="G535" s="37">
        <f t="shared" si="155"/>
        <v>587606.53157222178</v>
      </c>
      <c r="H535" s="37">
        <f t="shared" si="156"/>
        <v>15214.080424196029</v>
      </c>
      <c r="I535" s="37">
        <f t="shared" si="157"/>
        <v>602820.61199641787</v>
      </c>
      <c r="J535" s="44">
        <f t="shared" si="158"/>
        <v>4.3584801362130346E-2</v>
      </c>
      <c r="K535" s="41"/>
    </row>
    <row r="536" spans="1:11" x14ac:dyDescent="0.25">
      <c r="A536" s="49"/>
      <c r="B536" s="43" t="s">
        <v>7</v>
      </c>
      <c r="C536" s="37">
        <f>+' NEL,SALES,Unbilled ST Calc'!C604</f>
        <v>14432107.182329621</v>
      </c>
      <c r="D536" s="37">
        <f>+' NEL,SALES,Unbilled ST Calc'!E604</f>
        <v>13499857.616768494</v>
      </c>
      <c r="E536" s="37">
        <f>+' NEL,SALES,Unbilled ST Calc'!G604</f>
        <v>13794428.470251791</v>
      </c>
      <c r="F536" s="37">
        <f>+' NEL,SALES,Unbilled ST Calc'!J604</f>
        <v>6457120.4585847268</v>
      </c>
      <c r="G536" s="37">
        <f t="shared" si="155"/>
        <v>621803.39417726744</v>
      </c>
      <c r="H536" s="37">
        <f t="shared" si="156"/>
        <v>15875.317900562584</v>
      </c>
      <c r="I536" s="37">
        <f t="shared" si="157"/>
        <v>637678.71207782999</v>
      </c>
      <c r="J536" s="44">
        <f t="shared" si="158"/>
        <v>4.4184726736133918E-2</v>
      </c>
      <c r="K536" s="41"/>
    </row>
    <row r="537" spans="1:11" x14ac:dyDescent="0.25">
      <c r="A537" s="49"/>
      <c r="B537" s="43" t="s">
        <v>8</v>
      </c>
      <c r="C537" s="37">
        <f>+' NEL,SALES,Unbilled ST Calc'!C605</f>
        <v>15301873.114998108</v>
      </c>
      <c r="D537" s="37">
        <f>+' NEL,SALES,Unbilled ST Calc'!E605</f>
        <v>14259073.094954876</v>
      </c>
      <c r="E537" s="37">
        <f>+' NEL,SALES,Unbilled ST Calc'!G605</f>
        <v>14589770.813249975</v>
      </c>
      <c r="F537" s="37">
        <f>+' NEL,SALES,Unbilled ST Calc'!J605</f>
        <v>6787818.1768798251</v>
      </c>
      <c r="G537" s="37">
        <f t="shared" si="155"/>
        <v>695270.24132163438</v>
      </c>
      <c r="H537" s="37">
        <f t="shared" si="156"/>
        <v>16832.060426497919</v>
      </c>
      <c r="I537" s="37">
        <f t="shared" si="157"/>
        <v>712102.30174813233</v>
      </c>
      <c r="J537" s="44">
        <f t="shared" si="158"/>
        <v>4.6536936778685374E-2</v>
      </c>
      <c r="K537" s="41"/>
    </row>
    <row r="538" spans="1:11" x14ac:dyDescent="0.25">
      <c r="A538" s="49"/>
      <c r="B538" s="43" t="s">
        <v>9</v>
      </c>
      <c r="C538" s="37">
        <f>+' NEL,SALES,Unbilled ST Calc'!C606</f>
        <v>15565090.037693109</v>
      </c>
      <c r="D538" s="37">
        <f>+' NEL,SALES,Unbilled ST Calc'!E606</f>
        <v>14433100.742491843</v>
      </c>
      <c r="E538" s="37">
        <f>+' NEL,SALES,Unbilled ST Calc'!G606</f>
        <v>14801054.27668876</v>
      </c>
      <c r="F538" s="37">
        <f>+' NEL,SALES,Unbilled ST Calc'!J606</f>
        <v>7155771.711076742</v>
      </c>
      <c r="G538" s="37">
        <f t="shared" si="155"/>
        <v>746914.16196288681</v>
      </c>
      <c r="H538" s="37">
        <f t="shared" si="156"/>
        <v>17121.599041462421</v>
      </c>
      <c r="I538" s="37">
        <f t="shared" si="157"/>
        <v>764035.76100434922</v>
      </c>
      <c r="J538" s="44">
        <f t="shared" si="158"/>
        <v>4.9086497999955445E-2</v>
      </c>
      <c r="K538" s="41"/>
    </row>
    <row r="539" spans="1:11" x14ac:dyDescent="0.25">
      <c r="A539" s="49"/>
      <c r="B539" s="43" t="s">
        <v>10</v>
      </c>
      <c r="C539" s="37">
        <f>+' NEL,SALES,Unbilled ST Calc'!C607</f>
        <v>14393340.961857004</v>
      </c>
      <c r="D539" s="37">
        <f>+' NEL,SALES,Unbilled ST Calc'!E607</f>
        <v>14143776.836104203</v>
      </c>
      <c r="E539" s="37">
        <f>+' NEL,SALES,Unbilled ST Calc'!G607</f>
        <v>13688255.380823774</v>
      </c>
      <c r="F539" s="37">
        <f>+' NEL,SALES,Unbilled ST Calc'!J607</f>
        <v>6700250.2557963142</v>
      </c>
      <c r="G539" s="37">
        <f>+I539-H539</f>
        <v>689252.90597518708</v>
      </c>
      <c r="H539" s="37">
        <f t="shared" si="156"/>
        <v>15832.675058042705</v>
      </c>
      <c r="I539" s="37">
        <f>+C539-E539</f>
        <v>705085.58103322983</v>
      </c>
      <c r="J539" s="44">
        <f t="shared" si="158"/>
        <v>4.8986929643488476E-2</v>
      </c>
      <c r="K539" s="41"/>
    </row>
    <row r="540" spans="1:11" x14ac:dyDescent="0.25">
      <c r="A540" s="49"/>
      <c r="B540" s="43" t="s">
        <v>11</v>
      </c>
      <c r="C540" s="37">
        <f>+' NEL,SALES,Unbilled ST Calc'!C608</f>
        <v>13548086.523627674</v>
      </c>
      <c r="D540" s="37">
        <f>+' NEL,SALES,Unbilled ST Calc'!E608</f>
        <v>13116356.374296851</v>
      </c>
      <c r="E540" s="37">
        <f>+' NEL,SALES,Unbilled ST Calc'!G608</f>
        <v>12884020.969451182</v>
      </c>
      <c r="F540" s="37">
        <f>+' NEL,SALES,Unbilled ST Calc'!J608</f>
        <v>6467914.8509506434</v>
      </c>
      <c r="G540" s="37">
        <f>+I540-H540</f>
        <v>649162.6590005022</v>
      </c>
      <c r="H540" s="37">
        <f t="shared" si="156"/>
        <v>14902.895175990443</v>
      </c>
      <c r="I540" s="37">
        <f>+C540-E540</f>
        <v>664065.55417649262</v>
      </c>
      <c r="J540" s="44">
        <f t="shared" si="158"/>
        <v>4.9015449747709501E-2</v>
      </c>
      <c r="K540" s="41"/>
    </row>
    <row r="541" spans="1:11" x14ac:dyDescent="0.25">
      <c r="A541" s="49"/>
      <c r="B541" s="43" t="s">
        <v>12</v>
      </c>
      <c r="C541" s="37">
        <f>+' NEL,SALES,Unbilled ST Calc'!C609</f>
        <v>11457801.780425161</v>
      </c>
      <c r="D541" s="37">
        <f>+' NEL,SALES,Unbilled ST Calc'!E609</f>
        <v>11573219.400926825</v>
      </c>
      <c r="E541" s="37">
        <f>+' NEL,SALES,Unbilled ST Calc'!G609</f>
        <v>10958777.031115806</v>
      </c>
      <c r="F541" s="37">
        <f>+' NEL,SALES,Unbilled ST Calc'!J609</f>
        <v>5853472.4811396254</v>
      </c>
      <c r="G541" s="37">
        <f>+I541-H541</f>
        <v>486421.16735088773</v>
      </c>
      <c r="H541" s="37">
        <f t="shared" si="156"/>
        <v>12603.581958467677</v>
      </c>
      <c r="I541" s="37">
        <f>+C541-E541</f>
        <v>499024.74930935539</v>
      </c>
      <c r="J541" s="44">
        <f t="shared" si="158"/>
        <v>4.3553271288206755E-2</v>
      </c>
      <c r="K541" s="41"/>
    </row>
    <row r="542" spans="1:11" x14ac:dyDescent="0.25">
      <c r="A542" s="49"/>
      <c r="B542" s="43" t="s">
        <v>13</v>
      </c>
      <c r="C542" s="37">
        <f>+' NEL,SALES,Unbilled ST Calc'!C610</f>
        <v>11777871.059439821</v>
      </c>
      <c r="D542" s="37">
        <f>+' NEL,SALES,Unbilled ST Calc'!E610</f>
        <v>11451561.254770765</v>
      </c>
      <c r="E542" s="37">
        <f>+' NEL,SALES,Unbilled ST Calc'!G610</f>
        <v>11214553.73590084</v>
      </c>
      <c r="F542" s="37">
        <f>+' NEL,SALES,Unbilled ST Calc'!J610</f>
        <v>5616464.9622696992</v>
      </c>
      <c r="G542" s="37">
        <f>+I542-H542</f>
        <v>550361.66537359753</v>
      </c>
      <c r="H542" s="37">
        <f t="shared" si="156"/>
        <v>12955.658165383804</v>
      </c>
      <c r="I542" s="37">
        <f>+C542-E542</f>
        <v>563317.32353898138</v>
      </c>
      <c r="J542" s="44">
        <f t="shared" si="158"/>
        <v>4.7828450549005572E-2</v>
      </c>
      <c r="K542" s="41"/>
    </row>
    <row r="543" spans="1:11" x14ac:dyDescent="0.25">
      <c r="A543" s="51"/>
      <c r="B543" s="43"/>
      <c r="C543" s="37"/>
      <c r="D543" s="37"/>
      <c r="E543" s="37"/>
      <c r="F543" s="37"/>
      <c r="G543" s="37"/>
      <c r="H543" s="37"/>
      <c r="I543" s="37"/>
      <c r="J543" s="44"/>
      <c r="K543" s="41"/>
    </row>
    <row r="544" spans="1:11" x14ac:dyDescent="0.25">
      <c r="A544" s="24" t="s">
        <v>101</v>
      </c>
      <c r="B544" s="43" t="s">
        <v>96</v>
      </c>
      <c r="C544" s="37">
        <f t="shared" ref="C544:I544" si="159">SUM(C531:C542)</f>
        <v>156888262.30228999</v>
      </c>
      <c r="D544" s="37">
        <f t="shared" si="159"/>
        <v>149384416.30419391</v>
      </c>
      <c r="E544" s="37">
        <f t="shared" si="159"/>
        <v>149464691.38018814</v>
      </c>
      <c r="F544" s="37">
        <f t="shared" si="159"/>
        <v>70260548.170303673</v>
      </c>
      <c r="G544" s="37">
        <f t="shared" si="159"/>
        <v>7250993.8335693404</v>
      </c>
      <c r="H544" s="37">
        <f t="shared" si="159"/>
        <v>172577.088532519</v>
      </c>
      <c r="I544" s="37">
        <f t="shared" si="159"/>
        <v>7423570.9221018609</v>
      </c>
      <c r="J544" s="44">
        <f>(I544/C544)</f>
        <v>4.7317567376699184E-2</v>
      </c>
      <c r="K544" s="41"/>
    </row>
    <row r="545" spans="1:11" x14ac:dyDescent="0.25">
      <c r="A545" s="24"/>
      <c r="B545" s="43"/>
      <c r="C545" s="37"/>
      <c r="D545" s="37"/>
      <c r="E545" s="37"/>
      <c r="F545" s="37"/>
      <c r="G545" s="37"/>
      <c r="H545" s="37"/>
      <c r="I545" s="37"/>
      <c r="J545" s="44"/>
      <c r="K545" s="41"/>
    </row>
    <row r="546" spans="1:11" x14ac:dyDescent="0.25">
      <c r="A546" s="24"/>
      <c r="B546" s="43"/>
      <c r="C546" s="37"/>
      <c r="D546" s="37"/>
      <c r="E546" s="37"/>
      <c r="F546" s="37"/>
      <c r="G546" s="37"/>
      <c r="H546" s="37"/>
      <c r="I546" s="37"/>
      <c r="J546" s="44"/>
      <c r="K546" s="41"/>
    </row>
    <row r="547" spans="1:11" x14ac:dyDescent="0.25">
      <c r="A547" s="24">
        <f>+A531+1</f>
        <v>2040</v>
      </c>
      <c r="B547" s="43" t="s">
        <v>2</v>
      </c>
      <c r="C547" s="37">
        <f>+' NEL,SALES,Unbilled ST Calc'!C613</f>
        <v>11923409.66475503</v>
      </c>
      <c r="D547" s="37">
        <f>+' NEL,SALES,Unbilled ST Calc'!E613</f>
        <v>12084803.618849136</v>
      </c>
      <c r="E547" s="37">
        <f>+' NEL,SALES,Unbilled ST Calc'!G613</f>
        <v>11321244.902400365</v>
      </c>
      <c r="F547" s="37">
        <f>+' NEL,SALES,Unbilled ST Calc'!J613</f>
        <v>4852906.2458209284</v>
      </c>
      <c r="G547" s="37">
        <f>+I547-H547</f>
        <v>589049.01172343397</v>
      </c>
      <c r="H547" s="37">
        <f>+C547*0.0011</f>
        <v>13115.750631230534</v>
      </c>
      <c r="I547" s="37">
        <f>+C547-E547</f>
        <v>602164.7623546645</v>
      </c>
      <c r="J547" s="44">
        <f>(I547/C547)</f>
        <v>5.0502731960525668E-2</v>
      </c>
      <c r="K547" s="41"/>
    </row>
    <row r="548" spans="1:11" x14ac:dyDescent="0.25">
      <c r="A548" s="49"/>
      <c r="B548" s="43" t="s">
        <v>3</v>
      </c>
      <c r="C548" s="37">
        <f>+' NEL,SALES,Unbilled ST Calc'!C614</f>
        <v>11080020.88822465</v>
      </c>
      <c r="D548" s="37">
        <f>+' NEL,SALES,Unbilled ST Calc'!E614</f>
        <v>11048317.033675797</v>
      </c>
      <c r="E548" s="37">
        <f>+' NEL,SALES,Unbilled ST Calc'!G614</f>
        <v>10523805.647563651</v>
      </c>
      <c r="F548" s="37">
        <f>+' NEL,SALES,Unbilled ST Calc'!J614</f>
        <v>4328394.8597087832</v>
      </c>
      <c r="G548" s="37">
        <f t="shared" ref="G548:G554" si="160">+I548-H548</f>
        <v>544027.21768395184</v>
      </c>
      <c r="H548" s="37">
        <f t="shared" ref="H548:H558" si="161">+C548*0.0011</f>
        <v>12188.022977047116</v>
      </c>
      <c r="I548" s="37">
        <f t="shared" ref="I548:I554" si="162">+C548-E548</f>
        <v>556215.24066099897</v>
      </c>
      <c r="J548" s="44">
        <f t="shared" ref="J548:J558" si="163">(I548/C548)</f>
        <v>5.019983682992147E-2</v>
      </c>
      <c r="K548" s="41"/>
    </row>
    <row r="549" spans="1:11" x14ac:dyDescent="0.25">
      <c r="A549" s="49"/>
      <c r="B549" s="43" t="s">
        <v>4</v>
      </c>
      <c r="C549" s="37">
        <f>+' NEL,SALES,Unbilled ST Calc'!C615</f>
        <v>12100107.859654028</v>
      </c>
      <c r="D549" s="37">
        <f>+' NEL,SALES,Unbilled ST Calc'!E615</f>
        <v>11010409.676055495</v>
      </c>
      <c r="E549" s="37">
        <f>+' NEL,SALES,Unbilled ST Calc'!G615</f>
        <v>11503627.433412151</v>
      </c>
      <c r="F549" s="37">
        <f>+' NEL,SALES,Unbilled ST Calc'!J615</f>
        <v>4821612.6170654399</v>
      </c>
      <c r="G549" s="37">
        <f t="shared" si="160"/>
        <v>583170.30759625707</v>
      </c>
      <c r="H549" s="37">
        <f t="shared" si="161"/>
        <v>13310.118645619432</v>
      </c>
      <c r="I549" s="37">
        <f t="shared" si="162"/>
        <v>596480.42624187656</v>
      </c>
      <c r="J549" s="44">
        <f t="shared" si="163"/>
        <v>4.92954635743992E-2</v>
      </c>
      <c r="K549" s="41"/>
    </row>
    <row r="550" spans="1:11" x14ac:dyDescent="0.25">
      <c r="A550" s="49"/>
      <c r="B550" s="43" t="s">
        <v>5</v>
      </c>
      <c r="C550" s="37">
        <f>+' NEL,SALES,Unbilled ST Calc'!C616</f>
        <v>12442590.068095315</v>
      </c>
      <c r="D550" s="37">
        <f>+' NEL,SALES,Unbilled ST Calc'!E616</f>
        <v>11250213.530531488</v>
      </c>
      <c r="E550" s="37">
        <f>+' NEL,SALES,Unbilled ST Calc'!G616</f>
        <v>11874492.182969285</v>
      </c>
      <c r="F550" s="37">
        <f>+' NEL,SALES,Unbilled ST Calc'!J616</f>
        <v>5445891.2695032349</v>
      </c>
      <c r="G550" s="37">
        <f t="shared" si="160"/>
        <v>554411.03605112527</v>
      </c>
      <c r="H550" s="37">
        <f t="shared" si="161"/>
        <v>13686.849074904847</v>
      </c>
      <c r="I550" s="37">
        <f t="shared" si="162"/>
        <v>568097.88512603007</v>
      </c>
      <c r="J550" s="44">
        <f t="shared" si="163"/>
        <v>4.5657526448831504E-2</v>
      </c>
      <c r="K550" s="41"/>
    </row>
    <row r="551" spans="1:11" x14ac:dyDescent="0.25">
      <c r="A551" s="49"/>
      <c r="B551" s="43" t="s">
        <v>6</v>
      </c>
      <c r="C551" s="37">
        <f>+' NEL,SALES,Unbilled ST Calc'!C617</f>
        <v>14028188.890462358</v>
      </c>
      <c r="D551" s="37">
        <f>+' NEL,SALES,Unbilled ST Calc'!E617</f>
        <v>12612247.072422326</v>
      </c>
      <c r="E551" s="37">
        <f>+' NEL,SALES,Unbilled ST Calc'!G617</f>
        <v>13416773.064201113</v>
      </c>
      <c r="F551" s="37">
        <f>+' NEL,SALES,Unbilled ST Calc'!J617</f>
        <v>6250417.2612820221</v>
      </c>
      <c r="G551" s="37">
        <f t="shared" si="160"/>
        <v>595984.81848173612</v>
      </c>
      <c r="H551" s="37">
        <f t="shared" si="161"/>
        <v>15431.007779508594</v>
      </c>
      <c r="I551" s="37">
        <f t="shared" si="162"/>
        <v>611415.82626124471</v>
      </c>
      <c r="J551" s="44">
        <f t="shared" si="163"/>
        <v>4.3584801362130283E-2</v>
      </c>
      <c r="K551" s="41"/>
    </row>
    <row r="552" spans="1:11" x14ac:dyDescent="0.25">
      <c r="A552" s="49"/>
      <c r="B552" s="43" t="s">
        <v>7</v>
      </c>
      <c r="C552" s="37">
        <f>+' NEL,SALES,Unbilled ST Calc'!C618</f>
        <v>14634916.367810369</v>
      </c>
      <c r="D552" s="37">
        <f>+' NEL,SALES,Unbilled ST Calc'!E618</f>
        <v>13690833.810231121</v>
      </c>
      <c r="E552" s="37">
        <f>+' NEL,SALES,Unbilled ST Calc'!G618</f>
        <v>13988276.587292492</v>
      </c>
      <c r="F552" s="37">
        <f>+' NEL,SALES,Unbilled ST Calc'!J618</f>
        <v>6547860.0383433942</v>
      </c>
      <c r="G552" s="37">
        <f t="shared" si="160"/>
        <v>630541.37251328479</v>
      </c>
      <c r="H552" s="37">
        <f t="shared" si="161"/>
        <v>16098.408004591407</v>
      </c>
      <c r="I552" s="37">
        <f t="shared" si="162"/>
        <v>646639.78051787615</v>
      </c>
      <c r="J552" s="44">
        <f t="shared" si="163"/>
        <v>4.4184726736134015E-2</v>
      </c>
      <c r="K552" s="41"/>
    </row>
    <row r="553" spans="1:11" x14ac:dyDescent="0.25">
      <c r="A553" s="49"/>
      <c r="B553" s="43" t="s">
        <v>8</v>
      </c>
      <c r="C553" s="37">
        <f>+' NEL,SALES,Unbilled ST Calc'!C619</f>
        <v>15512640.191547951</v>
      </c>
      <c r="D553" s="37">
        <f>+' NEL,SALES,Unbilled ST Calc'!E619</f>
        <v>14457276.29934237</v>
      </c>
      <c r="E553" s="37">
        <f>+' NEL,SALES,Unbilled ST Calc'!G619</f>
        <v>14790729.43568339</v>
      </c>
      <c r="F553" s="37">
        <f>+' NEL,SALES,Unbilled ST Calc'!J619</f>
        <v>6881313.1746844146</v>
      </c>
      <c r="G553" s="37">
        <f t="shared" si="160"/>
        <v>704846.85165385786</v>
      </c>
      <c r="H553" s="37">
        <f t="shared" si="161"/>
        <v>17063.904210702745</v>
      </c>
      <c r="I553" s="37">
        <f t="shared" si="162"/>
        <v>721910.7558645606</v>
      </c>
      <c r="J553" s="44">
        <f t="shared" si="163"/>
        <v>4.6536936778685367E-2</v>
      </c>
      <c r="K553" s="41"/>
    </row>
    <row r="554" spans="1:11" x14ac:dyDescent="0.25">
      <c r="A554" s="49"/>
      <c r="B554" s="43" t="s">
        <v>9</v>
      </c>
      <c r="C554" s="37">
        <f>+' NEL,SALES,Unbilled ST Calc'!C620</f>
        <v>15777599.781927684</v>
      </c>
      <c r="D554" s="37">
        <f>+' NEL,SALES,Unbilled ST Calc'!E620</f>
        <v>14630976.571932152</v>
      </c>
      <c r="E554" s="37">
        <f>+' NEL,SALES,Unbilled ST Calc'!G620</f>
        <v>15003132.661787994</v>
      </c>
      <c r="F554" s="37">
        <f>+' NEL,SALES,Unbilled ST Calc'!J620</f>
        <v>7253469.264540256</v>
      </c>
      <c r="G554" s="37">
        <f t="shared" si="160"/>
        <v>757111.7603795696</v>
      </c>
      <c r="H554" s="37">
        <f t="shared" si="161"/>
        <v>17355.359760120453</v>
      </c>
      <c r="I554" s="37">
        <f t="shared" si="162"/>
        <v>774467.12013969012</v>
      </c>
      <c r="J554" s="44">
        <f t="shared" si="163"/>
        <v>4.9086497999955403E-2</v>
      </c>
      <c r="K554" s="41"/>
    </row>
    <row r="555" spans="1:11" x14ac:dyDescent="0.25">
      <c r="A555" s="49"/>
      <c r="B555" s="43" t="s">
        <v>10</v>
      </c>
      <c r="C555" s="37">
        <f>+' NEL,SALES,Unbilled ST Calc'!C621</f>
        <v>14592349.429571697</v>
      </c>
      <c r="D555" s="37">
        <f>+' NEL,SALES,Unbilled ST Calc'!E621</f>
        <v>14338093.527264759</v>
      </c>
      <c r="E555" s="37">
        <f>+' NEL,SALES,Unbilled ST Calc'!G621</f>
        <v>13877515.03473207</v>
      </c>
      <c r="F555" s="37">
        <f>+' NEL,SALES,Unbilled ST Calc'!J621</f>
        <v>6792890.7720075669</v>
      </c>
      <c r="G555" s="37">
        <f>+I555-H555</f>
        <v>698782.81046709884</v>
      </c>
      <c r="H555" s="37">
        <f t="shared" si="161"/>
        <v>16051.584372528869</v>
      </c>
      <c r="I555" s="37">
        <f>+C555-E555</f>
        <v>714834.39483962767</v>
      </c>
      <c r="J555" s="44">
        <f t="shared" si="163"/>
        <v>4.8986929643488455E-2</v>
      </c>
      <c r="K555" s="41"/>
    </row>
    <row r="556" spans="1:11" x14ac:dyDescent="0.25">
      <c r="A556" s="49"/>
      <c r="B556" s="43" t="s">
        <v>11</v>
      </c>
      <c r="C556" s="37">
        <f>+' NEL,SALES,Unbilled ST Calc'!C622</f>
        <v>13737709.120624153</v>
      </c>
      <c r="D556" s="37">
        <f>+' NEL,SALES,Unbilled ST Calc'!E622</f>
        <v>13298798.406218331</v>
      </c>
      <c r="E556" s="37">
        <f>+' NEL,SALES,Unbilled ST Calc'!G622</f>
        <v>13064349.129573548</v>
      </c>
      <c r="F556" s="37">
        <f>+' NEL,SALES,Unbilled ST Calc'!J622</f>
        <v>6558441.4953627847</v>
      </c>
      <c r="G556" s="37">
        <f>+I556-H556</f>
        <v>658248.51101791812</v>
      </c>
      <c r="H556" s="37">
        <f t="shared" si="161"/>
        <v>15111.48003268657</v>
      </c>
      <c r="I556" s="37">
        <f>+C556-E556</f>
        <v>673359.99105060473</v>
      </c>
      <c r="J556" s="44">
        <f t="shared" si="163"/>
        <v>4.9015449747709577E-2</v>
      </c>
      <c r="K556" s="41"/>
    </row>
    <row r="557" spans="1:11" x14ac:dyDescent="0.25">
      <c r="A557" s="49"/>
      <c r="B557" s="43" t="s">
        <v>12</v>
      </c>
      <c r="C557" s="37">
        <f>+' NEL,SALES,Unbilled ST Calc'!C623</f>
        <v>11625546.522637108</v>
      </c>
      <c r="D557" s="37">
        <f>+' NEL,SALES,Unbilled ST Calc'!E623</f>
        <v>11738488.828645993</v>
      </c>
      <c r="E557" s="37">
        <f>+' NEL,SALES,Unbilled ST Calc'!G623</f>
        <v>11119215.941063024</v>
      </c>
      <c r="F557" s="37">
        <f>+' NEL,SALES,Unbilled ST Calc'!J623</f>
        <v>5939168.6077798149</v>
      </c>
      <c r="G557" s="37">
        <f>+I557-H557</f>
        <v>493542.48039918341</v>
      </c>
      <c r="H557" s="37">
        <f t="shared" si="161"/>
        <v>12788.101174900819</v>
      </c>
      <c r="I557" s="37">
        <f>+C557-E557</f>
        <v>506330.58157408424</v>
      </c>
      <c r="J557" s="44">
        <f t="shared" si="163"/>
        <v>4.3553271288206893E-2</v>
      </c>
      <c r="K557" s="41"/>
    </row>
    <row r="558" spans="1:11" x14ac:dyDescent="0.25">
      <c r="A558" s="49"/>
      <c r="B558" s="43" t="s">
        <v>13</v>
      </c>
      <c r="C558" s="37">
        <f>+' NEL,SALES,Unbilled ST Calc'!C624</f>
        <v>11949887.856989253</v>
      </c>
      <c r="D558" s="37">
        <f>+' NEL,SALES,Unbilled ST Calc'!E624</f>
        <v>11619017.938847663</v>
      </c>
      <c r="E558" s="37">
        <f>+' NEL,SALES,Unbilled ST Calc'!G624</f>
        <v>11378343.236555081</v>
      </c>
      <c r="F558" s="37">
        <f>+' NEL,SALES,Unbilled ST Calc'!J624</f>
        <v>5698493.9054872338</v>
      </c>
      <c r="G558" s="37">
        <f>+I558-H558</f>
        <v>558399.74379148427</v>
      </c>
      <c r="H558" s="37">
        <f t="shared" si="161"/>
        <v>13144.876642688179</v>
      </c>
      <c r="I558" s="37">
        <f>+C558-E558</f>
        <v>571544.62043417245</v>
      </c>
      <c r="J558" s="44">
        <f t="shared" si="163"/>
        <v>4.7828450549005551E-2</v>
      </c>
      <c r="K558" s="41"/>
    </row>
    <row r="559" spans="1:11" x14ac:dyDescent="0.25">
      <c r="A559" s="51"/>
      <c r="B559" s="43"/>
      <c r="C559" s="37"/>
      <c r="D559" s="37"/>
      <c r="E559" s="37"/>
      <c r="F559" s="37"/>
      <c r="G559" s="37"/>
      <c r="H559" s="37"/>
      <c r="I559" s="37"/>
      <c r="J559" s="44"/>
      <c r="K559" s="41"/>
    </row>
    <row r="560" spans="1:11" x14ac:dyDescent="0.25">
      <c r="A560" s="24" t="s">
        <v>101</v>
      </c>
      <c r="B560" s="43" t="s">
        <v>96</v>
      </c>
      <c r="C560" s="37">
        <f t="shared" ref="C560:I560" si="164">SUM(C547:C558)</f>
        <v>159404966.64229959</v>
      </c>
      <c r="D560" s="37">
        <f t="shared" si="164"/>
        <v>151779476.31401664</v>
      </c>
      <c r="E560" s="37">
        <f t="shared" si="164"/>
        <v>151861505.25723416</v>
      </c>
      <c r="F560" s="37">
        <f t="shared" si="164"/>
        <v>71370859.511585876</v>
      </c>
      <c r="G560" s="37">
        <f t="shared" si="164"/>
        <v>7368115.9217589013</v>
      </c>
      <c r="H560" s="37">
        <f t="shared" si="164"/>
        <v>175345.46330652959</v>
      </c>
      <c r="I560" s="37">
        <f t="shared" si="164"/>
        <v>7543461.3850654308</v>
      </c>
      <c r="J560" s="44">
        <f>(I560/C560)</f>
        <v>4.7322624532727092E-2</v>
      </c>
      <c r="K560" s="41"/>
    </row>
    <row r="561" spans="1:11" x14ac:dyDescent="0.25">
      <c r="A561" s="24"/>
      <c r="B561" s="43"/>
      <c r="C561" s="37"/>
      <c r="D561" s="37"/>
      <c r="E561" s="37"/>
      <c r="F561" s="37"/>
      <c r="G561" s="37"/>
      <c r="H561" s="37"/>
      <c r="I561" s="37"/>
      <c r="J561" s="44"/>
      <c r="K561" s="41"/>
    </row>
    <row r="562" spans="1:11" x14ac:dyDescent="0.25">
      <c r="A562" s="24"/>
      <c r="B562" s="43"/>
      <c r="C562" s="37"/>
      <c r="D562" s="37"/>
      <c r="E562" s="37"/>
      <c r="F562" s="37"/>
      <c r="G562" s="37"/>
      <c r="H562" s="37"/>
      <c r="I562" s="37"/>
      <c r="J562" s="44"/>
      <c r="K562" s="41"/>
    </row>
    <row r="563" spans="1:11" x14ac:dyDescent="0.25">
      <c r="A563" s="24">
        <f>+A547+1</f>
        <v>2041</v>
      </c>
      <c r="B563" s="43" t="s">
        <v>2</v>
      </c>
      <c r="C563" s="37">
        <f>+' NEL,SALES,Unbilled ST Calc'!C627</f>
        <v>12071934.138555611</v>
      </c>
      <c r="D563" s="37">
        <f>+' NEL,SALES,Unbilled ST Calc'!E627</f>
        <v>12247405.705349015</v>
      </c>
      <c r="E563" s="37">
        <f>+' NEL,SALES,Unbilled ST Calc'!G627</f>
        <v>11462268.484511016</v>
      </c>
      <c r="F563" s="37">
        <f>+' NEL,SALES,Unbilled ST Calc'!J627</f>
        <v>4913356.6846492346</v>
      </c>
      <c r="G563" s="37">
        <f>+I563-H563</f>
        <v>596386.52649218345</v>
      </c>
      <c r="H563" s="37">
        <f>+C563*0.0011</f>
        <v>13279.127552411172</v>
      </c>
      <c r="I563" s="37">
        <f>+C563-E563</f>
        <v>609665.65404459462</v>
      </c>
      <c r="J563" s="44">
        <f>(I563/C563)</f>
        <v>5.0502731960525772E-2</v>
      </c>
      <c r="K563" s="41"/>
    </row>
    <row r="564" spans="1:11" x14ac:dyDescent="0.25">
      <c r="A564" s="49"/>
      <c r="B564" s="43" t="s">
        <v>3</v>
      </c>
      <c r="C564" s="37">
        <f>+' NEL,SALES,Unbilled ST Calc'!C628</f>
        <v>11217941.353451626</v>
      </c>
      <c r="D564" s="37">
        <f>+' NEL,SALES,Unbilled ST Calc'!E628</f>
        <v>11185885.91359308</v>
      </c>
      <c r="E564" s="37">
        <f>+' NEL,SALES,Unbilled ST Calc'!G628</f>
        <v>10654802.527940728</v>
      </c>
      <c r="F564" s="37">
        <f>+' NEL,SALES,Unbilled ST Calc'!J628</f>
        <v>4382273.2989968825</v>
      </c>
      <c r="G564" s="37">
        <f t="shared" ref="G564:G570" si="165">+I564-H564</f>
        <v>550799.09002210177</v>
      </c>
      <c r="H564" s="37">
        <f t="shared" ref="H564:H574" si="166">+C564*0.0011</f>
        <v>12339.73548879679</v>
      </c>
      <c r="I564" s="37">
        <f t="shared" ref="I564:I570" si="167">+C564-E564</f>
        <v>563138.8255108986</v>
      </c>
      <c r="J564" s="44">
        <f t="shared" ref="J564:J574" si="168">(I564/C564)</f>
        <v>5.0199836829921338E-2</v>
      </c>
      <c r="K564" s="41"/>
    </row>
    <row r="565" spans="1:11" x14ac:dyDescent="0.25">
      <c r="A565" s="49"/>
      <c r="B565" s="43" t="s">
        <v>4</v>
      </c>
      <c r="C565" s="37">
        <f>+' NEL,SALES,Unbilled ST Calc'!C629</f>
        <v>12250716.55217625</v>
      </c>
      <c r="D565" s="37">
        <f>+' NEL,SALES,Unbilled ST Calc'!E629</f>
        <v>11147458.408251453</v>
      </c>
      <c r="E565" s="37">
        <f>+' NEL,SALES,Unbilled ST Calc'!G629</f>
        <v>11646811.800618157</v>
      </c>
      <c r="F565" s="37">
        <f>+' NEL,SALES,Unbilled ST Calc'!J629</f>
        <v>4881626.691363587</v>
      </c>
      <c r="G565" s="37">
        <f t="shared" si="165"/>
        <v>590428.96335069952</v>
      </c>
      <c r="H565" s="37">
        <f t="shared" si="166"/>
        <v>13475.788207393876</v>
      </c>
      <c r="I565" s="37">
        <f t="shared" si="167"/>
        <v>603904.75155809335</v>
      </c>
      <c r="J565" s="44">
        <f t="shared" si="168"/>
        <v>4.9295463574399172E-2</v>
      </c>
      <c r="K565" s="41"/>
    </row>
    <row r="566" spans="1:11" x14ac:dyDescent="0.25">
      <c r="A566" s="49"/>
      <c r="B566" s="43" t="s">
        <v>5</v>
      </c>
      <c r="C566" s="37">
        <f>+' NEL,SALES,Unbilled ST Calc'!C630</f>
        <v>12597469.829010956</v>
      </c>
      <c r="D566" s="37">
        <f>+' NEL,SALES,Unbilled ST Calc'!E630</f>
        <v>11390247.935568713</v>
      </c>
      <c r="E566" s="37">
        <f>+' NEL,SALES,Unbilled ST Calc'!G630</f>
        <v>12022300.517104533</v>
      </c>
      <c r="F566" s="37">
        <f>+' NEL,SALES,Unbilled ST Calc'!J630</f>
        <v>5513679.2728994079</v>
      </c>
      <c r="G566" s="37">
        <f t="shared" si="165"/>
        <v>561312.0950945114</v>
      </c>
      <c r="H566" s="37">
        <f t="shared" si="166"/>
        <v>13857.216811912052</v>
      </c>
      <c r="I566" s="37">
        <f t="shared" si="167"/>
        <v>575169.31190642342</v>
      </c>
      <c r="J566" s="44">
        <f t="shared" si="168"/>
        <v>4.5657526448831406E-2</v>
      </c>
      <c r="K566" s="41"/>
    </row>
    <row r="567" spans="1:11" x14ac:dyDescent="0.25">
      <c r="A567" s="49"/>
      <c r="B567" s="43" t="s">
        <v>6</v>
      </c>
      <c r="C567" s="37">
        <f>+' NEL,SALES,Unbilled ST Calc'!C631</f>
        <v>14202610.200012952</v>
      </c>
      <c r="D567" s="37">
        <f>+' NEL,SALES,Unbilled ST Calc'!E631</f>
        <v>12769138.891971167</v>
      </c>
      <c r="E567" s="37">
        <f>+' NEL,SALES,Unbilled ST Calc'!G631</f>
        <v>13583592.255621621</v>
      </c>
      <c r="F567" s="37">
        <f>+' NEL,SALES,Unbilled ST Calc'!J631</f>
        <v>6328132.636549864</v>
      </c>
      <c r="G567" s="37">
        <f t="shared" si="165"/>
        <v>603395.07317131641</v>
      </c>
      <c r="H567" s="37">
        <f t="shared" si="166"/>
        <v>15622.871220014249</v>
      </c>
      <c r="I567" s="37">
        <f t="shared" si="167"/>
        <v>619017.9443913307</v>
      </c>
      <c r="J567" s="44">
        <f t="shared" si="168"/>
        <v>4.3584801362130332E-2</v>
      </c>
      <c r="K567" s="41"/>
    </row>
    <row r="568" spans="1:11" x14ac:dyDescent="0.25">
      <c r="A568" s="49"/>
      <c r="B568" s="43" t="s">
        <v>7</v>
      </c>
      <c r="C568" s="37">
        <f>+' NEL,SALES,Unbilled ST Calc'!C632</f>
        <v>14816669.601850163</v>
      </c>
      <c r="D568" s="37">
        <f>+' NEL,SALES,Unbilled ST Calc'!E632</f>
        <v>13860952.841002533</v>
      </c>
      <c r="E568" s="37">
        <f>+' NEL,SALES,Unbilled ST Calc'!G632</f>
        <v>14161999.104352832</v>
      </c>
      <c r="F568" s="37">
        <f>+' NEL,SALES,Unbilled ST Calc'!J632</f>
        <v>6629178.8999001626</v>
      </c>
      <c r="G568" s="37">
        <f t="shared" si="165"/>
        <v>638372.16093529621</v>
      </c>
      <c r="H568" s="37">
        <f t="shared" si="166"/>
        <v>16298.33656203518</v>
      </c>
      <c r="I568" s="37">
        <f t="shared" si="167"/>
        <v>654670.49749733135</v>
      </c>
      <c r="J568" s="44">
        <f t="shared" si="168"/>
        <v>4.4184726736133904E-2</v>
      </c>
      <c r="K568" s="41"/>
    </row>
    <row r="569" spans="1:11" x14ac:dyDescent="0.25">
      <c r="A569" s="49"/>
      <c r="B569" s="43" t="s">
        <v>8</v>
      </c>
      <c r="C569" s="37">
        <f>+' NEL,SALES,Unbilled ST Calc'!C633</f>
        <v>15705050.784417361</v>
      </c>
      <c r="D569" s="37">
        <f>+' NEL,SALES,Unbilled ST Calc'!E633</f>
        <v>14636699.381279297</v>
      </c>
      <c r="E569" s="37">
        <f>+' NEL,SALES,Unbilled ST Calc'!G633</f>
        <v>14974185.828956887</v>
      </c>
      <c r="F569" s="37">
        <f>+' NEL,SALES,Unbilled ST Calc'!J633</f>
        <v>6966665.3475777498</v>
      </c>
      <c r="G569" s="37">
        <f t="shared" si="165"/>
        <v>713589.39959761477</v>
      </c>
      <c r="H569" s="37">
        <f t="shared" si="166"/>
        <v>17275.555862859099</v>
      </c>
      <c r="I569" s="37">
        <f t="shared" si="167"/>
        <v>730864.9554604739</v>
      </c>
      <c r="J569" s="44">
        <f t="shared" si="168"/>
        <v>4.6536936778685374E-2</v>
      </c>
      <c r="K569" s="41"/>
    </row>
    <row r="570" spans="1:11" x14ac:dyDescent="0.25">
      <c r="A570" s="49"/>
      <c r="B570" s="43" t="s">
        <v>9</v>
      </c>
      <c r="C570" s="37">
        <f>+' NEL,SALES,Unbilled ST Calc'!C634</f>
        <v>15973255.511937244</v>
      </c>
      <c r="D570" s="37">
        <f>+' NEL,SALES,Unbilled ST Calc'!E634</f>
        <v>14812431.198321212</v>
      </c>
      <c r="E570" s="37">
        <f>+' NEL,SALES,Unbilled ST Calc'!G634</f>
        <v>15189184.337197758</v>
      </c>
      <c r="F570" s="37">
        <f>+' NEL,SALES,Unbilled ST Calc'!J634</f>
        <v>7343418.4864542959</v>
      </c>
      <c r="G570" s="37">
        <f t="shared" si="165"/>
        <v>766500.59367635462</v>
      </c>
      <c r="H570" s="37">
        <f t="shared" si="166"/>
        <v>17570.581063130969</v>
      </c>
      <c r="I570" s="37">
        <f t="shared" si="167"/>
        <v>784071.17473948561</v>
      </c>
      <c r="J570" s="44">
        <f t="shared" si="168"/>
        <v>4.9086497999955493E-2</v>
      </c>
      <c r="K570" s="41"/>
    </row>
    <row r="571" spans="1:11" x14ac:dyDescent="0.25">
      <c r="A571" s="49"/>
      <c r="B571" s="43" t="s">
        <v>10</v>
      </c>
      <c r="C571" s="37">
        <f>+' NEL,SALES,Unbilled ST Calc'!C635</f>
        <v>14773198.406361904</v>
      </c>
      <c r="D571" s="37">
        <f>+' NEL,SALES,Unbilled ST Calc'!E635</f>
        <v>14515845.405977868</v>
      </c>
      <c r="E571" s="37">
        <f>+' NEL,SALES,Unbilled ST Calc'!G635</f>
        <v>14049504.775420157</v>
      </c>
      <c r="F571" s="37">
        <f>+' NEL,SALES,Unbilled ST Calc'!J635</f>
        <v>6877077.8558965847</v>
      </c>
      <c r="G571" s="37">
        <f>+I571-H571</f>
        <v>707443.11269474868</v>
      </c>
      <c r="H571" s="37">
        <f t="shared" si="166"/>
        <v>16250.518246998095</v>
      </c>
      <c r="I571" s="37">
        <f>+C571-E571</f>
        <v>723693.63094174676</v>
      </c>
      <c r="J571" s="44">
        <f t="shared" si="168"/>
        <v>4.8986929643488483E-2</v>
      </c>
      <c r="K571" s="41"/>
    </row>
    <row r="572" spans="1:11" x14ac:dyDescent="0.25">
      <c r="A572" s="49"/>
      <c r="B572" s="43" t="s">
        <v>11</v>
      </c>
      <c r="C572" s="37">
        <f>+' NEL,SALES,Unbilled ST Calc'!C636</f>
        <v>13907751.674572557</v>
      </c>
      <c r="D572" s="37">
        <f>+' NEL,SALES,Unbilled ST Calc'!E636</f>
        <v>13463514.284257807</v>
      </c>
      <c r="E572" s="37">
        <f>+' NEL,SALES,Unbilled ST Calc'!G636</f>
        <v>13226056.971263923</v>
      </c>
      <c r="F572" s="37">
        <f>+' NEL,SALES,Unbilled ST Calc'!J636</f>
        <v>6639620.5429026997</v>
      </c>
      <c r="G572" s="37">
        <f>+I572-H572</f>
        <v>666396.17646660469</v>
      </c>
      <c r="H572" s="37">
        <f t="shared" si="166"/>
        <v>15298.526842029814</v>
      </c>
      <c r="I572" s="37">
        <f>+C572-E572</f>
        <v>681694.70330863446</v>
      </c>
      <c r="J572" s="44">
        <f t="shared" si="168"/>
        <v>4.9015449747709543E-2</v>
      </c>
      <c r="K572" s="41"/>
    </row>
    <row r="573" spans="1:11" x14ac:dyDescent="0.25">
      <c r="A573" s="49"/>
      <c r="B573" s="43" t="s">
        <v>12</v>
      </c>
      <c r="C573" s="37">
        <f>+' NEL,SALES,Unbilled ST Calc'!C637</f>
        <v>11769287.667766547</v>
      </c>
      <c r="D573" s="37">
        <f>+' NEL,SALES,Unbilled ST Calc'!E637</f>
        <v>11883715.268199779</v>
      </c>
      <c r="E573" s="37">
        <f>+' NEL,SALES,Unbilled ST Calc'!G637</f>
        <v>11256696.689103363</v>
      </c>
      <c r="F573" s="37">
        <f>+' NEL,SALES,Unbilled ST Calc'!J637</f>
        <v>6012601.9638062827</v>
      </c>
      <c r="G573" s="37">
        <f>+I573-H573</f>
        <v>499644.76222864055</v>
      </c>
      <c r="H573" s="37">
        <f t="shared" si="166"/>
        <v>12946.216434543203</v>
      </c>
      <c r="I573" s="37">
        <f>+C573-E573</f>
        <v>512590.97866318375</v>
      </c>
      <c r="J573" s="44">
        <f t="shared" si="168"/>
        <v>4.3553271288206852E-2</v>
      </c>
      <c r="K573" s="41"/>
    </row>
    <row r="574" spans="1:11" x14ac:dyDescent="0.25">
      <c r="A574" s="49"/>
      <c r="B574" s="43" t="s">
        <v>13</v>
      </c>
      <c r="C574" s="37">
        <f>+' NEL,SALES,Unbilled ST Calc'!C638</f>
        <v>12097444.4138643</v>
      </c>
      <c r="D574" s="37">
        <f>+' NEL,SALES,Unbilled ST Calc'!E638</f>
        <v>11762585.761480961</v>
      </c>
      <c r="E574" s="37">
        <f>+' NEL,SALES,Unbilled ST Calc'!G638</f>
        <v>11518842.391946448</v>
      </c>
      <c r="F574" s="37">
        <f>+' NEL,SALES,Unbilled ST Calc'!J638</f>
        <v>5768858.5942717679</v>
      </c>
      <c r="G574" s="37">
        <f>+I574-H574</f>
        <v>565294.83306260093</v>
      </c>
      <c r="H574" s="37">
        <f t="shared" si="166"/>
        <v>13307.18885525073</v>
      </c>
      <c r="I574" s="37">
        <f>+C574-E574</f>
        <v>578602.02191785164</v>
      </c>
      <c r="J574" s="44">
        <f t="shared" si="168"/>
        <v>4.7828450549005516E-2</v>
      </c>
      <c r="K574" s="41"/>
    </row>
    <row r="575" spans="1:11" x14ac:dyDescent="0.25">
      <c r="A575" s="51"/>
      <c r="B575" s="43"/>
      <c r="C575" s="37"/>
      <c r="D575" s="37"/>
      <c r="E575" s="37"/>
      <c r="F575" s="37"/>
      <c r="G575" s="37"/>
      <c r="H575" s="37"/>
      <c r="I575" s="37"/>
      <c r="J575" s="44"/>
      <c r="K575" s="41"/>
    </row>
    <row r="576" spans="1:11" x14ac:dyDescent="0.25">
      <c r="A576" s="24" t="s">
        <v>101</v>
      </c>
      <c r="B576" s="43" t="s">
        <v>96</v>
      </c>
      <c r="C576" s="37">
        <f t="shared" ref="C576:I576" si="169">SUM(C563:C574)</f>
        <v>161383330.13397747</v>
      </c>
      <c r="D576" s="37">
        <f t="shared" si="169"/>
        <v>153675880.99525285</v>
      </c>
      <c r="E576" s="37">
        <f t="shared" si="169"/>
        <v>153746245.68403742</v>
      </c>
      <c r="F576" s="37">
        <f t="shared" si="169"/>
        <v>72256490.27526851</v>
      </c>
      <c r="G576" s="37">
        <f t="shared" si="169"/>
        <v>7459562.7867926732</v>
      </c>
      <c r="H576" s="37">
        <f t="shared" si="169"/>
        <v>177521.66314737522</v>
      </c>
      <c r="I576" s="37">
        <f t="shared" si="169"/>
        <v>7637084.4499400482</v>
      </c>
      <c r="J576" s="44">
        <f>(I576/C576)</f>
        <v>4.732263514205514E-2</v>
      </c>
      <c r="K576" s="41"/>
    </row>
    <row r="577" spans="1:11" x14ac:dyDescent="0.25">
      <c r="A577" s="24"/>
      <c r="B577" s="43"/>
      <c r="C577" s="37"/>
      <c r="D577" s="37"/>
      <c r="E577" s="37"/>
      <c r="F577" s="37"/>
      <c r="G577" s="37"/>
      <c r="H577" s="37"/>
      <c r="I577" s="37"/>
      <c r="J577" s="44"/>
      <c r="K577" s="41"/>
    </row>
    <row r="578" spans="1:11" x14ac:dyDescent="0.25">
      <c r="A578" s="24"/>
      <c r="B578" s="43"/>
      <c r="C578" s="37"/>
      <c r="D578" s="37"/>
      <c r="E578" s="37"/>
      <c r="F578" s="37"/>
      <c r="G578" s="37"/>
      <c r="H578" s="37"/>
      <c r="I578" s="37"/>
      <c r="J578" s="44"/>
      <c r="K578" s="41"/>
    </row>
    <row r="579" spans="1:11" x14ac:dyDescent="0.25">
      <c r="A579" s="24">
        <f>+A563+1</f>
        <v>2042</v>
      </c>
      <c r="B579" s="43" t="s">
        <v>2</v>
      </c>
      <c r="C579" s="37">
        <f>+' NEL,SALES,Unbilled ST Calc'!C641</f>
        <v>12220991.115213703</v>
      </c>
      <c r="D579" s="37">
        <f>+' NEL,SALES,Unbilled ST Calc'!E641</f>
        <v>12398632.415254939</v>
      </c>
      <c r="E579" s="37">
        <f>+' NEL,SALES,Unbilled ST Calc'!G641</f>
        <v>11603797.6766301</v>
      </c>
      <c r="F579" s="37">
        <f>+' NEL,SALES,Unbilled ST Calc'!J641</f>
        <v>4974023.8556469278</v>
      </c>
      <c r="G579" s="37">
        <f>+I579-H579</f>
        <v>603750.34835686802</v>
      </c>
      <c r="H579" s="37">
        <f>+C579*0.0011</f>
        <v>13443.090226735074</v>
      </c>
      <c r="I579" s="37">
        <f>+C579-E579</f>
        <v>617193.43858360313</v>
      </c>
      <c r="J579" s="44">
        <f>(I579/C579)</f>
        <v>5.0502731960525654E-2</v>
      </c>
      <c r="K579" s="41"/>
    </row>
    <row r="580" spans="1:11" x14ac:dyDescent="0.25">
      <c r="A580" s="49"/>
      <c r="B580" s="43" t="s">
        <v>3</v>
      </c>
      <c r="C580" s="37">
        <f>+' NEL,SALES,Unbilled ST Calc'!C642</f>
        <v>11356359.389589811</v>
      </c>
      <c r="D580" s="37">
        <f>+' NEL,SALES,Unbilled ST Calc'!E642</f>
        <v>11323949.743223028</v>
      </c>
      <c r="E580" s="37">
        <f>+' NEL,SALES,Unbilled ST Calc'!G642</f>
        <v>10786272.001250457</v>
      </c>
      <c r="F580" s="37">
        <f>+' NEL,SALES,Unbilled ST Calc'!J642</f>
        <v>4436346.1136743557</v>
      </c>
      <c r="G580" s="37">
        <f t="shared" ref="G580:G586" si="170">+I580-H580</f>
        <v>557595.3930108049</v>
      </c>
      <c r="H580" s="37">
        <f t="shared" ref="H580:H590" si="171">+C580*0.0011</f>
        <v>12491.995328548792</v>
      </c>
      <c r="I580" s="37">
        <f t="shared" ref="I580:I586" si="172">+C580-E580</f>
        <v>570087.38833935373</v>
      </c>
      <c r="J580" s="44">
        <f t="shared" ref="J580:J590" si="173">(I580/C580)</f>
        <v>5.0199836829921352E-2</v>
      </c>
      <c r="K580" s="41"/>
    </row>
    <row r="581" spans="1:11" x14ac:dyDescent="0.25">
      <c r="A581" s="49"/>
      <c r="B581" s="43" t="s">
        <v>4</v>
      </c>
      <c r="C581" s="37">
        <f>+' NEL,SALES,Unbilled ST Calc'!C643</f>
        <v>12401875.706193492</v>
      </c>
      <c r="D581" s="37">
        <f>+' NEL,SALES,Unbilled ST Calc'!E643</f>
        <v>11285005.495925903</v>
      </c>
      <c r="E581" s="37">
        <f>+' NEL,SALES,Unbilled ST Calc'!G643</f>
        <v>11790519.494064605</v>
      </c>
      <c r="F581" s="37">
        <f>+' NEL,SALES,Unbilled ST Calc'!J643</f>
        <v>4941860.1118130572</v>
      </c>
      <c r="G581" s="37">
        <f t="shared" si="170"/>
        <v>597714.14885207405</v>
      </c>
      <c r="H581" s="37">
        <f t="shared" si="171"/>
        <v>13642.063276812842</v>
      </c>
      <c r="I581" s="37">
        <f t="shared" si="172"/>
        <v>611356.21212888695</v>
      </c>
      <c r="J581" s="44">
        <f t="shared" si="173"/>
        <v>4.9295463574399144E-2</v>
      </c>
      <c r="K581" s="41"/>
    </row>
    <row r="582" spans="1:11" x14ac:dyDescent="0.25">
      <c r="A582" s="49"/>
      <c r="B582" s="43" t="s">
        <v>5</v>
      </c>
      <c r="C582" s="37">
        <f>+' NEL,SALES,Unbilled ST Calc'!C644</f>
        <v>12752921.295755101</v>
      </c>
      <c r="D582" s="37">
        <f>+' NEL,SALES,Unbilled ST Calc'!E644</f>
        <v>11530797.064857094</v>
      </c>
      <c r="E582" s="37">
        <f>+' NEL,SALES,Unbilled ST Calc'!G644</f>
        <v>12170654.454394298</v>
      </c>
      <c r="F582" s="37">
        <f>+' NEL,SALES,Unbilled ST Calc'!J644</f>
        <v>5581717.5013502631</v>
      </c>
      <c r="G582" s="37">
        <f t="shared" si="170"/>
        <v>568238.62793547311</v>
      </c>
      <c r="H582" s="37">
        <f t="shared" si="171"/>
        <v>14028.213425330612</v>
      </c>
      <c r="I582" s="37">
        <f t="shared" si="172"/>
        <v>582266.84136080369</v>
      </c>
      <c r="J582" s="44">
        <f t="shared" si="173"/>
        <v>4.5657526448831393E-2</v>
      </c>
      <c r="K582" s="41"/>
    </row>
    <row r="583" spans="1:11" x14ac:dyDescent="0.25">
      <c r="A583" s="49"/>
      <c r="B583" s="43" t="s">
        <v>6</v>
      </c>
      <c r="C583" s="37">
        <f>+' NEL,SALES,Unbilled ST Calc'!C645</f>
        <v>14377666.261542674</v>
      </c>
      <c r="D583" s="37">
        <f>+' NEL,SALES,Unbilled ST Calc'!E645</f>
        <v>12926605.202134879</v>
      </c>
      <c r="E583" s="37">
        <f>+' NEL,SALES,Unbilled ST Calc'!G645</f>
        <v>13751018.533482334</v>
      </c>
      <c r="F583" s="37">
        <f>+' NEL,SALES,Unbilled ST Calc'!J645</f>
        <v>6406130.8326977175</v>
      </c>
      <c r="G583" s="37">
        <f t="shared" si="170"/>
        <v>610832.29517264361</v>
      </c>
      <c r="H583" s="37">
        <f t="shared" si="171"/>
        <v>15815.432887696943</v>
      </c>
      <c r="I583" s="37">
        <f t="shared" si="172"/>
        <v>626647.72806034051</v>
      </c>
      <c r="J583" s="44">
        <f t="shared" si="173"/>
        <v>4.3584801362130332E-2</v>
      </c>
      <c r="K583" s="41"/>
    </row>
    <row r="584" spans="1:11" x14ac:dyDescent="0.25">
      <c r="A584" s="49"/>
      <c r="B584" s="43" t="s">
        <v>7</v>
      </c>
      <c r="C584" s="37">
        <f>+' NEL,SALES,Unbilled ST Calc'!C646</f>
        <v>14999082.946775101</v>
      </c>
      <c r="D584" s="37">
        <f>+' NEL,SALES,Unbilled ST Calc'!E646</f>
        <v>14031690.294158639</v>
      </c>
      <c r="E584" s="37">
        <f>+' NEL,SALES,Unbilled ST Calc'!G646</f>
        <v>14336352.565479236</v>
      </c>
      <c r="F584" s="37">
        <f>+' NEL,SALES,Unbilled ST Calc'!J646</f>
        <v>6710793.1040183138</v>
      </c>
      <c r="G584" s="37">
        <f t="shared" si="170"/>
        <v>646231.39005441277</v>
      </c>
      <c r="H584" s="37">
        <f t="shared" si="171"/>
        <v>16498.991241452612</v>
      </c>
      <c r="I584" s="37">
        <f t="shared" si="172"/>
        <v>662730.3812958654</v>
      </c>
      <c r="J584" s="44">
        <f t="shared" si="173"/>
        <v>4.4184726736134002E-2</v>
      </c>
      <c r="K584" s="41"/>
    </row>
    <row r="585" spans="1:11" x14ac:dyDescent="0.25">
      <c r="A585" s="49"/>
      <c r="B585" s="43" t="s">
        <v>8</v>
      </c>
      <c r="C585" s="37">
        <f>+' NEL,SALES,Unbilled ST Calc'!C647</f>
        <v>15898149.943702145</v>
      </c>
      <c r="D585" s="37">
        <f>+' NEL,SALES,Unbilled ST Calc'!E647</f>
        <v>14816768.88453244</v>
      </c>
      <c r="E585" s="37">
        <f>+' NEL,SALES,Unbilled ST Calc'!G647</f>
        <v>15158298.744874017</v>
      </c>
      <c r="F585" s="37">
        <f>+' NEL,SALES,Unbilled ST Calc'!J647</f>
        <v>7052322.9643598916</v>
      </c>
      <c r="G585" s="37">
        <f t="shared" si="170"/>
        <v>722363.23389005486</v>
      </c>
      <c r="H585" s="37">
        <f t="shared" si="171"/>
        <v>17487.96493807236</v>
      </c>
      <c r="I585" s="37">
        <f t="shared" si="172"/>
        <v>739851.19882812724</v>
      </c>
      <c r="J585" s="44">
        <f t="shared" si="173"/>
        <v>4.6536936778685381E-2</v>
      </c>
      <c r="K585" s="41"/>
    </row>
    <row r="586" spans="1:11" x14ac:dyDescent="0.25">
      <c r="A586" s="49"/>
      <c r="B586" s="43" t="s">
        <v>9</v>
      </c>
      <c r="C586" s="37">
        <f>+' NEL,SALES,Unbilled ST Calc'!C648</f>
        <v>16169616.033287443</v>
      </c>
      <c r="D586" s="37">
        <f>+' NEL,SALES,Unbilled ST Calc'!E648</f>
        <v>14994537.448989682</v>
      </c>
      <c r="E586" s="37">
        <f>+' NEL,SALES,Unbilled ST Calc'!G648</f>
        <v>15375906.208209431</v>
      </c>
      <c r="F586" s="37">
        <f>+' NEL,SALES,Unbilled ST Calc'!J648</f>
        <v>7433691.7235796424</v>
      </c>
      <c r="G586" s="37">
        <f t="shared" si="170"/>
        <v>775923.24744139623</v>
      </c>
      <c r="H586" s="37">
        <f t="shared" si="171"/>
        <v>17786.577636616188</v>
      </c>
      <c r="I586" s="37">
        <f t="shared" si="172"/>
        <v>793709.82507801242</v>
      </c>
      <c r="J586" s="44">
        <f t="shared" si="173"/>
        <v>4.90864979999555E-2</v>
      </c>
      <c r="K586" s="41"/>
    </row>
    <row r="587" spans="1:11" x14ac:dyDescent="0.25">
      <c r="A587" s="49"/>
      <c r="B587" s="43" t="s">
        <v>10</v>
      </c>
      <c r="C587" s="37">
        <f>+' NEL,SALES,Unbilled ST Calc'!C649</f>
        <v>14954703.964757526</v>
      </c>
      <c r="D587" s="37">
        <f>+' NEL,SALES,Unbilled ST Calc'!E649</f>
        <v>14694240.07200918</v>
      </c>
      <c r="E587" s="37">
        <f>+' NEL,SALES,Unbilled ST Calc'!G649</f>
        <v>14222118.933796752</v>
      </c>
      <c r="F587" s="37">
        <f>+' NEL,SALES,Unbilled ST Calc'!J649</f>
        <v>6961570.5853672139</v>
      </c>
      <c r="G587" s="37">
        <f>+I587-H587</f>
        <v>716134.8565995408</v>
      </c>
      <c r="H587" s="37">
        <f t="shared" si="171"/>
        <v>16450.174361233279</v>
      </c>
      <c r="I587" s="37">
        <f>+C587-E587</f>
        <v>732585.03096077405</v>
      </c>
      <c r="J587" s="44">
        <f t="shared" si="173"/>
        <v>4.8986929643488407E-2</v>
      </c>
      <c r="K587" s="41"/>
    </row>
    <row r="588" spans="1:11" x14ac:dyDescent="0.25">
      <c r="A588" s="49"/>
      <c r="B588" s="43" t="s">
        <v>11</v>
      </c>
      <c r="C588" s="37">
        <f>+' NEL,SALES,Unbilled ST Calc'!C650</f>
        <v>14078409.042886948</v>
      </c>
      <c r="D588" s="37">
        <f>+' NEL,SALES,Unbilled ST Calc'!E650</f>
        <v>13628826.971816212</v>
      </c>
      <c r="E588" s="37">
        <f>+' NEL,SALES,Unbilled ST Calc'!G650</f>
        <v>13388349.491917623</v>
      </c>
      <c r="F588" s="37">
        <f>+' NEL,SALES,Unbilled ST Calc'!J650</f>
        <v>6721093.1054686233</v>
      </c>
      <c r="G588" s="37">
        <f>+I588-H588</f>
        <v>674573.30102214939</v>
      </c>
      <c r="H588" s="37">
        <f t="shared" si="171"/>
        <v>15486.249947175644</v>
      </c>
      <c r="I588" s="37">
        <f>+C588-E588</f>
        <v>690059.55096932501</v>
      </c>
      <c r="J588" s="44">
        <f t="shared" si="173"/>
        <v>4.9015449747709557E-2</v>
      </c>
      <c r="K588" s="41"/>
    </row>
    <row r="589" spans="1:11" x14ac:dyDescent="0.25">
      <c r="A589" s="49"/>
      <c r="B589" s="43" t="s">
        <v>12</v>
      </c>
      <c r="C589" s="37">
        <f>+' NEL,SALES,Unbilled ST Calc'!C651</f>
        <v>11913552.623387923</v>
      </c>
      <c r="D589" s="37">
        <f>+' NEL,SALES,Unbilled ST Calc'!E651</f>
        <v>12029468.61938907</v>
      </c>
      <c r="E589" s="37">
        <f>+' NEL,SALES,Unbilled ST Calc'!G651</f>
        <v>11394678.433975181</v>
      </c>
      <c r="F589" s="37">
        <f>+' NEL,SALES,Unbilled ST Calc'!J651</f>
        <v>6086302.9200547356</v>
      </c>
      <c r="G589" s="37">
        <f>+I589-H589</f>
        <v>505769.28152701614</v>
      </c>
      <c r="H589" s="37">
        <f t="shared" si="171"/>
        <v>13104.907885726716</v>
      </c>
      <c r="I589" s="37">
        <f>+C589-E589</f>
        <v>518874.18941274285</v>
      </c>
      <c r="J589" s="44">
        <f t="shared" si="173"/>
        <v>4.3553271288206866E-2</v>
      </c>
      <c r="K589" s="41"/>
    </row>
    <row r="590" spans="1:11" x14ac:dyDescent="0.25">
      <c r="A590" s="49"/>
      <c r="B590" s="43" t="s">
        <v>13</v>
      </c>
      <c r="C590" s="37">
        <f>+' NEL,SALES,Unbilled ST Calc'!C652</f>
        <v>12245532.067035135</v>
      </c>
      <c r="D590" s="37">
        <f>+' NEL,SALES,Unbilled ST Calc'!E652</f>
        <v>11906673.617411476</v>
      </c>
      <c r="E590" s="37">
        <f>+' NEL,SALES,Unbilled ST Calc'!G652</f>
        <v>11659847.242120683</v>
      </c>
      <c r="F590" s="37">
        <f>+' NEL,SALES,Unbilled ST Calc'!J652</f>
        <v>5839476.5447639422</v>
      </c>
      <c r="G590" s="37">
        <f>+I590-H590</f>
        <v>572214.73964071309</v>
      </c>
      <c r="H590" s="37">
        <f t="shared" si="171"/>
        <v>13470.085273738649</v>
      </c>
      <c r="I590" s="37">
        <f>+C590-E590</f>
        <v>585684.82491445169</v>
      </c>
      <c r="J590" s="44">
        <f t="shared" si="173"/>
        <v>4.7828450549005551E-2</v>
      </c>
      <c r="K590" s="41"/>
    </row>
    <row r="591" spans="1:11" x14ac:dyDescent="0.25">
      <c r="A591" s="51"/>
      <c r="B591" s="43"/>
      <c r="C591" s="37"/>
      <c r="D591" s="37"/>
      <c r="E591" s="37"/>
      <c r="F591" s="37"/>
      <c r="G591" s="37"/>
      <c r="H591" s="37"/>
      <c r="I591" s="37"/>
      <c r="J591" s="44"/>
      <c r="K591" s="41"/>
    </row>
    <row r="592" spans="1:11" x14ac:dyDescent="0.25">
      <c r="A592" s="24" t="s">
        <v>101</v>
      </c>
      <c r="B592" s="43" t="s">
        <v>96</v>
      </c>
      <c r="C592" s="37">
        <f t="shared" ref="C592:I592" si="174">SUM(C579:C590)</f>
        <v>163368860.39012703</v>
      </c>
      <c r="D592" s="37">
        <f t="shared" si="174"/>
        <v>155567195.82970253</v>
      </c>
      <c r="E592" s="37">
        <f t="shared" si="174"/>
        <v>155637813.7801947</v>
      </c>
      <c r="F592" s="37">
        <f t="shared" si="174"/>
        <v>73145329.362794697</v>
      </c>
      <c r="G592" s="37">
        <f t="shared" si="174"/>
        <v>7551340.8635031469</v>
      </c>
      <c r="H592" s="37">
        <f t="shared" si="174"/>
        <v>179705.74642913972</v>
      </c>
      <c r="I592" s="37">
        <f t="shared" si="174"/>
        <v>7731046.6099322867</v>
      </c>
      <c r="J592" s="44">
        <f>(I592/C592)</f>
        <v>4.7322645156919398E-2</v>
      </c>
      <c r="K592" s="41"/>
    </row>
    <row r="593" spans="1:11" x14ac:dyDescent="0.25">
      <c r="A593" s="24"/>
      <c r="B593" s="43"/>
      <c r="C593" s="37"/>
      <c r="D593" s="37"/>
      <c r="E593" s="37"/>
      <c r="F593" s="37"/>
      <c r="G593" s="37"/>
      <c r="H593" s="37"/>
      <c r="I593" s="37"/>
      <c r="J593" s="44"/>
      <c r="K593" s="41"/>
    </row>
    <row r="594" spans="1:11" x14ac:dyDescent="0.25">
      <c r="A594" s="24"/>
      <c r="B594" s="43"/>
      <c r="C594" s="37"/>
      <c r="D594" s="37"/>
      <c r="E594" s="37"/>
      <c r="F594" s="37"/>
      <c r="G594" s="37"/>
      <c r="H594" s="37"/>
      <c r="I594" s="37"/>
      <c r="J594" s="44"/>
      <c r="K594" s="41"/>
    </row>
    <row r="595" spans="1:11" x14ac:dyDescent="0.25">
      <c r="A595" s="24">
        <f>+A579+1</f>
        <v>2043</v>
      </c>
      <c r="B595" s="43" t="s">
        <v>2</v>
      </c>
      <c r="C595" s="37">
        <f>+' NEL,SALES,Unbilled ST Calc'!C655</f>
        <v>12370583.039610337</v>
      </c>
      <c r="D595" s="37">
        <f>+' NEL,SALES,Unbilled ST Calc'!E655</f>
        <v>12550402.591032725</v>
      </c>
      <c r="E595" s="37">
        <f>+' NEL,SALES,Unbilled ST Calc'!G655</f>
        <v>11745834.800165471</v>
      </c>
      <c r="F595" s="37">
        <f>+' NEL,SALES,Unbilled ST Calc'!J655</f>
        <v>5034908.7538966862</v>
      </c>
      <c r="G595" s="37">
        <f>+I595-H595</f>
        <v>611140.59810129541</v>
      </c>
      <c r="H595" s="37">
        <f>+C595*0.0011</f>
        <v>13607.641343571371</v>
      </c>
      <c r="I595" s="37">
        <f>+C595-E595</f>
        <v>624748.23944486678</v>
      </c>
      <c r="J595" s="44">
        <f>(I595/C595)</f>
        <v>5.0502731960525751E-2</v>
      </c>
      <c r="K595" s="41"/>
    </row>
    <row r="596" spans="1:11" x14ac:dyDescent="0.25">
      <c r="A596" s="49"/>
      <c r="B596" s="43" t="s">
        <v>3</v>
      </c>
      <c r="C596" s="37">
        <f>+' NEL,SALES,Unbilled ST Calc'!C656</f>
        <v>11495277.322456043</v>
      </c>
      <c r="D596" s="37">
        <f>+' NEL,SALES,Unbilled ST Calc'!E656</f>
        <v>11462510.818132401</v>
      </c>
      <c r="E596" s="37">
        <f>+' NEL,SALES,Unbilled ST Calc'!G656</f>
        <v>10918216.276554054</v>
      </c>
      <c r="F596" s="37">
        <f>+' NEL,SALES,Unbilled ST Calc'!J656</f>
        <v>4490614.2123183385</v>
      </c>
      <c r="G596" s="37">
        <f t="shared" ref="G596:G602" si="175">+I596-H596</f>
        <v>564416.24084728793</v>
      </c>
      <c r="H596" s="37">
        <f t="shared" ref="H596:H606" si="176">+C596*0.0011</f>
        <v>12644.805054701648</v>
      </c>
      <c r="I596" s="37">
        <f t="shared" ref="I596:I602" si="177">+C596-E596</f>
        <v>577061.04590198956</v>
      </c>
      <c r="J596" s="44">
        <f t="shared" ref="J596:J606" si="178">(I596/C596)</f>
        <v>5.0199836829921435E-2</v>
      </c>
      <c r="K596" s="41"/>
    </row>
    <row r="597" spans="1:11" x14ac:dyDescent="0.25">
      <c r="A597" s="49"/>
      <c r="B597" s="43" t="s">
        <v>4</v>
      </c>
      <c r="C597" s="37">
        <f>+' NEL,SALES,Unbilled ST Calc'!C657</f>
        <v>12553587.982797276</v>
      </c>
      <c r="D597" s="37">
        <f>+' NEL,SALES,Unbilled ST Calc'!E657</f>
        <v>11423053.317184456</v>
      </c>
      <c r="E597" s="37">
        <f>+' NEL,SALES,Unbilled ST Calc'!G657</f>
        <v>11934753.043663278</v>
      </c>
      <c r="F597" s="37">
        <f>+' NEL,SALES,Unbilled ST Calc'!J657</f>
        <v>5002313.9387971619</v>
      </c>
      <c r="G597" s="37">
        <f t="shared" si="175"/>
        <v>605025.99235292105</v>
      </c>
      <c r="H597" s="37">
        <f t="shared" si="176"/>
        <v>13808.946781077004</v>
      </c>
      <c r="I597" s="37">
        <f t="shared" si="177"/>
        <v>618834.93913399801</v>
      </c>
      <c r="J597" s="44">
        <f t="shared" si="178"/>
        <v>4.9295463574399151E-2</v>
      </c>
      <c r="K597" s="41"/>
    </row>
    <row r="598" spans="1:11" x14ac:dyDescent="0.25">
      <c r="A598" s="49"/>
      <c r="B598" s="43" t="s">
        <v>5</v>
      </c>
      <c r="C598" s="37">
        <f>+' NEL,SALES,Unbilled ST Calc'!C658</f>
        <v>12908947.30368075</v>
      </c>
      <c r="D598" s="37">
        <f>+' NEL,SALES,Unbilled ST Calc'!E658</f>
        <v>11671863.443696231</v>
      </c>
      <c r="E598" s="37">
        <f>+' NEL,SALES,Unbilled ST Calc'!G658</f>
        <v>12319556.700736374</v>
      </c>
      <c r="F598" s="37">
        <f>+' NEL,SALES,Unbilled ST Calc'!J658</f>
        <v>5650007.1958373049</v>
      </c>
      <c r="G598" s="37">
        <f t="shared" si="175"/>
        <v>575190.76091032708</v>
      </c>
      <c r="H598" s="37">
        <f t="shared" si="176"/>
        <v>14199.842034048825</v>
      </c>
      <c r="I598" s="37">
        <f t="shared" si="177"/>
        <v>589390.60294437595</v>
      </c>
      <c r="J598" s="44">
        <f t="shared" si="178"/>
        <v>4.5657526448831504E-2</v>
      </c>
      <c r="K598" s="41"/>
    </row>
    <row r="599" spans="1:11" x14ac:dyDescent="0.25">
      <c r="A599" s="49"/>
      <c r="B599" s="43" t="s">
        <v>6</v>
      </c>
      <c r="C599" s="37">
        <f>+' NEL,SALES,Unbilled ST Calc'!C659</f>
        <v>14553360.085622685</v>
      </c>
      <c r="D599" s="37">
        <f>+' NEL,SALES,Unbilled ST Calc'!E659</f>
        <v>13084648.781857163</v>
      </c>
      <c r="E599" s="37">
        <f>+' NEL,SALES,Unbilled ST Calc'!G659</f>
        <v>13919054.777139265</v>
      </c>
      <c r="F599" s="37">
        <f>+' NEL,SALES,Unbilled ST Calc'!J659</f>
        <v>6484413.1911194073</v>
      </c>
      <c r="G599" s="37">
        <f t="shared" si="175"/>
        <v>618296.61238923494</v>
      </c>
      <c r="H599" s="37">
        <f t="shared" si="176"/>
        <v>16008.696094184954</v>
      </c>
      <c r="I599" s="37">
        <f t="shared" si="177"/>
        <v>634305.30848341994</v>
      </c>
      <c r="J599" s="44">
        <f t="shared" si="178"/>
        <v>4.358480136213027E-2</v>
      </c>
      <c r="K599" s="41"/>
    </row>
    <row r="600" spans="1:11" x14ac:dyDescent="0.25">
      <c r="A600" s="49"/>
      <c r="B600" s="43" t="s">
        <v>7</v>
      </c>
      <c r="C600" s="37">
        <f>+' NEL,SALES,Unbilled ST Calc'!C660</f>
        <v>15182159.523065647</v>
      </c>
      <c r="D600" s="37">
        <f>+' NEL,SALES,Unbilled ST Calc'!E660</f>
        <v>14203049.097550884</v>
      </c>
      <c r="E600" s="37">
        <f>+' NEL,SALES,Unbilled ST Calc'!G660</f>
        <v>14511339.953274598</v>
      </c>
      <c r="F600" s="37">
        <f>+' NEL,SALES,Unbilled ST Calc'!J660</f>
        <v>6792704.0468431236</v>
      </c>
      <c r="G600" s="37">
        <f t="shared" si="175"/>
        <v>654119.19431567658</v>
      </c>
      <c r="H600" s="37">
        <f t="shared" si="176"/>
        <v>16700.375475372213</v>
      </c>
      <c r="I600" s="37">
        <f t="shared" si="177"/>
        <v>670819.56979104877</v>
      </c>
      <c r="J600" s="44">
        <f t="shared" si="178"/>
        <v>4.4184726736133911E-2</v>
      </c>
      <c r="K600" s="41"/>
    </row>
    <row r="601" spans="1:11" x14ac:dyDescent="0.25">
      <c r="A601" s="49"/>
      <c r="B601" s="43" t="s">
        <v>8</v>
      </c>
      <c r="C601" s="37">
        <f>+' NEL,SALES,Unbilled ST Calc'!C661</f>
        <v>16091940.772418832</v>
      </c>
      <c r="D601" s="37">
        <f>+' NEL,SALES,Unbilled ST Calc'!E661</f>
        <v>14997487.787379384</v>
      </c>
      <c r="E601" s="37">
        <f>+' NEL,SALES,Unbilled ST Calc'!G661</f>
        <v>15343071.142046429</v>
      </c>
      <c r="F601" s="37">
        <f>+' NEL,SALES,Unbilled ST Calc'!J661</f>
        <v>7138287.4015101669</v>
      </c>
      <c r="G601" s="37">
        <f t="shared" si="175"/>
        <v>731168.49552274251</v>
      </c>
      <c r="H601" s="37">
        <f t="shared" si="176"/>
        <v>17701.134849660717</v>
      </c>
      <c r="I601" s="37">
        <f t="shared" si="177"/>
        <v>748869.63037240319</v>
      </c>
      <c r="J601" s="44">
        <f t="shared" si="178"/>
        <v>4.6536936778685284E-2</v>
      </c>
      <c r="K601" s="41"/>
    </row>
    <row r="602" spans="1:11" x14ac:dyDescent="0.25">
      <c r="A602" s="49"/>
      <c r="B602" s="43" t="s">
        <v>9</v>
      </c>
      <c r="C602" s="37">
        <f>+' NEL,SALES,Unbilled ST Calc'!C662</f>
        <v>16366684.590856427</v>
      </c>
      <c r="D602" s="37">
        <f>+' NEL,SALES,Unbilled ST Calc'!E662</f>
        <v>15177298.29424064</v>
      </c>
      <c r="E602" s="37">
        <f>+' NEL,SALES,Unbilled ST Calc'!G662</f>
        <v>15563301.360421451</v>
      </c>
      <c r="F602" s="37">
        <f>+' NEL,SALES,Unbilled ST Calc'!J662</f>
        <v>7524290.4676909763</v>
      </c>
      <c r="G602" s="37">
        <f t="shared" si="175"/>
        <v>785379.87738503446</v>
      </c>
      <c r="H602" s="37">
        <f t="shared" si="176"/>
        <v>18003.35304994207</v>
      </c>
      <c r="I602" s="37">
        <f t="shared" si="177"/>
        <v>803383.23043497652</v>
      </c>
      <c r="J602" s="44">
        <f t="shared" si="178"/>
        <v>4.90864979999555E-2</v>
      </c>
      <c r="K602" s="41"/>
    </row>
    <row r="603" spans="1:11" x14ac:dyDescent="0.25">
      <c r="A603" s="49"/>
      <c r="B603" s="43" t="s">
        <v>10</v>
      </c>
      <c r="C603" s="37">
        <f>+' NEL,SALES,Unbilled ST Calc'!C663</f>
        <v>15136869.210955204</v>
      </c>
      <c r="D603" s="37">
        <f>+' NEL,SALES,Unbilled ST Calc'!E663</f>
        <v>14873280.525200058</v>
      </c>
      <c r="E603" s="37">
        <f>+' NEL,SALES,Unbilled ST Calc'!G663</f>
        <v>14395360.463895455</v>
      </c>
      <c r="F603" s="37">
        <f>+' NEL,SALES,Unbilled ST Calc'!J663</f>
        <v>7046370.4063863726</v>
      </c>
      <c r="G603" s="37">
        <f>+I603-H603</f>
        <v>724858.19092769874</v>
      </c>
      <c r="H603" s="37">
        <f t="shared" si="176"/>
        <v>16650.556132050726</v>
      </c>
      <c r="I603" s="37">
        <f>+C603-E603</f>
        <v>741508.74705974944</v>
      </c>
      <c r="J603" s="44">
        <f t="shared" si="178"/>
        <v>4.8986929643488469E-2</v>
      </c>
      <c r="K603" s="41"/>
    </row>
    <row r="604" spans="1:11" x14ac:dyDescent="0.25">
      <c r="A604" s="49"/>
      <c r="B604" s="43" t="s">
        <v>11</v>
      </c>
      <c r="C604" s="37">
        <f>+' NEL,SALES,Unbilled ST Calc'!C664</f>
        <v>14249684.101541569</v>
      </c>
      <c r="D604" s="37">
        <f>+' NEL,SALES,Unbilled ST Calc'!E664</f>
        <v>13794739.27686505</v>
      </c>
      <c r="E604" s="37">
        <f>+' NEL,SALES,Unbilled ST Calc'!G664</f>
        <v>13551229.426541723</v>
      </c>
      <c r="F604" s="37">
        <f>+' NEL,SALES,Unbilled ST Calc'!J664</f>
        <v>6802860.5560630448</v>
      </c>
      <c r="G604" s="37">
        <f>+I604-H604</f>
        <v>682780.0224881504</v>
      </c>
      <c r="H604" s="37">
        <f t="shared" si="176"/>
        <v>15674.652511695727</v>
      </c>
      <c r="I604" s="37">
        <f>+C604-E604</f>
        <v>698454.67499984615</v>
      </c>
      <c r="J604" s="44">
        <f t="shared" si="178"/>
        <v>4.9015449747709522E-2</v>
      </c>
      <c r="K604" s="41"/>
    </row>
    <row r="605" spans="1:11" x14ac:dyDescent="0.25">
      <c r="A605" s="49"/>
      <c r="B605" s="43" t="s">
        <v>12</v>
      </c>
      <c r="C605" s="37">
        <f>+' NEL,SALES,Unbilled ST Calc'!C665</f>
        <v>12058343.918750864</v>
      </c>
      <c r="D605" s="37">
        <f>+' NEL,SALES,Unbilled ST Calc'!E665</f>
        <v>12175751.382185545</v>
      </c>
      <c r="E605" s="37">
        <f>+' NEL,SALES,Unbilled ST Calc'!G665</f>
        <v>11533163.594771009</v>
      </c>
      <c r="F605" s="37">
        <f>+' NEL,SALES,Unbilled ST Calc'!J665</f>
        <v>6160272.7686485099</v>
      </c>
      <c r="G605" s="37">
        <f>+I605-H605</f>
        <v>511916.14566922863</v>
      </c>
      <c r="H605" s="37">
        <f t="shared" si="176"/>
        <v>13264.17831062595</v>
      </c>
      <c r="I605" s="37">
        <f>+C605-E605</f>
        <v>525180.32397985458</v>
      </c>
      <c r="J605" s="44">
        <f t="shared" si="178"/>
        <v>4.3553271288206762E-2</v>
      </c>
      <c r="K605" s="41"/>
    </row>
    <row r="606" spans="1:11" x14ac:dyDescent="0.25">
      <c r="A606" s="49"/>
      <c r="B606" s="43" t="s">
        <v>13</v>
      </c>
      <c r="C606" s="37">
        <f>+' NEL,SALES,Unbilled ST Calc'!C666</f>
        <v>12394153.285643131</v>
      </c>
      <c r="D606" s="37">
        <f>+' NEL,SALES,Unbilled ST Calc'!E666</f>
        <v>12051283.972359408</v>
      </c>
      <c r="E606" s="37">
        <f>+' NEL,SALES,Unbilled ST Calc'!G666</f>
        <v>11801360.138123954</v>
      </c>
      <c r="F606" s="37">
        <f>+' NEL,SALES,Unbilled ST Calc'!J666</f>
        <v>5910348.9344130559</v>
      </c>
      <c r="G606" s="37">
        <f>+I606-H606</f>
        <v>579159.57890496938</v>
      </c>
      <c r="H606" s="37">
        <f t="shared" si="176"/>
        <v>13633.568614207445</v>
      </c>
      <c r="I606" s="37">
        <f>+C606-E606</f>
        <v>592793.14751917683</v>
      </c>
      <c r="J606" s="44">
        <f t="shared" si="178"/>
        <v>4.7828450549005523E-2</v>
      </c>
      <c r="K606" s="41"/>
    </row>
    <row r="607" spans="1:11" x14ac:dyDescent="0.25">
      <c r="A607" s="51"/>
      <c r="B607" s="43"/>
      <c r="C607" s="37"/>
      <c r="D607" s="37"/>
      <c r="E607" s="37"/>
      <c r="F607" s="37"/>
      <c r="G607" s="37"/>
      <c r="H607" s="37"/>
      <c r="I607" s="37"/>
      <c r="J607" s="44"/>
      <c r="K607" s="41"/>
    </row>
    <row r="608" spans="1:11" x14ac:dyDescent="0.25">
      <c r="A608" s="24" t="s">
        <v>101</v>
      </c>
      <c r="B608" s="43" t="s">
        <v>96</v>
      </c>
      <c r="C608" s="37">
        <f t="shared" ref="C608:I608" si="179">SUM(C595:C606)</f>
        <v>165361591.13739875</v>
      </c>
      <c r="D608" s="37">
        <f t="shared" si="179"/>
        <v>157465369.28768393</v>
      </c>
      <c r="E608" s="37">
        <f t="shared" si="179"/>
        <v>157536241.67733306</v>
      </c>
      <c r="F608" s="37">
        <f t="shared" si="179"/>
        <v>74037391.873524144</v>
      </c>
      <c r="G608" s="37">
        <f t="shared" si="179"/>
        <v>7643451.7098145662</v>
      </c>
      <c r="H608" s="37">
        <f t="shared" si="179"/>
        <v>181897.75025113867</v>
      </c>
      <c r="I608" s="37">
        <f t="shared" si="179"/>
        <v>7825349.4600657057</v>
      </c>
      <c r="J608" s="44">
        <f>(I608/C608)</f>
        <v>4.7322654591316987E-2</v>
      </c>
      <c r="K608" s="41"/>
    </row>
    <row r="609" spans="1:11" x14ac:dyDescent="0.25">
      <c r="A609" s="24"/>
      <c r="B609" s="43"/>
      <c r="C609" s="37"/>
      <c r="D609" s="37"/>
      <c r="E609" s="37"/>
      <c r="F609" s="37"/>
      <c r="G609" s="37"/>
      <c r="H609" s="37"/>
      <c r="I609" s="37"/>
      <c r="J609" s="44"/>
      <c r="K609" s="41"/>
    </row>
    <row r="610" spans="1:11" x14ac:dyDescent="0.25">
      <c r="A610" s="24"/>
      <c r="B610" s="43"/>
      <c r="C610" s="37"/>
      <c r="D610" s="37"/>
      <c r="E610" s="37"/>
      <c r="F610" s="37"/>
      <c r="G610" s="37"/>
      <c r="H610" s="37"/>
      <c r="I610" s="37"/>
      <c r="J610" s="44"/>
      <c r="K610" s="41"/>
    </row>
    <row r="611" spans="1:11" x14ac:dyDescent="0.25">
      <c r="A611" s="24">
        <f>+A595+1</f>
        <v>2044</v>
      </c>
      <c r="B611" s="43" t="s">
        <v>2</v>
      </c>
      <c r="C611" s="37">
        <f>+' NEL,SALES,Unbilled ST Calc'!C669</f>
        <v>12520712.379312005</v>
      </c>
      <c r="D611" s="37">
        <f>+' NEL,SALES,Unbilled ST Calc'!E669</f>
        <v>12702718.748763511</v>
      </c>
      <c r="E611" s="37">
        <f>+' NEL,SALES,Unbilled ST Calc'!G669</f>
        <v>11888382.198064774</v>
      </c>
      <c r="F611" s="37">
        <f>+' NEL,SALES,Unbilled ST Calc'!J669</f>
        <v>5096012.3837143201</v>
      </c>
      <c r="G611" s="37">
        <f>+I611-H611</f>
        <v>618557.39762998745</v>
      </c>
      <c r="H611" s="37">
        <f>+C611*0.0011</f>
        <v>13772.783617243207</v>
      </c>
      <c r="I611" s="37">
        <f>+C611-E611</f>
        <v>632330.18124723062</v>
      </c>
      <c r="J611" s="44">
        <f>(I611/C611)</f>
        <v>5.0502731960525737E-2</v>
      </c>
      <c r="K611" s="41"/>
    </row>
    <row r="612" spans="1:11" x14ac:dyDescent="0.25">
      <c r="A612" s="49"/>
      <c r="B612" s="43" t="s">
        <v>3</v>
      </c>
      <c r="C612" s="37">
        <f>+' NEL,SALES,Unbilled ST Calc'!C670</f>
        <v>11634697.499788892</v>
      </c>
      <c r="D612" s="37">
        <f>+' NEL,SALES,Unbilled ST Calc'!E670</f>
        <v>11601571.455378652</v>
      </c>
      <c r="E612" s="37">
        <f>+' NEL,SALES,Unbilled ST Calc'!G670</f>
        <v>11050637.583733995</v>
      </c>
      <c r="F612" s="37">
        <f>+' NEL,SALES,Unbilled ST Calc'!J670</f>
        <v>4545078.5120696621</v>
      </c>
      <c r="G612" s="37">
        <f t="shared" ref="G612:G618" si="180">+I612-H612</f>
        <v>571261.7488051292</v>
      </c>
      <c r="H612" s="37">
        <f t="shared" ref="H612:H622" si="181">+C612*0.0011</f>
        <v>12798.167249767781</v>
      </c>
      <c r="I612" s="37">
        <f t="shared" ref="I612:I618" si="182">+C612-E612</f>
        <v>584059.91605489701</v>
      </c>
      <c r="J612" s="44">
        <f t="shared" ref="J612:J622" si="183">(I612/C612)</f>
        <v>5.0199836829921414E-2</v>
      </c>
      <c r="K612" s="41"/>
    </row>
    <row r="613" spans="1:11" x14ac:dyDescent="0.25">
      <c r="A613" s="49"/>
      <c r="B613" s="43" t="s">
        <v>4</v>
      </c>
      <c r="C613" s="37">
        <f>+' NEL,SALES,Unbilled ST Calc'!C671</f>
        <v>12705856.068874324</v>
      </c>
      <c r="D613" s="37">
        <f>+' NEL,SALES,Unbilled ST Calc'!E671</f>
        <v>11561604.272941232</v>
      </c>
      <c r="E613" s="37">
        <f>+' NEL,SALES,Unbilled ST Calc'!G671</f>
        <v>12079515.003849572</v>
      </c>
      <c r="F613" s="37">
        <f>+' NEL,SALES,Unbilled ST Calc'!J671</f>
        <v>5062989.2429780029</v>
      </c>
      <c r="G613" s="37">
        <f t="shared" si="180"/>
        <v>612364.62334899046</v>
      </c>
      <c r="H613" s="37">
        <f t="shared" si="181"/>
        <v>13976.441675761756</v>
      </c>
      <c r="I613" s="37">
        <f t="shared" si="182"/>
        <v>626341.06502475217</v>
      </c>
      <c r="J613" s="44">
        <f t="shared" si="183"/>
        <v>4.9295463574399116E-2</v>
      </c>
      <c r="K613" s="41"/>
    </row>
    <row r="614" spans="1:11" x14ac:dyDescent="0.25">
      <c r="A614" s="49"/>
      <c r="B614" s="43" t="s">
        <v>5</v>
      </c>
      <c r="C614" s="37">
        <f>+' NEL,SALES,Unbilled ST Calc'!C672</f>
        <v>13065550.716186021</v>
      </c>
      <c r="D614" s="37">
        <f>+' NEL,SALES,Unbilled ST Calc'!E672</f>
        <v>11813449.622154344</v>
      </c>
      <c r="E614" s="37">
        <f>+' NEL,SALES,Unbilled ST Calc'!G672</f>
        <v>12469009.988793209</v>
      </c>
      <c r="F614" s="37">
        <f>+' NEL,SALES,Unbilled ST Calc'!J672</f>
        <v>5718549.6096168682</v>
      </c>
      <c r="G614" s="37">
        <f t="shared" si="180"/>
        <v>582168.62160500675</v>
      </c>
      <c r="H614" s="37">
        <f t="shared" si="181"/>
        <v>14372.105787804623</v>
      </c>
      <c r="I614" s="37">
        <f t="shared" si="182"/>
        <v>596540.72739281133</v>
      </c>
      <c r="J614" s="44">
        <f t="shared" si="183"/>
        <v>4.5657526448831406E-2</v>
      </c>
      <c r="K614" s="41"/>
    </row>
    <row r="615" spans="1:11" x14ac:dyDescent="0.25">
      <c r="A615" s="49"/>
      <c r="B615" s="43" t="s">
        <v>6</v>
      </c>
      <c r="C615" s="37">
        <f>+' NEL,SALES,Unbilled ST Calc'!C673</f>
        <v>14729694.711553743</v>
      </c>
      <c r="D615" s="37">
        <f>+' NEL,SALES,Unbilled ST Calc'!E673</f>
        <v>13243272.437033165</v>
      </c>
      <c r="E615" s="37">
        <f>+' NEL,SALES,Unbilled ST Calc'!G673</f>
        <v>14087703.893425852</v>
      </c>
      <c r="F615" s="37">
        <f>+' NEL,SALES,Unbilled ST Calc'!J673</f>
        <v>6562981.0660095541</v>
      </c>
      <c r="G615" s="37">
        <f t="shared" si="180"/>
        <v>625788.15394518198</v>
      </c>
      <c r="H615" s="37">
        <f t="shared" si="181"/>
        <v>16202.664182709119</v>
      </c>
      <c r="I615" s="37">
        <f t="shared" si="182"/>
        <v>641990.81812789105</v>
      </c>
      <c r="J615" s="44">
        <f t="shared" si="183"/>
        <v>4.3584801362130297E-2</v>
      </c>
      <c r="K615" s="41"/>
    </row>
    <row r="616" spans="1:11" x14ac:dyDescent="0.25">
      <c r="A616" s="49"/>
      <c r="B616" s="43" t="s">
        <v>7</v>
      </c>
      <c r="C616" s="37">
        <f>+' NEL,SALES,Unbilled ST Calc'!C674</f>
        <v>15365902.480898479</v>
      </c>
      <c r="D616" s="37">
        <f>+' NEL,SALES,Unbilled ST Calc'!E674</f>
        <v>14375032.206929095</v>
      </c>
      <c r="E616" s="37">
        <f>+' NEL,SALES,Unbilled ST Calc'!G674</f>
        <v>14686964.278725896</v>
      </c>
      <c r="F616" s="37">
        <f>+' NEL,SALES,Unbilled ST Calc'!J674</f>
        <v>6874913.137806356</v>
      </c>
      <c r="G616" s="37">
        <f t="shared" si="180"/>
        <v>662035.70944359468</v>
      </c>
      <c r="H616" s="37">
        <f t="shared" si="181"/>
        <v>16902.492728988327</v>
      </c>
      <c r="I616" s="37">
        <f t="shared" si="182"/>
        <v>678938.20217258297</v>
      </c>
      <c r="J616" s="44">
        <f t="shared" si="183"/>
        <v>4.4184726736134015E-2</v>
      </c>
      <c r="K616" s="41"/>
    </row>
    <row r="617" spans="1:11" x14ac:dyDescent="0.25">
      <c r="A617" s="49"/>
      <c r="B617" s="43" t="s">
        <v>8</v>
      </c>
      <c r="C617" s="37">
        <f>+' NEL,SALES,Unbilled ST Calc'!C675</f>
        <v>16286426.40189762</v>
      </c>
      <c r="D617" s="37">
        <f>+' NEL,SALES,Unbilled ST Calc'!E675</f>
        <v>15178859.095820479</v>
      </c>
      <c r="E617" s="37">
        <f>+' NEL,SALES,Unbilled ST Calc'!G675</f>
        <v>15528506.006081799</v>
      </c>
      <c r="F617" s="37">
        <f>+' NEL,SALES,Unbilled ST Calc'!J675</f>
        <v>7224560.0480676731</v>
      </c>
      <c r="G617" s="37">
        <f t="shared" si="180"/>
        <v>740005.32677373395</v>
      </c>
      <c r="H617" s="37">
        <f t="shared" si="181"/>
        <v>17915.069042087383</v>
      </c>
      <c r="I617" s="37">
        <f t="shared" si="182"/>
        <v>757920.39581582136</v>
      </c>
      <c r="J617" s="44">
        <f t="shared" si="183"/>
        <v>4.6536936778685339E-2</v>
      </c>
      <c r="K617" s="41"/>
    </row>
    <row r="618" spans="1:11" x14ac:dyDescent="0.25">
      <c r="A618" s="49"/>
      <c r="B618" s="43" t="s">
        <v>9</v>
      </c>
      <c r="C618" s="37">
        <f>+' NEL,SALES,Unbilled ST Calc'!C676</f>
        <v>16564464.459708204</v>
      </c>
      <c r="D618" s="37">
        <f>+' NEL,SALES,Unbilled ST Calc'!E676</f>
        <v>15360716.731763687</v>
      </c>
      <c r="E618" s="37">
        <f>+' NEL,SALES,Unbilled ST Calc'!G676</f>
        <v>15751372.908136405</v>
      </c>
      <c r="F618" s="37">
        <f>+' NEL,SALES,Unbilled ST Calc'!J676</f>
        <v>7615216.2244403912</v>
      </c>
      <c r="G618" s="37">
        <f t="shared" si="180"/>
        <v>794870.64066612045</v>
      </c>
      <c r="H618" s="37">
        <f t="shared" si="181"/>
        <v>18220.910905679026</v>
      </c>
      <c r="I618" s="37">
        <f t="shared" si="182"/>
        <v>813091.55157179944</v>
      </c>
      <c r="J618" s="44">
        <f t="shared" si="183"/>
        <v>4.9086497999955424E-2</v>
      </c>
      <c r="K618" s="41"/>
    </row>
    <row r="619" spans="1:11" x14ac:dyDescent="0.25">
      <c r="A619" s="49"/>
      <c r="B619" s="43" t="s">
        <v>10</v>
      </c>
      <c r="C619" s="37">
        <f>+' NEL,SALES,Unbilled ST Calc'!C677</f>
        <v>15319697.280732315</v>
      </c>
      <c r="D619" s="37">
        <f>+' NEL,SALES,Unbilled ST Calc'!E677</f>
        <v>15052969.793630818</v>
      </c>
      <c r="E619" s="37">
        <f>+' NEL,SALES,Unbilled ST Calc'!G677</f>
        <v>14569232.347881541</v>
      </c>
      <c r="F619" s="37">
        <f>+' NEL,SALES,Unbilled ST Calc'!J677</f>
        <v>7131478.7786911149</v>
      </c>
      <c r="G619" s="37">
        <f>+I619-H619</f>
        <v>733613.26584196882</v>
      </c>
      <c r="H619" s="37">
        <f t="shared" si="181"/>
        <v>16851.667008805547</v>
      </c>
      <c r="I619" s="37">
        <f>+C619-E619</f>
        <v>750464.93285077438</v>
      </c>
      <c r="J619" s="44">
        <f t="shared" si="183"/>
        <v>4.8986929643488393E-2</v>
      </c>
      <c r="K619" s="41"/>
    </row>
    <row r="620" spans="1:11" x14ac:dyDescent="0.25">
      <c r="A620" s="49"/>
      <c r="B620" s="43" t="s">
        <v>11</v>
      </c>
      <c r="C620" s="37">
        <f>+' NEL,SALES,Unbilled ST Calc'!C678</f>
        <v>14421579.75363831</v>
      </c>
      <c r="D620" s="37">
        <f>+' NEL,SALES,Unbilled ST Calc'!E678</f>
        <v>13961254.033993073</v>
      </c>
      <c r="E620" s="37">
        <f>+' NEL,SALES,Unbilled ST Calc'!G678</f>
        <v>13714699.535941266</v>
      </c>
      <c r="F620" s="37">
        <f>+' NEL,SALES,Unbilled ST Calc'!J678</f>
        <v>6884924.2806393066</v>
      </c>
      <c r="G620" s="37">
        <f>+I620-H620</f>
        <v>691016.47996804269</v>
      </c>
      <c r="H620" s="37">
        <f t="shared" si="181"/>
        <v>15863.737729002143</v>
      </c>
      <c r="I620" s="37">
        <f>+C620-E620</f>
        <v>706880.21769704483</v>
      </c>
      <c r="J620" s="44">
        <f t="shared" si="183"/>
        <v>4.9015449747709605E-2</v>
      </c>
      <c r="K620" s="41"/>
    </row>
    <row r="621" spans="1:11" x14ac:dyDescent="0.25">
      <c r="A621" s="49"/>
      <c r="B621" s="43" t="s">
        <v>12</v>
      </c>
      <c r="C621" s="37">
        <f>+' NEL,SALES,Unbilled ST Calc'!C679</f>
        <v>12203664.107601393</v>
      </c>
      <c r="D621" s="37">
        <f>+' NEL,SALES,Unbilled ST Calc'!E679</f>
        <v>12322566.08042671</v>
      </c>
      <c r="E621" s="37">
        <f>+' NEL,SALES,Unbilled ST Calc'!G679</f>
        <v>11672154.614012877</v>
      </c>
      <c r="F621" s="37">
        <f>+' NEL,SALES,Unbilled ST Calc'!J679</f>
        <v>6234512.8142254744</v>
      </c>
      <c r="G621" s="37">
        <f>+I621-H621</f>
        <v>518085.46307015495</v>
      </c>
      <c r="H621" s="37">
        <f t="shared" si="181"/>
        <v>13424.030518361533</v>
      </c>
      <c r="I621" s="37">
        <f>+C621-E621</f>
        <v>531509.49358851649</v>
      </c>
      <c r="J621" s="44">
        <f t="shared" si="183"/>
        <v>4.3553271288206873E-2</v>
      </c>
      <c r="K621" s="41"/>
    </row>
    <row r="622" spans="1:11" x14ac:dyDescent="0.25">
      <c r="A622" s="49"/>
      <c r="B622" s="43" t="s">
        <v>13</v>
      </c>
      <c r="C622" s="37">
        <f>+' NEL,SALES,Unbilled ST Calc'!C680</f>
        <v>12543310.561997369</v>
      </c>
      <c r="D622" s="37">
        <f>+' NEL,SALES,Unbilled ST Calc'!E680</f>
        <v>12196419.315571237</v>
      </c>
      <c r="E622" s="37">
        <f>+' NEL,SALES,Unbilled ST Calc'!G680</f>
        <v>11943383.453062059</v>
      </c>
      <c r="F622" s="37">
        <f>+' NEL,SALES,Unbilled ST Calc'!J680</f>
        <v>5981476.9517162954</v>
      </c>
      <c r="G622" s="37">
        <f>+I622-H622</f>
        <v>586129.46731711249</v>
      </c>
      <c r="H622" s="37">
        <f t="shared" si="181"/>
        <v>13797.641618197107</v>
      </c>
      <c r="I622" s="37">
        <f>+C622-E622</f>
        <v>599927.10893530957</v>
      </c>
      <c r="J622" s="44">
        <f t="shared" si="183"/>
        <v>4.7828450549005502E-2</v>
      </c>
      <c r="K622" s="41"/>
    </row>
    <row r="623" spans="1:11" x14ac:dyDescent="0.25">
      <c r="A623" s="51"/>
      <c r="B623" s="43"/>
      <c r="C623" s="37"/>
      <c r="D623" s="37"/>
      <c r="E623" s="37"/>
      <c r="F623" s="37"/>
      <c r="G623" s="37"/>
      <c r="H623" s="37"/>
      <c r="I623" s="37"/>
      <c r="J623" s="44"/>
      <c r="K623" s="41"/>
    </row>
    <row r="624" spans="1:11" x14ac:dyDescent="0.25">
      <c r="A624" s="24" t="s">
        <v>101</v>
      </c>
      <c r="B624" s="43" t="s">
        <v>96</v>
      </c>
      <c r="C624" s="37">
        <f t="shared" ref="C624:I624" si="184">SUM(C611:C622)</f>
        <v>167361556.4221887</v>
      </c>
      <c r="D624" s="37">
        <f t="shared" si="184"/>
        <v>159370433.79440606</v>
      </c>
      <c r="E624" s="37">
        <f t="shared" si="184"/>
        <v>159441561.81170923</v>
      </c>
      <c r="F624" s="37">
        <f t="shared" si="184"/>
        <v>74932693.049975008</v>
      </c>
      <c r="G624" s="37">
        <f t="shared" si="184"/>
        <v>7735896.8984150253</v>
      </c>
      <c r="H624" s="37">
        <f t="shared" si="184"/>
        <v>184097.71206440756</v>
      </c>
      <c r="I624" s="37">
        <f t="shared" si="184"/>
        <v>7919994.6104794312</v>
      </c>
      <c r="J624" s="44">
        <f>(I624/C624)</f>
        <v>4.7322663458628081E-2</v>
      </c>
      <c r="K624" s="41"/>
    </row>
    <row r="625" spans="1:11" x14ac:dyDescent="0.25">
      <c r="A625" s="24"/>
      <c r="B625" s="43"/>
      <c r="C625" s="37"/>
      <c r="D625" s="37"/>
      <c r="E625" s="37"/>
      <c r="F625" s="37"/>
      <c r="G625" s="37"/>
      <c r="H625" s="37"/>
      <c r="I625" s="37"/>
      <c r="J625" s="44"/>
      <c r="K625" s="41"/>
    </row>
    <row r="626" spans="1:11" x14ac:dyDescent="0.25">
      <c r="A626" s="24"/>
      <c r="B626" s="43"/>
      <c r="C626" s="37"/>
      <c r="D626" s="37"/>
      <c r="E626" s="37"/>
      <c r="F626" s="37"/>
      <c r="G626" s="37"/>
      <c r="H626" s="37"/>
      <c r="I626" s="37"/>
      <c r="J626" s="44"/>
      <c r="K626" s="41"/>
    </row>
    <row r="627" spans="1:11" x14ac:dyDescent="0.25">
      <c r="A627" s="24">
        <f>+A611+1</f>
        <v>2045</v>
      </c>
      <c r="B627" s="43" t="s">
        <v>2</v>
      </c>
      <c r="C627" s="37">
        <f>+' NEL,SALES,Unbilled ST Calc'!C683</f>
        <v>12671381.62487947</v>
      </c>
      <c r="D627" s="37">
        <f>+' NEL,SALES,Unbilled ST Calc'!E683</f>
        <v>12855583.428050486</v>
      </c>
      <c r="E627" s="37">
        <f>+' NEL,SALES,Unbilled ST Calc'!G683</f>
        <v>12031442.235108651</v>
      </c>
      <c r="F627" s="37">
        <f>+' NEL,SALES,Unbilled ST Calc'!J683</f>
        <v>5157335.7587744612</v>
      </c>
      <c r="G627" s="37">
        <f>+I627-H627</f>
        <v>626000.86998345144</v>
      </c>
      <c r="H627" s="37">
        <f>+C627*0.0011</f>
        <v>13938.519787367419</v>
      </c>
      <c r="I627" s="37">
        <f>+C627-E627</f>
        <v>639939.38977081887</v>
      </c>
      <c r="J627" s="44">
        <f>(I627/C627)</f>
        <v>5.050273196052573E-2</v>
      </c>
      <c r="K627" s="41"/>
    </row>
    <row r="628" spans="1:11" x14ac:dyDescent="0.25">
      <c r="A628" s="49"/>
      <c r="B628" s="43" t="s">
        <v>3</v>
      </c>
      <c r="C628" s="37">
        <f>+' NEL,SALES,Unbilled ST Calc'!C684</f>
        <v>11774622.291548293</v>
      </c>
      <c r="D628" s="37">
        <f>+' NEL,SALES,Unbilled ST Calc'!E684</f>
        <v>11741133.993803173</v>
      </c>
      <c r="E628" s="37">
        <f>+' NEL,SALES,Unbilled ST Calc'!G684</f>
        <v>11183538.173778614</v>
      </c>
      <c r="F628" s="37">
        <f>+' NEL,SALES,Unbilled ST Calc'!J684</f>
        <v>4599739.938749902</v>
      </c>
      <c r="G628" s="37">
        <f t="shared" ref="G628:G634" si="185">+I628-H628</f>
        <v>578132.03324897587</v>
      </c>
      <c r="H628" s="37">
        <f t="shared" ref="H628:H638" si="186">+C628*0.0011</f>
        <v>12952.084520703123</v>
      </c>
      <c r="I628" s="37">
        <f t="shared" ref="I628:I634" si="187">+C628-E628</f>
        <v>591084.11776967905</v>
      </c>
      <c r="J628" s="44">
        <f t="shared" ref="J628:J638" si="188">(I628/C628)</f>
        <v>5.0199836829921358E-2</v>
      </c>
      <c r="K628" s="41"/>
    </row>
    <row r="629" spans="1:11" x14ac:dyDescent="0.25">
      <c r="A629" s="49"/>
      <c r="B629" s="43" t="s">
        <v>4</v>
      </c>
      <c r="C629" s="37">
        <f>+' NEL,SALES,Unbilled ST Calc'!C685</f>
        <v>12858682.677461745</v>
      </c>
      <c r="D629" s="37">
        <f>+' NEL,SALES,Unbilled ST Calc'!E685</f>
        <v>11700660.787232064</v>
      </c>
      <c r="E629" s="37">
        <f>+' NEL,SALES,Unbilled ST Calc'!G685</f>
        <v>12224807.953920173</v>
      </c>
      <c r="F629" s="37">
        <f>+' NEL,SALES,Unbilled ST Calc'!J685</f>
        <v>5123887.105438008</v>
      </c>
      <c r="G629" s="37">
        <f t="shared" si="185"/>
        <v>619730.17259636475</v>
      </c>
      <c r="H629" s="37">
        <f t="shared" si="186"/>
        <v>14144.55094520792</v>
      </c>
      <c r="I629" s="37">
        <f t="shared" si="187"/>
        <v>633874.72354157269</v>
      </c>
      <c r="J629" s="44">
        <f t="shared" si="188"/>
        <v>4.9295463574399144E-2</v>
      </c>
      <c r="K629" s="41"/>
    </row>
    <row r="630" spans="1:11" x14ac:dyDescent="0.25">
      <c r="A630" s="49"/>
      <c r="B630" s="43" t="s">
        <v>5</v>
      </c>
      <c r="C630" s="37">
        <f>+' NEL,SALES,Unbilled ST Calc'!C686</f>
        <v>13222734.425102275</v>
      </c>
      <c r="D630" s="37">
        <f>+' NEL,SALES,Unbilled ST Calc'!E686</f>
        <v>11955558.175410312</v>
      </c>
      <c r="E630" s="37">
        <f>+' NEL,SALES,Unbilled ST Calc'!G686</f>
        <v>12619017.078362294</v>
      </c>
      <c r="F630" s="37">
        <f>+' NEL,SALES,Unbilled ST Calc'!J686</f>
        <v>5787346.0083899898</v>
      </c>
      <c r="G630" s="37">
        <f t="shared" si="185"/>
        <v>589172.3388723688</v>
      </c>
      <c r="H630" s="37">
        <f t="shared" si="186"/>
        <v>14545.007867612503</v>
      </c>
      <c r="I630" s="37">
        <f t="shared" si="187"/>
        <v>603717.34673998132</v>
      </c>
      <c r="J630" s="44">
        <f t="shared" si="188"/>
        <v>4.5657526448831455E-2</v>
      </c>
      <c r="K630" s="41"/>
    </row>
    <row r="631" spans="1:11" x14ac:dyDescent="0.25">
      <c r="A631" s="49"/>
      <c r="B631" s="43" t="s">
        <v>6</v>
      </c>
      <c r="C631" s="37">
        <f>+' NEL,SALES,Unbilled ST Calc'!C687</f>
        <v>14906673.207760224</v>
      </c>
      <c r="D631" s="37">
        <f>+' NEL,SALES,Unbilled ST Calc'!E687</f>
        <v>13402479.000880662</v>
      </c>
      <c r="E631" s="37">
        <f>+' NEL,SALES,Unbilled ST Calc'!G687</f>
        <v>14256968.817029804</v>
      </c>
      <c r="F631" s="37">
        <f>+' NEL,SALES,Unbilled ST Calc'!J687</f>
        <v>6641835.8245391324</v>
      </c>
      <c r="G631" s="37">
        <f t="shared" si="185"/>
        <v>633307.05020188389</v>
      </c>
      <c r="H631" s="37">
        <f t="shared" si="186"/>
        <v>16397.340528536246</v>
      </c>
      <c r="I631" s="37">
        <f t="shared" si="187"/>
        <v>649704.39073042013</v>
      </c>
      <c r="J631" s="44">
        <f t="shared" si="188"/>
        <v>4.3584801362130374E-2</v>
      </c>
      <c r="K631" s="41"/>
    </row>
    <row r="632" spans="1:11" x14ac:dyDescent="0.25">
      <c r="A632" s="49"/>
      <c r="B632" s="43" t="s">
        <v>7</v>
      </c>
      <c r="C632" s="37">
        <f>+' NEL,SALES,Unbilled ST Calc'!C688</f>
        <v>15550315.000553446</v>
      </c>
      <c r="D632" s="37">
        <f>+' NEL,SALES,Unbilled ST Calc'!E688</f>
        <v>14547642.606323978</v>
      </c>
      <c r="E632" s="37">
        <f>+' NEL,SALES,Unbilled ST Calc'!G688</f>
        <v>14863228.581593188</v>
      </c>
      <c r="F632" s="37">
        <f>+' NEL,SALES,Unbilled ST Calc'!J688</f>
        <v>6957421.7998083401</v>
      </c>
      <c r="G632" s="37">
        <f t="shared" si="185"/>
        <v>669981.07245964953</v>
      </c>
      <c r="H632" s="37">
        <f t="shared" si="186"/>
        <v>17105.34650060879</v>
      </c>
      <c r="I632" s="37">
        <f t="shared" si="187"/>
        <v>687086.41896025836</v>
      </c>
      <c r="J632" s="44">
        <f t="shared" si="188"/>
        <v>4.4184726736133932E-2</v>
      </c>
      <c r="K632" s="41"/>
    </row>
    <row r="633" spans="1:11" x14ac:dyDescent="0.25">
      <c r="A633" s="49"/>
      <c r="B633" s="43" t="s">
        <v>8</v>
      </c>
      <c r="C633" s="37">
        <f>+' NEL,SALES,Unbilled ST Calc'!C689</f>
        <v>16481609.992166055</v>
      </c>
      <c r="D633" s="37">
        <f>+' NEL,SALES,Unbilled ST Calc'!E689</f>
        <v>15360885.843956538</v>
      </c>
      <c r="E633" s="37">
        <f>+' NEL,SALES,Unbilled ST Calc'!G689</f>
        <v>15714606.349949675</v>
      </c>
      <c r="F633" s="37">
        <f>+' NEL,SALES,Unbilled ST Calc'!J689</f>
        <v>7311142.3058014782</v>
      </c>
      <c r="G633" s="37">
        <f t="shared" si="185"/>
        <v>748873.87122499803</v>
      </c>
      <c r="H633" s="37">
        <f t="shared" si="186"/>
        <v>18129.770991382662</v>
      </c>
      <c r="I633" s="37">
        <f t="shared" si="187"/>
        <v>767003.64221638069</v>
      </c>
      <c r="J633" s="44">
        <f t="shared" si="188"/>
        <v>4.653693677868536E-2</v>
      </c>
      <c r="K633" s="41"/>
    </row>
    <row r="634" spans="1:11" x14ac:dyDescent="0.25">
      <c r="A634" s="49"/>
      <c r="B634" s="43" t="s">
        <v>9</v>
      </c>
      <c r="C634" s="37">
        <f>+' NEL,SALES,Unbilled ST Calc'!C690</f>
        <v>16762958.945503863</v>
      </c>
      <c r="D634" s="37">
        <f>+' NEL,SALES,Unbilled ST Calc'!E690</f>
        <v>15544795.787007093</v>
      </c>
      <c r="E634" s="37">
        <f>+' NEL,SALES,Unbilled ST Calc'!G690</f>
        <v>15940123.994752051</v>
      </c>
      <c r="F634" s="37">
        <f>+' NEL,SALES,Unbilled ST Calc'!J690</f>
        <v>7706470.513546438</v>
      </c>
      <c r="G634" s="37">
        <f t="shared" si="185"/>
        <v>804395.69591175707</v>
      </c>
      <c r="H634" s="37">
        <f t="shared" si="186"/>
        <v>18439.254840054251</v>
      </c>
      <c r="I634" s="37">
        <f t="shared" si="187"/>
        <v>822834.95075181127</v>
      </c>
      <c r="J634" s="44">
        <f t="shared" si="188"/>
        <v>4.9086497999955486E-2</v>
      </c>
      <c r="K634" s="41"/>
    </row>
    <row r="635" spans="1:11" x14ac:dyDescent="0.25">
      <c r="A635" s="49"/>
      <c r="B635" s="43" t="s">
        <v>10</v>
      </c>
      <c r="C635" s="37">
        <f>+' NEL,SALES,Unbilled ST Calc'!C691</f>
        <v>15503191.339852428</v>
      </c>
      <c r="D635" s="37">
        <f>+' NEL,SALES,Unbilled ST Calc'!E691</f>
        <v>15233310.934006592</v>
      </c>
      <c r="E635" s="37">
        <f>+' NEL,SALES,Unbilled ST Calc'!G691</f>
        <v>14743737.596437538</v>
      </c>
      <c r="F635" s="37">
        <f>+' NEL,SALES,Unbilled ST Calc'!J691</f>
        <v>7216897.1759773847</v>
      </c>
      <c r="G635" s="37">
        <f>+I635-H635</f>
        <v>742400.23294105229</v>
      </c>
      <c r="H635" s="37">
        <f t="shared" si="186"/>
        <v>17053.510473837672</v>
      </c>
      <c r="I635" s="37">
        <f>+C635-E635</f>
        <v>759453.74341489002</v>
      </c>
      <c r="J635" s="44">
        <f t="shared" si="188"/>
        <v>4.8986929643488428E-2</v>
      </c>
      <c r="K635" s="41"/>
    </row>
    <row r="636" spans="1:11" x14ac:dyDescent="0.25">
      <c r="A636" s="49"/>
      <c r="B636" s="43" t="s">
        <v>11</v>
      </c>
      <c r="C636" s="37">
        <f>+' NEL,SALES,Unbilled ST Calc'!C692</f>
        <v>14594098.929777617</v>
      </c>
      <c r="D636" s="37">
        <f>+' NEL,SALES,Unbilled ST Calc'!E692</f>
        <v>14128374.104770698</v>
      </c>
      <c r="E636" s="37">
        <f>+' NEL,SALES,Unbilled ST Calc'!G692</f>
        <v>13878762.607071999</v>
      </c>
      <c r="F636" s="37">
        <f>+' NEL,SALES,Unbilled ST Calc'!J692</f>
        <v>6967285.6782786846</v>
      </c>
      <c r="G636" s="37">
        <f>+I636-H636</f>
        <v>699282.81388286175</v>
      </c>
      <c r="H636" s="37">
        <f t="shared" si="186"/>
        <v>16053.508822755379</v>
      </c>
      <c r="I636" s="37">
        <f>+C636-E636</f>
        <v>715336.32270561717</v>
      </c>
      <c r="J636" s="44">
        <f t="shared" si="188"/>
        <v>4.9015449747709598E-2</v>
      </c>
      <c r="K636" s="41"/>
    </row>
    <row r="637" spans="1:11" x14ac:dyDescent="0.25">
      <c r="A637" s="49"/>
      <c r="B637" s="43" t="s">
        <v>12</v>
      </c>
      <c r="C637" s="37">
        <f>+' NEL,SALES,Unbilled ST Calc'!C693</f>
        <v>12349515.768519159</v>
      </c>
      <c r="D637" s="37">
        <f>+' NEL,SALES,Unbilled ST Calc'!E693</f>
        <v>12469915.262143239</v>
      </c>
      <c r="E637" s="37">
        <f>+' NEL,SALES,Unbilled ST Calc'!G693</f>
        <v>11811653.957974857</v>
      </c>
      <c r="F637" s="37">
        <f>+' NEL,SALES,Unbilled ST Calc'!J693</f>
        <v>6309024.3741103038</v>
      </c>
      <c r="G637" s="37">
        <f>+I637-H637</f>
        <v>524277.3431989316</v>
      </c>
      <c r="H637" s="37">
        <f t="shared" si="186"/>
        <v>13584.467345371077</v>
      </c>
      <c r="I637" s="37">
        <f>+C637-E637</f>
        <v>537861.81054430269</v>
      </c>
      <c r="J637" s="44">
        <f t="shared" si="188"/>
        <v>4.3553271288206803E-2</v>
      </c>
      <c r="K637" s="41"/>
    </row>
    <row r="638" spans="1:11" x14ac:dyDescent="0.25">
      <c r="A638" s="49"/>
      <c r="B638" s="43" t="s">
        <v>13</v>
      </c>
      <c r="C638" s="37">
        <f>+' NEL,SALES,Unbilled ST Calc'!C694</f>
        <v>12693006.411890967</v>
      </c>
      <c r="D638" s="37">
        <f>+' NEL,SALES,Unbilled ST Calc'!E694</f>
        <v>12342082.160142349</v>
      </c>
      <c r="E638" s="37">
        <f>+' NEL,SALES,Unbilled ST Calc'!G694</f>
        <v>12085919.58240163</v>
      </c>
      <c r="F638" s="37">
        <f>+' NEL,SALES,Unbilled ST Calc'!J694</f>
        <v>6052861.7963695843</v>
      </c>
      <c r="G638" s="37">
        <f>+I638-H638</f>
        <v>593124.52243625722</v>
      </c>
      <c r="H638" s="37">
        <f t="shared" si="186"/>
        <v>13962.307053080065</v>
      </c>
      <c r="I638" s="37">
        <f>+C638-E638</f>
        <v>607086.82948933728</v>
      </c>
      <c r="J638" s="44">
        <f t="shared" si="188"/>
        <v>4.7828450549005537E-2</v>
      </c>
      <c r="K638" s="41"/>
    </row>
    <row r="639" spans="1:11" x14ac:dyDescent="0.25">
      <c r="A639" s="51"/>
      <c r="B639" s="43"/>
      <c r="C639" s="37"/>
      <c r="D639" s="37"/>
      <c r="E639" s="37"/>
      <c r="F639" s="37"/>
      <c r="G639" s="37"/>
      <c r="H639" s="37"/>
      <c r="I639" s="37"/>
      <c r="J639" s="44"/>
      <c r="K639" s="41"/>
    </row>
    <row r="640" spans="1:11" x14ac:dyDescent="0.25">
      <c r="A640" s="24" t="s">
        <v>101</v>
      </c>
      <c r="B640" s="43" t="s">
        <v>96</v>
      </c>
      <c r="C640" s="37">
        <f t="shared" ref="C640:I640" si="189">SUM(C627:C638)</f>
        <v>169368790.61501554</v>
      </c>
      <c r="D640" s="37">
        <f t="shared" si="189"/>
        <v>161282422.08372718</v>
      </c>
      <c r="E640" s="37">
        <f t="shared" si="189"/>
        <v>161353806.92838049</v>
      </c>
      <c r="F640" s="37">
        <f t="shared" si="189"/>
        <v>75831248.279783711</v>
      </c>
      <c r="G640" s="37">
        <f t="shared" si="189"/>
        <v>7828678.0169585524</v>
      </c>
      <c r="H640" s="37">
        <f t="shared" si="189"/>
        <v>186305.66967651714</v>
      </c>
      <c r="I640" s="37">
        <f t="shared" si="189"/>
        <v>8014983.6866350695</v>
      </c>
      <c r="J640" s="44">
        <f>(I640/C640)</f>
        <v>4.7322671771646306E-2</v>
      </c>
      <c r="K640" s="41"/>
    </row>
    <row r="641" spans="1:11" x14ac:dyDescent="0.25">
      <c r="A641" s="24"/>
      <c r="B641" s="43"/>
      <c r="C641" s="37"/>
      <c r="D641" s="37"/>
      <c r="E641" s="37"/>
      <c r="F641" s="37"/>
      <c r="G641" s="37"/>
      <c r="H641" s="37"/>
      <c r="I641" s="37"/>
      <c r="J641" s="44"/>
      <c r="K641" s="41"/>
    </row>
    <row r="642" spans="1:11" x14ac:dyDescent="0.25">
      <c r="A642" s="24"/>
      <c r="B642" s="43"/>
      <c r="C642" s="37"/>
      <c r="D642" s="37"/>
      <c r="E642" s="37"/>
      <c r="F642" s="37"/>
      <c r="G642" s="37"/>
      <c r="H642" s="37"/>
      <c r="I642" s="37"/>
      <c r="J642" s="44"/>
      <c r="K642" s="41"/>
    </row>
    <row r="643" spans="1:11" x14ac:dyDescent="0.25">
      <c r="A643" s="24">
        <f>+A627+1</f>
        <v>2046</v>
      </c>
      <c r="B643" s="43" t="s">
        <v>2</v>
      </c>
      <c r="C643" s="37">
        <f>+' NEL,SALES,Unbilled ST Calc'!C697</f>
        <v>12822593.290181164</v>
      </c>
      <c r="D643" s="37">
        <f>+' NEL,SALES,Unbilled ST Calc'!E697</f>
        <v>13008999.192339782</v>
      </c>
      <c r="E643" s="37">
        <f>+' NEL,SALES,Unbilled ST Calc'!G697</f>
        <v>12175017.298208309</v>
      </c>
      <c r="F643" s="37">
        <f>+' NEL,SALES,Unbilled ST Calc'!J697</f>
        <v>5218879.9022381129</v>
      </c>
      <c r="G643" s="37">
        <f>+I643-H643</f>
        <v>633471.13935365505</v>
      </c>
      <c r="H643" s="37">
        <f>+C643*0.0011</f>
        <v>14104.852619199281</v>
      </c>
      <c r="I643" s="37">
        <f>+C643-E643</f>
        <v>647575.99197285436</v>
      </c>
      <c r="J643" s="44">
        <f>(I643/C643)</f>
        <v>5.0502731960525675E-2</v>
      </c>
      <c r="K643" s="41"/>
    </row>
    <row r="644" spans="1:11" x14ac:dyDescent="0.25">
      <c r="A644" s="49"/>
      <c r="B644" s="43" t="s">
        <v>3</v>
      </c>
      <c r="C644" s="37">
        <f>+' NEL,SALES,Unbilled ST Calc'!C698</f>
        <v>11915054.090219671</v>
      </c>
      <c r="D644" s="37">
        <f>+' NEL,SALES,Unbilled ST Calc'!E698</f>
        <v>11881200.794328885</v>
      </c>
      <c r="E644" s="37">
        <f>+' NEL,SALES,Unbilled ST Calc'!G698</f>
        <v>11316920.319070956</v>
      </c>
      <c r="F644" s="37">
        <f>+' NEL,SALES,Unbilled ST Calc'!J698</f>
        <v>4654599.4269801844</v>
      </c>
      <c r="G644" s="37">
        <f t="shared" ref="G644:G650" si="190">+I644-H644</f>
        <v>585027.21164947352</v>
      </c>
      <c r="H644" s="37">
        <f t="shared" ref="H644:H654" si="191">+C644*0.0011</f>
        <v>13106.559499241639</v>
      </c>
      <c r="I644" s="37">
        <f t="shared" ref="I644:I650" si="192">+C644-E644</f>
        <v>598133.77114871517</v>
      </c>
      <c r="J644" s="44">
        <f t="shared" ref="J644:J654" si="193">(I644/C644)</f>
        <v>5.0199836829921407E-2</v>
      </c>
      <c r="K644" s="41"/>
    </row>
    <row r="645" spans="1:11" x14ac:dyDescent="0.25">
      <c r="A645" s="49"/>
      <c r="B645" s="43" t="s">
        <v>4</v>
      </c>
      <c r="C645" s="37">
        <f>+' NEL,SALES,Unbilled ST Calc'!C699</f>
        <v>13012070.548107456</v>
      </c>
      <c r="D645" s="37">
        <f>+' NEL,SALES,Unbilled ST Calc'!E699</f>
        <v>11840225.307532353</v>
      </c>
      <c r="E645" s="37">
        <f>+' NEL,SALES,Unbilled ST Calc'!G699</f>
        <v>12370634.498375714</v>
      </c>
      <c r="F645" s="37">
        <f>+' NEL,SALES,Unbilled ST Calc'!J699</f>
        <v>5185008.617823543</v>
      </c>
      <c r="G645" s="37">
        <f t="shared" si="190"/>
        <v>627122.77212882438</v>
      </c>
      <c r="H645" s="37">
        <f t="shared" si="191"/>
        <v>14313.277602918202</v>
      </c>
      <c r="I645" s="37">
        <f t="shared" si="192"/>
        <v>641436.04973174259</v>
      </c>
      <c r="J645" s="44">
        <f t="shared" si="193"/>
        <v>4.9295463574399109E-2</v>
      </c>
      <c r="K645" s="41"/>
    </row>
    <row r="646" spans="1:11" x14ac:dyDescent="0.25">
      <c r="A646" s="49"/>
      <c r="B646" s="43" t="s">
        <v>5</v>
      </c>
      <c r="C646" s="37">
        <f>+' NEL,SALES,Unbilled ST Calc'!C700</f>
        <v>13380501.351087946</v>
      </c>
      <c r="D646" s="37">
        <f>+' NEL,SALES,Unbilled ST Calc'!E700</f>
        <v>12098191.704100784</v>
      </c>
      <c r="E646" s="37">
        <f>+' NEL,SALES,Unbilled ST Calc'!G700</f>
        <v>12769580.756752023</v>
      </c>
      <c r="F646" s="37">
        <f>+' NEL,SALES,Unbilled ST Calc'!J700</f>
        <v>5856397.6704747835</v>
      </c>
      <c r="G646" s="37">
        <f t="shared" si="190"/>
        <v>596202.04284972628</v>
      </c>
      <c r="H646" s="37">
        <f t="shared" si="191"/>
        <v>14718.551486196742</v>
      </c>
      <c r="I646" s="37">
        <f t="shared" si="192"/>
        <v>610920.59433592297</v>
      </c>
      <c r="J646" s="44">
        <f t="shared" si="193"/>
        <v>4.5657526448831455E-2</v>
      </c>
      <c r="K646" s="41"/>
    </row>
    <row r="647" spans="1:11" x14ac:dyDescent="0.25">
      <c r="A647" s="49"/>
      <c r="B647" s="43" t="s">
        <v>6</v>
      </c>
      <c r="C647" s="37">
        <f>+' NEL,SALES,Unbilled ST Calc'!C701</f>
        <v>15084298.672189921</v>
      </c>
      <c r="D647" s="37">
        <f>+' NEL,SALES,Unbilled ST Calc'!E701</f>
        <v>13562271.334316652</v>
      </c>
      <c r="E647" s="37">
        <f>+' NEL,SALES,Unbilled ST Calc'!G701</f>
        <v>14426852.510875478</v>
      </c>
      <c r="F647" s="37">
        <f>+' NEL,SALES,Unbilled ST Calc'!J701</f>
        <v>6720978.8470336087</v>
      </c>
      <c r="G647" s="37">
        <f t="shared" si="190"/>
        <v>640853.43277503387</v>
      </c>
      <c r="H647" s="37">
        <f t="shared" si="191"/>
        <v>16592.728539408916</v>
      </c>
      <c r="I647" s="37">
        <f t="shared" si="192"/>
        <v>657446.16131444275</v>
      </c>
      <c r="J647" s="44">
        <f t="shared" si="193"/>
        <v>4.3584801362130249E-2</v>
      </c>
      <c r="K647" s="41"/>
    </row>
    <row r="648" spans="1:11" x14ac:dyDescent="0.25">
      <c r="A648" s="49"/>
      <c r="B648" s="43" t="s">
        <v>7</v>
      </c>
      <c r="C648" s="37">
        <f>+' NEL,SALES,Unbilled ST Calc'!C702</f>
        <v>15735400.292826559</v>
      </c>
      <c r="D648" s="37">
        <f>+' NEL,SALES,Unbilled ST Calc'!E702</f>
        <v>14720883.308435194</v>
      </c>
      <c r="E648" s="37">
        <f>+' NEL,SALES,Unbilled ST Calc'!G702</f>
        <v>15040135.930804336</v>
      </c>
      <c r="F648" s="37">
        <f>+' NEL,SALES,Unbilled ST Calc'!J702</f>
        <v>7040231.4694027519</v>
      </c>
      <c r="G648" s="37">
        <f t="shared" si="190"/>
        <v>677955.42170011369</v>
      </c>
      <c r="H648" s="37">
        <f t="shared" si="191"/>
        <v>17308.940322109218</v>
      </c>
      <c r="I648" s="37">
        <f t="shared" si="192"/>
        <v>695264.36202222295</v>
      </c>
      <c r="J648" s="44">
        <f t="shared" si="193"/>
        <v>4.4184726736133904E-2</v>
      </c>
      <c r="K648" s="41"/>
    </row>
    <row r="649" spans="1:11" x14ac:dyDescent="0.25">
      <c r="A649" s="49"/>
      <c r="B649" s="43" t="s">
        <v>8</v>
      </c>
      <c r="C649" s="37">
        <f>+' NEL,SALES,Unbilled ST Calc'!C703</f>
        <v>16677494.732338421</v>
      </c>
      <c r="D649" s="37">
        <f>+' NEL,SALES,Unbilled ST Calc'!E703</f>
        <v>15543571.094372133</v>
      </c>
      <c r="E649" s="37">
        <f>+' NEL,SALES,Unbilled ST Calc'!G703</f>
        <v>15901375.214352731</v>
      </c>
      <c r="F649" s="37">
        <f>+' NEL,SALES,Unbilled ST Calc'!J703</f>
        <v>7398035.5893833507</v>
      </c>
      <c r="G649" s="37">
        <f t="shared" si="190"/>
        <v>757774.27378011809</v>
      </c>
      <c r="H649" s="37">
        <f t="shared" si="191"/>
        <v>18345.244205572264</v>
      </c>
      <c r="I649" s="37">
        <f t="shared" si="192"/>
        <v>776119.51798569039</v>
      </c>
      <c r="J649" s="44">
        <f t="shared" si="193"/>
        <v>4.6536936778685312E-2</v>
      </c>
      <c r="K649" s="41"/>
    </row>
    <row r="650" spans="1:11" x14ac:dyDescent="0.25">
      <c r="A650" s="49"/>
      <c r="B650" s="43" t="s">
        <v>9</v>
      </c>
      <c r="C650" s="37">
        <f>+' NEL,SALES,Unbilled ST Calc'!C704</f>
        <v>16962171.384918854</v>
      </c>
      <c r="D650" s="37">
        <f>+' NEL,SALES,Unbilled ST Calc'!E704</f>
        <v>15729538.513555516</v>
      </c>
      <c r="E650" s="37">
        <f>+' NEL,SALES,Unbilled ST Calc'!G704</f>
        <v>16129557.793158133</v>
      </c>
      <c r="F650" s="37">
        <f>+' NEL,SALES,Unbilled ST Calc'!J704</f>
        <v>7798054.8689859686</v>
      </c>
      <c r="G650" s="37">
        <f t="shared" si="190"/>
        <v>813955.20323731028</v>
      </c>
      <c r="H650" s="37">
        <f t="shared" si="191"/>
        <v>18658.38852341074</v>
      </c>
      <c r="I650" s="37">
        <f t="shared" si="192"/>
        <v>832613.59176072106</v>
      </c>
      <c r="J650" s="44">
        <f t="shared" si="193"/>
        <v>4.9086497999955458E-2</v>
      </c>
      <c r="K650" s="41"/>
    </row>
    <row r="651" spans="1:11" x14ac:dyDescent="0.25">
      <c r="A651" s="49"/>
      <c r="B651" s="43" t="s">
        <v>10</v>
      </c>
      <c r="C651" s="37">
        <f>+' NEL,SALES,Unbilled ST Calc'!C705</f>
        <v>15687354.584476767</v>
      </c>
      <c r="D651" s="37">
        <f>+' NEL,SALES,Unbilled ST Calc'!E705</f>
        <v>15414307.032048967</v>
      </c>
      <c r="E651" s="37">
        <f>+' NEL,SALES,Unbilled ST Calc'!G705</f>
        <v>14918879.249154547</v>
      </c>
      <c r="F651" s="37">
        <f>+' NEL,SALES,Unbilled ST Calc'!J705</f>
        <v>7302627.0860915482</v>
      </c>
      <c r="G651" s="37">
        <f>+I651-H651</f>
        <v>751219.24527929549</v>
      </c>
      <c r="H651" s="37">
        <f t="shared" si="191"/>
        <v>17256.090042924447</v>
      </c>
      <c r="I651" s="37">
        <f>+C651-E651</f>
        <v>768475.33532221988</v>
      </c>
      <c r="J651" s="44">
        <f t="shared" si="193"/>
        <v>4.8986929643488483E-2</v>
      </c>
      <c r="K651" s="41"/>
    </row>
    <row r="652" spans="1:11" x14ac:dyDescent="0.25">
      <c r="A652" s="49"/>
      <c r="B652" s="43" t="s">
        <v>11</v>
      </c>
      <c r="C652" s="37">
        <f>+' NEL,SALES,Unbilled ST Calc'!C706</f>
        <v>14767244.588434882</v>
      </c>
      <c r="D652" s="37">
        <f>+' NEL,SALES,Unbilled ST Calc'!E706</f>
        <v>14296102.378119795</v>
      </c>
      <c r="E652" s="37">
        <f>+' NEL,SALES,Unbilled ST Calc'!G706</f>
        <v>14043421.453398317</v>
      </c>
      <c r="F652" s="37">
        <f>+' NEL,SALES,Unbilled ST Calc'!J706</f>
        <v>7049946.1613700707</v>
      </c>
      <c r="G652" s="37">
        <f>+I652-H652</f>
        <v>707579.16598928696</v>
      </c>
      <c r="H652" s="37">
        <f t="shared" si="191"/>
        <v>16243.969047278371</v>
      </c>
      <c r="I652" s="37">
        <f>+C652-E652</f>
        <v>723823.13503656536</v>
      </c>
      <c r="J652" s="44">
        <f t="shared" si="193"/>
        <v>4.9015449747709522E-2</v>
      </c>
      <c r="K652" s="41"/>
    </row>
    <row r="653" spans="1:11" x14ac:dyDescent="0.25">
      <c r="A653" s="49"/>
      <c r="B653" s="43" t="s">
        <v>12</v>
      </c>
      <c r="C653" s="37">
        <f>+' NEL,SALES,Unbilled ST Calc'!C707</f>
        <v>12495901.505259644</v>
      </c>
      <c r="D653" s="37">
        <f>+' NEL,SALES,Unbilled ST Calc'!E707</f>
        <v>12617801.499891125</v>
      </c>
      <c r="E653" s="37">
        <f>+' NEL,SALES,Unbilled ST Calc'!G707</f>
        <v>11951664.117010359</v>
      </c>
      <c r="F653" s="37">
        <f>+' NEL,SALES,Unbilled ST Calc'!J707</f>
        <v>6383808.7784893066</v>
      </c>
      <c r="G653" s="37">
        <f>+I653-H653</f>
        <v>530491.89659349993</v>
      </c>
      <c r="H653" s="37">
        <f t="shared" si="191"/>
        <v>13745.491655785609</v>
      </c>
      <c r="I653" s="37">
        <f>+C653-E653</f>
        <v>544237.38824928552</v>
      </c>
      <c r="J653" s="44">
        <f t="shared" si="193"/>
        <v>4.3553271288206845E-2</v>
      </c>
      <c r="K653" s="41"/>
    </row>
    <row r="654" spans="1:11" x14ac:dyDescent="0.25">
      <c r="A654" s="49"/>
      <c r="B654" s="43" t="s">
        <v>13</v>
      </c>
      <c r="C654" s="37">
        <f>+' NEL,SALES,Unbilled ST Calc'!C708</f>
        <v>12843243.374922086</v>
      </c>
      <c r="D654" s="37">
        <f>+' NEL,SALES,Unbilled ST Calc'!E708</f>
        <v>12488275.043344429</v>
      </c>
      <c r="E654" s="37">
        <f>+' NEL,SALES,Unbilled ST Calc'!G708</f>
        <v>12228970.944275782</v>
      </c>
      <c r="F654" s="37">
        <f>+' NEL,SALES,Unbilled ST Calc'!J708</f>
        <v>6124504.6794206593</v>
      </c>
      <c r="G654" s="37">
        <f>+I654-H654</f>
        <v>600144.86293388973</v>
      </c>
      <c r="H654" s="37">
        <f t="shared" si="191"/>
        <v>14127.567712414295</v>
      </c>
      <c r="I654" s="37">
        <f>+C654-E654</f>
        <v>614272.43064630404</v>
      </c>
      <c r="J654" s="44">
        <f t="shared" si="193"/>
        <v>4.7828450549005544E-2</v>
      </c>
      <c r="K654" s="41"/>
    </row>
    <row r="655" spans="1:11" x14ac:dyDescent="0.25">
      <c r="A655" s="51"/>
      <c r="B655" s="43"/>
      <c r="C655" s="37"/>
      <c r="D655" s="37"/>
      <c r="E655" s="37"/>
      <c r="F655" s="37"/>
      <c r="G655" s="37"/>
      <c r="H655" s="37"/>
      <c r="I655" s="37"/>
      <c r="J655" s="44"/>
      <c r="K655" s="41"/>
    </row>
    <row r="656" spans="1:11" x14ac:dyDescent="0.25">
      <c r="A656" s="24" t="s">
        <v>101</v>
      </c>
      <c r="B656" s="43" t="s">
        <v>96</v>
      </c>
      <c r="C656" s="37">
        <f t="shared" ref="C656:I656" si="194">SUM(C643:C654)</f>
        <v>171383328.41496339</v>
      </c>
      <c r="D656" s="37">
        <f t="shared" si="194"/>
        <v>163201367.20238563</v>
      </c>
      <c r="E656" s="37">
        <f t="shared" si="194"/>
        <v>163273010.0854367</v>
      </c>
      <c r="F656" s="37">
        <f t="shared" si="194"/>
        <v>76733073.09769389</v>
      </c>
      <c r="G656" s="37">
        <f t="shared" si="194"/>
        <v>7921796.6682702266</v>
      </c>
      <c r="H656" s="37">
        <f t="shared" si="194"/>
        <v>188521.66125645972</v>
      </c>
      <c r="I656" s="37">
        <f t="shared" si="194"/>
        <v>8110318.329526687</v>
      </c>
      <c r="J656" s="44">
        <f>(I656/C656)</f>
        <v>4.7322679542607007E-2</v>
      </c>
      <c r="K656" s="41"/>
    </row>
    <row r="657" spans="1:11" x14ac:dyDescent="0.25">
      <c r="A657" s="24"/>
      <c r="B657" s="43"/>
      <c r="C657" s="37"/>
      <c r="D657" s="37"/>
      <c r="E657" s="37"/>
      <c r="F657" s="37"/>
      <c r="G657" s="37"/>
      <c r="H657" s="37"/>
      <c r="I657" s="37"/>
      <c r="J657" s="44"/>
      <c r="K657" s="41"/>
    </row>
    <row r="658" spans="1:11" x14ac:dyDescent="0.25">
      <c r="A658" s="24"/>
      <c r="B658" s="43"/>
      <c r="C658" s="37"/>
      <c r="D658" s="37"/>
      <c r="E658" s="37"/>
      <c r="F658" s="37"/>
      <c r="G658" s="37"/>
      <c r="H658" s="37"/>
      <c r="I658" s="37"/>
      <c r="J658" s="44"/>
      <c r="K658" s="41"/>
    </row>
    <row r="659" spans="1:11" x14ac:dyDescent="0.25">
      <c r="A659" s="24">
        <f>+A643+1</f>
        <v>2047</v>
      </c>
      <c r="B659" s="43" t="s">
        <v>2</v>
      </c>
      <c r="C659" s="37">
        <f>+' NEL,SALES,Unbilled ST Calc'!C711</f>
        <v>12974349.912711214</v>
      </c>
      <c r="D659" s="37">
        <f>+' NEL,SALES,Unbilled ST Calc'!E711</f>
        <v>13162968.629246056</v>
      </c>
      <c r="E659" s="37">
        <f>+' NEL,SALES,Unbilled ST Calc'!G711</f>
        <v>12319109.79670749</v>
      </c>
      <c r="F659" s="37">
        <f>+' NEL,SALES,Unbilled ST Calc'!J711</f>
        <v>5280645.8468820937</v>
      </c>
      <c r="G659" s="37">
        <f>+I659-H659</f>
        <v>640968.33109974151</v>
      </c>
      <c r="H659" s="37">
        <f>+C659*0.0011</f>
        <v>14271.784903982336</v>
      </c>
      <c r="I659" s="37">
        <f>+C659-E659</f>
        <v>655240.11600372382</v>
      </c>
      <c r="J659" s="44">
        <f>(I659/C659)</f>
        <v>5.0502731960525647E-2</v>
      </c>
      <c r="K659" s="41"/>
    </row>
    <row r="660" spans="1:11" x14ac:dyDescent="0.25">
      <c r="A660" s="49"/>
      <c r="B660" s="43" t="s">
        <v>3</v>
      </c>
      <c r="C660" s="37">
        <f>+' NEL,SALES,Unbilled ST Calc'!C712</f>
        <v>12055995.311122533</v>
      </c>
      <c r="D660" s="37">
        <f>+' NEL,SALES,Unbilled ST Calc'!E712</f>
        <v>12021774.240262236</v>
      </c>
      <c r="E660" s="37">
        <f>+' NEL,SALES,Unbilled ST Calc'!G712</f>
        <v>11450786.313681884</v>
      </c>
      <c r="F660" s="37">
        <f>+' NEL,SALES,Unbilled ST Calc'!J712</f>
        <v>4709657.9203017419</v>
      </c>
      <c r="G660" s="37">
        <f t="shared" ref="G660:G666" si="195">+I660-H660</f>
        <v>591947.40259841445</v>
      </c>
      <c r="H660" s="37">
        <f t="shared" ref="H660:H670" si="196">+C660*0.0011</f>
        <v>13261.594842234786</v>
      </c>
      <c r="I660" s="37">
        <f t="shared" ref="I660:I666" si="197">+C660-E660</f>
        <v>605208.9974406492</v>
      </c>
      <c r="J660" s="44">
        <f t="shared" ref="J660:J670" si="198">(I660/C660)</f>
        <v>5.0199836829921449E-2</v>
      </c>
      <c r="K660" s="41"/>
    </row>
    <row r="661" spans="1:11" x14ac:dyDescent="0.25">
      <c r="A661" s="49"/>
      <c r="B661" s="43" t="s">
        <v>4</v>
      </c>
      <c r="C661" s="37">
        <f>+' NEL,SALES,Unbilled ST Calc'!C713</f>
        <v>13166022.447235962</v>
      </c>
      <c r="D661" s="37">
        <f>+' NEL,SALES,Unbilled ST Calc'!E713</f>
        <v>11980300.305079587</v>
      </c>
      <c r="E661" s="37">
        <f>+' NEL,SALES,Unbilled ST Calc'!G713</f>
        <v>12516997.26726852</v>
      </c>
      <c r="F661" s="37">
        <f>+' NEL,SALES,Unbilled ST Calc'!J713</f>
        <v>5246354.8824906759</v>
      </c>
      <c r="G661" s="37">
        <f t="shared" si="195"/>
        <v>634542.55527548294</v>
      </c>
      <c r="H661" s="37">
        <f t="shared" si="196"/>
        <v>14482.62469195956</v>
      </c>
      <c r="I661" s="37">
        <f t="shared" si="197"/>
        <v>649025.17996744253</v>
      </c>
      <c r="J661" s="44">
        <f t="shared" si="198"/>
        <v>4.9295463574399193E-2</v>
      </c>
      <c r="K661" s="41"/>
    </row>
    <row r="662" spans="1:11" x14ac:dyDescent="0.25">
      <c r="A662" s="49"/>
      <c r="B662" s="43" t="s">
        <v>5</v>
      </c>
      <c r="C662" s="37">
        <f>+' NEL,SALES,Unbilled ST Calc'!C714</f>
        <v>13538854.444028253</v>
      </c>
      <c r="D662" s="37">
        <f>+' NEL,SALES,Unbilled ST Calc'!E714</f>
        <v>12241352.834672444</v>
      </c>
      <c r="E662" s="37">
        <f>+' NEL,SALES,Unbilled ST Calc'!G714</f>
        <v>12920703.839163154</v>
      </c>
      <c r="F662" s="37">
        <f>+' NEL,SALES,Unbilled ST Calc'!J714</f>
        <v>5925705.8869813858</v>
      </c>
      <c r="G662" s="37">
        <f t="shared" si="195"/>
        <v>603257.86497666733</v>
      </c>
      <c r="H662" s="37">
        <f t="shared" si="196"/>
        <v>14892.739888431079</v>
      </c>
      <c r="I662" s="37">
        <f t="shared" si="197"/>
        <v>618150.60486509837</v>
      </c>
      <c r="J662" s="44">
        <f t="shared" si="198"/>
        <v>4.5657526448831393E-2</v>
      </c>
      <c r="K662" s="41"/>
    </row>
    <row r="663" spans="1:11" x14ac:dyDescent="0.25">
      <c r="A663" s="49"/>
      <c r="B663" s="43" t="s">
        <v>6</v>
      </c>
      <c r="C663" s="37">
        <f>+' NEL,SALES,Unbilled ST Calc'!C715</f>
        <v>15262574.23271982</v>
      </c>
      <c r="D663" s="37">
        <f>+' NEL,SALES,Unbilled ST Calc'!E715</f>
        <v>13722652.32633961</v>
      </c>
      <c r="E663" s="37">
        <f>+' NEL,SALES,Unbilled ST Calc'!G715</f>
        <v>14597357.966511957</v>
      </c>
      <c r="F663" s="37">
        <f>+' NEL,SALES,Unbilled ST Calc'!J715</f>
        <v>6800411.527153735</v>
      </c>
      <c r="G663" s="37">
        <f t="shared" si="195"/>
        <v>648427.4345518708</v>
      </c>
      <c r="H663" s="37">
        <f t="shared" si="196"/>
        <v>16788.831655991802</v>
      </c>
      <c r="I663" s="37">
        <f t="shared" si="197"/>
        <v>665216.26620786265</v>
      </c>
      <c r="J663" s="44">
        <f t="shared" si="198"/>
        <v>4.3584801362130367E-2</v>
      </c>
      <c r="K663" s="41"/>
    </row>
    <row r="664" spans="1:11" x14ac:dyDescent="0.25">
      <c r="A664" s="49"/>
      <c r="B664" s="43" t="s">
        <v>7</v>
      </c>
      <c r="C664" s="37">
        <f>+' NEL,SALES,Unbilled ST Calc'!C716</f>
        <v>15921161.599449081</v>
      </c>
      <c r="D664" s="37">
        <f>+' NEL,SALES,Unbilled ST Calc'!E716</f>
        <v>14894757.355025209</v>
      </c>
      <c r="E664" s="37">
        <f>+' NEL,SALES,Unbilled ST Calc'!G716</f>
        <v>15217689.424855594</v>
      </c>
      <c r="F664" s="37">
        <f>+' NEL,SALES,Unbilled ST Calc'!J716</f>
        <v>7123343.5969841173</v>
      </c>
      <c r="G664" s="37">
        <f t="shared" si="195"/>
        <v>685958.89683409373</v>
      </c>
      <c r="H664" s="37">
        <f t="shared" si="196"/>
        <v>17513.27775939399</v>
      </c>
      <c r="I664" s="37">
        <f t="shared" si="197"/>
        <v>703472.17459348775</v>
      </c>
      <c r="J664" s="44">
        <f t="shared" si="198"/>
        <v>4.4184726736134002E-2</v>
      </c>
      <c r="K664" s="41"/>
    </row>
    <row r="665" spans="1:11" x14ac:dyDescent="0.25">
      <c r="A665" s="49"/>
      <c r="B665" s="43" t="s">
        <v>8</v>
      </c>
      <c r="C665" s="37">
        <f>+' NEL,SALES,Unbilled ST Calc'!C717</f>
        <v>16874083.841010876</v>
      </c>
      <c r="D665" s="37">
        <f>+' NEL,SALES,Unbilled ST Calc'!E717</f>
        <v>15726917.938524593</v>
      </c>
      <c r="E665" s="37">
        <f>+' NEL,SALES,Unbilled ST Calc'!G717</f>
        <v>16088815.668103518</v>
      </c>
      <c r="F665" s="37">
        <f>+' NEL,SALES,Unbilled ST Calc'!J717</f>
        <v>7485241.3265630407</v>
      </c>
      <c r="G665" s="37">
        <f t="shared" si="195"/>
        <v>766706.68068224611</v>
      </c>
      <c r="H665" s="37">
        <f t="shared" si="196"/>
        <v>18561.492225111964</v>
      </c>
      <c r="I665" s="37">
        <f t="shared" si="197"/>
        <v>785268.17290735804</v>
      </c>
      <c r="J665" s="44">
        <f t="shared" si="198"/>
        <v>4.6536936778685284E-2</v>
      </c>
      <c r="K665" s="41"/>
    </row>
    <row r="666" spans="1:11" x14ac:dyDescent="0.25">
      <c r="A666" s="49"/>
      <c r="B666" s="43" t="s">
        <v>9</v>
      </c>
      <c r="C666" s="37">
        <f>+' NEL,SALES,Unbilled ST Calc'!C718</f>
        <v>17162105.146066487</v>
      </c>
      <c r="D666" s="37">
        <f>+' NEL,SALES,Unbilled ST Calc'!E718</f>
        <v>15914947.993513284</v>
      </c>
      <c r="E666" s="37">
        <f>+' NEL,SALES,Unbilled ST Calc'!G718</f>
        <v>16319677.50613907</v>
      </c>
      <c r="F666" s="37">
        <f>+' NEL,SALES,Unbilled ST Calc'!J718</f>
        <v>7889970.8391888272</v>
      </c>
      <c r="G666" s="37">
        <f t="shared" si="195"/>
        <v>823549.32426674385</v>
      </c>
      <c r="H666" s="37">
        <f t="shared" si="196"/>
        <v>18878.315660673135</v>
      </c>
      <c r="I666" s="37">
        <f t="shared" si="197"/>
        <v>842427.63992741704</v>
      </c>
      <c r="J666" s="44">
        <f t="shared" si="198"/>
        <v>4.908649799995541E-2</v>
      </c>
      <c r="K666" s="41"/>
    </row>
    <row r="667" spans="1:11" x14ac:dyDescent="0.25">
      <c r="A667" s="49"/>
      <c r="B667" s="43" t="s">
        <v>10</v>
      </c>
      <c r="C667" s="37">
        <f>+' NEL,SALES,Unbilled ST Calc'!C719</f>
        <v>15872190.24158174</v>
      </c>
      <c r="D667" s="37">
        <f>+' NEL,SALES,Unbilled ST Calc'!E719</f>
        <v>15595961.202893376</v>
      </c>
      <c r="E667" s="37">
        <f>+' NEL,SALES,Unbilled ST Calc'!G719</f>
        <v>15094660.374929311</v>
      </c>
      <c r="F667" s="37">
        <f>+' NEL,SALES,Unbilled ST Calc'!J719</f>
        <v>7388670.0112247616</v>
      </c>
      <c r="G667" s="37">
        <f>+I667-H667</f>
        <v>760070.45738668914</v>
      </c>
      <c r="H667" s="37">
        <f t="shared" si="196"/>
        <v>17459.409265739916</v>
      </c>
      <c r="I667" s="37">
        <f>+C667-E667</f>
        <v>777529.8666524291</v>
      </c>
      <c r="J667" s="44">
        <f t="shared" si="198"/>
        <v>4.8986929643488476E-2</v>
      </c>
      <c r="K667" s="41"/>
    </row>
    <row r="668" spans="1:11" x14ac:dyDescent="0.25">
      <c r="A668" s="49"/>
      <c r="B668" s="43" t="s">
        <v>11</v>
      </c>
      <c r="C668" s="37">
        <f>+' NEL,SALES,Unbilled ST Calc'!C720</f>
        <v>14941019.716342416</v>
      </c>
      <c r="D668" s="37">
        <f>+' NEL,SALES,Unbilled ST Calc'!E720</f>
        <v>14464441.770688927</v>
      </c>
      <c r="E668" s="37">
        <f>+' NEL,SALES,Unbilled ST Calc'!G720</f>
        <v>14208678.915256497</v>
      </c>
      <c r="F668" s="37">
        <f>+' NEL,SALES,Unbilled ST Calc'!J720</f>
        <v>7132907.1557923313</v>
      </c>
      <c r="G668" s="37">
        <f>+I668-H668</f>
        <v>715905.6793979425</v>
      </c>
      <c r="H668" s="37">
        <f t="shared" si="196"/>
        <v>16435.121687976658</v>
      </c>
      <c r="I668" s="37">
        <f>+C668-E668</f>
        <v>732340.80108591914</v>
      </c>
      <c r="J668" s="44">
        <f t="shared" si="198"/>
        <v>4.9015449747709543E-2</v>
      </c>
      <c r="K668" s="41"/>
    </row>
    <row r="669" spans="1:11" x14ac:dyDescent="0.25">
      <c r="A669" s="49"/>
      <c r="B669" s="43" t="s">
        <v>12</v>
      </c>
      <c r="C669" s="37">
        <f>+' NEL,SALES,Unbilled ST Calc'!C721</f>
        <v>12642823.947101446</v>
      </c>
      <c r="D669" s="37">
        <f>+' NEL,SALES,Unbilled ST Calc'!E721</f>
        <v>12766227.391088787</v>
      </c>
      <c r="E669" s="37">
        <f>+' NEL,SALES,Unbilled ST Calc'!G721</f>
        <v>12092187.605884299</v>
      </c>
      <c r="F669" s="37">
        <f>+' NEL,SALES,Unbilled ST Calc'!J721</f>
        <v>6458867.3705878444</v>
      </c>
      <c r="G669" s="37">
        <f>+I669-H669</f>
        <v>536729.23487533559</v>
      </c>
      <c r="H669" s="37">
        <f t="shared" si="196"/>
        <v>13907.106341811592</v>
      </c>
      <c r="I669" s="37">
        <f>+C669-E669</f>
        <v>550636.34121714719</v>
      </c>
      <c r="J669" s="44">
        <f t="shared" si="198"/>
        <v>4.3553271288206831E-2</v>
      </c>
      <c r="K669" s="41"/>
    </row>
    <row r="670" spans="1:11" x14ac:dyDescent="0.25">
      <c r="A670" s="49"/>
      <c r="B670" s="43" t="s">
        <v>13</v>
      </c>
      <c r="C670" s="37">
        <f>+' NEL,SALES,Unbilled ST Calc'!C722</f>
        <v>12994024.014819691</v>
      </c>
      <c r="D670" s="37">
        <f>+' NEL,SALES,Unbilled ST Calc'!E722</f>
        <v>12635000.526957728</v>
      </c>
      <c r="E670" s="37">
        <f>+' NEL,SALES,Unbilled ST Calc'!G722</f>
        <v>12372539.979794297</v>
      </c>
      <c r="F670" s="37">
        <f>+' NEL,SALES,Unbilled ST Calc'!J722</f>
        <v>6196406.8234244147</v>
      </c>
      <c r="G670" s="37">
        <f>+I670-H670</f>
        <v>607190.60860909196</v>
      </c>
      <c r="H670" s="37">
        <f t="shared" si="196"/>
        <v>14293.426416301661</v>
      </c>
      <c r="I670" s="37">
        <f>+C670-E670</f>
        <v>621484.03502539359</v>
      </c>
      <c r="J670" s="44">
        <f t="shared" si="198"/>
        <v>4.7828450549005509E-2</v>
      </c>
      <c r="K670" s="41"/>
    </row>
    <row r="671" spans="1:11" x14ac:dyDescent="0.25">
      <c r="A671" s="51"/>
      <c r="B671" s="43"/>
      <c r="C671" s="37"/>
      <c r="D671" s="37"/>
      <c r="E671" s="37"/>
      <c r="F671" s="37"/>
      <c r="G671" s="37"/>
      <c r="H671" s="37"/>
      <c r="I671" s="37"/>
      <c r="J671" s="44"/>
      <c r="K671" s="41"/>
    </row>
    <row r="672" spans="1:11" x14ac:dyDescent="0.25">
      <c r="A672" s="24" t="s">
        <v>101</v>
      </c>
      <c r="B672" s="43" t="s">
        <v>96</v>
      </c>
      <c r="C672" s="37">
        <f t="shared" ref="C672:I672" si="199">SUM(C659:C670)</f>
        <v>173405204.85418952</v>
      </c>
      <c r="D672" s="37">
        <f t="shared" si="199"/>
        <v>165127302.51429182</v>
      </c>
      <c r="E672" s="37">
        <f t="shared" si="199"/>
        <v>165199204.6582956</v>
      </c>
      <c r="F672" s="37">
        <f t="shared" si="199"/>
        <v>77638183.187574968</v>
      </c>
      <c r="G672" s="37">
        <f t="shared" si="199"/>
        <v>8015254.4705543201</v>
      </c>
      <c r="H672" s="37">
        <f t="shared" si="199"/>
        <v>190745.72533960847</v>
      </c>
      <c r="I672" s="37">
        <f t="shared" si="199"/>
        <v>8206000.1958939284</v>
      </c>
      <c r="J672" s="44">
        <f>(I672/C672)</f>
        <v>4.7322686783214336E-2</v>
      </c>
      <c r="K672" s="41"/>
    </row>
    <row r="673" spans="1:11" x14ac:dyDescent="0.25">
      <c r="A673" s="24"/>
      <c r="B673" s="43"/>
      <c r="C673" s="37"/>
      <c r="D673" s="37"/>
      <c r="E673" s="37"/>
      <c r="F673" s="37"/>
      <c r="G673" s="37"/>
      <c r="H673" s="37"/>
      <c r="I673" s="37"/>
      <c r="J673" s="44"/>
      <c r="K673" s="41"/>
    </row>
    <row r="674" spans="1:11" x14ac:dyDescent="0.25">
      <c r="A674" s="24"/>
      <c r="B674" s="43"/>
      <c r="C674" s="37"/>
      <c r="D674" s="37"/>
      <c r="E674" s="37"/>
      <c r="F674" s="37"/>
      <c r="G674" s="37"/>
      <c r="H674" s="37"/>
      <c r="I674" s="37"/>
      <c r="J674" s="44"/>
      <c r="K674" s="41"/>
    </row>
    <row r="675" spans="1:11" x14ac:dyDescent="0.25">
      <c r="A675" s="24">
        <f>+A659+1</f>
        <v>2048</v>
      </c>
      <c r="B675" s="43" t="s">
        <v>2</v>
      </c>
      <c r="C675" s="37">
        <f>+' NEL,SALES,Unbilled ST Calc'!C725</f>
        <v>13126654.053912161</v>
      </c>
      <c r="D675" s="37">
        <f>+' NEL,SALES,Unbilled ST Calc'!E725</f>
        <v>13317494.350882918</v>
      </c>
      <c r="E675" s="37">
        <f>+' NEL,SALES,Unbilled ST Calc'!G725</f>
        <v>12463722.162688887</v>
      </c>
      <c r="F675" s="37">
        <f>+' NEL,SALES,Unbilled ST Calc'!J725</f>
        <v>5342634.6352303848</v>
      </c>
      <c r="G675" s="37">
        <f>+I675-H675</f>
        <v>648492.57176397077</v>
      </c>
      <c r="H675" s="37">
        <f>+C675*0.0011</f>
        <v>14439.319459303379</v>
      </c>
      <c r="I675" s="37">
        <f>+C675-E675</f>
        <v>662931.89122327417</v>
      </c>
      <c r="J675" s="44">
        <f>(I675/C675)</f>
        <v>5.0502731960525717E-2</v>
      </c>
      <c r="K675" s="41"/>
    </row>
    <row r="676" spans="1:11" x14ac:dyDescent="0.25">
      <c r="A676" s="49"/>
      <c r="B676" s="43" t="s">
        <v>3</v>
      </c>
      <c r="C676" s="37">
        <f>+' NEL,SALES,Unbilled ST Calc'!C726</f>
        <v>12197448.392723633</v>
      </c>
      <c r="D676" s="37">
        <f>+' NEL,SALES,Unbilled ST Calc'!E726</f>
        <v>12162856.73759966</v>
      </c>
      <c r="E676" s="37">
        <f>+' NEL,SALES,Unbilled ST Calc'!G726</f>
        <v>11585138.473667519</v>
      </c>
      <c r="F676" s="37">
        <f>+' NEL,SALES,Unbilled ST Calc'!J726</f>
        <v>4764916.3712982424</v>
      </c>
      <c r="G676" s="37">
        <f t="shared" ref="G676:G682" si="200">+I676-H676</f>
        <v>598892.72582411778</v>
      </c>
      <c r="H676" s="37">
        <f t="shared" ref="H676:H686" si="201">+C676*0.0011</f>
        <v>13417.193231995998</v>
      </c>
      <c r="I676" s="37">
        <f t="shared" ref="I676:I682" si="202">+C676-E676</f>
        <v>612309.91905611381</v>
      </c>
      <c r="J676" s="44">
        <f t="shared" ref="J676:J686" si="203">(I676/C676)</f>
        <v>5.0199836829921435E-2</v>
      </c>
      <c r="K676" s="41"/>
    </row>
    <row r="677" spans="1:11" x14ac:dyDescent="0.25">
      <c r="A677" s="49"/>
      <c r="B677" s="43" t="s">
        <v>4</v>
      </c>
      <c r="C677" s="37">
        <f>+' NEL,SALES,Unbilled ST Calc'!C727</f>
        <v>13320541.16851954</v>
      </c>
      <c r="D677" s="37">
        <f>+' NEL,SALES,Unbilled ST Calc'!E727</f>
        <v>12120888.275200665</v>
      </c>
      <c r="E677" s="37">
        <f>+' NEL,SALES,Unbilled ST Calc'!G727</f>
        <v>12663898.916555502</v>
      </c>
      <c r="F677" s="37">
        <f>+' NEL,SALES,Unbilled ST Calc'!J727</f>
        <v>5307927.012653078</v>
      </c>
      <c r="G677" s="37">
        <f t="shared" si="200"/>
        <v>641989.65667866671</v>
      </c>
      <c r="H677" s="37">
        <f t="shared" si="201"/>
        <v>14652.595285371495</v>
      </c>
      <c r="I677" s="37">
        <f t="shared" si="202"/>
        <v>656642.25196403824</v>
      </c>
      <c r="J677" s="44">
        <f t="shared" si="203"/>
        <v>4.9295463574399075E-2</v>
      </c>
      <c r="K677" s="41"/>
    </row>
    <row r="678" spans="1:11" x14ac:dyDescent="0.25">
      <c r="A678" s="49"/>
      <c r="B678" s="43" t="s">
        <v>5</v>
      </c>
      <c r="C678" s="37">
        <f>+' NEL,SALES,Unbilled ST Calc'!C728</f>
        <v>13697796.683440797</v>
      </c>
      <c r="D678" s="37">
        <f>+' NEL,SALES,Unbilled ST Calc'!E728</f>
        <v>12385044.219739486</v>
      </c>
      <c r="E678" s="37">
        <f>+' NEL,SALES,Unbilled ST Calc'!G728</f>
        <v>13072389.169075884</v>
      </c>
      <c r="F678" s="37">
        <f>+' NEL,SALES,Unbilled ST Calc'!J728</f>
        <v>5995271.9619894782</v>
      </c>
      <c r="G678" s="37">
        <f t="shared" si="200"/>
        <v>610339.93801312824</v>
      </c>
      <c r="H678" s="37">
        <f t="shared" si="201"/>
        <v>15067.576351784877</v>
      </c>
      <c r="I678" s="37">
        <f t="shared" si="202"/>
        <v>625407.51436491311</v>
      </c>
      <c r="J678" s="44">
        <f t="shared" si="203"/>
        <v>4.5657526448831393E-2</v>
      </c>
      <c r="K678" s="41"/>
    </row>
    <row r="679" spans="1:11" x14ac:dyDescent="0.25">
      <c r="A679" s="49"/>
      <c r="B679" s="43" t="s">
        <v>6</v>
      </c>
      <c r="C679" s="37">
        <f>+' NEL,SALES,Unbilled ST Calc'!C729</f>
        <v>15441503.047567831</v>
      </c>
      <c r="D679" s="37">
        <f>+' NEL,SALES,Unbilled ST Calc'!E729</f>
        <v>13883624.894417331</v>
      </c>
      <c r="E679" s="37">
        <f>+' NEL,SALES,Unbilled ST Calc'!G729</f>
        <v>14768488.204506857</v>
      </c>
      <c r="F679" s="37">
        <f>+' NEL,SALES,Unbilled ST Calc'!J729</f>
        <v>6880135.2720790058</v>
      </c>
      <c r="G679" s="37">
        <f t="shared" si="200"/>
        <v>656029.18970864941</v>
      </c>
      <c r="H679" s="37">
        <f t="shared" si="201"/>
        <v>16985.653352324614</v>
      </c>
      <c r="I679" s="37">
        <f t="shared" si="202"/>
        <v>673014.84306097403</v>
      </c>
      <c r="J679" s="44">
        <f t="shared" si="203"/>
        <v>4.3584801362130325E-2</v>
      </c>
      <c r="K679" s="41"/>
    </row>
    <row r="680" spans="1:11" x14ac:dyDescent="0.25">
      <c r="A680" s="49"/>
      <c r="B680" s="43" t="s">
        <v>7</v>
      </c>
      <c r="C680" s="37">
        <f>+' NEL,SALES,Unbilled ST Calc'!C730</f>
        <v>16107602.193512857</v>
      </c>
      <c r="D680" s="37">
        <f>+' NEL,SALES,Unbilled ST Calc'!E730</f>
        <v>15069267.817319034</v>
      </c>
      <c r="E680" s="37">
        <f>+' NEL,SALES,Unbilled ST Calc'!G730</f>
        <v>15395892.19221814</v>
      </c>
      <c r="F680" s="37">
        <f>+' NEL,SALES,Unbilled ST Calc'!J730</f>
        <v>7206759.6469781119</v>
      </c>
      <c r="G680" s="37">
        <f t="shared" si="200"/>
        <v>693991.63888185308</v>
      </c>
      <c r="H680" s="37">
        <f t="shared" si="201"/>
        <v>17718.362412864142</v>
      </c>
      <c r="I680" s="37">
        <f t="shared" si="202"/>
        <v>711710.00129471719</v>
      </c>
      <c r="J680" s="44">
        <f t="shared" si="203"/>
        <v>4.4184726736133939E-2</v>
      </c>
      <c r="K680" s="41"/>
    </row>
    <row r="681" spans="1:11" x14ac:dyDescent="0.25">
      <c r="A681" s="49"/>
      <c r="B681" s="43" t="s">
        <v>8</v>
      </c>
      <c r="C681" s="37">
        <f>+' NEL,SALES,Unbilled ST Calc'!C731</f>
        <v>17071380.566662408</v>
      </c>
      <c r="D681" s="37">
        <f>+' NEL,SALES,Unbilled ST Calc'!E731</f>
        <v>15910929.497138735</v>
      </c>
      <c r="E681" s="37">
        <f>+' NEL,SALES,Unbilled ST Calc'!G731</f>
        <v>16276930.808506763</v>
      </c>
      <c r="F681" s="37">
        <f>+' NEL,SALES,Unbilled ST Calc'!J731</f>
        <v>7572760.9583461406</v>
      </c>
      <c r="G681" s="37">
        <f t="shared" si="200"/>
        <v>775671.23953231715</v>
      </c>
      <c r="H681" s="37">
        <f t="shared" si="201"/>
        <v>18778.518623328651</v>
      </c>
      <c r="I681" s="37">
        <f t="shared" si="202"/>
        <v>794449.7581556458</v>
      </c>
      <c r="J681" s="44">
        <f t="shared" si="203"/>
        <v>4.6536936778685326E-2</v>
      </c>
      <c r="K681" s="41"/>
    </row>
    <row r="682" spans="1:11" x14ac:dyDescent="0.25">
      <c r="A682" s="49"/>
      <c r="B682" s="43" t="s">
        <v>9</v>
      </c>
      <c r="C682" s="37">
        <f>+' NEL,SALES,Unbilled ST Calc'!C732</f>
        <v>17362763.628927629</v>
      </c>
      <c r="D682" s="37">
        <f>+' NEL,SALES,Unbilled ST Calc'!E732</f>
        <v>16101027.337893318</v>
      </c>
      <c r="E682" s="37">
        <f>+' NEL,SALES,Unbilled ST Calc'!G732</f>
        <v>16510486.366782574</v>
      </c>
      <c r="F682" s="37">
        <f>+' NEL,SALES,Unbilled ST Calc'!J732</f>
        <v>7982219.9872353971</v>
      </c>
      <c r="G682" s="37">
        <f t="shared" si="200"/>
        <v>833178.22215323511</v>
      </c>
      <c r="H682" s="37">
        <f t="shared" si="201"/>
        <v>19099.039991820395</v>
      </c>
      <c r="I682" s="37">
        <f t="shared" si="202"/>
        <v>852277.26214505546</v>
      </c>
      <c r="J682" s="44">
        <f t="shared" si="203"/>
        <v>4.9086497999955458E-2</v>
      </c>
      <c r="K682" s="41"/>
    </row>
    <row r="683" spans="1:11" x14ac:dyDescent="0.25">
      <c r="A683" s="49"/>
      <c r="B683" s="43" t="s">
        <v>10</v>
      </c>
      <c r="C683" s="37">
        <f>+' NEL,SALES,Unbilled ST Calc'!C733</f>
        <v>16057701.56938269</v>
      </c>
      <c r="D683" s="37">
        <f>+' NEL,SALES,Unbilled ST Calc'!E733</f>
        <v>15778276.591492372</v>
      </c>
      <c r="E683" s="37">
        <f>+' NEL,SALES,Unbilled ST Calc'!G733</f>
        <v>15271084.072367206</v>
      </c>
      <c r="F683" s="37">
        <f>+' NEL,SALES,Unbilled ST Calc'!J733</f>
        <v>7475027.4681102317</v>
      </c>
      <c r="G683" s="37">
        <f>+I683-H683</f>
        <v>768954.02528916276</v>
      </c>
      <c r="H683" s="37">
        <f t="shared" si="201"/>
        <v>17663.47172632096</v>
      </c>
      <c r="I683" s="37">
        <f>+C683-E683</f>
        <v>786617.49701548368</v>
      </c>
      <c r="J683" s="44">
        <f t="shared" si="203"/>
        <v>4.8986929643488435E-2</v>
      </c>
      <c r="K683" s="41"/>
    </row>
    <row r="684" spans="1:11" x14ac:dyDescent="0.25">
      <c r="A684" s="49"/>
      <c r="B684" s="43" t="s">
        <v>11</v>
      </c>
      <c r="C684" s="37">
        <f>+' NEL,SALES,Unbilled ST Calc'!C734</f>
        <v>15115427.328877058</v>
      </c>
      <c r="D684" s="37">
        <f>+' NEL,SALES,Unbilled ST Calc'!E734</f>
        <v>14633395.227234203</v>
      </c>
      <c r="E684" s="37">
        <f>+' NEL,SALES,Unbilled ST Calc'!G734</f>
        <v>14374537.860223329</v>
      </c>
      <c r="F684" s="37">
        <f>+' NEL,SALES,Unbilled ST Calc'!J734</f>
        <v>7216170.101099357</v>
      </c>
      <c r="G684" s="37">
        <f>+I684-H684</f>
        <v>724262.49859196437</v>
      </c>
      <c r="H684" s="37">
        <f t="shared" si="201"/>
        <v>16626.970061764765</v>
      </c>
      <c r="I684" s="37">
        <f>+C684-E684</f>
        <v>740889.46865372919</v>
      </c>
      <c r="J684" s="44">
        <f t="shared" si="203"/>
        <v>4.9015449747709564E-2</v>
      </c>
      <c r="K684" s="41"/>
    </row>
    <row r="685" spans="1:11" x14ac:dyDescent="0.25">
      <c r="A685" s="49"/>
      <c r="B685" s="43" t="s">
        <v>12</v>
      </c>
      <c r="C685" s="37">
        <f>+' NEL,SALES,Unbilled ST Calc'!C735</f>
        <v>12790285.749198707</v>
      </c>
      <c r="D685" s="37">
        <f>+' NEL,SALES,Unbilled ST Calc'!E735</f>
        <v>12915195.558359155</v>
      </c>
      <c r="E685" s="37">
        <f>+' NEL,SALES,Unbilled ST Calc'!G735</f>
        <v>12233226.96411017</v>
      </c>
      <c r="F685" s="37">
        <f>+' NEL,SALES,Unbilled ST Calc'!J735</f>
        <v>6534201.5068503711</v>
      </c>
      <c r="G685" s="37">
        <f>+I685-H685</f>
        <v>542989.47076441871</v>
      </c>
      <c r="H685" s="37">
        <f t="shared" si="201"/>
        <v>14069.314324118579</v>
      </c>
      <c r="I685" s="37">
        <f>+C685-E685</f>
        <v>557058.78508853726</v>
      </c>
      <c r="J685" s="44">
        <f t="shared" si="203"/>
        <v>4.3553271288206852E-2</v>
      </c>
      <c r="K685" s="41"/>
    </row>
    <row r="686" spans="1:11" x14ac:dyDescent="0.25">
      <c r="A686" s="49"/>
      <c r="B686" s="43" t="s">
        <v>13</v>
      </c>
      <c r="C686" s="37">
        <f>+' NEL,SALES,Unbilled ST Calc'!C736</f>
        <v>13145350.919774126</v>
      </c>
      <c r="D686" s="37">
        <f>+' NEL,SALES,Unbilled ST Calc'!E736</f>
        <v>12782261.197608214</v>
      </c>
      <c r="E686" s="37">
        <f>+' NEL,SALES,Unbilled ST Calc'!G736</f>
        <v>12516629.153358385</v>
      </c>
      <c r="F686" s="37">
        <f>+' NEL,SALES,Unbilled ST Calc'!J736</f>
        <v>6268569.4626005413</v>
      </c>
      <c r="G686" s="37">
        <f>+I686-H686</f>
        <v>614261.88040398981</v>
      </c>
      <c r="H686" s="37">
        <f t="shared" si="201"/>
        <v>14459.88601175154</v>
      </c>
      <c r="I686" s="37">
        <f>+C686-E686</f>
        <v>628721.76641574129</v>
      </c>
      <c r="J686" s="44">
        <f t="shared" si="203"/>
        <v>4.7828450549005537E-2</v>
      </c>
      <c r="K686" s="41"/>
    </row>
    <row r="687" spans="1:11" x14ac:dyDescent="0.25">
      <c r="A687" s="51"/>
      <c r="B687" s="43"/>
      <c r="C687" s="37"/>
      <c r="D687" s="37"/>
      <c r="E687" s="37"/>
      <c r="F687" s="37"/>
      <c r="G687" s="37"/>
      <c r="H687" s="37"/>
      <c r="I687" s="37"/>
      <c r="J687" s="44"/>
      <c r="K687" s="41"/>
    </row>
    <row r="688" spans="1:11" x14ac:dyDescent="0.25">
      <c r="A688" s="24" t="s">
        <v>101</v>
      </c>
      <c r="B688" s="43" t="s">
        <v>96</v>
      </c>
      <c r="C688" s="37">
        <f t="shared" ref="C688:I688" si="204">SUM(C675:C686)</f>
        <v>175434455.30249941</v>
      </c>
      <c r="D688" s="37">
        <f t="shared" si="204"/>
        <v>167060261.70488507</v>
      </c>
      <c r="E688" s="37">
        <f t="shared" si="204"/>
        <v>167132424.3440612</v>
      </c>
      <c r="F688" s="37">
        <f t="shared" si="204"/>
        <v>78546594.384470344</v>
      </c>
      <c r="G688" s="37">
        <f t="shared" si="204"/>
        <v>8109053.0576054743</v>
      </c>
      <c r="H688" s="37">
        <f t="shared" si="204"/>
        <v>192977.90083274938</v>
      </c>
      <c r="I688" s="37">
        <f t="shared" si="204"/>
        <v>8302030.9584382232</v>
      </c>
      <c r="J688" s="44">
        <f>(I688/C688)</f>
        <v>4.7322693504666093E-2</v>
      </c>
      <c r="K688" s="41"/>
    </row>
    <row r="689" spans="1:11" x14ac:dyDescent="0.25">
      <c r="A689" s="24"/>
      <c r="B689" s="43"/>
      <c r="C689" s="37"/>
      <c r="D689" s="37"/>
      <c r="E689" s="37"/>
      <c r="F689" s="37"/>
      <c r="G689" s="37"/>
      <c r="H689" s="37"/>
      <c r="I689" s="37"/>
      <c r="J689" s="44"/>
      <c r="K689" s="41"/>
    </row>
    <row r="690" spans="1:11" x14ac:dyDescent="0.25">
      <c r="A690" s="24"/>
      <c r="B690" s="43"/>
      <c r="C690" s="37"/>
      <c r="D690" s="37"/>
      <c r="E690" s="37"/>
      <c r="F690" s="37"/>
      <c r="G690" s="37"/>
      <c r="H690" s="37"/>
      <c r="I690" s="37"/>
      <c r="J690" s="44"/>
      <c r="K690" s="41"/>
    </row>
    <row r="691" spans="1:11" x14ac:dyDescent="0.25">
      <c r="A691" s="24">
        <f>+A675+1</f>
        <v>2049</v>
      </c>
      <c r="B691" s="43" t="s">
        <v>2</v>
      </c>
      <c r="C691" s="37">
        <f>+' NEL,SALES,Unbilled ST Calc'!C739</f>
        <v>13279508.299502466</v>
      </c>
      <c r="D691" s="37">
        <f>+' NEL,SALES,Unbilled ST Calc'!E739</f>
        <v>13472578.994198233</v>
      </c>
      <c r="E691" s="37">
        <f>+' NEL,SALES,Unbilled ST Calc'!G739</f>
        <v>12608856.851285117</v>
      </c>
      <c r="F691" s="37">
        <f>+' NEL,SALES,Unbilled ST Calc'!J739</f>
        <v>5404847.3196874261</v>
      </c>
      <c r="G691" s="37">
        <f>+I691-H691</f>
        <v>656043.98908789642</v>
      </c>
      <c r="H691" s="37">
        <f>+C691*0.0011</f>
        <v>14607.459129452713</v>
      </c>
      <c r="I691" s="37">
        <f>+C691-E691</f>
        <v>670651.44821734913</v>
      </c>
      <c r="J691" s="44">
        <f>(I691/C691)</f>
        <v>5.0502731960525675E-2</v>
      </c>
      <c r="K691" s="41"/>
    </row>
    <row r="692" spans="1:11" x14ac:dyDescent="0.25">
      <c r="A692" s="49"/>
      <c r="B692" s="43" t="s">
        <v>3</v>
      </c>
      <c r="C692" s="37">
        <f>+' NEL,SALES,Unbilled ST Calc'!C740</f>
        <v>12339415.796954777</v>
      </c>
      <c r="D692" s="37">
        <f>+' NEL,SALES,Unbilled ST Calc'!E740</f>
        <v>12304450.715338571</v>
      </c>
      <c r="E692" s="37">
        <f>+' NEL,SALES,Unbilled ST Calc'!G740</f>
        <v>11719979.137371093</v>
      </c>
      <c r="F692" s="37">
        <f>+' NEL,SALES,Unbilled ST Calc'!J740</f>
        <v>4820375.7417199481</v>
      </c>
      <c r="G692" s="37">
        <f t="shared" ref="G692:G698" si="205">+I692-H692</f>
        <v>605863.30220703385</v>
      </c>
      <c r="H692" s="37">
        <f t="shared" ref="H692:H702" si="206">+C692*0.0011</f>
        <v>13573.357376650256</v>
      </c>
      <c r="I692" s="37">
        <f t="shared" ref="I692:I698" si="207">+C692-E692</f>
        <v>619436.65958368406</v>
      </c>
      <c r="J692" s="44">
        <f t="shared" ref="J692:J702" si="208">(I692/C692)</f>
        <v>5.0199836829921379E-2</v>
      </c>
      <c r="K692" s="41"/>
    </row>
    <row r="693" spans="1:11" x14ac:dyDescent="0.25">
      <c r="A693" s="49"/>
      <c r="B693" s="43" t="s">
        <v>4</v>
      </c>
      <c r="C693" s="37">
        <f>+' NEL,SALES,Unbilled ST Calc'!C741</f>
        <v>13475629.533254927</v>
      </c>
      <c r="D693" s="37">
        <f>+' NEL,SALES,Unbilled ST Calc'!E741</f>
        <v>12261991.737644084</v>
      </c>
      <c r="E693" s="37">
        <f>+' NEL,SALES,Unbilled ST Calc'!G741</f>
        <v>12811342.128456261</v>
      </c>
      <c r="F693" s="37">
        <f>+' NEL,SALES,Unbilled ST Calc'!J741</f>
        <v>5369726.1325321272</v>
      </c>
      <c r="G693" s="37">
        <f t="shared" si="205"/>
        <v>649464.21231208555</v>
      </c>
      <c r="H693" s="37">
        <f t="shared" si="206"/>
        <v>14823.192486580421</v>
      </c>
      <c r="I693" s="37">
        <f t="shared" si="207"/>
        <v>664287.40479866602</v>
      </c>
      <c r="J693" s="44">
        <f t="shared" si="208"/>
        <v>4.9295463574399179E-2</v>
      </c>
      <c r="K693" s="41"/>
    </row>
    <row r="694" spans="1:11" x14ac:dyDescent="0.25">
      <c r="A694" s="49"/>
      <c r="B694" s="43" t="s">
        <v>5</v>
      </c>
      <c r="C694" s="37">
        <f>+' NEL,SALES,Unbilled ST Calc'!C742</f>
        <v>13857331.07888723</v>
      </c>
      <c r="D694" s="37">
        <f>+' NEL,SALES,Unbilled ST Calc'!E742</f>
        <v>12529268.538446382</v>
      </c>
      <c r="E694" s="37">
        <f>+' NEL,SALES,Unbilled ST Calc'!G742</f>
        <v>13224639.618642721</v>
      </c>
      <c r="F694" s="37">
        <f>+' NEL,SALES,Unbilled ST Calc'!J742</f>
        <v>6065097.2127284668</v>
      </c>
      <c r="G694" s="37">
        <f t="shared" si="205"/>
        <v>617448.39605773252</v>
      </c>
      <c r="H694" s="37">
        <f t="shared" si="206"/>
        <v>15243.064186775953</v>
      </c>
      <c r="I694" s="37">
        <f t="shared" si="207"/>
        <v>632691.46024450846</v>
      </c>
      <c r="J694" s="44">
        <f t="shared" si="208"/>
        <v>4.5657526448831504E-2</v>
      </c>
      <c r="K694" s="41"/>
    </row>
    <row r="695" spans="1:11" x14ac:dyDescent="0.25">
      <c r="A695" s="49"/>
      <c r="B695" s="43" t="s">
        <v>6</v>
      </c>
      <c r="C695" s="37">
        <f>+' NEL,SALES,Unbilled ST Calc'!C743</f>
        <v>15621088.305710675</v>
      </c>
      <c r="D695" s="37">
        <f>+' NEL,SALES,Unbilled ST Calc'!E743</f>
        <v>14045191.984880593</v>
      </c>
      <c r="E695" s="37">
        <f>+' NEL,SALES,Unbilled ST Calc'!G743</f>
        <v>14940246.274845978</v>
      </c>
      <c r="F695" s="37">
        <f>+' NEL,SALES,Unbilled ST Calc'!J743</f>
        <v>6960151.5026938496</v>
      </c>
      <c r="G695" s="37">
        <f t="shared" si="205"/>
        <v>663658.83372841519</v>
      </c>
      <c r="H695" s="37">
        <f t="shared" si="206"/>
        <v>17183.197136281742</v>
      </c>
      <c r="I695" s="37">
        <f t="shared" si="207"/>
        <v>680842.03086469695</v>
      </c>
      <c r="J695" s="44">
        <f t="shared" si="208"/>
        <v>4.3584801362130339E-2</v>
      </c>
      <c r="K695" s="41"/>
    </row>
    <row r="696" spans="1:11" x14ac:dyDescent="0.25">
      <c r="A696" s="49"/>
      <c r="B696" s="43" t="s">
        <v>7</v>
      </c>
      <c r="C696" s="37">
        <f>+' NEL,SALES,Unbilled ST Calc'!C744</f>
        <v>16294725.379901875</v>
      </c>
      <c r="D696" s="37">
        <f>+' NEL,SALES,Unbilled ST Calc'!E744</f>
        <v>15244417.796409767</v>
      </c>
      <c r="E696" s="37">
        <f>+' NEL,SALES,Unbilled ST Calc'!G744</f>
        <v>15574747.391750565</v>
      </c>
      <c r="F696" s="37">
        <f>+' NEL,SALES,Unbilled ST Calc'!J744</f>
        <v>7290481.0980346473</v>
      </c>
      <c r="G696" s="37">
        <f t="shared" si="205"/>
        <v>702053.790233418</v>
      </c>
      <c r="H696" s="37">
        <f t="shared" si="206"/>
        <v>17924.197917892063</v>
      </c>
      <c r="I696" s="37">
        <f t="shared" si="207"/>
        <v>719977.98815131001</v>
      </c>
      <c r="J696" s="44">
        <f t="shared" si="208"/>
        <v>4.4184726736133904E-2</v>
      </c>
      <c r="K696" s="41"/>
    </row>
    <row r="697" spans="1:11" x14ac:dyDescent="0.25">
      <c r="A697" s="49"/>
      <c r="B697" s="43" t="s">
        <v>8</v>
      </c>
      <c r="C697" s="37">
        <f>+' NEL,SALES,Unbilled ST Calc'!C745</f>
        <v>17269388.18806174</v>
      </c>
      <c r="D697" s="37">
        <f>+' NEL,SALES,Unbilled ST Calc'!E745</f>
        <v>16095608.920607401</v>
      </c>
      <c r="E697" s="37">
        <f>+' NEL,SALES,Unbilled ST Calc'!G745</f>
        <v>16465723.761747336</v>
      </c>
      <c r="F697" s="37">
        <f>+' NEL,SALES,Unbilled ST Calc'!J745</f>
        <v>7660595.9391745832</v>
      </c>
      <c r="G697" s="37">
        <f t="shared" si="205"/>
        <v>784668.09930753626</v>
      </c>
      <c r="H697" s="37">
        <f t="shared" si="206"/>
        <v>18996.327006867916</v>
      </c>
      <c r="I697" s="37">
        <f t="shared" si="207"/>
        <v>803664.42631440423</v>
      </c>
      <c r="J697" s="44">
        <f t="shared" si="208"/>
        <v>4.6536936778685319E-2</v>
      </c>
      <c r="K697" s="41"/>
    </row>
    <row r="698" spans="1:11" x14ac:dyDescent="0.25">
      <c r="A698" s="49"/>
      <c r="B698" s="43" t="s">
        <v>9</v>
      </c>
      <c r="C698" s="37">
        <f>+' NEL,SALES,Unbilled ST Calc'!C746</f>
        <v>17564150.265786797</v>
      </c>
      <c r="D698" s="37">
        <f>+' NEL,SALES,Unbilled ST Calc'!E746</f>
        <v>16287779.687011834</v>
      </c>
      <c r="E698" s="37">
        <f>+' NEL,SALES,Unbilled ST Calc'!G746</f>
        <v>16701987.638894336</v>
      </c>
      <c r="F698" s="37">
        <f>+' NEL,SALES,Unbilled ST Calc'!J746</f>
        <v>8074803.8910570862</v>
      </c>
      <c r="G698" s="37">
        <f t="shared" si="205"/>
        <v>842842.06160009501</v>
      </c>
      <c r="H698" s="37">
        <f t="shared" si="206"/>
        <v>19320.565292365478</v>
      </c>
      <c r="I698" s="37">
        <f t="shared" si="207"/>
        <v>862162.62689246051</v>
      </c>
      <c r="J698" s="44">
        <f t="shared" si="208"/>
        <v>4.9086497999955445E-2</v>
      </c>
      <c r="K698" s="41"/>
    </row>
    <row r="699" spans="1:11" x14ac:dyDescent="0.25">
      <c r="A699" s="49"/>
      <c r="B699" s="43" t="s">
        <v>10</v>
      </c>
      <c r="C699" s="37">
        <f>+' NEL,SALES,Unbilled ST Calc'!C747</f>
        <v>16243891.857763881</v>
      </c>
      <c r="D699" s="37">
        <f>+' NEL,SALES,Unbilled ST Calc'!E747</f>
        <v>15961256.373024879</v>
      </c>
      <c r="E699" s="37">
        <f>+' NEL,SALES,Unbilled ST Calc'!G747</f>
        <v>15448153.470191168</v>
      </c>
      <c r="F699" s="37">
        <f>+' NEL,SALES,Unbilled ST Calc'!J747</f>
        <v>7561700.9882233758</v>
      </c>
      <c r="G699" s="37">
        <f>+I699-H699</f>
        <v>777870.10652917298</v>
      </c>
      <c r="H699" s="37">
        <f t="shared" si="206"/>
        <v>17868.281043540272</v>
      </c>
      <c r="I699" s="37">
        <f>+C699-E699</f>
        <v>795738.3875727132</v>
      </c>
      <c r="J699" s="44">
        <f t="shared" si="208"/>
        <v>4.8986929643488393E-2</v>
      </c>
      <c r="K699" s="41"/>
    </row>
    <row r="700" spans="1:11" x14ac:dyDescent="0.25">
      <c r="A700" s="49"/>
      <c r="B700" s="43" t="s">
        <v>11</v>
      </c>
      <c r="C700" s="37">
        <f>+' NEL,SALES,Unbilled ST Calc'!C748</f>
        <v>15290470.470453547</v>
      </c>
      <c r="D700" s="37">
        <f>+' NEL,SALES,Unbilled ST Calc'!E748</f>
        <v>14802965.721005715</v>
      </c>
      <c r="E700" s="37">
        <f>+' NEL,SALES,Unbilled ST Calc'!G748</f>
        <v>14541001.183490194</v>
      </c>
      <c r="F700" s="37">
        <f>+' NEL,SALES,Unbilled ST Calc'!J748</f>
        <v>7299736.4507078528</v>
      </c>
      <c r="G700" s="37">
        <f>+I700-H700</f>
        <v>732649.76944585401</v>
      </c>
      <c r="H700" s="37">
        <f t="shared" si="206"/>
        <v>16819.517517498902</v>
      </c>
      <c r="I700" s="37">
        <f>+C700-E700</f>
        <v>749469.28696335293</v>
      </c>
      <c r="J700" s="44">
        <f t="shared" si="208"/>
        <v>4.901544974770957E-2</v>
      </c>
      <c r="K700" s="41"/>
    </row>
    <row r="701" spans="1:11" x14ac:dyDescent="0.25">
      <c r="A701" s="49"/>
      <c r="B701" s="43" t="s">
        <v>12</v>
      </c>
      <c r="C701" s="37">
        <f>+' NEL,SALES,Unbilled ST Calc'!C749</f>
        <v>12938289.59293876</v>
      </c>
      <c r="D701" s="37">
        <f>+' NEL,SALES,Unbilled ST Calc'!E749</f>
        <v>13064708.649876816</v>
      </c>
      <c r="E701" s="37">
        <f>+' NEL,SALES,Unbilled ST Calc'!G749</f>
        <v>12374784.756292116</v>
      </c>
      <c r="F701" s="37">
        <f>+' NEL,SALES,Unbilled ST Calc'!J749</f>
        <v>6609812.5571231525</v>
      </c>
      <c r="G701" s="37">
        <f>+I701-H701</f>
        <v>549272.71809441177</v>
      </c>
      <c r="H701" s="37">
        <f t="shared" si="206"/>
        <v>14232.118552232638</v>
      </c>
      <c r="I701" s="37">
        <f>+C701-E701</f>
        <v>563504.8366466444</v>
      </c>
      <c r="J701" s="44">
        <f t="shared" si="208"/>
        <v>4.3553271288206789E-2</v>
      </c>
      <c r="K701" s="41"/>
    </row>
    <row r="702" spans="1:11" x14ac:dyDescent="0.25">
      <c r="A702" s="49"/>
      <c r="B702" s="43" t="s">
        <v>13</v>
      </c>
      <c r="C702" s="37">
        <f>+' NEL,SALES,Unbilled ST Calc'!C750</f>
        <v>13297226.702772582</v>
      </c>
      <c r="D702" s="37">
        <f>+' NEL,SALES,Unbilled ST Calc'!E750</f>
        <v>12930059.667109758</v>
      </c>
      <c r="E702" s="37">
        <f>+' NEL,SALES,Unbilled ST Calc'!G750</f>
        <v>12661240.952980107</v>
      </c>
      <c r="F702" s="37">
        <f>+' NEL,SALES,Unbilled ST Calc'!J750</f>
        <v>6340993.8429935006</v>
      </c>
      <c r="G702" s="37">
        <f>+I702-H702</f>
        <v>621358.80041942536</v>
      </c>
      <c r="H702" s="37">
        <f t="shared" si="206"/>
        <v>14626.949373049842</v>
      </c>
      <c r="I702" s="37">
        <f>+C702-E702</f>
        <v>635985.74979247525</v>
      </c>
      <c r="J702" s="44">
        <f t="shared" si="208"/>
        <v>4.7828450549005599E-2</v>
      </c>
      <c r="K702" s="41"/>
    </row>
    <row r="703" spans="1:11" x14ac:dyDescent="0.25">
      <c r="A703" s="51"/>
      <c r="B703" s="43"/>
      <c r="C703" s="37"/>
      <c r="D703" s="37"/>
      <c r="E703" s="37"/>
      <c r="F703" s="37"/>
      <c r="G703" s="37"/>
      <c r="H703" s="37"/>
      <c r="I703" s="37"/>
      <c r="J703" s="44"/>
      <c r="K703" s="41"/>
    </row>
    <row r="704" spans="1:11" x14ac:dyDescent="0.25">
      <c r="A704" s="24" t="s">
        <v>101</v>
      </c>
      <c r="B704" s="43" t="s">
        <v>96</v>
      </c>
      <c r="C704" s="37">
        <f t="shared" ref="C704:I704" si="209">SUM(C691:C702)</f>
        <v>177471115.47198927</v>
      </c>
      <c r="D704" s="37">
        <f t="shared" si="209"/>
        <v>169000278.78555402</v>
      </c>
      <c r="E704" s="37">
        <f t="shared" si="209"/>
        <v>169072703.16594696</v>
      </c>
      <c r="F704" s="37">
        <f t="shared" si="209"/>
        <v>79458322.67667602</v>
      </c>
      <c r="G704" s="37">
        <f t="shared" si="209"/>
        <v>8203194.0790230762</v>
      </c>
      <c r="H704" s="37">
        <f t="shared" si="209"/>
        <v>195218.22701918817</v>
      </c>
      <c r="I704" s="37">
        <f t="shared" si="209"/>
        <v>8398412.3060422651</v>
      </c>
      <c r="J704" s="44">
        <f>(I704/C704)</f>
        <v>4.7322699717677767E-2</v>
      </c>
      <c r="K704" s="41"/>
    </row>
    <row r="705" spans="1:11" x14ac:dyDescent="0.25">
      <c r="A705" s="24"/>
      <c r="B705" s="43"/>
      <c r="C705" s="37"/>
      <c r="D705" s="37"/>
      <c r="E705" s="37"/>
      <c r="F705" s="37"/>
      <c r="G705" s="37"/>
      <c r="H705" s="37"/>
      <c r="I705" s="37"/>
      <c r="J705" s="44"/>
      <c r="K705" s="41"/>
    </row>
    <row r="706" spans="1:11" x14ac:dyDescent="0.25">
      <c r="A706" s="24"/>
      <c r="B706" s="43"/>
      <c r="C706" s="37"/>
      <c r="D706" s="37"/>
      <c r="E706" s="37"/>
      <c r="F706" s="37"/>
      <c r="G706" s="37"/>
      <c r="H706" s="37"/>
      <c r="I706" s="37"/>
      <c r="J706" s="44"/>
      <c r="K706" s="41"/>
    </row>
    <row r="707" spans="1:11" x14ac:dyDescent="0.25">
      <c r="A707" s="24">
        <f>+A691+1</f>
        <v>2050</v>
      </c>
      <c r="B707" s="43" t="s">
        <v>2</v>
      </c>
      <c r="C707" s="37">
        <f>+' NEL,SALES,Unbilled ST Calc'!C753</f>
        <v>13432915.259808868</v>
      </c>
      <c r="D707" s="37">
        <f>+' NEL,SALES,Unbilled ST Calc'!E753</f>
        <v>13628225.221314397</v>
      </c>
      <c r="E707" s="37">
        <f>+' NEL,SALES,Unbilled ST Calc'!G753</f>
        <v>12754516.340994285</v>
      </c>
      <c r="F707" s="37">
        <f>+' NEL,SALES,Unbilled ST Calc'!J753</f>
        <v>5467284.9626733884</v>
      </c>
      <c r="G707" s="37">
        <f>+I707-H707</f>
        <v>663622.71202879294</v>
      </c>
      <c r="H707" s="37">
        <f>+C707*0.0011</f>
        <v>14776.206785789756</v>
      </c>
      <c r="I707" s="37">
        <f>+C707-E707</f>
        <v>678398.91881458275</v>
      </c>
      <c r="J707" s="44">
        <f>(I707/C707)</f>
        <v>5.0502731960525703E-2</v>
      </c>
      <c r="K707" s="41"/>
    </row>
    <row r="708" spans="1:11" x14ac:dyDescent="0.25">
      <c r="A708" s="49"/>
      <c r="B708" s="43" t="s">
        <v>3</v>
      </c>
      <c r="C708" s="37">
        <f>+' NEL,SALES,Unbilled ST Calc'!C754</f>
        <v>12481900.009535335</v>
      </c>
      <c r="D708" s="37">
        <f>+' NEL,SALES,Unbilled ST Calc'!E754</f>
        <v>12446558.625792958</v>
      </c>
      <c r="E708" s="37">
        <f>+' NEL,SALES,Unbilled ST Calc'!G754</f>
        <v>11855310.665729266</v>
      </c>
      <c r="F708" s="37">
        <f>+' NEL,SALES,Unbilled ST Calc'!J754</f>
        <v>4876037.0026096972</v>
      </c>
      <c r="G708" s="37">
        <f t="shared" ref="G708:G714" si="210">+I708-H708</f>
        <v>612859.25379558047</v>
      </c>
      <c r="H708" s="37">
        <f t="shared" ref="H708:H718" si="211">+C708*0.0011</f>
        <v>13730.09001048887</v>
      </c>
      <c r="I708" s="37">
        <f t="shared" ref="I708:I714" si="212">+C708-E708</f>
        <v>626589.34380606934</v>
      </c>
      <c r="J708" s="44">
        <f t="shared" ref="J708:J718" si="213">(I708/C708)</f>
        <v>5.019983682992149E-2</v>
      </c>
      <c r="K708" s="41"/>
    </row>
    <row r="709" spans="1:11" x14ac:dyDescent="0.25">
      <c r="A709" s="49"/>
      <c r="B709" s="43" t="s">
        <v>4</v>
      </c>
      <c r="C709" s="37">
        <f>+' NEL,SALES,Unbilled ST Calc'!C755</f>
        <v>13631290.390745603</v>
      </c>
      <c r="D709" s="37">
        <f>+' NEL,SALES,Unbilled ST Calc'!E755</f>
        <v>12403613.236917002</v>
      </c>
      <c r="E709" s="37">
        <f>+' NEL,SALES,Unbilled ST Calc'!G755</f>
        <v>12959329.611816546</v>
      </c>
      <c r="F709" s="37">
        <f>+' NEL,SALES,Unbilled ST Calc'!J755</f>
        <v>5431753.3775092419</v>
      </c>
      <c r="G709" s="37">
        <f t="shared" si="210"/>
        <v>656966.35949923645</v>
      </c>
      <c r="H709" s="37">
        <f t="shared" si="211"/>
        <v>14994.419429820164</v>
      </c>
      <c r="I709" s="37">
        <f t="shared" si="212"/>
        <v>671960.7789290566</v>
      </c>
      <c r="J709" s="44">
        <f t="shared" si="213"/>
        <v>4.9295463574399123E-2</v>
      </c>
      <c r="K709" s="41"/>
    </row>
    <row r="710" spans="1:11" x14ac:dyDescent="0.25">
      <c r="A710" s="49"/>
      <c r="B710" s="43" t="s">
        <v>5</v>
      </c>
      <c r="C710" s="37">
        <f>+' NEL,SALES,Unbilled ST Calc'!C756</f>
        <v>14017460.670390962</v>
      </c>
      <c r="D710" s="37">
        <f>+' NEL,SALES,Unbilled ST Calc'!E756</f>
        <v>12674028.496836066</v>
      </c>
      <c r="E710" s="37">
        <f>+' NEL,SALES,Unbilled ST Calc'!G756</f>
        <v>13377458.089087132</v>
      </c>
      <c r="F710" s="37">
        <f>+' NEL,SALES,Unbilled ST Calc'!J756</f>
        <v>6135182.9697603052</v>
      </c>
      <c r="G710" s="37">
        <f t="shared" si="210"/>
        <v>624583.37456639926</v>
      </c>
      <c r="H710" s="37">
        <f t="shared" si="211"/>
        <v>15419.206737430059</v>
      </c>
      <c r="I710" s="37">
        <f t="shared" si="212"/>
        <v>640002.58130382933</v>
      </c>
      <c r="J710" s="44">
        <f t="shared" si="213"/>
        <v>4.5657526448831406E-2</v>
      </c>
      <c r="K710" s="41"/>
    </row>
    <row r="711" spans="1:11" x14ac:dyDescent="0.25">
      <c r="A711" s="49"/>
      <c r="B711" s="43" t="s">
        <v>6</v>
      </c>
      <c r="C711" s="37">
        <f>+' NEL,SALES,Unbilled ST Calc'!C757</f>
        <v>15801333.227307899</v>
      </c>
      <c r="D711" s="37">
        <f>+' NEL,SALES,Unbilled ST Calc'!E757</f>
        <v>14207356.573322609</v>
      </c>
      <c r="E711" s="37">
        <f>+' NEL,SALES,Unbilled ST Calc'!G757</f>
        <v>15112635.257338855</v>
      </c>
      <c r="F711" s="37">
        <f>+' NEL,SALES,Unbilled ST Calc'!J757</f>
        <v>7040461.6537765516</v>
      </c>
      <c r="G711" s="37">
        <f t="shared" si="210"/>
        <v>671316.50341900485</v>
      </c>
      <c r="H711" s="37">
        <f t="shared" si="211"/>
        <v>17381.466550038691</v>
      </c>
      <c r="I711" s="37">
        <f t="shared" si="212"/>
        <v>688697.96996904351</v>
      </c>
      <c r="J711" s="44">
        <f t="shared" si="213"/>
        <v>4.3584801362130263E-2</v>
      </c>
      <c r="K711" s="41"/>
    </row>
    <row r="712" spans="1:11" x14ac:dyDescent="0.25">
      <c r="A712" s="49"/>
      <c r="B712" s="43" t="s">
        <v>7</v>
      </c>
      <c r="C712" s="37">
        <f>+' NEL,SALES,Unbilled ST Calc'!C758</f>
        <v>16482534.495730307</v>
      </c>
      <c r="D712" s="37">
        <f>+' NEL,SALES,Unbilled ST Calc'!E758</f>
        <v>15420210.423670257</v>
      </c>
      <c r="E712" s="37">
        <f>+' NEL,SALES,Unbilled ST Calc'!G758</f>
        <v>15754258.213117562</v>
      </c>
      <c r="F712" s="37">
        <f>+' NEL,SALES,Unbilled ST Calc'!J758</f>
        <v>7374509.4432238583</v>
      </c>
      <c r="G712" s="37">
        <f t="shared" si="210"/>
        <v>710145.49466744135</v>
      </c>
      <c r="H712" s="37">
        <f t="shared" si="211"/>
        <v>18130.787945303338</v>
      </c>
      <c r="I712" s="37">
        <f t="shared" si="212"/>
        <v>728276.28261274472</v>
      </c>
      <c r="J712" s="44">
        <f t="shared" si="213"/>
        <v>4.4184726736133932E-2</v>
      </c>
      <c r="K712" s="41"/>
    </row>
    <row r="713" spans="1:11" x14ac:dyDescent="0.25">
      <c r="A713" s="49"/>
      <c r="B713" s="43" t="s">
        <v>8</v>
      </c>
      <c r="C713" s="37">
        <f>+' NEL,SALES,Unbilled ST Calc'!C759</f>
        <v>17468110.014680237</v>
      </c>
      <c r="D713" s="37">
        <f>+' NEL,SALES,Unbilled ST Calc'!E759</f>
        <v>16280959.38939799</v>
      </c>
      <c r="E713" s="37">
        <f>+' NEL,SALES,Unbilled ST Calc'!G759</f>
        <v>16655197.683283942</v>
      </c>
      <c r="F713" s="37">
        <f>+' NEL,SALES,Unbilled ST Calc'!J759</f>
        <v>7748747.7371098101</v>
      </c>
      <c r="G713" s="37">
        <f t="shared" si="210"/>
        <v>793697.41038014647</v>
      </c>
      <c r="H713" s="37">
        <f t="shared" si="211"/>
        <v>19214.921016148262</v>
      </c>
      <c r="I713" s="37">
        <f t="shared" si="212"/>
        <v>812912.33139629476</v>
      </c>
      <c r="J713" s="44">
        <f t="shared" si="213"/>
        <v>4.653693677868536E-2</v>
      </c>
      <c r="K713" s="41"/>
    </row>
    <row r="714" spans="1:11" x14ac:dyDescent="0.25">
      <c r="A714" s="49"/>
      <c r="B714" s="43" t="s">
        <v>9</v>
      </c>
      <c r="C714" s="37">
        <f>+' NEL,SALES,Unbilled ST Calc'!C760</f>
        <v>17766268.521674726</v>
      </c>
      <c r="D714" s="37">
        <f>+' NEL,SALES,Unbilled ST Calc'!E760</f>
        <v>16475208.210888885</v>
      </c>
      <c r="E714" s="37">
        <f>+' NEL,SALES,Unbilled ST Calc'!G760</f>
        <v>16894184.617418867</v>
      </c>
      <c r="F714" s="37">
        <f>+' NEL,SALES,Unbilled ST Calc'!J760</f>
        <v>8167724.1436397927</v>
      </c>
      <c r="G714" s="37">
        <f t="shared" si="210"/>
        <v>852541.00888201734</v>
      </c>
      <c r="H714" s="37">
        <f t="shared" si="211"/>
        <v>19542.895373842199</v>
      </c>
      <c r="I714" s="37">
        <f t="shared" si="212"/>
        <v>872083.90425585955</v>
      </c>
      <c r="J714" s="44">
        <f t="shared" si="213"/>
        <v>4.9086497999955542E-2</v>
      </c>
      <c r="K714" s="41"/>
    </row>
    <row r="715" spans="1:11" x14ac:dyDescent="0.25">
      <c r="A715" s="49"/>
      <c r="B715" s="43" t="s">
        <v>10</v>
      </c>
      <c r="C715" s="37">
        <f>+' NEL,SALES,Unbilled ST Calc'!C761</f>
        <v>16430764.428714886</v>
      </c>
      <c r="D715" s="37">
        <f>+' NEL,SALES,Unbilled ST Calc'!E761</f>
        <v>16144903.75331152</v>
      </c>
      <c r="E715" s="37">
        <f>+' NEL,SALES,Unbilled ST Calc'!G761</f>
        <v>15625871.727656698</v>
      </c>
      <c r="F715" s="37">
        <f>+' NEL,SALES,Unbilled ST Calc'!J761</f>
        <v>7648692.117984971</v>
      </c>
      <c r="G715" s="37">
        <f>+I715-H715</f>
        <v>786818.86018660211</v>
      </c>
      <c r="H715" s="37">
        <f t="shared" si="211"/>
        <v>18073.840871586377</v>
      </c>
      <c r="I715" s="37">
        <f>+C715-E715</f>
        <v>804892.70105818845</v>
      </c>
      <c r="J715" s="44">
        <f t="shared" si="213"/>
        <v>4.8986929643488428E-2</v>
      </c>
      <c r="K715" s="41"/>
    </row>
    <row r="716" spans="1:11" x14ac:dyDescent="0.25">
      <c r="A716" s="49"/>
      <c r="B716" s="43" t="s">
        <v>11</v>
      </c>
      <c r="C716" s="37">
        <f>+' NEL,SALES,Unbilled ST Calc'!C762</f>
        <v>15466152.214923684</v>
      </c>
      <c r="D716" s="37">
        <f>+' NEL,SALES,Unbilled ST Calc'!E762</f>
        <v>14973156.254139729</v>
      </c>
      <c r="E716" s="37">
        <f>+' NEL,SALES,Unbilled ST Calc'!G762</f>
        <v>14708071.808242666</v>
      </c>
      <c r="F716" s="37">
        <f>+' NEL,SALES,Unbilled ST Calc'!J762</f>
        <v>7383607.6720879078</v>
      </c>
      <c r="G716" s="37">
        <f>+I716-H716</f>
        <v>741067.63924460195</v>
      </c>
      <c r="H716" s="37">
        <f t="shared" si="211"/>
        <v>17012.767436416052</v>
      </c>
      <c r="I716" s="37">
        <f>+C716-E716</f>
        <v>758080.40668101795</v>
      </c>
      <c r="J716" s="44">
        <f t="shared" si="213"/>
        <v>4.9015449747709508E-2</v>
      </c>
      <c r="K716" s="41"/>
    </row>
    <row r="717" spans="1:11" x14ac:dyDescent="0.25">
      <c r="A717" s="49"/>
      <c r="B717" s="43" t="s">
        <v>12</v>
      </c>
      <c r="C717" s="37">
        <f>+' NEL,SALES,Unbilled ST Calc'!C763</f>
        <v>13086838.186305087</v>
      </c>
      <c r="D717" s="37">
        <f>+' NEL,SALES,Unbilled ST Calc'!E763</f>
        <v>13214769.339720299</v>
      </c>
      <c r="E717" s="37">
        <f>+' NEL,SALES,Unbilled ST Calc'!G763</f>
        <v>12516863.572472077</v>
      </c>
      <c r="F717" s="37">
        <f>+' NEL,SALES,Unbilled ST Calc'!J763</f>
        <v>6685701.9048396852</v>
      </c>
      <c r="G717" s="37">
        <f>+I717-H717</f>
        <v>555579.09182807466</v>
      </c>
      <c r="H717" s="37">
        <f t="shared" si="211"/>
        <v>14395.522004935596</v>
      </c>
      <c r="I717" s="37">
        <f>+C717-E717</f>
        <v>569974.6138330102</v>
      </c>
      <c r="J717" s="44">
        <f t="shared" si="213"/>
        <v>4.3553271288206838E-2</v>
      </c>
      <c r="K717" s="41"/>
    </row>
    <row r="718" spans="1:11" x14ac:dyDescent="0.25">
      <c r="A718" s="49"/>
      <c r="B718" s="43" t="s">
        <v>13</v>
      </c>
      <c r="C718" s="37">
        <f>+' NEL,SALES,Unbilled ST Calc'!C764</f>
        <v>13449654.00193953</v>
      </c>
      <c r="D718" s="37">
        <f>+' NEL,SALES,Unbilled ST Calc'!E764</f>
        <v>13078398.57281135</v>
      </c>
      <c r="E718" s="37">
        <f>+' NEL,SALES,Unbilled ST Calc'!G764</f>
        <v>12806377.89060653</v>
      </c>
      <c r="F718" s="37">
        <f>+' NEL,SALES,Unbilled ST Calc'!J764</f>
        <v>6413681.2226348678</v>
      </c>
      <c r="G718" s="37">
        <f>+I718-H718</f>
        <v>628481.49193086603</v>
      </c>
      <c r="H718" s="37">
        <f t="shared" si="211"/>
        <v>14794.619402133483</v>
      </c>
      <c r="I718" s="37">
        <f>+C718-E718</f>
        <v>643276.11133299954</v>
      </c>
      <c r="J718" s="44">
        <f t="shared" si="213"/>
        <v>4.7828450549005565E-2</v>
      </c>
      <c r="K718" s="41"/>
    </row>
    <row r="719" spans="1:11" x14ac:dyDescent="0.25">
      <c r="A719" s="51"/>
      <c r="B719" s="43"/>
      <c r="C719" s="37"/>
      <c r="D719" s="37"/>
      <c r="E719" s="37"/>
      <c r="F719" s="37"/>
      <c r="G719" s="37"/>
      <c r="H719" s="37"/>
      <c r="I719" s="37"/>
      <c r="J719" s="44"/>
      <c r="K719" s="41"/>
    </row>
    <row r="720" spans="1:11" x14ac:dyDescent="0.25">
      <c r="A720" s="24" t="s">
        <v>101</v>
      </c>
      <c r="B720" s="43" t="s">
        <v>96</v>
      </c>
      <c r="C720" s="37">
        <f t="shared" ref="C720:I720" si="214">SUM(C707:C718)</f>
        <v>179515221.42175713</v>
      </c>
      <c r="D720" s="37">
        <f t="shared" si="214"/>
        <v>170947388.09812307</v>
      </c>
      <c r="E720" s="37">
        <f t="shared" si="214"/>
        <v>171020075.47776443</v>
      </c>
      <c r="F720" s="37">
        <f t="shared" si="214"/>
        <v>80373384.207850069</v>
      </c>
      <c r="G720" s="37">
        <f t="shared" si="214"/>
        <v>8297679.2004287625</v>
      </c>
      <c r="H720" s="37">
        <f t="shared" si="214"/>
        <v>197466.74356393286</v>
      </c>
      <c r="I720" s="37">
        <f t="shared" si="214"/>
        <v>8495145.9439926967</v>
      </c>
      <c r="J720" s="44">
        <f>(I720/C720)</f>
        <v>4.7322705432504844E-2</v>
      </c>
      <c r="K720" s="41"/>
    </row>
    <row r="721" spans="1:11" x14ac:dyDescent="0.25">
      <c r="A721" s="24"/>
      <c r="B721" s="43"/>
      <c r="C721" s="37"/>
      <c r="D721" s="37"/>
      <c r="E721" s="37"/>
      <c r="F721" s="37"/>
      <c r="G721" s="37"/>
      <c r="H721" s="37"/>
      <c r="I721" s="37"/>
      <c r="J721" s="44"/>
      <c r="K721" s="41"/>
    </row>
    <row r="722" spans="1:11" x14ac:dyDescent="0.25">
      <c r="A722" s="24"/>
      <c r="B722" s="43"/>
      <c r="C722" s="37"/>
      <c r="D722" s="37"/>
      <c r="E722" s="37"/>
      <c r="F722" s="37"/>
      <c r="G722" s="37"/>
      <c r="H722" s="37"/>
      <c r="I722" s="37"/>
      <c r="J722" s="44"/>
      <c r="K722" s="41"/>
    </row>
    <row r="723" spans="1:11" x14ac:dyDescent="0.25">
      <c r="A723" s="24">
        <f>+A707+1</f>
        <v>2051</v>
      </c>
      <c r="B723" s="43" t="s">
        <v>2</v>
      </c>
      <c r="C723" s="37">
        <f>+' NEL,SALES,Unbilled ST Calc'!C767</f>
        <v>13586877.570103627</v>
      </c>
      <c r="D723" s="37">
        <f>+' NEL,SALES,Unbilled ST Calc'!E767</f>
        <v>13784435.719873639</v>
      </c>
      <c r="E723" s="37">
        <f>+' NEL,SALES,Unbilled ST Calc'!G767</f>
        <v>12900703.134000205</v>
      </c>
      <c r="F723" s="37">
        <f>+' NEL,SALES,Unbilled ST Calc'!J767</f>
        <v>5529948.6367614325</v>
      </c>
      <c r="G723" s="37">
        <f>+I723-H723</f>
        <v>671228.87077630823</v>
      </c>
      <c r="H723" s="37">
        <f>+C723*0.0011</f>
        <v>14945.565327113991</v>
      </c>
      <c r="I723" s="37">
        <f>+C723-E723</f>
        <v>686174.43610342219</v>
      </c>
      <c r="J723" s="44">
        <f>(I723/C723)</f>
        <v>5.0502731960525703E-2</v>
      </c>
      <c r="K723" s="41"/>
    </row>
    <row r="724" spans="1:11" x14ac:dyDescent="0.25">
      <c r="A724" s="49"/>
      <c r="B724" s="43" t="s">
        <v>3</v>
      </c>
      <c r="C724" s="37">
        <f>+' NEL,SALES,Unbilled ST Calc'!C768</f>
        <v>12624903.54029952</v>
      </c>
      <c r="D724" s="37">
        <f>+' NEL,SALES,Unbilled ST Calc'!E768</f>
        <v>12589182.944913663</v>
      </c>
      <c r="E724" s="37">
        <f>+' NEL,SALES,Unbilled ST Calc'!G768</f>
        <v>11991135.442582987</v>
      </c>
      <c r="F724" s="37">
        <f>+' NEL,SALES,Unbilled ST Calc'!J768</f>
        <v>4931901.1344307587</v>
      </c>
      <c r="G724" s="37">
        <f t="shared" ref="G724:G730" si="215">+I724-H724</f>
        <v>619880.70382220321</v>
      </c>
      <c r="H724" s="37">
        <f t="shared" ref="H724:H734" si="216">+C724*0.0011</f>
        <v>13887.393894329472</v>
      </c>
      <c r="I724" s="37">
        <f t="shared" ref="I724:I730" si="217">+C724-E724</f>
        <v>633768.09771653265</v>
      </c>
      <c r="J724" s="44">
        <f t="shared" ref="J724:J734" si="218">(I724/C724)</f>
        <v>5.0199836829921379E-2</v>
      </c>
      <c r="K724" s="41"/>
    </row>
    <row r="725" spans="1:11" x14ac:dyDescent="0.25">
      <c r="A725" s="49"/>
      <c r="B725" s="43" t="s">
        <v>4</v>
      </c>
      <c r="C725" s="37">
        <f>+' NEL,SALES,Unbilled ST Calc'!C769</f>
        <v>13787526.618689718</v>
      </c>
      <c r="D725" s="37">
        <f>+' NEL,SALES,Unbilled ST Calc'!E769</f>
        <v>12545755.342627343</v>
      </c>
      <c r="E725" s="37">
        <f>+' NEL,SALES,Unbilled ST Calc'!G769</f>
        <v>13107864.10247704</v>
      </c>
      <c r="F725" s="37">
        <f>+' NEL,SALES,Unbilled ST Calc'!J769</f>
        <v>5494009.894280456</v>
      </c>
      <c r="G725" s="37">
        <f t="shared" si="215"/>
        <v>664496.23693211889</v>
      </c>
      <c r="H725" s="37">
        <f t="shared" si="216"/>
        <v>15166.279280558691</v>
      </c>
      <c r="I725" s="37">
        <f t="shared" si="217"/>
        <v>679662.51621267758</v>
      </c>
      <c r="J725" s="44">
        <f t="shared" si="218"/>
        <v>4.9295463574399144E-2</v>
      </c>
      <c r="K725" s="41"/>
    </row>
    <row r="726" spans="1:11" x14ac:dyDescent="0.25">
      <c r="A726" s="49"/>
      <c r="B726" s="43" t="s">
        <v>5</v>
      </c>
      <c r="C726" s="37">
        <f>+' NEL,SALES,Unbilled ST Calc'!C770</f>
        <v>14178188.528861111</v>
      </c>
      <c r="D726" s="37">
        <f>+' NEL,SALES,Unbilled ST Calc'!E770</f>
        <v>12819326.828223523</v>
      </c>
      <c r="E726" s="37">
        <f>+' NEL,SALES,Unbilled ST Calc'!G770</f>
        <v>13530847.511108117</v>
      </c>
      <c r="F726" s="37">
        <f>+' NEL,SALES,Unbilled ST Calc'!J770</f>
        <v>6205530.5771650495</v>
      </c>
      <c r="G726" s="37">
        <f t="shared" si="215"/>
        <v>631745.01037124661</v>
      </c>
      <c r="H726" s="37">
        <f t="shared" si="216"/>
        <v>15596.007381747224</v>
      </c>
      <c r="I726" s="37">
        <f t="shared" si="217"/>
        <v>647341.01775299385</v>
      </c>
      <c r="J726" s="44">
        <f t="shared" si="218"/>
        <v>4.5657526448831379E-2</v>
      </c>
      <c r="K726" s="41"/>
    </row>
    <row r="727" spans="1:11" x14ac:dyDescent="0.25">
      <c r="A727" s="49"/>
      <c r="B727" s="43" t="s">
        <v>6</v>
      </c>
      <c r="C727" s="37">
        <f>+' NEL,SALES,Unbilled ST Calc'!C771</f>
        <v>15982241.064132214</v>
      </c>
      <c r="D727" s="37">
        <f>+' NEL,SALES,Unbilled ST Calc'!E771</f>
        <v>14370121.66500438</v>
      </c>
      <c r="E727" s="37">
        <f>+' NEL,SALES,Unbilled ST Calc'!G771</f>
        <v>15285658.26203033</v>
      </c>
      <c r="F727" s="37">
        <f>+' NEL,SALES,Unbilled ST Calc'!J771</f>
        <v>7121067.174190999</v>
      </c>
      <c r="G727" s="37">
        <f t="shared" si="215"/>
        <v>679002.33693133865</v>
      </c>
      <c r="H727" s="37">
        <f t="shared" si="216"/>
        <v>17580.465170545434</v>
      </c>
      <c r="I727" s="37">
        <f t="shared" si="217"/>
        <v>696582.80210188404</v>
      </c>
      <c r="J727" s="44">
        <f t="shared" si="218"/>
        <v>4.358480136213027E-2</v>
      </c>
      <c r="K727" s="41"/>
    </row>
    <row r="728" spans="1:11" x14ac:dyDescent="0.25">
      <c r="A728" s="49"/>
      <c r="B728" s="43" t="s">
        <v>7</v>
      </c>
      <c r="C728" s="37">
        <f>+' NEL,SALES,Unbilled ST Calc'!C772</f>
        <v>16671032.91078696</v>
      </c>
      <c r="D728" s="37">
        <f>+' NEL,SALES,Unbilled ST Calc'!E772</f>
        <v>15596648.861170791</v>
      </c>
      <c r="E728" s="37">
        <f>+' NEL,SALES,Unbilled ST Calc'!G772</f>
        <v>15934427.877214743</v>
      </c>
      <c r="F728" s="37">
        <f>+' NEL,SALES,Unbilled ST Calc'!J772</f>
        <v>7458846.1902349517</v>
      </c>
      <c r="G728" s="37">
        <f t="shared" si="215"/>
        <v>718266.89737035183</v>
      </c>
      <c r="H728" s="37">
        <f t="shared" si="216"/>
        <v>18338.136201865658</v>
      </c>
      <c r="I728" s="37">
        <f t="shared" si="217"/>
        <v>736605.03357221745</v>
      </c>
      <c r="J728" s="44">
        <f t="shared" si="218"/>
        <v>4.4184726736133939E-2</v>
      </c>
      <c r="K728" s="41"/>
    </row>
    <row r="729" spans="1:11" x14ac:dyDescent="0.25">
      <c r="A729" s="49"/>
      <c r="B729" s="43" t="s">
        <v>8</v>
      </c>
      <c r="C729" s="37">
        <f>+' NEL,SALES,Unbilled ST Calc'!C773</f>
        <v>17667549.387110926</v>
      </c>
      <c r="D729" s="37">
        <f>+' NEL,SALES,Unbilled ST Calc'!E773</f>
        <v>16466984.114464955</v>
      </c>
      <c r="E729" s="37">
        <f>+' NEL,SALES,Unbilled ST Calc'!G773</f>
        <v>16845355.758248646</v>
      </c>
      <c r="F729" s="37">
        <f>+' NEL,SALES,Unbilled ST Calc'!J773</f>
        <v>7837217.8340186421</v>
      </c>
      <c r="G729" s="37">
        <f t="shared" si="215"/>
        <v>802759.32453645836</v>
      </c>
      <c r="H729" s="37">
        <f t="shared" si="216"/>
        <v>19434.30432582202</v>
      </c>
      <c r="I729" s="37">
        <f t="shared" si="217"/>
        <v>822193.6288622804</v>
      </c>
      <c r="J729" s="44">
        <f t="shared" si="218"/>
        <v>4.6536936778685242E-2</v>
      </c>
      <c r="K729" s="41"/>
    </row>
    <row r="730" spans="1:11" x14ac:dyDescent="0.25">
      <c r="A730" s="49"/>
      <c r="B730" s="43" t="s">
        <v>9</v>
      </c>
      <c r="C730" s="37">
        <f>+' NEL,SALES,Unbilled ST Calc'!C774</f>
        <v>17969121.894817419</v>
      </c>
      <c r="D730" s="37">
        <f>+' NEL,SALES,Unbilled ST Calc'!E774</f>
        <v>16663316.109654807</v>
      </c>
      <c r="E730" s="37">
        <f>+' NEL,SALES,Unbilled ST Calc'!G774</f>
        <v>17087080.628866509</v>
      </c>
      <c r="F730" s="37">
        <f>+' NEL,SALES,Unbilled ST Calc'!J774</f>
        <v>8260982.3532303432</v>
      </c>
      <c r="G730" s="37">
        <f t="shared" si="215"/>
        <v>862275.23186661163</v>
      </c>
      <c r="H730" s="37">
        <f t="shared" si="216"/>
        <v>19766.034084299161</v>
      </c>
      <c r="I730" s="37">
        <f t="shared" si="217"/>
        <v>882041.26595091075</v>
      </c>
      <c r="J730" s="44">
        <f t="shared" si="218"/>
        <v>4.9086497999955438E-2</v>
      </c>
      <c r="K730" s="41"/>
    </row>
    <row r="731" spans="1:11" x14ac:dyDescent="0.25">
      <c r="A731" s="49"/>
      <c r="B731" s="43" t="s">
        <v>10</v>
      </c>
      <c r="C731" s="37">
        <f>+' NEL,SALES,Unbilled ST Calc'!C775</f>
        <v>16618322.63677342</v>
      </c>
      <c r="D731" s="37">
        <f>+' NEL,SALES,Unbilled ST Calc'!E775</f>
        <v>16329221.969236061</v>
      </c>
      <c r="E731" s="37">
        <f>+' NEL,SALES,Unbilled ST Calc'!G775</f>
        <v>15804242.03497301</v>
      </c>
      <c r="F731" s="37">
        <f>+' NEL,SALES,Unbilled ST Calc'!J775</f>
        <v>7736002.4189672917</v>
      </c>
      <c r="G731" s="37">
        <f>+I731-H731</f>
        <v>795800.44689995935</v>
      </c>
      <c r="H731" s="37">
        <f t="shared" si="216"/>
        <v>18280.154900450765</v>
      </c>
      <c r="I731" s="37">
        <f>+C731-E731</f>
        <v>814080.60180041008</v>
      </c>
      <c r="J731" s="44">
        <f t="shared" si="218"/>
        <v>4.8986929643488393E-2</v>
      </c>
      <c r="K731" s="41"/>
    </row>
    <row r="732" spans="1:11" x14ac:dyDescent="0.25">
      <c r="A732" s="49"/>
      <c r="B732" s="43" t="s">
        <v>11</v>
      </c>
      <c r="C732" s="37">
        <f>+' NEL,SALES,Unbilled ST Calc'!C776</f>
        <v>15642475.665981445</v>
      </c>
      <c r="D732" s="37">
        <f>+' NEL,SALES,Unbilled ST Calc'!E776</f>
        <v>15143969.858056661</v>
      </c>
      <c r="E732" s="37">
        <f>+' NEL,SALES,Unbilled ST Calc'!G776</f>
        <v>14875752.686045762</v>
      </c>
      <c r="F732" s="37">
        <f>+' NEL,SALES,Unbilled ST Calc'!J776</f>
        <v>7467785.2469563922</v>
      </c>
      <c r="G732" s="37">
        <f>+I732-H732</f>
        <v>749516.25670310366</v>
      </c>
      <c r="H732" s="37">
        <f t="shared" si="216"/>
        <v>17206.723232579592</v>
      </c>
      <c r="I732" s="37">
        <f>+C732-E732</f>
        <v>766722.97993568331</v>
      </c>
      <c r="J732" s="44">
        <f t="shared" si="218"/>
        <v>4.901544974770957E-2</v>
      </c>
      <c r="K732" s="41"/>
    </row>
    <row r="733" spans="1:11" x14ac:dyDescent="0.25">
      <c r="A733" s="49"/>
      <c r="B733" s="43" t="s">
        <v>12</v>
      </c>
      <c r="C733" s="37">
        <f>+' NEL,SALES,Unbilled ST Calc'!C777</f>
        <v>13235934.264245633</v>
      </c>
      <c r="D733" s="37">
        <f>+' NEL,SALES,Unbilled ST Calc'!E777</f>
        <v>13365380.328229599</v>
      </c>
      <c r="E733" s="37">
        <f>+' NEL,SALES,Unbilled ST Calc'!G777</f>
        <v>12659466.02848207</v>
      </c>
      <c r="F733" s="37">
        <f>+' NEL,SALES,Unbilled ST Calc'!J777</f>
        <v>6761870.9472088618</v>
      </c>
      <c r="G733" s="37">
        <f>+I733-H733</f>
        <v>561908.70807289262</v>
      </c>
      <c r="H733" s="37">
        <f t="shared" si="216"/>
        <v>14559.527690670197</v>
      </c>
      <c r="I733" s="37">
        <f>+C733-E733</f>
        <v>576468.23576356284</v>
      </c>
      <c r="J733" s="44">
        <f t="shared" si="218"/>
        <v>4.3553271288206873E-2</v>
      </c>
      <c r="K733" s="41"/>
    </row>
    <row r="734" spans="1:11" x14ac:dyDescent="0.25">
      <c r="A734" s="49"/>
      <c r="B734" s="43" t="s">
        <v>13</v>
      </c>
      <c r="C734" s="37">
        <f>+' NEL,SALES,Unbilled ST Calc'!C778</f>
        <v>13602635.480882194</v>
      </c>
      <c r="D734" s="37">
        <f>+' NEL,SALES,Unbilled ST Calc'!E778</f>
        <v>13227280.577949464</v>
      </c>
      <c r="E734" s="37">
        <f>+' NEL,SALES,Unbilled ST Calc'!G778</f>
        <v>12952042.502448672</v>
      </c>
      <c r="F734" s="37">
        <f>+' NEL,SALES,Unbilled ST Calc'!J778</f>
        <v>6486632.871708069</v>
      </c>
      <c r="G734" s="37">
        <f>+I734-H734</f>
        <v>635630.07940455107</v>
      </c>
      <c r="H734" s="37">
        <f t="shared" si="216"/>
        <v>14962.899028970414</v>
      </c>
      <c r="I734" s="37">
        <f>+C734-E734</f>
        <v>650592.97843352146</v>
      </c>
      <c r="J734" s="44">
        <f t="shared" si="218"/>
        <v>4.7828450549005488E-2</v>
      </c>
      <c r="K734" s="41"/>
    </row>
    <row r="735" spans="1:11" x14ac:dyDescent="0.25">
      <c r="A735" s="51"/>
      <c r="B735" s="43"/>
      <c r="C735" s="37"/>
      <c r="D735" s="37"/>
      <c r="E735" s="37"/>
      <c r="F735" s="37"/>
      <c r="G735" s="37"/>
      <c r="H735" s="37"/>
      <c r="I735" s="37"/>
      <c r="J735" s="44"/>
      <c r="K735" s="41"/>
    </row>
    <row r="736" spans="1:11" x14ac:dyDescent="0.25">
      <c r="A736" s="24" t="s">
        <v>101</v>
      </c>
      <c r="B736" s="43" t="s">
        <v>96</v>
      </c>
      <c r="C736" s="37">
        <f t="shared" ref="C736:I736" si="219">SUM(C723:C734)</f>
        <v>181566809.56268415</v>
      </c>
      <c r="D736" s="37">
        <f t="shared" si="219"/>
        <v>172901624.31940487</v>
      </c>
      <c r="E736" s="37">
        <f t="shared" si="219"/>
        <v>172974575.96847811</v>
      </c>
      <c r="F736" s="37">
        <f t="shared" si="219"/>
        <v>81291795.279153243</v>
      </c>
      <c r="G736" s="37">
        <f t="shared" si="219"/>
        <v>8392510.1036871448</v>
      </c>
      <c r="H736" s="37">
        <f t="shared" si="219"/>
        <v>199723.4905189526</v>
      </c>
      <c r="I736" s="37">
        <f t="shared" si="219"/>
        <v>8592233.5942060966</v>
      </c>
      <c r="J736" s="44">
        <f>(I736/C736)</f>
        <v>4.7322710658963874E-2</v>
      </c>
      <c r="K736" s="41"/>
    </row>
    <row r="737" spans="1:11" x14ac:dyDescent="0.25">
      <c r="A737" s="24"/>
      <c r="B737" s="43"/>
      <c r="C737" s="37"/>
      <c r="D737" s="37"/>
      <c r="E737" s="37"/>
      <c r="F737" s="37"/>
      <c r="G737" s="37"/>
      <c r="H737" s="37"/>
      <c r="I737" s="37"/>
      <c r="J737" s="44"/>
      <c r="K737" s="41"/>
    </row>
    <row r="738" spans="1:11" x14ac:dyDescent="0.25">
      <c r="A738" s="24"/>
      <c r="B738" s="43"/>
      <c r="C738" s="37"/>
      <c r="D738" s="37"/>
      <c r="E738" s="37"/>
      <c r="F738" s="37"/>
      <c r="G738" s="37"/>
      <c r="H738" s="37"/>
      <c r="I738" s="37"/>
      <c r="J738" s="44"/>
      <c r="K738" s="41"/>
    </row>
    <row r="739" spans="1:11" x14ac:dyDescent="0.25">
      <c r="A739" s="24">
        <f>+A723+1</f>
        <v>2052</v>
      </c>
      <c r="B739" s="43" t="s">
        <v>2</v>
      </c>
      <c r="C739" s="37">
        <f>+' NEL,SALES,Unbilled ST Calc'!C781</f>
        <v>13741397.890946805</v>
      </c>
      <c r="D739" s="37">
        <f>+' NEL,SALES,Unbilled ST Calc'!E781</f>
        <v>13941213.20338843</v>
      </c>
      <c r="E739" s="37">
        <f>+' NEL,SALES,Unbilled ST Calc'!G781</f>
        <v>13047419.756497385</v>
      </c>
      <c r="F739" s="37">
        <f>+' NEL,SALES,Unbilled ST Calc'!J781</f>
        <v>5592839.4248170257</v>
      </c>
      <c r="G739" s="37">
        <f>+I739-H739</f>
        <v>678862.59676937899</v>
      </c>
      <c r="H739" s="37">
        <f>+C739*0.0011</f>
        <v>15115.537680041487</v>
      </c>
      <c r="I739" s="37">
        <f>+C739-E739</f>
        <v>693978.1344494205</v>
      </c>
      <c r="J739" s="44">
        <f>(I739/C739)</f>
        <v>5.0502731960525758E-2</v>
      </c>
      <c r="K739" s="41"/>
    </row>
    <row r="740" spans="1:11" x14ac:dyDescent="0.25">
      <c r="A740" s="49"/>
      <c r="B740" s="43" t="s">
        <v>3</v>
      </c>
      <c r="C740" s="37">
        <f>+' NEL,SALES,Unbilled ST Calc'!C782</f>
        <v>12768428.923528517</v>
      </c>
      <c r="D740" s="37">
        <f>+' NEL,SALES,Unbilled ST Calc'!E782</f>
        <v>12732326.172613382</v>
      </c>
      <c r="E740" s="37">
        <f>+' NEL,SALES,Unbilled ST Calc'!G782</f>
        <v>12127455.874992937</v>
      </c>
      <c r="F740" s="37">
        <f>+' NEL,SALES,Unbilled ST Calc'!J782</f>
        <v>4987969.1271965802</v>
      </c>
      <c r="G740" s="37">
        <f t="shared" ref="G740:G746" si="220">+I740-H740</f>
        <v>626927.77671969845</v>
      </c>
      <c r="H740" s="37">
        <f t="shared" ref="H740:H750" si="221">+C740*0.0011</f>
        <v>14045.27181588137</v>
      </c>
      <c r="I740" s="37">
        <f t="shared" ref="I740:I746" si="222">+C740-E740</f>
        <v>640973.04853557982</v>
      </c>
      <c r="J740" s="44">
        <f t="shared" ref="J740:J750" si="223">(I740/C740)</f>
        <v>5.0199836829921345E-2</v>
      </c>
      <c r="K740" s="41"/>
    </row>
    <row r="741" spans="1:11" x14ac:dyDescent="0.25">
      <c r="A741" s="49"/>
      <c r="B741" s="43" t="s">
        <v>4</v>
      </c>
      <c r="C741" s="37">
        <f>+' NEL,SALES,Unbilled ST Calc'!C783</f>
        <v>13944341.123573797</v>
      </c>
      <c r="D741" s="37">
        <f>+' NEL,SALES,Unbilled ST Calc'!E783</f>
        <v>12688420.649830943</v>
      </c>
      <c r="E741" s="37">
        <f>+' NEL,SALES,Unbilled ST Calc'!G783</f>
        <v>13256948.36364767</v>
      </c>
      <c r="F741" s="37">
        <f>+' NEL,SALES,Unbilled ST Calc'!J783</f>
        <v>5556496.8410133068</v>
      </c>
      <c r="G741" s="37">
        <f t="shared" si="220"/>
        <v>672053.98469019611</v>
      </c>
      <c r="H741" s="37">
        <f t="shared" si="221"/>
        <v>15338.775235931178</v>
      </c>
      <c r="I741" s="37">
        <f t="shared" si="222"/>
        <v>687392.75992612727</v>
      </c>
      <c r="J741" s="44">
        <f t="shared" si="223"/>
        <v>4.9295463574399082E-2</v>
      </c>
      <c r="K741" s="41"/>
    </row>
    <row r="742" spans="1:11" x14ac:dyDescent="0.25">
      <c r="A742" s="49"/>
      <c r="B742" s="43" t="s">
        <v>5</v>
      </c>
      <c r="C742" s="37">
        <f>+' NEL,SALES,Unbilled ST Calc'!C784</f>
        <v>14339517.756522736</v>
      </c>
      <c r="D742" s="37">
        <f>+' NEL,SALES,Unbilled ST Calc'!E784</f>
        <v>12965166.293574952</v>
      </c>
      <c r="E742" s="37">
        <f>+' NEL,SALES,Unbilled ST Calc'!G784</f>
        <v>13684810.84529081</v>
      </c>
      <c r="F742" s="37">
        <f>+' NEL,SALES,Unbilled ST Calc'!J784</f>
        <v>6276141.3927291622</v>
      </c>
      <c r="G742" s="37">
        <f t="shared" si="220"/>
        <v>638933.44169975072</v>
      </c>
      <c r="H742" s="37">
        <f t="shared" si="221"/>
        <v>15773.46953217501</v>
      </c>
      <c r="I742" s="37">
        <f t="shared" si="222"/>
        <v>654706.91123192571</v>
      </c>
      <c r="J742" s="44">
        <f t="shared" si="223"/>
        <v>4.5657526448831497E-2</v>
      </c>
      <c r="K742" s="41"/>
    </row>
    <row r="743" spans="1:11" x14ac:dyDescent="0.25">
      <c r="A743" s="49"/>
      <c r="B743" s="43" t="s">
        <v>6</v>
      </c>
      <c r="C743" s="37">
        <f>+' NEL,SALES,Unbilled ST Calc'!C785</f>
        <v>16163815.100006206</v>
      </c>
      <c r="D743" s="37">
        <f>+' NEL,SALES,Unbilled ST Calc'!E785</f>
        <v>14533490.295266133</v>
      </c>
      <c r="E743" s="37">
        <f>+' NEL,SALES,Unbilled ST Calc'!G785</f>
        <v>15459318.429618234</v>
      </c>
      <c r="F743" s="37">
        <f>+' NEL,SALES,Unbilled ST Calc'!J785</f>
        <v>7201969.5270812614</v>
      </c>
      <c r="G743" s="37">
        <f t="shared" si="220"/>
        <v>686716.47377796529</v>
      </c>
      <c r="H743" s="37">
        <f t="shared" si="221"/>
        <v>17780.196610006828</v>
      </c>
      <c r="I743" s="37">
        <f t="shared" si="222"/>
        <v>704496.67038797215</v>
      </c>
      <c r="J743" s="44">
        <f t="shared" si="223"/>
        <v>4.3584801362130263E-2</v>
      </c>
      <c r="K743" s="41"/>
    </row>
    <row r="744" spans="1:11" x14ac:dyDescent="0.25">
      <c r="A744" s="49"/>
      <c r="B744" s="43" t="s">
        <v>7</v>
      </c>
      <c r="C744" s="37">
        <f>+' NEL,SALES,Unbilled ST Calc'!C786</f>
        <v>16860224.027986366</v>
      </c>
      <c r="D744" s="37">
        <f>+' NEL,SALES,Unbilled ST Calc'!E786</f>
        <v>15773736.302103017</v>
      </c>
      <c r="E744" s="37">
        <f>+' NEL,SALES,Unbilled ST Calc'!G786</f>
        <v>16115259.636599788</v>
      </c>
      <c r="F744" s="37">
        <f>+' NEL,SALES,Unbilled ST Calc'!J786</f>
        <v>7543492.8615780333</v>
      </c>
      <c r="G744" s="37">
        <f t="shared" si="220"/>
        <v>726418.14495579281</v>
      </c>
      <c r="H744" s="37">
        <f t="shared" si="221"/>
        <v>18546.246430785002</v>
      </c>
      <c r="I744" s="37">
        <f t="shared" si="222"/>
        <v>744964.39138657786</v>
      </c>
      <c r="J744" s="44">
        <f t="shared" si="223"/>
        <v>4.4184726736133988E-2</v>
      </c>
      <c r="K744" s="41"/>
    </row>
    <row r="745" spans="1:11" x14ac:dyDescent="0.25">
      <c r="A745" s="49"/>
      <c r="B745" s="43" t="s">
        <v>8</v>
      </c>
      <c r="C745" s="37">
        <f>+' NEL,SALES,Unbilled ST Calc'!C787</f>
        <v>17867709.677493718</v>
      </c>
      <c r="D745" s="37">
        <f>+' NEL,SALES,Unbilled ST Calc'!E787</f>
        <v>16653686.337668413</v>
      </c>
      <c r="E745" s="37">
        <f>+' NEL,SALES,Unbilled ST Calc'!G787</f>
        <v>17036201.201852288</v>
      </c>
      <c r="F745" s="37">
        <f>+' NEL,SALES,Unbilled ST Calc'!J787</f>
        <v>7926007.7257619072</v>
      </c>
      <c r="G745" s="37">
        <f t="shared" si="220"/>
        <v>811853.99499618635</v>
      </c>
      <c r="H745" s="37">
        <f t="shared" si="221"/>
        <v>19654.480645243089</v>
      </c>
      <c r="I745" s="37">
        <f t="shared" si="222"/>
        <v>831508.47564142942</v>
      </c>
      <c r="J745" s="44">
        <f t="shared" si="223"/>
        <v>4.6536936778685346E-2</v>
      </c>
      <c r="K745" s="41"/>
    </row>
    <row r="746" spans="1:11" x14ac:dyDescent="0.25">
      <c r="A746" s="49"/>
      <c r="B746" s="43" t="s">
        <v>9</v>
      </c>
      <c r="C746" s="37">
        <f>+' NEL,SALES,Unbilled ST Calc'!C788</f>
        <v>18172713.917091921</v>
      </c>
      <c r="D746" s="37">
        <f>+' NEL,SALES,Unbilled ST Calc'!E788</f>
        <v>16852106.613962702</v>
      </c>
      <c r="E746" s="37">
        <f>+' NEL,SALES,Unbilled ST Calc'!G788</f>
        <v>17280679.031746827</v>
      </c>
      <c r="F746" s="37">
        <f>+' NEL,SALES,Unbilled ST Calc'!J788</f>
        <v>8354580.1435460299</v>
      </c>
      <c r="G746" s="37">
        <f t="shared" si="220"/>
        <v>872044.90003629285</v>
      </c>
      <c r="H746" s="37">
        <f t="shared" si="221"/>
        <v>19989.985308801115</v>
      </c>
      <c r="I746" s="37">
        <f t="shared" si="222"/>
        <v>892034.88534509391</v>
      </c>
      <c r="J746" s="44">
        <f t="shared" si="223"/>
        <v>4.9086497999955382E-2</v>
      </c>
      <c r="K746" s="41"/>
    </row>
    <row r="747" spans="1:11" x14ac:dyDescent="0.25">
      <c r="A747" s="49"/>
      <c r="B747" s="43" t="s">
        <v>10</v>
      </c>
      <c r="C747" s="37">
        <f>+' NEL,SALES,Unbilled ST Calc'!C789</f>
        <v>16806569.869474728</v>
      </c>
      <c r="D747" s="37">
        <f>+' NEL,SALES,Unbilled ST Calc'!E789</f>
        <v>16514214.289173122</v>
      </c>
      <c r="E747" s="37">
        <f>+' NEL,SALES,Unbilled ST Calc'!G789</f>
        <v>15983267.613730397</v>
      </c>
      <c r="F747" s="37">
        <f>+' NEL,SALES,Unbilled ST Calc'!J789</f>
        <v>7823633.4681033045</v>
      </c>
      <c r="G747" s="37">
        <f>+I747-H747</f>
        <v>804815.02888790844</v>
      </c>
      <c r="H747" s="37">
        <f t="shared" si="221"/>
        <v>18487.226856422203</v>
      </c>
      <c r="I747" s="37">
        <f>+C747-E747</f>
        <v>823302.25574433059</v>
      </c>
      <c r="J747" s="44">
        <f t="shared" si="223"/>
        <v>4.8986929643488407E-2</v>
      </c>
      <c r="K747" s="41"/>
    </row>
    <row r="748" spans="1:11" x14ac:dyDescent="0.25">
      <c r="A748" s="49"/>
      <c r="B748" s="43" t="s">
        <v>11</v>
      </c>
      <c r="C748" s="37">
        <f>+' NEL,SALES,Unbilled ST Calc'!C790</f>
        <v>15819443.957574055</v>
      </c>
      <c r="D748" s="37">
        <f>+' NEL,SALES,Unbilled ST Calc'!E790</f>
        <v>15315409.593864977</v>
      </c>
      <c r="E748" s="37">
        <f>+' NEL,SALES,Unbilled ST Calc'!G790</f>
        <v>15044046.797234876</v>
      </c>
      <c r="F748" s="37">
        <f>+' NEL,SALES,Unbilled ST Calc'!J790</f>
        <v>7552270.6714732051</v>
      </c>
      <c r="G748" s="37">
        <f>+I748-H748</f>
        <v>757995.77198584704</v>
      </c>
      <c r="H748" s="37">
        <f t="shared" si="221"/>
        <v>17401.388353331462</v>
      </c>
      <c r="I748" s="37">
        <f>+C748-E748</f>
        <v>775397.16033917852</v>
      </c>
      <c r="J748" s="44">
        <f t="shared" si="223"/>
        <v>4.901544974770955E-2</v>
      </c>
      <c r="K748" s="41"/>
    </row>
    <row r="749" spans="1:11" x14ac:dyDescent="0.25">
      <c r="A749" s="49"/>
      <c r="B749" s="43" t="s">
        <v>12</v>
      </c>
      <c r="C749" s="37">
        <f>+' NEL,SALES,Unbilled ST Calc'!C791</f>
        <v>13385580.58904662</v>
      </c>
      <c r="D749" s="37">
        <f>+' NEL,SALES,Unbilled ST Calc'!E791</f>
        <v>13516544.342368983</v>
      </c>
      <c r="E749" s="37">
        <f>+' NEL,SALES,Unbilled ST Calc'!G791</f>
        <v>12802594.766301718</v>
      </c>
      <c r="F749" s="37">
        <f>+' NEL,SALES,Unbilled ST Calc'!J791</f>
        <v>6838321.0954059409</v>
      </c>
      <c r="G749" s="37">
        <f>+I749-H749</f>
        <v>568261.68409695092</v>
      </c>
      <c r="H749" s="37">
        <f t="shared" si="221"/>
        <v>14724.138647951282</v>
      </c>
      <c r="I749" s="37">
        <f>+C749-E749</f>
        <v>582985.82274490222</v>
      </c>
      <c r="J749" s="44">
        <f t="shared" si="223"/>
        <v>4.3553271288206782E-2</v>
      </c>
      <c r="K749" s="41"/>
    </row>
    <row r="750" spans="1:11" x14ac:dyDescent="0.25">
      <c r="A750" s="49"/>
      <c r="B750" s="43" t="s">
        <v>13</v>
      </c>
      <c r="C750" s="37">
        <f>+' NEL,SALES,Unbilled ST Calc'!C792</f>
        <v>13756173.829041159</v>
      </c>
      <c r="D750" s="37">
        <f>+' NEL,SALES,Unbilled ST Calc'!E792</f>
        <v>13376708.372005697</v>
      </c>
      <c r="E750" s="37">
        <f>+' NEL,SALES,Unbilled ST Calc'!G792</f>
        <v>13098237.34931534</v>
      </c>
      <c r="F750" s="37">
        <f>+' NEL,SALES,Unbilled ST Calc'!J792</f>
        <v>6559850.0727155833</v>
      </c>
      <c r="G750" s="37">
        <f>+I750-H750</f>
        <v>642804.68851387384</v>
      </c>
      <c r="H750" s="37">
        <f t="shared" si="221"/>
        <v>15131.791211945276</v>
      </c>
      <c r="I750" s="37">
        <f>+C750-E750</f>
        <v>657936.47972581908</v>
      </c>
      <c r="J750" s="44">
        <f t="shared" si="223"/>
        <v>4.782845054900553E-2</v>
      </c>
      <c r="K750" s="41"/>
    </row>
    <row r="751" spans="1:11" x14ac:dyDescent="0.25">
      <c r="A751" s="51"/>
      <c r="B751" s="43"/>
      <c r="C751" s="37"/>
      <c r="D751" s="37"/>
      <c r="E751" s="37"/>
      <c r="F751" s="37"/>
      <c r="G751" s="37"/>
      <c r="H751" s="37"/>
      <c r="I751" s="37"/>
      <c r="J751" s="44"/>
      <c r="K751" s="41"/>
    </row>
    <row r="752" spans="1:11" x14ac:dyDescent="0.25">
      <c r="A752" s="24" t="s">
        <v>101</v>
      </c>
      <c r="B752" s="43" t="s">
        <v>96</v>
      </c>
      <c r="C752" s="37">
        <f t="shared" ref="C752:I752" si="224">SUM(C739:C750)</f>
        <v>183625916.66228664</v>
      </c>
      <c r="D752" s="37">
        <f t="shared" si="224"/>
        <v>174863022.46582076</v>
      </c>
      <c r="E752" s="37">
        <f t="shared" si="224"/>
        <v>174936239.66682827</v>
      </c>
      <c r="F752" s="37">
        <f t="shared" si="224"/>
        <v>82213572.351421326</v>
      </c>
      <c r="G752" s="37">
        <f t="shared" si="224"/>
        <v>8487688.487129841</v>
      </c>
      <c r="H752" s="37">
        <f t="shared" si="224"/>
        <v>201988.50832851528</v>
      </c>
      <c r="I752" s="37">
        <f t="shared" si="224"/>
        <v>8689676.995458357</v>
      </c>
      <c r="J752" s="44">
        <f>(I752/C752)</f>
        <v>4.7322715406452512E-2</v>
      </c>
      <c r="K752" s="41"/>
    </row>
    <row r="753" spans="1:11" x14ac:dyDescent="0.25">
      <c r="A753" s="24"/>
      <c r="B753" s="43"/>
      <c r="C753" s="37"/>
      <c r="D753" s="37"/>
      <c r="E753" s="37"/>
      <c r="F753" s="37"/>
      <c r="G753" s="37"/>
      <c r="H753" s="37"/>
      <c r="I753" s="37"/>
      <c r="J753" s="44"/>
      <c r="K753" s="41"/>
    </row>
    <row r="754" spans="1:11" x14ac:dyDescent="0.25">
      <c r="A754" s="24"/>
      <c r="B754" s="43"/>
      <c r="C754" s="37"/>
      <c r="D754" s="37"/>
      <c r="E754" s="37"/>
      <c r="F754" s="37"/>
      <c r="G754" s="37"/>
      <c r="H754" s="37"/>
      <c r="I754" s="37"/>
      <c r="J754" s="44"/>
      <c r="K754" s="41"/>
    </row>
    <row r="755" spans="1:11" x14ac:dyDescent="0.25">
      <c r="A755" s="24">
        <f>+A739+1</f>
        <v>2053</v>
      </c>
      <c r="B755" s="43" t="s">
        <v>2</v>
      </c>
      <c r="C755" s="37">
        <f>+' NEL,SALES,Unbilled ST Calc'!C795</f>
        <v>13896478.908533571</v>
      </c>
      <c r="D755" s="37">
        <f>+' NEL,SALES,Unbilled ST Calc'!E795</f>
        <v>14098560.411597099</v>
      </c>
      <c r="E755" s="37">
        <f>+' NEL,SALES,Unbilled ST Calc'!G795</f>
        <v>13194668.759020802</v>
      </c>
      <c r="F755" s="37">
        <f>+' NEL,SALES,Unbilled ST Calc'!J795</f>
        <v>5655958.4201392876</v>
      </c>
      <c r="G755" s="37">
        <f>+I755-H755</f>
        <v>686524.02271338273</v>
      </c>
      <c r="H755" s="37">
        <f>+C755*0.0011</f>
        <v>15286.12679938693</v>
      </c>
      <c r="I755" s="37">
        <f>+C755-E755</f>
        <v>701810.14951276965</v>
      </c>
      <c r="J755" s="44">
        <f>(I755/C755)</f>
        <v>5.0502731960525696E-2</v>
      </c>
      <c r="K755" s="41"/>
    </row>
    <row r="756" spans="1:11" x14ac:dyDescent="0.25">
      <c r="A756" s="49"/>
      <c r="B756" s="43" t="s">
        <v>3</v>
      </c>
      <c r="C756" s="37">
        <f>+' NEL,SALES,Unbilled ST Calc'!C796</f>
        <v>12912478.718287544</v>
      </c>
      <c r="D756" s="37">
        <f>+' NEL,SALES,Unbilled ST Calc'!E796</f>
        <v>12875990.833096512</v>
      </c>
      <c r="E756" s="37">
        <f>+' NEL,SALES,Unbilled ST Calc'!G796</f>
        <v>12264274.393559678</v>
      </c>
      <c r="F756" s="37">
        <f>+' NEL,SALES,Unbilled ST Calc'!J796</f>
        <v>5044241.9806024535</v>
      </c>
      <c r="G756" s="37">
        <f t="shared" ref="G756:G762" si="225">+I756-H756</f>
        <v>634000.59813775052</v>
      </c>
      <c r="H756" s="37">
        <f t="shared" ref="H756:H766" si="226">+C756*0.0011</f>
        <v>14203.726590116299</v>
      </c>
      <c r="I756" s="37">
        <f t="shared" ref="I756:I762" si="227">+C756-E756</f>
        <v>648204.3247278668</v>
      </c>
      <c r="J756" s="44">
        <f t="shared" ref="J756:J766" si="228">(I756/C756)</f>
        <v>5.0199836829921358E-2</v>
      </c>
      <c r="K756" s="41"/>
    </row>
    <row r="757" spans="1:11" x14ac:dyDescent="0.25">
      <c r="A757" s="49"/>
      <c r="B757" s="43" t="s">
        <v>4</v>
      </c>
      <c r="C757" s="37">
        <f>+' NEL,SALES,Unbilled ST Calc'!C797</f>
        <v>14101736.841072258</v>
      </c>
      <c r="D757" s="37">
        <f>+' NEL,SALES,Unbilled ST Calc'!E797</f>
        <v>12831611.779383846</v>
      </c>
      <c r="E757" s="37">
        <f>+' NEL,SALES,Unbilled ST Calc'!G797</f>
        <v>13406585.186287418</v>
      </c>
      <c r="F757" s="37">
        <f>+' NEL,SALES,Unbilled ST Calc'!J797</f>
        <v>5619215.3875060277</v>
      </c>
      <c r="G757" s="37">
        <f t="shared" si="225"/>
        <v>679639.74425966013</v>
      </c>
      <c r="H757" s="37">
        <f t="shared" si="226"/>
        <v>15511.910525179484</v>
      </c>
      <c r="I757" s="37">
        <f t="shared" si="227"/>
        <v>695151.6547848396</v>
      </c>
      <c r="J757" s="44">
        <f t="shared" si="228"/>
        <v>4.9295463574399123E-2</v>
      </c>
      <c r="K757" s="41"/>
    </row>
    <row r="758" spans="1:11" x14ac:dyDescent="0.25">
      <c r="A758" s="49"/>
      <c r="B758" s="43" t="s">
        <v>5</v>
      </c>
      <c r="C758" s="37">
        <f>+' NEL,SALES,Unbilled ST Calc'!C798</f>
        <v>14501451.487353435</v>
      </c>
      <c r="D758" s="37">
        <f>+' NEL,SALES,Unbilled ST Calc'!E798</f>
        <v>13111549.68189257</v>
      </c>
      <c r="E758" s="37">
        <f>+' NEL,SALES,Unbilled ST Calc'!G798</f>
        <v>13839351.082523149</v>
      </c>
      <c r="F758" s="37">
        <f>+' NEL,SALES,Unbilled ST Calc'!J798</f>
        <v>6347016.7881366061</v>
      </c>
      <c r="G758" s="37">
        <f t="shared" si="225"/>
        <v>646148.80819419748</v>
      </c>
      <c r="H758" s="37">
        <f t="shared" si="226"/>
        <v>15951.59663608878</v>
      </c>
      <c r="I758" s="37">
        <f t="shared" si="227"/>
        <v>662100.40483028628</v>
      </c>
      <c r="J758" s="44">
        <f t="shared" si="228"/>
        <v>4.5657526448831497E-2</v>
      </c>
      <c r="K758" s="41"/>
    </row>
    <row r="759" spans="1:11" x14ac:dyDescent="0.25">
      <c r="A759" s="49"/>
      <c r="B759" s="43" t="s">
        <v>6</v>
      </c>
      <c r="C759" s="37">
        <f>+' NEL,SALES,Unbilled ST Calc'!C799</f>
        <v>16346058.65124549</v>
      </c>
      <c r="D759" s="37">
        <f>+' NEL,SALES,Unbilled ST Calc'!E799</f>
        <v>14697465.529944789</v>
      </c>
      <c r="E759" s="37">
        <f>+' NEL,SALES,Unbilled ST Calc'!G799</f>
        <v>15633618.931877224</v>
      </c>
      <c r="F759" s="37">
        <f>+' NEL,SALES,Unbilled ST Calc'!J799</f>
        <v>7283170.1900690412</v>
      </c>
      <c r="G759" s="37">
        <f t="shared" si="225"/>
        <v>694459.0548518959</v>
      </c>
      <c r="H759" s="37">
        <f t="shared" si="226"/>
        <v>17980.664516370041</v>
      </c>
      <c r="I759" s="37">
        <f t="shared" si="227"/>
        <v>712439.71936826594</v>
      </c>
      <c r="J759" s="44">
        <f t="shared" si="228"/>
        <v>4.3584801362130283E-2</v>
      </c>
      <c r="K759" s="41"/>
    </row>
    <row r="760" spans="1:11" x14ac:dyDescent="0.25">
      <c r="A760" s="49"/>
      <c r="B760" s="43" t="s">
        <v>7</v>
      </c>
      <c r="C760" s="37">
        <f>+' NEL,SALES,Unbilled ST Calc'!C800</f>
        <v>17050111.283826515</v>
      </c>
      <c r="D760" s="37">
        <f>+' NEL,SALES,Unbilled ST Calc'!E800</f>
        <v>15951475.971210103</v>
      </c>
      <c r="E760" s="37">
        <f>+' NEL,SALES,Unbilled ST Calc'!G800</f>
        <v>16296756.775929967</v>
      </c>
      <c r="F760" s="37">
        <f>+' NEL,SALES,Unbilled ST Calc'!J800</f>
        <v>7628450.9947889047</v>
      </c>
      <c r="G760" s="37">
        <f t="shared" si="225"/>
        <v>734599.38548433897</v>
      </c>
      <c r="H760" s="37">
        <f t="shared" si="226"/>
        <v>18755.122412209166</v>
      </c>
      <c r="I760" s="37">
        <f t="shared" si="227"/>
        <v>753354.50789654814</v>
      </c>
      <c r="J760" s="44">
        <f t="shared" si="228"/>
        <v>4.4184726736133925E-2</v>
      </c>
      <c r="K760" s="41"/>
    </row>
    <row r="761" spans="1:11" x14ac:dyDescent="0.25">
      <c r="A761" s="49"/>
      <c r="B761" s="43" t="s">
        <v>8</v>
      </c>
      <c r="C761" s="37">
        <f>+' NEL,SALES,Unbilled ST Calc'!C801</f>
        <v>18068594.28994691</v>
      </c>
      <c r="D761" s="37">
        <f>+' NEL,SALES,Unbilled ST Calc'!E801</f>
        <v>16841069.332198985</v>
      </c>
      <c r="E761" s="37">
        <f>+' NEL,SALES,Unbilled ST Calc'!G801</f>
        <v>17227737.259795934</v>
      </c>
      <c r="F761" s="37">
        <f>+' NEL,SALES,Unbilled ST Calc'!J801</f>
        <v>8015118.9223858509</v>
      </c>
      <c r="G761" s="37">
        <f t="shared" si="225"/>
        <v>820981.57643203437</v>
      </c>
      <c r="H761" s="37">
        <f t="shared" si="226"/>
        <v>19875.453718941601</v>
      </c>
      <c r="I761" s="37">
        <f t="shared" si="227"/>
        <v>840857.03015097603</v>
      </c>
      <c r="J761" s="44">
        <f t="shared" si="228"/>
        <v>4.6536936778685437E-2</v>
      </c>
      <c r="K761" s="41"/>
    </row>
    <row r="762" spans="1:11" x14ac:dyDescent="0.25">
      <c r="A762" s="49"/>
      <c r="B762" s="43" t="s">
        <v>9</v>
      </c>
      <c r="C762" s="37">
        <f>+' NEL,SALES,Unbilled ST Calc'!C802</f>
        <v>18377048.154488783</v>
      </c>
      <c r="D762" s="37">
        <f>+' NEL,SALES,Unbilled ST Calc'!E802</f>
        <v>17041582.985407017</v>
      </c>
      <c r="E762" s="37">
        <f>+' NEL,SALES,Unbilled ST Calc'!G802</f>
        <v>17474983.217008386</v>
      </c>
      <c r="F762" s="37">
        <f>+' NEL,SALES,Unbilled ST Calc'!J802</f>
        <v>8448519.1539872196</v>
      </c>
      <c r="G762" s="37">
        <f t="shared" si="225"/>
        <v>881850.18451045989</v>
      </c>
      <c r="H762" s="37">
        <f t="shared" si="226"/>
        <v>20214.752969937665</v>
      </c>
      <c r="I762" s="37">
        <f t="shared" si="227"/>
        <v>902064.93748039752</v>
      </c>
      <c r="J762" s="44">
        <f t="shared" si="228"/>
        <v>4.9086497999955389E-2</v>
      </c>
      <c r="K762" s="41"/>
    </row>
    <row r="763" spans="1:11" x14ac:dyDescent="0.25">
      <c r="A763" s="49"/>
      <c r="B763" s="43" t="s">
        <v>10</v>
      </c>
      <c r="C763" s="37">
        <f>+' NEL,SALES,Unbilled ST Calc'!C803</f>
        <v>16995509.547807641</v>
      </c>
      <c r="D763" s="37">
        <f>+' NEL,SALES,Unbilled ST Calc'!E803</f>
        <v>16699884.013422199</v>
      </c>
      <c r="E763" s="37">
        <f>+' NEL,SALES,Unbilled ST Calc'!G803</f>
        <v>16162951.717333952</v>
      </c>
      <c r="F763" s="37">
        <f>+' NEL,SALES,Unbilled ST Calc'!J803</f>
        <v>7911586.8578989739</v>
      </c>
      <c r="G763" s="37">
        <f>+I763-H763</f>
        <v>813862.76997110096</v>
      </c>
      <c r="H763" s="37">
        <f t="shared" si="226"/>
        <v>18695.060502588407</v>
      </c>
      <c r="I763" s="37">
        <f>+C763-E763</f>
        <v>832557.83047368936</v>
      </c>
      <c r="J763" s="44">
        <f t="shared" si="228"/>
        <v>4.8986929643488462E-2</v>
      </c>
      <c r="K763" s="41"/>
    </row>
    <row r="764" spans="1:11" x14ac:dyDescent="0.25">
      <c r="A764" s="49"/>
      <c r="B764" s="43" t="s">
        <v>11</v>
      </c>
      <c r="C764" s="37">
        <f>+' NEL,SALES,Unbilled ST Calc'!C804</f>
        <v>15997060.254319174</v>
      </c>
      <c r="D764" s="37">
        <f>+' NEL,SALES,Unbilled ST Calc'!E804</f>
        <v>15487478.552771036</v>
      </c>
      <c r="E764" s="37">
        <f>+' NEL,SALES,Unbilled ST Calc'!G804</f>
        <v>15212957.151312511</v>
      </c>
      <c r="F764" s="37">
        <f>+' NEL,SALES,Unbilled ST Calc'!J804</f>
        <v>7637065.4564404488</v>
      </c>
      <c r="G764" s="37">
        <f>+I764-H764</f>
        <v>766506.33672691172</v>
      </c>
      <c r="H764" s="37">
        <f t="shared" si="226"/>
        <v>17596.766279751093</v>
      </c>
      <c r="I764" s="37">
        <f>+C764-E764</f>
        <v>784103.1030066628</v>
      </c>
      <c r="J764" s="44">
        <f t="shared" si="228"/>
        <v>4.9015449747709522E-2</v>
      </c>
      <c r="K764" s="41"/>
    </row>
    <row r="765" spans="1:11" x14ac:dyDescent="0.25">
      <c r="A765" s="49"/>
      <c r="B765" s="43" t="s">
        <v>12</v>
      </c>
      <c r="C765" s="37">
        <f>+' NEL,SALES,Unbilled ST Calc'!C805</f>
        <v>13535779.950711856</v>
      </c>
      <c r="D765" s="37">
        <f>+' NEL,SALES,Unbilled ST Calc'!E805</f>
        <v>13668264.136095155</v>
      </c>
      <c r="E765" s="37">
        <f>+' NEL,SALES,Unbilled ST Calc'!G805</f>
        <v>12946252.454421032</v>
      </c>
      <c r="F765" s="37">
        <f>+' NEL,SALES,Unbilled ST Calc'!J805</f>
        <v>6915053.774766325</v>
      </c>
      <c r="G765" s="37">
        <f>+I765-H765</f>
        <v>574638.13834504038</v>
      </c>
      <c r="H765" s="37">
        <f t="shared" si="226"/>
        <v>14889.357945783042</v>
      </c>
      <c r="I765" s="37">
        <f>+C765-E765</f>
        <v>589527.49629082344</v>
      </c>
      <c r="J765" s="44">
        <f t="shared" si="228"/>
        <v>4.3553271288206769E-2</v>
      </c>
      <c r="K765" s="41"/>
    </row>
    <row r="766" spans="1:11" x14ac:dyDescent="0.25">
      <c r="A766" s="49"/>
      <c r="B766" s="43" t="s">
        <v>13</v>
      </c>
      <c r="C766" s="37">
        <f>+' NEL,SALES,Unbilled ST Calc'!C806</f>
        <v>13910271.762046127</v>
      </c>
      <c r="D766" s="37">
        <f>+' NEL,SALES,Unbilled ST Calc'!E806</f>
        <v>13526684.671069615</v>
      </c>
      <c r="E766" s="37">
        <f>+' NEL,SALES,Unbilled ST Calc'!G806</f>
        <v>13244965.016951876</v>
      </c>
      <c r="F766" s="37">
        <f>+' NEL,SALES,Unbilled ST Calc'!J806</f>
        <v>6633334.1206485853</v>
      </c>
      <c r="G766" s="37">
        <f>+I766-H766</f>
        <v>650005.44615600014</v>
      </c>
      <c r="H766" s="37">
        <f t="shared" si="226"/>
        <v>15301.29893825074</v>
      </c>
      <c r="I766" s="37">
        <f>+C766-E766</f>
        <v>665306.74509425089</v>
      </c>
      <c r="J766" s="44">
        <f t="shared" si="228"/>
        <v>4.7828450549005509E-2</v>
      </c>
      <c r="K766" s="41"/>
    </row>
    <row r="767" spans="1:11" x14ac:dyDescent="0.25">
      <c r="A767" s="51"/>
      <c r="B767" s="43"/>
      <c r="C767" s="37"/>
      <c r="D767" s="37"/>
      <c r="E767" s="37"/>
      <c r="F767" s="37"/>
      <c r="G767" s="37"/>
      <c r="H767" s="37"/>
      <c r="I767" s="37"/>
      <c r="J767" s="44"/>
      <c r="K767" s="41"/>
    </row>
    <row r="768" spans="1:11" x14ac:dyDescent="0.25">
      <c r="A768" s="24" t="s">
        <v>101</v>
      </c>
      <c r="B768" s="43" t="s">
        <v>96</v>
      </c>
      <c r="C768" s="37">
        <f t="shared" ref="C768:I768" si="229">SUM(C755:C766)</f>
        <v>185692579.8496393</v>
      </c>
      <c r="D768" s="37">
        <f t="shared" si="229"/>
        <v>176831617.89808896</v>
      </c>
      <c r="E768" s="37">
        <f t="shared" si="229"/>
        <v>176905101.94602194</v>
      </c>
      <c r="F768" s="37">
        <f t="shared" si="229"/>
        <v>83138732.047369719</v>
      </c>
      <c r="G768" s="37">
        <f t="shared" si="229"/>
        <v>8583216.0657827724</v>
      </c>
      <c r="H768" s="37">
        <f t="shared" si="229"/>
        <v>204261.83783460324</v>
      </c>
      <c r="I768" s="37">
        <f t="shared" si="229"/>
        <v>8787477.9036173765</v>
      </c>
      <c r="J768" s="44">
        <f>(I768/C768)</f>
        <v>4.7322719683968277E-2</v>
      </c>
      <c r="K768" s="41"/>
    </row>
    <row r="769" spans="1:11" x14ac:dyDescent="0.25">
      <c r="A769" s="24"/>
      <c r="B769" s="43"/>
      <c r="C769" s="37"/>
      <c r="D769" s="37"/>
      <c r="E769" s="37"/>
      <c r="F769" s="37"/>
      <c r="G769" s="37"/>
      <c r="H769" s="37"/>
      <c r="I769" s="37"/>
      <c r="J769" s="44"/>
      <c r="K769" s="41"/>
    </row>
    <row r="770" spans="1:11" x14ac:dyDescent="0.25">
      <c r="A770" s="49"/>
      <c r="B770" s="43"/>
      <c r="C770" s="37"/>
      <c r="D770" s="37"/>
      <c r="E770" s="37"/>
      <c r="F770" s="37"/>
      <c r="G770" s="37"/>
      <c r="H770" s="37"/>
      <c r="I770" s="37"/>
      <c r="J770" s="44"/>
      <c r="K770" s="41"/>
    </row>
    <row r="771" spans="1:11" x14ac:dyDescent="0.25">
      <c r="A771" s="24">
        <f>+A755+1</f>
        <v>2054</v>
      </c>
      <c r="B771" s="43" t="s">
        <v>2</v>
      </c>
      <c r="C771" s="37">
        <f>+' NEL,SALES,Unbilled ST Calc'!C809</f>
        <v>14052123.335046684</v>
      </c>
      <c r="D771" s="37">
        <f>+' NEL,SALES,Unbilled ST Calc'!E809</f>
        <v>14256480.110824699</v>
      </c>
      <c r="E771" s="37">
        <f>+' NEL,SALES,Unbilled ST Calc'!G809</f>
        <v>13342452.716780573</v>
      </c>
      <c r="F771" s="37">
        <f>+' NEL,SALES,Unbilled ST Calc'!J809</f>
        <v>5719306.7266044598</v>
      </c>
      <c r="G771" s="37">
        <f>+I771-H771</f>
        <v>694213.28259755985</v>
      </c>
      <c r="H771" s="37">
        <f>+C771*0.0011</f>
        <v>15457.335668551354</v>
      </c>
      <c r="I771" s="37">
        <f>+C771-E771</f>
        <v>709670.61826611124</v>
      </c>
      <c r="J771" s="44">
        <f>(I771/C771)</f>
        <v>5.0502731960525703E-2</v>
      </c>
      <c r="K771" s="41"/>
    </row>
    <row r="772" spans="1:11" x14ac:dyDescent="0.25">
      <c r="A772" s="49"/>
      <c r="B772" s="43" t="s">
        <v>3</v>
      </c>
      <c r="C772" s="37">
        <f>+' NEL,SALES,Unbilled ST Calc'!C810</f>
        <v>13057055.50876788</v>
      </c>
      <c r="D772" s="37">
        <f>+' NEL,SALES,Unbilled ST Calc'!E810</f>
        <v>13020179.475193836</v>
      </c>
      <c r="E772" s="37">
        <f>+' NEL,SALES,Unbilled ST Calc'!G810</f>
        <v>12401593.452748507</v>
      </c>
      <c r="F772" s="37">
        <f>+' NEL,SALES,Unbilled ST Calc'!J810</f>
        <v>5100720.7041591331</v>
      </c>
      <c r="G772" s="37">
        <f t="shared" ref="G772:G778" si="230">+I772-H772</f>
        <v>641099.29495972861</v>
      </c>
      <c r="H772" s="37">
        <f t="shared" ref="H772:H782" si="231">+C772*0.0011</f>
        <v>14362.76105964467</v>
      </c>
      <c r="I772" s="37">
        <f t="shared" ref="I772:I778" si="232">+C772-E772</f>
        <v>655462.05601937324</v>
      </c>
      <c r="J772" s="44">
        <f t="shared" ref="J772:J782" si="233">(I772/C772)</f>
        <v>5.0199836829921345E-2</v>
      </c>
      <c r="K772" s="41"/>
    </row>
    <row r="773" spans="1:11" x14ac:dyDescent="0.25">
      <c r="A773" s="49"/>
      <c r="B773" s="43" t="s">
        <v>4</v>
      </c>
      <c r="C773" s="37">
        <f>+' NEL,SALES,Unbilled ST Calc'!C811</f>
        <v>14259716.73645287</v>
      </c>
      <c r="D773" s="37">
        <f>+' NEL,SALES,Unbilled ST Calc'!E811</f>
        <v>12975331.378299821</v>
      </c>
      <c r="E773" s="37">
        <f>+' NEL,SALES,Unbilled ST Calc'!G811</f>
        <v>13556777.389489807</v>
      </c>
      <c r="F773" s="37">
        <f>+' NEL,SALES,Unbilled ST Calc'!J811</f>
        <v>5682166.7153491182</v>
      </c>
      <c r="G773" s="37">
        <f t="shared" si="230"/>
        <v>687253.65855296468</v>
      </c>
      <c r="H773" s="37">
        <f t="shared" si="231"/>
        <v>15685.688410098159</v>
      </c>
      <c r="I773" s="37">
        <f t="shared" si="232"/>
        <v>702939.34696306288</v>
      </c>
      <c r="J773" s="44">
        <f t="shared" si="233"/>
        <v>4.9295463574399186E-2</v>
      </c>
      <c r="K773" s="41"/>
    </row>
    <row r="774" spans="1:11" x14ac:dyDescent="0.25">
      <c r="A774" s="49"/>
      <c r="B774" s="43" t="s">
        <v>5</v>
      </c>
      <c r="C774" s="37">
        <f>+' NEL,SALES,Unbilled ST Calc'!C812</f>
        <v>14663992.887526441</v>
      </c>
      <c r="D774" s="37">
        <f>+' NEL,SALES,Unbilled ST Calc'!E812</f>
        <v>13258479.810605068</v>
      </c>
      <c r="E774" s="37">
        <f>+' NEL,SALES,Unbilled ST Calc'!G812</f>
        <v>13994471.244418727</v>
      </c>
      <c r="F774" s="37">
        <f>+' NEL,SALES,Unbilled ST Calc'!J812</f>
        <v>6418158.1491627768</v>
      </c>
      <c r="G774" s="37">
        <f t="shared" si="230"/>
        <v>653391.25093143503</v>
      </c>
      <c r="H774" s="37">
        <f t="shared" si="231"/>
        <v>16130.392176279087</v>
      </c>
      <c r="I774" s="37">
        <f t="shared" si="232"/>
        <v>669521.64310771413</v>
      </c>
      <c r="J774" s="44">
        <f t="shared" si="233"/>
        <v>4.5657526448831406E-2</v>
      </c>
      <c r="K774" s="41"/>
    </row>
    <row r="775" spans="1:11" x14ac:dyDescent="0.25">
      <c r="A775" s="49"/>
      <c r="B775" s="43" t="s">
        <v>6</v>
      </c>
      <c r="C775" s="37">
        <f>+' NEL,SALES,Unbilled ST Calc'!C813</f>
        <v>16528975.06710848</v>
      </c>
      <c r="D775" s="37">
        <f>+' NEL,SALES,Unbilled ST Calc'!E813</f>
        <v>14862050.465797655</v>
      </c>
      <c r="E775" s="37">
        <f>+' NEL,SALES,Unbilled ST Calc'!G813</f>
        <v>15808562.972088953</v>
      </c>
      <c r="F775" s="37">
        <f>+' NEL,SALES,Unbilled ST Calc'!J813</f>
        <v>7364670.6554540768</v>
      </c>
      <c r="G775" s="37">
        <f t="shared" si="230"/>
        <v>702230.22244570742</v>
      </c>
      <c r="H775" s="37">
        <f t="shared" si="231"/>
        <v>18181.872573819328</v>
      </c>
      <c r="I775" s="37">
        <f t="shared" si="232"/>
        <v>720412.09501952678</v>
      </c>
      <c r="J775" s="44">
        <f t="shared" si="233"/>
        <v>4.3584801362130256E-2</v>
      </c>
      <c r="K775" s="41"/>
    </row>
    <row r="776" spans="1:11" x14ac:dyDescent="0.25">
      <c r="A776" s="49"/>
      <c r="B776" s="43" t="s">
        <v>7</v>
      </c>
      <c r="C776" s="37">
        <f>+' NEL,SALES,Unbilled ST Calc'!C814</f>
        <v>17240698.148853414</v>
      </c>
      <c r="D776" s="37">
        <f>+' NEL,SALES,Unbilled ST Calc'!E814</f>
        <v>16129871.125223322</v>
      </c>
      <c r="E776" s="37">
        <f>+' NEL,SALES,Unbilled ST Calc'!G814</f>
        <v>16478922.612406155</v>
      </c>
      <c r="F776" s="37">
        <f>+' NEL,SALES,Unbilled ST Calc'!J814</f>
        <v>7713722.1426369119</v>
      </c>
      <c r="G776" s="37">
        <f t="shared" si="230"/>
        <v>742810.7684835199</v>
      </c>
      <c r="H776" s="37">
        <f t="shared" si="231"/>
        <v>18964.767963738755</v>
      </c>
      <c r="I776" s="37">
        <f t="shared" si="232"/>
        <v>761775.53644725867</v>
      </c>
      <c r="J776" s="44">
        <f t="shared" si="233"/>
        <v>4.418472673613396E-2</v>
      </c>
      <c r="K776" s="41"/>
    </row>
    <row r="777" spans="1:11" x14ac:dyDescent="0.25">
      <c r="A777" s="49"/>
      <c r="B777" s="43" t="s">
        <v>8</v>
      </c>
      <c r="C777" s="37">
        <f>+' NEL,SALES,Unbilled ST Calc'!C815</f>
        <v>18270206.661005083</v>
      </c>
      <c r="D777" s="37">
        <f>+' NEL,SALES,Unbilled ST Calc'!E815</f>
        <v>17029136.403008901</v>
      </c>
      <c r="E777" s="37">
        <f>+' NEL,SALES,Unbilled ST Calc'!G815</f>
        <v>17419967.208688375</v>
      </c>
      <c r="F777" s="37">
        <f>+' NEL,SALES,Unbilled ST Calc'!J815</f>
        <v>8104552.9483163869</v>
      </c>
      <c r="G777" s="37">
        <f t="shared" si="230"/>
        <v>830142.22498960327</v>
      </c>
      <c r="H777" s="37">
        <f t="shared" si="231"/>
        <v>20097.227327105593</v>
      </c>
      <c r="I777" s="37">
        <f t="shared" si="232"/>
        <v>850239.45231670886</v>
      </c>
      <c r="J777" s="44">
        <f t="shared" si="233"/>
        <v>4.6536936778685312E-2</v>
      </c>
      <c r="K777" s="41"/>
    </row>
    <row r="778" spans="1:11" x14ac:dyDescent="0.25">
      <c r="A778" s="49"/>
      <c r="B778" s="43" t="s">
        <v>9</v>
      </c>
      <c r="C778" s="37">
        <f>+' NEL,SALES,Unbilled ST Calc'!C816</f>
        <v>18582128.207581408</v>
      </c>
      <c r="D778" s="37">
        <f>+' NEL,SALES,Unbilled ST Calc'!E816</f>
        <v>17231748.516948309</v>
      </c>
      <c r="E778" s="37">
        <f>+' NEL,SALES,Unbilled ST Calc'!G816</f>
        <v>17669996.608485047</v>
      </c>
      <c r="F778" s="37">
        <f>+' NEL,SALES,Unbilled ST Calc'!J816</f>
        <v>8542801.0398531258</v>
      </c>
      <c r="G778" s="37">
        <f t="shared" si="230"/>
        <v>891691.25806802197</v>
      </c>
      <c r="H778" s="37">
        <f t="shared" si="231"/>
        <v>20440.34102833955</v>
      </c>
      <c r="I778" s="37">
        <f t="shared" si="232"/>
        <v>912131.59909636155</v>
      </c>
      <c r="J778" s="44">
        <f t="shared" si="233"/>
        <v>4.9086497999955507E-2</v>
      </c>
      <c r="K778" s="41"/>
    </row>
    <row r="779" spans="1:11" x14ac:dyDescent="0.25">
      <c r="A779" s="49"/>
      <c r="B779" s="43" t="s">
        <v>10</v>
      </c>
      <c r="C779" s="37">
        <f>+' NEL,SALES,Unbilled ST Calc'!C817</f>
        <v>17185145.126677424</v>
      </c>
      <c r="D779" s="37">
        <f>+' NEL,SALES,Unbilled ST Calc'!E817</f>
        <v>16886234.474648152</v>
      </c>
      <c r="E779" s="37">
        <f>+' NEL,SALES,Unbilled ST Calc'!G817</f>
        <v>16343297.631443739</v>
      </c>
      <c r="F779" s="37">
        <f>+' NEL,SALES,Unbilled ST Calc'!J817</f>
        <v>7999864.1966487123</v>
      </c>
      <c r="G779" s="37">
        <f>+I779-H779</f>
        <v>822943.83559433965</v>
      </c>
      <c r="H779" s="37">
        <f t="shared" si="231"/>
        <v>18903.659639345165</v>
      </c>
      <c r="I779" s="37">
        <f>+C779-E779</f>
        <v>841847.49523368478</v>
      </c>
      <c r="J779" s="44">
        <f t="shared" si="233"/>
        <v>4.8986929643488414E-2</v>
      </c>
      <c r="K779" s="41"/>
    </row>
    <row r="780" spans="1:11" x14ac:dyDescent="0.25">
      <c r="A780" s="49"/>
      <c r="B780" s="43" t="s">
        <v>11</v>
      </c>
      <c r="C780" s="37">
        <f>+' NEL,SALES,Unbilled ST Calc'!C818</f>
        <v>16175327.751928262</v>
      </c>
      <c r="D780" s="37">
        <f>+' NEL,SALES,Unbilled ST Calc'!E818</f>
        <v>15660179.856495067</v>
      </c>
      <c r="E780" s="37">
        <f>+' NEL,SALES,Unbilled ST Calc'!G818</f>
        <v>15382486.787350891</v>
      </c>
      <c r="F780" s="37">
        <f>+' NEL,SALES,Unbilled ST Calc'!J818</f>
        <v>7722171.1275045341</v>
      </c>
      <c r="G780" s="37">
        <f>+I780-H780</f>
        <v>775048.10405025014</v>
      </c>
      <c r="H780" s="37">
        <f t="shared" si="231"/>
        <v>17792.860527121091</v>
      </c>
      <c r="I780" s="37">
        <f>+C780-E780</f>
        <v>792840.96457737125</v>
      </c>
      <c r="J780" s="44">
        <f t="shared" si="233"/>
        <v>4.9015449747709536E-2</v>
      </c>
      <c r="K780" s="41"/>
    </row>
    <row r="781" spans="1:11" x14ac:dyDescent="0.25">
      <c r="A781" s="49"/>
      <c r="B781" s="43" t="s">
        <v>12</v>
      </c>
      <c r="C781" s="37">
        <f>+' NEL,SALES,Unbilled ST Calc'!C819</f>
        <v>13686535.167347709</v>
      </c>
      <c r="D781" s="37">
        <f>+' NEL,SALES,Unbilled ST Calc'!E819</f>
        <v>13820542.490730934</v>
      </c>
      <c r="E781" s="37">
        <f>+' NEL,SALES,Unbilled ST Calc'!G819</f>
        <v>13090441.788208632</v>
      </c>
      <c r="F781" s="37">
        <f>+' NEL,SALES,Unbilled ST Calc'!J819</f>
        <v>6992070.424982232</v>
      </c>
      <c r="G781" s="37">
        <f>+I781-H781</f>
        <v>581038.19045499444</v>
      </c>
      <c r="H781" s="37">
        <f t="shared" si="231"/>
        <v>15055.188684082481</v>
      </c>
      <c r="I781" s="37">
        <f>+C781-E781</f>
        <v>596093.37913907692</v>
      </c>
      <c r="J781" s="44">
        <f t="shared" si="233"/>
        <v>4.3553271288206748E-2</v>
      </c>
      <c r="K781" s="41"/>
    </row>
    <row r="782" spans="1:11" x14ac:dyDescent="0.25">
      <c r="A782" s="49"/>
      <c r="B782" s="43" t="s">
        <v>13</v>
      </c>
      <c r="C782" s="37">
        <f>+' NEL,SALES,Unbilled ST Calc'!C820</f>
        <v>14064932.02207699</v>
      </c>
      <c r="D782" s="37">
        <f>+' NEL,SALES,Unbilled ST Calc'!E820</f>
        <v>13677212.218207061</v>
      </c>
      <c r="E782" s="37">
        <f>+' NEL,SALES,Unbilled ST Calc'!G820</f>
        <v>13392228.116383957</v>
      </c>
      <c r="F782" s="37">
        <f>+' NEL,SALES,Unbilled ST Calc'!J820</f>
        <v>6707086.3231591275</v>
      </c>
      <c r="G782" s="37">
        <f>+I782-H782</f>
        <v>657232.48046874907</v>
      </c>
      <c r="H782" s="37">
        <f t="shared" si="231"/>
        <v>15471.425224284691</v>
      </c>
      <c r="I782" s="37">
        <f>+C782-E782</f>
        <v>672703.90569303371</v>
      </c>
      <c r="J782" s="44">
        <f t="shared" si="233"/>
        <v>4.782845054900553E-2</v>
      </c>
      <c r="K782" s="41"/>
    </row>
    <row r="783" spans="1:11" x14ac:dyDescent="0.25">
      <c r="A783" s="51"/>
      <c r="B783" s="43"/>
      <c r="C783" s="37"/>
      <c r="D783" s="37"/>
      <c r="E783" s="37"/>
      <c r="F783" s="37"/>
      <c r="G783" s="37"/>
      <c r="H783" s="37"/>
      <c r="I783" s="37"/>
      <c r="J783" s="44"/>
      <c r="K783" s="41"/>
    </row>
    <row r="784" spans="1:11" x14ac:dyDescent="0.25">
      <c r="A784" s="24" t="s">
        <v>101</v>
      </c>
      <c r="B784" s="43" t="s">
        <v>96</v>
      </c>
      <c r="C784" s="37">
        <f t="shared" ref="C784:I784" si="234">SUM(C771:C782)</f>
        <v>187766836.62037265</v>
      </c>
      <c r="D784" s="37">
        <f t="shared" si="234"/>
        <v>178807446.32598281</v>
      </c>
      <c r="E784" s="37">
        <f t="shared" si="234"/>
        <v>178881198.52849337</v>
      </c>
      <c r="F784" s="37">
        <f t="shared" si="234"/>
        <v>84067291.153830588</v>
      </c>
      <c r="G784" s="37">
        <f t="shared" si="234"/>
        <v>8679094.5715968739</v>
      </c>
      <c r="H784" s="37">
        <f t="shared" si="234"/>
        <v>206543.52028240991</v>
      </c>
      <c r="I784" s="37">
        <f t="shared" si="234"/>
        <v>8885638.091879284</v>
      </c>
      <c r="J784" s="44">
        <f>(I784/C784)</f>
        <v>4.7322723500126299E-2</v>
      </c>
      <c r="K784" s="41"/>
    </row>
    <row r="785" spans="1:11" x14ac:dyDescent="0.25">
      <c r="A785" s="24"/>
      <c r="B785" s="43"/>
      <c r="C785" s="37"/>
      <c r="D785" s="37"/>
      <c r="E785" s="37"/>
      <c r="F785" s="37"/>
      <c r="G785" s="37"/>
      <c r="H785" s="37"/>
      <c r="I785" s="37"/>
      <c r="J785" s="44"/>
      <c r="K785" s="41"/>
    </row>
    <row r="786" spans="1:11" x14ac:dyDescent="0.25">
      <c r="A786" s="24"/>
      <c r="B786" s="43"/>
      <c r="C786" s="37"/>
      <c r="D786" s="37"/>
      <c r="E786" s="37"/>
      <c r="F786" s="37"/>
      <c r="G786" s="37"/>
      <c r="H786" s="37"/>
      <c r="I786" s="37"/>
      <c r="J786" s="44"/>
      <c r="K786" s="41"/>
    </row>
    <row r="787" spans="1:11" x14ac:dyDescent="0.25">
      <c r="A787" s="24">
        <f>+A771+1</f>
        <v>2055</v>
      </c>
      <c r="B787" s="43" t="s">
        <v>2</v>
      </c>
      <c r="C787" s="37">
        <f>+' NEL,SALES,Unbilled ST Calc'!C823</f>
        <v>14208333.909014164</v>
      </c>
      <c r="D787" s="37">
        <f>+' NEL,SALES,Unbilled ST Calc'!E823</f>
        <v>14414975.09434922</v>
      </c>
      <c r="E787" s="37">
        <f>+' NEL,SALES,Unbilled ST Calc'!G823</f>
        <v>13490774.230001573</v>
      </c>
      <c r="F787" s="37">
        <f>+' NEL,SALES,Unbilled ST Calc'!J823</f>
        <v>5782885.4588114796</v>
      </c>
      <c r="G787" s="37">
        <f>+I787-H787</f>
        <v>701930.51171267545</v>
      </c>
      <c r="H787" s="37">
        <f>+C787*0.0011</f>
        <v>15629.167299915582</v>
      </c>
      <c r="I787" s="37">
        <f>+C787-E787</f>
        <v>717559.67901259102</v>
      </c>
      <c r="J787" s="44">
        <f>(I787/C787)</f>
        <v>5.0502731960525724E-2</v>
      </c>
      <c r="K787" s="41"/>
    </row>
    <row r="788" spans="1:11" x14ac:dyDescent="0.25">
      <c r="A788" s="49"/>
      <c r="B788" s="43" t="s">
        <v>3</v>
      </c>
      <c r="C788" s="37">
        <f>+' NEL,SALES,Unbilled ST Calc'!C824</f>
        <v>13202161.904633986</v>
      </c>
      <c r="D788" s="37">
        <f>+' NEL,SALES,Unbilled ST Calc'!E824</f>
        <v>13164894.672702197</v>
      </c>
      <c r="E788" s="37">
        <f>+' NEL,SALES,Unbilled ST Calc'!G824</f>
        <v>12539415.531219155</v>
      </c>
      <c r="F788" s="37">
        <f>+' NEL,SALES,Unbilled ST Calc'!J824</f>
        <v>5157406.3173284382</v>
      </c>
      <c r="G788" s="37">
        <f t="shared" ref="G788:G794" si="235">+I788-H788</f>
        <v>648223.99531973386</v>
      </c>
      <c r="H788" s="37">
        <f t="shared" ref="H788:H798" si="236">+C788*0.0011</f>
        <v>14522.378095097385</v>
      </c>
      <c r="I788" s="37">
        <f t="shared" ref="I788:I794" si="237">+C788-E788</f>
        <v>662746.37341483124</v>
      </c>
      <c r="J788" s="44">
        <f t="shared" ref="J788:J798" si="238">(I788/C788)</f>
        <v>5.0199836829921463E-2</v>
      </c>
      <c r="K788" s="41"/>
    </row>
    <row r="789" spans="1:11" x14ac:dyDescent="0.25">
      <c r="A789" s="49"/>
      <c r="B789" s="43" t="s">
        <v>4</v>
      </c>
      <c r="C789" s="37">
        <f>+' NEL,SALES,Unbilled ST Calc'!C825</f>
        <v>14418283.804988217</v>
      </c>
      <c r="D789" s="37">
        <f>+' NEL,SALES,Unbilled ST Calc'!E825</f>
        <v>13119582.120113209</v>
      </c>
      <c r="E789" s="37">
        <f>+' NEL,SALES,Unbilled ST Calc'!G825</f>
        <v>13707527.820874071</v>
      </c>
      <c r="F789" s="37">
        <f>+' NEL,SALES,Unbilled ST Calc'!J825</f>
        <v>5745352.018089301</v>
      </c>
      <c r="G789" s="37">
        <f t="shared" si="235"/>
        <v>694895.8719286588</v>
      </c>
      <c r="H789" s="37">
        <f t="shared" si="236"/>
        <v>15860.11218548704</v>
      </c>
      <c r="I789" s="37">
        <f t="shared" si="237"/>
        <v>710755.98411414586</v>
      </c>
      <c r="J789" s="44">
        <f t="shared" si="238"/>
        <v>4.9295463574399151E-2</v>
      </c>
      <c r="K789" s="41"/>
    </row>
    <row r="790" spans="1:11" x14ac:dyDescent="0.25">
      <c r="A790" s="49"/>
      <c r="B790" s="43" t="s">
        <v>5</v>
      </c>
      <c r="C790" s="37">
        <f>+' NEL,SALES,Unbilled ST Calc'!C826</f>
        <v>14827145.155860286</v>
      </c>
      <c r="D790" s="37">
        <f>+' NEL,SALES,Unbilled ST Calc'!E826</f>
        <v>13405959.525963923</v>
      </c>
      <c r="E790" s="37">
        <f>+' NEL,SALES,Unbilled ST Calc'!G826</f>
        <v>14150174.383745933</v>
      </c>
      <c r="F790" s="37">
        <f>+' NEL,SALES,Unbilled ST Calc'!J826</f>
        <v>6489566.87587131</v>
      </c>
      <c r="G790" s="37">
        <f t="shared" si="235"/>
        <v>660660.91244290699</v>
      </c>
      <c r="H790" s="37">
        <f t="shared" si="236"/>
        <v>16309.859671446316</v>
      </c>
      <c r="I790" s="37">
        <f t="shared" si="237"/>
        <v>676970.77211435325</v>
      </c>
      <c r="J790" s="44">
        <f t="shared" si="238"/>
        <v>4.5657526448831393E-2</v>
      </c>
      <c r="K790" s="41"/>
    </row>
    <row r="791" spans="1:11" x14ac:dyDescent="0.25">
      <c r="A791" s="49"/>
      <c r="B791" s="43" t="s">
        <v>6</v>
      </c>
      <c r="C791" s="37">
        <f>+' NEL,SALES,Unbilled ST Calc'!C827</f>
        <v>16712567.730252763</v>
      </c>
      <c r="D791" s="37">
        <f>+' NEL,SALES,Unbilled ST Calc'!E827</f>
        <v>15027248.230932372</v>
      </c>
      <c r="E791" s="37">
        <f>+' NEL,SALES,Unbilled ST Calc'!G827</f>
        <v>15984153.785478547</v>
      </c>
      <c r="F791" s="37">
        <f>+' NEL,SALES,Unbilled ST Calc'!J827</f>
        <v>7446472.4304174837</v>
      </c>
      <c r="G791" s="37">
        <f t="shared" si="235"/>
        <v>710030.12027093803</v>
      </c>
      <c r="H791" s="37">
        <f t="shared" si="236"/>
        <v>18383.82450327804</v>
      </c>
      <c r="I791" s="37">
        <f t="shared" si="237"/>
        <v>728413.94477421604</v>
      </c>
      <c r="J791" s="44">
        <f t="shared" si="238"/>
        <v>4.3584801362130332E-2</v>
      </c>
      <c r="K791" s="41"/>
    </row>
    <row r="792" spans="1:11" x14ac:dyDescent="0.25">
      <c r="A792" s="49"/>
      <c r="B792" s="43" t="s">
        <v>7</v>
      </c>
      <c r="C792" s="37">
        <f>+' NEL,SALES,Unbilled ST Calc'!C828</f>
        <v>17431988.12813247</v>
      </c>
      <c r="D792" s="37">
        <f>+' NEL,SALES,Unbilled ST Calc'!E828</f>
        <v>16308925.053305043</v>
      </c>
      <c r="E792" s="37">
        <f>+' NEL,SALES,Unbilled ST Calc'!G828</f>
        <v>16661760.496223405</v>
      </c>
      <c r="F792" s="37">
        <f>+' NEL,SALES,Unbilled ST Calc'!J828</f>
        <v>7799307.8733358476</v>
      </c>
      <c r="G792" s="37">
        <f t="shared" si="235"/>
        <v>751052.44496811926</v>
      </c>
      <c r="H792" s="37">
        <f t="shared" si="236"/>
        <v>19175.186940945718</v>
      </c>
      <c r="I792" s="37">
        <f t="shared" si="237"/>
        <v>770227.63190906495</v>
      </c>
      <c r="J792" s="44">
        <f t="shared" si="238"/>
        <v>4.4184726736133981E-2</v>
      </c>
      <c r="K792" s="41"/>
    </row>
    <row r="793" spans="1:11" x14ac:dyDescent="0.25">
      <c r="A793" s="49"/>
      <c r="B793" s="43" t="s">
        <v>8</v>
      </c>
      <c r="C793" s="37">
        <f>+' NEL,SALES,Unbilled ST Calc'!C829</f>
        <v>18472550.260063466</v>
      </c>
      <c r="D793" s="37">
        <f>+' NEL,SALES,Unbilled ST Calc'!E829</f>
        <v>17217890.887249444</v>
      </c>
      <c r="E793" s="37">
        <f>+' NEL,SALES,Unbilled ST Calc'!G829</f>
        <v>17612894.356469806</v>
      </c>
      <c r="F793" s="37">
        <f>+' NEL,SALES,Unbilled ST Calc'!J829</f>
        <v>8194311.3425562112</v>
      </c>
      <c r="G793" s="37">
        <f t="shared" si="235"/>
        <v>839336.09830758953</v>
      </c>
      <c r="H793" s="37">
        <f t="shared" si="236"/>
        <v>20319.805286069812</v>
      </c>
      <c r="I793" s="37">
        <f t="shared" si="237"/>
        <v>859655.9035936594</v>
      </c>
      <c r="J793" s="44">
        <f t="shared" si="238"/>
        <v>4.6536936778685256E-2</v>
      </c>
      <c r="K793" s="41"/>
    </row>
    <row r="794" spans="1:11" x14ac:dyDescent="0.25">
      <c r="A794" s="49"/>
      <c r="B794" s="43" t="s">
        <v>9</v>
      </c>
      <c r="C794" s="37">
        <f>+' NEL,SALES,Unbilled ST Calc'!C830</f>
        <v>18787957.712002322</v>
      </c>
      <c r="D794" s="37">
        <f>+' NEL,SALES,Unbilled ST Calc'!E830</f>
        <v>17422606.533344321</v>
      </c>
      <c r="E794" s="37">
        <f>+' NEL,SALES,Unbilled ST Calc'!G830</f>
        <v>17865722.663348872</v>
      </c>
      <c r="F794" s="37">
        <f>+' NEL,SALES,Unbilled ST Calc'!J830</f>
        <v>8637427.4725607652</v>
      </c>
      <c r="G794" s="37">
        <f t="shared" si="235"/>
        <v>901568.29517024732</v>
      </c>
      <c r="H794" s="37">
        <f t="shared" si="236"/>
        <v>20666.753483202556</v>
      </c>
      <c r="I794" s="37">
        <f t="shared" si="237"/>
        <v>922235.04865344986</v>
      </c>
      <c r="J794" s="44">
        <f t="shared" si="238"/>
        <v>4.9086497999955465E-2</v>
      </c>
      <c r="K794" s="41"/>
    </row>
    <row r="795" spans="1:11" x14ac:dyDescent="0.25">
      <c r="A795" s="49"/>
      <c r="B795" s="43" t="s">
        <v>10</v>
      </c>
      <c r="C795" s="37">
        <f>+' NEL,SALES,Unbilled ST Calc'!C831</f>
        <v>17375480.095375407</v>
      </c>
      <c r="D795" s="37">
        <f>+' NEL,SALES,Unbilled ST Calc'!E831</f>
        <v>17073269.038328178</v>
      </c>
      <c r="E795" s="37">
        <f>+' NEL,SALES,Unbilled ST Calc'!G831</f>
        <v>16524308.674421418</v>
      </c>
      <c r="F795" s="37">
        <f>+' NEL,SALES,Unbilled ST Calc'!J831</f>
        <v>8088467.1086540092</v>
      </c>
      <c r="G795" s="37">
        <f>+I795-H795</f>
        <v>832058.39284907607</v>
      </c>
      <c r="H795" s="37">
        <f t="shared" si="236"/>
        <v>19113.028104912948</v>
      </c>
      <c r="I795" s="37">
        <f>+C795-E795</f>
        <v>851171.42095398903</v>
      </c>
      <c r="J795" s="44">
        <f t="shared" si="238"/>
        <v>4.8986929643488449E-2</v>
      </c>
      <c r="K795" s="41"/>
    </row>
    <row r="796" spans="1:11" x14ac:dyDescent="0.25">
      <c r="A796" s="49"/>
      <c r="B796" s="43" t="s">
        <v>11</v>
      </c>
      <c r="C796" s="37">
        <f>+' NEL,SALES,Unbilled ST Calc'!C832</f>
        <v>16354249.677636212</v>
      </c>
      <c r="D796" s="37">
        <f>+' NEL,SALES,Unbilled ST Calc'!E832</f>
        <v>15833516.657693248</v>
      </c>
      <c r="E796" s="37">
        <f>+' NEL,SALES,Unbilled ST Calc'!G832</f>
        <v>15552638.77440054</v>
      </c>
      <c r="F796" s="37">
        <f>+' NEL,SALES,Unbilled ST Calc'!J832</f>
        <v>7807589.2253612978</v>
      </c>
      <c r="G796" s="37">
        <f>+I796-H796</f>
        <v>783621.22859027225</v>
      </c>
      <c r="H796" s="37">
        <f t="shared" si="236"/>
        <v>17989.674645399835</v>
      </c>
      <c r="I796" s="37">
        <f>+C796-E796</f>
        <v>801610.90323567204</v>
      </c>
      <c r="J796" s="44">
        <f t="shared" si="238"/>
        <v>4.9015449747709501E-2</v>
      </c>
      <c r="K796" s="41"/>
    </row>
    <row r="797" spans="1:11" x14ac:dyDescent="0.25">
      <c r="A797" s="49"/>
      <c r="B797" s="43" t="s">
        <v>12</v>
      </c>
      <c r="C797" s="37">
        <f>+' NEL,SALES,Unbilled ST Calc'!C833</f>
        <v>13837849.085553769</v>
      </c>
      <c r="D797" s="37">
        <f>+' NEL,SALES,Unbilled ST Calc'!E833</f>
        <v>13973382.215344403</v>
      </c>
      <c r="E797" s="37">
        <f>+' NEL,SALES,Unbilled ST Calc'!G833</f>
        <v>13235165.490285382</v>
      </c>
      <c r="F797" s="37">
        <f>+' NEL,SALES,Unbilled ST Calc'!J833</f>
        <v>7069372.5003022784</v>
      </c>
      <c r="G797" s="37">
        <f>+I797-H797</f>
        <v>587461.96127427823</v>
      </c>
      <c r="H797" s="37">
        <f t="shared" si="236"/>
        <v>15221.633994109146</v>
      </c>
      <c r="I797" s="37">
        <f>+C797-E797</f>
        <v>602683.59526838735</v>
      </c>
      <c r="J797" s="44">
        <f t="shared" si="238"/>
        <v>4.3553271288206775E-2</v>
      </c>
      <c r="K797" s="41"/>
    </row>
    <row r="798" spans="1:11" x14ac:dyDescent="0.25">
      <c r="A798" s="49"/>
      <c r="B798" s="43" t="s">
        <v>13</v>
      </c>
      <c r="C798" s="37">
        <f>+' NEL,SALES,Unbilled ST Calc'!C834</f>
        <v>14220157.378230218</v>
      </c>
      <c r="D798" s="37">
        <f>+' NEL,SALES,Unbilled ST Calc'!E834</f>
        <v>13828293.783833873</v>
      </c>
      <c r="E798" s="37">
        <f>+' NEL,SALES,Unbilled ST Calc'!G834</f>
        <v>13540029.284266457</v>
      </c>
      <c r="F798" s="37">
        <f>+' NEL,SALES,Unbilled ST Calc'!J834</f>
        <v>6781108.0007348629</v>
      </c>
      <c r="G798" s="37">
        <f>+I798-H798</f>
        <v>664485.92084770766</v>
      </c>
      <c r="H798" s="37">
        <f t="shared" si="236"/>
        <v>15642.17311605324</v>
      </c>
      <c r="I798" s="37">
        <f>+C798-E798</f>
        <v>680128.09396376088</v>
      </c>
      <c r="J798" s="44">
        <f t="shared" si="238"/>
        <v>4.7828450549005586E-2</v>
      </c>
      <c r="K798" s="41"/>
    </row>
    <row r="799" spans="1:11" x14ac:dyDescent="0.25">
      <c r="A799" s="51"/>
      <c r="B799" s="43"/>
      <c r="C799" s="37"/>
      <c r="D799" s="37"/>
      <c r="E799" s="37"/>
      <c r="F799" s="37"/>
      <c r="G799" s="37"/>
      <c r="H799" s="37"/>
      <c r="I799" s="37"/>
      <c r="J799" s="44"/>
      <c r="K799" s="41"/>
    </row>
    <row r="800" spans="1:11" x14ac:dyDescent="0.25">
      <c r="A800" s="24" t="s">
        <v>101</v>
      </c>
      <c r="B800" s="43" t="s">
        <v>96</v>
      </c>
      <c r="C800" s="37">
        <f t="shared" ref="C800:I800" si="239">SUM(C787:C798)</f>
        <v>189848724.84174326</v>
      </c>
      <c r="D800" s="37">
        <f t="shared" si="239"/>
        <v>180790543.81315941</v>
      </c>
      <c r="E800" s="37">
        <f t="shared" si="239"/>
        <v>180864565.49073517</v>
      </c>
      <c r="F800" s="37">
        <f t="shared" si="239"/>
        <v>84999266.624023288</v>
      </c>
      <c r="G800" s="37">
        <f t="shared" si="239"/>
        <v>8775325.7536822036</v>
      </c>
      <c r="H800" s="37">
        <f t="shared" si="239"/>
        <v>208833.59732591762</v>
      </c>
      <c r="I800" s="37">
        <f t="shared" si="239"/>
        <v>8984159.3510081209</v>
      </c>
      <c r="J800" s="44">
        <f>(I800/C800)</f>
        <v>4.7322726863176255E-2</v>
      </c>
      <c r="K800" s="41"/>
    </row>
    <row r="801" spans="1:11" x14ac:dyDescent="0.25">
      <c r="A801" s="24"/>
      <c r="B801" s="43"/>
      <c r="C801" s="37"/>
      <c r="D801" s="37"/>
      <c r="E801" s="37"/>
      <c r="F801" s="37"/>
      <c r="G801" s="37"/>
      <c r="H801" s="37"/>
      <c r="I801" s="37"/>
      <c r="J801" s="44"/>
      <c r="K801" s="41"/>
    </row>
    <row r="802" spans="1:11" x14ac:dyDescent="0.25">
      <c r="A802" s="24"/>
      <c r="B802" s="43"/>
      <c r="C802" s="37"/>
      <c r="D802" s="37"/>
      <c r="E802" s="37"/>
      <c r="F802" s="37"/>
      <c r="G802" s="37"/>
      <c r="H802" s="37"/>
      <c r="I802" s="37"/>
      <c r="J802" s="44"/>
      <c r="K802" s="41"/>
    </row>
    <row r="803" spans="1:11" x14ac:dyDescent="0.25">
      <c r="A803" s="24">
        <f>+A787+1</f>
        <v>2056</v>
      </c>
      <c r="B803" s="43" t="s">
        <v>2</v>
      </c>
      <c r="C803" s="37">
        <f>+' NEL,SALES,Unbilled ST Calc'!C837</f>
        <v>14365113.395672282</v>
      </c>
      <c r="D803" s="37">
        <f>+' NEL,SALES,Unbilled ST Calc'!E837</f>
        <v>14574048.182773232</v>
      </c>
      <c r="E803" s="37">
        <f>+' NEL,SALES,Unbilled ST Calc'!G837</f>
        <v>13639635.924268087</v>
      </c>
      <c r="F803" s="37">
        <f>+' NEL,SALES,Unbilled ST Calc'!J837</f>
        <v>5846695.7422297187</v>
      </c>
      <c r="G803" s="37">
        <f>+I803-H803</f>
        <v>709675.84666895529</v>
      </c>
      <c r="H803" s="37">
        <f>+C803*0.0011</f>
        <v>15801.624735239511</v>
      </c>
      <c r="I803" s="37">
        <f>+C803-E803</f>
        <v>725477.47140419483</v>
      </c>
      <c r="J803" s="44">
        <f>(I803/C803)</f>
        <v>5.050273196052573E-2</v>
      </c>
      <c r="K803" s="41"/>
    </row>
    <row r="804" spans="1:11" x14ac:dyDescent="0.25">
      <c r="A804" s="49"/>
      <c r="B804" s="43" t="s">
        <v>3</v>
      </c>
      <c r="C804" s="37">
        <f>+' NEL,SALES,Unbilled ST Calc'!C838</f>
        <v>13347800.541375762</v>
      </c>
      <c r="D804" s="37">
        <f>+' NEL,SALES,Unbilled ST Calc'!E838</f>
        <v>13310139.024729222</v>
      </c>
      <c r="E804" s="37">
        <f>+' NEL,SALES,Unbilled ST Calc'!G838</f>
        <v>12677743.132160362</v>
      </c>
      <c r="F804" s="37">
        <f>+' NEL,SALES,Unbilled ST Calc'!J838</f>
        <v>5214299.8496608576</v>
      </c>
      <c r="G804" s="37">
        <f t="shared" ref="G804:G810" si="240">+I804-H804</f>
        <v>655374.82861988666</v>
      </c>
      <c r="H804" s="37">
        <f t="shared" ref="H804:H814" si="241">+C804*0.0011</f>
        <v>14682.580595513338</v>
      </c>
      <c r="I804" s="37">
        <f t="shared" ref="I804:I810" si="242">+C804-E804</f>
        <v>670057.4092154</v>
      </c>
      <c r="J804" s="44">
        <f t="shared" ref="J804:J814" si="243">(I804/C804)</f>
        <v>5.0199836829921414E-2</v>
      </c>
      <c r="K804" s="41"/>
    </row>
    <row r="805" spans="1:11" x14ac:dyDescent="0.25">
      <c r="A805" s="49"/>
      <c r="B805" s="43" t="s">
        <v>4</v>
      </c>
      <c r="C805" s="37">
        <f>+' NEL,SALES,Unbilled ST Calc'!C839</f>
        <v>14577441.072373267</v>
      </c>
      <c r="D805" s="37">
        <f>+' NEL,SALES,Unbilled ST Calc'!E839</f>
        <v>13264366.705247086</v>
      </c>
      <c r="E805" s="37">
        <f>+' NEL,SALES,Unbilled ST Calc'!G839</f>
        <v>13858839.356982142</v>
      </c>
      <c r="F805" s="37">
        <f>+' NEL,SALES,Unbilled ST Calc'!J839</f>
        <v>5808772.5013959156</v>
      </c>
      <c r="G805" s="37">
        <f t="shared" si="240"/>
        <v>702566.53021151491</v>
      </c>
      <c r="H805" s="37">
        <f t="shared" si="241"/>
        <v>16035.185179610595</v>
      </c>
      <c r="I805" s="37">
        <f t="shared" si="242"/>
        <v>718601.71539112553</v>
      </c>
      <c r="J805" s="44">
        <f t="shared" si="243"/>
        <v>4.9295463574399082E-2</v>
      </c>
      <c r="K805" s="41"/>
    </row>
    <row r="806" spans="1:11" x14ac:dyDescent="0.25">
      <c r="A806" s="49"/>
      <c r="B806" s="43" t="s">
        <v>5</v>
      </c>
      <c r="C806" s="37">
        <f>+' NEL,SALES,Unbilled ST Calc'!C840</f>
        <v>14990911.524275139</v>
      </c>
      <c r="D806" s="37">
        <f>+' NEL,SALES,Unbilled ST Calc'!E840</f>
        <v>13553991.70344555</v>
      </c>
      <c r="E806" s="37">
        <f>+' NEL,SALES,Unbilled ST Calc'!G840</f>
        <v>14306463.584863454</v>
      </c>
      <c r="F806" s="37">
        <f>+' NEL,SALES,Unbilled ST Calc'!J840</f>
        <v>6561244.3828138197</v>
      </c>
      <c r="G806" s="37">
        <f t="shared" si="240"/>
        <v>667957.93673498218</v>
      </c>
      <c r="H806" s="37">
        <f t="shared" si="241"/>
        <v>16490.002676702654</v>
      </c>
      <c r="I806" s="37">
        <f t="shared" si="242"/>
        <v>684447.93941168487</v>
      </c>
      <c r="J806" s="44">
        <f t="shared" si="243"/>
        <v>4.5657526448831483E-2</v>
      </c>
      <c r="K806" s="41"/>
    </row>
    <row r="807" spans="1:11" x14ac:dyDescent="0.25">
      <c r="A807" s="49"/>
      <c r="B807" s="43" t="s">
        <v>6</v>
      </c>
      <c r="C807" s="37">
        <f>+' NEL,SALES,Unbilled ST Calc'!C841</f>
        <v>16896840.057198305</v>
      </c>
      <c r="D807" s="37">
        <f>+' NEL,SALES,Unbilled ST Calc'!E841</f>
        <v>15193061.985243311</v>
      </c>
      <c r="E807" s="37">
        <f>+' NEL,SALES,Unbilled ST Calc'!G841</f>
        <v>16160394.63965763</v>
      </c>
      <c r="F807" s="37">
        <f>+' NEL,SALES,Unbilled ST Calc'!J841</f>
        <v>7528577.0372281391</v>
      </c>
      <c r="G807" s="37">
        <f t="shared" si="240"/>
        <v>717858.89347775688</v>
      </c>
      <c r="H807" s="37">
        <f t="shared" si="241"/>
        <v>18586.524062918135</v>
      </c>
      <c r="I807" s="37">
        <f t="shared" si="242"/>
        <v>736445.41754067503</v>
      </c>
      <c r="J807" s="44">
        <f t="shared" si="243"/>
        <v>4.3584801362130332E-2</v>
      </c>
      <c r="K807" s="41"/>
    </row>
    <row r="808" spans="1:11" x14ac:dyDescent="0.25">
      <c r="A808" s="49"/>
      <c r="B808" s="43" t="s">
        <v>7</v>
      </c>
      <c r="C808" s="37">
        <f>+' NEL,SALES,Unbilled ST Calc'!C842</f>
        <v>17623984.761726957</v>
      </c>
      <c r="D808" s="37">
        <f>+' NEL,SALES,Unbilled ST Calc'!E842</f>
        <v>16488641.077498376</v>
      </c>
      <c r="E808" s="37">
        <f>+' NEL,SALES,Unbilled ST Calc'!G842</f>
        <v>16845273.811028261</v>
      </c>
      <c r="F808" s="37">
        <f>+' NEL,SALES,Unbilled ST Calc'!J842</f>
        <v>7885209.7707580253</v>
      </c>
      <c r="G808" s="37">
        <f t="shared" si="240"/>
        <v>759324.56746079645</v>
      </c>
      <c r="H808" s="37">
        <f t="shared" si="241"/>
        <v>19386.383237899652</v>
      </c>
      <c r="I808" s="37">
        <f t="shared" si="242"/>
        <v>778710.95069869608</v>
      </c>
      <c r="J808" s="44">
        <f t="shared" si="243"/>
        <v>4.4184726736134043E-2</v>
      </c>
      <c r="K808" s="41"/>
    </row>
    <row r="809" spans="1:11" x14ac:dyDescent="0.25">
      <c r="A809" s="49"/>
      <c r="B809" s="43" t="s">
        <v>8</v>
      </c>
      <c r="C809" s="37">
        <f>+' NEL,SALES,Unbilled ST Calc'!C843</f>
        <v>18675628.589828882</v>
      </c>
      <c r="D809" s="37">
        <f>+' NEL,SALES,Unbilled ST Calc'!E843</f>
        <v>17407336.154714987</v>
      </c>
      <c r="E809" s="37">
        <f>+' NEL,SALES,Unbilled ST Calc'!G843</f>
        <v>17806522.042841807</v>
      </c>
      <c r="F809" s="37">
        <f>+' NEL,SALES,Unbilled ST Calc'!J843</f>
        <v>8284395.6588848438</v>
      </c>
      <c r="G809" s="37">
        <f t="shared" si="240"/>
        <v>848563.35553826357</v>
      </c>
      <c r="H809" s="37">
        <f t="shared" si="241"/>
        <v>20543.191448811773</v>
      </c>
      <c r="I809" s="37">
        <f t="shared" si="242"/>
        <v>869106.54698707536</v>
      </c>
      <c r="J809" s="44">
        <f t="shared" si="243"/>
        <v>4.6536936778685353E-2</v>
      </c>
      <c r="K809" s="41"/>
    </row>
    <row r="810" spans="1:11" x14ac:dyDescent="0.25">
      <c r="A810" s="49"/>
      <c r="B810" s="43" t="s">
        <v>9</v>
      </c>
      <c r="C810" s="37">
        <f>+' NEL,SALES,Unbilled ST Calc'!C844</f>
        <v>18994540.33892652</v>
      </c>
      <c r="D810" s="37">
        <f>+' NEL,SALES,Unbilled ST Calc'!E844</f>
        <v>17614160.391587399</v>
      </c>
      <c r="E810" s="37">
        <f>+' NEL,SALES,Unbilled ST Calc'!G844</f>
        <v>18062164.872569729</v>
      </c>
      <c r="F810" s="37">
        <f>+' NEL,SALES,Unbilled ST Calc'!J844</f>
        <v>8732400.1398671716</v>
      </c>
      <c r="G810" s="37">
        <f t="shared" si="240"/>
        <v>911481.47198397235</v>
      </c>
      <c r="H810" s="37">
        <f t="shared" si="241"/>
        <v>20893.994372819172</v>
      </c>
      <c r="I810" s="37">
        <f t="shared" si="242"/>
        <v>932375.46635679156</v>
      </c>
      <c r="J810" s="44">
        <f t="shared" si="243"/>
        <v>4.9086497999955542E-2</v>
      </c>
      <c r="K810" s="41"/>
    </row>
    <row r="811" spans="1:11" x14ac:dyDescent="0.25">
      <c r="A811" s="49"/>
      <c r="B811" s="43" t="s">
        <v>10</v>
      </c>
      <c r="C811" s="37">
        <f>+' NEL,SALES,Unbilled ST Calc'!C845</f>
        <v>17566517.978055645</v>
      </c>
      <c r="D811" s="37">
        <f>+' NEL,SALES,Unbilled ST Calc'!E845</f>
        <v>17260991.10320542</v>
      </c>
      <c r="E811" s="37">
        <f>+' NEL,SALES,Unbilled ST Calc'!G845</f>
        <v>16705988.197783558</v>
      </c>
      <c r="F811" s="37">
        <f>+' NEL,SALES,Unbilled ST Calc'!J845</f>
        <v>8177397.2344453111</v>
      </c>
      <c r="G811" s="37">
        <f>+I811-H811</f>
        <v>841206.61049622588</v>
      </c>
      <c r="H811" s="37">
        <f t="shared" si="241"/>
        <v>19323.16977586121</v>
      </c>
      <c r="I811" s="37">
        <f>+C811-E811</f>
        <v>860529.78027208708</v>
      </c>
      <c r="J811" s="44">
        <f t="shared" si="243"/>
        <v>4.8986929643488462E-2</v>
      </c>
      <c r="K811" s="41"/>
    </row>
    <row r="812" spans="1:11" x14ac:dyDescent="0.25">
      <c r="A812" s="49"/>
      <c r="B812" s="43" t="s">
        <v>11</v>
      </c>
      <c r="C812" s="37">
        <f>+' NEL,SALES,Unbilled ST Calc'!C846</f>
        <v>16533829.290637337</v>
      </c>
      <c r="D812" s="37">
        <f>+' NEL,SALES,Unbilled ST Calc'!E846</f>
        <v>16007492.140386064</v>
      </c>
      <c r="E812" s="37">
        <f>+' NEL,SALES,Unbilled ST Calc'!G846</f>
        <v>15723416.211904895</v>
      </c>
      <c r="F812" s="37">
        <f>+' NEL,SALES,Unbilled ST Calc'!J846</f>
        <v>7893321.3059641412</v>
      </c>
      <c r="G812" s="37">
        <f>+I812-H812</f>
        <v>792225.86651274108</v>
      </c>
      <c r="H812" s="37">
        <f t="shared" si="241"/>
        <v>18187.212219701072</v>
      </c>
      <c r="I812" s="37">
        <f>+C812-E812</f>
        <v>810413.07873244211</v>
      </c>
      <c r="J812" s="44">
        <f t="shared" si="243"/>
        <v>4.9015449747709522E-2</v>
      </c>
      <c r="K812" s="41"/>
    </row>
    <row r="813" spans="1:11" x14ac:dyDescent="0.25">
      <c r="A813" s="49"/>
      <c r="B813" s="43" t="s">
        <v>12</v>
      </c>
      <c r="C813" s="37">
        <f>+' NEL,SALES,Unbilled ST Calc'!C847</f>
        <v>13989724.580819303</v>
      </c>
      <c r="D813" s="37">
        <f>+' NEL,SALES,Unbilled ST Calc'!E847</f>
        <v>14126786.147133714</v>
      </c>
      <c r="E813" s="37">
        <f>+' NEL,SALES,Unbilled ST Calc'!G847</f>
        <v>13380426.310903585</v>
      </c>
      <c r="F813" s="37">
        <f>+' NEL,SALES,Unbilled ST Calc'!J847</f>
        <v>7146961.4697340112</v>
      </c>
      <c r="G813" s="37">
        <f>+I813-H813</f>
        <v>593909.57287681731</v>
      </c>
      <c r="H813" s="37">
        <f t="shared" si="241"/>
        <v>15388.697038901235</v>
      </c>
      <c r="I813" s="37">
        <f>+C813-E813</f>
        <v>609298.26991571859</v>
      </c>
      <c r="J813" s="44">
        <f t="shared" si="243"/>
        <v>4.3553271288206824E-2</v>
      </c>
      <c r="K813" s="41"/>
    </row>
    <row r="814" spans="1:11" x14ac:dyDescent="0.25">
      <c r="A814" s="49"/>
      <c r="B814" s="43" t="s">
        <v>13</v>
      </c>
      <c r="C814" s="37">
        <f>+' NEL,SALES,Unbilled ST Calc'!C848</f>
        <v>14375950.626890702</v>
      </c>
      <c r="D814" s="37">
        <f>+' NEL,SALES,Unbilled ST Calc'!E848</f>
        <v>13979932.166095167</v>
      </c>
      <c r="E814" s="37">
        <f>+' NEL,SALES,Unbilled ST Calc'!G848</f>
        <v>13688371.183237515</v>
      </c>
      <c r="F814" s="37">
        <f>+' NEL,SALES,Unbilled ST Calc'!J848</f>
        <v>6855400.4868763611</v>
      </c>
      <c r="G814" s="37">
        <f>+I814-H814</f>
        <v>671765.89796360699</v>
      </c>
      <c r="H814" s="37">
        <f t="shared" si="241"/>
        <v>15813.545689579772</v>
      </c>
      <c r="I814" s="37">
        <f>+C814-E814</f>
        <v>687579.44365318678</v>
      </c>
      <c r="J814" s="44">
        <f t="shared" si="243"/>
        <v>4.7828450549005516E-2</v>
      </c>
      <c r="K814" s="41"/>
    </row>
    <row r="815" spans="1:11" x14ac:dyDescent="0.25">
      <c r="A815" s="51"/>
      <c r="B815" s="43"/>
      <c r="C815" s="37"/>
      <c r="D815" s="37"/>
      <c r="E815" s="37"/>
      <c r="F815" s="37"/>
      <c r="G815" s="37"/>
      <c r="H815" s="37"/>
      <c r="I815" s="37"/>
      <c r="J815" s="44"/>
      <c r="K815" s="41"/>
    </row>
    <row r="816" spans="1:11" x14ac:dyDescent="0.25">
      <c r="A816" s="24" t="s">
        <v>101</v>
      </c>
      <c r="B816" s="43" t="s">
        <v>96</v>
      </c>
      <c r="C816" s="37">
        <f t="shared" ref="C816:I816" si="244">SUM(C803:C814)</f>
        <v>191938282.7577801</v>
      </c>
      <c r="D816" s="37">
        <f t="shared" si="244"/>
        <v>182780946.78205952</v>
      </c>
      <c r="E816" s="37">
        <f t="shared" si="244"/>
        <v>182855239.26820099</v>
      </c>
      <c r="F816" s="37">
        <f t="shared" si="244"/>
        <v>85934675.579858303</v>
      </c>
      <c r="G816" s="37">
        <f t="shared" si="244"/>
        <v>8871911.3785455208</v>
      </c>
      <c r="H816" s="37">
        <f t="shared" si="244"/>
        <v>211132.11103355812</v>
      </c>
      <c r="I816" s="37">
        <f t="shared" si="244"/>
        <v>9083043.4895790778</v>
      </c>
      <c r="J816" s="44">
        <f>(I816/C816)</f>
        <v>4.7322729781018126E-2</v>
      </c>
      <c r="K816" s="41"/>
    </row>
    <row r="817" spans="1:11" x14ac:dyDescent="0.25">
      <c r="A817" s="24"/>
      <c r="B817" s="43"/>
      <c r="C817" s="37"/>
      <c r="D817" s="37"/>
      <c r="E817" s="37"/>
      <c r="F817" s="37"/>
      <c r="G817" s="37"/>
      <c r="H817" s="37"/>
      <c r="I817" s="37"/>
      <c r="J817" s="44"/>
      <c r="K817" s="41"/>
    </row>
    <row r="818" spans="1:11" x14ac:dyDescent="0.25">
      <c r="A818" s="24"/>
      <c r="B818" s="43"/>
      <c r="C818" s="37"/>
      <c r="D818" s="37"/>
      <c r="E818" s="37"/>
      <c r="F818" s="37"/>
      <c r="G818" s="37"/>
      <c r="H818" s="37"/>
      <c r="I818" s="37"/>
      <c r="J818" s="44"/>
      <c r="K818" s="41"/>
    </row>
    <row r="819" spans="1:11" x14ac:dyDescent="0.25">
      <c r="A819" s="24">
        <f>+A803+1</f>
        <v>2057</v>
      </c>
      <c r="B819" s="43" t="s">
        <v>2</v>
      </c>
      <c r="C819" s="37">
        <f>+' NEL,SALES,Unbilled ST Calc'!C851</f>
        <v>14522464.587333927</v>
      </c>
      <c r="D819" s="37">
        <f>+' NEL,SALES,Unbilled ST Calc'!E851</f>
        <v>14733702.224401031</v>
      </c>
      <c r="E819" s="37">
        <f>+' NEL,SALES,Unbilled ST Calc'!G851</f>
        <v>13789040.450873574</v>
      </c>
      <c r="F819" s="37">
        <f>+' NEL,SALES,Unbilled ST Calc'!J851</f>
        <v>5910738.7133489074</v>
      </c>
      <c r="G819" s="37">
        <f>+I819-H819</f>
        <v>717449.42541428539</v>
      </c>
      <c r="H819" s="37">
        <f>+C819*0.0011</f>
        <v>15974.711046067321</v>
      </c>
      <c r="I819" s="37">
        <f>+C819-E819</f>
        <v>733424.13646035269</v>
      </c>
      <c r="J819" s="44">
        <f>(I819/C819)</f>
        <v>5.0502731960525765E-2</v>
      </c>
      <c r="K819" s="41"/>
    </row>
    <row r="820" spans="1:11" x14ac:dyDescent="0.25">
      <c r="A820" s="49"/>
      <c r="B820" s="43" t="s">
        <v>3</v>
      </c>
      <c r="C820" s="37">
        <f>+' NEL,SALES,Unbilled ST Calc'!C852</f>
        <v>13493974.080666011</v>
      </c>
      <c r="D820" s="37">
        <f>+' NEL,SALES,Unbilled ST Calc'!E852</f>
        <v>13455915.156043097</v>
      </c>
      <c r="E820" s="37">
        <f>+' NEL,SALES,Unbilled ST Calc'!G852</f>
        <v>12816578.783629388</v>
      </c>
      <c r="F820" s="37">
        <f>+' NEL,SALES,Unbilled ST Calc'!J852</f>
        <v>5271402.3409351977</v>
      </c>
      <c r="G820" s="37">
        <f t="shared" ref="G820:G826" si="245">+I820-H820</f>
        <v>662551.92554789095</v>
      </c>
      <c r="H820" s="37">
        <f t="shared" ref="H820:H830" si="246">+C820*0.0011</f>
        <v>14843.371488732613</v>
      </c>
      <c r="I820" s="37">
        <f t="shared" ref="I820:I826" si="247">+C820-E820</f>
        <v>677395.29703662358</v>
      </c>
      <c r="J820" s="44">
        <f t="shared" ref="J820:J830" si="248">(I820/C820)</f>
        <v>5.019983682992149E-2</v>
      </c>
      <c r="K820" s="41"/>
    </row>
    <row r="821" spans="1:11" x14ac:dyDescent="0.25">
      <c r="A821" s="49"/>
      <c r="B821" s="43" t="s">
        <v>4</v>
      </c>
      <c r="C821" s="37">
        <f>+' NEL,SALES,Unbilled ST Calc'!C853</f>
        <v>14737191.595149148</v>
      </c>
      <c r="D821" s="37">
        <f>+' NEL,SALES,Unbilled ST Calc'!E853</f>
        <v>13409687.861386951</v>
      </c>
      <c r="E821" s="37">
        <f>+' NEL,SALES,Unbilled ST Calc'!G853</f>
        <v>14010714.903681532</v>
      </c>
      <c r="F821" s="37">
        <f>+' NEL,SALES,Unbilled ST Calc'!J853</f>
        <v>5872429.3832297781</v>
      </c>
      <c r="G821" s="37">
        <f t="shared" si="245"/>
        <v>710265.7807129526</v>
      </c>
      <c r="H821" s="37">
        <f t="shared" si="246"/>
        <v>16210.910754664064</v>
      </c>
      <c r="I821" s="37">
        <f t="shared" si="247"/>
        <v>726476.69146761671</v>
      </c>
      <c r="J821" s="44">
        <f t="shared" si="248"/>
        <v>4.9295463574399186E-2</v>
      </c>
      <c r="K821" s="41"/>
    </row>
    <row r="822" spans="1:11" x14ac:dyDescent="0.25">
      <c r="A822" s="49"/>
      <c r="B822" s="43" t="s">
        <v>5</v>
      </c>
      <c r="C822" s="37">
        <f>+' NEL,SALES,Unbilled ST Calc'!C854</f>
        <v>15155295.258255923</v>
      </c>
      <c r="D822" s="37">
        <f>+' NEL,SALES,Unbilled ST Calc'!E854</f>
        <v>13702579.248159442</v>
      </c>
      <c r="E822" s="37">
        <f>+' NEL,SALES,Unbilled ST Calc'!G854</f>
        <v>14463341.964162253</v>
      </c>
      <c r="F822" s="37">
        <f>+' NEL,SALES,Unbilled ST Calc'!J854</f>
        <v>6633192.099232587</v>
      </c>
      <c r="G822" s="37">
        <f t="shared" si="245"/>
        <v>675282.46930958878</v>
      </c>
      <c r="H822" s="37">
        <f t="shared" si="246"/>
        <v>16670.824784081517</v>
      </c>
      <c r="I822" s="37">
        <f t="shared" si="247"/>
        <v>691953.29409367032</v>
      </c>
      <c r="J822" s="44">
        <f t="shared" si="248"/>
        <v>4.565752644883149E-2</v>
      </c>
      <c r="K822" s="41"/>
    </row>
    <row r="823" spans="1:11" x14ac:dyDescent="0.25">
      <c r="A823" s="49"/>
      <c r="B823" s="43" t="s">
        <v>6</v>
      </c>
      <c r="C823" s="37">
        <f>+' NEL,SALES,Unbilled ST Calc'!C855</f>
        <v>17081795.498797469</v>
      </c>
      <c r="D823" s="37">
        <f>+' NEL,SALES,Unbilled ST Calc'!E855</f>
        <v>15359494.920854326</v>
      </c>
      <c r="E823" s="37">
        <f>+' NEL,SALES,Unbilled ST Calc'!G855</f>
        <v>16337288.835073849</v>
      </c>
      <c r="F823" s="37">
        <f>+' NEL,SALES,Unbilled ST Calc'!J855</f>
        <v>7610986.013452108</v>
      </c>
      <c r="G823" s="37">
        <f t="shared" si="245"/>
        <v>725716.68867494247</v>
      </c>
      <c r="H823" s="37">
        <f t="shared" si="246"/>
        <v>18789.975048677217</v>
      </c>
      <c r="I823" s="37">
        <f t="shared" si="247"/>
        <v>744506.66372361965</v>
      </c>
      <c r="J823" s="44">
        <f t="shared" si="248"/>
        <v>4.3584801362130332E-2</v>
      </c>
      <c r="K823" s="41"/>
    </row>
    <row r="824" spans="1:11" x14ac:dyDescent="0.25">
      <c r="A824" s="49"/>
      <c r="B824" s="43" t="s">
        <v>7</v>
      </c>
      <c r="C824" s="37">
        <f>+' NEL,SALES,Unbilled ST Calc'!C856</f>
        <v>17816691.625183456</v>
      </c>
      <c r="D824" s="37">
        <f>+' NEL,SALES,Unbilled ST Calc'!E856</f>
        <v>16669022.553183395</v>
      </c>
      <c r="E824" s="37">
        <f>+' NEL,SALES,Unbilled ST Calc'!G856</f>
        <v>17029465.974382758</v>
      </c>
      <c r="F824" s="37">
        <f>+' NEL,SALES,Unbilled ST Calc'!J856</f>
        <v>7971429.4346514717</v>
      </c>
      <c r="G824" s="37">
        <f t="shared" si="245"/>
        <v>767627.29001299571</v>
      </c>
      <c r="H824" s="37">
        <f t="shared" si="246"/>
        <v>19598.360787701804</v>
      </c>
      <c r="I824" s="37">
        <f t="shared" si="247"/>
        <v>787225.65080069751</v>
      </c>
      <c r="J824" s="44">
        <f t="shared" si="248"/>
        <v>4.418472673613396E-2</v>
      </c>
      <c r="K824" s="41"/>
    </row>
    <row r="825" spans="1:11" x14ac:dyDescent="0.25">
      <c r="A825" s="49"/>
      <c r="B825" s="43" t="s">
        <v>8</v>
      </c>
      <c r="C825" s="37">
        <f>+' NEL,SALES,Unbilled ST Calc'!C857</f>
        <v>18879445.186777398</v>
      </c>
      <c r="D825" s="37">
        <f>+' NEL,SALES,Unbilled ST Calc'!E857</f>
        <v>17597475.608293522</v>
      </c>
      <c r="E825" s="37">
        <f>+' NEL,SALES,Unbilled ST Calc'!G857</f>
        <v>18000853.639703684</v>
      </c>
      <c r="F825" s="37">
        <f>+' NEL,SALES,Unbilled ST Calc'!J857</f>
        <v>8374807.466061634</v>
      </c>
      <c r="G825" s="37">
        <f t="shared" si="245"/>
        <v>857824.15736825927</v>
      </c>
      <c r="H825" s="37">
        <f t="shared" si="246"/>
        <v>20767.389705455138</v>
      </c>
      <c r="I825" s="37">
        <f t="shared" si="247"/>
        <v>878591.54707371444</v>
      </c>
      <c r="J825" s="44">
        <f t="shared" si="248"/>
        <v>4.6536936778685312E-2</v>
      </c>
      <c r="K825" s="41"/>
    </row>
    <row r="826" spans="1:11" x14ac:dyDescent="0.25">
      <c r="A826" s="49"/>
      <c r="B826" s="43" t="s">
        <v>9</v>
      </c>
      <c r="C826" s="37">
        <f>+' NEL,SALES,Unbilled ST Calc'!C858</f>
        <v>19201879.795561969</v>
      </c>
      <c r="D826" s="37">
        <f>+' NEL,SALES,Unbilled ST Calc'!E858</f>
        <v>17806413.48134847</v>
      </c>
      <c r="E826" s="37">
        <f>+' NEL,SALES,Unbilled ST Calc'!G858</f>
        <v>18259326.76138173</v>
      </c>
      <c r="F826" s="37">
        <f>+' NEL,SALES,Unbilled ST Calc'!J858</f>
        <v>8827720.7460948937</v>
      </c>
      <c r="G826" s="37">
        <f t="shared" si="245"/>
        <v>921430.96640512068</v>
      </c>
      <c r="H826" s="37">
        <f t="shared" si="246"/>
        <v>21122.067775118168</v>
      </c>
      <c r="I826" s="37">
        <f t="shared" si="247"/>
        <v>942553.03418023884</v>
      </c>
      <c r="J826" s="44">
        <f t="shared" si="248"/>
        <v>4.9086497999955514E-2</v>
      </c>
      <c r="K826" s="41"/>
    </row>
    <row r="827" spans="1:11" x14ac:dyDescent="0.25">
      <c r="A827" s="49"/>
      <c r="B827" s="43" t="s">
        <v>10</v>
      </c>
      <c r="C827" s="37">
        <f>+' NEL,SALES,Unbilled ST Calc'!C859</f>
        <v>17758262.334218621</v>
      </c>
      <c r="D827" s="37">
        <f>+' NEL,SALES,Unbilled ST Calc'!E859</f>
        <v>17449404.101749338</v>
      </c>
      <c r="E827" s="37">
        <f>+' NEL,SALES,Unbilled ST Calc'!G859</f>
        <v>16888339.586661644</v>
      </c>
      <c r="F827" s="37">
        <f>+' NEL,SALES,Unbilled ST Calc'!J859</f>
        <v>8266656.2310071997</v>
      </c>
      <c r="G827" s="37">
        <f>+I827-H827</f>
        <v>850388.65898933646</v>
      </c>
      <c r="H827" s="37">
        <f t="shared" si="246"/>
        <v>19534.088567640483</v>
      </c>
      <c r="I827" s="37">
        <f>+C827-E827</f>
        <v>869922.74755697697</v>
      </c>
      <c r="J827" s="44">
        <f t="shared" si="248"/>
        <v>4.8986929643488358E-2</v>
      </c>
      <c r="K827" s="41"/>
    </row>
    <row r="828" spans="1:11" x14ac:dyDescent="0.25">
      <c r="A828" s="49"/>
      <c r="B828" s="43" t="s">
        <v>11</v>
      </c>
      <c r="C828" s="37">
        <f>+' NEL,SALES,Unbilled ST Calc'!C860</f>
        <v>16714069.88252786</v>
      </c>
      <c r="D828" s="37">
        <f>+' NEL,SALES,Unbilled ST Calc'!E860</f>
        <v>16182109.520393033</v>
      </c>
      <c r="E828" s="37">
        <f>+' NEL,SALES,Unbilled ST Calc'!G860</f>
        <v>15894822.23012111</v>
      </c>
      <c r="F828" s="37">
        <f>+' NEL,SALES,Unbilled ST Calc'!J860</f>
        <v>7979368.9407352768</v>
      </c>
      <c r="G828" s="37">
        <f>+I828-H828</f>
        <v>800862.17553596955</v>
      </c>
      <c r="H828" s="37">
        <f t="shared" si="246"/>
        <v>18385.476870780647</v>
      </c>
      <c r="I828" s="37">
        <f>+C828-E828</f>
        <v>819247.65240675025</v>
      </c>
      <c r="J828" s="44">
        <f t="shared" si="248"/>
        <v>4.9015449747709564E-2</v>
      </c>
      <c r="K828" s="41"/>
    </row>
    <row r="829" spans="1:11" x14ac:dyDescent="0.25">
      <c r="A829" s="49"/>
      <c r="B829" s="43" t="s">
        <v>12</v>
      </c>
      <c r="C829" s="37">
        <f>+' NEL,SALES,Unbilled ST Calc'!C861</f>
        <v>14142164.557925615</v>
      </c>
      <c r="D829" s="37">
        <f>+' NEL,SALES,Unbilled ST Calc'!E861</f>
        <v>14280757.151817631</v>
      </c>
      <c r="E829" s="37">
        <f>+' NEL,SALES,Unbilled ST Calc'!G861</f>
        <v>13526227.028331818</v>
      </c>
      <c r="F829" s="37">
        <f>+' NEL,SALES,Unbilled ST Calc'!J861</f>
        <v>7224838.8172494648</v>
      </c>
      <c r="G829" s="37">
        <f>+I829-H829</f>
        <v>600381.1485800792</v>
      </c>
      <c r="H829" s="37">
        <f t="shared" si="246"/>
        <v>15556.381013718177</v>
      </c>
      <c r="I829" s="37">
        <f>+C829-E829</f>
        <v>615937.5295937974</v>
      </c>
      <c r="J829" s="44">
        <f t="shared" si="248"/>
        <v>4.3553271288206789E-2</v>
      </c>
      <c r="K829" s="41"/>
    </row>
    <row r="830" spans="1:11" x14ac:dyDescent="0.25">
      <c r="A830" s="49"/>
      <c r="B830" s="43" t="s">
        <v>13</v>
      </c>
      <c r="C830" s="37">
        <f>+' NEL,SALES,Unbilled ST Calc'!C862</f>
        <v>14532314.592109077</v>
      </c>
      <c r="D830" s="37">
        <f>+' NEL,SALES,Unbilled ST Calc'!E862</f>
        <v>14132130.191250222</v>
      </c>
      <c r="E830" s="37">
        <f>+' NEL,SALES,Unbilled ST Calc'!G862</f>
        <v>13837256.502277795</v>
      </c>
      <c r="F830" s="37">
        <f>+' NEL,SALES,Unbilled ST Calc'!J862</f>
        <v>6929965.1282770392</v>
      </c>
      <c r="G830" s="37">
        <f>+I830-H830</f>
        <v>679072.54377996142</v>
      </c>
      <c r="H830" s="37">
        <f t="shared" si="246"/>
        <v>15985.546051319985</v>
      </c>
      <c r="I830" s="37">
        <f>+C830-E830</f>
        <v>695058.08983128145</v>
      </c>
      <c r="J830" s="44">
        <f t="shared" si="248"/>
        <v>4.7828450549005599E-2</v>
      </c>
      <c r="K830" s="41"/>
    </row>
    <row r="831" spans="1:11" x14ac:dyDescent="0.25">
      <c r="A831" s="51"/>
      <c r="B831" s="43"/>
      <c r="C831" s="37"/>
      <c r="D831" s="37"/>
      <c r="E831" s="37"/>
      <c r="F831" s="37"/>
      <c r="G831" s="37"/>
      <c r="H831" s="37"/>
      <c r="I831" s="37"/>
      <c r="J831" s="44"/>
      <c r="K831" s="41"/>
    </row>
    <row r="832" spans="1:11" x14ac:dyDescent="0.25">
      <c r="A832" s="24" t="s">
        <v>101</v>
      </c>
      <c r="B832" s="43" t="s">
        <v>96</v>
      </c>
      <c r="C832" s="37">
        <f t="shared" ref="C832:I832" si="249">SUM(C819:C830)</f>
        <v>194035548.99450648</v>
      </c>
      <c r="D832" s="37">
        <f t="shared" si="249"/>
        <v>184778692.01888046</v>
      </c>
      <c r="E832" s="37">
        <f t="shared" si="249"/>
        <v>184853256.66028112</v>
      </c>
      <c r="F832" s="37">
        <f t="shared" si="249"/>
        <v>86873535.314275563</v>
      </c>
      <c r="G832" s="37">
        <f t="shared" si="249"/>
        <v>8968853.2303313818</v>
      </c>
      <c r="H832" s="37">
        <f t="shared" si="249"/>
        <v>213439.10389395713</v>
      </c>
      <c r="I832" s="37">
        <f t="shared" si="249"/>
        <v>9182292.3342253398</v>
      </c>
      <c r="J832" s="44">
        <f>(I832/C832)</f>
        <v>4.732273226121729E-2</v>
      </c>
      <c r="K832" s="41"/>
    </row>
    <row r="833" spans="1:11" x14ac:dyDescent="0.25">
      <c r="A833" s="24"/>
      <c r="B833" s="43"/>
      <c r="C833" s="37"/>
      <c r="D833" s="37"/>
      <c r="E833" s="37"/>
      <c r="F833" s="37"/>
      <c r="G833" s="37"/>
      <c r="H833" s="37"/>
      <c r="I833" s="37"/>
      <c r="J833" s="44"/>
      <c r="K833" s="41"/>
    </row>
    <row r="834" spans="1:11" x14ac:dyDescent="0.25">
      <c r="A834" s="24"/>
      <c r="B834" s="43"/>
      <c r="C834" s="37"/>
      <c r="D834" s="37"/>
      <c r="E834" s="37"/>
      <c r="F834" s="37"/>
      <c r="G834" s="37"/>
      <c r="H834" s="37"/>
      <c r="I834" s="37"/>
      <c r="J834" s="44"/>
      <c r="K834" s="41"/>
    </row>
    <row r="835" spans="1:11" x14ac:dyDescent="0.25">
      <c r="A835" s="24">
        <f>+A819+1</f>
        <v>2058</v>
      </c>
      <c r="B835" s="43" t="s">
        <v>2</v>
      </c>
      <c r="C835" s="37">
        <f>+' NEL,SALES,Unbilled ST Calc'!C865</f>
        <v>14680390.30376241</v>
      </c>
      <c r="D835" s="37">
        <f>+' NEL,SALES,Unbilled ST Calc'!E865</f>
        <v>14893940.095621355</v>
      </c>
      <c r="E835" s="37">
        <f>+' NEL,SALES,Unbilled ST Calc'!G865</f>
        <v>13938990.487175597</v>
      </c>
      <c r="F835" s="37">
        <f>+' NEL,SALES,Unbilled ST Calc'!J865</f>
        <v>5975015.5198312812</v>
      </c>
      <c r="G835" s="37">
        <f>+I835-H835</f>
        <v>725251.38725267432</v>
      </c>
      <c r="H835" s="37">
        <f>+C835*0.0011</f>
        <v>16148.429334138651</v>
      </c>
      <c r="I835" s="37">
        <f>+C835-E835</f>
        <v>741399.81658681296</v>
      </c>
      <c r="J835" s="44">
        <f>(I835/C835)</f>
        <v>5.0502731960525668E-2</v>
      </c>
      <c r="K835" s="41"/>
    </row>
    <row r="836" spans="1:11" x14ac:dyDescent="0.25">
      <c r="A836" s="49"/>
      <c r="B836" s="43" t="s">
        <v>3</v>
      </c>
      <c r="C836" s="37">
        <f>+' NEL,SALES,Unbilled ST Calc'!C866</f>
        <v>13640685.210723234</v>
      </c>
      <c r="D836" s="37">
        <f>+' NEL,SALES,Unbilled ST Calc'!E866</f>
        <v>13602225.717427583</v>
      </c>
      <c r="E836" s="37">
        <f>+' NEL,SALES,Unbilled ST Calc'!G866</f>
        <v>12955925.038896605</v>
      </c>
      <c r="F836" s="37">
        <f>+' NEL,SALES,Unbilled ST Calc'!J866</f>
        <v>5328714.8413003031</v>
      </c>
      <c r="G836" s="37">
        <f t="shared" ref="G836:G842" si="250">+I836-H836</f>
        <v>669755.41809483338</v>
      </c>
      <c r="H836" s="37">
        <f t="shared" ref="H836:H846" si="251">+C836*0.0011</f>
        <v>15004.753731795559</v>
      </c>
      <c r="I836" s="37">
        <f t="shared" ref="I836:I842" si="252">+C836-E836</f>
        <v>684760.17182662897</v>
      </c>
      <c r="J836" s="44">
        <f t="shared" ref="J836:J846" si="253">(I836/C836)</f>
        <v>5.0199836829921442E-2</v>
      </c>
      <c r="K836" s="41"/>
    </row>
    <row r="837" spans="1:11" x14ac:dyDescent="0.25">
      <c r="A837" s="49"/>
      <c r="B837" s="43" t="s">
        <v>4</v>
      </c>
      <c r="C837" s="37">
        <f>+' NEL,SALES,Unbilled ST Calc'!C867</f>
        <v>14897538.461133188</v>
      </c>
      <c r="D837" s="37">
        <f>+' NEL,SALES,Unbilled ST Calc'!E867</f>
        <v>13555548.343859941</v>
      </c>
      <c r="E837" s="37">
        <f>+' NEL,SALES,Unbilled ST Calc'!G867</f>
        <v>14163157.396574186</v>
      </c>
      <c r="F837" s="37">
        <f>+' NEL,SALES,Unbilled ST Calc'!J867</f>
        <v>5936323.8940145476</v>
      </c>
      <c r="G837" s="37">
        <f t="shared" si="250"/>
        <v>717993.772251755</v>
      </c>
      <c r="H837" s="37">
        <f t="shared" si="251"/>
        <v>16387.292307246509</v>
      </c>
      <c r="I837" s="37">
        <f t="shared" si="252"/>
        <v>734381.06455900148</v>
      </c>
      <c r="J837" s="44">
        <f t="shared" si="253"/>
        <v>4.9295463574399151E-2</v>
      </c>
      <c r="K837" s="41"/>
    </row>
    <row r="838" spans="1:11" x14ac:dyDescent="0.25">
      <c r="A838" s="49"/>
      <c r="B838" s="43" t="s">
        <v>5</v>
      </c>
      <c r="C838" s="37">
        <f>+' NEL,SALES,Unbilled ST Calc'!C868</f>
        <v>15320299.657322304</v>
      </c>
      <c r="D838" s="37">
        <f>+' NEL,SALES,Unbilled ST Calc'!E868</f>
        <v>13851725.095262364</v>
      </c>
      <c r="E838" s="37">
        <f>+' NEL,SALES,Unbilled ST Calc'!G868</f>
        <v>14620812.670514088</v>
      </c>
      <c r="F838" s="37">
        <f>+' NEL,SALES,Unbilled ST Calc'!J868</f>
        <v>6705411.4692662721</v>
      </c>
      <c r="G838" s="37">
        <f t="shared" si="250"/>
        <v>682634.65718516172</v>
      </c>
      <c r="H838" s="37">
        <f t="shared" si="251"/>
        <v>16852.329623054535</v>
      </c>
      <c r="I838" s="37">
        <f t="shared" si="252"/>
        <v>699486.9868082162</v>
      </c>
      <c r="J838" s="44">
        <f t="shared" si="253"/>
        <v>4.5657526448831427E-2</v>
      </c>
      <c r="K838" s="41"/>
    </row>
    <row r="839" spans="1:11" x14ac:dyDescent="0.25">
      <c r="A839" s="49"/>
      <c r="B839" s="43" t="s">
        <v>6</v>
      </c>
      <c r="C839" s="37">
        <f>+' NEL,SALES,Unbilled ST Calc'!C869</f>
        <v>17267437.540712055</v>
      </c>
      <c r="D839" s="37">
        <f>+' NEL,SALES,Unbilled ST Calc'!E869</f>
        <v>15526550.262568211</v>
      </c>
      <c r="E839" s="37">
        <f>+' NEL,SALES,Unbilled ST Calc'!G869</f>
        <v>16514839.705467127</v>
      </c>
      <c r="F839" s="37">
        <f>+' NEL,SALES,Unbilled ST Calc'!J869</f>
        <v>7693700.9121651892</v>
      </c>
      <c r="G839" s="37">
        <f t="shared" si="250"/>
        <v>733603.6539501443</v>
      </c>
      <c r="H839" s="37">
        <f t="shared" si="251"/>
        <v>18994.181294783262</v>
      </c>
      <c r="I839" s="37">
        <f t="shared" si="252"/>
        <v>752597.83524492756</v>
      </c>
      <c r="J839" s="44">
        <f t="shared" si="253"/>
        <v>4.3584801362130353E-2</v>
      </c>
      <c r="K839" s="41"/>
    </row>
    <row r="840" spans="1:11" x14ac:dyDescent="0.25">
      <c r="A840" s="49"/>
      <c r="B840" s="43" t="s">
        <v>7</v>
      </c>
      <c r="C840" s="37">
        <f>+' NEL,SALES,Unbilled ST Calc'!C870</f>
        <v>18010112.3300246</v>
      </c>
      <c r="D840" s="37">
        <f>+' NEL,SALES,Unbilled ST Calc'!E870</f>
        <v>16850072.869540188</v>
      </c>
      <c r="E840" s="37">
        <f>+' NEL,SALES,Unbilled ST Calc'!G870</f>
        <v>17214340.438235387</v>
      </c>
      <c r="F840" s="37">
        <f>+' NEL,SALES,Unbilled ST Calc'!J870</f>
        <v>8057968.480860386</v>
      </c>
      <c r="G840" s="37">
        <f t="shared" si="250"/>
        <v>775960.76822618581</v>
      </c>
      <c r="H840" s="37">
        <f t="shared" si="251"/>
        <v>19811.12356302706</v>
      </c>
      <c r="I840" s="37">
        <f t="shared" si="252"/>
        <v>795771.89178921282</v>
      </c>
      <c r="J840" s="44">
        <f t="shared" si="253"/>
        <v>4.4184726736133904E-2</v>
      </c>
      <c r="K840" s="41"/>
    </row>
    <row r="841" spans="1:11" x14ac:dyDescent="0.25">
      <c r="A841" s="49"/>
      <c r="B841" s="43" t="s">
        <v>8</v>
      </c>
      <c r="C841" s="37">
        <f>+' NEL,SALES,Unbilled ST Calc'!C871</f>
        <v>19084003.621618696</v>
      </c>
      <c r="D841" s="37">
        <f>+' NEL,SALES,Unbilled ST Calc'!E871</f>
        <v>17788312.684423856</v>
      </c>
      <c r="E841" s="37">
        <f>+' NEL,SALES,Unbilled ST Calc'!G871</f>
        <v>18195892.551595226</v>
      </c>
      <c r="F841" s="37">
        <f>+' NEL,SALES,Unbilled ST Calc'!J871</f>
        <v>8465548.3480317574</v>
      </c>
      <c r="G841" s="37">
        <f t="shared" si="250"/>
        <v>867118.66603968909</v>
      </c>
      <c r="H841" s="37">
        <f t="shared" si="251"/>
        <v>20992.403983780565</v>
      </c>
      <c r="I841" s="37">
        <f t="shared" si="252"/>
        <v>888111.07002346963</v>
      </c>
      <c r="J841" s="44">
        <f t="shared" si="253"/>
        <v>4.6536936778685249E-2</v>
      </c>
      <c r="K841" s="41"/>
    </row>
    <row r="842" spans="1:11" x14ac:dyDescent="0.25">
      <c r="A842" s="49"/>
      <c r="B842" s="43" t="s">
        <v>9</v>
      </c>
      <c r="C842" s="37">
        <f>+' NEL,SALES,Unbilled ST Calc'!C872</f>
        <v>19409979.825647362</v>
      </c>
      <c r="D842" s="37">
        <f>+' NEL,SALES,Unbilled ST Calc'!E872</f>
        <v>17999369.225427482</v>
      </c>
      <c r="E842" s="37">
        <f>+' NEL,SALES,Unbilled ST Calc'!G872</f>
        <v>18457211.889756545</v>
      </c>
      <c r="F842" s="37">
        <f>+' NEL,SALES,Unbilled ST Calc'!J872</f>
        <v>8923391.0123608224</v>
      </c>
      <c r="G842" s="37">
        <f t="shared" si="250"/>
        <v>931416.95808260411</v>
      </c>
      <c r="H842" s="37">
        <f t="shared" si="251"/>
        <v>21350.977808212097</v>
      </c>
      <c r="I842" s="37">
        <f t="shared" si="252"/>
        <v>952767.93589081615</v>
      </c>
      <c r="J842" s="44">
        <f t="shared" si="253"/>
        <v>4.9086497999955514E-2</v>
      </c>
      <c r="K842" s="41"/>
    </row>
    <row r="843" spans="1:11" x14ac:dyDescent="0.25">
      <c r="A843" s="49"/>
      <c r="B843" s="43" t="s">
        <v>10</v>
      </c>
      <c r="C843" s="37">
        <f>+' NEL,SALES,Unbilled ST Calc'!C873</f>
        <v>17950716.759202138</v>
      </c>
      <c r="D843" s="37">
        <f>+' NEL,SALES,Unbilled ST Calc'!E873</f>
        <v>17638511.500622839</v>
      </c>
      <c r="E843" s="37">
        <f>+' NEL,SALES,Unbilled ST Calc'!G873</f>
        <v>17071366.260268915</v>
      </c>
      <c r="F843" s="37">
        <f>+' NEL,SALES,Unbilled ST Calc'!J873</f>
        <v>8356245.7720068991</v>
      </c>
      <c r="G843" s="37">
        <f>+I843-H843</f>
        <v>859604.7104980998</v>
      </c>
      <c r="H843" s="37">
        <f t="shared" si="251"/>
        <v>19745.788435122351</v>
      </c>
      <c r="I843" s="37">
        <f>+C843-E843</f>
        <v>879350.49893322214</v>
      </c>
      <c r="J843" s="44">
        <f t="shared" si="253"/>
        <v>4.8986929643488338E-2</v>
      </c>
      <c r="K843" s="41"/>
    </row>
    <row r="844" spans="1:11" x14ac:dyDescent="0.25">
      <c r="A844" s="49"/>
      <c r="B844" s="43" t="s">
        <v>11</v>
      </c>
      <c r="C844" s="37">
        <f>+' NEL,SALES,Unbilled ST Calc'!C874</f>
        <v>16894974.77775491</v>
      </c>
      <c r="D844" s="37">
        <f>+' NEL,SALES,Unbilled ST Calc'!E874</f>
        <v>16357372.045773868</v>
      </c>
      <c r="E844" s="37">
        <f>+' NEL,SALES,Unbilled ST Calc'!G874</f>
        <v>16066859.990547044</v>
      </c>
      <c r="F844" s="37">
        <f>+' NEL,SALES,Unbilled ST Calc'!J874</f>
        <v>8065733.7167800786</v>
      </c>
      <c r="G844" s="37">
        <f>+I844-H844</f>
        <v>809530.31495233567</v>
      </c>
      <c r="H844" s="37">
        <f t="shared" si="251"/>
        <v>18584.472255530403</v>
      </c>
      <c r="I844" s="37">
        <f>+C844-E844</f>
        <v>828114.78720786609</v>
      </c>
      <c r="J844" s="44">
        <f t="shared" si="253"/>
        <v>4.901544974770955E-2</v>
      </c>
      <c r="K844" s="41"/>
    </row>
    <row r="845" spans="1:11" x14ac:dyDescent="0.25">
      <c r="A845" s="49"/>
      <c r="B845" s="43" t="s">
        <v>12</v>
      </c>
      <c r="C845" s="37">
        <f>+' NEL,SALES,Unbilled ST Calc'!C875</f>
        <v>14295171.95135434</v>
      </c>
      <c r="D845" s="37">
        <f>+' NEL,SALES,Unbilled ST Calc'!E875</f>
        <v>14435298.124031771</v>
      </c>
      <c r="E845" s="37">
        <f>+' NEL,SALES,Unbilled ST Calc'!G875</f>
        <v>13672570.44924544</v>
      </c>
      <c r="F845" s="37">
        <f>+' NEL,SALES,Unbilled ST Calc'!J875</f>
        <v>7303006.0419937475</v>
      </c>
      <c r="G845" s="37">
        <f>+I845-H845</f>
        <v>606876.81296241016</v>
      </c>
      <c r="H845" s="37">
        <f t="shared" si="251"/>
        <v>15724.689146489774</v>
      </c>
      <c r="I845" s="37">
        <f>+C845-E845</f>
        <v>622601.50210889988</v>
      </c>
      <c r="J845" s="44">
        <f t="shared" si="253"/>
        <v>4.3553271288206782E-2</v>
      </c>
      <c r="K845" s="41"/>
    </row>
    <row r="846" spans="1:11" x14ac:dyDescent="0.25">
      <c r="A846" s="49"/>
      <c r="B846" s="43" t="s">
        <v>13</v>
      </c>
      <c r="C846" s="37">
        <f>+' NEL,SALES,Unbilled ST Calc'!C876</f>
        <v>14689252.125984672</v>
      </c>
      <c r="D846" s="37">
        <f>+' NEL,SALES,Unbilled ST Calc'!E876</f>
        <v>14284890.714063102</v>
      </c>
      <c r="E846" s="37">
        <f>+' NEL,SALES,Unbilled ST Calc'!G876</f>
        <v>13986687.95707514</v>
      </c>
      <c r="F846" s="37">
        <f>+' NEL,SALES,Unbilled ST Calc'!J876</f>
        <v>7004803.2850057837</v>
      </c>
      <c r="G846" s="37">
        <f>+I846-H846</f>
        <v>686405.99157094979</v>
      </c>
      <c r="H846" s="37">
        <f t="shared" si="251"/>
        <v>16158.17733858314</v>
      </c>
      <c r="I846" s="37">
        <f>+C846-E846</f>
        <v>702564.16890953295</v>
      </c>
      <c r="J846" s="44">
        <f t="shared" si="253"/>
        <v>4.7828450549005579E-2</v>
      </c>
      <c r="K846" s="41"/>
    </row>
    <row r="847" spans="1:11" x14ac:dyDescent="0.25">
      <c r="A847" s="51"/>
      <c r="B847" s="43"/>
      <c r="C847" s="37"/>
      <c r="D847" s="37"/>
      <c r="E847" s="37"/>
      <c r="F847" s="37"/>
      <c r="G847" s="37"/>
      <c r="H847" s="37"/>
      <c r="I847" s="37"/>
      <c r="J847" s="44"/>
      <c r="K847" s="41"/>
    </row>
    <row r="848" spans="1:11" x14ac:dyDescent="0.25">
      <c r="A848" s="24" t="s">
        <v>101</v>
      </c>
      <c r="B848" s="43" t="s">
        <v>96</v>
      </c>
      <c r="C848" s="37">
        <f t="shared" ref="C848:I848" si="254">SUM(C835:C846)</f>
        <v>196140562.56523985</v>
      </c>
      <c r="D848" s="37">
        <f t="shared" si="254"/>
        <v>186783816.67862257</v>
      </c>
      <c r="E848" s="37">
        <f t="shared" si="254"/>
        <v>186858654.83535132</v>
      </c>
      <c r="F848" s="37">
        <f t="shared" si="254"/>
        <v>87815863.29361707</v>
      </c>
      <c r="G848" s="37">
        <f t="shared" si="254"/>
        <v>9066153.1110668443</v>
      </c>
      <c r="H848" s="37">
        <f t="shared" si="254"/>
        <v>215754.61882176393</v>
      </c>
      <c r="I848" s="37">
        <f t="shared" si="254"/>
        <v>9281907.7298886068</v>
      </c>
      <c r="J848" s="44">
        <f>(I848/C848)</f>
        <v>4.7322734311018806E-2</v>
      </c>
      <c r="K848" s="41"/>
    </row>
    <row r="849" spans="1:11" x14ac:dyDescent="0.25">
      <c r="A849" s="24"/>
      <c r="B849" s="43"/>
      <c r="C849" s="37"/>
      <c r="D849" s="37"/>
      <c r="E849" s="37"/>
      <c r="F849" s="37"/>
      <c r="G849" s="37"/>
      <c r="H849" s="37"/>
      <c r="I849" s="37"/>
      <c r="J849" s="44"/>
      <c r="K849" s="41"/>
    </row>
    <row r="850" spans="1:11" x14ac:dyDescent="0.25">
      <c r="A850" s="24"/>
      <c r="B850" s="43"/>
      <c r="C850" s="37"/>
      <c r="D850" s="37"/>
      <c r="E850" s="37"/>
      <c r="F850" s="37"/>
      <c r="G850" s="37"/>
      <c r="H850" s="37"/>
      <c r="I850" s="37"/>
      <c r="J850" s="44"/>
      <c r="K850" s="41"/>
    </row>
    <row r="851" spans="1:11" x14ac:dyDescent="0.25">
      <c r="A851" s="24">
        <f>+A835+1</f>
        <v>2059</v>
      </c>
      <c r="B851" s="43" t="s">
        <v>2</v>
      </c>
      <c r="C851" s="37">
        <f>+' NEL,SALES,Unbilled ST Calc'!C879</f>
        <v>14838893.392550824</v>
      </c>
      <c r="D851" s="37">
        <f>+' NEL,SALES,Unbilled ST Calc'!E879</f>
        <v>15054764.701295815</v>
      </c>
      <c r="E851" s="37">
        <f>+' NEL,SALES,Unbilled ST Calc'!G879</f>
        <v>14089488.736956013</v>
      </c>
      <c r="F851" s="37">
        <f>+' NEL,SALES,Unbilled ST Calc'!J879</f>
        <v>6039527.3206659807</v>
      </c>
      <c r="G851" s="37">
        <f>+I851-H851</f>
        <v>733081.87286300492</v>
      </c>
      <c r="H851" s="37">
        <f>+C851*0.0011</f>
        <v>16322.782731805908</v>
      </c>
      <c r="I851" s="37">
        <f>+C851-E851</f>
        <v>749404.65559481084</v>
      </c>
      <c r="J851" s="44">
        <f>(I851/C851)</f>
        <v>5.0502731960525744E-2</v>
      </c>
      <c r="K851" s="41"/>
    </row>
    <row r="852" spans="1:11" x14ac:dyDescent="0.25">
      <c r="A852" s="49"/>
      <c r="B852" s="43" t="s">
        <v>3</v>
      </c>
      <c r="C852" s="37">
        <f>+' NEL,SALES,Unbilled ST Calc'!C880</f>
        <v>13787936.646679763</v>
      </c>
      <c r="D852" s="37">
        <f>+' NEL,SALES,Unbilled ST Calc'!E880</f>
        <v>13749073.386042256</v>
      </c>
      <c r="E852" s="37">
        <f>+' NEL,SALES,Unbilled ST Calc'!G880</f>
        <v>13095784.476795144</v>
      </c>
      <c r="F852" s="37">
        <f>+' NEL,SALES,Unbilled ST Calc'!J880</f>
        <v>5386238.4114188701</v>
      </c>
      <c r="G852" s="37">
        <f t="shared" ref="G852:G858" si="255">+I852-H852</f>
        <v>676985.43957327062</v>
      </c>
      <c r="H852" s="37">
        <f t="shared" ref="H852:H862" si="256">+C852*0.0011</f>
        <v>15166.730311347739</v>
      </c>
      <c r="I852" s="37">
        <f t="shared" ref="I852:I858" si="257">+C852-E852</f>
        <v>692152.16988461837</v>
      </c>
      <c r="J852" s="44">
        <f t="shared" ref="J852:J862" si="258">(I852/C852)</f>
        <v>5.0199836829921449E-2</v>
      </c>
      <c r="K852" s="41"/>
    </row>
    <row r="853" spans="1:11" x14ac:dyDescent="0.25">
      <c r="A853" s="49"/>
      <c r="B853" s="43" t="s">
        <v>4</v>
      </c>
      <c r="C853" s="37">
        <f>+' NEL,SALES,Unbilled ST Calc'!C881</f>
        <v>15058484.78985535</v>
      </c>
      <c r="D853" s="37">
        <f>+' NEL,SALES,Unbilled ST Calc'!E881</f>
        <v>13701950.936019626</v>
      </c>
      <c r="E853" s="37">
        <f>+' NEL,SALES,Unbilled ST Calc'!G881</f>
        <v>14316169.801411392</v>
      </c>
      <c r="F853" s="37">
        <f>+' NEL,SALES,Unbilled ST Calc'!J881</f>
        <v>6000457.2768106358</v>
      </c>
      <c r="G853" s="37">
        <f t="shared" si="255"/>
        <v>725750.65517511673</v>
      </c>
      <c r="H853" s="37">
        <f t="shared" si="256"/>
        <v>16564.333268840885</v>
      </c>
      <c r="I853" s="37">
        <f t="shared" si="257"/>
        <v>742314.98844395764</v>
      </c>
      <c r="J853" s="44">
        <f t="shared" si="258"/>
        <v>4.9295463574399123E-2</v>
      </c>
      <c r="K853" s="41"/>
    </row>
    <row r="854" spans="1:11" x14ac:dyDescent="0.25">
      <c r="A854" s="49"/>
      <c r="B854" s="43" t="s">
        <v>5</v>
      </c>
      <c r="C854" s="37">
        <f>+' NEL,SALES,Unbilled ST Calc'!C882</f>
        <v>15485928.055505672</v>
      </c>
      <c r="D854" s="37">
        <f>+' NEL,SALES,Unbilled ST Calc'!E882</f>
        <v>14001432.21037868</v>
      </c>
      <c r="E854" s="37">
        <f>+' NEL,SALES,Unbilled ST Calc'!G882</f>
        <v>14778878.885726722</v>
      </c>
      <c r="F854" s="37">
        <f>+' NEL,SALES,Unbilled ST Calc'!J882</f>
        <v>6777903.9521586774</v>
      </c>
      <c r="G854" s="37">
        <f t="shared" si="255"/>
        <v>690014.64891789423</v>
      </c>
      <c r="H854" s="37">
        <f t="shared" si="256"/>
        <v>17034.52086105624</v>
      </c>
      <c r="I854" s="37">
        <f t="shared" si="257"/>
        <v>707049.16977895051</v>
      </c>
      <c r="J854" s="44">
        <f t="shared" si="258"/>
        <v>4.5657526448831406E-2</v>
      </c>
      <c r="K854" s="41"/>
    </row>
    <row r="855" spans="1:11" x14ac:dyDescent="0.25">
      <c r="A855" s="49"/>
      <c r="B855" s="43" t="s">
        <v>6</v>
      </c>
      <c r="C855" s="37">
        <f>+' NEL,SALES,Unbilled ST Calc'!C883</f>
        <v>17453769.703897364</v>
      </c>
      <c r="D855" s="37">
        <f>+' NEL,SALES,Unbilled ST Calc'!E883</f>
        <v>15694231.268322706</v>
      </c>
      <c r="E855" s="37">
        <f>+' NEL,SALES,Unbilled ST Calc'!G883</f>
        <v>16693050.61833263</v>
      </c>
      <c r="F855" s="37">
        <f>+' NEL,SALES,Unbilled ST Calc'!J883</f>
        <v>7776723.3021686003</v>
      </c>
      <c r="G855" s="37">
        <f t="shared" si="255"/>
        <v>741519.93889044726</v>
      </c>
      <c r="H855" s="37">
        <f t="shared" si="256"/>
        <v>19199.146674287102</v>
      </c>
      <c r="I855" s="37">
        <f t="shared" si="257"/>
        <v>760719.08556473441</v>
      </c>
      <c r="J855" s="44">
        <f t="shared" si="258"/>
        <v>4.3584801362130297E-2</v>
      </c>
      <c r="K855" s="41"/>
    </row>
    <row r="856" spans="1:11" x14ac:dyDescent="0.25">
      <c r="A856" s="49"/>
      <c r="B856" s="43" t="s">
        <v>7</v>
      </c>
      <c r="C856" s="37">
        <f>+' NEL,SALES,Unbilled ST Calc'!C884</f>
        <v>18204250.524249073</v>
      </c>
      <c r="D856" s="37">
        <f>+' NEL,SALES,Unbilled ST Calc'!E884</f>
        <v>17031795.450018756</v>
      </c>
      <c r="E856" s="37">
        <f>+' NEL,SALES,Unbilled ST Calc'!G884</f>
        <v>17399900.689399004</v>
      </c>
      <c r="F856" s="37">
        <f>+' NEL,SALES,Unbilled ST Calc'!J884</f>
        <v>8144828.5415488482</v>
      </c>
      <c r="G856" s="37">
        <f t="shared" si="255"/>
        <v>784325.1592733952</v>
      </c>
      <c r="H856" s="37">
        <f t="shared" si="256"/>
        <v>20024.675576673981</v>
      </c>
      <c r="I856" s="37">
        <f t="shared" si="257"/>
        <v>804349.83485006914</v>
      </c>
      <c r="J856" s="44">
        <f t="shared" si="258"/>
        <v>4.4184726736133988E-2</v>
      </c>
      <c r="K856" s="41"/>
    </row>
    <row r="857" spans="1:11" x14ac:dyDescent="0.25">
      <c r="A857" s="49"/>
      <c r="B857" s="43" t="s">
        <v>8</v>
      </c>
      <c r="C857" s="37">
        <f>+' NEL,SALES,Unbilled ST Calc'!C885</f>
        <v>19289307.499767363</v>
      </c>
      <c r="D857" s="37">
        <f>+' NEL,SALES,Unbilled ST Calc'!E885</f>
        <v>17979850.853559643</v>
      </c>
      <c r="E857" s="37">
        <f>+' NEL,SALES,Unbilled ST Calc'!G885</f>
        <v>18391642.216146067</v>
      </c>
      <c r="F857" s="37">
        <f>+' NEL,SALES,Unbilled ST Calc'!J885</f>
        <v>8556619.9041352738</v>
      </c>
      <c r="G857" s="37">
        <f t="shared" si="255"/>
        <v>876447.04537155223</v>
      </c>
      <c r="H857" s="37">
        <f t="shared" si="256"/>
        <v>21218.238249744099</v>
      </c>
      <c r="I857" s="37">
        <f t="shared" si="257"/>
        <v>897665.28362129629</v>
      </c>
      <c r="J857" s="44">
        <f t="shared" si="258"/>
        <v>4.6536936778685416E-2</v>
      </c>
      <c r="K857" s="41"/>
    </row>
    <row r="858" spans="1:11" x14ac:dyDescent="0.25">
      <c r="A858" s="49"/>
      <c r="B858" s="43" t="s">
        <v>9</v>
      </c>
      <c r="C858" s="37">
        <f>+' NEL,SALES,Unbilled ST Calc'!C886</f>
        <v>19618844.209957279</v>
      </c>
      <c r="D858" s="37">
        <f>+' NEL,SALES,Unbilled ST Calc'!E886</f>
        <v>18193031.080210607</v>
      </c>
      <c r="E858" s="37">
        <f>+' NEL,SALES,Unbilled ST Calc'!G886</f>
        <v>18655823.852883775</v>
      </c>
      <c r="F858" s="37">
        <f>+' NEL,SALES,Unbilled ST Calc'!J886</f>
        <v>9019412.6768084429</v>
      </c>
      <c r="G858" s="37">
        <f t="shared" si="255"/>
        <v>941439.62844255148</v>
      </c>
      <c r="H858" s="37">
        <f t="shared" si="256"/>
        <v>21580.72863095301</v>
      </c>
      <c r="I858" s="37">
        <f t="shared" si="257"/>
        <v>963020.35707350448</v>
      </c>
      <c r="J858" s="44">
        <f t="shared" si="258"/>
        <v>4.9086497999955396E-2</v>
      </c>
      <c r="K858" s="41"/>
    </row>
    <row r="859" spans="1:11" x14ac:dyDescent="0.25">
      <c r="A859" s="49"/>
      <c r="B859" s="43" t="s">
        <v>10</v>
      </c>
      <c r="C859" s="37">
        <f>+' NEL,SALES,Unbilled ST Calc'!C887</f>
        <v>18143884.884679448</v>
      </c>
      <c r="D859" s="37">
        <f>+' NEL,SALES,Unbilled ST Calc'!E887</f>
        <v>17828316.801156379</v>
      </c>
      <c r="E859" s="37">
        <f>+' NEL,SALES,Unbilled ST Calc'!G887</f>
        <v>17255071.672374103</v>
      </c>
      <c r="F859" s="37">
        <f>+' NEL,SALES,Unbilled ST Calc'!J887</f>
        <v>8446167.548026165</v>
      </c>
      <c r="G859" s="37">
        <f>+I859-H859</f>
        <v>868854.93893219728</v>
      </c>
      <c r="H859" s="37">
        <f t="shared" si="256"/>
        <v>19958.273373147393</v>
      </c>
      <c r="I859" s="37">
        <f>+C859-E859</f>
        <v>888813.21230534464</v>
      </c>
      <c r="J859" s="44">
        <f t="shared" si="258"/>
        <v>4.8986929643488393E-2</v>
      </c>
      <c r="K859" s="41"/>
    </row>
    <row r="860" spans="1:11" x14ac:dyDescent="0.25">
      <c r="A860" s="49"/>
      <c r="B860" s="43" t="s">
        <v>11</v>
      </c>
      <c r="C860" s="37">
        <f>+' NEL,SALES,Unbilled ST Calc'!C888</f>
        <v>17076547.334072225</v>
      </c>
      <c r="D860" s="37">
        <f>+' NEL,SALES,Unbilled ST Calc'!E888</f>
        <v>16533282.997276146</v>
      </c>
      <c r="E860" s="37">
        <f>+' NEL,SALES,Unbilled ST Calc'!G888</f>
        <v>16239532.686354624</v>
      </c>
      <c r="F860" s="37">
        <f>+' NEL,SALES,Unbilled ST Calc'!J888</f>
        <v>8152417.2371046431</v>
      </c>
      <c r="G860" s="37">
        <f>+I860-H860</f>
        <v>818230.4456501212</v>
      </c>
      <c r="H860" s="37">
        <f t="shared" si="256"/>
        <v>18784.202067479448</v>
      </c>
      <c r="I860" s="37">
        <f>+C860-E860</f>
        <v>837014.64771760069</v>
      </c>
      <c r="J860" s="44">
        <f t="shared" si="258"/>
        <v>4.9015449747709557E-2</v>
      </c>
      <c r="K860" s="41"/>
    </row>
    <row r="861" spans="1:11" x14ac:dyDescent="0.25">
      <c r="A861" s="49"/>
      <c r="B861" s="43" t="s">
        <v>12</v>
      </c>
      <c r="C861" s="37">
        <f>+' NEL,SALES,Unbilled ST Calc'!C889</f>
        <v>14448749.725701833</v>
      </c>
      <c r="D861" s="37">
        <f>+' NEL,SALES,Unbilled ST Calc'!E889</f>
        <v>14590411.987730838</v>
      </c>
      <c r="E861" s="37">
        <f>+' NEL,SALES,Unbilled ST Calc'!G889</f>
        <v>13819459.409122938</v>
      </c>
      <c r="F861" s="37">
        <f>+' NEL,SALES,Unbilled ST Calc'!J889</f>
        <v>7381464.658496744</v>
      </c>
      <c r="G861" s="37">
        <f>+I861-H861</f>
        <v>613396.69188062288</v>
      </c>
      <c r="H861" s="37">
        <f t="shared" si="256"/>
        <v>15893.624698272017</v>
      </c>
      <c r="I861" s="37">
        <f>+C861-E861</f>
        <v>629290.31657889485</v>
      </c>
      <c r="J861" s="44">
        <f t="shared" si="258"/>
        <v>4.3553271288206755E-2</v>
      </c>
      <c r="K861" s="41"/>
    </row>
    <row r="862" spans="1:11" x14ac:dyDescent="0.25">
      <c r="A862" s="49"/>
      <c r="B862" s="43" t="s">
        <v>13</v>
      </c>
      <c r="C862" s="37">
        <f>+' NEL,SALES,Unbilled ST Calc'!C890</f>
        <v>14846766.109054109</v>
      </c>
      <c r="D862" s="37">
        <f>+' NEL,SALES,Unbilled ST Calc'!E890</f>
        <v>14438216.618199058</v>
      </c>
      <c r="E862" s="37">
        <f>+' NEL,SALES,Unbilled ST Calc'!G890</f>
        <v>14136668.290394563</v>
      </c>
      <c r="F862" s="37">
        <f>+' NEL,SALES,Unbilled ST Calc'!J890</f>
        <v>7079916.3306922512</v>
      </c>
      <c r="G862" s="37">
        <f>+I862-H862</f>
        <v>693766.37593958632</v>
      </c>
      <c r="H862" s="37">
        <f t="shared" si="256"/>
        <v>16331.442719959521</v>
      </c>
      <c r="I862" s="37">
        <f>+C862-E862</f>
        <v>710097.81865954585</v>
      </c>
      <c r="J862" s="44">
        <f t="shared" si="258"/>
        <v>4.7828450549005537E-2</v>
      </c>
      <c r="K862" s="41"/>
    </row>
    <row r="863" spans="1:11" x14ac:dyDescent="0.25">
      <c r="A863" s="51"/>
      <c r="B863" s="43"/>
      <c r="C863" s="37"/>
      <c r="D863" s="37"/>
      <c r="E863" s="37"/>
      <c r="F863" s="37"/>
      <c r="G863" s="37"/>
      <c r="H863" s="37"/>
      <c r="I863" s="37"/>
      <c r="J863" s="44"/>
      <c r="K863" s="41"/>
    </row>
    <row r="864" spans="1:11" x14ac:dyDescent="0.25">
      <c r="A864" s="24" t="s">
        <v>101</v>
      </c>
      <c r="B864" s="43" t="s">
        <v>96</v>
      </c>
      <c r="C864" s="37">
        <f t="shared" ref="C864:I864" si="259">SUM(C851:C862)</f>
        <v>198253362.8759703</v>
      </c>
      <c r="D864" s="37">
        <f t="shared" si="259"/>
        <v>188796358.29021052</v>
      </c>
      <c r="E864" s="37">
        <f t="shared" si="259"/>
        <v>188871471.335897</v>
      </c>
      <c r="F864" s="37">
        <f t="shared" si="259"/>
        <v>88761677.160035133</v>
      </c>
      <c r="G864" s="37">
        <f t="shared" si="259"/>
        <v>9163812.8409097604</v>
      </c>
      <c r="H864" s="37">
        <f t="shared" si="259"/>
        <v>218078.69916356733</v>
      </c>
      <c r="I864" s="37">
        <f t="shared" si="259"/>
        <v>9381891.5400733277</v>
      </c>
      <c r="J864" s="44">
        <f>(I864/C864)</f>
        <v>4.7322735937360881E-2</v>
      </c>
      <c r="K864" s="41"/>
    </row>
    <row r="865" spans="1:11" x14ac:dyDescent="0.25">
      <c r="A865" s="24"/>
      <c r="B865" s="43"/>
      <c r="C865" s="37"/>
      <c r="D865" s="37"/>
      <c r="E865" s="37"/>
      <c r="F865" s="37"/>
      <c r="G865" s="37"/>
      <c r="H865" s="37"/>
      <c r="I865" s="37"/>
      <c r="J865" s="44"/>
      <c r="K865" s="41"/>
    </row>
    <row r="866" spans="1:11" x14ac:dyDescent="0.25">
      <c r="A866" s="24"/>
      <c r="B866" s="43"/>
      <c r="C866" s="37"/>
      <c r="D866" s="37"/>
      <c r="E866" s="37"/>
      <c r="F866" s="37"/>
      <c r="G866" s="37"/>
      <c r="H866" s="37"/>
      <c r="I866" s="37"/>
      <c r="J866" s="44"/>
      <c r="K866" s="41"/>
    </row>
    <row r="867" spans="1:11" x14ac:dyDescent="0.25">
      <c r="A867" s="24">
        <f>+A851+1</f>
        <v>2060</v>
      </c>
      <c r="B867" s="43" t="s">
        <v>2</v>
      </c>
      <c r="C867" s="37">
        <f>+' NEL,SALES,Unbilled ST Calc'!C893</f>
        <v>14997976.72950704</v>
      </c>
      <c r="D867" s="37">
        <f>+' NEL,SALES,Unbilled ST Calc'!E893</f>
        <v>15216178.975153051</v>
      </c>
      <c r="E867" s="37">
        <f>+' NEL,SALES,Unbilled ST Calc'!G893</f>
        <v>14240537.930786544</v>
      </c>
      <c r="F867" s="37">
        <f>+' NEL,SALES,Unbilled ST Calc'!J893</f>
        <v>6104275.2863257444</v>
      </c>
      <c r="G867" s="37">
        <f>+I867-H867</f>
        <v>740941.02431803802</v>
      </c>
      <c r="H867" s="37">
        <f>+C867*0.0011</f>
        <v>16497.774402457744</v>
      </c>
      <c r="I867" s="37">
        <f>+C867-E867</f>
        <v>757438.79872049578</v>
      </c>
      <c r="J867" s="44">
        <f>(I867/C867)</f>
        <v>5.0502731960525689E-2</v>
      </c>
      <c r="K867" s="41"/>
    </row>
    <row r="868" spans="1:11" x14ac:dyDescent="0.25">
      <c r="A868" s="49"/>
      <c r="B868" s="43" t="s">
        <v>3</v>
      </c>
      <c r="C868" s="37">
        <f>+' NEL,SALES,Unbilled ST Calc'!C894</f>
        <v>13935731.130955391</v>
      </c>
      <c r="D868" s="37">
        <f>+' NEL,SALES,Unbilled ST Calc'!E894</f>
        <v>13896460.865788113</v>
      </c>
      <c r="E868" s="37">
        <f>+' NEL,SALES,Unbilled ST Calc'!G894</f>
        <v>13236159.702075774</v>
      </c>
      <c r="F868" s="37">
        <f>+' NEL,SALES,Unbilled ST Calc'!J894</f>
        <v>5443974.1226134039</v>
      </c>
      <c r="G868" s="37">
        <f t="shared" ref="G868:G874" si="260">+I868-H868</f>
        <v>684242.12463556579</v>
      </c>
      <c r="H868" s="37">
        <f t="shared" ref="H868:H878" si="261">+C868*0.0011</f>
        <v>15329.304244050931</v>
      </c>
      <c r="I868" s="37">
        <f t="shared" ref="I868:I874" si="262">+C868-E868</f>
        <v>699571.42887961678</v>
      </c>
      <c r="J868" s="44">
        <f t="shared" ref="J868:J878" si="263">(I868/C868)</f>
        <v>5.0199836829921414E-2</v>
      </c>
      <c r="K868" s="41"/>
    </row>
    <row r="869" spans="1:11" x14ac:dyDescent="0.25">
      <c r="A869" s="49"/>
      <c r="B869" s="43" t="s">
        <v>4</v>
      </c>
      <c r="C869" s="37">
        <f>+' NEL,SALES,Unbilled ST Calc'!C895</f>
        <v>15220033.733001161</v>
      </c>
      <c r="D869" s="37">
        <f>+' NEL,SALES,Unbilled ST Calc'!E895</f>
        <v>13848898.449636582</v>
      </c>
      <c r="E869" s="37">
        <f>+' NEL,SALES,Unbilled ST Calc'!G895</f>
        <v>14469755.114514876</v>
      </c>
      <c r="F869" s="37">
        <f>+' NEL,SALES,Unbilled ST Calc'!J895</f>
        <v>6064830.7874916969</v>
      </c>
      <c r="G869" s="37">
        <f t="shared" si="260"/>
        <v>733536.58137998392</v>
      </c>
      <c r="H869" s="37">
        <f t="shared" si="261"/>
        <v>16742.037106301279</v>
      </c>
      <c r="I869" s="37">
        <f t="shared" si="262"/>
        <v>750278.61848628521</v>
      </c>
      <c r="J869" s="44">
        <f t="shared" si="263"/>
        <v>4.9295463574399158E-2</v>
      </c>
      <c r="K869" s="41"/>
    </row>
    <row r="870" spans="1:11" x14ac:dyDescent="0.25">
      <c r="A870" s="49"/>
      <c r="B870" s="43" t="s">
        <v>5</v>
      </c>
      <c r="C870" s="37">
        <f>+' NEL,SALES,Unbilled ST Calc'!C896</f>
        <v>15652183.82183318</v>
      </c>
      <c r="D870" s="37">
        <f>+' NEL,SALES,Unbilled ST Calc'!E896</f>
        <v>14151703.590026956</v>
      </c>
      <c r="E870" s="37">
        <f>+' NEL,SALES,Unbilled ST Calc'!G896</f>
        <v>14937543.825005861</v>
      </c>
      <c r="F870" s="37">
        <f>+' NEL,SALES,Unbilled ST Calc'!J896</f>
        <v>6850671.0224706018</v>
      </c>
      <c r="G870" s="37">
        <f t="shared" si="260"/>
        <v>697422.59462330281</v>
      </c>
      <c r="H870" s="37">
        <f t="shared" si="261"/>
        <v>17217.4022040165</v>
      </c>
      <c r="I870" s="37">
        <f t="shared" si="262"/>
        <v>714639.99682731926</v>
      </c>
      <c r="J870" s="44">
        <f t="shared" si="263"/>
        <v>4.5657526448831393E-2</v>
      </c>
      <c r="K870" s="41"/>
    </row>
    <row r="871" spans="1:11" x14ac:dyDescent="0.25">
      <c r="A871" s="49"/>
      <c r="B871" s="43" t="s">
        <v>6</v>
      </c>
      <c r="C871" s="37">
        <f>+' NEL,SALES,Unbilled ST Calc'!C897</f>
        <v>17640795.545093492</v>
      </c>
      <c r="D871" s="37">
        <f>+' NEL,SALES,Unbilled ST Calc'!E897</f>
        <v>15862541.229653368</v>
      </c>
      <c r="E871" s="37">
        <f>+' NEL,SALES,Unbilled ST Calc'!G897</f>
        <v>16871924.975390639</v>
      </c>
      <c r="F871" s="37">
        <f>+' NEL,SALES,Unbilled ST Calc'!J897</f>
        <v>7860054.7682078723</v>
      </c>
      <c r="G871" s="37">
        <f t="shared" si="260"/>
        <v>749465.69460324966</v>
      </c>
      <c r="H871" s="37">
        <f t="shared" si="261"/>
        <v>19404.875099602843</v>
      </c>
      <c r="I871" s="37">
        <f t="shared" si="262"/>
        <v>768870.56970285252</v>
      </c>
      <c r="J871" s="44">
        <f t="shared" si="263"/>
        <v>4.3584801362130277E-2</v>
      </c>
      <c r="K871" s="41"/>
    </row>
    <row r="872" spans="1:11" x14ac:dyDescent="0.25">
      <c r="A872" s="49"/>
      <c r="B872" s="43" t="s">
        <v>7</v>
      </c>
      <c r="C872" s="37">
        <f>+' NEL,SALES,Unbilled ST Calc'!C898</f>
        <v>18399109.892839026</v>
      </c>
      <c r="D872" s="37">
        <f>+' NEL,SALES,Unbilled ST Calc'!E898</f>
        <v>17214193.752815865</v>
      </c>
      <c r="E872" s="37">
        <f>+' NEL,SALES,Unbilled ST Calc'!G898</f>
        <v>17586150.250035834</v>
      </c>
      <c r="F872" s="37">
        <f>+' NEL,SALES,Unbilled ST Calc'!J898</f>
        <v>8232011.2654278418</v>
      </c>
      <c r="G872" s="37">
        <f t="shared" si="260"/>
        <v>792720.62192106922</v>
      </c>
      <c r="H872" s="37">
        <f t="shared" si="261"/>
        <v>20239.020882122928</v>
      </c>
      <c r="I872" s="37">
        <f t="shared" si="262"/>
        <v>812959.64280319214</v>
      </c>
      <c r="J872" s="44">
        <f t="shared" si="263"/>
        <v>4.4184726736134002E-2</v>
      </c>
      <c r="K872" s="41"/>
    </row>
    <row r="873" spans="1:11" x14ac:dyDescent="0.25">
      <c r="A873" s="49"/>
      <c r="B873" s="43" t="s">
        <v>8</v>
      </c>
      <c r="C873" s="37">
        <f>+' NEL,SALES,Unbilled ST Calc'!C899</f>
        <v>19495360.461821165</v>
      </c>
      <c r="D873" s="37">
        <f>+' NEL,SALES,Unbilled ST Calc'!E899</f>
        <v>18172093.620640267</v>
      </c>
      <c r="E873" s="37">
        <f>+' NEL,SALES,Unbilled ST Calc'!G899</f>
        <v>18588106.104531713</v>
      </c>
      <c r="F873" s="37">
        <f>+' NEL,SALES,Unbilled ST Calc'!J899</f>
        <v>8648023.7493192889</v>
      </c>
      <c r="G873" s="37">
        <f t="shared" si="260"/>
        <v>885809.46078144887</v>
      </c>
      <c r="H873" s="37">
        <f t="shared" si="261"/>
        <v>21444.896508003283</v>
      </c>
      <c r="I873" s="37">
        <f t="shared" si="262"/>
        <v>907254.35728945211</v>
      </c>
      <c r="J873" s="44">
        <f t="shared" si="263"/>
        <v>4.6536936778685277E-2</v>
      </c>
      <c r="K873" s="41"/>
    </row>
    <row r="874" spans="1:11" x14ac:dyDescent="0.25">
      <c r="A874" s="49"/>
      <c r="B874" s="43" t="s">
        <v>9</v>
      </c>
      <c r="C874" s="37">
        <f>+' NEL,SALES,Unbilled ST Calc'!C900</f>
        <v>19828476.766814798</v>
      </c>
      <c r="D874" s="37">
        <f>+' NEL,SALES,Unbilled ST Calc'!E900</f>
        <v>18387402.536134183</v>
      </c>
      <c r="E874" s="37">
        <f>+' NEL,SALES,Unbilled ST Calc'!G900</f>
        <v>18855166.281658381</v>
      </c>
      <c r="F874" s="37">
        <f>+' NEL,SALES,Unbilled ST Calc'!J900</f>
        <v>9115787.4948434848</v>
      </c>
      <c r="G874" s="37">
        <f t="shared" si="260"/>
        <v>951499.16071292059</v>
      </c>
      <c r="H874" s="37">
        <f t="shared" si="261"/>
        <v>21811.32444349628</v>
      </c>
      <c r="I874" s="37">
        <f t="shared" si="262"/>
        <v>973310.48515641689</v>
      </c>
      <c r="J874" s="44">
        <f t="shared" si="263"/>
        <v>4.908649799995541E-2</v>
      </c>
      <c r="K874" s="41"/>
    </row>
    <row r="875" spans="1:11" x14ac:dyDescent="0.25">
      <c r="A875" s="49"/>
      <c r="B875" s="43" t="s">
        <v>10</v>
      </c>
      <c r="C875" s="37">
        <f>+' NEL,SALES,Unbilled ST Calc'!C901</f>
        <v>18337770.379164826</v>
      </c>
      <c r="D875" s="37">
        <f>+' NEL,SALES,Unbilled ST Calc'!E901</f>
        <v>18018823.539829083</v>
      </c>
      <c r="E875" s="37">
        <f>+' NEL,SALES,Unbilled ST Calc'!G901</f>
        <v>17439459.311782233</v>
      </c>
      <c r="F875" s="37">
        <f>+' NEL,SALES,Unbilled ST Calc'!J901</f>
        <v>8536423.2667966355</v>
      </c>
      <c r="G875" s="37">
        <f>+I875-H875</f>
        <v>878139.5199655114</v>
      </c>
      <c r="H875" s="37">
        <f t="shared" si="261"/>
        <v>20171.54741708131</v>
      </c>
      <c r="I875" s="37">
        <f>+C875-E875</f>
        <v>898311.06738259271</v>
      </c>
      <c r="J875" s="44">
        <f t="shared" si="263"/>
        <v>4.8986929643488386E-2</v>
      </c>
      <c r="K875" s="41"/>
    </row>
    <row r="876" spans="1:11" x14ac:dyDescent="0.25">
      <c r="A876" s="49"/>
      <c r="B876" s="43" t="s">
        <v>11</v>
      </c>
      <c r="C876" s="37">
        <f>+' NEL,SALES,Unbilled ST Calc'!C902</f>
        <v>17258790.943002567</v>
      </c>
      <c r="D876" s="37">
        <f>+' NEL,SALES,Unbilled ST Calc'!E902</f>
        <v>16709845.688789696</v>
      </c>
      <c r="E876" s="37">
        <f>+' NEL,SALES,Unbilled ST Calc'!G902</f>
        <v>16412843.542829599</v>
      </c>
      <c r="F876" s="37">
        <f>+' NEL,SALES,Unbilled ST Calc'!J902</f>
        <v>8239421.1208365411</v>
      </c>
      <c r="G876" s="37">
        <f>+I876-H876</f>
        <v>826962.73013566469</v>
      </c>
      <c r="H876" s="37">
        <f t="shared" si="261"/>
        <v>18984.670037302825</v>
      </c>
      <c r="I876" s="37">
        <f>+C876-E876</f>
        <v>845947.40017296746</v>
      </c>
      <c r="J876" s="44">
        <f t="shared" si="263"/>
        <v>4.9015449747709577E-2</v>
      </c>
      <c r="K876" s="41"/>
    </row>
    <row r="877" spans="1:11" x14ac:dyDescent="0.25">
      <c r="A877" s="49"/>
      <c r="B877" s="43" t="s">
        <v>12</v>
      </c>
      <c r="C877" s="37">
        <f>+' NEL,SALES,Unbilled ST Calc'!C903</f>
        <v>14602900.876099683</v>
      </c>
      <c r="D877" s="37">
        <f>+' NEL,SALES,Unbilled ST Calc'!E903</f>
        <v>14746101.696596723</v>
      </c>
      <c r="E877" s="37">
        <f>+' NEL,SALES,Unbilled ST Calc'!G903</f>
        <v>13966896.77264812</v>
      </c>
      <c r="F877" s="37">
        <f>+' NEL,SALES,Unbilled ST Calc'!J903</f>
        <v>7460216.1968879374</v>
      </c>
      <c r="G877" s="37">
        <f>+I877-H877</f>
        <v>619940.91248785343</v>
      </c>
      <c r="H877" s="37">
        <f t="shared" si="261"/>
        <v>16063.190963709652</v>
      </c>
      <c r="I877" s="37">
        <f>+C877-E877</f>
        <v>636004.10345156305</v>
      </c>
      <c r="J877" s="44">
        <f t="shared" si="263"/>
        <v>4.3553271288206852E-2</v>
      </c>
      <c r="K877" s="41"/>
    </row>
    <row r="878" spans="1:11" x14ac:dyDescent="0.25">
      <c r="A878" s="49"/>
      <c r="B878" s="43" t="s">
        <v>13</v>
      </c>
      <c r="C878" s="37">
        <f>+' NEL,SALES,Unbilled ST Calc'!C904</f>
        <v>15004859.450685674</v>
      </c>
      <c r="D878" s="37">
        <f>+' NEL,SALES,Unbilled ST Calc'!E904</f>
        <v>14592110.816626772</v>
      </c>
      <c r="E878" s="37">
        <f>+' NEL,SALES,Unbilled ST Calc'!G904</f>
        <v>14287200.272453776</v>
      </c>
      <c r="F878" s="37">
        <f>+' NEL,SALES,Unbilled ST Calc'!J904</f>
        <v>7155305.6527149407</v>
      </c>
      <c r="G878" s="37">
        <f>+I878-H878</f>
        <v>701153.83283614449</v>
      </c>
      <c r="H878" s="37">
        <f t="shared" si="261"/>
        <v>16505.345395754244</v>
      </c>
      <c r="I878" s="37">
        <f>+C878-E878</f>
        <v>717659.1782318987</v>
      </c>
      <c r="J878" s="44">
        <f t="shared" si="263"/>
        <v>4.7828450549005572E-2</v>
      </c>
      <c r="K878" s="41"/>
    </row>
    <row r="879" spans="1:11" x14ac:dyDescent="0.25">
      <c r="A879" s="51"/>
      <c r="B879" s="43"/>
      <c r="C879" s="37"/>
      <c r="D879" s="37"/>
      <c r="E879" s="37"/>
      <c r="F879" s="37"/>
      <c r="G879" s="37"/>
      <c r="H879" s="37"/>
      <c r="I879" s="37"/>
      <c r="J879" s="44"/>
      <c r="K879" s="41"/>
    </row>
    <row r="880" spans="1:11" x14ac:dyDescent="0.25">
      <c r="A880" s="24" t="s">
        <v>101</v>
      </c>
      <c r="B880" s="43" t="s">
        <v>96</v>
      </c>
      <c r="C880" s="37">
        <f t="shared" ref="C880:I880" si="264">SUM(C867:C878)</f>
        <v>200373989.730818</v>
      </c>
      <c r="D880" s="37">
        <f t="shared" si="264"/>
        <v>190816354.76169068</v>
      </c>
      <c r="E880" s="37">
        <f t="shared" si="264"/>
        <v>190891744.08371338</v>
      </c>
      <c r="F880" s="37">
        <f t="shared" si="264"/>
        <v>89710994.733935982</v>
      </c>
      <c r="G880" s="37">
        <f t="shared" si="264"/>
        <v>9261834.2584007513</v>
      </c>
      <c r="H880" s="37">
        <f t="shared" si="264"/>
        <v>220411.38870389981</v>
      </c>
      <c r="I880" s="37">
        <f t="shared" si="264"/>
        <v>9482245.6471046526</v>
      </c>
      <c r="J880" s="44">
        <f>(I880/C880)</f>
        <v>4.7322737146887582E-2</v>
      </c>
      <c r="K880" s="41"/>
    </row>
    <row r="881" spans="1:11" x14ac:dyDescent="0.25">
      <c r="A881" s="24"/>
      <c r="B881" s="43"/>
      <c r="C881" s="37"/>
      <c r="D881" s="37"/>
      <c r="E881" s="37"/>
      <c r="F881" s="37"/>
      <c r="G881" s="37"/>
      <c r="H881" s="37"/>
      <c r="I881" s="37"/>
      <c r="J881" s="44"/>
      <c r="K881" s="41"/>
    </row>
    <row r="882" spans="1:11" x14ac:dyDescent="0.25">
      <c r="A882" s="24"/>
      <c r="B882" s="43"/>
      <c r="C882" s="37"/>
      <c r="D882" s="37"/>
      <c r="E882" s="37"/>
      <c r="F882" s="37"/>
      <c r="G882" s="37"/>
      <c r="H882" s="37"/>
      <c r="I882" s="37"/>
      <c r="J882" s="44"/>
      <c r="K882" s="41"/>
    </row>
    <row r="883" spans="1:11" x14ac:dyDescent="0.25">
      <c r="A883" s="24">
        <f>+A867+1</f>
        <v>2061</v>
      </c>
      <c r="B883" s="43" t="s">
        <v>2</v>
      </c>
      <c r="C883" s="37">
        <f>+' NEL,SALES,Unbilled ST Calc'!C907</f>
        <v>15157643.219044358</v>
      </c>
      <c r="D883" s="37">
        <f>+' NEL,SALES,Unbilled ST Calc'!E907</f>
        <v>15378185.880188711</v>
      </c>
      <c r="E883" s="37">
        <f>+' NEL,SALES,Unbilled ST Calc'!G907</f>
        <v>14392140.82639968</v>
      </c>
      <c r="F883" s="37">
        <f>+' NEL,SALES,Unbilled ST Calc'!J907</f>
        <v>6169260.5989259109</v>
      </c>
      <c r="G883" s="37">
        <f>+I883-H883</f>
        <v>748828.98510372848</v>
      </c>
      <c r="H883" s="37">
        <f>+C883*0.0011</f>
        <v>16673.407540948796</v>
      </c>
      <c r="I883" s="37">
        <f>+C883-E883</f>
        <v>765502.39264467731</v>
      </c>
      <c r="J883" s="44">
        <f>(I883/C883)</f>
        <v>5.050273196052571E-2</v>
      </c>
      <c r="K883" s="41"/>
    </row>
    <row r="884" spans="1:11" x14ac:dyDescent="0.25">
      <c r="A884" s="49"/>
      <c r="B884" s="43" t="s">
        <v>3</v>
      </c>
      <c r="C884" s="37">
        <f>+' NEL,SALES,Unbilled ST Calc'!C908</f>
        <v>14084071.433636505</v>
      </c>
      <c r="D884" s="37">
        <f>+' NEL,SALES,Unbilled ST Calc'!E908</f>
        <v>14044390.887678578</v>
      </c>
      <c r="E884" s="37">
        <f>+' NEL,SALES,Unbilled ST Calc'!G908</f>
        <v>13377053.345766995</v>
      </c>
      <c r="F884" s="37">
        <f>+' NEL,SALES,Unbilled ST Calc'!J908</f>
        <v>5501923.0570143266</v>
      </c>
      <c r="G884" s="37">
        <f t="shared" ref="G884:G890" si="265">+I884-H884</f>
        <v>691525.60929250985</v>
      </c>
      <c r="H884" s="37">
        <f t="shared" ref="H884:H894" si="266">+C884*0.0011</f>
        <v>15492.478577000156</v>
      </c>
      <c r="I884" s="37">
        <f t="shared" ref="I884:I890" si="267">+C884-E884</f>
        <v>707018.08786951005</v>
      </c>
      <c r="J884" s="44">
        <f t="shared" ref="J884:J894" si="268">(I884/C884)</f>
        <v>5.0199836829921421E-2</v>
      </c>
      <c r="K884" s="41"/>
    </row>
    <row r="885" spans="1:11" x14ac:dyDescent="0.25">
      <c r="A885" s="49"/>
      <c r="B885" s="43" t="s">
        <v>4</v>
      </c>
      <c r="C885" s="37">
        <f>+' NEL,SALES,Unbilled ST Calc'!C909</f>
        <v>15382188.474861184</v>
      </c>
      <c r="D885" s="37">
        <f>+' NEL,SALES,Unbilled ST Calc'!E909</f>
        <v>13996393.725294709</v>
      </c>
      <c r="E885" s="37">
        <f>+' NEL,SALES,Unbilled ST Calc'!G909</f>
        <v>14623916.363204122</v>
      </c>
      <c r="F885" s="37">
        <f>+' NEL,SALES,Unbilled ST Calc'!J909</f>
        <v>6129445.6949237389</v>
      </c>
      <c r="G885" s="37">
        <f t="shared" si="265"/>
        <v>741351.70433471526</v>
      </c>
      <c r="H885" s="37">
        <f t="shared" si="266"/>
        <v>16920.407322347302</v>
      </c>
      <c r="I885" s="37">
        <f t="shared" si="267"/>
        <v>758272.11165706255</v>
      </c>
      <c r="J885" s="44">
        <f t="shared" si="268"/>
        <v>4.9295463574399193E-2</v>
      </c>
      <c r="K885" s="41"/>
    </row>
    <row r="886" spans="1:11" x14ac:dyDescent="0.25">
      <c r="A886" s="49"/>
      <c r="B886" s="43" t="s">
        <v>5</v>
      </c>
      <c r="C886" s="37">
        <f>+' NEL,SALES,Unbilled ST Calc'!C910</f>
        <v>15819070.360818993</v>
      </c>
      <c r="D886" s="37">
        <f>+' NEL,SALES,Unbilled ST Calc'!E910</f>
        <v>14302542.26205286</v>
      </c>
      <c r="E886" s="37">
        <f>+' NEL,SALES,Unbilled ST Calc'!G910</f>
        <v>15096810.737423975</v>
      </c>
      <c r="F886" s="37">
        <f>+' NEL,SALES,Unbilled ST Calc'!J910</f>
        <v>6923714.1702948539</v>
      </c>
      <c r="G886" s="37">
        <f t="shared" si="265"/>
        <v>704858.6459981174</v>
      </c>
      <c r="H886" s="37">
        <f t="shared" si="266"/>
        <v>17400.977396900893</v>
      </c>
      <c r="I886" s="37">
        <f t="shared" si="267"/>
        <v>722259.62339501828</v>
      </c>
      <c r="J886" s="44">
        <f t="shared" si="268"/>
        <v>4.5657526448831413E-2</v>
      </c>
      <c r="K886" s="41"/>
    </row>
    <row r="887" spans="1:11" x14ac:dyDescent="0.25">
      <c r="A887" s="49"/>
      <c r="B887" s="43" t="s">
        <v>6</v>
      </c>
      <c r="C887" s="37">
        <f>+' NEL,SALES,Unbilled ST Calc'!C911</f>
        <v>17828518.657323863</v>
      </c>
      <c r="D887" s="37">
        <f>+' NEL,SALES,Unbilled ST Calc'!E911</f>
        <v>16031483.472163234</v>
      </c>
      <c r="E887" s="37">
        <f>+' NEL,SALES,Unbilled ST Calc'!G911</f>
        <v>17051466.213063367</v>
      </c>
      <c r="F887" s="37">
        <f>+' NEL,SALES,Unbilled ST Calc'!J911</f>
        <v>7943696.9111949867</v>
      </c>
      <c r="G887" s="37">
        <f t="shared" si="265"/>
        <v>757441.0737374404</v>
      </c>
      <c r="H887" s="37">
        <f t="shared" si="266"/>
        <v>19611.370523056252</v>
      </c>
      <c r="I887" s="37">
        <f t="shared" si="267"/>
        <v>777052.44426049665</v>
      </c>
      <c r="J887" s="44">
        <f t="shared" si="268"/>
        <v>4.3584801362130415E-2</v>
      </c>
      <c r="K887" s="41"/>
    </row>
    <row r="888" spans="1:11" x14ac:dyDescent="0.25">
      <c r="A888" s="49"/>
      <c r="B888" s="43" t="s">
        <v>7</v>
      </c>
      <c r="C888" s="37">
        <f>+' NEL,SALES,Unbilled ST Calc'!C912</f>
        <v>18594694.158275045</v>
      </c>
      <c r="D888" s="37">
        <f>+' NEL,SALES,Unbilled ST Calc'!E912</f>
        <v>17397271.271359004</v>
      </c>
      <c r="E888" s="37">
        <f>+' NEL,SALES,Unbilled ST Calc'!G912</f>
        <v>17773092.678149678</v>
      </c>
      <c r="F888" s="37">
        <f>+' NEL,SALES,Unbilled ST Calc'!J912</f>
        <v>8319518.3179856604</v>
      </c>
      <c r="G888" s="37">
        <f t="shared" si="265"/>
        <v>801147.31655126507</v>
      </c>
      <c r="H888" s="37">
        <f t="shared" si="266"/>
        <v>20454.163574102553</v>
      </c>
      <c r="I888" s="37">
        <f t="shared" si="267"/>
        <v>821601.48012536764</v>
      </c>
      <c r="J888" s="44">
        <f t="shared" si="268"/>
        <v>4.418472673613387E-2</v>
      </c>
      <c r="K888" s="41"/>
    </row>
    <row r="889" spans="1:11" x14ac:dyDescent="0.25">
      <c r="A889" s="49"/>
      <c r="B889" s="43" t="s">
        <v>8</v>
      </c>
      <c r="C889" s="37">
        <f>+' NEL,SALES,Unbilled ST Calc'!C913</f>
        <v>19702166.184046354</v>
      </c>
      <c r="D889" s="37">
        <f>+' NEL,SALES,Unbilled ST Calc'!E913</f>
        <v>18365044.525568664</v>
      </c>
      <c r="E889" s="37">
        <f>+' NEL,SALES,Unbilled ST Calc'!G913</f>
        <v>18785287.721936237</v>
      </c>
      <c r="F889" s="37">
        <f>+' NEL,SALES,Unbilled ST Calc'!J913</f>
        <v>8739761.5143532325</v>
      </c>
      <c r="G889" s="37">
        <f t="shared" si="265"/>
        <v>895206.07930766605</v>
      </c>
      <c r="H889" s="37">
        <f t="shared" si="266"/>
        <v>21672.382802450989</v>
      </c>
      <c r="I889" s="37">
        <f t="shared" si="267"/>
        <v>916878.46211011708</v>
      </c>
      <c r="J889" s="44">
        <f t="shared" si="268"/>
        <v>4.6536936778685326E-2</v>
      </c>
      <c r="K889" s="41"/>
    </row>
    <row r="890" spans="1:11" x14ac:dyDescent="0.25">
      <c r="A890" s="49"/>
      <c r="B890" s="43" t="s">
        <v>9</v>
      </c>
      <c r="C890" s="37">
        <f>+' NEL,SALES,Unbilled ST Calc'!C914</f>
        <v>20038881.352611735</v>
      </c>
      <c r="D890" s="37">
        <f>+' NEL,SALES,Unbilled ST Calc'!E914</f>
        <v>18582487.118155546</v>
      </c>
      <c r="E890" s="37">
        <f>+' NEL,SALES,Unbilled ST Calc'!G914</f>
        <v>19055242.843175415</v>
      </c>
      <c r="F890" s="37">
        <f>+' NEL,SALES,Unbilled ST Calc'!J914</f>
        <v>9212517.2393731028</v>
      </c>
      <c r="G890" s="37">
        <f t="shared" si="265"/>
        <v>961595.73994844756</v>
      </c>
      <c r="H890" s="37">
        <f t="shared" si="266"/>
        <v>22042.769487872909</v>
      </c>
      <c r="I890" s="37">
        <f t="shared" si="267"/>
        <v>983638.50943632051</v>
      </c>
      <c r="J890" s="44">
        <f t="shared" si="268"/>
        <v>4.9086497999955452E-2</v>
      </c>
      <c r="K890" s="41"/>
    </row>
    <row r="891" spans="1:11" x14ac:dyDescent="0.25">
      <c r="A891" s="49"/>
      <c r="B891" s="43" t="s">
        <v>10</v>
      </c>
      <c r="C891" s="37">
        <f>+' NEL,SALES,Unbilled ST Calc'!C915</f>
        <v>18532376.948526602</v>
      </c>
      <c r="D891" s="37">
        <f>+' NEL,SALES,Unbilled ST Calc'!E915</f>
        <v>18210035.288756978</v>
      </c>
      <c r="E891" s="37">
        <f>+' NEL,SALES,Unbilled ST Calc'!G915</f>
        <v>17624532.702822521</v>
      </c>
      <c r="F891" s="37">
        <f>+' NEL,SALES,Unbilled ST Calc'!J915</f>
        <v>8627014.6534386463</v>
      </c>
      <c r="G891" s="37">
        <f>+I891-H891</f>
        <v>887458.63106070168</v>
      </c>
      <c r="H891" s="37">
        <f t="shared" si="266"/>
        <v>20385.614643379264</v>
      </c>
      <c r="I891" s="37">
        <f>+C891-E891</f>
        <v>907844.24570408091</v>
      </c>
      <c r="J891" s="44">
        <f t="shared" si="268"/>
        <v>4.8986929643488511E-2</v>
      </c>
      <c r="K891" s="41"/>
    </row>
    <row r="892" spans="1:11" x14ac:dyDescent="0.25">
      <c r="A892" s="49"/>
      <c r="B892" s="43" t="s">
        <v>11</v>
      </c>
      <c r="C892" s="37">
        <f>+' NEL,SALES,Unbilled ST Calc'!C916</f>
        <v>17441709.030307028</v>
      </c>
      <c r="D892" s="37">
        <f>+' NEL,SALES,Unbilled ST Calc'!E916</f>
        <v>16887063.467807613</v>
      </c>
      <c r="E892" s="37">
        <f>+' NEL,SALES,Unbilled ST Calc'!G916</f>
        <v>16586795.817817843</v>
      </c>
      <c r="F892" s="37">
        <f>+' NEL,SALES,Unbilled ST Calc'!J916</f>
        <v>8326747.0034488719</v>
      </c>
      <c r="G892" s="37">
        <f>+I892-H892</f>
        <v>835727.33255584817</v>
      </c>
      <c r="H892" s="37">
        <f t="shared" si="266"/>
        <v>19185.879933337732</v>
      </c>
      <c r="I892" s="37">
        <f>+C892-E892</f>
        <v>854913.21248918585</v>
      </c>
      <c r="J892" s="44">
        <f t="shared" si="268"/>
        <v>4.9015449747709543E-2</v>
      </c>
      <c r="K892" s="41"/>
    </row>
    <row r="893" spans="1:11" x14ac:dyDescent="0.25">
      <c r="A893" s="49"/>
      <c r="B893" s="43" t="s">
        <v>12</v>
      </c>
      <c r="C893" s="37">
        <f>+' NEL,SALES,Unbilled ST Calc'!C917</f>
        <v>14757628.428641474</v>
      </c>
      <c r="D893" s="37">
        <f>+' NEL,SALES,Unbilled ST Calc'!E917</f>
        <v>14902370.234452736</v>
      </c>
      <c r="E893" s="37">
        <f>+' NEL,SALES,Unbilled ST Calc'!G917</f>
        <v>14114885.434118299</v>
      </c>
      <c r="F893" s="37">
        <f>+' NEL,SALES,Unbilled ST Calc'!J917</f>
        <v>7539262.2031144341</v>
      </c>
      <c r="G893" s="37">
        <f>+I893-H893</f>
        <v>626509.60325166944</v>
      </c>
      <c r="H893" s="37">
        <f t="shared" si="266"/>
        <v>16233.391271505623</v>
      </c>
      <c r="I893" s="37">
        <f>+C893-E893</f>
        <v>642742.99452317506</v>
      </c>
      <c r="J893" s="44">
        <f t="shared" si="268"/>
        <v>4.3553271288206796E-2</v>
      </c>
      <c r="K893" s="41"/>
    </row>
    <row r="894" spans="1:11" x14ac:dyDescent="0.25">
      <c r="A894" s="49"/>
      <c r="B894" s="43" t="s">
        <v>13</v>
      </c>
      <c r="C894" s="37">
        <f>+' NEL,SALES,Unbilled ST Calc'!C918</f>
        <v>15163535.089479545</v>
      </c>
      <c r="D894" s="37">
        <f>+' NEL,SALES,Unbilled ST Calc'!E918</f>
        <v>14746576.252026657</v>
      </c>
      <c r="E894" s="37">
        <f>+' NEL,SALES,Unbilled ST Calc'!G918</f>
        <v>14438286.701304263</v>
      </c>
      <c r="F894" s="37">
        <f>+' NEL,SALES,Unbilled ST Calc'!J918</f>
        <v>7230972.6523920391</v>
      </c>
      <c r="G894" s="37">
        <f>+I894-H894</f>
        <v>708568.4995768551</v>
      </c>
      <c r="H894" s="37">
        <f t="shared" si="266"/>
        <v>16679.8885984275</v>
      </c>
      <c r="I894" s="37">
        <f>+C894-E894</f>
        <v>725248.38817528263</v>
      </c>
      <c r="J894" s="44">
        <f t="shared" si="268"/>
        <v>4.7828450549005537E-2</v>
      </c>
      <c r="K894" s="41"/>
    </row>
    <row r="895" spans="1:11" x14ac:dyDescent="0.25">
      <c r="A895" s="51"/>
      <c r="B895" s="43"/>
      <c r="C895" s="37"/>
      <c r="D895" s="37"/>
      <c r="E895" s="37"/>
      <c r="F895" s="37"/>
      <c r="G895" s="37"/>
      <c r="H895" s="37"/>
      <c r="I895" s="37"/>
      <c r="J895" s="44"/>
      <c r="K895" s="41"/>
    </row>
    <row r="896" spans="1:11" x14ac:dyDescent="0.25">
      <c r="A896" s="24" t="s">
        <v>101</v>
      </c>
      <c r="B896" s="43" t="s">
        <v>96</v>
      </c>
      <c r="C896" s="37">
        <f t="shared" ref="C896:I896" si="269">SUM(C883:C894)</f>
        <v>202502483.33757269</v>
      </c>
      <c r="D896" s="37">
        <f t="shared" si="269"/>
        <v>192843844.38550526</v>
      </c>
      <c r="E896" s="37">
        <f t="shared" si="269"/>
        <v>192919511.38518238</v>
      </c>
      <c r="F896" s="37">
        <f t="shared" si="269"/>
        <v>90663834.016459808</v>
      </c>
      <c r="G896" s="37">
        <f t="shared" si="269"/>
        <v>9360219.2207189649</v>
      </c>
      <c r="H896" s="37">
        <f t="shared" si="269"/>
        <v>222752.73167132997</v>
      </c>
      <c r="I896" s="37">
        <f t="shared" si="269"/>
        <v>9582971.9523902945</v>
      </c>
      <c r="J896" s="44">
        <f>(I896/C896)</f>
        <v>4.7322737945961042E-2</v>
      </c>
      <c r="K896" s="41"/>
    </row>
    <row r="897" spans="1:11" x14ac:dyDescent="0.25">
      <c r="A897" s="24"/>
      <c r="B897" s="43"/>
      <c r="C897" s="37"/>
      <c r="D897" s="37"/>
      <c r="E897" s="37"/>
      <c r="F897" s="37"/>
      <c r="G897" s="37"/>
      <c r="H897" s="37"/>
      <c r="I897" s="37"/>
      <c r="J897" s="44"/>
      <c r="K897" s="41"/>
    </row>
    <row r="898" spans="1:11" x14ac:dyDescent="0.25">
      <c r="A898" s="24"/>
      <c r="B898" s="43"/>
      <c r="C898" s="37"/>
      <c r="D898" s="37"/>
      <c r="E898" s="37"/>
      <c r="F898" s="37"/>
      <c r="G898" s="37"/>
      <c r="H898" s="37"/>
      <c r="I898" s="37"/>
      <c r="J898" s="44"/>
      <c r="K898" s="41"/>
    </row>
    <row r="899" spans="1:11" x14ac:dyDescent="0.25">
      <c r="A899" s="24">
        <f>+A883+1</f>
        <v>2062</v>
      </c>
      <c r="B899" s="43" t="s">
        <v>2</v>
      </c>
      <c r="C899" s="37">
        <f>+' NEL,SALES,Unbilled ST Calc'!C921</f>
        <v>15317895.794578018</v>
      </c>
      <c r="D899" s="37">
        <f>+' NEL,SALES,Unbilled ST Calc'!E921</f>
        <v>15540788.409071423</v>
      </c>
      <c r="E899" s="37">
        <f>+' NEL,SALES,Unbilled ST Calc'!G921</f>
        <v>14544300.20906518</v>
      </c>
      <c r="F899" s="37">
        <f>+' NEL,SALES,Unbilled ST Calc'!J921</f>
        <v>6234484.4523857981</v>
      </c>
      <c r="G899" s="37">
        <f>+I899-H899</f>
        <v>756745.90013880155</v>
      </c>
      <c r="H899" s="37">
        <f>+C899*0.0011</f>
        <v>16849.68537403582</v>
      </c>
      <c r="I899" s="37">
        <f>+C899-E899</f>
        <v>773595.5855128374</v>
      </c>
      <c r="J899" s="44">
        <f>(I899/C899)</f>
        <v>5.0502731960525696E-2</v>
      </c>
      <c r="K899" s="41"/>
    </row>
    <row r="900" spans="1:11" x14ac:dyDescent="0.25">
      <c r="A900" s="49"/>
      <c r="B900" s="43" t="s">
        <v>3</v>
      </c>
      <c r="C900" s="37">
        <f>+' NEL,SALES,Unbilled ST Calc'!C922</f>
        <v>14232960.352860888</v>
      </c>
      <c r="D900" s="37">
        <f>+' NEL,SALES,Unbilled ST Calc'!E922</f>
        <v>14192866.21021603</v>
      </c>
      <c r="E900" s="37">
        <f>+' NEL,SALES,Unbilled ST Calc'!G922</f>
        <v>13518468.065540532</v>
      </c>
      <c r="F900" s="37">
        <f>+' NEL,SALES,Unbilled ST Calc'!J922</f>
        <v>5560086.3077102983</v>
      </c>
      <c r="G900" s="37">
        <f t="shared" ref="G900:G906" si="270">+I900-H900</f>
        <v>698836.0309322098</v>
      </c>
      <c r="H900" s="37">
        <f t="shared" ref="H900:H910" si="271">+C900*0.0011</f>
        <v>15656.256388146978</v>
      </c>
      <c r="I900" s="37">
        <f t="shared" ref="I900:I906" si="272">+C900-E900</f>
        <v>714492.28732035682</v>
      </c>
      <c r="J900" s="44">
        <f t="shared" ref="J900:J910" si="273">(I900/C900)</f>
        <v>5.0199836829921379E-2</v>
      </c>
      <c r="K900" s="41"/>
    </row>
    <row r="901" spans="1:11" x14ac:dyDescent="0.25">
      <c r="A901" s="49"/>
      <c r="B901" s="43" t="s">
        <v>4</v>
      </c>
      <c r="C901" s="37">
        <f>+' NEL,SALES,Unbilled ST Calc'!C923</f>
        <v>15544952.232787183</v>
      </c>
      <c r="D901" s="37">
        <f>+' NEL,SALES,Unbilled ST Calc'!E923</f>
        <v>14144439.632793451</v>
      </c>
      <c r="E901" s="37">
        <f>+' NEL,SALES,Unbilled ST Calc'!G923</f>
        <v>14778656.606230047</v>
      </c>
      <c r="F901" s="37">
        <f>+' NEL,SALES,Unbilled ST Calc'!J923</f>
        <v>6194303.2811468933</v>
      </c>
      <c r="G901" s="37">
        <f t="shared" si="270"/>
        <v>749196.17910107004</v>
      </c>
      <c r="H901" s="37">
        <f t="shared" si="271"/>
        <v>17099.4474560659</v>
      </c>
      <c r="I901" s="37">
        <f t="shared" si="272"/>
        <v>766295.62655713595</v>
      </c>
      <c r="J901" s="44">
        <f t="shared" si="273"/>
        <v>4.9295463574399193E-2</v>
      </c>
      <c r="K901" s="41"/>
    </row>
    <row r="902" spans="1:11" x14ac:dyDescent="0.25">
      <c r="A902" s="49"/>
      <c r="B902" s="43" t="s">
        <v>5</v>
      </c>
      <c r="C902" s="37">
        <f>+' NEL,SALES,Unbilled ST Calc'!C924</f>
        <v>15986591.112962846</v>
      </c>
      <c r="D902" s="37">
        <f>+' NEL,SALES,Unbilled ST Calc'!E924</f>
        <v>14453951.286068525</v>
      </c>
      <c r="E902" s="37">
        <f>+' NEL,SALES,Unbilled ST Calc'!G924</f>
        <v>15256682.906396091</v>
      </c>
      <c r="F902" s="37">
        <f>+' NEL,SALES,Unbilled ST Calc'!J924</f>
        <v>6997034.9014744572</v>
      </c>
      <c r="G902" s="37">
        <f t="shared" si="270"/>
        <v>712322.95634249563</v>
      </c>
      <c r="H902" s="37">
        <f t="shared" si="271"/>
        <v>17585.250224259133</v>
      </c>
      <c r="I902" s="37">
        <f t="shared" si="272"/>
        <v>729908.20656675473</v>
      </c>
      <c r="J902" s="44">
        <f t="shared" si="273"/>
        <v>4.5657526448831434E-2</v>
      </c>
      <c r="K902" s="41"/>
    </row>
    <row r="903" spans="1:11" x14ac:dyDescent="0.25">
      <c r="A903" s="49"/>
      <c r="B903" s="43" t="s">
        <v>6</v>
      </c>
      <c r="C903" s="37">
        <f>+' NEL,SALES,Unbilled ST Calc'!C925</f>
        <v>18016942.670401208</v>
      </c>
      <c r="D903" s="37">
        <f>+' NEL,SALES,Unbilled ST Calc'!E925</f>
        <v>16201061.355999531</v>
      </c>
      <c r="E903" s="37">
        <f>+' NEL,SALES,Unbilled ST Calc'!G925</f>
        <v>17231677.802958883</v>
      </c>
      <c r="F903" s="37">
        <f>+' NEL,SALES,Unbilled ST Calc'!J925</f>
        <v>8027651.3484338094</v>
      </c>
      <c r="G903" s="37">
        <f t="shared" si="270"/>
        <v>765446.23050488345</v>
      </c>
      <c r="H903" s="37">
        <f t="shared" si="271"/>
        <v>19818.63693744133</v>
      </c>
      <c r="I903" s="37">
        <f t="shared" si="272"/>
        <v>785264.86744232476</v>
      </c>
      <c r="J903" s="44">
        <f t="shared" si="273"/>
        <v>4.3584801362130228E-2</v>
      </c>
      <c r="K903" s="41"/>
    </row>
    <row r="904" spans="1:11" x14ac:dyDescent="0.25">
      <c r="A904" s="49"/>
      <c r="B904" s="43" t="s">
        <v>7</v>
      </c>
      <c r="C904" s="37">
        <f>+' NEL,SALES,Unbilled ST Calc'!C926</f>
        <v>18791007.081058729</v>
      </c>
      <c r="D904" s="37">
        <f>+' NEL,SALES,Unbilled ST Calc'!E926</f>
        <v>17581031.53479749</v>
      </c>
      <c r="E904" s="37">
        <f>+' NEL,SALES,Unbilled ST Calc'!G926</f>
        <v>17960731.568085391</v>
      </c>
      <c r="F904" s="37">
        <f>+' NEL,SALES,Unbilled ST Calc'!J926</f>
        <v>8407351.3817217126</v>
      </c>
      <c r="G904" s="37">
        <f t="shared" si="270"/>
        <v>809605.40518417372</v>
      </c>
      <c r="H904" s="37">
        <f t="shared" si="271"/>
        <v>20670.107789164602</v>
      </c>
      <c r="I904" s="37">
        <f t="shared" si="272"/>
        <v>830275.51297333837</v>
      </c>
      <c r="J904" s="44">
        <f t="shared" si="273"/>
        <v>4.4184726736133967E-2</v>
      </c>
      <c r="K904" s="41"/>
    </row>
    <row r="905" spans="1:11" x14ac:dyDescent="0.25">
      <c r="A905" s="49"/>
      <c r="B905" s="43" t="s">
        <v>8</v>
      </c>
      <c r="C905" s="37">
        <f>+' NEL,SALES,Unbilled ST Calc'!C927</f>
        <v>19909728.378870238</v>
      </c>
      <c r="D905" s="37">
        <f>+' NEL,SALES,Unbilled ST Calc'!E927</f>
        <v>18558707.143696312</v>
      </c>
      <c r="E905" s="37">
        <f>+' NEL,SALES,Unbilled ST Calc'!G927</f>
        <v>18983190.608021956</v>
      </c>
      <c r="F905" s="37">
        <f>+' NEL,SALES,Unbilled ST Calc'!J927</f>
        <v>8831834.8460473567</v>
      </c>
      <c r="G905" s="37">
        <f t="shared" si="270"/>
        <v>904637.06963152438</v>
      </c>
      <c r="H905" s="37">
        <f t="shared" si="271"/>
        <v>21900.701216757261</v>
      </c>
      <c r="I905" s="37">
        <f t="shared" si="272"/>
        <v>926537.77084828168</v>
      </c>
      <c r="J905" s="44">
        <f t="shared" si="273"/>
        <v>4.6536936778685346E-2</v>
      </c>
      <c r="K905" s="41"/>
    </row>
    <row r="906" spans="1:11" x14ac:dyDescent="0.25">
      <c r="A906" s="49"/>
      <c r="B906" s="43" t="s">
        <v>9</v>
      </c>
      <c r="C906" s="37">
        <f>+' NEL,SALES,Unbilled ST Calc'!C928</f>
        <v>20250061.862336583</v>
      </c>
      <c r="D906" s="37">
        <f>+' NEL,SALES,Unbilled ST Calc'!E928</f>
        <v>18778288.3862308</v>
      </c>
      <c r="E906" s="37">
        <f>+' NEL,SALES,Unbilled ST Calc'!G928</f>
        <v>19256057.241232023</v>
      </c>
      <c r="F906" s="37">
        <f>+' NEL,SALES,Unbilled ST Calc'!J928</f>
        <v>9309603.7010485791</v>
      </c>
      <c r="G906" s="37">
        <f t="shared" si="270"/>
        <v>971729.5530559906</v>
      </c>
      <c r="H906" s="37">
        <f t="shared" si="271"/>
        <v>22275.068048570243</v>
      </c>
      <c r="I906" s="37">
        <f t="shared" si="272"/>
        <v>994004.62110456079</v>
      </c>
      <c r="J906" s="44">
        <f t="shared" si="273"/>
        <v>4.9086497999955549E-2</v>
      </c>
      <c r="K906" s="41"/>
    </row>
    <row r="907" spans="1:11" x14ac:dyDescent="0.25">
      <c r="A907" s="49"/>
      <c r="B907" s="43" t="s">
        <v>10</v>
      </c>
      <c r="C907" s="37">
        <f>+' NEL,SALES,Unbilled ST Calc'!C929</f>
        <v>18727708.336507834</v>
      </c>
      <c r="D907" s="37">
        <f>+' NEL,SALES,Unbilled ST Calc'!E929</f>
        <v>18401955.656188514</v>
      </c>
      <c r="E907" s="37">
        <f>+' NEL,SALES,Unbilled ST Calc'!G929</f>
        <v>17810295.405843552</v>
      </c>
      <c r="F907" s="37">
        <f>+' NEL,SALES,Unbilled ST Calc'!J929</f>
        <v>8717943.4507036172</v>
      </c>
      <c r="G907" s="37">
        <f>+I907-H907</f>
        <v>896812.45149412367</v>
      </c>
      <c r="H907" s="37">
        <f t="shared" si="271"/>
        <v>20600.479170158618</v>
      </c>
      <c r="I907" s="37">
        <f>+C907-E907</f>
        <v>917412.93066428229</v>
      </c>
      <c r="J907" s="44">
        <f t="shared" si="273"/>
        <v>4.8986929643488497E-2</v>
      </c>
      <c r="K907" s="41"/>
    </row>
    <row r="908" spans="1:11" x14ac:dyDescent="0.25">
      <c r="A908" s="49"/>
      <c r="B908" s="43" t="s">
        <v>11</v>
      </c>
      <c r="C908" s="37">
        <f>+' NEL,SALES,Unbilled ST Calc'!C930</f>
        <v>17625305.05646129</v>
      </c>
      <c r="D908" s="37">
        <f>+' NEL,SALES,Unbilled ST Calc'!E930</f>
        <v>17064939.715894252</v>
      </c>
      <c r="E908" s="37">
        <f>+' NEL,SALES,Unbilled ST Calc'!G930</f>
        <v>16761392.80217826</v>
      </c>
      <c r="F908" s="37">
        <f>+' NEL,SALES,Unbilled ST Calc'!J930</f>
        <v>8414396.5369876269</v>
      </c>
      <c r="G908" s="37">
        <f>+I908-H908</f>
        <v>844524.4187209222</v>
      </c>
      <c r="H908" s="37">
        <f t="shared" si="271"/>
        <v>19387.835562107419</v>
      </c>
      <c r="I908" s="37">
        <f>+C908-E908</f>
        <v>863912.25428302959</v>
      </c>
      <c r="J908" s="44">
        <f t="shared" si="273"/>
        <v>4.9015449747709564E-2</v>
      </c>
      <c r="K908" s="41"/>
    </row>
    <row r="909" spans="1:11" x14ac:dyDescent="0.25">
      <c r="A909" s="49"/>
      <c r="B909" s="43" t="s">
        <v>12</v>
      </c>
      <c r="C909" s="37">
        <f>+' NEL,SALES,Unbilled ST Calc'!C931</f>
        <v>14912935.440815901</v>
      </c>
      <c r="D909" s="37">
        <f>+' NEL,SALES,Unbilled ST Calc'!E931</f>
        <v>15059220.615683924</v>
      </c>
      <c r="E909" s="37">
        <f>+' NEL,SALES,Unbilled ST Calc'!G931</f>
        <v>14263428.317858532</v>
      </c>
      <c r="F909" s="37">
        <f>+' NEL,SALES,Unbilled ST Calc'!J931</f>
        <v>7618604.2391622327</v>
      </c>
      <c r="G909" s="37">
        <f>+I909-H909</f>
        <v>633102.89397247182</v>
      </c>
      <c r="H909" s="37">
        <f t="shared" si="271"/>
        <v>16404.228984897494</v>
      </c>
      <c r="I909" s="37">
        <f>+C909-E909</f>
        <v>649507.12295736931</v>
      </c>
      <c r="J909" s="44">
        <f t="shared" si="273"/>
        <v>4.3553271288206831E-2</v>
      </c>
      <c r="K909" s="41"/>
    </row>
    <row r="910" spans="1:11" x14ac:dyDescent="0.25">
      <c r="A910" s="49"/>
      <c r="B910" s="43" t="s">
        <v>13</v>
      </c>
      <c r="C910" s="37">
        <f>+' NEL,SALES,Unbilled ST Calc'!C932</f>
        <v>15322795.993673926</v>
      </c>
      <c r="D910" s="37">
        <f>+' NEL,SALES,Unbilled ST Calc'!E932</f>
        <v>14901615.897205124</v>
      </c>
      <c r="E910" s="37">
        <f>+' NEL,SALES,Unbilled ST Calc'!G932</f>
        <v>14589930.403217992</v>
      </c>
      <c r="F910" s="37">
        <f>+' NEL,SALES,Unbilled ST Calc'!J932</f>
        <v>7306918.745175099</v>
      </c>
      <c r="G910" s="37">
        <f>+I910-H910</f>
        <v>716010.51486289303</v>
      </c>
      <c r="H910" s="37">
        <f t="shared" si="271"/>
        <v>16855.075593041322</v>
      </c>
      <c r="I910" s="37">
        <f>+C910-E910</f>
        <v>732865.59045593441</v>
      </c>
      <c r="J910" s="44">
        <f t="shared" si="273"/>
        <v>4.7828450549005593E-2</v>
      </c>
      <c r="K910" s="41"/>
    </row>
    <row r="911" spans="1:11" x14ac:dyDescent="0.25">
      <c r="A911" s="51"/>
      <c r="B911" s="43"/>
      <c r="C911" s="37"/>
      <c r="D911" s="37"/>
      <c r="E911" s="37"/>
      <c r="F911" s="37"/>
      <c r="G911" s="37"/>
      <c r="H911" s="37"/>
      <c r="I911" s="37"/>
      <c r="J911" s="44"/>
      <c r="K911" s="41"/>
    </row>
    <row r="912" spans="1:11" x14ac:dyDescent="0.25">
      <c r="A912" s="24" t="s">
        <v>101</v>
      </c>
      <c r="B912" s="43" t="s">
        <v>96</v>
      </c>
      <c r="C912" s="37">
        <f t="shared" ref="C912:I912" si="274">SUM(C899:C910)</f>
        <v>204638884.31331459</v>
      </c>
      <c r="D912" s="37">
        <f t="shared" si="274"/>
        <v>194878865.84384534</v>
      </c>
      <c r="E912" s="37">
        <f t="shared" si="274"/>
        <v>194954811.93662843</v>
      </c>
      <c r="F912" s="37">
        <f t="shared" si="274"/>
        <v>91620213.191997483</v>
      </c>
      <c r="G912" s="37">
        <f t="shared" si="274"/>
        <v>9458969.6039415598</v>
      </c>
      <c r="H912" s="37">
        <f t="shared" si="274"/>
        <v>225102.77274464612</v>
      </c>
      <c r="I912" s="37">
        <f t="shared" si="274"/>
        <v>9684072.3766862061</v>
      </c>
      <c r="J912" s="44">
        <f>(I912/C912)</f>
        <v>4.732273834067284E-2</v>
      </c>
      <c r="K912" s="41"/>
    </row>
    <row r="913" spans="1:11" x14ac:dyDescent="0.25">
      <c r="A913" s="24"/>
      <c r="B913" s="43"/>
      <c r="C913" s="37"/>
      <c r="D913" s="37"/>
      <c r="E913" s="37"/>
      <c r="F913" s="37"/>
      <c r="G913" s="37"/>
      <c r="H913" s="37"/>
      <c r="I913" s="37"/>
      <c r="J913" s="44"/>
      <c r="K913" s="41"/>
    </row>
    <row r="914" spans="1:11" x14ac:dyDescent="0.25">
      <c r="A914" s="24"/>
      <c r="B914" s="43"/>
      <c r="C914" s="37"/>
      <c r="D914" s="37"/>
      <c r="E914" s="37"/>
      <c r="F914" s="37"/>
      <c r="G914" s="37"/>
      <c r="H914" s="37"/>
      <c r="I914" s="37"/>
      <c r="J914" s="44"/>
      <c r="K914" s="41"/>
    </row>
    <row r="915" spans="1:11" x14ac:dyDescent="0.25">
      <c r="A915" s="24">
        <f>+A899+1</f>
        <v>2063</v>
      </c>
      <c r="B915" s="43" t="s">
        <v>2</v>
      </c>
      <c r="C915" s="37">
        <f>+' NEL,SALES,Unbilled ST Calc'!C935</f>
        <v>15478737.41892753</v>
      </c>
      <c r="D915" s="37">
        <f>+' NEL,SALES,Unbilled ST Calc'!E935</f>
        <v>15703989.584554717</v>
      </c>
      <c r="E915" s="37">
        <f>+' NEL,SALES,Unbilled ST Calc'!G935</f>
        <v>14697018.891972072</v>
      </c>
      <c r="F915" s="37">
        <f>+' NEL,SALES,Unbilled ST Calc'!J935</f>
        <v>6299948.0525924563</v>
      </c>
      <c r="G915" s="37">
        <f>+I915-H915</f>
        <v>764691.91579463717</v>
      </c>
      <c r="H915" s="37">
        <f>+C915*0.0011</f>
        <v>17026.611160820285</v>
      </c>
      <c r="I915" s="37">
        <f>+C915-E915</f>
        <v>781718.5269554574</v>
      </c>
      <c r="J915" s="44">
        <f>(I915/C915)</f>
        <v>5.0502731960525765E-2</v>
      </c>
      <c r="K915" s="41"/>
    </row>
    <row r="916" spans="1:11" x14ac:dyDescent="0.25">
      <c r="A916" s="49"/>
      <c r="B916" s="43" t="s">
        <v>3</v>
      </c>
      <c r="C916" s="37">
        <f>+' NEL,SALES,Unbilled ST Calc'!C936</f>
        <v>14382400.715208186</v>
      </c>
      <c r="D916" s="37">
        <f>+' NEL,SALES,Unbilled ST Calc'!E936</f>
        <v>14341889.619773893</v>
      </c>
      <c r="E916" s="37">
        <f>+' NEL,SALES,Unbilled ST Calc'!G936</f>
        <v>13660406.546082189</v>
      </c>
      <c r="F916" s="37">
        <f>+' NEL,SALES,Unbilled ST Calc'!J936</f>
        <v>5618464.9789007548</v>
      </c>
      <c r="G916" s="37">
        <f t="shared" ref="G916:G922" si="275">+I916-H916</f>
        <v>706173.52833926748</v>
      </c>
      <c r="H916" s="37">
        <f t="shared" ref="H916:H926" si="276">+C916*0.0011</f>
        <v>15820.640786729005</v>
      </c>
      <c r="I916" s="37">
        <f t="shared" ref="I916:I922" si="277">+C916-E916</f>
        <v>721994.16912599653</v>
      </c>
      <c r="J916" s="44">
        <f t="shared" ref="J916:J926" si="278">(I916/C916)</f>
        <v>5.0199836829921456E-2</v>
      </c>
      <c r="K916" s="41"/>
    </row>
    <row r="917" spans="1:11" x14ac:dyDescent="0.25">
      <c r="A917" s="49"/>
      <c r="B917" s="43" t="s">
        <v>4</v>
      </c>
      <c r="C917" s="37">
        <f>+' NEL,SALES,Unbilled ST Calc'!C937</f>
        <v>15708328.257655052</v>
      </c>
      <c r="D917" s="37">
        <f>+' NEL,SALES,Unbilled ST Calc'!E937</f>
        <v>14293039.071555987</v>
      </c>
      <c r="E917" s="37">
        <f>+' NEL,SALES,Unbilled ST Calc'!G937</f>
        <v>14933978.934215114</v>
      </c>
      <c r="F917" s="37">
        <f>+' NEL,SALES,Unbilled ST Calc'!J937</f>
        <v>6259404.8415598804</v>
      </c>
      <c r="G917" s="37">
        <f t="shared" si="275"/>
        <v>757070.16235651844</v>
      </c>
      <c r="H917" s="37">
        <f t="shared" si="276"/>
        <v>17279.16108342056</v>
      </c>
      <c r="I917" s="37">
        <f t="shared" si="277"/>
        <v>774349.32343993895</v>
      </c>
      <c r="J917" s="44">
        <f t="shared" si="278"/>
        <v>4.9295463574399116E-2</v>
      </c>
      <c r="K917" s="41"/>
    </row>
    <row r="918" spans="1:11" x14ac:dyDescent="0.25">
      <c r="A918" s="49"/>
      <c r="B918" s="43" t="s">
        <v>5</v>
      </c>
      <c r="C918" s="37">
        <f>+' NEL,SALES,Unbilled ST Calc'!C938</f>
        <v>16154749.555255961</v>
      </c>
      <c r="D918" s="37">
        <f>+' NEL,SALES,Unbilled ST Calc'!E938</f>
        <v>14605933.753898408</v>
      </c>
      <c r="E918" s="37">
        <f>+' NEL,SALES,Unbilled ST Calc'!G938</f>
        <v>15417163.650162613</v>
      </c>
      <c r="F918" s="37">
        <f>+' NEL,SALES,Unbilled ST Calc'!J938</f>
        <v>7070634.7378240861</v>
      </c>
      <c r="G918" s="37">
        <f t="shared" si="275"/>
        <v>719815.68058256607</v>
      </c>
      <c r="H918" s="37">
        <f t="shared" si="276"/>
        <v>17770.224510781558</v>
      </c>
      <c r="I918" s="37">
        <f t="shared" si="277"/>
        <v>737585.90509334765</v>
      </c>
      <c r="J918" s="44">
        <f t="shared" si="278"/>
        <v>4.5657526448831483E-2</v>
      </c>
      <c r="K918" s="41"/>
    </row>
    <row r="919" spans="1:11" x14ac:dyDescent="0.25">
      <c r="A919" s="49"/>
      <c r="B919" s="43" t="s">
        <v>6</v>
      </c>
      <c r="C919" s="37">
        <f>+' NEL,SALES,Unbilled ST Calc'!C939</f>
        <v>18206071.251441017</v>
      </c>
      <c r="D919" s="37">
        <f>+' NEL,SALES,Unbilled ST Calc'!E939</f>
        <v>16371278.276337385</v>
      </c>
      <c r="E919" s="37">
        <f>+' NEL,SALES,Unbilled ST Calc'!G939</f>
        <v>17412563.252362169</v>
      </c>
      <c r="F919" s="37">
        <f>+' NEL,SALES,Unbilled ST Calc'!J939</f>
        <v>8111919.7138488712</v>
      </c>
      <c r="G919" s="37">
        <f t="shared" si="275"/>
        <v>773481.32070226234</v>
      </c>
      <c r="H919" s="37">
        <f t="shared" si="276"/>
        <v>20026.678376585121</v>
      </c>
      <c r="I919" s="37">
        <f t="shared" si="277"/>
        <v>793507.99907884747</v>
      </c>
      <c r="J919" s="44">
        <f t="shared" si="278"/>
        <v>4.3584801362130283E-2</v>
      </c>
      <c r="K919" s="41"/>
    </row>
    <row r="920" spans="1:11" x14ac:dyDescent="0.25">
      <c r="A920" s="49"/>
      <c r="B920" s="43" t="s">
        <v>7</v>
      </c>
      <c r="C920" s="37">
        <f>+' NEL,SALES,Unbilled ST Calc'!C940</f>
        <v>18988052.460243043</v>
      </c>
      <c r="D920" s="37">
        <f>+' NEL,SALES,Unbilled ST Calc'!E940</f>
        <v>17765478.10850089</v>
      </c>
      <c r="E920" s="37">
        <f>+' NEL,SALES,Unbilled ST Calc'!G940</f>
        <v>18149070.551035829</v>
      </c>
      <c r="F920" s="37">
        <f>+' NEL,SALES,Unbilled ST Calc'!J940</f>
        <v>8495512.1563838106</v>
      </c>
      <c r="G920" s="37">
        <f t="shared" si="275"/>
        <v>818095.05150094628</v>
      </c>
      <c r="H920" s="37">
        <f t="shared" si="276"/>
        <v>20886.857706267347</v>
      </c>
      <c r="I920" s="37">
        <f t="shared" si="277"/>
        <v>838981.90920721367</v>
      </c>
      <c r="J920" s="44">
        <f t="shared" si="278"/>
        <v>4.4184726736133891E-2</v>
      </c>
      <c r="K920" s="41"/>
    </row>
    <row r="921" spans="1:11" x14ac:dyDescent="0.25">
      <c r="A921" s="49"/>
      <c r="B921" s="43" t="s">
        <v>8</v>
      </c>
      <c r="C921" s="37">
        <f>+' NEL,SALES,Unbilled ST Calc'!C941</f>
        <v>20118050.795380998</v>
      </c>
      <c r="D921" s="37">
        <f>+' NEL,SALES,Unbilled ST Calc'!E941</f>
        <v>18753085.086315326</v>
      </c>
      <c r="E921" s="37">
        <f>+' NEL,SALES,Unbilled ST Calc'!G941</f>
        <v>19181818.337405972</v>
      </c>
      <c r="F921" s="37">
        <f>+' NEL,SALES,Unbilled ST Calc'!J941</f>
        <v>8924245.4074744601</v>
      </c>
      <c r="G921" s="37">
        <f t="shared" si="275"/>
        <v>914102.60210010712</v>
      </c>
      <c r="H921" s="37">
        <f t="shared" si="276"/>
        <v>22129.8558749191</v>
      </c>
      <c r="I921" s="37">
        <f t="shared" si="277"/>
        <v>936232.45797502622</v>
      </c>
      <c r="J921" s="44">
        <f t="shared" si="278"/>
        <v>4.653693677868536E-2</v>
      </c>
      <c r="K921" s="41"/>
    </row>
    <row r="922" spans="1:11" x14ac:dyDescent="0.25">
      <c r="A922" s="49"/>
      <c r="B922" s="43" t="s">
        <v>9</v>
      </c>
      <c r="C922" s="37">
        <f>+' NEL,SALES,Unbilled ST Calc'!C942</f>
        <v>20462022.230110288</v>
      </c>
      <c r="D922" s="37">
        <f>+' NEL,SALES,Unbilled ST Calc'!E942</f>
        <v>18974809.935799748</v>
      </c>
      <c r="E922" s="37">
        <f>+' NEL,SALES,Unbilled ST Calc'!G942</f>
        <v>19457613.216836933</v>
      </c>
      <c r="F922" s="37">
        <f>+' NEL,SALES,Unbilled ST Calc'!J942</f>
        <v>9407048.6885116454</v>
      </c>
      <c r="G922" s="37">
        <f t="shared" si="275"/>
        <v>981900.78882023331</v>
      </c>
      <c r="H922" s="37">
        <f t="shared" si="276"/>
        <v>22508.224453121318</v>
      </c>
      <c r="I922" s="37">
        <f t="shared" si="277"/>
        <v>1004409.0132733546</v>
      </c>
      <c r="J922" s="44">
        <f t="shared" si="278"/>
        <v>4.9086497999955549E-2</v>
      </c>
      <c r="K922" s="41"/>
    </row>
    <row r="923" spans="1:11" x14ac:dyDescent="0.25">
      <c r="A923" s="49"/>
      <c r="B923" s="43" t="s">
        <v>10</v>
      </c>
      <c r="C923" s="37">
        <f>+' NEL,SALES,Unbilled ST Calc'!C943</f>
        <v>18923768.325254671</v>
      </c>
      <c r="D923" s="37">
        <f>+' NEL,SALES,Unbilled ST Calc'!E943</f>
        <v>18594588.287007384</v>
      </c>
      <c r="E923" s="37">
        <f>+' NEL,SALES,Unbilled ST Calc'!G943</f>
        <v>17996751.017715745</v>
      </c>
      <c r="F923" s="37">
        <f>+' NEL,SALES,Unbilled ST Calc'!J943</f>
        <v>8809211.4192200061</v>
      </c>
      <c r="G923" s="37">
        <f>+I923-H923</f>
        <v>906201.16238114645</v>
      </c>
      <c r="H923" s="37">
        <f t="shared" si="276"/>
        <v>20816.145157780138</v>
      </c>
      <c r="I923" s="37">
        <f>+C923-E923</f>
        <v>927017.3075389266</v>
      </c>
      <c r="J923" s="44">
        <f t="shared" si="278"/>
        <v>4.898692964348849E-2</v>
      </c>
      <c r="K923" s="41"/>
    </row>
    <row r="924" spans="1:11" x14ac:dyDescent="0.25">
      <c r="A924" s="49"/>
      <c r="B924" s="43" t="s">
        <v>11</v>
      </c>
      <c r="C924" s="37">
        <f>+' NEL,SALES,Unbilled ST Calc'!C944</f>
        <v>17809582.517138932</v>
      </c>
      <c r="D924" s="37">
        <f>+' NEL,SALES,Unbilled ST Calc'!E944</f>
        <v>17243477.849159997</v>
      </c>
      <c r="E924" s="37">
        <f>+' NEL,SALES,Unbilled ST Calc'!G944</f>
        <v>16936637.820242424</v>
      </c>
      <c r="F924" s="37">
        <f>+' NEL,SALES,Unbilled ST Calc'!J944</f>
        <v>8502371.3903024308</v>
      </c>
      <c r="G924" s="37">
        <f>+I924-H924</f>
        <v>853354.15612765553</v>
      </c>
      <c r="H924" s="37">
        <f t="shared" si="276"/>
        <v>19590.540768852825</v>
      </c>
      <c r="I924" s="37">
        <f>+C924-E924</f>
        <v>872944.69689650834</v>
      </c>
      <c r="J924" s="44">
        <f t="shared" si="278"/>
        <v>4.9015449747709466E-2</v>
      </c>
      <c r="K924" s="41"/>
    </row>
    <row r="925" spans="1:11" x14ac:dyDescent="0.25">
      <c r="A925" s="49"/>
      <c r="B925" s="43" t="s">
        <v>12</v>
      </c>
      <c r="C925" s="37">
        <f>+' NEL,SALES,Unbilled ST Calc'!C945</f>
        <v>15068825.001946289</v>
      </c>
      <c r="D925" s="37">
        <f>+' NEL,SALES,Unbilled ST Calc'!E945</f>
        <v>15216655.885663684</v>
      </c>
      <c r="E925" s="37">
        <f>+' NEL,SALES,Unbilled ST Calc'!G945</f>
        <v>14412528.37864201</v>
      </c>
      <c r="F925" s="37">
        <f>+' NEL,SALES,Unbilled ST Calc'!J945</f>
        <v>7698243.8832807578</v>
      </c>
      <c r="G925" s="37">
        <f>+I925-H925</f>
        <v>639720.91580213862</v>
      </c>
      <c r="H925" s="37">
        <f t="shared" si="276"/>
        <v>16575.707502140918</v>
      </c>
      <c r="I925" s="37">
        <f>+C925-E925</f>
        <v>656296.62330427952</v>
      </c>
      <c r="J925" s="44">
        <f t="shared" si="278"/>
        <v>4.3553271288206762E-2</v>
      </c>
      <c r="K925" s="41"/>
    </row>
    <row r="926" spans="1:11" x14ac:dyDescent="0.25">
      <c r="A926" s="49"/>
      <c r="B926" s="43" t="s">
        <v>13</v>
      </c>
      <c r="C926" s="37">
        <f>+' NEL,SALES,Unbilled ST Calc'!C946</f>
        <v>15482645.161557246</v>
      </c>
      <c r="D926" s="37">
        <f>+' NEL,SALES,Unbilled ST Calc'!E946</f>
        <v>15057232.755515065</v>
      </c>
      <c r="E926" s="37">
        <f>+' NEL,SALES,Unbilled ST Calc'!G946</f>
        <v>14742134.233079905</v>
      </c>
      <c r="F926" s="37">
        <f>+' NEL,SALES,Unbilled ST Calc'!J946</f>
        <v>7383145.3608455993</v>
      </c>
      <c r="G926" s="37">
        <f>+I926-H926</f>
        <v>723480.01879962836</v>
      </c>
      <c r="H926" s="37">
        <f t="shared" si="276"/>
        <v>17030.909677712971</v>
      </c>
      <c r="I926" s="37">
        <f>+C926-E926</f>
        <v>740510.92847734131</v>
      </c>
      <c r="J926" s="44">
        <f t="shared" si="278"/>
        <v>4.7828450549005586E-2</v>
      </c>
      <c r="K926" s="41"/>
    </row>
    <row r="927" spans="1:11" x14ac:dyDescent="0.25">
      <c r="A927" s="51"/>
      <c r="B927" s="43"/>
      <c r="C927" s="37"/>
      <c r="D927" s="37"/>
      <c r="E927" s="37"/>
      <c r="F927" s="37"/>
      <c r="G927" s="37"/>
      <c r="H927" s="37"/>
      <c r="I927" s="37"/>
      <c r="J927" s="44"/>
      <c r="K927" s="41"/>
    </row>
    <row r="928" spans="1:11" x14ac:dyDescent="0.25">
      <c r="A928" s="24" t="s">
        <v>101</v>
      </c>
      <c r="B928" s="43" t="s">
        <v>96</v>
      </c>
      <c r="C928" s="37">
        <f t="shared" ref="C928:I928" si="279">SUM(C915:C926)</f>
        <v>206783233.69011924</v>
      </c>
      <c r="D928" s="37">
        <f t="shared" si="279"/>
        <v>196921458.21408251</v>
      </c>
      <c r="E928" s="37">
        <f t="shared" si="279"/>
        <v>196997684.82975301</v>
      </c>
      <c r="F928" s="37">
        <f t="shared" si="279"/>
        <v>92580150.630744755</v>
      </c>
      <c r="G928" s="37">
        <f t="shared" si="279"/>
        <v>9558087.3033071067</v>
      </c>
      <c r="H928" s="37">
        <f t="shared" si="279"/>
        <v>227461.55705913118</v>
      </c>
      <c r="I928" s="37">
        <f t="shared" si="279"/>
        <v>9785548.8603662383</v>
      </c>
      <c r="J928" s="44">
        <f>(I928/C928)</f>
        <v>4.7322738336854936E-2</v>
      </c>
      <c r="K928" s="41"/>
    </row>
    <row r="929" spans="2:11" x14ac:dyDescent="0.25">
      <c r="B929" s="41"/>
      <c r="C929" s="41"/>
      <c r="D929" s="41"/>
      <c r="E929" s="41"/>
      <c r="F929" s="41"/>
      <c r="G929" s="41"/>
      <c r="H929" s="41"/>
      <c r="I929" s="41"/>
      <c r="J929" s="41"/>
      <c r="K929" s="41"/>
    </row>
    <row r="930" spans="2:11" x14ac:dyDescent="0.25">
      <c r="B930" s="41"/>
      <c r="C930" s="41"/>
      <c r="D930" s="41"/>
      <c r="E930" s="41"/>
      <c r="F930" s="41"/>
      <c r="G930" s="41"/>
      <c r="H930" s="41"/>
      <c r="I930" s="41"/>
      <c r="J930" s="41"/>
      <c r="K930" s="41"/>
    </row>
    <row r="931" spans="2:11" x14ac:dyDescent="0.25">
      <c r="B931" s="41"/>
      <c r="C931" s="41"/>
      <c r="D931" s="41"/>
      <c r="E931" s="41"/>
      <c r="F931" s="41"/>
      <c r="G931" s="41"/>
      <c r="H931" s="41"/>
      <c r="I931" s="41"/>
      <c r="J931" s="41"/>
      <c r="K931" s="41"/>
    </row>
    <row r="932" spans="2:11" x14ac:dyDescent="0.25">
      <c r="B932" s="41"/>
      <c r="C932" s="41"/>
      <c r="D932" s="41"/>
      <c r="E932" s="41"/>
      <c r="F932" s="41"/>
      <c r="G932" s="41"/>
      <c r="H932" s="41"/>
      <c r="I932" s="41"/>
      <c r="J932" s="41"/>
      <c r="K932" s="41"/>
    </row>
    <row r="933" spans="2:11" x14ac:dyDescent="0.25">
      <c r="B933" s="41"/>
      <c r="C933" s="41"/>
      <c r="D933" s="41"/>
      <c r="E933" s="41"/>
      <c r="F933" s="41"/>
      <c r="G933" s="41"/>
      <c r="H933" s="41"/>
      <c r="I933" s="41"/>
      <c r="J933" s="41"/>
      <c r="K933" s="41"/>
    </row>
    <row r="934" spans="2:11" x14ac:dyDescent="0.25">
      <c r="B934" s="41"/>
      <c r="C934" s="41"/>
      <c r="D934" s="41"/>
      <c r="E934" s="41"/>
      <c r="F934" s="41"/>
      <c r="G934" s="41"/>
      <c r="H934" s="41"/>
      <c r="I934" s="41"/>
      <c r="J934" s="41"/>
      <c r="K934" s="41"/>
    </row>
    <row r="935" spans="2:11" x14ac:dyDescent="0.25">
      <c r="B935" s="41"/>
      <c r="C935" s="41"/>
      <c r="D935" s="41"/>
      <c r="E935" s="41"/>
      <c r="F935" s="41"/>
      <c r="G935" s="41"/>
      <c r="H935" s="41"/>
      <c r="I935" s="41"/>
      <c r="J935" s="41"/>
      <c r="K935" s="41"/>
    </row>
    <row r="936" spans="2:11" x14ac:dyDescent="0.25">
      <c r="B936" s="41"/>
      <c r="C936" s="41"/>
      <c r="D936" s="41"/>
      <c r="E936" s="41"/>
      <c r="F936" s="41"/>
      <c r="G936" s="41"/>
      <c r="H936" s="41"/>
      <c r="I936" s="41"/>
      <c r="J936" s="41"/>
      <c r="K936" s="41"/>
    </row>
    <row r="937" spans="2:11" x14ac:dyDescent="0.25">
      <c r="B937" s="41"/>
      <c r="C937" s="41"/>
      <c r="D937" s="41"/>
      <c r="E937" s="41"/>
      <c r="F937" s="41"/>
      <c r="G937" s="41"/>
      <c r="H937" s="41"/>
      <c r="I937" s="41"/>
      <c r="J937" s="41"/>
      <c r="K937" s="41"/>
    </row>
    <row r="938" spans="2:11" x14ac:dyDescent="0.25">
      <c r="B938" s="41"/>
      <c r="C938" s="41"/>
      <c r="D938" s="41"/>
      <c r="E938" s="41"/>
      <c r="F938" s="41"/>
      <c r="G938" s="41"/>
      <c r="H938" s="41"/>
      <c r="I938" s="41"/>
      <c r="J938" s="41"/>
      <c r="K938" s="41"/>
    </row>
    <row r="939" spans="2:11" x14ac:dyDescent="0.25">
      <c r="B939" s="41"/>
      <c r="C939" s="41"/>
      <c r="D939" s="41"/>
      <c r="E939" s="41"/>
      <c r="F939" s="41"/>
      <c r="G939" s="41"/>
      <c r="H939" s="41"/>
      <c r="I939" s="41"/>
      <c r="J939" s="41"/>
      <c r="K939" s="41"/>
    </row>
    <row r="940" spans="2:11" x14ac:dyDescent="0.25">
      <c r="B940" s="41"/>
      <c r="C940" s="41"/>
      <c r="D940" s="41"/>
      <c r="E940" s="41"/>
      <c r="F940" s="41"/>
      <c r="G940" s="41"/>
      <c r="H940" s="41"/>
      <c r="I940" s="41"/>
      <c r="J940" s="41"/>
      <c r="K940" s="41"/>
    </row>
    <row r="941" spans="2:11" x14ac:dyDescent="0.25">
      <c r="B941" s="41"/>
      <c r="C941" s="41"/>
      <c r="D941" s="41"/>
      <c r="E941" s="41"/>
      <c r="F941" s="41"/>
      <c r="G941" s="41"/>
      <c r="H941" s="41"/>
      <c r="I941" s="41"/>
      <c r="J941" s="41"/>
      <c r="K941" s="41"/>
    </row>
    <row r="942" spans="2:11" x14ac:dyDescent="0.25">
      <c r="B942" s="41"/>
      <c r="C942" s="41"/>
      <c r="D942" s="41"/>
      <c r="E942" s="41"/>
      <c r="F942" s="41"/>
      <c r="G942" s="41"/>
      <c r="H942" s="41"/>
      <c r="I942" s="41"/>
      <c r="J942" s="41"/>
      <c r="K942" s="41"/>
    </row>
    <row r="943" spans="2:11" x14ac:dyDescent="0.25">
      <c r="B943" s="41"/>
      <c r="C943" s="41"/>
      <c r="D943" s="41"/>
      <c r="E943" s="41"/>
      <c r="F943" s="41"/>
      <c r="G943" s="41"/>
      <c r="H943" s="41"/>
      <c r="I943" s="41"/>
      <c r="J943" s="41"/>
      <c r="K943" s="41"/>
    </row>
    <row r="944" spans="2:11" x14ac:dyDescent="0.25">
      <c r="B944" s="41"/>
      <c r="C944" s="41"/>
      <c r="D944" s="41"/>
      <c r="E944" s="41"/>
      <c r="F944" s="41"/>
      <c r="G944" s="41"/>
      <c r="H944" s="41"/>
      <c r="I944" s="41"/>
      <c r="J944" s="41"/>
      <c r="K944" s="41"/>
    </row>
    <row r="945" spans="2:11" x14ac:dyDescent="0.25">
      <c r="B945" s="41"/>
      <c r="C945" s="41"/>
      <c r="D945" s="41"/>
      <c r="E945" s="41"/>
      <c r="F945" s="41"/>
      <c r="G945" s="41"/>
      <c r="H945" s="41"/>
      <c r="I945" s="41"/>
      <c r="J945" s="41"/>
      <c r="K945" s="41"/>
    </row>
    <row r="946" spans="2:11" x14ac:dyDescent="0.25">
      <c r="B946" s="41"/>
      <c r="C946" s="41"/>
      <c r="D946" s="41"/>
      <c r="E946" s="41"/>
      <c r="F946" s="41"/>
      <c r="G946" s="41"/>
      <c r="H946" s="41"/>
      <c r="I946" s="41"/>
      <c r="J946" s="41"/>
      <c r="K946" s="41"/>
    </row>
    <row r="947" spans="2:11" x14ac:dyDescent="0.25">
      <c r="B947" s="41"/>
      <c r="C947" s="41"/>
      <c r="D947" s="41"/>
      <c r="E947" s="41"/>
      <c r="F947" s="41"/>
      <c r="G947" s="41"/>
      <c r="H947" s="41"/>
      <c r="I947" s="41"/>
      <c r="J947" s="41"/>
      <c r="K947" s="41"/>
    </row>
    <row r="948" spans="2:11" x14ac:dyDescent="0.25">
      <c r="B948" s="41"/>
      <c r="C948" s="41"/>
      <c r="D948" s="41"/>
      <c r="E948" s="41"/>
      <c r="F948" s="41"/>
      <c r="G948" s="41"/>
      <c r="H948" s="41"/>
      <c r="I948" s="41"/>
      <c r="J948" s="41"/>
      <c r="K948" s="41"/>
    </row>
    <row r="949" spans="2:11" x14ac:dyDescent="0.25">
      <c r="B949" s="41"/>
      <c r="C949" s="41"/>
      <c r="D949" s="41"/>
      <c r="E949" s="41"/>
      <c r="F949" s="41"/>
      <c r="G949" s="41"/>
      <c r="H949" s="41"/>
      <c r="I949" s="41"/>
      <c r="J949" s="41"/>
      <c r="K949" s="41"/>
    </row>
    <row r="950" spans="2:11" x14ac:dyDescent="0.25">
      <c r="B950" s="41"/>
      <c r="C950" s="41"/>
      <c r="D950" s="41"/>
      <c r="E950" s="41"/>
      <c r="F950" s="41"/>
      <c r="G950" s="41"/>
      <c r="H950" s="41"/>
      <c r="I950" s="41"/>
      <c r="J950" s="41"/>
      <c r="K950" s="41"/>
    </row>
    <row r="951" spans="2:11" x14ac:dyDescent="0.25">
      <c r="B951" s="41"/>
      <c r="C951" s="41"/>
      <c r="D951" s="41"/>
      <c r="E951" s="41"/>
      <c r="F951" s="41"/>
      <c r="G951" s="41"/>
      <c r="H951" s="41"/>
      <c r="I951" s="41"/>
      <c r="J951" s="41"/>
      <c r="K951" s="41"/>
    </row>
    <row r="952" spans="2:11" x14ac:dyDescent="0.25">
      <c r="B952" s="41"/>
      <c r="C952" s="41"/>
      <c r="D952" s="41"/>
      <c r="E952" s="41"/>
      <c r="F952" s="41"/>
      <c r="G952" s="41"/>
      <c r="H952" s="41"/>
      <c r="I952" s="41"/>
      <c r="J952" s="41"/>
      <c r="K952" s="41"/>
    </row>
    <row r="953" spans="2:11" x14ac:dyDescent="0.25">
      <c r="B953" s="41"/>
      <c r="C953" s="41"/>
      <c r="D953" s="41"/>
      <c r="E953" s="41"/>
      <c r="F953" s="41"/>
      <c r="G953" s="41"/>
      <c r="H953" s="41"/>
      <c r="I953" s="41"/>
      <c r="J953" s="41"/>
      <c r="K953" s="41"/>
    </row>
    <row r="954" spans="2:11" x14ac:dyDescent="0.25">
      <c r="B954" s="41"/>
      <c r="C954" s="41"/>
      <c r="D954" s="41"/>
      <c r="E954" s="41"/>
      <c r="F954" s="41"/>
      <c r="G954" s="41"/>
      <c r="H954" s="41"/>
      <c r="I954" s="41"/>
      <c r="J954" s="41"/>
      <c r="K954" s="41"/>
    </row>
    <row r="955" spans="2:11" x14ac:dyDescent="0.25">
      <c r="B955" s="41"/>
      <c r="C955" s="41"/>
      <c r="D955" s="41"/>
      <c r="E955" s="41"/>
      <c r="F955" s="41"/>
      <c r="G955" s="41"/>
      <c r="H955" s="41"/>
      <c r="I955" s="41"/>
      <c r="J955" s="41"/>
      <c r="K955" s="41"/>
    </row>
    <row r="956" spans="2:11" x14ac:dyDescent="0.25">
      <c r="B956" s="41"/>
      <c r="C956" s="41"/>
      <c r="D956" s="41"/>
      <c r="E956" s="41"/>
      <c r="F956" s="41"/>
      <c r="G956" s="41"/>
      <c r="H956" s="41"/>
      <c r="I956" s="41"/>
      <c r="J956" s="41"/>
      <c r="K956" s="41"/>
    </row>
    <row r="957" spans="2:11" x14ac:dyDescent="0.25">
      <c r="B957" s="41"/>
      <c r="C957" s="41"/>
      <c r="D957" s="41"/>
      <c r="E957" s="41"/>
      <c r="F957" s="41"/>
      <c r="G957" s="41"/>
      <c r="H957" s="41"/>
      <c r="I957" s="41"/>
      <c r="J957" s="41"/>
      <c r="K957" s="41"/>
    </row>
    <row r="958" spans="2:11" x14ac:dyDescent="0.25">
      <c r="B958" s="41"/>
      <c r="C958" s="41"/>
      <c r="D958" s="41"/>
      <c r="E958" s="41"/>
      <c r="F958" s="41"/>
      <c r="G958" s="41"/>
      <c r="H958" s="41"/>
      <c r="I958" s="41"/>
      <c r="J958" s="41"/>
      <c r="K958" s="41"/>
    </row>
    <row r="959" spans="2:11" x14ac:dyDescent="0.25">
      <c r="B959" s="41"/>
      <c r="C959" s="41"/>
      <c r="D959" s="41"/>
      <c r="E959" s="41"/>
      <c r="F959" s="41"/>
      <c r="G959" s="41"/>
      <c r="H959" s="41"/>
      <c r="I959" s="41"/>
      <c r="J959" s="41"/>
      <c r="K959" s="41"/>
    </row>
    <row r="960" spans="2:11" x14ac:dyDescent="0.25">
      <c r="B960" s="41"/>
      <c r="C960" s="41"/>
      <c r="D960" s="41"/>
      <c r="E960" s="41"/>
      <c r="F960" s="41"/>
      <c r="G960" s="41"/>
      <c r="H960" s="41"/>
      <c r="I960" s="41"/>
      <c r="J960" s="41"/>
      <c r="K960" s="41"/>
    </row>
    <row r="961" spans="2:11" x14ac:dyDescent="0.25">
      <c r="B961" s="41"/>
      <c r="C961" s="41"/>
      <c r="D961" s="41"/>
      <c r="E961" s="41"/>
      <c r="F961" s="41"/>
      <c r="G961" s="41"/>
      <c r="H961" s="41"/>
      <c r="I961" s="41"/>
      <c r="J961" s="41"/>
      <c r="K961" s="41"/>
    </row>
    <row r="962" spans="2:11" x14ac:dyDescent="0.25">
      <c r="B962" s="41"/>
      <c r="C962" s="41"/>
      <c r="D962" s="41"/>
      <c r="E962" s="41"/>
      <c r="F962" s="41"/>
      <c r="G962" s="41"/>
      <c r="H962" s="41"/>
      <c r="I962" s="41"/>
      <c r="J962" s="41"/>
      <c r="K962" s="41"/>
    </row>
    <row r="963" spans="2:11" x14ac:dyDescent="0.25">
      <c r="B963" s="41"/>
      <c r="C963" s="41"/>
      <c r="D963" s="41"/>
      <c r="E963" s="41"/>
      <c r="F963" s="41"/>
      <c r="G963" s="41"/>
      <c r="H963" s="41"/>
      <c r="I963" s="41"/>
      <c r="J963" s="41"/>
      <c r="K963" s="41"/>
    </row>
    <row r="964" spans="2:11" x14ac:dyDescent="0.25">
      <c r="B964" s="41"/>
      <c r="C964" s="41"/>
      <c r="D964" s="41"/>
      <c r="E964" s="41"/>
      <c r="F964" s="41"/>
      <c r="G964" s="41"/>
      <c r="H964" s="41"/>
      <c r="I964" s="41"/>
      <c r="J964" s="41"/>
      <c r="K964" s="41"/>
    </row>
    <row r="965" spans="2:11" x14ac:dyDescent="0.25">
      <c r="B965" s="41"/>
      <c r="C965" s="41"/>
      <c r="D965" s="41"/>
      <c r="E965" s="41"/>
      <c r="F965" s="41"/>
      <c r="G965" s="41"/>
      <c r="H965" s="41"/>
      <c r="I965" s="41"/>
      <c r="J965" s="41"/>
      <c r="K965" s="41"/>
    </row>
    <row r="966" spans="2:11" x14ac:dyDescent="0.25">
      <c r="B966" s="41"/>
      <c r="C966" s="41"/>
      <c r="D966" s="41"/>
      <c r="E966" s="41"/>
      <c r="F966" s="41"/>
      <c r="G966" s="41"/>
      <c r="H966" s="41"/>
      <c r="I966" s="41"/>
      <c r="J966" s="41"/>
      <c r="K966" s="41"/>
    </row>
    <row r="967" spans="2:11" x14ac:dyDescent="0.25">
      <c r="B967" s="41"/>
      <c r="C967" s="41"/>
      <c r="D967" s="41"/>
      <c r="E967" s="41"/>
      <c r="F967" s="41"/>
      <c r="G967" s="41"/>
      <c r="H967" s="41"/>
      <c r="I967" s="41"/>
      <c r="J967" s="41"/>
      <c r="K967" s="41"/>
    </row>
    <row r="968" spans="2:11" x14ac:dyDescent="0.25">
      <c r="B968" s="41"/>
      <c r="C968" s="41"/>
      <c r="D968" s="41"/>
      <c r="E968" s="41"/>
      <c r="F968" s="41"/>
      <c r="G968" s="41"/>
      <c r="H968" s="41"/>
      <c r="I968" s="41"/>
      <c r="J968" s="41"/>
      <c r="K968" s="41"/>
    </row>
    <row r="969" spans="2:11" x14ac:dyDescent="0.25">
      <c r="B969" s="41"/>
      <c r="C969" s="41"/>
      <c r="D969" s="41"/>
      <c r="E969" s="41"/>
      <c r="F969" s="41"/>
      <c r="G969" s="41"/>
      <c r="H969" s="41"/>
      <c r="I969" s="41"/>
      <c r="J969" s="41"/>
      <c r="K969" s="41"/>
    </row>
    <row r="970" spans="2:11" x14ac:dyDescent="0.25">
      <c r="B970" s="41"/>
      <c r="C970" s="41"/>
      <c r="D970" s="41"/>
      <c r="E970" s="41"/>
      <c r="F970" s="41"/>
      <c r="G970" s="41"/>
      <c r="H970" s="41"/>
      <c r="I970" s="41"/>
      <c r="J970" s="41"/>
      <c r="K970" s="41"/>
    </row>
    <row r="971" spans="2:11" x14ac:dyDescent="0.25">
      <c r="B971" s="41"/>
      <c r="C971" s="41"/>
      <c r="D971" s="41"/>
      <c r="E971" s="41"/>
      <c r="F971" s="41"/>
      <c r="G971" s="41"/>
      <c r="H971" s="41"/>
      <c r="I971" s="41"/>
      <c r="J971" s="41"/>
      <c r="K971" s="41"/>
    </row>
    <row r="972" spans="2:11" x14ac:dyDescent="0.25">
      <c r="B972" s="41"/>
      <c r="C972" s="41"/>
      <c r="D972" s="41"/>
      <c r="E972" s="41"/>
      <c r="F972" s="41"/>
      <c r="G972" s="41"/>
      <c r="H972" s="41"/>
      <c r="I972" s="41"/>
      <c r="J972" s="41"/>
      <c r="K972" s="41"/>
    </row>
    <row r="973" spans="2:11" x14ac:dyDescent="0.25">
      <c r="B973" s="41"/>
      <c r="C973" s="41"/>
      <c r="D973" s="41"/>
      <c r="E973" s="41"/>
      <c r="F973" s="41"/>
      <c r="G973" s="41"/>
      <c r="H973" s="41"/>
      <c r="I973" s="41"/>
      <c r="J973" s="41"/>
      <c r="K973" s="41"/>
    </row>
    <row r="974" spans="2:11" x14ac:dyDescent="0.25">
      <c r="B974" s="41"/>
      <c r="C974" s="41"/>
      <c r="D974" s="41"/>
      <c r="E974" s="41"/>
      <c r="F974" s="41"/>
      <c r="G974" s="41"/>
      <c r="H974" s="41"/>
      <c r="I974" s="41"/>
      <c r="J974" s="41"/>
      <c r="K974" s="41"/>
    </row>
    <row r="975" spans="2:11" x14ac:dyDescent="0.25">
      <c r="B975" s="41"/>
      <c r="C975" s="41"/>
      <c r="D975" s="41"/>
      <c r="E975" s="41"/>
      <c r="F975" s="41"/>
      <c r="G975" s="41"/>
      <c r="H975" s="41"/>
      <c r="I975" s="41"/>
      <c r="J975" s="41"/>
      <c r="K975" s="41"/>
    </row>
    <row r="976" spans="2:11" x14ac:dyDescent="0.25">
      <c r="B976" s="41"/>
      <c r="C976" s="41"/>
      <c r="D976" s="41"/>
      <c r="E976" s="41"/>
      <c r="F976" s="41"/>
      <c r="G976" s="41"/>
      <c r="H976" s="41"/>
      <c r="I976" s="41"/>
      <c r="J976" s="41"/>
      <c r="K976" s="41"/>
    </row>
    <row r="977" spans="2:11" x14ac:dyDescent="0.25">
      <c r="B977" s="41"/>
      <c r="C977" s="41"/>
      <c r="D977" s="41"/>
      <c r="E977" s="41"/>
      <c r="F977" s="41"/>
      <c r="G977" s="41"/>
      <c r="H977" s="41"/>
      <c r="I977" s="41"/>
      <c r="J977" s="41"/>
      <c r="K977" s="41"/>
    </row>
    <row r="978" spans="2:11" x14ac:dyDescent="0.25">
      <c r="B978" s="41"/>
      <c r="C978" s="41"/>
      <c r="D978" s="41"/>
      <c r="E978" s="41"/>
      <c r="F978" s="41"/>
      <c r="G978" s="41"/>
      <c r="H978" s="41"/>
      <c r="I978" s="41"/>
      <c r="J978" s="41"/>
      <c r="K978" s="41"/>
    </row>
    <row r="979" spans="2:11" x14ac:dyDescent="0.25">
      <c r="B979" s="41"/>
      <c r="C979" s="41"/>
      <c r="D979" s="41"/>
      <c r="E979" s="41"/>
      <c r="F979" s="41"/>
      <c r="G979" s="41"/>
      <c r="H979" s="41"/>
      <c r="I979" s="41"/>
      <c r="J979" s="41"/>
      <c r="K979" s="41"/>
    </row>
    <row r="980" spans="2:11" x14ac:dyDescent="0.25">
      <c r="B980" s="41"/>
      <c r="C980" s="41"/>
      <c r="D980" s="41"/>
      <c r="E980" s="41"/>
      <c r="F980" s="41"/>
      <c r="G980" s="41"/>
      <c r="H980" s="41"/>
      <c r="I980" s="41"/>
      <c r="J980" s="41"/>
      <c r="K980" s="41"/>
    </row>
    <row r="981" spans="2:11" x14ac:dyDescent="0.25">
      <c r="B981" s="41"/>
      <c r="C981" s="41"/>
      <c r="D981" s="41"/>
      <c r="E981" s="41"/>
      <c r="F981" s="41"/>
      <c r="G981" s="41"/>
      <c r="H981" s="41"/>
      <c r="I981" s="41"/>
      <c r="J981" s="41"/>
      <c r="K981" s="41"/>
    </row>
    <row r="982" spans="2:11" x14ac:dyDescent="0.25">
      <c r="B982" s="41"/>
      <c r="C982" s="41"/>
      <c r="D982" s="41"/>
      <c r="E982" s="41"/>
      <c r="F982" s="41"/>
      <c r="G982" s="41"/>
      <c r="H982" s="41"/>
      <c r="I982" s="41"/>
      <c r="J982" s="41"/>
      <c r="K982" s="41"/>
    </row>
    <row r="983" spans="2:11" x14ac:dyDescent="0.25">
      <c r="B983" s="41"/>
      <c r="C983" s="41"/>
      <c r="D983" s="41"/>
      <c r="E983" s="41"/>
      <c r="F983" s="41"/>
      <c r="G983" s="41"/>
      <c r="H983" s="41"/>
      <c r="I983" s="41"/>
      <c r="J983" s="41"/>
      <c r="K983" s="41"/>
    </row>
    <row r="984" spans="2:11" x14ac:dyDescent="0.25">
      <c r="B984" s="41"/>
      <c r="C984" s="41"/>
      <c r="D984" s="41"/>
      <c r="E984" s="41"/>
      <c r="F984" s="41"/>
      <c r="G984" s="41"/>
      <c r="H984" s="41"/>
      <c r="I984" s="41"/>
      <c r="J984" s="41"/>
      <c r="K984" s="41"/>
    </row>
    <row r="985" spans="2:11" x14ac:dyDescent="0.25">
      <c r="B985" s="41"/>
      <c r="C985" s="41"/>
      <c r="D985" s="41"/>
      <c r="E985" s="41"/>
      <c r="F985" s="41"/>
      <c r="G985" s="41"/>
      <c r="H985" s="41"/>
      <c r="I985" s="41"/>
      <c r="J985" s="41"/>
      <c r="K985" s="41"/>
    </row>
    <row r="986" spans="2:11" x14ac:dyDescent="0.25">
      <c r="B986" s="41"/>
      <c r="C986" s="41"/>
      <c r="D986" s="41"/>
      <c r="E986" s="41"/>
      <c r="F986" s="41"/>
      <c r="G986" s="41"/>
      <c r="H986" s="41"/>
      <c r="I986" s="41"/>
      <c r="J986" s="41"/>
      <c r="K986" s="41"/>
    </row>
    <row r="987" spans="2:11" x14ac:dyDescent="0.25">
      <c r="B987" s="41"/>
      <c r="C987" s="41"/>
      <c r="D987" s="41"/>
      <c r="E987" s="41"/>
      <c r="F987" s="41"/>
      <c r="G987" s="41"/>
      <c r="H987" s="41"/>
      <c r="I987" s="41"/>
      <c r="J987" s="41"/>
      <c r="K987" s="41"/>
    </row>
    <row r="988" spans="2:11" x14ac:dyDescent="0.25">
      <c r="B988" s="41"/>
      <c r="C988" s="41"/>
      <c r="D988" s="41"/>
      <c r="E988" s="41"/>
      <c r="F988" s="41"/>
      <c r="G988" s="41"/>
      <c r="H988" s="41"/>
      <c r="I988" s="41"/>
      <c r="J988" s="41"/>
      <c r="K988" s="41"/>
    </row>
    <row r="989" spans="2:11" x14ac:dyDescent="0.25">
      <c r="B989" s="41"/>
      <c r="C989" s="41"/>
      <c r="D989" s="41"/>
      <c r="E989" s="41"/>
      <c r="F989" s="41"/>
      <c r="G989" s="41"/>
      <c r="H989" s="41"/>
      <c r="I989" s="41"/>
      <c r="J989" s="41"/>
      <c r="K989" s="41"/>
    </row>
    <row r="990" spans="2:11" x14ac:dyDescent="0.25">
      <c r="B990" s="41"/>
      <c r="C990" s="41"/>
      <c r="D990" s="41"/>
      <c r="E990" s="41"/>
      <c r="F990" s="41"/>
      <c r="G990" s="41"/>
      <c r="H990" s="41"/>
      <c r="I990" s="41"/>
      <c r="J990" s="41"/>
      <c r="K990" s="41"/>
    </row>
    <row r="991" spans="2:11" x14ac:dyDescent="0.25">
      <c r="B991" s="41"/>
      <c r="C991" s="41"/>
      <c r="D991" s="41"/>
      <c r="E991" s="41"/>
      <c r="F991" s="41"/>
      <c r="G991" s="41"/>
      <c r="H991" s="41"/>
      <c r="I991" s="41"/>
      <c r="J991" s="41"/>
      <c r="K991" s="41"/>
    </row>
    <row r="992" spans="2:11" x14ac:dyDescent="0.25">
      <c r="B992" s="41"/>
      <c r="C992" s="41"/>
      <c r="D992" s="41"/>
      <c r="E992" s="41"/>
      <c r="F992" s="41"/>
      <c r="G992" s="41"/>
      <c r="H992" s="41"/>
      <c r="I992" s="41"/>
      <c r="J992" s="41"/>
      <c r="K992" s="41"/>
    </row>
    <row r="993" spans="2:11" x14ac:dyDescent="0.25">
      <c r="B993" s="41"/>
      <c r="C993" s="41"/>
      <c r="D993" s="41"/>
      <c r="E993" s="41"/>
      <c r="F993" s="41"/>
      <c r="G993" s="41"/>
      <c r="H993" s="41"/>
      <c r="I993" s="41"/>
      <c r="J993" s="41"/>
      <c r="K993" s="41"/>
    </row>
    <row r="994" spans="2:11" x14ac:dyDescent="0.25">
      <c r="B994" s="41"/>
      <c r="C994" s="41"/>
      <c r="D994" s="41"/>
      <c r="E994" s="41"/>
      <c r="F994" s="41"/>
      <c r="G994" s="41"/>
      <c r="H994" s="41"/>
      <c r="I994" s="41"/>
      <c r="J994" s="41"/>
      <c r="K994" s="41"/>
    </row>
    <row r="995" spans="2:11" x14ac:dyDescent="0.25">
      <c r="B995" s="41"/>
      <c r="C995" s="41"/>
      <c r="D995" s="41"/>
      <c r="E995" s="41"/>
      <c r="F995" s="41"/>
      <c r="G995" s="41"/>
      <c r="H995" s="41"/>
      <c r="I995" s="41"/>
      <c r="J995" s="41"/>
      <c r="K995" s="41"/>
    </row>
    <row r="996" spans="2:11" x14ac:dyDescent="0.25">
      <c r="B996" s="41"/>
      <c r="C996" s="41"/>
      <c r="D996" s="41"/>
      <c r="E996" s="41"/>
      <c r="F996" s="41"/>
      <c r="G996" s="41"/>
      <c r="H996" s="41"/>
      <c r="I996" s="41"/>
      <c r="J996" s="41"/>
      <c r="K996" s="41"/>
    </row>
    <row r="997" spans="2:11" x14ac:dyDescent="0.25">
      <c r="B997" s="41"/>
      <c r="C997" s="41"/>
      <c r="D997" s="41"/>
      <c r="E997" s="41"/>
      <c r="F997" s="41"/>
      <c r="G997" s="41"/>
      <c r="H997" s="41"/>
      <c r="I997" s="41"/>
      <c r="J997" s="41"/>
      <c r="K997" s="41"/>
    </row>
    <row r="998" spans="2:11" x14ac:dyDescent="0.25">
      <c r="B998" s="41"/>
      <c r="C998" s="41"/>
      <c r="D998" s="41"/>
      <c r="E998" s="41"/>
      <c r="F998" s="41"/>
      <c r="G998" s="41"/>
      <c r="H998" s="41"/>
      <c r="I998" s="41"/>
      <c r="J998" s="41"/>
      <c r="K998" s="41"/>
    </row>
    <row r="999" spans="2:11" x14ac:dyDescent="0.25">
      <c r="B999" s="41"/>
      <c r="C999" s="41"/>
      <c r="D999" s="41"/>
      <c r="E999" s="41"/>
      <c r="F999" s="41"/>
      <c r="G999" s="41"/>
      <c r="H999" s="41"/>
      <c r="I999" s="41"/>
      <c r="J999" s="41"/>
      <c r="K999" s="41"/>
    </row>
    <row r="1000" spans="2:11" x14ac:dyDescent="0.25">
      <c r="B1000" s="41"/>
      <c r="C1000" s="41"/>
      <c r="D1000" s="41"/>
      <c r="E1000" s="41"/>
      <c r="F1000" s="41"/>
      <c r="G1000" s="41"/>
      <c r="H1000" s="41"/>
      <c r="I1000" s="41"/>
      <c r="J1000" s="41"/>
      <c r="K1000" s="41"/>
    </row>
    <row r="1001" spans="2:11" x14ac:dyDescent="0.25">
      <c r="B1001" s="41"/>
      <c r="C1001" s="41"/>
      <c r="D1001" s="41"/>
      <c r="E1001" s="41"/>
      <c r="F1001" s="41"/>
      <c r="G1001" s="41"/>
      <c r="H1001" s="41"/>
      <c r="I1001" s="41"/>
      <c r="J1001" s="41"/>
      <c r="K1001" s="41"/>
    </row>
    <row r="1002" spans="2:11" x14ac:dyDescent="0.25">
      <c r="B1002" s="41"/>
      <c r="C1002" s="41"/>
      <c r="D1002" s="41"/>
      <c r="E1002" s="41"/>
      <c r="F1002" s="41"/>
      <c r="G1002" s="41"/>
      <c r="H1002" s="41"/>
      <c r="I1002" s="41"/>
      <c r="J1002" s="41"/>
      <c r="K1002" s="41"/>
    </row>
    <row r="1003" spans="2:11" x14ac:dyDescent="0.25">
      <c r="B1003" s="41"/>
      <c r="C1003" s="41"/>
      <c r="D1003" s="41"/>
      <c r="E1003" s="41"/>
      <c r="F1003" s="41"/>
      <c r="G1003" s="41"/>
      <c r="H1003" s="41"/>
      <c r="I1003" s="41"/>
      <c r="J1003" s="41"/>
      <c r="K1003" s="41"/>
    </row>
    <row r="1004" spans="2:11" x14ac:dyDescent="0.25">
      <c r="B1004" s="41"/>
      <c r="C1004" s="41"/>
      <c r="D1004" s="41"/>
      <c r="E1004" s="41"/>
      <c r="F1004" s="41"/>
      <c r="G1004" s="41"/>
      <c r="H1004" s="41"/>
      <c r="I1004" s="41"/>
      <c r="J1004" s="41"/>
      <c r="K1004" s="41"/>
    </row>
    <row r="1005" spans="2:11" x14ac:dyDescent="0.25">
      <c r="B1005" s="41"/>
      <c r="C1005" s="41"/>
      <c r="D1005" s="41"/>
      <c r="E1005" s="41"/>
      <c r="F1005" s="41"/>
      <c r="G1005" s="41"/>
      <c r="H1005" s="41"/>
      <c r="I1005" s="41"/>
      <c r="J1005" s="41"/>
      <c r="K1005" s="41"/>
    </row>
    <row r="1006" spans="2:11" x14ac:dyDescent="0.25">
      <c r="B1006" s="41"/>
      <c r="C1006" s="41"/>
      <c r="D1006" s="41"/>
      <c r="E1006" s="41"/>
      <c r="F1006" s="41"/>
      <c r="G1006" s="41"/>
      <c r="H1006" s="41"/>
      <c r="I1006" s="41"/>
      <c r="J1006" s="41"/>
      <c r="K1006" s="41"/>
    </row>
    <row r="1007" spans="2:11" x14ac:dyDescent="0.25">
      <c r="B1007" s="41"/>
      <c r="C1007" s="41"/>
      <c r="D1007" s="41"/>
      <c r="E1007" s="41"/>
      <c r="F1007" s="41"/>
      <c r="G1007" s="41"/>
      <c r="H1007" s="41"/>
      <c r="I1007" s="41"/>
      <c r="J1007" s="41"/>
      <c r="K1007" s="41"/>
    </row>
    <row r="1008" spans="2:11" x14ac:dyDescent="0.25">
      <c r="B1008" s="41"/>
      <c r="C1008" s="41"/>
      <c r="D1008" s="41"/>
      <c r="E1008" s="41"/>
      <c r="F1008" s="41"/>
      <c r="G1008" s="41"/>
      <c r="H1008" s="41"/>
      <c r="I1008" s="41"/>
      <c r="J1008" s="41"/>
      <c r="K1008" s="41"/>
    </row>
    <row r="1009" spans="2:11" x14ac:dyDescent="0.25">
      <c r="B1009" s="41"/>
      <c r="C1009" s="41"/>
      <c r="D1009" s="41"/>
      <c r="E1009" s="41"/>
      <c r="F1009" s="41"/>
      <c r="G1009" s="41"/>
      <c r="H1009" s="41"/>
      <c r="I1009" s="41"/>
      <c r="J1009" s="41"/>
      <c r="K1009" s="41"/>
    </row>
    <row r="1010" spans="2:11" x14ac:dyDescent="0.25">
      <c r="B1010" s="41"/>
      <c r="C1010" s="41"/>
      <c r="D1010" s="41"/>
      <c r="E1010" s="41"/>
      <c r="F1010" s="41"/>
      <c r="G1010" s="41"/>
      <c r="H1010" s="41"/>
      <c r="I1010" s="41"/>
      <c r="J1010" s="41"/>
      <c r="K1010" s="41"/>
    </row>
    <row r="1011" spans="2:11" x14ac:dyDescent="0.25">
      <c r="B1011" s="41"/>
      <c r="C1011" s="41"/>
      <c r="D1011" s="41"/>
      <c r="E1011" s="41"/>
      <c r="F1011" s="41"/>
      <c r="G1011" s="41"/>
      <c r="H1011" s="41"/>
      <c r="I1011" s="41"/>
      <c r="J1011" s="41"/>
      <c r="K1011" s="41"/>
    </row>
    <row r="1012" spans="2:11" x14ac:dyDescent="0.25">
      <c r="B1012" s="41"/>
      <c r="C1012" s="41"/>
      <c r="D1012" s="41"/>
      <c r="E1012" s="41"/>
      <c r="F1012" s="41"/>
      <c r="G1012" s="41"/>
      <c r="H1012" s="41"/>
      <c r="I1012" s="41"/>
      <c r="J1012" s="41"/>
      <c r="K1012" s="41"/>
    </row>
    <row r="1013" spans="2:11" x14ac:dyDescent="0.25">
      <c r="B1013" s="41"/>
      <c r="C1013" s="41"/>
      <c r="D1013" s="41"/>
      <c r="E1013" s="41"/>
      <c r="F1013" s="41"/>
      <c r="G1013" s="41"/>
      <c r="H1013" s="41"/>
      <c r="I1013" s="41"/>
      <c r="J1013" s="41"/>
      <c r="K1013" s="41"/>
    </row>
    <row r="1014" spans="2:11" x14ac:dyDescent="0.25">
      <c r="B1014" s="41"/>
      <c r="C1014" s="41"/>
      <c r="D1014" s="41"/>
      <c r="E1014" s="41"/>
      <c r="F1014" s="41"/>
      <c r="G1014" s="41"/>
      <c r="H1014" s="41"/>
      <c r="I1014" s="41"/>
      <c r="J1014" s="41"/>
      <c r="K1014" s="41"/>
    </row>
    <row r="1015" spans="2:11" x14ac:dyDescent="0.25">
      <c r="B1015" s="41"/>
      <c r="C1015" s="41"/>
      <c r="D1015" s="41"/>
      <c r="E1015" s="41"/>
      <c r="F1015" s="41"/>
      <c r="G1015" s="41"/>
      <c r="H1015" s="41"/>
      <c r="I1015" s="41"/>
      <c r="J1015" s="41"/>
      <c r="K1015" s="41"/>
    </row>
    <row r="1016" spans="2:11" x14ac:dyDescent="0.25">
      <c r="B1016" s="41"/>
      <c r="C1016" s="41"/>
      <c r="D1016" s="41"/>
      <c r="E1016" s="41"/>
      <c r="F1016" s="41"/>
      <c r="G1016" s="41"/>
      <c r="H1016" s="41"/>
      <c r="I1016" s="41"/>
      <c r="J1016" s="41"/>
      <c r="K1016" s="41"/>
    </row>
    <row r="1017" spans="2:11" x14ac:dyDescent="0.25">
      <c r="B1017" s="41"/>
      <c r="C1017" s="41"/>
      <c r="D1017" s="41"/>
      <c r="E1017" s="41"/>
      <c r="F1017" s="41"/>
      <c r="G1017" s="41"/>
      <c r="H1017" s="41"/>
      <c r="I1017" s="41"/>
      <c r="J1017" s="41"/>
      <c r="K1017" s="41"/>
    </row>
    <row r="1018" spans="2:11" x14ac:dyDescent="0.25">
      <c r="B1018" s="41"/>
      <c r="C1018" s="41"/>
      <c r="D1018" s="41"/>
      <c r="E1018" s="41"/>
      <c r="F1018" s="41"/>
      <c r="G1018" s="41"/>
      <c r="H1018" s="41"/>
      <c r="I1018" s="41"/>
      <c r="J1018" s="41"/>
      <c r="K1018" s="41"/>
    </row>
    <row r="1019" spans="2:11" x14ac:dyDescent="0.25">
      <c r="B1019" s="41"/>
      <c r="C1019" s="41"/>
      <c r="D1019" s="41"/>
      <c r="E1019" s="41"/>
      <c r="F1019" s="41"/>
      <c r="G1019" s="41"/>
      <c r="H1019" s="41"/>
      <c r="I1019" s="41"/>
      <c r="J1019" s="41"/>
      <c r="K1019" s="41"/>
    </row>
    <row r="1020" spans="2:11" x14ac:dyDescent="0.25">
      <c r="B1020" s="41"/>
      <c r="C1020" s="41"/>
      <c r="D1020" s="41"/>
      <c r="E1020" s="41"/>
      <c r="F1020" s="41"/>
      <c r="G1020" s="41"/>
      <c r="H1020" s="41"/>
      <c r="I1020" s="41"/>
      <c r="J1020" s="41"/>
      <c r="K1020" s="41"/>
    </row>
    <row r="1021" spans="2:11" x14ac:dyDescent="0.25">
      <c r="B1021" s="41"/>
      <c r="C1021" s="41"/>
      <c r="D1021" s="41"/>
      <c r="E1021" s="41"/>
      <c r="F1021" s="41"/>
      <c r="G1021" s="41"/>
      <c r="H1021" s="41"/>
      <c r="I1021" s="41"/>
      <c r="J1021" s="41"/>
      <c r="K1021" s="41"/>
    </row>
    <row r="1022" spans="2:11" x14ac:dyDescent="0.25">
      <c r="B1022" s="41"/>
      <c r="C1022" s="41"/>
      <c r="D1022" s="41"/>
      <c r="E1022" s="41"/>
      <c r="F1022" s="41"/>
      <c r="G1022" s="41"/>
      <c r="H1022" s="41"/>
      <c r="I1022" s="41"/>
      <c r="J1022" s="41"/>
      <c r="K1022" s="41"/>
    </row>
    <row r="1023" spans="2:11" x14ac:dyDescent="0.25">
      <c r="B1023" s="41"/>
      <c r="C1023" s="41"/>
      <c r="D1023" s="41"/>
      <c r="E1023" s="41"/>
      <c r="F1023" s="41"/>
      <c r="G1023" s="41"/>
      <c r="H1023" s="41"/>
      <c r="I1023" s="41"/>
      <c r="J1023" s="41"/>
      <c r="K1023" s="41"/>
    </row>
    <row r="1024" spans="2:11" x14ac:dyDescent="0.25">
      <c r="B1024" s="41"/>
      <c r="C1024" s="41"/>
      <c r="D1024" s="41"/>
      <c r="E1024" s="41"/>
      <c r="F1024" s="41"/>
      <c r="G1024" s="41"/>
      <c r="H1024" s="41"/>
      <c r="I1024" s="41"/>
      <c r="J1024" s="41"/>
      <c r="K1024" s="41"/>
    </row>
    <row r="1025" spans="2:11" x14ac:dyDescent="0.25">
      <c r="B1025" s="41"/>
      <c r="C1025" s="41"/>
      <c r="D1025" s="41"/>
      <c r="E1025" s="41"/>
      <c r="F1025" s="41"/>
      <c r="G1025" s="41"/>
      <c r="H1025" s="41"/>
      <c r="I1025" s="41"/>
      <c r="J1025" s="41"/>
      <c r="K1025" s="41"/>
    </row>
    <row r="1026" spans="2:11" x14ac:dyDescent="0.25">
      <c r="B1026" s="41"/>
      <c r="C1026" s="41"/>
      <c r="D1026" s="41"/>
      <c r="E1026" s="41"/>
      <c r="F1026" s="41"/>
      <c r="G1026" s="41"/>
      <c r="H1026" s="41"/>
      <c r="I1026" s="41"/>
      <c r="J1026" s="41"/>
      <c r="K1026" s="41"/>
    </row>
    <row r="1027" spans="2:11" x14ac:dyDescent="0.25">
      <c r="B1027" s="41"/>
      <c r="C1027" s="41"/>
      <c r="D1027" s="41"/>
      <c r="E1027" s="41"/>
      <c r="F1027" s="41"/>
      <c r="G1027" s="41"/>
      <c r="H1027" s="41"/>
      <c r="I1027" s="41"/>
      <c r="J1027" s="41"/>
      <c r="K1027" s="41"/>
    </row>
    <row r="1028" spans="2:11" x14ac:dyDescent="0.25">
      <c r="B1028" s="41"/>
      <c r="C1028" s="41"/>
      <c r="D1028" s="41"/>
      <c r="E1028" s="41"/>
      <c r="F1028" s="41"/>
      <c r="G1028" s="41"/>
      <c r="H1028" s="41"/>
      <c r="I1028" s="41"/>
      <c r="J1028" s="41"/>
      <c r="K1028" s="41"/>
    </row>
    <row r="1029" spans="2:11" x14ac:dyDescent="0.25">
      <c r="B1029" s="41"/>
      <c r="C1029" s="41"/>
      <c r="D1029" s="41"/>
      <c r="E1029" s="41"/>
      <c r="F1029" s="41"/>
      <c r="G1029" s="41"/>
      <c r="H1029" s="41"/>
      <c r="I1029" s="41"/>
      <c r="J1029" s="41"/>
      <c r="K1029" s="41"/>
    </row>
    <row r="1030" spans="2:11" x14ac:dyDescent="0.25">
      <c r="B1030" s="41"/>
      <c r="C1030" s="41"/>
      <c r="D1030" s="41"/>
      <c r="E1030" s="41"/>
      <c r="F1030" s="41"/>
      <c r="G1030" s="41"/>
      <c r="H1030" s="41"/>
      <c r="I1030" s="41"/>
      <c r="J1030" s="41"/>
      <c r="K1030" s="41"/>
    </row>
    <row r="1031" spans="2:11" x14ac:dyDescent="0.25">
      <c r="B1031" s="41"/>
      <c r="C1031" s="41"/>
      <c r="D1031" s="41"/>
      <c r="E1031" s="41"/>
      <c r="F1031" s="41"/>
      <c r="G1031" s="41"/>
      <c r="H1031" s="41"/>
      <c r="I1031" s="41"/>
      <c r="J1031" s="41"/>
      <c r="K1031" s="41"/>
    </row>
    <row r="1032" spans="2:11" x14ac:dyDescent="0.25">
      <c r="B1032" s="41"/>
      <c r="C1032" s="41"/>
      <c r="D1032" s="41"/>
      <c r="E1032" s="41"/>
      <c r="F1032" s="41"/>
      <c r="G1032" s="41"/>
      <c r="H1032" s="41"/>
      <c r="I1032" s="41"/>
      <c r="J1032" s="41"/>
      <c r="K1032" s="41"/>
    </row>
    <row r="1033" spans="2:11" x14ac:dyDescent="0.25">
      <c r="B1033" s="41"/>
      <c r="C1033" s="41"/>
      <c r="D1033" s="41"/>
      <c r="E1033" s="41"/>
      <c r="F1033" s="41"/>
      <c r="G1033" s="41"/>
      <c r="H1033" s="41"/>
      <c r="I1033" s="41"/>
      <c r="J1033" s="41"/>
      <c r="K1033" s="41"/>
    </row>
    <row r="1034" spans="2:11" x14ac:dyDescent="0.25">
      <c r="B1034" s="41"/>
      <c r="C1034" s="41"/>
      <c r="D1034" s="41"/>
      <c r="E1034" s="41"/>
      <c r="F1034" s="41"/>
      <c r="G1034" s="41"/>
      <c r="H1034" s="41"/>
      <c r="I1034" s="41"/>
      <c r="J1034" s="41"/>
      <c r="K1034" s="41"/>
    </row>
    <row r="1035" spans="2:11" x14ac:dyDescent="0.25">
      <c r="B1035" s="41"/>
      <c r="C1035" s="41"/>
      <c r="D1035" s="41"/>
      <c r="E1035" s="41"/>
      <c r="F1035" s="41"/>
      <c r="G1035" s="41"/>
      <c r="H1035" s="41"/>
      <c r="I1035" s="41"/>
      <c r="J1035" s="41"/>
      <c r="K1035" s="41"/>
    </row>
    <row r="1036" spans="2:11" x14ac:dyDescent="0.25">
      <c r="B1036" s="41"/>
      <c r="C1036" s="41"/>
      <c r="D1036" s="41"/>
      <c r="E1036" s="41"/>
      <c r="F1036" s="41"/>
      <c r="G1036" s="41"/>
      <c r="H1036" s="41"/>
      <c r="I1036" s="41"/>
      <c r="J1036" s="41"/>
      <c r="K1036" s="41"/>
    </row>
    <row r="1037" spans="2:11" x14ac:dyDescent="0.25">
      <c r="B1037" s="41"/>
      <c r="C1037" s="41"/>
      <c r="D1037" s="41"/>
      <c r="E1037" s="41"/>
      <c r="F1037" s="41"/>
      <c r="G1037" s="41"/>
      <c r="H1037" s="41"/>
      <c r="I1037" s="41"/>
      <c r="J1037" s="41"/>
      <c r="K1037" s="41"/>
    </row>
    <row r="1038" spans="2:11" x14ac:dyDescent="0.25">
      <c r="B1038" s="41"/>
      <c r="C1038" s="41"/>
      <c r="D1038" s="41"/>
      <c r="E1038" s="41"/>
      <c r="F1038" s="41"/>
      <c r="G1038" s="41"/>
      <c r="H1038" s="41"/>
      <c r="I1038" s="41"/>
      <c r="J1038" s="41"/>
      <c r="K1038" s="41"/>
    </row>
    <row r="1039" spans="2:11" x14ac:dyDescent="0.25">
      <c r="B1039" s="41"/>
      <c r="C1039" s="41"/>
      <c r="D1039" s="41"/>
      <c r="E1039" s="41"/>
      <c r="F1039" s="41"/>
      <c r="G1039" s="41"/>
      <c r="H1039" s="41"/>
      <c r="I1039" s="41"/>
      <c r="J1039" s="41"/>
      <c r="K1039" s="41"/>
    </row>
    <row r="1040" spans="2:11" x14ac:dyDescent="0.25">
      <c r="B1040" s="41"/>
      <c r="C1040" s="41"/>
      <c r="D1040" s="41"/>
      <c r="E1040" s="41"/>
      <c r="F1040" s="41"/>
      <c r="G1040" s="41"/>
      <c r="H1040" s="41"/>
      <c r="I1040" s="41"/>
      <c r="J1040" s="41"/>
      <c r="K1040" s="41"/>
    </row>
    <row r="1041" spans="2:11" x14ac:dyDescent="0.25">
      <c r="B1041" s="41"/>
      <c r="C1041" s="41"/>
      <c r="D1041" s="41"/>
      <c r="E1041" s="41"/>
      <c r="F1041" s="41"/>
      <c r="G1041" s="41"/>
      <c r="H1041" s="41"/>
      <c r="I1041" s="41"/>
      <c r="J1041" s="41"/>
      <c r="K1041" s="41"/>
    </row>
    <row r="1042" spans="2:11" x14ac:dyDescent="0.25">
      <c r="B1042" s="41"/>
      <c r="C1042" s="41"/>
      <c r="D1042" s="41"/>
      <c r="E1042" s="41"/>
      <c r="F1042" s="41"/>
      <c r="G1042" s="41"/>
      <c r="H1042" s="41"/>
      <c r="I1042" s="41"/>
      <c r="J1042" s="41"/>
      <c r="K1042" s="41"/>
    </row>
    <row r="1043" spans="2:11" x14ac:dyDescent="0.25">
      <c r="B1043" s="41"/>
      <c r="C1043" s="41"/>
      <c r="D1043" s="41"/>
      <c r="E1043" s="41"/>
      <c r="F1043" s="41"/>
      <c r="G1043" s="41"/>
      <c r="H1043" s="41"/>
      <c r="I1043" s="41"/>
      <c r="J1043" s="41"/>
      <c r="K1043" s="41"/>
    </row>
    <row r="1044" spans="2:11" x14ac:dyDescent="0.25">
      <c r="B1044" s="41"/>
      <c r="C1044" s="41"/>
      <c r="D1044" s="41"/>
      <c r="E1044" s="41"/>
      <c r="F1044" s="41"/>
      <c r="G1044" s="41"/>
      <c r="H1044" s="41"/>
      <c r="I1044" s="41"/>
      <c r="J1044" s="41"/>
      <c r="K1044" s="41"/>
    </row>
    <row r="1045" spans="2:11" x14ac:dyDescent="0.25">
      <c r="B1045" s="41"/>
      <c r="C1045" s="41"/>
      <c r="D1045" s="41"/>
      <c r="E1045" s="41"/>
      <c r="F1045" s="41"/>
      <c r="G1045" s="41"/>
      <c r="H1045" s="41"/>
      <c r="I1045" s="41"/>
      <c r="J1045" s="41"/>
      <c r="K1045" s="41"/>
    </row>
    <row r="1046" spans="2:11" x14ac:dyDescent="0.25">
      <c r="B1046" s="41"/>
      <c r="C1046" s="41"/>
      <c r="D1046" s="41"/>
      <c r="E1046" s="41"/>
      <c r="F1046" s="41"/>
      <c r="G1046" s="41"/>
      <c r="H1046" s="41"/>
      <c r="I1046" s="41"/>
      <c r="J1046" s="41"/>
      <c r="K1046" s="41"/>
    </row>
    <row r="1047" spans="2:11" x14ac:dyDescent="0.25">
      <c r="B1047" s="41"/>
      <c r="C1047" s="41"/>
      <c r="D1047" s="41"/>
      <c r="E1047" s="41"/>
      <c r="F1047" s="41"/>
      <c r="G1047" s="41"/>
      <c r="H1047" s="41"/>
      <c r="I1047" s="41"/>
      <c r="J1047" s="41"/>
      <c r="K1047" s="41"/>
    </row>
    <row r="1048" spans="2:11" x14ac:dyDescent="0.25">
      <c r="B1048" s="41"/>
      <c r="C1048" s="41"/>
      <c r="D1048" s="41"/>
      <c r="E1048" s="41"/>
      <c r="F1048" s="41"/>
      <c r="G1048" s="41"/>
      <c r="H1048" s="41"/>
      <c r="I1048" s="41"/>
      <c r="J1048" s="41"/>
      <c r="K1048" s="41"/>
    </row>
    <row r="1049" spans="2:11" x14ac:dyDescent="0.25">
      <c r="B1049" s="41"/>
      <c r="C1049" s="41"/>
      <c r="D1049" s="41"/>
      <c r="E1049" s="41"/>
      <c r="F1049" s="41"/>
      <c r="G1049" s="41"/>
      <c r="H1049" s="41"/>
      <c r="I1049" s="41"/>
      <c r="J1049" s="41"/>
      <c r="K1049" s="41"/>
    </row>
    <row r="1050" spans="2:11" x14ac:dyDescent="0.25">
      <c r="B1050" s="41"/>
      <c r="C1050" s="41"/>
      <c r="D1050" s="41"/>
      <c r="E1050" s="41"/>
      <c r="F1050" s="41"/>
      <c r="G1050" s="41"/>
      <c r="H1050" s="41"/>
      <c r="I1050" s="41"/>
      <c r="J1050" s="41"/>
      <c r="K1050" s="41"/>
    </row>
    <row r="1051" spans="2:11" x14ac:dyDescent="0.25">
      <c r="B1051" s="41"/>
      <c r="C1051" s="41"/>
      <c r="D1051" s="41"/>
      <c r="E1051" s="41"/>
      <c r="F1051" s="41"/>
      <c r="G1051" s="41"/>
      <c r="H1051" s="41"/>
      <c r="I1051" s="41"/>
      <c r="J1051" s="41"/>
      <c r="K1051" s="41"/>
    </row>
    <row r="1052" spans="2:11" x14ac:dyDescent="0.25">
      <c r="B1052" s="41"/>
      <c r="C1052" s="41"/>
      <c r="D1052" s="41"/>
      <c r="E1052" s="41"/>
      <c r="F1052" s="41"/>
      <c r="G1052" s="41"/>
      <c r="H1052" s="41"/>
      <c r="I1052" s="41"/>
      <c r="J1052" s="41"/>
      <c r="K1052" s="41"/>
    </row>
    <row r="1053" spans="2:11" x14ac:dyDescent="0.25">
      <c r="B1053" s="41"/>
      <c r="C1053" s="41"/>
      <c r="D1053" s="41"/>
      <c r="E1053" s="41"/>
      <c r="F1053" s="41"/>
      <c r="G1053" s="41"/>
      <c r="H1053" s="41"/>
      <c r="I1053" s="41"/>
      <c r="J1053" s="41"/>
      <c r="K1053" s="41"/>
    </row>
    <row r="1054" spans="2:11" x14ac:dyDescent="0.25">
      <c r="B1054" s="41"/>
      <c r="C1054" s="41"/>
      <c r="D1054" s="41"/>
      <c r="E1054" s="41"/>
      <c r="F1054" s="41"/>
      <c r="G1054" s="41"/>
      <c r="H1054" s="41"/>
      <c r="I1054" s="41"/>
      <c r="J1054" s="41"/>
      <c r="K1054" s="41"/>
    </row>
    <row r="1055" spans="2:11" x14ac:dyDescent="0.25">
      <c r="B1055" s="41"/>
      <c r="C1055" s="41"/>
      <c r="D1055" s="41"/>
      <c r="E1055" s="41"/>
      <c r="F1055" s="41"/>
      <c r="G1055" s="41"/>
      <c r="H1055" s="41"/>
      <c r="I1055" s="41"/>
      <c r="J1055" s="41"/>
      <c r="K1055" s="41"/>
    </row>
    <row r="1056" spans="2:11" x14ac:dyDescent="0.25">
      <c r="B1056" s="41"/>
      <c r="C1056" s="41"/>
      <c r="D1056" s="41"/>
      <c r="E1056" s="41"/>
      <c r="F1056" s="41"/>
      <c r="G1056" s="41"/>
      <c r="H1056" s="41"/>
      <c r="I1056" s="41"/>
      <c r="J1056" s="41"/>
      <c r="K1056" s="41"/>
    </row>
    <row r="1057" spans="2:11" x14ac:dyDescent="0.25">
      <c r="B1057" s="41"/>
      <c r="C1057" s="41"/>
      <c r="D1057" s="41"/>
      <c r="E1057" s="41"/>
      <c r="F1057" s="41"/>
      <c r="G1057" s="41"/>
      <c r="H1057" s="41"/>
      <c r="I1057" s="41"/>
      <c r="J1057" s="41"/>
      <c r="K1057" s="41"/>
    </row>
    <row r="1058" spans="2:11" x14ac:dyDescent="0.25">
      <c r="B1058" s="41"/>
      <c r="C1058" s="41"/>
      <c r="D1058" s="41"/>
      <c r="E1058" s="41"/>
      <c r="F1058" s="41"/>
      <c r="G1058" s="41"/>
      <c r="H1058" s="41"/>
      <c r="I1058" s="41"/>
      <c r="J1058" s="41"/>
      <c r="K1058" s="41"/>
    </row>
    <row r="1059" spans="2:11" x14ac:dyDescent="0.25">
      <c r="B1059" s="41"/>
      <c r="C1059" s="41"/>
      <c r="D1059" s="41"/>
      <c r="E1059" s="41"/>
      <c r="F1059" s="41"/>
      <c r="G1059" s="41"/>
      <c r="H1059" s="41"/>
      <c r="I1059" s="41"/>
      <c r="J1059" s="41"/>
      <c r="K1059" s="41"/>
    </row>
    <row r="1060" spans="2:11" x14ac:dyDescent="0.25">
      <c r="B1060" s="41"/>
      <c r="C1060" s="41"/>
      <c r="D1060" s="41"/>
      <c r="E1060" s="41"/>
      <c r="F1060" s="41"/>
      <c r="G1060" s="41"/>
      <c r="H1060" s="41"/>
      <c r="I1060" s="41"/>
      <c r="J1060" s="41"/>
      <c r="K1060" s="41"/>
    </row>
    <row r="1061" spans="2:11" x14ac:dyDescent="0.25">
      <c r="B1061" s="41"/>
      <c r="C1061" s="41"/>
      <c r="D1061" s="41"/>
      <c r="E1061" s="41"/>
      <c r="F1061" s="41"/>
      <c r="G1061" s="41"/>
      <c r="H1061" s="41"/>
      <c r="I1061" s="41"/>
      <c r="J1061" s="41"/>
      <c r="K1061" s="41"/>
    </row>
    <row r="1062" spans="2:11" x14ac:dyDescent="0.25">
      <c r="B1062" s="41"/>
      <c r="C1062" s="41"/>
      <c r="D1062" s="41"/>
      <c r="E1062" s="41"/>
      <c r="F1062" s="41"/>
      <c r="G1062" s="41"/>
      <c r="H1062" s="41"/>
      <c r="I1062" s="41"/>
      <c r="J1062" s="41"/>
      <c r="K1062" s="41"/>
    </row>
    <row r="1063" spans="2:11" x14ac:dyDescent="0.25">
      <c r="B1063" s="41"/>
      <c r="C1063" s="41"/>
      <c r="D1063" s="41"/>
      <c r="E1063" s="41"/>
      <c r="F1063" s="41"/>
      <c r="G1063" s="41"/>
      <c r="H1063" s="41"/>
      <c r="I1063" s="41"/>
      <c r="J1063" s="41"/>
      <c r="K1063" s="41"/>
    </row>
    <row r="1064" spans="2:11" x14ac:dyDescent="0.25">
      <c r="B1064" s="41"/>
      <c r="C1064" s="41"/>
      <c r="D1064" s="41"/>
      <c r="E1064" s="41"/>
      <c r="F1064" s="41"/>
      <c r="G1064" s="41"/>
      <c r="H1064" s="41"/>
      <c r="I1064" s="41"/>
      <c r="J1064" s="41"/>
      <c r="K1064" s="41"/>
    </row>
    <row r="1065" spans="2:11" x14ac:dyDescent="0.25">
      <c r="B1065" s="41"/>
      <c r="C1065" s="41"/>
      <c r="D1065" s="41"/>
      <c r="E1065" s="41"/>
      <c r="F1065" s="41"/>
      <c r="G1065" s="41"/>
      <c r="H1065" s="41"/>
      <c r="I1065" s="41"/>
      <c r="J1065" s="41"/>
      <c r="K1065" s="41"/>
    </row>
    <row r="1066" spans="2:11" x14ac:dyDescent="0.25">
      <c r="B1066" s="41"/>
      <c r="C1066" s="41"/>
      <c r="D1066" s="41"/>
      <c r="E1066" s="41"/>
      <c r="F1066" s="41"/>
      <c r="G1066" s="41"/>
      <c r="H1066" s="41"/>
      <c r="I1066" s="41"/>
      <c r="J1066" s="41"/>
      <c r="K1066" s="41"/>
    </row>
    <row r="1067" spans="2:11" x14ac:dyDescent="0.25">
      <c r="B1067" s="41"/>
      <c r="C1067" s="41"/>
      <c r="D1067" s="41"/>
      <c r="E1067" s="41"/>
      <c r="F1067" s="41"/>
      <c r="G1067" s="41"/>
      <c r="H1067" s="41"/>
      <c r="I1067" s="41"/>
      <c r="J1067" s="41"/>
      <c r="K1067" s="41"/>
    </row>
    <row r="1068" spans="2:11" x14ac:dyDescent="0.25">
      <c r="B1068" s="41"/>
      <c r="C1068" s="41"/>
      <c r="D1068" s="41"/>
      <c r="E1068" s="41"/>
      <c r="F1068" s="41"/>
      <c r="G1068" s="41"/>
      <c r="H1068" s="41"/>
      <c r="I1068" s="41"/>
      <c r="J1068" s="41"/>
      <c r="K1068" s="41"/>
    </row>
    <row r="1069" spans="2:11" x14ac:dyDescent="0.25">
      <c r="B1069" s="41"/>
      <c r="C1069" s="41"/>
      <c r="D1069" s="41"/>
      <c r="E1069" s="41"/>
      <c r="F1069" s="41"/>
      <c r="G1069" s="41"/>
      <c r="H1069" s="41"/>
      <c r="I1069" s="41"/>
      <c r="J1069" s="41"/>
      <c r="K1069" s="41"/>
    </row>
    <row r="1070" spans="2:11" x14ac:dyDescent="0.25">
      <c r="B1070" s="41"/>
      <c r="C1070" s="41"/>
      <c r="D1070" s="41"/>
      <c r="E1070" s="41"/>
      <c r="F1070" s="41"/>
      <c r="G1070" s="41"/>
      <c r="H1070" s="41"/>
      <c r="I1070" s="41"/>
      <c r="J1070" s="41"/>
      <c r="K1070" s="41"/>
    </row>
    <row r="1071" spans="2:11" x14ac:dyDescent="0.25">
      <c r="B1071" s="41"/>
      <c r="C1071" s="41"/>
      <c r="D1071" s="41"/>
      <c r="E1071" s="41"/>
      <c r="F1071" s="41"/>
      <c r="G1071" s="41"/>
      <c r="H1071" s="41"/>
      <c r="I1071" s="41"/>
      <c r="J1071" s="41"/>
      <c r="K1071" s="41"/>
    </row>
    <row r="1072" spans="2:11" x14ac:dyDescent="0.25">
      <c r="B1072" s="41"/>
      <c r="C1072" s="41"/>
      <c r="D1072" s="41"/>
      <c r="E1072" s="41"/>
      <c r="F1072" s="41"/>
      <c r="G1072" s="41"/>
      <c r="H1072" s="41"/>
      <c r="I1072" s="41"/>
      <c r="J1072" s="41"/>
      <c r="K1072" s="41"/>
    </row>
    <row r="1073" spans="2:11" x14ac:dyDescent="0.25">
      <c r="B1073" s="41"/>
      <c r="C1073" s="41"/>
      <c r="D1073" s="41"/>
      <c r="E1073" s="41"/>
      <c r="F1073" s="41"/>
      <c r="G1073" s="41"/>
      <c r="H1073" s="41"/>
      <c r="I1073" s="41"/>
      <c r="J1073" s="41"/>
      <c r="K1073" s="41"/>
    </row>
    <row r="1074" spans="2:11" x14ac:dyDescent="0.25">
      <c r="B1074" s="41"/>
      <c r="C1074" s="41"/>
      <c r="D1074" s="41"/>
      <c r="E1074" s="41"/>
      <c r="F1074" s="41"/>
      <c r="G1074" s="41"/>
      <c r="H1074" s="41"/>
      <c r="I1074" s="41"/>
      <c r="J1074" s="41"/>
      <c r="K1074" s="41"/>
    </row>
    <row r="1075" spans="2:11" x14ac:dyDescent="0.25">
      <c r="B1075" s="41"/>
      <c r="C1075" s="41"/>
      <c r="D1075" s="41"/>
      <c r="E1075" s="41"/>
      <c r="F1075" s="41"/>
      <c r="G1075" s="41"/>
      <c r="H1075" s="41"/>
      <c r="I1075" s="41"/>
      <c r="J1075" s="41"/>
      <c r="K1075" s="41"/>
    </row>
    <row r="1076" spans="2:11" x14ac:dyDescent="0.25">
      <c r="B1076" s="41"/>
      <c r="C1076" s="41"/>
      <c r="D1076" s="41"/>
      <c r="E1076" s="41"/>
      <c r="F1076" s="41"/>
      <c r="G1076" s="41"/>
      <c r="H1076" s="41"/>
      <c r="I1076" s="41"/>
      <c r="J1076" s="41"/>
      <c r="K1076" s="41"/>
    </row>
    <row r="1077" spans="2:11" x14ac:dyDescent="0.25">
      <c r="B1077" s="41"/>
      <c r="C1077" s="41"/>
      <c r="D1077" s="41"/>
      <c r="E1077" s="41"/>
      <c r="F1077" s="41"/>
      <c r="G1077" s="41"/>
      <c r="H1077" s="41"/>
      <c r="I1077" s="41"/>
      <c r="J1077" s="41"/>
      <c r="K1077" s="41"/>
    </row>
    <row r="1078" spans="2:11" x14ac:dyDescent="0.25">
      <c r="B1078" s="41"/>
      <c r="C1078" s="41"/>
      <c r="D1078" s="41"/>
      <c r="E1078" s="41"/>
      <c r="F1078" s="41"/>
      <c r="G1078" s="41"/>
      <c r="H1078" s="41"/>
      <c r="I1078" s="41"/>
      <c r="J1078" s="41"/>
      <c r="K1078" s="41"/>
    </row>
    <row r="1079" spans="2:11" x14ac:dyDescent="0.25">
      <c r="B1079" s="41"/>
      <c r="C1079" s="41"/>
      <c r="D1079" s="41"/>
      <c r="E1079" s="41"/>
      <c r="F1079" s="41"/>
      <c r="G1079" s="41"/>
      <c r="H1079" s="41"/>
      <c r="I1079" s="41"/>
      <c r="J1079" s="41"/>
      <c r="K1079" s="41"/>
    </row>
    <row r="1080" spans="2:11" x14ac:dyDescent="0.25">
      <c r="B1080" s="41"/>
      <c r="C1080" s="41"/>
      <c r="D1080" s="41"/>
      <c r="E1080" s="41"/>
      <c r="F1080" s="41"/>
      <c r="G1080" s="41"/>
      <c r="H1080" s="41"/>
      <c r="I1080" s="41"/>
      <c r="J1080" s="41"/>
      <c r="K1080" s="41"/>
    </row>
    <row r="1081" spans="2:11" x14ac:dyDescent="0.25">
      <c r="B1081" s="41"/>
      <c r="C1081" s="41"/>
      <c r="D1081" s="41"/>
      <c r="E1081" s="41"/>
      <c r="F1081" s="41"/>
      <c r="G1081" s="41"/>
      <c r="H1081" s="41"/>
      <c r="I1081" s="41"/>
      <c r="J1081" s="41"/>
      <c r="K1081" s="41"/>
    </row>
    <row r="1082" spans="2:11" x14ac:dyDescent="0.25">
      <c r="B1082" s="41"/>
      <c r="C1082" s="41"/>
      <c r="D1082" s="41"/>
      <c r="E1082" s="41"/>
      <c r="F1082" s="41"/>
      <c r="G1082" s="41"/>
      <c r="H1082" s="41"/>
      <c r="I1082" s="41"/>
      <c r="J1082" s="41"/>
      <c r="K1082" s="41"/>
    </row>
    <row r="1083" spans="2:11" x14ac:dyDescent="0.25">
      <c r="B1083" s="41"/>
      <c r="C1083" s="41"/>
      <c r="D1083" s="41"/>
      <c r="E1083" s="41"/>
      <c r="F1083" s="41"/>
      <c r="G1083" s="41"/>
      <c r="H1083" s="41"/>
      <c r="I1083" s="41"/>
      <c r="J1083" s="41"/>
      <c r="K1083" s="41"/>
    </row>
    <row r="1084" spans="2:11" x14ac:dyDescent="0.25">
      <c r="B1084" s="41"/>
      <c r="C1084" s="41"/>
      <c r="D1084" s="41"/>
      <c r="E1084" s="41"/>
      <c r="F1084" s="41"/>
      <c r="G1084" s="41"/>
      <c r="H1084" s="41"/>
      <c r="I1084" s="41"/>
      <c r="J1084" s="41"/>
      <c r="K1084" s="41"/>
    </row>
    <row r="1085" spans="2:11" x14ac:dyDescent="0.25">
      <c r="B1085" s="41"/>
      <c r="C1085" s="41"/>
      <c r="D1085" s="41"/>
      <c r="E1085" s="41"/>
      <c r="F1085" s="41"/>
      <c r="G1085" s="41"/>
      <c r="H1085" s="41"/>
      <c r="I1085" s="41"/>
      <c r="J1085" s="41"/>
      <c r="K1085" s="41"/>
    </row>
    <row r="1086" spans="2:11" x14ac:dyDescent="0.25">
      <c r="B1086" s="41"/>
      <c r="C1086" s="41"/>
      <c r="D1086" s="41"/>
      <c r="E1086" s="41"/>
      <c r="F1086" s="41"/>
      <c r="G1086" s="41"/>
      <c r="H1086" s="41"/>
      <c r="I1086" s="41"/>
      <c r="J1086" s="41"/>
      <c r="K1086" s="41"/>
    </row>
    <row r="1087" spans="2:11" x14ac:dyDescent="0.25">
      <c r="B1087" s="41"/>
      <c r="C1087" s="41"/>
      <c r="D1087" s="41"/>
      <c r="E1087" s="41"/>
      <c r="F1087" s="41"/>
      <c r="G1087" s="41"/>
      <c r="H1087" s="41"/>
      <c r="I1087" s="41"/>
      <c r="J1087" s="41"/>
      <c r="K1087" s="41"/>
    </row>
    <row r="1088" spans="2:11" x14ac:dyDescent="0.25">
      <c r="B1088" s="41"/>
      <c r="C1088" s="41"/>
      <c r="D1088" s="41"/>
      <c r="E1088" s="41"/>
      <c r="F1088" s="41"/>
      <c r="G1088" s="41"/>
      <c r="H1088" s="41"/>
      <c r="I1088" s="41"/>
      <c r="J1088" s="41"/>
      <c r="K1088" s="41"/>
    </row>
    <row r="1089" spans="2:11" x14ac:dyDescent="0.25">
      <c r="B1089" s="41"/>
      <c r="C1089" s="41"/>
      <c r="D1089" s="41"/>
      <c r="E1089" s="41"/>
      <c r="F1089" s="41"/>
      <c r="G1089" s="41"/>
      <c r="H1089" s="41"/>
      <c r="I1089" s="41"/>
      <c r="J1089" s="41"/>
      <c r="K1089" s="41"/>
    </row>
    <row r="1090" spans="2:11" x14ac:dyDescent="0.25">
      <c r="B1090" s="41"/>
      <c r="C1090" s="41"/>
      <c r="D1090" s="41"/>
      <c r="E1090" s="41"/>
      <c r="F1090" s="41"/>
      <c r="G1090" s="41"/>
      <c r="H1090" s="41"/>
      <c r="I1090" s="41"/>
      <c r="J1090" s="41"/>
      <c r="K1090" s="41"/>
    </row>
    <row r="1091" spans="2:11" x14ac:dyDescent="0.25">
      <c r="B1091" s="41"/>
      <c r="C1091" s="41"/>
      <c r="D1091" s="41"/>
      <c r="E1091" s="41"/>
      <c r="F1091" s="41"/>
      <c r="G1091" s="41"/>
      <c r="H1091" s="41"/>
      <c r="I1091" s="41"/>
      <c r="J1091" s="41"/>
      <c r="K1091" s="41"/>
    </row>
    <row r="1092" spans="2:11" x14ac:dyDescent="0.25">
      <c r="B1092" s="41"/>
      <c r="C1092" s="41"/>
      <c r="D1092" s="41"/>
      <c r="E1092" s="41"/>
      <c r="F1092" s="41"/>
      <c r="G1092" s="41"/>
      <c r="H1092" s="41"/>
      <c r="I1092" s="41"/>
      <c r="J1092" s="41"/>
      <c r="K1092" s="41"/>
    </row>
    <row r="1093" spans="2:11" x14ac:dyDescent="0.25">
      <c r="B1093" s="41"/>
      <c r="C1093" s="41"/>
      <c r="D1093" s="41"/>
      <c r="E1093" s="41"/>
      <c r="F1093" s="41"/>
      <c r="G1093" s="41"/>
      <c r="H1093" s="41"/>
      <c r="I1093" s="41"/>
      <c r="J1093" s="41"/>
      <c r="K1093" s="41"/>
    </row>
    <row r="1094" spans="2:11" x14ac:dyDescent="0.25">
      <c r="B1094" s="41"/>
      <c r="C1094" s="41"/>
      <c r="D1094" s="41"/>
      <c r="E1094" s="41"/>
      <c r="F1094" s="41"/>
      <c r="G1094" s="41"/>
      <c r="H1094" s="41"/>
      <c r="I1094" s="41"/>
      <c r="J1094" s="41"/>
      <c r="K1094" s="41"/>
    </row>
    <row r="1095" spans="2:11" x14ac:dyDescent="0.25">
      <c r="B1095" s="41"/>
      <c r="C1095" s="41"/>
      <c r="D1095" s="41"/>
      <c r="E1095" s="41"/>
      <c r="F1095" s="41"/>
      <c r="G1095" s="41"/>
      <c r="H1095" s="41"/>
      <c r="I1095" s="41"/>
      <c r="J1095" s="41"/>
      <c r="K1095" s="41"/>
    </row>
    <row r="1096" spans="2:11" x14ac:dyDescent="0.25">
      <c r="B1096" s="41"/>
      <c r="C1096" s="41"/>
      <c r="D1096" s="41"/>
      <c r="E1096" s="41"/>
      <c r="F1096" s="41"/>
      <c r="G1096" s="41"/>
      <c r="H1096" s="41"/>
      <c r="I1096" s="41"/>
      <c r="J1096" s="41"/>
      <c r="K1096" s="41"/>
    </row>
    <row r="1097" spans="2:11" x14ac:dyDescent="0.25">
      <c r="B1097" s="41"/>
      <c r="C1097" s="41"/>
      <c r="D1097" s="41"/>
      <c r="E1097" s="41"/>
      <c r="F1097" s="41"/>
      <c r="G1097" s="41"/>
      <c r="H1097" s="41"/>
      <c r="I1097" s="41"/>
      <c r="J1097" s="41"/>
      <c r="K1097" s="41"/>
    </row>
    <row r="1098" spans="2:11" x14ac:dyDescent="0.25">
      <c r="B1098" s="41"/>
      <c r="C1098" s="41"/>
      <c r="D1098" s="41"/>
      <c r="E1098" s="41"/>
      <c r="F1098" s="41"/>
      <c r="G1098" s="41"/>
      <c r="H1098" s="41"/>
      <c r="I1098" s="41"/>
      <c r="J1098" s="41"/>
      <c r="K1098" s="41"/>
    </row>
    <row r="1099" spans="2:11" x14ac:dyDescent="0.25">
      <c r="B1099" s="41"/>
      <c r="C1099" s="41"/>
      <c r="D1099" s="41"/>
      <c r="E1099" s="41"/>
      <c r="F1099" s="41"/>
      <c r="G1099" s="41"/>
      <c r="H1099" s="41"/>
      <c r="I1099" s="41"/>
      <c r="J1099" s="41"/>
      <c r="K1099" s="41"/>
    </row>
    <row r="1100" spans="2:11" x14ac:dyDescent="0.25">
      <c r="B1100" s="41"/>
      <c r="C1100" s="41"/>
      <c r="D1100" s="41"/>
      <c r="E1100" s="41"/>
      <c r="F1100" s="41"/>
      <c r="G1100" s="41"/>
      <c r="H1100" s="41"/>
      <c r="I1100" s="41"/>
      <c r="J1100" s="41"/>
      <c r="K1100" s="41"/>
    </row>
    <row r="1101" spans="2:11" x14ac:dyDescent="0.25">
      <c r="B1101" s="41"/>
      <c r="C1101" s="41"/>
      <c r="D1101" s="41"/>
      <c r="E1101" s="41"/>
      <c r="F1101" s="41"/>
      <c r="G1101" s="41"/>
      <c r="H1101" s="41"/>
      <c r="I1101" s="41"/>
      <c r="J1101" s="41"/>
      <c r="K1101" s="41"/>
    </row>
    <row r="1102" spans="2:11" x14ac:dyDescent="0.25">
      <c r="B1102" s="41"/>
      <c r="C1102" s="41"/>
      <c r="D1102" s="41"/>
      <c r="E1102" s="41"/>
      <c r="F1102" s="41"/>
      <c r="G1102" s="41"/>
      <c r="H1102" s="41"/>
      <c r="I1102" s="41"/>
      <c r="J1102" s="41"/>
      <c r="K1102" s="41"/>
    </row>
    <row r="1103" spans="2:11" x14ac:dyDescent="0.25">
      <c r="B1103" s="41"/>
      <c r="C1103" s="41"/>
      <c r="D1103" s="41"/>
      <c r="E1103" s="41"/>
      <c r="F1103" s="41"/>
      <c r="G1103" s="41"/>
      <c r="H1103" s="41"/>
      <c r="I1103" s="41"/>
      <c r="J1103" s="41"/>
      <c r="K1103" s="41"/>
    </row>
    <row r="1104" spans="2:11" x14ac:dyDescent="0.25">
      <c r="B1104" s="41"/>
      <c r="C1104" s="41"/>
      <c r="D1104" s="41"/>
      <c r="E1104" s="41"/>
      <c r="F1104" s="41"/>
      <c r="G1104" s="41"/>
      <c r="H1104" s="41"/>
      <c r="I1104" s="41"/>
      <c r="J1104" s="41"/>
      <c r="K1104" s="41"/>
    </row>
    <row r="1105" spans="2:11" x14ac:dyDescent="0.25">
      <c r="B1105" s="41"/>
      <c r="C1105" s="41"/>
      <c r="D1105" s="41"/>
      <c r="E1105" s="41"/>
      <c r="F1105" s="41"/>
      <c r="G1105" s="41"/>
      <c r="H1105" s="41"/>
      <c r="I1105" s="41"/>
      <c r="J1105" s="41"/>
      <c r="K1105" s="41"/>
    </row>
    <row r="1106" spans="2:11" x14ac:dyDescent="0.25">
      <c r="B1106" s="41"/>
      <c r="C1106" s="41"/>
      <c r="D1106" s="41"/>
      <c r="E1106" s="41"/>
      <c r="F1106" s="41"/>
      <c r="G1106" s="41"/>
      <c r="H1106" s="41"/>
      <c r="I1106" s="41"/>
      <c r="J1106" s="41"/>
      <c r="K1106" s="41"/>
    </row>
    <row r="1107" spans="2:11" x14ac:dyDescent="0.25">
      <c r="B1107" s="41"/>
      <c r="C1107" s="41"/>
      <c r="D1107" s="41"/>
      <c r="E1107" s="41"/>
      <c r="F1107" s="41"/>
      <c r="G1107" s="41"/>
      <c r="H1107" s="41"/>
      <c r="I1107" s="41"/>
      <c r="J1107" s="41"/>
      <c r="K1107" s="41"/>
    </row>
    <row r="1108" spans="2:11" x14ac:dyDescent="0.25">
      <c r="B1108" s="41"/>
      <c r="C1108" s="41"/>
      <c r="D1108" s="41"/>
      <c r="E1108" s="41"/>
      <c r="F1108" s="41"/>
      <c r="G1108" s="41"/>
      <c r="H1108" s="41"/>
      <c r="I1108" s="41"/>
      <c r="J1108" s="41"/>
      <c r="K1108" s="41"/>
    </row>
    <row r="1109" spans="2:11" x14ac:dyDescent="0.25">
      <c r="B1109" s="41"/>
      <c r="C1109" s="41"/>
      <c r="D1109" s="41"/>
      <c r="E1109" s="41"/>
      <c r="F1109" s="41"/>
      <c r="G1109" s="41"/>
      <c r="H1109" s="41"/>
      <c r="I1109" s="41"/>
      <c r="J1109" s="41"/>
      <c r="K1109" s="41"/>
    </row>
    <row r="1110" spans="2:11" x14ac:dyDescent="0.25">
      <c r="B1110" s="41"/>
      <c r="C1110" s="41"/>
      <c r="D1110" s="41"/>
      <c r="E1110" s="41"/>
      <c r="F1110" s="41"/>
      <c r="G1110" s="41"/>
      <c r="H1110" s="41"/>
      <c r="I1110" s="41"/>
      <c r="J1110" s="41"/>
      <c r="K1110" s="41"/>
    </row>
    <row r="1111" spans="2:11" x14ac:dyDescent="0.25">
      <c r="B1111" s="41"/>
      <c r="C1111" s="41"/>
      <c r="D1111" s="41"/>
      <c r="E1111" s="41"/>
      <c r="F1111" s="41"/>
      <c r="G1111" s="41"/>
      <c r="H1111" s="41"/>
      <c r="I1111" s="41"/>
      <c r="J1111" s="41"/>
      <c r="K1111" s="41"/>
    </row>
    <row r="1112" spans="2:11" x14ac:dyDescent="0.25">
      <c r="B1112" s="41"/>
      <c r="C1112" s="41"/>
      <c r="D1112" s="41"/>
      <c r="E1112" s="41"/>
      <c r="F1112" s="41"/>
      <c r="G1112" s="41"/>
      <c r="H1112" s="41"/>
      <c r="I1112" s="41"/>
      <c r="J1112" s="41"/>
      <c r="K1112" s="41"/>
    </row>
    <row r="1113" spans="2:11" x14ac:dyDescent="0.25">
      <c r="B1113" s="41"/>
      <c r="C1113" s="41"/>
      <c r="D1113" s="41"/>
      <c r="E1113" s="41"/>
      <c r="F1113" s="41"/>
      <c r="G1113" s="41"/>
      <c r="H1113" s="41"/>
      <c r="I1113" s="41"/>
      <c r="J1113" s="41"/>
      <c r="K1113" s="41"/>
    </row>
    <row r="1114" spans="2:11" x14ac:dyDescent="0.25">
      <c r="B1114" s="41"/>
      <c r="C1114" s="41"/>
      <c r="D1114" s="41"/>
      <c r="E1114" s="41"/>
      <c r="F1114" s="41"/>
      <c r="G1114" s="41"/>
      <c r="H1114" s="41"/>
      <c r="I1114" s="41"/>
      <c r="J1114" s="41"/>
      <c r="K1114" s="41"/>
    </row>
    <row r="1115" spans="2:11" x14ac:dyDescent="0.25">
      <c r="B1115" s="41"/>
      <c r="C1115" s="41"/>
      <c r="D1115" s="41"/>
      <c r="E1115" s="41"/>
      <c r="F1115" s="41"/>
      <c r="G1115" s="41"/>
      <c r="H1115" s="41"/>
      <c r="I1115" s="41"/>
      <c r="J1115" s="41"/>
      <c r="K1115" s="41"/>
    </row>
    <row r="1116" spans="2:11" x14ac:dyDescent="0.25">
      <c r="B1116" s="41"/>
      <c r="C1116" s="41"/>
      <c r="D1116" s="41"/>
      <c r="E1116" s="41"/>
      <c r="F1116" s="41"/>
      <c r="G1116" s="41"/>
      <c r="H1116" s="41"/>
      <c r="I1116" s="41"/>
      <c r="J1116" s="41"/>
      <c r="K1116" s="41"/>
    </row>
    <row r="1117" spans="2:11" x14ac:dyDescent="0.25">
      <c r="B1117" s="41"/>
      <c r="C1117" s="41"/>
      <c r="D1117" s="41"/>
      <c r="E1117" s="41"/>
      <c r="F1117" s="41"/>
      <c r="G1117" s="41"/>
      <c r="H1117" s="41"/>
      <c r="I1117" s="41"/>
      <c r="J1117" s="41"/>
      <c r="K1117" s="41"/>
    </row>
    <row r="1118" spans="2:11" x14ac:dyDescent="0.25">
      <c r="B1118" s="41"/>
      <c r="C1118" s="41"/>
      <c r="D1118" s="41"/>
      <c r="E1118" s="41"/>
      <c r="F1118" s="41"/>
      <c r="G1118" s="41"/>
      <c r="H1118" s="41"/>
      <c r="I1118" s="41"/>
      <c r="J1118" s="41"/>
      <c r="K1118" s="41"/>
    </row>
    <row r="1119" spans="2:11" x14ac:dyDescent="0.25">
      <c r="B1119" s="41"/>
      <c r="C1119" s="41"/>
      <c r="D1119" s="41"/>
      <c r="E1119" s="41"/>
      <c r="F1119" s="41"/>
      <c r="G1119" s="41"/>
      <c r="H1119" s="41"/>
      <c r="I1119" s="41"/>
      <c r="J1119" s="41"/>
      <c r="K1119" s="41"/>
    </row>
    <row r="1120" spans="2:11" x14ac:dyDescent="0.25">
      <c r="B1120" s="41"/>
      <c r="C1120" s="41"/>
      <c r="D1120" s="41"/>
      <c r="E1120" s="41"/>
      <c r="F1120" s="41"/>
      <c r="G1120" s="41"/>
      <c r="H1120" s="41"/>
      <c r="I1120" s="41"/>
      <c r="J1120" s="41"/>
      <c r="K1120" s="41"/>
    </row>
    <row r="1121" spans="2:11" x14ac:dyDescent="0.25">
      <c r="B1121" s="41"/>
      <c r="C1121" s="41"/>
      <c r="D1121" s="41"/>
      <c r="E1121" s="41"/>
      <c r="F1121" s="41"/>
      <c r="G1121" s="41"/>
      <c r="H1121" s="41"/>
      <c r="I1121" s="41"/>
      <c r="J1121" s="41"/>
      <c r="K1121" s="41"/>
    </row>
    <row r="1122" spans="2:11" x14ac:dyDescent="0.25">
      <c r="B1122" s="41"/>
      <c r="C1122" s="41"/>
      <c r="D1122" s="41"/>
      <c r="E1122" s="41"/>
      <c r="F1122" s="41"/>
      <c r="G1122" s="41"/>
      <c r="H1122" s="41"/>
      <c r="I1122" s="41"/>
      <c r="J1122" s="41"/>
      <c r="K1122" s="41"/>
    </row>
    <row r="1123" spans="2:11" x14ac:dyDescent="0.25">
      <c r="B1123" s="41"/>
      <c r="C1123" s="41"/>
      <c r="D1123" s="41"/>
      <c r="E1123" s="41"/>
      <c r="F1123" s="41"/>
      <c r="G1123" s="41"/>
      <c r="H1123" s="41"/>
      <c r="I1123" s="41"/>
      <c r="J1123" s="41"/>
      <c r="K1123" s="41"/>
    </row>
    <row r="1124" spans="2:11" x14ac:dyDescent="0.25">
      <c r="B1124" s="41"/>
      <c r="C1124" s="41"/>
      <c r="D1124" s="41"/>
      <c r="E1124" s="41"/>
      <c r="F1124" s="41"/>
      <c r="G1124" s="41"/>
      <c r="H1124" s="41"/>
      <c r="I1124" s="41"/>
      <c r="J1124" s="41"/>
      <c r="K1124" s="41"/>
    </row>
    <row r="1125" spans="2:11" x14ac:dyDescent="0.25">
      <c r="B1125" s="41"/>
      <c r="C1125" s="41"/>
      <c r="D1125" s="41"/>
      <c r="E1125" s="41"/>
      <c r="F1125" s="41"/>
      <c r="G1125" s="41"/>
      <c r="H1125" s="41"/>
      <c r="I1125" s="41"/>
      <c r="J1125" s="41"/>
      <c r="K1125" s="41"/>
    </row>
    <row r="1126" spans="2:11" x14ac:dyDescent="0.25">
      <c r="B1126" s="41"/>
      <c r="C1126" s="41"/>
      <c r="D1126" s="41"/>
      <c r="E1126" s="41"/>
      <c r="F1126" s="41"/>
      <c r="G1126" s="41"/>
      <c r="H1126" s="41"/>
      <c r="I1126" s="41"/>
      <c r="J1126" s="41"/>
      <c r="K1126" s="41"/>
    </row>
    <row r="1127" spans="2:11" x14ac:dyDescent="0.25">
      <c r="B1127" s="41"/>
      <c r="C1127" s="41"/>
      <c r="D1127" s="41"/>
      <c r="E1127" s="41"/>
      <c r="F1127" s="41"/>
      <c r="G1127" s="41"/>
      <c r="H1127" s="41"/>
      <c r="I1127" s="41"/>
      <c r="J1127" s="41"/>
      <c r="K1127" s="41"/>
    </row>
    <row r="1128" spans="2:11" x14ac:dyDescent="0.25">
      <c r="B1128" s="41"/>
      <c r="C1128" s="41"/>
      <c r="D1128" s="41"/>
      <c r="E1128" s="41"/>
      <c r="F1128" s="41"/>
      <c r="G1128" s="41"/>
      <c r="H1128" s="41"/>
      <c r="I1128" s="41"/>
      <c r="J1128" s="41"/>
      <c r="K1128" s="41"/>
    </row>
    <row r="1129" spans="2:11" x14ac:dyDescent="0.25">
      <c r="B1129" s="41"/>
      <c r="C1129" s="41"/>
      <c r="D1129" s="41"/>
      <c r="E1129" s="41"/>
      <c r="F1129" s="41"/>
      <c r="G1129" s="41"/>
      <c r="H1129" s="41"/>
      <c r="I1129" s="41"/>
      <c r="J1129" s="41"/>
      <c r="K1129" s="41"/>
    </row>
    <row r="1130" spans="2:11" x14ac:dyDescent="0.25">
      <c r="B1130" s="41"/>
      <c r="C1130" s="41"/>
      <c r="D1130" s="41"/>
      <c r="E1130" s="41"/>
      <c r="F1130" s="41"/>
      <c r="G1130" s="41"/>
      <c r="H1130" s="41"/>
      <c r="I1130" s="41"/>
      <c r="J1130" s="41"/>
      <c r="K1130" s="41"/>
    </row>
    <row r="1131" spans="2:11" x14ac:dyDescent="0.25">
      <c r="B1131" s="41"/>
      <c r="C1131" s="41"/>
      <c r="D1131" s="41"/>
      <c r="E1131" s="41"/>
      <c r="F1131" s="41"/>
      <c r="G1131" s="41"/>
      <c r="H1131" s="41"/>
      <c r="I1131" s="41"/>
      <c r="J1131" s="41"/>
      <c r="K1131" s="41"/>
    </row>
    <row r="1132" spans="2:11" x14ac:dyDescent="0.25">
      <c r="B1132" s="41"/>
      <c r="C1132" s="41"/>
      <c r="D1132" s="41"/>
      <c r="E1132" s="41"/>
      <c r="F1132" s="41"/>
      <c r="G1132" s="41"/>
      <c r="H1132" s="41"/>
      <c r="I1132" s="41"/>
      <c r="J1132" s="41"/>
      <c r="K1132" s="41"/>
    </row>
    <row r="1133" spans="2:11" x14ac:dyDescent="0.25">
      <c r="B1133" s="41"/>
      <c r="C1133" s="41"/>
      <c r="D1133" s="41"/>
      <c r="E1133" s="41"/>
      <c r="F1133" s="41"/>
      <c r="G1133" s="41"/>
      <c r="H1133" s="41"/>
      <c r="I1133" s="41"/>
      <c r="J1133" s="41"/>
      <c r="K1133" s="41"/>
    </row>
    <row r="1134" spans="2:11" x14ac:dyDescent="0.25">
      <c r="B1134" s="41"/>
      <c r="C1134" s="41"/>
      <c r="D1134" s="41"/>
      <c r="E1134" s="41"/>
      <c r="F1134" s="41"/>
      <c r="G1134" s="41"/>
      <c r="H1134" s="41"/>
      <c r="I1134" s="41"/>
      <c r="J1134" s="41"/>
      <c r="K1134" s="41"/>
    </row>
    <row r="1135" spans="2:11" x14ac:dyDescent="0.25">
      <c r="B1135" s="41"/>
      <c r="C1135" s="41"/>
      <c r="D1135" s="41"/>
      <c r="E1135" s="41"/>
      <c r="F1135" s="41"/>
      <c r="G1135" s="41"/>
      <c r="H1135" s="41"/>
      <c r="I1135" s="41"/>
      <c r="J1135" s="41"/>
      <c r="K1135" s="41"/>
    </row>
    <row r="1136" spans="2:11" x14ac:dyDescent="0.25">
      <c r="B1136" s="41"/>
      <c r="C1136" s="41"/>
      <c r="D1136" s="41"/>
      <c r="E1136" s="41"/>
      <c r="F1136" s="41"/>
      <c r="G1136" s="41"/>
      <c r="H1136" s="41"/>
      <c r="I1136" s="41"/>
      <c r="J1136" s="41"/>
      <c r="K1136" s="41"/>
    </row>
    <row r="1137" spans="2:11" x14ac:dyDescent="0.25">
      <c r="B1137" s="41"/>
      <c r="C1137" s="41"/>
      <c r="D1137" s="41"/>
      <c r="E1137" s="41"/>
      <c r="F1137" s="41"/>
      <c r="G1137" s="41"/>
      <c r="H1137" s="41"/>
      <c r="I1137" s="41"/>
      <c r="J1137" s="41"/>
      <c r="K1137" s="41"/>
    </row>
    <row r="1138" spans="2:11" x14ac:dyDescent="0.25">
      <c r="B1138" s="41"/>
      <c r="C1138" s="41"/>
      <c r="D1138" s="41"/>
      <c r="E1138" s="41"/>
      <c r="F1138" s="41"/>
      <c r="G1138" s="41"/>
      <c r="H1138" s="41"/>
      <c r="I1138" s="41"/>
      <c r="J1138" s="41"/>
      <c r="K1138" s="41"/>
    </row>
    <row r="1139" spans="2:11" x14ac:dyDescent="0.25">
      <c r="B1139" s="41"/>
      <c r="C1139" s="41"/>
      <c r="D1139" s="41"/>
      <c r="E1139" s="41"/>
      <c r="F1139" s="41"/>
      <c r="G1139" s="41"/>
      <c r="H1139" s="41"/>
      <c r="I1139" s="41"/>
      <c r="J1139" s="41"/>
      <c r="K1139" s="41"/>
    </row>
    <row r="1140" spans="2:11" x14ac:dyDescent="0.25">
      <c r="B1140" s="41"/>
      <c r="C1140" s="41"/>
      <c r="D1140" s="41"/>
      <c r="E1140" s="41"/>
      <c r="F1140" s="41"/>
      <c r="G1140" s="41"/>
      <c r="H1140" s="41"/>
      <c r="I1140" s="41"/>
      <c r="J1140" s="41"/>
      <c r="K1140" s="41"/>
    </row>
    <row r="1141" spans="2:11" x14ac:dyDescent="0.25">
      <c r="B1141" s="41"/>
      <c r="C1141" s="41"/>
      <c r="D1141" s="41"/>
      <c r="E1141" s="41"/>
      <c r="F1141" s="41"/>
      <c r="G1141" s="41"/>
      <c r="H1141" s="41"/>
      <c r="I1141" s="41"/>
      <c r="J1141" s="41"/>
      <c r="K1141" s="41"/>
    </row>
    <row r="1142" spans="2:11" x14ac:dyDescent="0.25">
      <c r="B1142" s="41"/>
      <c r="C1142" s="41"/>
      <c r="D1142" s="41"/>
      <c r="E1142" s="41"/>
      <c r="F1142" s="41"/>
      <c r="G1142" s="41"/>
      <c r="H1142" s="41"/>
      <c r="I1142" s="41"/>
      <c r="J1142" s="41"/>
      <c r="K1142" s="41"/>
    </row>
    <row r="1143" spans="2:11" x14ac:dyDescent="0.25">
      <c r="B1143" s="41"/>
      <c r="C1143" s="41"/>
      <c r="D1143" s="41"/>
      <c r="E1143" s="41"/>
      <c r="F1143" s="41"/>
      <c r="G1143" s="41"/>
      <c r="H1143" s="41"/>
      <c r="I1143" s="41"/>
      <c r="J1143" s="41"/>
      <c r="K1143" s="41"/>
    </row>
    <row r="1144" spans="2:11" x14ac:dyDescent="0.25">
      <c r="B1144" s="41"/>
      <c r="C1144" s="41"/>
      <c r="D1144" s="41"/>
      <c r="E1144" s="41"/>
      <c r="F1144" s="41"/>
      <c r="G1144" s="41"/>
      <c r="H1144" s="41"/>
      <c r="I1144" s="41"/>
      <c r="J1144" s="41"/>
      <c r="K1144" s="41"/>
    </row>
    <row r="1145" spans="2:11" x14ac:dyDescent="0.25">
      <c r="B1145" s="41"/>
      <c r="C1145" s="41"/>
      <c r="D1145" s="41"/>
      <c r="E1145" s="41"/>
      <c r="F1145" s="41"/>
      <c r="G1145" s="41"/>
      <c r="H1145" s="41"/>
      <c r="I1145" s="41"/>
      <c r="J1145" s="41"/>
      <c r="K1145" s="41"/>
    </row>
    <row r="1146" spans="2:11" x14ac:dyDescent="0.25">
      <c r="B1146" s="41"/>
      <c r="C1146" s="41"/>
      <c r="D1146" s="41"/>
      <c r="E1146" s="41"/>
      <c r="F1146" s="41"/>
      <c r="G1146" s="41"/>
      <c r="H1146" s="41"/>
      <c r="I1146" s="41"/>
      <c r="J1146" s="41"/>
      <c r="K1146" s="41"/>
    </row>
    <row r="1147" spans="2:11" x14ac:dyDescent="0.25">
      <c r="B1147" s="41"/>
      <c r="C1147" s="41"/>
      <c r="D1147" s="41"/>
      <c r="E1147" s="41"/>
      <c r="F1147" s="41"/>
      <c r="G1147" s="41"/>
      <c r="H1147" s="41"/>
      <c r="I1147" s="41"/>
      <c r="J1147" s="41"/>
      <c r="K1147" s="41"/>
    </row>
    <row r="1148" spans="2:11" x14ac:dyDescent="0.25">
      <c r="B1148" s="41"/>
      <c r="C1148" s="41"/>
      <c r="D1148" s="41"/>
      <c r="E1148" s="41"/>
      <c r="F1148" s="41"/>
      <c r="G1148" s="41"/>
      <c r="H1148" s="41"/>
      <c r="I1148" s="41"/>
      <c r="J1148" s="41"/>
      <c r="K1148" s="41"/>
    </row>
    <row r="1149" spans="2:11" x14ac:dyDescent="0.25">
      <c r="B1149" s="41"/>
      <c r="C1149" s="41"/>
      <c r="D1149" s="41"/>
      <c r="E1149" s="41"/>
      <c r="F1149" s="41"/>
      <c r="G1149" s="41"/>
      <c r="H1149" s="41"/>
      <c r="I1149" s="41"/>
      <c r="J1149" s="41"/>
      <c r="K1149" s="41"/>
    </row>
    <row r="1150" spans="2:11" x14ac:dyDescent="0.25">
      <c r="B1150" s="41"/>
      <c r="C1150" s="41"/>
      <c r="D1150" s="41"/>
      <c r="E1150" s="41"/>
      <c r="F1150" s="41"/>
      <c r="G1150" s="41"/>
      <c r="H1150" s="41"/>
      <c r="I1150" s="41"/>
      <c r="J1150" s="41"/>
      <c r="K1150" s="41"/>
    </row>
    <row r="1151" spans="2:11" x14ac:dyDescent="0.25">
      <c r="B1151" s="41"/>
      <c r="C1151" s="41"/>
      <c r="D1151" s="41"/>
      <c r="E1151" s="41"/>
      <c r="F1151" s="41"/>
      <c r="G1151" s="41"/>
      <c r="H1151" s="41"/>
      <c r="I1151" s="41"/>
      <c r="J1151" s="41"/>
      <c r="K1151" s="41"/>
    </row>
    <row r="1152" spans="2:11" x14ac:dyDescent="0.25">
      <c r="B1152" s="41"/>
      <c r="C1152" s="41"/>
      <c r="D1152" s="41"/>
      <c r="E1152" s="41"/>
      <c r="F1152" s="41"/>
      <c r="G1152" s="41"/>
      <c r="H1152" s="41"/>
      <c r="I1152" s="41"/>
      <c r="J1152" s="41"/>
      <c r="K1152" s="41"/>
    </row>
    <row r="1153" spans="2:11" x14ac:dyDescent="0.25">
      <c r="B1153" s="41"/>
      <c r="C1153" s="41"/>
      <c r="D1153" s="41"/>
      <c r="E1153" s="41"/>
      <c r="F1153" s="41"/>
      <c r="G1153" s="41"/>
      <c r="H1153" s="41"/>
      <c r="I1153" s="41"/>
      <c r="J1153" s="41"/>
      <c r="K1153" s="41"/>
    </row>
    <row r="1154" spans="2:11" x14ac:dyDescent="0.25">
      <c r="B1154" s="41"/>
      <c r="C1154" s="41"/>
      <c r="D1154" s="41"/>
      <c r="E1154" s="41"/>
      <c r="F1154" s="41"/>
      <c r="G1154" s="41"/>
      <c r="H1154" s="41"/>
      <c r="I1154" s="41"/>
      <c r="J1154" s="41"/>
      <c r="K1154" s="41"/>
    </row>
    <row r="1155" spans="2:11" x14ac:dyDescent="0.25">
      <c r="B1155" s="41"/>
      <c r="C1155" s="41"/>
      <c r="D1155" s="41"/>
      <c r="E1155" s="41"/>
      <c r="F1155" s="41"/>
      <c r="G1155" s="41"/>
      <c r="H1155" s="41"/>
      <c r="I1155" s="41"/>
      <c r="J1155" s="41"/>
      <c r="K1155" s="41"/>
    </row>
    <row r="1156" spans="2:11" x14ac:dyDescent="0.25">
      <c r="B1156" s="41"/>
      <c r="C1156" s="41"/>
      <c r="D1156" s="41"/>
      <c r="E1156" s="41"/>
      <c r="F1156" s="41"/>
      <c r="G1156" s="41"/>
      <c r="H1156" s="41"/>
      <c r="I1156" s="41"/>
      <c r="J1156" s="41"/>
      <c r="K1156" s="41"/>
    </row>
    <row r="1157" spans="2:11" x14ac:dyDescent="0.25">
      <c r="B1157" s="41"/>
      <c r="C1157" s="41"/>
      <c r="D1157" s="41"/>
      <c r="E1157" s="41"/>
      <c r="F1157" s="41"/>
      <c r="G1157" s="41"/>
      <c r="H1157" s="41"/>
      <c r="I1157" s="41"/>
      <c r="J1157" s="41"/>
      <c r="K1157" s="41"/>
    </row>
    <row r="1158" spans="2:11" x14ac:dyDescent="0.25">
      <c r="B1158" s="41"/>
      <c r="C1158" s="41"/>
      <c r="D1158" s="41"/>
      <c r="E1158" s="41"/>
      <c r="F1158" s="41"/>
      <c r="G1158" s="41"/>
      <c r="H1158" s="41"/>
      <c r="I1158" s="41"/>
      <c r="J1158" s="41"/>
      <c r="K1158" s="41"/>
    </row>
    <row r="1159" spans="2:11" x14ac:dyDescent="0.25">
      <c r="B1159" s="41"/>
      <c r="C1159" s="41"/>
      <c r="D1159" s="41"/>
      <c r="E1159" s="41"/>
      <c r="F1159" s="41"/>
      <c r="G1159" s="41"/>
      <c r="H1159" s="41"/>
      <c r="I1159" s="41"/>
      <c r="J1159" s="41"/>
      <c r="K1159" s="41"/>
    </row>
    <row r="1160" spans="2:11" x14ac:dyDescent="0.25">
      <c r="B1160" s="41"/>
      <c r="C1160" s="41"/>
      <c r="D1160" s="41"/>
      <c r="E1160" s="41"/>
      <c r="F1160" s="41"/>
      <c r="G1160" s="41"/>
      <c r="H1160" s="41"/>
      <c r="I1160" s="41"/>
      <c r="J1160" s="41"/>
      <c r="K1160" s="41"/>
    </row>
    <row r="1161" spans="2:11" x14ac:dyDescent="0.25">
      <c r="B1161" s="41"/>
      <c r="C1161" s="41"/>
      <c r="D1161" s="41"/>
      <c r="E1161" s="41"/>
      <c r="F1161" s="41"/>
      <c r="G1161" s="41"/>
      <c r="H1161" s="41"/>
      <c r="I1161" s="41"/>
      <c r="J1161" s="41"/>
      <c r="K1161" s="41"/>
    </row>
    <row r="1162" spans="2:11" x14ac:dyDescent="0.25">
      <c r="B1162" s="41"/>
      <c r="C1162" s="41"/>
      <c r="D1162" s="41"/>
      <c r="E1162" s="41"/>
      <c r="F1162" s="41"/>
      <c r="G1162" s="41"/>
      <c r="H1162" s="41"/>
      <c r="I1162" s="41"/>
      <c r="J1162" s="41"/>
      <c r="K1162" s="41"/>
    </row>
    <row r="1163" spans="2:11" x14ac:dyDescent="0.25">
      <c r="B1163" s="41"/>
      <c r="C1163" s="41"/>
      <c r="D1163" s="41"/>
      <c r="E1163" s="41"/>
      <c r="F1163" s="41"/>
      <c r="G1163" s="41"/>
      <c r="H1163" s="41"/>
      <c r="I1163" s="41"/>
      <c r="J1163" s="41"/>
      <c r="K1163" s="41"/>
    </row>
    <row r="1164" spans="2:11" x14ac:dyDescent="0.25">
      <c r="B1164" s="41"/>
      <c r="C1164" s="41"/>
      <c r="D1164" s="41"/>
      <c r="E1164" s="41"/>
      <c r="F1164" s="41"/>
      <c r="G1164" s="41"/>
      <c r="H1164" s="41"/>
      <c r="I1164" s="41"/>
      <c r="J1164" s="41"/>
      <c r="K1164" s="41"/>
    </row>
    <row r="1165" spans="2:11" x14ac:dyDescent="0.25">
      <c r="B1165" s="41"/>
      <c r="C1165" s="41"/>
      <c r="D1165" s="41"/>
      <c r="E1165" s="41"/>
      <c r="F1165" s="41"/>
      <c r="G1165" s="41"/>
      <c r="H1165" s="41"/>
      <c r="I1165" s="41"/>
      <c r="J1165" s="41"/>
      <c r="K1165" s="41"/>
    </row>
    <row r="1166" spans="2:11" x14ac:dyDescent="0.25">
      <c r="B1166" s="41"/>
      <c r="C1166" s="41"/>
      <c r="D1166" s="41"/>
      <c r="E1166" s="41"/>
      <c r="F1166" s="41"/>
      <c r="G1166" s="41"/>
      <c r="H1166" s="41"/>
      <c r="I1166" s="41"/>
      <c r="J1166" s="41"/>
      <c r="K1166" s="41"/>
    </row>
    <row r="1167" spans="2:11" x14ac:dyDescent="0.25">
      <c r="B1167" s="41"/>
      <c r="C1167" s="41"/>
      <c r="D1167" s="41"/>
      <c r="E1167" s="41"/>
      <c r="F1167" s="41"/>
      <c r="G1167" s="41"/>
      <c r="H1167" s="41"/>
      <c r="I1167" s="41"/>
      <c r="J1167" s="41"/>
      <c r="K1167" s="41"/>
    </row>
    <row r="1168" spans="2:11" x14ac:dyDescent="0.25">
      <c r="B1168" s="41"/>
      <c r="C1168" s="41"/>
      <c r="D1168" s="41"/>
      <c r="E1168" s="41"/>
      <c r="F1168" s="41"/>
      <c r="G1168" s="41"/>
      <c r="H1168" s="41"/>
      <c r="I1168" s="41"/>
      <c r="J1168" s="41"/>
      <c r="K1168" s="41"/>
    </row>
    <row r="1169" spans="2:11" x14ac:dyDescent="0.25">
      <c r="B1169" s="41"/>
      <c r="C1169" s="41"/>
      <c r="D1169" s="41"/>
      <c r="E1169" s="41"/>
      <c r="F1169" s="41"/>
      <c r="G1169" s="41"/>
      <c r="H1169" s="41"/>
      <c r="I1169" s="41"/>
      <c r="J1169" s="41"/>
      <c r="K1169" s="41"/>
    </row>
    <row r="1170" spans="2:11" x14ac:dyDescent="0.25">
      <c r="B1170" s="41"/>
      <c r="C1170" s="41"/>
      <c r="D1170" s="41"/>
      <c r="E1170" s="41"/>
      <c r="F1170" s="41"/>
      <c r="G1170" s="41"/>
      <c r="H1170" s="41"/>
      <c r="I1170" s="41"/>
      <c r="J1170" s="41"/>
      <c r="K1170" s="41"/>
    </row>
    <row r="1171" spans="2:11" x14ac:dyDescent="0.25">
      <c r="B1171" s="41"/>
      <c r="C1171" s="41"/>
      <c r="D1171" s="41"/>
      <c r="E1171" s="41"/>
      <c r="F1171" s="41"/>
      <c r="G1171" s="41"/>
      <c r="H1171" s="41"/>
      <c r="I1171" s="41"/>
      <c r="J1171" s="41"/>
      <c r="K1171" s="41"/>
    </row>
    <row r="1172" spans="2:11" x14ac:dyDescent="0.25">
      <c r="B1172" s="41"/>
      <c r="C1172" s="41"/>
      <c r="D1172" s="41"/>
      <c r="E1172" s="41"/>
      <c r="F1172" s="41"/>
      <c r="G1172" s="41"/>
      <c r="H1172" s="41"/>
      <c r="I1172" s="41"/>
      <c r="J1172" s="41"/>
      <c r="K1172" s="41"/>
    </row>
    <row r="1173" spans="2:11" x14ac:dyDescent="0.25">
      <c r="B1173" s="41"/>
      <c r="C1173" s="41"/>
      <c r="D1173" s="41"/>
      <c r="E1173" s="41"/>
      <c r="F1173" s="41"/>
      <c r="G1173" s="41"/>
      <c r="H1173" s="41"/>
      <c r="I1173" s="41"/>
      <c r="J1173" s="41"/>
      <c r="K1173" s="41"/>
    </row>
    <row r="1174" spans="2:11" x14ac:dyDescent="0.25">
      <c r="B1174" s="41"/>
      <c r="C1174" s="41"/>
      <c r="D1174" s="41"/>
      <c r="E1174" s="41"/>
      <c r="F1174" s="41"/>
      <c r="G1174" s="41"/>
      <c r="H1174" s="41"/>
      <c r="I1174" s="41"/>
      <c r="J1174" s="41"/>
      <c r="K1174" s="41"/>
    </row>
    <row r="1175" spans="2:11" x14ac:dyDescent="0.25">
      <c r="B1175" s="41"/>
      <c r="C1175" s="41"/>
      <c r="D1175" s="41"/>
      <c r="E1175" s="41"/>
      <c r="F1175" s="41"/>
      <c r="G1175" s="41"/>
      <c r="H1175" s="41"/>
      <c r="I1175" s="41"/>
      <c r="J1175" s="41"/>
      <c r="K1175" s="41"/>
    </row>
    <row r="1176" spans="2:11" x14ac:dyDescent="0.25">
      <c r="B1176" s="41"/>
      <c r="C1176" s="41"/>
      <c r="D1176" s="41"/>
      <c r="E1176" s="41"/>
      <c r="F1176" s="41"/>
      <c r="G1176" s="41"/>
      <c r="H1176" s="41"/>
      <c r="I1176" s="41"/>
      <c r="J1176" s="41"/>
      <c r="K1176" s="41"/>
    </row>
    <row r="1177" spans="2:11" x14ac:dyDescent="0.25">
      <c r="B1177" s="41"/>
      <c r="C1177" s="41"/>
      <c r="D1177" s="41"/>
      <c r="E1177" s="41"/>
      <c r="F1177" s="41"/>
      <c r="G1177" s="41"/>
      <c r="H1177" s="41"/>
      <c r="I1177" s="41"/>
      <c r="J1177" s="41"/>
      <c r="K1177" s="41"/>
    </row>
    <row r="1178" spans="2:11" x14ac:dyDescent="0.25">
      <c r="B1178" s="41"/>
      <c r="C1178" s="41"/>
      <c r="D1178" s="41"/>
      <c r="E1178" s="41"/>
      <c r="F1178" s="41"/>
      <c r="G1178" s="41"/>
      <c r="H1178" s="41"/>
      <c r="I1178" s="41"/>
      <c r="J1178" s="41"/>
      <c r="K1178" s="41"/>
    </row>
    <row r="1179" spans="2:11" x14ac:dyDescent="0.25">
      <c r="B1179" s="41"/>
      <c r="C1179" s="41"/>
      <c r="D1179" s="41"/>
      <c r="E1179" s="41"/>
      <c r="F1179" s="41"/>
      <c r="G1179" s="41"/>
      <c r="H1179" s="41"/>
      <c r="I1179" s="41"/>
      <c r="J1179" s="41"/>
      <c r="K1179" s="41"/>
    </row>
    <row r="1180" spans="2:11" x14ac:dyDescent="0.25">
      <c r="B1180" s="41"/>
      <c r="C1180" s="41"/>
      <c r="D1180" s="41"/>
      <c r="E1180" s="41"/>
      <c r="F1180" s="41"/>
      <c r="G1180" s="41"/>
      <c r="H1180" s="41"/>
      <c r="I1180" s="41"/>
      <c r="J1180" s="41"/>
      <c r="K1180" s="41"/>
    </row>
    <row r="1181" spans="2:11" x14ac:dyDescent="0.25">
      <c r="B1181" s="41"/>
      <c r="C1181" s="41"/>
      <c r="D1181" s="41"/>
      <c r="E1181" s="41"/>
      <c r="F1181" s="41"/>
      <c r="G1181" s="41"/>
      <c r="H1181" s="41"/>
      <c r="I1181" s="41"/>
      <c r="J1181" s="41"/>
      <c r="K1181" s="41"/>
    </row>
    <row r="1182" spans="2:11" x14ac:dyDescent="0.25">
      <c r="B1182" s="41"/>
      <c r="C1182" s="41"/>
      <c r="D1182" s="41"/>
      <c r="E1182" s="41"/>
      <c r="F1182" s="41"/>
      <c r="G1182" s="41"/>
      <c r="H1182" s="41"/>
      <c r="I1182" s="41"/>
      <c r="J1182" s="41"/>
      <c r="K1182" s="41"/>
    </row>
    <row r="1183" spans="2:11" x14ac:dyDescent="0.25">
      <c r="B1183" s="41"/>
      <c r="C1183" s="41"/>
      <c r="D1183" s="41"/>
      <c r="E1183" s="41"/>
      <c r="F1183" s="41"/>
      <c r="G1183" s="41"/>
      <c r="H1183" s="41"/>
      <c r="I1183" s="41"/>
      <c r="J1183" s="41"/>
      <c r="K1183" s="41"/>
    </row>
    <row r="1184" spans="2:11" x14ac:dyDescent="0.25">
      <c r="B1184" s="41"/>
      <c r="C1184" s="41"/>
      <c r="D1184" s="41"/>
      <c r="E1184" s="41"/>
      <c r="F1184" s="41"/>
      <c r="G1184" s="41"/>
      <c r="H1184" s="41"/>
      <c r="I1184" s="41"/>
      <c r="J1184" s="41"/>
      <c r="K1184" s="41"/>
    </row>
    <row r="1185" spans="2:11" x14ac:dyDescent="0.25">
      <c r="B1185" s="41"/>
      <c r="C1185" s="41"/>
      <c r="D1185" s="41"/>
      <c r="E1185" s="41"/>
      <c r="F1185" s="41"/>
      <c r="G1185" s="41"/>
      <c r="H1185" s="41"/>
      <c r="I1185" s="41"/>
      <c r="J1185" s="41"/>
      <c r="K1185" s="41"/>
    </row>
    <row r="1186" spans="2:11" x14ac:dyDescent="0.25">
      <c r="B1186" s="41"/>
      <c r="C1186" s="41"/>
      <c r="D1186" s="41"/>
      <c r="E1186" s="41"/>
      <c r="F1186" s="41"/>
      <c r="G1186" s="41"/>
      <c r="H1186" s="41"/>
      <c r="I1186" s="41"/>
      <c r="J1186" s="41"/>
      <c r="K1186" s="41"/>
    </row>
    <row r="1187" spans="2:11" x14ac:dyDescent="0.25">
      <c r="B1187" s="41"/>
      <c r="C1187" s="41"/>
      <c r="D1187" s="41"/>
      <c r="E1187" s="41"/>
      <c r="F1187" s="41"/>
      <c r="G1187" s="41"/>
      <c r="H1187" s="41"/>
      <c r="I1187" s="41"/>
      <c r="J1187" s="41"/>
      <c r="K1187" s="41"/>
    </row>
    <row r="1188" spans="2:11" x14ac:dyDescent="0.25">
      <c r="B1188" s="41"/>
      <c r="C1188" s="41"/>
      <c r="D1188" s="41"/>
      <c r="E1188" s="41"/>
      <c r="F1188" s="41"/>
      <c r="G1188" s="41"/>
      <c r="H1188" s="41"/>
      <c r="I1188" s="41"/>
      <c r="J1188" s="41"/>
      <c r="K1188" s="41"/>
    </row>
    <row r="1189" spans="2:11" x14ac:dyDescent="0.25">
      <c r="B1189" s="41"/>
      <c r="C1189" s="41"/>
      <c r="D1189" s="41"/>
      <c r="E1189" s="41"/>
      <c r="F1189" s="41"/>
      <c r="G1189" s="41"/>
      <c r="H1189" s="41"/>
      <c r="I1189" s="41"/>
      <c r="J1189" s="41"/>
      <c r="K1189" s="41"/>
    </row>
    <row r="1190" spans="2:11" x14ac:dyDescent="0.25">
      <c r="B1190" s="41"/>
      <c r="C1190" s="41"/>
      <c r="D1190" s="41"/>
      <c r="E1190" s="41"/>
      <c r="F1190" s="41"/>
      <c r="G1190" s="41"/>
      <c r="H1190" s="41"/>
      <c r="I1190" s="41"/>
      <c r="J1190" s="41"/>
      <c r="K1190" s="41"/>
    </row>
    <row r="1191" spans="2:11" x14ac:dyDescent="0.25">
      <c r="B1191" s="41"/>
      <c r="C1191" s="41"/>
      <c r="D1191" s="41"/>
      <c r="E1191" s="41"/>
      <c r="F1191" s="41"/>
      <c r="G1191" s="41"/>
      <c r="H1191" s="41"/>
      <c r="I1191" s="41"/>
      <c r="J1191" s="41"/>
      <c r="K1191" s="41"/>
    </row>
    <row r="1192" spans="2:11" x14ac:dyDescent="0.25">
      <c r="B1192" s="41"/>
      <c r="C1192" s="41"/>
      <c r="D1192" s="41"/>
      <c r="E1192" s="41"/>
      <c r="F1192" s="41"/>
      <c r="G1192" s="41"/>
      <c r="H1192" s="41"/>
      <c r="I1192" s="41"/>
      <c r="J1192" s="41"/>
      <c r="K1192" s="41"/>
    </row>
    <row r="1193" spans="2:11" x14ac:dyDescent="0.25">
      <c r="B1193" s="41"/>
      <c r="C1193" s="41"/>
      <c r="D1193" s="41"/>
      <c r="E1193" s="41"/>
      <c r="F1193" s="41"/>
      <c r="G1193" s="41"/>
      <c r="H1193" s="41"/>
      <c r="I1193" s="41"/>
      <c r="J1193" s="41"/>
      <c r="K1193" s="41"/>
    </row>
    <row r="1194" spans="2:11" x14ac:dyDescent="0.25">
      <c r="B1194" s="41"/>
      <c r="C1194" s="41"/>
      <c r="D1194" s="41"/>
      <c r="E1194" s="41"/>
      <c r="F1194" s="41"/>
      <c r="G1194" s="41"/>
      <c r="H1194" s="41"/>
      <c r="I1194" s="41"/>
      <c r="J1194" s="41"/>
      <c r="K1194" s="41"/>
    </row>
    <row r="1195" spans="2:11" x14ac:dyDescent="0.25">
      <c r="B1195" s="41"/>
      <c r="C1195" s="41"/>
      <c r="D1195" s="41"/>
      <c r="E1195" s="41"/>
      <c r="F1195" s="41"/>
      <c r="G1195" s="41"/>
      <c r="H1195" s="41"/>
      <c r="I1195" s="41"/>
      <c r="J1195" s="41"/>
      <c r="K1195" s="41"/>
    </row>
    <row r="1196" spans="2:11" x14ac:dyDescent="0.25">
      <c r="B1196" s="41"/>
      <c r="C1196" s="41"/>
      <c r="D1196" s="41"/>
      <c r="E1196" s="41"/>
      <c r="F1196" s="41"/>
      <c r="G1196" s="41"/>
      <c r="H1196" s="41"/>
      <c r="I1196" s="41"/>
      <c r="J1196" s="41"/>
      <c r="K1196" s="41"/>
    </row>
    <row r="1197" spans="2:11" x14ac:dyDescent="0.25">
      <c r="B1197" s="41"/>
      <c r="C1197" s="41"/>
      <c r="D1197" s="41"/>
      <c r="E1197" s="41"/>
      <c r="F1197" s="41"/>
      <c r="G1197" s="41"/>
      <c r="H1197" s="41"/>
      <c r="I1197" s="41"/>
      <c r="J1197" s="41"/>
      <c r="K1197" s="41"/>
    </row>
    <row r="1198" spans="2:11" x14ac:dyDescent="0.25">
      <c r="B1198" s="41"/>
      <c r="C1198" s="41"/>
      <c r="D1198" s="41"/>
      <c r="E1198" s="41"/>
      <c r="F1198" s="41"/>
      <c r="G1198" s="41"/>
      <c r="H1198" s="41"/>
      <c r="I1198" s="41"/>
      <c r="J1198" s="41"/>
      <c r="K1198" s="41"/>
    </row>
    <row r="1199" spans="2:11" x14ac:dyDescent="0.25">
      <c r="B1199" s="41"/>
      <c r="C1199" s="41"/>
      <c r="D1199" s="41"/>
      <c r="E1199" s="41"/>
      <c r="F1199" s="41"/>
      <c r="G1199" s="41"/>
      <c r="H1199" s="41"/>
      <c r="I1199" s="41"/>
      <c r="J1199" s="41"/>
      <c r="K1199" s="41"/>
    </row>
    <row r="1200" spans="2:11" x14ac:dyDescent="0.25">
      <c r="B1200" s="41"/>
      <c r="C1200" s="41"/>
      <c r="D1200" s="41"/>
      <c r="E1200" s="41"/>
      <c r="F1200" s="41"/>
      <c r="G1200" s="41"/>
      <c r="H1200" s="41"/>
      <c r="I1200" s="41"/>
      <c r="J1200" s="41"/>
      <c r="K1200" s="41"/>
    </row>
    <row r="1201" spans="2:11" x14ac:dyDescent="0.25">
      <c r="B1201" s="41"/>
      <c r="C1201" s="41"/>
      <c r="D1201" s="41"/>
      <c r="E1201" s="41"/>
      <c r="F1201" s="41"/>
      <c r="G1201" s="41"/>
      <c r="H1201" s="41"/>
      <c r="I1201" s="41"/>
      <c r="J1201" s="41"/>
      <c r="K1201" s="41"/>
    </row>
    <row r="1202" spans="2:11" x14ac:dyDescent="0.25">
      <c r="B1202" s="41"/>
      <c r="C1202" s="41"/>
      <c r="D1202" s="41"/>
      <c r="E1202" s="41"/>
      <c r="F1202" s="41"/>
      <c r="G1202" s="41"/>
      <c r="H1202" s="41"/>
      <c r="I1202" s="41"/>
      <c r="J1202" s="41"/>
      <c r="K1202" s="41"/>
    </row>
    <row r="1203" spans="2:11" x14ac:dyDescent="0.25">
      <c r="B1203" s="41"/>
      <c r="C1203" s="41"/>
      <c r="D1203" s="41"/>
      <c r="E1203" s="41"/>
      <c r="F1203" s="41"/>
      <c r="G1203" s="41"/>
      <c r="H1203" s="41"/>
      <c r="I1203" s="41"/>
      <c r="J1203" s="41"/>
      <c r="K1203" s="41"/>
    </row>
    <row r="1204" spans="2:11" x14ac:dyDescent="0.25">
      <c r="B1204" s="41"/>
      <c r="C1204" s="41"/>
      <c r="D1204" s="41"/>
      <c r="E1204" s="41"/>
      <c r="F1204" s="41"/>
      <c r="G1204" s="41"/>
      <c r="H1204" s="41"/>
      <c r="I1204" s="41"/>
      <c r="J1204" s="41"/>
      <c r="K1204" s="41"/>
    </row>
    <row r="1205" spans="2:11" x14ac:dyDescent="0.25">
      <c r="B1205" s="41"/>
      <c r="C1205" s="41"/>
      <c r="D1205" s="41"/>
      <c r="E1205" s="41"/>
      <c r="F1205" s="41"/>
      <c r="G1205" s="41"/>
      <c r="H1205" s="41"/>
      <c r="I1205" s="41"/>
      <c r="J1205" s="41"/>
      <c r="K1205" s="41"/>
    </row>
    <row r="1206" spans="2:11" x14ac:dyDescent="0.25">
      <c r="B1206" s="41"/>
      <c r="C1206" s="41"/>
      <c r="D1206" s="41"/>
      <c r="E1206" s="41"/>
      <c r="F1206" s="41"/>
      <c r="G1206" s="41"/>
      <c r="H1206" s="41"/>
      <c r="I1206" s="41"/>
      <c r="J1206" s="41"/>
      <c r="K1206" s="41"/>
    </row>
    <row r="1207" spans="2:11" x14ac:dyDescent="0.25">
      <c r="B1207" s="41"/>
      <c r="C1207" s="41"/>
      <c r="D1207" s="41"/>
      <c r="E1207" s="41"/>
      <c r="F1207" s="41"/>
      <c r="G1207" s="41"/>
      <c r="H1207" s="41"/>
      <c r="I1207" s="41"/>
      <c r="J1207" s="41"/>
      <c r="K1207" s="41"/>
    </row>
    <row r="1208" spans="2:11" x14ac:dyDescent="0.25">
      <c r="B1208" s="41"/>
      <c r="C1208" s="41"/>
      <c r="D1208" s="41"/>
      <c r="E1208" s="41"/>
      <c r="F1208" s="41"/>
      <c r="G1208" s="41"/>
      <c r="H1208" s="41"/>
      <c r="I1208" s="41"/>
      <c r="J1208" s="41"/>
      <c r="K1208" s="41"/>
    </row>
    <row r="1209" spans="2:11" x14ac:dyDescent="0.25">
      <c r="B1209" s="41"/>
      <c r="C1209" s="41"/>
      <c r="D1209" s="41"/>
      <c r="E1209" s="41"/>
      <c r="F1209" s="41"/>
      <c r="G1209" s="41"/>
      <c r="H1209" s="41"/>
      <c r="I1209" s="41"/>
      <c r="J1209" s="41"/>
      <c r="K1209" s="41"/>
    </row>
    <row r="1210" spans="2:11" x14ac:dyDescent="0.25">
      <c r="B1210" s="41"/>
      <c r="C1210" s="41"/>
      <c r="D1210" s="41"/>
      <c r="E1210" s="41"/>
      <c r="F1210" s="41"/>
      <c r="G1210" s="41"/>
      <c r="H1210" s="41"/>
      <c r="I1210" s="41"/>
      <c r="J1210" s="41"/>
      <c r="K1210" s="41"/>
    </row>
    <row r="1211" spans="2:11" x14ac:dyDescent="0.25">
      <c r="B1211" s="41"/>
      <c r="C1211" s="41"/>
      <c r="D1211" s="41"/>
      <c r="E1211" s="41"/>
      <c r="F1211" s="41"/>
      <c r="G1211" s="41"/>
      <c r="H1211" s="41"/>
      <c r="I1211" s="41"/>
      <c r="J1211" s="41"/>
      <c r="K1211" s="41"/>
    </row>
    <row r="1212" spans="2:11" x14ac:dyDescent="0.25">
      <c r="B1212" s="41"/>
      <c r="C1212" s="41"/>
      <c r="D1212" s="41"/>
      <c r="E1212" s="41"/>
      <c r="F1212" s="41"/>
      <c r="G1212" s="41"/>
      <c r="H1212" s="41"/>
      <c r="I1212" s="41"/>
      <c r="J1212" s="41"/>
      <c r="K1212" s="41"/>
    </row>
    <row r="1213" spans="2:11" x14ac:dyDescent="0.25">
      <c r="B1213" s="41"/>
      <c r="C1213" s="41"/>
      <c r="D1213" s="41"/>
      <c r="E1213" s="41"/>
      <c r="F1213" s="41"/>
      <c r="G1213" s="41"/>
      <c r="H1213" s="41"/>
      <c r="I1213" s="41"/>
      <c r="J1213" s="41"/>
      <c r="K1213" s="41"/>
    </row>
    <row r="1214" spans="2:11" x14ac:dyDescent="0.25">
      <c r="B1214" s="41"/>
      <c r="C1214" s="41"/>
      <c r="D1214" s="41"/>
      <c r="E1214" s="41"/>
      <c r="F1214" s="41"/>
      <c r="G1214" s="41"/>
      <c r="H1214" s="41"/>
      <c r="I1214" s="41"/>
      <c r="J1214" s="41"/>
      <c r="K1214" s="41"/>
    </row>
    <row r="1215" spans="2:11" x14ac:dyDescent="0.25">
      <c r="B1215" s="41"/>
      <c r="C1215" s="41"/>
      <c r="D1215" s="41"/>
      <c r="E1215" s="41"/>
      <c r="F1215" s="41"/>
      <c r="G1215" s="41"/>
      <c r="H1215" s="41"/>
      <c r="I1215" s="41"/>
      <c r="J1215" s="41"/>
      <c r="K1215" s="41"/>
    </row>
    <row r="1216" spans="2:11" x14ac:dyDescent="0.25">
      <c r="B1216" s="41"/>
      <c r="C1216" s="41"/>
      <c r="D1216" s="41"/>
      <c r="E1216" s="41"/>
      <c r="F1216" s="41"/>
      <c r="G1216" s="41"/>
      <c r="H1216" s="41"/>
      <c r="I1216" s="41"/>
      <c r="J1216" s="41"/>
      <c r="K1216" s="41"/>
    </row>
    <row r="1217" spans="2:11" x14ac:dyDescent="0.25">
      <c r="B1217" s="41"/>
      <c r="C1217" s="41"/>
      <c r="D1217" s="41"/>
      <c r="E1217" s="41"/>
      <c r="F1217" s="41"/>
      <c r="G1217" s="41"/>
      <c r="H1217" s="41"/>
      <c r="I1217" s="41"/>
      <c r="J1217" s="41"/>
      <c r="K1217" s="41"/>
    </row>
    <row r="1218" spans="2:11" x14ac:dyDescent="0.25">
      <c r="B1218" s="41"/>
      <c r="C1218" s="41"/>
      <c r="D1218" s="41"/>
      <c r="E1218" s="41"/>
      <c r="F1218" s="41"/>
      <c r="G1218" s="41"/>
      <c r="H1218" s="41"/>
      <c r="I1218" s="41"/>
      <c r="J1218" s="41"/>
      <c r="K1218" s="41"/>
    </row>
    <row r="1219" spans="2:11" x14ac:dyDescent="0.25">
      <c r="B1219" s="41"/>
      <c r="C1219" s="41"/>
      <c r="D1219" s="41"/>
      <c r="E1219" s="41"/>
      <c r="F1219" s="41"/>
      <c r="G1219" s="41"/>
      <c r="H1219" s="41"/>
      <c r="I1219" s="41"/>
      <c r="J1219" s="41"/>
      <c r="K1219" s="41"/>
    </row>
    <row r="1220" spans="2:11" x14ac:dyDescent="0.25">
      <c r="B1220" s="41"/>
      <c r="C1220" s="41"/>
      <c r="D1220" s="41"/>
      <c r="E1220" s="41"/>
      <c r="F1220" s="41"/>
      <c r="G1220" s="41"/>
      <c r="H1220" s="41"/>
      <c r="I1220" s="41"/>
      <c r="J1220" s="41"/>
      <c r="K1220" s="41"/>
    </row>
    <row r="1221" spans="2:11" x14ac:dyDescent="0.25">
      <c r="B1221" s="41"/>
      <c r="C1221" s="41"/>
      <c r="D1221" s="41"/>
      <c r="E1221" s="41"/>
      <c r="F1221" s="41"/>
      <c r="G1221" s="41"/>
      <c r="H1221" s="41"/>
      <c r="I1221" s="41"/>
      <c r="J1221" s="41"/>
      <c r="K1221" s="41"/>
    </row>
    <row r="1222" spans="2:11" x14ac:dyDescent="0.25">
      <c r="B1222" s="41"/>
      <c r="C1222" s="41"/>
      <c r="D1222" s="41"/>
      <c r="E1222" s="41"/>
      <c r="F1222" s="41"/>
      <c r="G1222" s="41"/>
      <c r="H1222" s="41"/>
      <c r="I1222" s="41"/>
      <c r="J1222" s="41"/>
      <c r="K1222" s="41"/>
    </row>
    <row r="1223" spans="2:11" x14ac:dyDescent="0.25">
      <c r="B1223" s="41"/>
      <c r="C1223" s="41"/>
      <c r="D1223" s="41"/>
      <c r="E1223" s="41"/>
      <c r="F1223" s="41"/>
      <c r="G1223" s="41"/>
      <c r="H1223" s="41"/>
      <c r="I1223" s="41"/>
      <c r="J1223" s="41"/>
      <c r="K1223" s="41"/>
    </row>
    <row r="1224" spans="2:11" x14ac:dyDescent="0.25">
      <c r="B1224" s="41"/>
      <c r="C1224" s="41"/>
      <c r="D1224" s="41"/>
      <c r="E1224" s="41"/>
      <c r="F1224" s="41"/>
      <c r="G1224" s="41"/>
      <c r="H1224" s="41"/>
      <c r="I1224" s="41"/>
      <c r="J1224" s="41"/>
      <c r="K1224" s="41"/>
    </row>
    <row r="1225" spans="2:11" x14ac:dyDescent="0.25">
      <c r="B1225" s="41"/>
      <c r="C1225" s="41"/>
      <c r="D1225" s="41"/>
      <c r="E1225" s="41"/>
      <c r="F1225" s="41"/>
      <c r="G1225" s="41"/>
      <c r="H1225" s="41"/>
      <c r="I1225" s="41"/>
      <c r="J1225" s="41"/>
      <c r="K1225" s="41"/>
    </row>
    <row r="1226" spans="2:11" x14ac:dyDescent="0.25">
      <c r="B1226" s="41"/>
      <c r="C1226" s="41"/>
      <c r="D1226" s="41"/>
      <c r="E1226" s="41"/>
      <c r="F1226" s="41"/>
      <c r="G1226" s="41"/>
      <c r="H1226" s="41"/>
      <c r="I1226" s="41"/>
      <c r="J1226" s="41"/>
      <c r="K1226" s="41"/>
    </row>
    <row r="1227" spans="2:11" x14ac:dyDescent="0.25">
      <c r="B1227" s="41"/>
      <c r="C1227" s="41"/>
      <c r="D1227" s="41"/>
      <c r="E1227" s="41"/>
      <c r="F1227" s="41"/>
      <c r="G1227" s="41"/>
      <c r="H1227" s="41"/>
      <c r="I1227" s="41"/>
      <c r="J1227" s="41"/>
      <c r="K1227" s="41"/>
    </row>
    <row r="1228" spans="2:11" x14ac:dyDescent="0.25">
      <c r="B1228" s="41"/>
      <c r="C1228" s="41"/>
      <c r="D1228" s="41"/>
      <c r="E1228" s="41"/>
      <c r="F1228" s="41"/>
      <c r="G1228" s="41"/>
      <c r="H1228" s="41"/>
      <c r="I1228" s="41"/>
      <c r="J1228" s="41"/>
      <c r="K1228" s="41"/>
    </row>
    <row r="1229" spans="2:11" x14ac:dyDescent="0.25">
      <c r="B1229" s="41"/>
      <c r="C1229" s="41"/>
      <c r="D1229" s="41"/>
      <c r="E1229" s="41"/>
      <c r="F1229" s="41"/>
      <c r="G1229" s="41"/>
      <c r="H1229" s="41"/>
      <c r="I1229" s="41"/>
      <c r="J1229" s="41"/>
      <c r="K1229" s="41"/>
    </row>
    <row r="1230" spans="2:11" x14ac:dyDescent="0.25">
      <c r="B1230" s="41"/>
      <c r="C1230" s="41"/>
      <c r="D1230" s="41"/>
      <c r="E1230" s="41"/>
      <c r="F1230" s="41"/>
      <c r="G1230" s="41"/>
      <c r="H1230" s="41"/>
      <c r="I1230" s="41"/>
      <c r="J1230" s="41"/>
      <c r="K1230" s="41"/>
    </row>
    <row r="1231" spans="2:11" x14ac:dyDescent="0.25">
      <c r="B1231" s="41"/>
      <c r="C1231" s="41"/>
      <c r="D1231" s="41"/>
      <c r="E1231" s="41"/>
      <c r="F1231" s="41"/>
      <c r="G1231" s="41"/>
      <c r="H1231" s="41"/>
      <c r="I1231" s="41"/>
      <c r="J1231" s="41"/>
      <c r="K1231" s="41"/>
    </row>
    <row r="1232" spans="2:11" x14ac:dyDescent="0.25">
      <c r="B1232" s="41"/>
      <c r="C1232" s="41"/>
      <c r="D1232" s="41"/>
      <c r="E1232" s="41"/>
      <c r="F1232" s="41"/>
      <c r="G1232" s="41"/>
      <c r="H1232" s="41"/>
      <c r="I1232" s="41"/>
      <c r="J1232" s="41"/>
      <c r="K1232" s="41"/>
    </row>
    <row r="1233" spans="2:11" x14ac:dyDescent="0.25">
      <c r="B1233" s="41"/>
      <c r="C1233" s="41"/>
      <c r="D1233" s="41"/>
      <c r="E1233" s="41"/>
      <c r="F1233" s="41"/>
      <c r="G1233" s="41"/>
      <c r="H1233" s="41"/>
      <c r="I1233" s="41"/>
      <c r="J1233" s="41"/>
      <c r="K1233" s="41"/>
    </row>
    <row r="1234" spans="2:11" x14ac:dyDescent="0.25">
      <c r="B1234" s="41"/>
      <c r="C1234" s="41"/>
      <c r="D1234" s="41"/>
      <c r="E1234" s="41"/>
      <c r="F1234" s="41"/>
      <c r="G1234" s="41"/>
      <c r="H1234" s="41"/>
      <c r="I1234" s="41"/>
      <c r="J1234" s="41"/>
      <c r="K1234" s="41"/>
    </row>
    <row r="1235" spans="2:11" x14ac:dyDescent="0.25">
      <c r="B1235" s="41"/>
      <c r="C1235" s="41"/>
      <c r="D1235" s="41"/>
      <c r="E1235" s="41"/>
      <c r="F1235" s="41"/>
      <c r="G1235" s="41"/>
      <c r="H1235" s="41"/>
      <c r="I1235" s="41"/>
      <c r="J1235" s="41"/>
      <c r="K1235" s="41"/>
    </row>
    <row r="1236" spans="2:11" x14ac:dyDescent="0.25">
      <c r="B1236" s="41"/>
      <c r="C1236" s="41"/>
      <c r="D1236" s="41"/>
      <c r="E1236" s="41"/>
      <c r="F1236" s="41"/>
      <c r="G1236" s="41"/>
      <c r="H1236" s="41"/>
      <c r="I1236" s="41"/>
      <c r="J1236" s="41"/>
      <c r="K1236" s="41"/>
    </row>
    <row r="1237" spans="2:11" x14ac:dyDescent="0.25">
      <c r="B1237" s="41"/>
      <c r="C1237" s="41"/>
      <c r="D1237" s="41"/>
      <c r="E1237" s="41"/>
      <c r="F1237" s="41"/>
      <c r="G1237" s="41"/>
      <c r="H1237" s="41"/>
      <c r="I1237" s="41"/>
      <c r="J1237" s="41"/>
      <c r="K1237" s="41"/>
    </row>
    <row r="1238" spans="2:11" x14ac:dyDescent="0.25">
      <c r="B1238" s="41"/>
      <c r="C1238" s="41"/>
      <c r="D1238" s="41"/>
      <c r="E1238" s="41"/>
      <c r="F1238" s="41"/>
      <c r="G1238" s="41"/>
      <c r="H1238" s="41"/>
      <c r="I1238" s="41"/>
      <c r="J1238" s="41"/>
      <c r="K1238" s="41"/>
    </row>
    <row r="1239" spans="2:11" x14ac:dyDescent="0.25">
      <c r="B1239" s="41"/>
      <c r="C1239" s="41"/>
      <c r="D1239" s="41"/>
      <c r="E1239" s="41"/>
      <c r="F1239" s="41"/>
      <c r="G1239" s="41"/>
      <c r="H1239" s="41"/>
      <c r="I1239" s="41"/>
      <c r="J1239" s="41"/>
      <c r="K1239" s="41"/>
    </row>
    <row r="1240" spans="2:11" x14ac:dyDescent="0.25">
      <c r="B1240" s="41"/>
      <c r="C1240" s="41"/>
      <c r="D1240" s="41"/>
      <c r="E1240" s="41"/>
      <c r="F1240" s="41"/>
      <c r="G1240" s="41"/>
      <c r="H1240" s="41"/>
      <c r="I1240" s="41"/>
      <c r="J1240" s="41"/>
      <c r="K1240" s="41"/>
    </row>
    <row r="1241" spans="2:11" x14ac:dyDescent="0.25">
      <c r="B1241" s="41"/>
      <c r="C1241" s="41"/>
      <c r="D1241" s="41"/>
      <c r="E1241" s="41"/>
      <c r="F1241" s="41"/>
      <c r="G1241" s="41"/>
      <c r="H1241" s="41"/>
      <c r="I1241" s="41"/>
      <c r="J1241" s="41"/>
      <c r="K1241" s="41"/>
    </row>
    <row r="1242" spans="2:11" x14ac:dyDescent="0.25">
      <c r="B1242" s="41"/>
      <c r="C1242" s="41"/>
      <c r="D1242" s="41"/>
      <c r="E1242" s="41"/>
      <c r="F1242" s="41"/>
      <c r="G1242" s="41"/>
      <c r="H1242" s="41"/>
      <c r="I1242" s="41"/>
      <c r="J1242" s="41"/>
      <c r="K1242" s="41"/>
    </row>
    <row r="1243" spans="2:11" x14ac:dyDescent="0.25">
      <c r="B1243" s="41"/>
      <c r="C1243" s="41"/>
      <c r="D1243" s="41"/>
      <c r="E1243" s="41"/>
      <c r="F1243" s="41"/>
      <c r="G1243" s="41"/>
      <c r="H1243" s="41"/>
      <c r="I1243" s="41"/>
      <c r="J1243" s="41"/>
      <c r="K1243" s="41"/>
    </row>
    <row r="1244" spans="2:11" x14ac:dyDescent="0.25">
      <c r="B1244" s="41"/>
      <c r="C1244" s="41"/>
      <c r="D1244" s="41"/>
      <c r="E1244" s="41"/>
      <c r="F1244" s="41"/>
      <c r="G1244" s="41"/>
      <c r="H1244" s="41"/>
      <c r="I1244" s="41"/>
      <c r="J1244" s="41"/>
      <c r="K1244" s="41"/>
    </row>
    <row r="1245" spans="2:11" x14ac:dyDescent="0.25">
      <c r="B1245" s="41"/>
      <c r="C1245" s="41"/>
      <c r="D1245" s="41"/>
      <c r="E1245" s="41"/>
      <c r="F1245" s="41"/>
      <c r="G1245" s="41"/>
      <c r="H1245" s="41"/>
      <c r="I1245" s="41"/>
      <c r="J1245" s="41"/>
      <c r="K1245" s="41"/>
    </row>
    <row r="1246" spans="2:11" x14ac:dyDescent="0.25">
      <c r="B1246" s="41"/>
      <c r="C1246" s="41"/>
      <c r="D1246" s="41"/>
      <c r="E1246" s="41"/>
      <c r="F1246" s="41"/>
      <c r="G1246" s="41"/>
      <c r="H1246" s="41"/>
      <c r="I1246" s="41"/>
      <c r="J1246" s="41"/>
      <c r="K1246" s="41"/>
    </row>
    <row r="1247" spans="2:11" x14ac:dyDescent="0.25">
      <c r="B1247" s="41"/>
      <c r="C1247" s="41"/>
      <c r="D1247" s="41"/>
      <c r="E1247" s="41"/>
      <c r="F1247" s="41"/>
      <c r="G1247" s="41"/>
      <c r="H1247" s="41"/>
      <c r="I1247" s="41"/>
      <c r="J1247" s="41"/>
      <c r="K1247" s="41"/>
    </row>
    <row r="1248" spans="2:11" x14ac:dyDescent="0.25">
      <c r="B1248" s="41"/>
      <c r="C1248" s="41"/>
      <c r="D1248" s="41"/>
      <c r="E1248" s="41"/>
      <c r="F1248" s="41"/>
      <c r="G1248" s="41"/>
      <c r="H1248" s="41"/>
      <c r="I1248" s="41"/>
      <c r="J1248" s="41"/>
      <c r="K1248" s="41"/>
    </row>
    <row r="1249" spans="2:11" x14ac:dyDescent="0.25">
      <c r="B1249" s="41"/>
      <c r="C1249" s="41"/>
      <c r="D1249" s="41"/>
      <c r="E1249" s="41"/>
      <c r="F1249" s="41"/>
      <c r="G1249" s="41"/>
      <c r="H1249" s="41"/>
      <c r="I1249" s="41"/>
      <c r="J1249" s="41"/>
      <c r="K1249" s="41"/>
    </row>
    <row r="1250" spans="2:11" x14ac:dyDescent="0.25">
      <c r="B1250" s="41"/>
      <c r="C1250" s="41"/>
      <c r="D1250" s="41"/>
      <c r="E1250" s="41"/>
      <c r="F1250" s="41"/>
      <c r="G1250" s="41"/>
      <c r="H1250" s="41"/>
      <c r="I1250" s="41"/>
      <c r="J1250" s="41"/>
      <c r="K1250" s="41"/>
    </row>
    <row r="1251" spans="2:11" x14ac:dyDescent="0.25">
      <c r="B1251" s="41"/>
      <c r="C1251" s="41"/>
      <c r="D1251" s="41"/>
      <c r="E1251" s="41"/>
      <c r="F1251" s="41"/>
      <c r="G1251" s="41"/>
      <c r="H1251" s="41"/>
      <c r="I1251" s="41"/>
      <c r="J1251" s="41"/>
      <c r="K1251" s="41"/>
    </row>
    <row r="1252" spans="2:11" x14ac:dyDescent="0.25">
      <c r="B1252" s="41"/>
      <c r="C1252" s="41"/>
      <c r="D1252" s="41"/>
      <c r="E1252" s="41"/>
      <c r="F1252" s="41"/>
      <c r="G1252" s="41"/>
      <c r="H1252" s="41"/>
      <c r="I1252" s="41"/>
      <c r="J1252" s="41"/>
      <c r="K1252" s="41"/>
    </row>
    <row r="1253" spans="2:11" x14ac:dyDescent="0.25">
      <c r="B1253" s="41"/>
      <c r="C1253" s="41"/>
      <c r="D1253" s="41"/>
      <c r="E1253" s="41"/>
      <c r="F1253" s="41"/>
      <c r="G1253" s="41"/>
      <c r="H1253" s="41"/>
      <c r="I1253" s="41"/>
      <c r="J1253" s="41"/>
      <c r="K1253" s="41"/>
    </row>
    <row r="1254" spans="2:11" x14ac:dyDescent="0.25">
      <c r="B1254" s="41"/>
      <c r="C1254" s="41"/>
      <c r="D1254" s="41"/>
      <c r="E1254" s="41"/>
      <c r="F1254" s="41"/>
      <c r="G1254" s="41"/>
      <c r="H1254" s="41"/>
      <c r="I1254" s="41"/>
      <c r="J1254" s="41"/>
      <c r="K1254" s="41"/>
    </row>
    <row r="1255" spans="2:11" x14ac:dyDescent="0.25">
      <c r="B1255" s="41"/>
      <c r="C1255" s="41"/>
      <c r="D1255" s="41"/>
      <c r="E1255" s="41"/>
      <c r="F1255" s="41"/>
      <c r="G1255" s="41"/>
      <c r="H1255" s="41"/>
      <c r="I1255" s="41"/>
      <c r="J1255" s="41"/>
      <c r="K1255" s="41"/>
    </row>
    <row r="1256" spans="2:11" x14ac:dyDescent="0.25">
      <c r="B1256" s="41"/>
      <c r="C1256" s="41"/>
      <c r="D1256" s="41"/>
      <c r="E1256" s="41"/>
      <c r="F1256" s="41"/>
      <c r="G1256" s="41"/>
      <c r="H1256" s="41"/>
      <c r="I1256" s="41"/>
      <c r="J1256" s="41"/>
      <c r="K1256" s="41"/>
    </row>
    <row r="1257" spans="2:11" x14ac:dyDescent="0.25">
      <c r="B1257" s="41"/>
      <c r="C1257" s="41"/>
      <c r="D1257" s="41"/>
      <c r="E1257" s="41"/>
      <c r="F1257" s="41"/>
      <c r="G1257" s="41"/>
      <c r="H1257" s="41"/>
      <c r="I1257" s="41"/>
      <c r="J1257" s="41"/>
      <c r="K1257" s="41"/>
    </row>
    <row r="1258" spans="2:11" x14ac:dyDescent="0.25">
      <c r="B1258" s="41"/>
      <c r="C1258" s="41"/>
      <c r="D1258" s="41"/>
      <c r="E1258" s="41"/>
      <c r="F1258" s="41"/>
      <c r="G1258" s="41"/>
      <c r="H1258" s="41"/>
      <c r="I1258" s="41"/>
      <c r="J1258" s="41"/>
      <c r="K1258" s="41"/>
    </row>
    <row r="1259" spans="2:11" x14ac:dyDescent="0.25">
      <c r="B1259" s="41"/>
      <c r="C1259" s="41"/>
      <c r="D1259" s="41"/>
      <c r="E1259" s="41"/>
      <c r="F1259" s="41"/>
      <c r="G1259" s="41"/>
      <c r="H1259" s="41"/>
      <c r="I1259" s="41"/>
      <c r="J1259" s="41"/>
      <c r="K1259" s="41"/>
    </row>
    <row r="1260" spans="2:11" x14ac:dyDescent="0.25">
      <c r="B1260" s="41"/>
      <c r="C1260" s="41"/>
      <c r="D1260" s="41"/>
      <c r="E1260" s="41"/>
      <c r="F1260" s="41"/>
      <c r="G1260" s="41"/>
      <c r="H1260" s="41"/>
      <c r="I1260" s="41"/>
      <c r="J1260" s="41"/>
      <c r="K1260" s="41"/>
    </row>
    <row r="1261" spans="2:11" x14ac:dyDescent="0.25">
      <c r="B1261" s="41"/>
      <c r="C1261" s="41"/>
      <c r="D1261" s="41"/>
      <c r="E1261" s="41"/>
      <c r="F1261" s="41"/>
      <c r="G1261" s="41"/>
      <c r="H1261" s="41"/>
      <c r="I1261" s="41"/>
      <c r="J1261" s="41"/>
      <c r="K1261" s="41"/>
    </row>
    <row r="1262" spans="2:11" x14ac:dyDescent="0.25">
      <c r="B1262" s="41"/>
      <c r="C1262" s="41"/>
      <c r="D1262" s="41"/>
      <c r="E1262" s="41"/>
      <c r="F1262" s="41"/>
      <c r="G1262" s="41"/>
      <c r="H1262" s="41"/>
      <c r="I1262" s="41"/>
      <c r="J1262" s="41"/>
      <c r="K1262" s="41"/>
    </row>
    <row r="1263" spans="2:11" x14ac:dyDescent="0.25">
      <c r="B1263" s="41"/>
      <c r="C1263" s="41"/>
      <c r="D1263" s="41"/>
      <c r="E1263" s="41"/>
      <c r="F1263" s="41"/>
      <c r="G1263" s="41"/>
      <c r="H1263" s="41"/>
      <c r="I1263" s="41"/>
      <c r="J1263" s="41"/>
      <c r="K1263" s="41"/>
    </row>
    <row r="1264" spans="2:11" x14ac:dyDescent="0.25">
      <c r="B1264" s="41"/>
      <c r="C1264" s="41"/>
      <c r="D1264" s="41"/>
      <c r="E1264" s="41"/>
      <c r="F1264" s="41"/>
      <c r="G1264" s="41"/>
      <c r="H1264" s="41"/>
      <c r="I1264" s="41"/>
      <c r="J1264" s="41"/>
      <c r="K1264" s="41"/>
    </row>
    <row r="1265" spans="2:11" x14ac:dyDescent="0.25">
      <c r="B1265" s="41"/>
      <c r="C1265" s="41"/>
      <c r="D1265" s="41"/>
      <c r="E1265" s="41"/>
      <c r="F1265" s="41"/>
      <c r="G1265" s="41"/>
      <c r="H1265" s="41"/>
      <c r="I1265" s="41"/>
      <c r="J1265" s="41"/>
      <c r="K1265" s="41"/>
    </row>
    <row r="1266" spans="2:11" x14ac:dyDescent="0.25">
      <c r="B1266" s="41"/>
      <c r="C1266" s="41"/>
      <c r="D1266" s="41"/>
      <c r="E1266" s="41"/>
      <c r="F1266" s="41"/>
      <c r="G1266" s="41"/>
      <c r="H1266" s="41"/>
      <c r="I1266" s="41"/>
      <c r="J1266" s="41"/>
      <c r="K1266" s="41"/>
    </row>
    <row r="1267" spans="2:11" x14ac:dyDescent="0.25">
      <c r="B1267" s="41"/>
      <c r="C1267" s="41"/>
      <c r="D1267" s="41"/>
      <c r="E1267" s="41"/>
      <c r="F1267" s="41"/>
      <c r="G1267" s="41"/>
      <c r="H1267" s="41"/>
      <c r="I1267" s="41"/>
      <c r="J1267" s="41"/>
      <c r="K1267" s="41"/>
    </row>
    <row r="1268" spans="2:11" x14ac:dyDescent="0.25">
      <c r="B1268" s="41"/>
      <c r="C1268" s="41"/>
      <c r="D1268" s="41"/>
      <c r="E1268" s="41"/>
      <c r="F1268" s="41"/>
      <c r="G1268" s="41"/>
      <c r="H1268" s="41"/>
      <c r="I1268" s="41"/>
      <c r="J1268" s="41"/>
      <c r="K1268" s="41"/>
    </row>
    <row r="1269" spans="2:11" x14ac:dyDescent="0.25">
      <c r="B1269" s="41"/>
      <c r="C1269" s="41"/>
      <c r="D1269" s="41"/>
      <c r="E1269" s="41"/>
      <c r="F1269" s="41"/>
      <c r="G1269" s="41"/>
      <c r="H1269" s="41"/>
      <c r="I1269" s="41"/>
      <c r="J1269" s="41"/>
      <c r="K1269" s="41"/>
    </row>
    <row r="1270" spans="2:11" x14ac:dyDescent="0.25">
      <c r="B1270" s="41"/>
      <c r="C1270" s="41"/>
      <c r="D1270" s="41"/>
      <c r="E1270" s="41"/>
      <c r="F1270" s="41"/>
      <c r="G1270" s="41"/>
      <c r="H1270" s="41"/>
      <c r="I1270" s="41"/>
      <c r="J1270" s="41"/>
      <c r="K1270" s="41"/>
    </row>
    <row r="1271" spans="2:11" x14ac:dyDescent="0.25">
      <c r="B1271" s="41"/>
      <c r="C1271" s="41"/>
      <c r="D1271" s="41"/>
      <c r="E1271" s="41"/>
      <c r="F1271" s="41"/>
      <c r="G1271" s="41"/>
      <c r="H1271" s="41"/>
      <c r="I1271" s="41"/>
      <c r="J1271" s="41"/>
      <c r="K1271" s="41"/>
    </row>
    <row r="1272" spans="2:11" x14ac:dyDescent="0.25">
      <c r="B1272" s="41"/>
      <c r="C1272" s="41"/>
      <c r="D1272" s="41"/>
      <c r="E1272" s="41"/>
      <c r="F1272" s="41"/>
      <c r="G1272" s="41"/>
      <c r="H1272" s="41"/>
      <c r="I1272" s="41"/>
      <c r="J1272" s="41"/>
      <c r="K1272" s="41"/>
    </row>
    <row r="1273" spans="2:11" x14ac:dyDescent="0.25">
      <c r="B1273" s="41"/>
      <c r="C1273" s="41"/>
      <c r="D1273" s="41"/>
      <c r="E1273" s="41"/>
      <c r="F1273" s="41"/>
      <c r="G1273" s="41"/>
      <c r="H1273" s="41"/>
      <c r="I1273" s="41"/>
      <c r="J1273" s="41"/>
      <c r="K1273" s="41"/>
    </row>
    <row r="1274" spans="2:11" x14ac:dyDescent="0.25">
      <c r="B1274" s="41"/>
      <c r="C1274" s="41"/>
      <c r="D1274" s="41"/>
      <c r="E1274" s="41"/>
      <c r="F1274" s="41"/>
      <c r="G1274" s="41"/>
      <c r="H1274" s="41"/>
      <c r="I1274" s="41"/>
      <c r="J1274" s="41"/>
      <c r="K1274" s="41"/>
    </row>
    <row r="1275" spans="2:11" x14ac:dyDescent="0.25">
      <c r="B1275" s="41"/>
      <c r="C1275" s="41"/>
      <c r="D1275" s="41"/>
      <c r="E1275" s="41"/>
      <c r="F1275" s="41"/>
      <c r="G1275" s="41"/>
      <c r="H1275" s="41"/>
      <c r="I1275" s="41"/>
      <c r="J1275" s="41"/>
      <c r="K1275" s="41"/>
    </row>
    <row r="1276" spans="2:11" x14ac:dyDescent="0.25">
      <c r="B1276" s="41"/>
      <c r="C1276" s="41"/>
      <c r="D1276" s="41"/>
      <c r="E1276" s="41"/>
      <c r="F1276" s="41"/>
      <c r="G1276" s="41"/>
      <c r="H1276" s="41"/>
      <c r="I1276" s="41"/>
      <c r="J1276" s="41"/>
      <c r="K1276" s="41"/>
    </row>
    <row r="1277" spans="2:11" x14ac:dyDescent="0.25">
      <c r="B1277" s="41"/>
      <c r="C1277" s="41"/>
      <c r="D1277" s="41"/>
      <c r="E1277" s="41"/>
      <c r="F1277" s="41"/>
      <c r="G1277" s="41"/>
      <c r="H1277" s="41"/>
      <c r="I1277" s="41"/>
      <c r="J1277" s="41"/>
      <c r="K1277" s="41"/>
    </row>
    <row r="1278" spans="2:11" x14ac:dyDescent="0.25">
      <c r="B1278" s="41"/>
      <c r="C1278" s="41"/>
      <c r="D1278" s="41"/>
      <c r="E1278" s="41"/>
      <c r="F1278" s="41"/>
      <c r="G1278" s="41"/>
      <c r="H1278" s="41"/>
      <c r="I1278" s="41"/>
      <c r="J1278" s="41"/>
      <c r="K1278" s="41"/>
    </row>
    <row r="1279" spans="2:11" x14ac:dyDescent="0.25">
      <c r="B1279" s="41"/>
      <c r="C1279" s="41"/>
      <c r="D1279" s="41"/>
      <c r="E1279" s="41"/>
      <c r="F1279" s="41"/>
      <c r="G1279" s="41"/>
      <c r="H1279" s="41"/>
      <c r="I1279" s="41"/>
      <c r="J1279" s="41"/>
      <c r="K1279" s="41"/>
    </row>
    <row r="1280" spans="2:11" x14ac:dyDescent="0.25">
      <c r="B1280" s="41"/>
      <c r="C1280" s="41"/>
      <c r="D1280" s="41"/>
      <c r="E1280" s="41"/>
      <c r="F1280" s="41"/>
      <c r="G1280" s="41"/>
      <c r="H1280" s="41"/>
      <c r="I1280" s="41"/>
      <c r="J1280" s="41"/>
      <c r="K1280" s="41"/>
    </row>
    <row r="1281" spans="2:11" x14ac:dyDescent="0.25">
      <c r="B1281" s="41"/>
      <c r="C1281" s="41"/>
      <c r="D1281" s="41"/>
      <c r="E1281" s="41"/>
      <c r="F1281" s="41"/>
      <c r="G1281" s="41"/>
      <c r="H1281" s="41"/>
      <c r="I1281" s="41"/>
      <c r="J1281" s="41"/>
      <c r="K1281" s="41"/>
    </row>
    <row r="1282" spans="2:11" x14ac:dyDescent="0.25">
      <c r="B1282" s="41"/>
      <c r="C1282" s="41"/>
      <c r="D1282" s="41"/>
      <c r="E1282" s="41"/>
      <c r="F1282" s="41"/>
      <c r="G1282" s="41"/>
      <c r="H1282" s="41"/>
      <c r="I1282" s="41"/>
      <c r="J1282" s="41"/>
      <c r="K1282" s="41"/>
    </row>
    <row r="1283" spans="2:11" x14ac:dyDescent="0.25">
      <c r="B1283" s="41"/>
      <c r="C1283" s="41"/>
      <c r="D1283" s="41"/>
      <c r="E1283" s="41"/>
      <c r="F1283" s="41"/>
      <c r="G1283" s="41"/>
      <c r="H1283" s="41"/>
      <c r="I1283" s="41"/>
      <c r="J1283" s="41"/>
      <c r="K1283" s="41"/>
    </row>
    <row r="1284" spans="2:11" x14ac:dyDescent="0.25">
      <c r="B1284" s="41"/>
      <c r="C1284" s="41"/>
      <c r="D1284" s="41"/>
      <c r="E1284" s="41"/>
      <c r="F1284" s="41"/>
      <c r="G1284" s="41"/>
      <c r="H1284" s="41"/>
      <c r="I1284" s="41"/>
      <c r="J1284" s="41"/>
      <c r="K1284" s="41"/>
    </row>
    <row r="1285" spans="2:11" x14ac:dyDescent="0.25">
      <c r="B1285" s="41"/>
      <c r="C1285" s="41"/>
      <c r="D1285" s="41"/>
      <c r="E1285" s="41"/>
      <c r="F1285" s="41"/>
      <c r="G1285" s="41"/>
      <c r="H1285" s="41"/>
      <c r="I1285" s="41"/>
      <c r="J1285" s="41"/>
      <c r="K1285" s="41"/>
    </row>
    <row r="1286" spans="2:11" x14ac:dyDescent="0.25">
      <c r="B1286" s="41"/>
      <c r="C1286" s="41"/>
      <c r="D1286" s="41"/>
      <c r="E1286" s="41"/>
      <c r="F1286" s="41"/>
      <c r="G1286" s="41"/>
      <c r="H1286" s="41"/>
      <c r="I1286" s="41"/>
      <c r="J1286" s="41"/>
      <c r="K1286" s="41"/>
    </row>
    <row r="1287" spans="2:11" x14ac:dyDescent="0.25">
      <c r="B1287" s="41"/>
      <c r="C1287" s="41"/>
      <c r="D1287" s="41"/>
      <c r="E1287" s="41"/>
      <c r="F1287" s="41"/>
      <c r="G1287" s="41"/>
      <c r="H1287" s="41"/>
      <c r="I1287" s="41"/>
      <c r="J1287" s="41"/>
      <c r="K1287" s="41"/>
    </row>
    <row r="1288" spans="2:11" x14ac:dyDescent="0.25">
      <c r="B1288" s="41"/>
      <c r="C1288" s="41"/>
      <c r="D1288" s="41"/>
      <c r="E1288" s="41"/>
      <c r="F1288" s="41"/>
      <c r="G1288" s="41"/>
      <c r="H1288" s="41"/>
      <c r="I1288" s="41"/>
      <c r="J1288" s="41"/>
      <c r="K1288" s="41"/>
    </row>
    <row r="1289" spans="2:11" x14ac:dyDescent="0.25">
      <c r="B1289" s="41"/>
      <c r="C1289" s="41"/>
      <c r="D1289" s="41"/>
      <c r="E1289" s="41"/>
      <c r="F1289" s="41"/>
      <c r="G1289" s="41"/>
      <c r="H1289" s="41"/>
      <c r="I1289" s="41"/>
      <c r="J1289" s="41"/>
      <c r="K1289" s="41"/>
    </row>
    <row r="1290" spans="2:11" x14ac:dyDescent="0.25">
      <c r="B1290" s="41"/>
      <c r="C1290" s="41"/>
      <c r="D1290" s="41"/>
      <c r="E1290" s="41"/>
      <c r="F1290" s="41"/>
      <c r="G1290" s="41"/>
      <c r="H1290" s="41"/>
      <c r="I1290" s="41"/>
      <c r="J1290" s="41"/>
      <c r="K1290" s="41"/>
    </row>
    <row r="1291" spans="2:11" x14ac:dyDescent="0.25">
      <c r="B1291" s="41"/>
      <c r="C1291" s="41"/>
      <c r="D1291" s="41"/>
      <c r="E1291" s="41"/>
      <c r="F1291" s="41"/>
      <c r="G1291" s="41"/>
      <c r="H1291" s="41"/>
      <c r="I1291" s="41"/>
      <c r="J1291" s="41"/>
      <c r="K1291" s="41"/>
    </row>
    <row r="1292" spans="2:11" x14ac:dyDescent="0.25">
      <c r="B1292" s="41"/>
      <c r="C1292" s="41"/>
      <c r="D1292" s="41"/>
      <c r="E1292" s="41"/>
      <c r="F1292" s="41"/>
      <c r="G1292" s="41"/>
      <c r="H1292" s="41"/>
      <c r="I1292" s="41"/>
      <c r="J1292" s="41"/>
      <c r="K1292" s="41"/>
    </row>
    <row r="1293" spans="2:11" x14ac:dyDescent="0.25">
      <c r="B1293" s="41"/>
      <c r="C1293" s="41"/>
      <c r="D1293" s="41"/>
      <c r="E1293" s="41"/>
      <c r="F1293" s="41"/>
      <c r="G1293" s="41"/>
      <c r="H1293" s="41"/>
      <c r="I1293" s="41"/>
      <c r="J1293" s="41"/>
      <c r="K1293" s="41"/>
    </row>
    <row r="1294" spans="2:11" x14ac:dyDescent="0.25">
      <c r="B1294" s="41"/>
      <c r="C1294" s="41"/>
      <c r="D1294" s="41"/>
      <c r="E1294" s="41"/>
      <c r="F1294" s="41"/>
      <c r="G1294" s="41"/>
      <c r="H1294" s="41"/>
      <c r="I1294" s="41"/>
      <c r="J1294" s="41"/>
      <c r="K1294" s="41"/>
    </row>
    <row r="1295" spans="2:11" x14ac:dyDescent="0.25">
      <c r="B1295" s="41"/>
      <c r="C1295" s="41"/>
      <c r="D1295" s="41"/>
      <c r="E1295" s="41"/>
      <c r="F1295" s="41"/>
      <c r="G1295" s="41"/>
      <c r="H1295" s="41"/>
      <c r="I1295" s="41"/>
      <c r="J1295" s="41"/>
      <c r="K1295" s="41"/>
    </row>
    <row r="1296" spans="2:11" x14ac:dyDescent="0.25">
      <c r="B1296" s="41"/>
      <c r="C1296" s="41"/>
      <c r="D1296" s="41"/>
      <c r="E1296" s="41"/>
      <c r="F1296" s="41"/>
      <c r="G1296" s="41"/>
      <c r="H1296" s="41"/>
      <c r="I1296" s="41"/>
      <c r="J1296" s="41"/>
      <c r="K1296" s="41"/>
    </row>
    <row r="1297" spans="2:11" x14ac:dyDescent="0.25">
      <c r="B1297" s="41"/>
      <c r="C1297" s="41"/>
      <c r="D1297" s="41"/>
      <c r="E1297" s="41"/>
      <c r="F1297" s="41"/>
      <c r="G1297" s="41"/>
      <c r="H1297" s="41"/>
      <c r="I1297" s="41"/>
      <c r="J1297" s="41"/>
      <c r="K1297" s="41"/>
    </row>
    <row r="1298" spans="2:11" x14ac:dyDescent="0.25">
      <c r="B1298" s="41"/>
      <c r="C1298" s="41"/>
      <c r="D1298" s="41"/>
      <c r="E1298" s="41"/>
      <c r="F1298" s="41"/>
      <c r="G1298" s="41"/>
      <c r="H1298" s="41"/>
      <c r="I1298" s="41"/>
      <c r="J1298" s="41"/>
      <c r="K1298" s="41"/>
    </row>
    <row r="1299" spans="2:11" x14ac:dyDescent="0.25">
      <c r="B1299" s="41"/>
      <c r="C1299" s="41"/>
      <c r="D1299" s="41"/>
      <c r="E1299" s="41"/>
      <c r="F1299" s="41"/>
      <c r="G1299" s="41"/>
      <c r="H1299" s="41"/>
      <c r="I1299" s="41"/>
      <c r="J1299" s="41"/>
      <c r="K1299" s="41"/>
    </row>
    <row r="1300" spans="2:11" x14ac:dyDescent="0.25">
      <c r="B1300" s="41"/>
      <c r="C1300" s="41"/>
      <c r="D1300" s="41"/>
      <c r="E1300" s="41"/>
      <c r="F1300" s="41"/>
      <c r="G1300" s="41"/>
      <c r="H1300" s="41"/>
      <c r="I1300" s="41"/>
      <c r="J1300" s="41"/>
      <c r="K1300" s="41"/>
    </row>
    <row r="1301" spans="2:11" x14ac:dyDescent="0.25">
      <c r="B1301" s="41"/>
      <c r="C1301" s="41"/>
      <c r="D1301" s="41"/>
      <c r="E1301" s="41"/>
      <c r="F1301" s="41"/>
      <c r="G1301" s="41"/>
      <c r="H1301" s="41"/>
      <c r="I1301" s="41"/>
      <c r="J1301" s="41"/>
      <c r="K1301" s="41"/>
    </row>
    <row r="1302" spans="2:11" x14ac:dyDescent="0.25">
      <c r="B1302" s="41"/>
      <c r="C1302" s="41"/>
      <c r="D1302" s="41"/>
      <c r="E1302" s="41"/>
      <c r="F1302" s="41"/>
      <c r="G1302" s="41"/>
      <c r="H1302" s="41"/>
      <c r="I1302" s="41"/>
      <c r="J1302" s="41"/>
      <c r="K1302" s="41"/>
    </row>
    <row r="1303" spans="2:11" x14ac:dyDescent="0.25">
      <c r="B1303" s="41"/>
      <c r="C1303" s="41"/>
      <c r="D1303" s="41"/>
      <c r="E1303" s="41"/>
      <c r="F1303" s="41"/>
      <c r="G1303" s="41"/>
      <c r="H1303" s="41"/>
      <c r="I1303" s="41"/>
      <c r="J1303" s="41"/>
      <c r="K1303" s="41"/>
    </row>
    <row r="1304" spans="2:11" x14ac:dyDescent="0.25">
      <c r="B1304" s="41"/>
      <c r="C1304" s="41"/>
      <c r="D1304" s="41"/>
      <c r="E1304" s="41"/>
      <c r="F1304" s="41"/>
      <c r="G1304" s="41"/>
      <c r="H1304" s="41"/>
      <c r="I1304" s="41"/>
      <c r="J1304" s="41"/>
      <c r="K1304" s="41"/>
    </row>
    <row r="1305" spans="2:11" x14ac:dyDescent="0.25">
      <c r="B1305" s="41"/>
      <c r="C1305" s="41"/>
      <c r="D1305" s="41"/>
      <c r="E1305" s="41"/>
      <c r="F1305" s="41"/>
      <c r="G1305" s="41"/>
      <c r="H1305" s="41"/>
      <c r="I1305" s="41"/>
      <c r="J1305" s="41"/>
      <c r="K1305" s="41"/>
    </row>
    <row r="1306" spans="2:11" x14ac:dyDescent="0.25">
      <c r="B1306" s="41"/>
      <c r="C1306" s="41"/>
      <c r="D1306" s="41"/>
      <c r="E1306" s="41"/>
      <c r="F1306" s="41"/>
      <c r="G1306" s="41"/>
      <c r="H1306" s="41"/>
      <c r="I1306" s="41"/>
      <c r="J1306" s="41"/>
      <c r="K1306" s="41"/>
    </row>
    <row r="1307" spans="2:11" x14ac:dyDescent="0.25">
      <c r="B1307" s="41"/>
      <c r="C1307" s="41"/>
      <c r="D1307" s="41"/>
      <c r="E1307" s="41"/>
      <c r="F1307" s="41"/>
      <c r="G1307" s="41"/>
      <c r="H1307" s="41"/>
      <c r="I1307" s="41"/>
      <c r="J1307" s="41"/>
      <c r="K1307" s="41"/>
    </row>
    <row r="1308" spans="2:11" x14ac:dyDescent="0.25">
      <c r="B1308" s="41"/>
      <c r="C1308" s="41"/>
      <c r="D1308" s="41"/>
      <c r="E1308" s="41"/>
      <c r="F1308" s="41"/>
      <c r="G1308" s="41"/>
      <c r="H1308" s="41"/>
      <c r="I1308" s="41"/>
      <c r="J1308" s="41"/>
      <c r="K1308" s="41"/>
    </row>
    <row r="1309" spans="2:11" x14ac:dyDescent="0.25">
      <c r="B1309" s="41"/>
      <c r="C1309" s="41"/>
      <c r="D1309" s="41"/>
      <c r="E1309" s="41"/>
      <c r="F1309" s="41"/>
      <c r="G1309" s="41"/>
      <c r="H1309" s="41"/>
      <c r="I1309" s="41"/>
      <c r="J1309" s="41"/>
      <c r="K1309" s="41"/>
    </row>
    <row r="1310" spans="2:11" x14ac:dyDescent="0.25">
      <c r="B1310" s="41"/>
      <c r="C1310" s="41"/>
      <c r="D1310" s="41"/>
      <c r="E1310" s="41"/>
      <c r="F1310" s="41"/>
      <c r="G1310" s="41"/>
      <c r="H1310" s="41"/>
      <c r="I1310" s="41"/>
      <c r="J1310" s="41"/>
      <c r="K1310" s="41"/>
    </row>
    <row r="1311" spans="2:11" x14ac:dyDescent="0.25">
      <c r="B1311" s="41"/>
      <c r="C1311" s="41"/>
      <c r="D1311" s="41"/>
      <c r="E1311" s="41"/>
      <c r="F1311" s="41"/>
      <c r="G1311" s="41"/>
      <c r="H1311" s="41"/>
      <c r="I1311" s="41"/>
      <c r="J1311" s="41"/>
      <c r="K1311" s="41"/>
    </row>
    <row r="1312" spans="2:11" x14ac:dyDescent="0.25">
      <c r="B1312" s="41"/>
      <c r="C1312" s="41"/>
      <c r="D1312" s="41"/>
      <c r="E1312" s="41"/>
      <c r="F1312" s="41"/>
      <c r="G1312" s="41"/>
      <c r="H1312" s="41"/>
      <c r="I1312" s="41"/>
      <c r="J1312" s="41"/>
      <c r="K1312" s="41"/>
    </row>
    <row r="1313" spans="2:11" x14ac:dyDescent="0.25">
      <c r="B1313" s="41"/>
      <c r="C1313" s="41"/>
      <c r="D1313" s="41"/>
      <c r="E1313" s="41"/>
      <c r="F1313" s="41"/>
      <c r="G1313" s="41"/>
      <c r="H1313" s="41"/>
      <c r="I1313" s="41"/>
      <c r="J1313" s="41"/>
      <c r="K1313" s="41"/>
    </row>
    <row r="1314" spans="2:11" x14ac:dyDescent="0.25">
      <c r="B1314" s="41"/>
      <c r="C1314" s="41"/>
      <c r="D1314" s="41"/>
      <c r="E1314" s="41"/>
      <c r="F1314" s="41"/>
      <c r="G1314" s="41"/>
      <c r="H1314" s="41"/>
      <c r="I1314" s="41"/>
      <c r="J1314" s="41"/>
      <c r="K1314" s="41"/>
    </row>
    <row r="1315" spans="2:11" x14ac:dyDescent="0.25">
      <c r="B1315" s="41"/>
      <c r="C1315" s="41"/>
      <c r="D1315" s="41"/>
      <c r="E1315" s="41"/>
      <c r="F1315" s="41"/>
      <c r="G1315" s="41"/>
      <c r="H1315" s="41"/>
      <c r="I1315" s="41"/>
      <c r="J1315" s="41"/>
      <c r="K1315" s="41"/>
    </row>
    <row r="1316" spans="2:11" x14ac:dyDescent="0.25">
      <c r="B1316" s="41"/>
      <c r="C1316" s="41"/>
      <c r="D1316" s="41"/>
      <c r="E1316" s="41"/>
      <c r="F1316" s="41"/>
      <c r="G1316" s="41"/>
      <c r="H1316" s="41"/>
      <c r="I1316" s="41"/>
      <c r="J1316" s="41"/>
      <c r="K1316" s="41"/>
    </row>
    <row r="1317" spans="2:11" x14ac:dyDescent="0.25">
      <c r="B1317" s="41"/>
      <c r="C1317" s="41"/>
      <c r="D1317" s="41"/>
      <c r="E1317" s="41"/>
      <c r="F1317" s="41"/>
      <c r="G1317" s="41"/>
      <c r="H1317" s="41"/>
      <c r="I1317" s="41"/>
      <c r="J1317" s="41"/>
      <c r="K1317" s="41"/>
    </row>
    <row r="1318" spans="2:11" x14ac:dyDescent="0.25">
      <c r="B1318" s="41"/>
      <c r="C1318" s="41"/>
      <c r="D1318" s="41"/>
      <c r="E1318" s="41"/>
      <c r="F1318" s="41"/>
      <c r="G1318" s="41"/>
      <c r="H1318" s="41"/>
      <c r="I1318" s="41"/>
      <c r="J1318" s="41"/>
      <c r="K1318" s="41"/>
    </row>
    <row r="1319" spans="2:11" x14ac:dyDescent="0.25">
      <c r="B1319" s="41"/>
      <c r="C1319" s="41"/>
      <c r="D1319" s="41"/>
      <c r="E1319" s="41"/>
      <c r="F1319" s="41"/>
      <c r="G1319" s="41"/>
      <c r="H1319" s="41"/>
      <c r="I1319" s="41"/>
      <c r="J1319" s="41"/>
      <c r="K1319" s="41"/>
    </row>
    <row r="1320" spans="2:11" x14ac:dyDescent="0.25">
      <c r="B1320" s="41"/>
      <c r="C1320" s="41"/>
      <c r="D1320" s="41"/>
      <c r="E1320" s="41"/>
      <c r="F1320" s="41"/>
      <c r="G1320" s="41"/>
      <c r="H1320" s="41"/>
      <c r="I1320" s="41"/>
      <c r="J1320" s="41"/>
      <c r="K1320" s="41"/>
    </row>
    <row r="1321" spans="2:11" x14ac:dyDescent="0.25">
      <c r="B1321" s="41"/>
      <c r="C1321" s="41"/>
      <c r="D1321" s="41"/>
      <c r="E1321" s="41"/>
      <c r="F1321" s="41"/>
      <c r="G1321" s="41"/>
      <c r="H1321" s="41"/>
      <c r="I1321" s="41"/>
      <c r="J1321" s="41"/>
      <c r="K1321" s="41"/>
    </row>
    <row r="1322" spans="2:11" x14ac:dyDescent="0.25">
      <c r="B1322" s="41"/>
      <c r="C1322" s="41"/>
      <c r="D1322" s="41"/>
      <c r="E1322" s="41"/>
      <c r="F1322" s="41"/>
      <c r="G1322" s="41"/>
      <c r="H1322" s="41"/>
      <c r="I1322" s="41"/>
      <c r="J1322" s="41"/>
      <c r="K1322" s="41"/>
    </row>
    <row r="1323" spans="2:11" x14ac:dyDescent="0.25">
      <c r="B1323" s="41"/>
      <c r="C1323" s="41"/>
      <c r="D1323" s="41"/>
      <c r="E1323" s="41"/>
      <c r="F1323" s="41"/>
      <c r="G1323" s="41"/>
      <c r="H1323" s="41"/>
      <c r="I1323" s="41"/>
      <c r="J1323" s="41"/>
      <c r="K1323" s="41"/>
    </row>
    <row r="1324" spans="2:11" x14ac:dyDescent="0.25">
      <c r="B1324" s="41"/>
      <c r="C1324" s="41"/>
      <c r="D1324" s="41"/>
      <c r="E1324" s="41"/>
      <c r="F1324" s="41"/>
      <c r="G1324" s="41"/>
      <c r="H1324" s="41"/>
      <c r="I1324" s="41"/>
      <c r="J1324" s="41"/>
      <c r="K1324" s="41"/>
    </row>
    <row r="1325" spans="2:11" x14ac:dyDescent="0.25">
      <c r="B1325" s="41"/>
      <c r="C1325" s="41"/>
      <c r="D1325" s="41"/>
      <c r="E1325" s="41"/>
      <c r="F1325" s="41"/>
      <c r="G1325" s="41"/>
      <c r="H1325" s="41"/>
      <c r="I1325" s="41"/>
      <c r="J1325" s="41"/>
      <c r="K1325" s="41"/>
    </row>
    <row r="1326" spans="2:11" x14ac:dyDescent="0.25">
      <c r="B1326" s="41"/>
      <c r="C1326" s="41"/>
      <c r="D1326" s="41"/>
      <c r="E1326" s="41"/>
      <c r="F1326" s="41"/>
      <c r="G1326" s="41"/>
      <c r="H1326" s="41"/>
      <c r="I1326" s="41"/>
      <c r="J1326" s="41"/>
      <c r="K1326" s="41"/>
    </row>
    <row r="1327" spans="2:11" x14ac:dyDescent="0.25">
      <c r="B1327" s="41"/>
      <c r="C1327" s="41"/>
      <c r="D1327" s="41"/>
      <c r="E1327" s="41"/>
      <c r="F1327" s="41"/>
      <c r="G1327" s="41"/>
      <c r="H1327" s="41"/>
      <c r="I1327" s="41"/>
      <c r="J1327" s="41"/>
      <c r="K1327" s="41"/>
    </row>
    <row r="1328" spans="2:11" x14ac:dyDescent="0.25">
      <c r="B1328" s="41"/>
      <c r="C1328" s="41"/>
      <c r="D1328" s="41"/>
      <c r="E1328" s="41"/>
      <c r="F1328" s="41"/>
      <c r="G1328" s="41"/>
      <c r="H1328" s="41"/>
      <c r="I1328" s="41"/>
      <c r="J1328" s="41"/>
      <c r="K1328" s="41"/>
    </row>
    <row r="1329" spans="2:11" x14ac:dyDescent="0.25">
      <c r="B1329" s="41"/>
      <c r="C1329" s="41"/>
      <c r="D1329" s="41"/>
      <c r="E1329" s="41"/>
      <c r="F1329" s="41"/>
      <c r="G1329" s="41"/>
      <c r="H1329" s="41"/>
      <c r="I1329" s="41"/>
      <c r="J1329" s="41"/>
      <c r="K1329" s="41"/>
    </row>
    <row r="1330" spans="2:11" x14ac:dyDescent="0.25">
      <c r="B1330" s="41"/>
      <c r="C1330" s="41"/>
      <c r="D1330" s="41"/>
      <c r="E1330" s="41"/>
      <c r="F1330" s="41"/>
      <c r="G1330" s="41"/>
      <c r="H1330" s="41"/>
      <c r="I1330" s="41"/>
      <c r="J1330" s="41"/>
      <c r="K1330" s="41"/>
    </row>
    <row r="1331" spans="2:11" x14ac:dyDescent="0.25">
      <c r="B1331" s="41"/>
      <c r="C1331" s="41"/>
      <c r="D1331" s="41"/>
      <c r="E1331" s="41"/>
      <c r="F1331" s="41"/>
      <c r="G1331" s="41"/>
      <c r="H1331" s="41"/>
      <c r="I1331" s="41"/>
      <c r="J1331" s="41"/>
      <c r="K1331" s="41"/>
    </row>
    <row r="1332" spans="2:11" x14ac:dyDescent="0.25">
      <c r="B1332" s="41"/>
      <c r="C1332" s="41"/>
      <c r="D1332" s="41"/>
      <c r="E1332" s="41"/>
      <c r="F1332" s="41"/>
      <c r="G1332" s="41"/>
      <c r="H1332" s="41"/>
      <c r="I1332" s="41"/>
      <c r="J1332" s="41"/>
      <c r="K1332" s="41"/>
    </row>
    <row r="1333" spans="2:11" x14ac:dyDescent="0.25">
      <c r="B1333" s="41"/>
      <c r="C1333" s="41"/>
      <c r="D1333" s="41"/>
      <c r="E1333" s="41"/>
      <c r="F1333" s="41"/>
      <c r="G1333" s="41"/>
      <c r="H1333" s="41"/>
      <c r="I1333" s="41"/>
      <c r="J1333" s="41"/>
      <c r="K1333" s="41"/>
    </row>
    <row r="1334" spans="2:11" x14ac:dyDescent="0.25">
      <c r="B1334" s="41"/>
      <c r="C1334" s="41"/>
      <c r="D1334" s="41"/>
      <c r="E1334" s="41"/>
      <c r="F1334" s="41"/>
      <c r="G1334" s="41"/>
      <c r="H1334" s="41"/>
      <c r="I1334" s="41"/>
      <c r="J1334" s="41"/>
      <c r="K1334" s="41"/>
    </row>
    <row r="1335" spans="2:11" x14ac:dyDescent="0.25">
      <c r="B1335" s="41"/>
      <c r="C1335" s="41"/>
      <c r="D1335" s="41"/>
      <c r="E1335" s="41"/>
      <c r="F1335" s="41"/>
      <c r="G1335" s="41"/>
      <c r="H1335" s="41"/>
      <c r="I1335" s="41"/>
      <c r="J1335" s="41"/>
      <c r="K1335" s="41"/>
    </row>
    <row r="1336" spans="2:11" x14ac:dyDescent="0.25">
      <c r="B1336" s="41"/>
      <c r="C1336" s="41"/>
      <c r="D1336" s="41"/>
      <c r="E1336" s="41"/>
      <c r="F1336" s="41"/>
      <c r="G1336" s="41"/>
      <c r="H1336" s="41"/>
      <c r="I1336" s="41"/>
      <c r="J1336" s="41"/>
      <c r="K1336" s="41"/>
    </row>
    <row r="1337" spans="2:11" x14ac:dyDescent="0.25">
      <c r="B1337" s="41"/>
      <c r="C1337" s="41"/>
      <c r="D1337" s="41"/>
      <c r="E1337" s="41"/>
      <c r="F1337" s="41"/>
      <c r="G1337" s="41"/>
      <c r="H1337" s="41"/>
      <c r="I1337" s="41"/>
      <c r="J1337" s="41"/>
      <c r="K1337" s="41"/>
    </row>
    <row r="1338" spans="2:11" x14ac:dyDescent="0.25">
      <c r="B1338" s="41"/>
      <c r="C1338" s="41"/>
      <c r="D1338" s="41"/>
      <c r="E1338" s="41"/>
      <c r="F1338" s="41"/>
      <c r="G1338" s="41"/>
      <c r="H1338" s="41"/>
      <c r="I1338" s="41"/>
      <c r="J1338" s="41"/>
      <c r="K1338" s="41"/>
    </row>
    <row r="1339" spans="2:11" x14ac:dyDescent="0.25">
      <c r="B1339" s="41"/>
      <c r="C1339" s="41"/>
      <c r="D1339" s="41"/>
      <c r="E1339" s="41"/>
      <c r="F1339" s="41"/>
      <c r="G1339" s="41"/>
      <c r="H1339" s="41"/>
      <c r="I1339" s="41"/>
      <c r="J1339" s="41"/>
      <c r="K1339" s="41"/>
    </row>
    <row r="1340" spans="2:11" x14ac:dyDescent="0.25">
      <c r="B1340" s="41"/>
      <c r="C1340" s="41"/>
      <c r="D1340" s="41"/>
      <c r="E1340" s="41"/>
      <c r="F1340" s="41"/>
      <c r="G1340" s="41"/>
      <c r="H1340" s="41"/>
      <c r="I1340" s="41"/>
      <c r="J1340" s="41"/>
      <c r="K1340" s="41"/>
    </row>
    <row r="1341" spans="2:11" x14ac:dyDescent="0.25">
      <c r="B1341" s="41"/>
      <c r="C1341" s="41"/>
      <c r="D1341" s="41"/>
      <c r="E1341" s="41"/>
      <c r="F1341" s="41"/>
      <c r="G1341" s="41"/>
      <c r="H1341" s="41"/>
      <c r="I1341" s="41"/>
      <c r="J1341" s="41"/>
      <c r="K1341" s="41"/>
    </row>
    <row r="1342" spans="2:11" x14ac:dyDescent="0.25">
      <c r="B1342" s="41"/>
      <c r="C1342" s="41"/>
      <c r="D1342" s="41"/>
      <c r="E1342" s="41"/>
      <c r="F1342" s="41"/>
      <c r="G1342" s="41"/>
      <c r="H1342" s="41"/>
      <c r="I1342" s="41"/>
      <c r="J1342" s="41"/>
      <c r="K1342" s="41"/>
    </row>
    <row r="1343" spans="2:11" x14ac:dyDescent="0.25">
      <c r="B1343" s="41"/>
      <c r="C1343" s="41"/>
      <c r="D1343" s="41"/>
      <c r="E1343" s="41"/>
      <c r="F1343" s="41"/>
      <c r="G1343" s="41"/>
      <c r="H1343" s="41"/>
      <c r="I1343" s="41"/>
      <c r="J1343" s="41"/>
      <c r="K1343" s="41"/>
    </row>
    <row r="1344" spans="2:11" x14ac:dyDescent="0.25">
      <c r="B1344" s="41"/>
      <c r="C1344" s="41"/>
      <c r="D1344" s="41"/>
      <c r="E1344" s="41"/>
      <c r="F1344" s="41"/>
      <c r="G1344" s="41"/>
      <c r="H1344" s="41"/>
      <c r="I1344" s="41"/>
      <c r="J1344" s="41"/>
      <c r="K1344" s="41"/>
    </row>
    <row r="1345" spans="2:11" x14ac:dyDescent="0.25">
      <c r="B1345" s="41"/>
      <c r="C1345" s="41"/>
      <c r="D1345" s="41"/>
      <c r="E1345" s="41"/>
      <c r="F1345" s="41"/>
      <c r="G1345" s="41"/>
      <c r="H1345" s="41"/>
      <c r="I1345" s="41"/>
      <c r="J1345" s="41"/>
      <c r="K1345" s="41"/>
    </row>
    <row r="1346" spans="2:11" x14ac:dyDescent="0.25">
      <c r="B1346" s="41"/>
      <c r="C1346" s="41"/>
      <c r="D1346" s="41"/>
      <c r="E1346" s="41"/>
      <c r="F1346" s="41"/>
      <c r="G1346" s="41"/>
      <c r="H1346" s="41"/>
      <c r="I1346" s="41"/>
      <c r="J1346" s="41"/>
      <c r="K1346" s="41"/>
    </row>
    <row r="1347" spans="2:11" x14ac:dyDescent="0.25">
      <c r="B1347" s="41"/>
      <c r="C1347" s="41"/>
      <c r="D1347" s="41"/>
      <c r="E1347" s="41"/>
      <c r="F1347" s="41"/>
      <c r="G1347" s="41"/>
      <c r="H1347" s="41"/>
      <c r="I1347" s="41"/>
      <c r="J1347" s="41"/>
      <c r="K1347" s="41"/>
    </row>
    <row r="1348" spans="2:11" x14ac:dyDescent="0.25">
      <c r="B1348" s="41"/>
      <c r="C1348" s="41"/>
      <c r="D1348" s="41"/>
      <c r="E1348" s="41"/>
      <c r="F1348" s="41"/>
      <c r="G1348" s="41"/>
      <c r="H1348" s="41"/>
      <c r="I1348" s="41"/>
      <c r="J1348" s="41"/>
      <c r="K1348" s="41"/>
    </row>
    <row r="1349" spans="2:11" x14ac:dyDescent="0.25">
      <c r="B1349" s="41"/>
      <c r="C1349" s="41"/>
      <c r="D1349" s="41"/>
      <c r="E1349" s="41"/>
      <c r="F1349" s="41"/>
      <c r="G1349" s="41"/>
      <c r="H1349" s="41"/>
      <c r="I1349" s="41"/>
      <c r="J1349" s="41"/>
      <c r="K1349" s="41"/>
    </row>
    <row r="1350" spans="2:11" x14ac:dyDescent="0.25">
      <c r="B1350" s="41"/>
      <c r="C1350" s="41"/>
      <c r="D1350" s="41"/>
      <c r="E1350" s="41"/>
      <c r="F1350" s="41"/>
      <c r="G1350" s="41"/>
      <c r="H1350" s="41"/>
      <c r="I1350" s="41"/>
      <c r="J1350" s="41"/>
      <c r="K1350" s="41"/>
    </row>
    <row r="1351" spans="2:11" x14ac:dyDescent="0.25">
      <c r="B1351" s="41"/>
      <c r="C1351" s="41"/>
      <c r="D1351" s="41"/>
      <c r="E1351" s="41"/>
      <c r="F1351" s="41"/>
      <c r="G1351" s="41"/>
      <c r="H1351" s="41"/>
      <c r="I1351" s="41"/>
      <c r="J1351" s="41"/>
      <c r="K1351" s="41"/>
    </row>
    <row r="1352" spans="2:11" x14ac:dyDescent="0.25">
      <c r="B1352" s="41"/>
      <c r="C1352" s="41"/>
      <c r="D1352" s="41"/>
      <c r="E1352" s="41"/>
      <c r="F1352" s="41"/>
      <c r="G1352" s="41"/>
      <c r="H1352" s="41"/>
      <c r="I1352" s="41"/>
      <c r="J1352" s="41"/>
      <c r="K1352" s="41"/>
    </row>
    <row r="1353" spans="2:11" x14ac:dyDescent="0.25">
      <c r="B1353" s="41"/>
      <c r="C1353" s="41"/>
      <c r="D1353" s="41"/>
      <c r="E1353" s="41"/>
      <c r="F1353" s="41"/>
      <c r="G1353" s="41"/>
      <c r="H1353" s="41"/>
      <c r="I1353" s="41"/>
      <c r="J1353" s="41"/>
      <c r="K1353" s="41"/>
    </row>
    <row r="1354" spans="2:11" x14ac:dyDescent="0.25">
      <c r="B1354" s="41"/>
      <c r="C1354" s="41"/>
      <c r="D1354" s="41"/>
      <c r="E1354" s="41"/>
      <c r="F1354" s="41"/>
      <c r="G1354" s="41"/>
      <c r="H1354" s="41"/>
      <c r="I1354" s="41"/>
      <c r="J1354" s="41"/>
      <c r="K1354" s="41"/>
    </row>
    <row r="1355" spans="2:11" x14ac:dyDescent="0.25">
      <c r="B1355" s="41"/>
      <c r="C1355" s="41"/>
      <c r="D1355" s="41"/>
      <c r="E1355" s="41"/>
      <c r="F1355" s="41"/>
      <c r="G1355" s="41"/>
      <c r="H1355" s="41"/>
      <c r="I1355" s="41"/>
      <c r="J1355" s="41"/>
      <c r="K1355" s="41"/>
    </row>
    <row r="1356" spans="2:11" x14ac:dyDescent="0.25">
      <c r="B1356" s="41"/>
      <c r="C1356" s="41"/>
      <c r="D1356" s="41"/>
      <c r="E1356" s="41"/>
      <c r="F1356" s="41"/>
      <c r="G1356" s="41"/>
      <c r="H1356" s="41"/>
      <c r="I1356" s="41"/>
      <c r="J1356" s="41"/>
      <c r="K1356" s="41"/>
    </row>
    <row r="1357" spans="2:11" x14ac:dyDescent="0.25">
      <c r="B1357" s="41"/>
      <c r="C1357" s="41"/>
      <c r="D1357" s="41"/>
      <c r="E1357" s="41"/>
      <c r="F1357" s="41"/>
      <c r="G1357" s="41"/>
      <c r="H1357" s="41"/>
      <c r="I1357" s="41"/>
      <c r="J1357" s="41"/>
      <c r="K1357" s="41"/>
    </row>
    <row r="1358" spans="2:11" x14ac:dyDescent="0.25">
      <c r="B1358" s="41"/>
      <c r="C1358" s="41"/>
      <c r="D1358" s="41"/>
      <c r="E1358" s="41"/>
      <c r="F1358" s="41"/>
      <c r="G1358" s="41"/>
      <c r="H1358" s="41"/>
      <c r="I1358" s="41"/>
      <c r="J1358" s="41"/>
      <c r="K1358" s="41"/>
    </row>
    <row r="1359" spans="2:11" x14ac:dyDescent="0.25">
      <c r="B1359" s="41"/>
      <c r="C1359" s="41"/>
      <c r="D1359" s="41"/>
      <c r="E1359" s="41"/>
      <c r="F1359" s="41"/>
      <c r="G1359" s="41"/>
      <c r="H1359" s="41"/>
      <c r="I1359" s="41"/>
      <c r="J1359" s="41"/>
      <c r="K1359" s="41"/>
    </row>
    <row r="1360" spans="2:11" x14ac:dyDescent="0.25">
      <c r="B1360" s="41"/>
      <c r="C1360" s="41"/>
      <c r="D1360" s="41"/>
      <c r="E1360" s="41"/>
      <c r="F1360" s="41"/>
      <c r="G1360" s="41"/>
      <c r="H1360" s="41"/>
      <c r="I1360" s="41"/>
      <c r="J1360" s="41"/>
      <c r="K1360" s="41"/>
    </row>
    <row r="1361" spans="2:11" x14ac:dyDescent="0.25">
      <c r="B1361" s="41"/>
      <c r="C1361" s="41"/>
      <c r="D1361" s="41"/>
      <c r="E1361" s="41"/>
      <c r="F1361" s="41"/>
      <c r="G1361" s="41"/>
      <c r="H1361" s="41"/>
      <c r="I1361" s="41"/>
      <c r="J1361" s="41"/>
      <c r="K1361" s="41"/>
    </row>
    <row r="1362" spans="2:11" x14ac:dyDescent="0.25">
      <c r="B1362" s="41"/>
      <c r="C1362" s="41"/>
      <c r="D1362" s="41"/>
      <c r="E1362" s="41"/>
      <c r="F1362" s="41"/>
      <c r="G1362" s="41"/>
      <c r="H1362" s="41"/>
      <c r="I1362" s="41"/>
      <c r="J1362" s="41"/>
      <c r="K1362" s="41"/>
    </row>
    <row r="1363" spans="2:11" x14ac:dyDescent="0.25">
      <c r="B1363" s="41"/>
      <c r="C1363" s="41"/>
      <c r="D1363" s="41"/>
      <c r="E1363" s="41"/>
      <c r="F1363" s="41"/>
      <c r="G1363" s="41"/>
      <c r="H1363" s="41"/>
      <c r="I1363" s="41"/>
      <c r="J1363" s="41"/>
      <c r="K1363" s="41"/>
    </row>
    <row r="1364" spans="2:11" x14ac:dyDescent="0.25">
      <c r="B1364" s="41"/>
      <c r="C1364" s="41"/>
      <c r="D1364" s="41"/>
      <c r="E1364" s="41"/>
      <c r="F1364" s="41"/>
      <c r="G1364" s="41"/>
      <c r="H1364" s="41"/>
      <c r="I1364" s="41"/>
      <c r="J1364" s="41"/>
      <c r="K1364" s="41"/>
    </row>
    <row r="1365" spans="2:11" x14ac:dyDescent="0.25">
      <c r="B1365" s="41"/>
      <c r="C1365" s="41"/>
      <c r="D1365" s="41"/>
      <c r="E1365" s="41"/>
      <c r="F1365" s="41"/>
      <c r="G1365" s="41"/>
      <c r="H1365" s="41"/>
      <c r="I1365" s="41"/>
      <c r="J1365" s="41"/>
      <c r="K1365" s="41"/>
    </row>
    <row r="1366" spans="2:11" x14ac:dyDescent="0.25">
      <c r="B1366" s="41"/>
      <c r="C1366" s="41"/>
      <c r="D1366" s="41"/>
      <c r="E1366" s="41"/>
      <c r="F1366" s="41"/>
      <c r="G1366" s="41"/>
      <c r="H1366" s="41"/>
      <c r="I1366" s="41"/>
      <c r="J1366" s="41"/>
      <c r="K1366" s="41"/>
    </row>
    <row r="1367" spans="2:11" x14ac:dyDescent="0.25">
      <c r="B1367" s="41"/>
      <c r="C1367" s="41"/>
      <c r="D1367" s="41"/>
      <c r="E1367" s="41"/>
      <c r="F1367" s="41"/>
      <c r="G1367" s="41"/>
      <c r="H1367" s="41"/>
      <c r="I1367" s="41"/>
      <c r="J1367" s="41"/>
      <c r="K1367" s="41"/>
    </row>
    <row r="1368" spans="2:11" x14ac:dyDescent="0.25">
      <c r="B1368" s="41"/>
      <c r="C1368" s="41"/>
      <c r="D1368" s="41"/>
      <c r="E1368" s="41"/>
      <c r="F1368" s="41"/>
      <c r="G1368" s="41"/>
      <c r="H1368" s="41"/>
      <c r="I1368" s="41"/>
      <c r="J1368" s="41"/>
      <c r="K1368" s="41"/>
    </row>
    <row r="1369" spans="2:11" x14ac:dyDescent="0.25">
      <c r="B1369" s="41"/>
      <c r="C1369" s="41"/>
      <c r="D1369" s="41"/>
      <c r="E1369" s="41"/>
      <c r="F1369" s="41"/>
      <c r="G1369" s="41"/>
      <c r="H1369" s="41"/>
      <c r="I1369" s="41"/>
      <c r="J1369" s="41"/>
      <c r="K1369" s="41"/>
    </row>
    <row r="1370" spans="2:11" x14ac:dyDescent="0.25">
      <c r="B1370" s="41"/>
      <c r="C1370" s="41"/>
      <c r="D1370" s="41"/>
      <c r="E1370" s="41"/>
      <c r="F1370" s="41"/>
      <c r="G1370" s="41"/>
      <c r="H1370" s="41"/>
      <c r="I1370" s="41"/>
      <c r="J1370" s="41"/>
      <c r="K1370" s="41"/>
    </row>
    <row r="1371" spans="2:11" x14ac:dyDescent="0.25">
      <c r="B1371" s="41"/>
      <c r="C1371" s="41"/>
      <c r="D1371" s="41"/>
      <c r="E1371" s="41"/>
      <c r="F1371" s="41"/>
      <c r="G1371" s="41"/>
      <c r="H1371" s="41"/>
      <c r="I1371" s="41"/>
      <c r="J1371" s="41"/>
      <c r="K1371" s="41"/>
    </row>
    <row r="1372" spans="2:11" x14ac:dyDescent="0.25">
      <c r="B1372" s="41"/>
      <c r="C1372" s="41"/>
      <c r="D1372" s="41"/>
      <c r="E1372" s="41"/>
      <c r="F1372" s="41"/>
      <c r="G1372" s="41"/>
      <c r="H1372" s="41"/>
      <c r="I1372" s="41"/>
      <c r="J1372" s="41"/>
      <c r="K1372" s="41"/>
    </row>
    <row r="1373" spans="2:11" x14ac:dyDescent="0.25">
      <c r="B1373" s="41"/>
      <c r="C1373" s="41"/>
      <c r="D1373" s="41"/>
      <c r="E1373" s="41"/>
      <c r="F1373" s="41"/>
      <c r="G1373" s="41"/>
      <c r="H1373" s="41"/>
      <c r="I1373" s="41"/>
      <c r="J1373" s="41"/>
      <c r="K1373" s="41"/>
    </row>
    <row r="1374" spans="2:11" x14ac:dyDescent="0.25">
      <c r="B1374" s="41"/>
      <c r="C1374" s="41"/>
      <c r="D1374" s="41"/>
      <c r="E1374" s="41"/>
      <c r="F1374" s="41"/>
      <c r="G1374" s="41"/>
      <c r="H1374" s="41"/>
      <c r="I1374" s="41"/>
      <c r="J1374" s="41"/>
      <c r="K1374" s="41"/>
    </row>
    <row r="1375" spans="2:11" x14ac:dyDescent="0.25">
      <c r="B1375" s="41"/>
      <c r="C1375" s="41"/>
      <c r="D1375" s="41"/>
      <c r="E1375" s="41"/>
      <c r="F1375" s="41"/>
      <c r="G1375" s="41"/>
      <c r="H1375" s="41"/>
      <c r="I1375" s="41"/>
      <c r="J1375" s="41"/>
      <c r="K1375" s="41"/>
    </row>
    <row r="1376" spans="2:11" x14ac:dyDescent="0.25">
      <c r="B1376" s="41"/>
      <c r="C1376" s="41"/>
      <c r="D1376" s="41"/>
      <c r="E1376" s="41"/>
      <c r="F1376" s="41"/>
      <c r="G1376" s="41"/>
      <c r="H1376" s="41"/>
      <c r="I1376" s="41"/>
      <c r="J1376" s="41"/>
      <c r="K1376" s="41"/>
    </row>
    <row r="1377" spans="2:11" x14ac:dyDescent="0.25">
      <c r="B1377" s="41"/>
      <c r="C1377" s="41"/>
      <c r="D1377" s="41"/>
      <c r="E1377" s="41"/>
      <c r="F1377" s="41"/>
      <c r="G1377" s="41"/>
      <c r="H1377" s="41"/>
      <c r="I1377" s="41"/>
      <c r="J1377" s="41"/>
      <c r="K1377" s="41"/>
    </row>
    <row r="1378" spans="2:11" x14ac:dyDescent="0.25">
      <c r="B1378" s="41"/>
      <c r="C1378" s="41"/>
      <c r="D1378" s="41"/>
      <c r="E1378" s="41"/>
      <c r="F1378" s="41"/>
      <c r="G1378" s="41"/>
      <c r="H1378" s="41"/>
      <c r="I1378" s="41"/>
      <c r="J1378" s="41"/>
      <c r="K1378" s="41"/>
    </row>
    <row r="1379" spans="2:11" x14ac:dyDescent="0.25">
      <c r="B1379" s="41"/>
      <c r="C1379" s="41"/>
      <c r="D1379" s="41"/>
      <c r="E1379" s="41"/>
      <c r="F1379" s="41"/>
      <c r="G1379" s="41"/>
      <c r="H1379" s="41"/>
      <c r="I1379" s="41"/>
      <c r="J1379" s="41"/>
      <c r="K1379" s="41"/>
    </row>
    <row r="1380" spans="2:11" x14ac:dyDescent="0.25">
      <c r="B1380" s="41"/>
      <c r="C1380" s="41"/>
      <c r="D1380" s="41"/>
      <c r="E1380" s="41"/>
      <c r="F1380" s="41"/>
      <c r="G1380" s="41"/>
      <c r="H1380" s="41"/>
      <c r="I1380" s="41"/>
      <c r="J1380" s="41"/>
      <c r="K1380" s="41"/>
    </row>
    <row r="1381" spans="2:11" x14ac:dyDescent="0.25">
      <c r="B1381" s="41"/>
      <c r="C1381" s="41"/>
      <c r="D1381" s="41"/>
      <c r="E1381" s="41"/>
      <c r="F1381" s="41"/>
      <c r="G1381" s="41"/>
      <c r="H1381" s="41"/>
      <c r="I1381" s="41"/>
      <c r="J1381" s="41"/>
      <c r="K1381" s="41"/>
    </row>
    <row r="1382" spans="2:11" x14ac:dyDescent="0.25">
      <c r="B1382" s="41"/>
      <c r="C1382" s="41"/>
      <c r="D1382" s="41"/>
      <c r="E1382" s="41"/>
      <c r="F1382" s="41"/>
      <c r="G1382" s="41"/>
      <c r="H1382" s="41"/>
      <c r="I1382" s="41"/>
      <c r="J1382" s="41"/>
      <c r="K1382" s="41"/>
    </row>
    <row r="1383" spans="2:11" x14ac:dyDescent="0.25">
      <c r="B1383" s="41"/>
      <c r="C1383" s="41"/>
      <c r="D1383" s="41"/>
      <c r="E1383" s="41"/>
      <c r="F1383" s="41"/>
      <c r="G1383" s="41"/>
      <c r="H1383" s="41"/>
      <c r="I1383" s="41"/>
      <c r="J1383" s="41"/>
      <c r="K1383" s="41"/>
    </row>
    <row r="1384" spans="2:11" x14ac:dyDescent="0.25">
      <c r="B1384" s="41"/>
      <c r="C1384" s="41"/>
      <c r="D1384" s="41"/>
      <c r="E1384" s="41"/>
      <c r="F1384" s="41"/>
      <c r="G1384" s="41"/>
      <c r="H1384" s="41"/>
      <c r="I1384" s="41"/>
      <c r="J1384" s="41"/>
      <c r="K1384" s="41"/>
    </row>
    <row r="1385" spans="2:11" x14ac:dyDescent="0.25">
      <c r="B1385" s="41"/>
      <c r="C1385" s="41"/>
      <c r="D1385" s="41"/>
      <c r="E1385" s="41"/>
      <c r="F1385" s="41"/>
      <c r="G1385" s="41"/>
      <c r="H1385" s="41"/>
      <c r="I1385" s="41"/>
      <c r="J1385" s="41"/>
      <c r="K1385" s="41"/>
    </row>
    <row r="1386" spans="2:11" x14ac:dyDescent="0.25">
      <c r="B1386" s="41"/>
      <c r="C1386" s="41"/>
      <c r="D1386" s="41"/>
      <c r="E1386" s="41"/>
      <c r="F1386" s="41"/>
      <c r="G1386" s="41"/>
      <c r="H1386" s="41"/>
      <c r="I1386" s="41"/>
      <c r="J1386" s="41"/>
      <c r="K1386" s="41"/>
    </row>
    <row r="1387" spans="2:11" x14ac:dyDescent="0.25">
      <c r="B1387" s="41"/>
      <c r="C1387" s="41"/>
      <c r="D1387" s="41"/>
      <c r="E1387" s="41"/>
      <c r="F1387" s="41"/>
      <c r="G1387" s="41"/>
      <c r="H1387" s="41"/>
      <c r="I1387" s="41"/>
      <c r="J1387" s="41"/>
      <c r="K1387" s="41"/>
    </row>
    <row r="1388" spans="2:11" x14ac:dyDescent="0.25">
      <c r="B1388" s="41"/>
      <c r="C1388" s="41"/>
      <c r="D1388" s="41"/>
      <c r="E1388" s="41"/>
      <c r="F1388" s="41"/>
      <c r="G1388" s="41"/>
      <c r="H1388" s="41"/>
      <c r="I1388" s="41"/>
      <c r="J1388" s="41"/>
      <c r="K1388" s="41"/>
    </row>
    <row r="1389" spans="2:11" x14ac:dyDescent="0.25">
      <c r="B1389" s="41"/>
      <c r="C1389" s="41"/>
      <c r="D1389" s="41"/>
      <c r="E1389" s="41"/>
      <c r="F1389" s="41"/>
      <c r="G1389" s="41"/>
      <c r="H1389" s="41"/>
      <c r="I1389" s="41"/>
      <c r="J1389" s="41"/>
      <c r="K1389" s="41"/>
    </row>
    <row r="1390" spans="2:11" x14ac:dyDescent="0.25">
      <c r="B1390" s="41"/>
      <c r="C1390" s="41"/>
      <c r="D1390" s="41"/>
      <c r="E1390" s="41"/>
      <c r="F1390" s="41"/>
      <c r="G1390" s="41"/>
      <c r="H1390" s="41"/>
      <c r="I1390" s="41"/>
      <c r="J1390" s="41"/>
      <c r="K1390" s="41"/>
    </row>
    <row r="1391" spans="2:11" x14ac:dyDescent="0.25">
      <c r="B1391" s="41"/>
      <c r="C1391" s="41"/>
      <c r="D1391" s="41"/>
      <c r="E1391" s="41"/>
      <c r="F1391" s="41"/>
      <c r="G1391" s="41"/>
      <c r="H1391" s="41"/>
      <c r="I1391" s="41"/>
      <c r="J1391" s="41"/>
      <c r="K1391" s="41"/>
    </row>
    <row r="1392" spans="2:11" x14ac:dyDescent="0.25">
      <c r="B1392" s="41"/>
      <c r="C1392" s="41"/>
      <c r="D1392" s="41"/>
      <c r="E1392" s="41"/>
      <c r="F1392" s="41"/>
      <c r="G1392" s="41"/>
      <c r="H1392" s="41"/>
      <c r="I1392" s="41"/>
      <c r="J1392" s="41"/>
      <c r="K1392" s="41"/>
    </row>
    <row r="1393" spans="2:11" x14ac:dyDescent="0.25">
      <c r="B1393" s="41"/>
      <c r="C1393" s="41"/>
      <c r="D1393" s="41"/>
      <c r="E1393" s="41"/>
      <c r="F1393" s="41"/>
      <c r="G1393" s="41"/>
      <c r="H1393" s="41"/>
      <c r="I1393" s="41"/>
      <c r="J1393" s="41"/>
      <c r="K1393" s="41"/>
    </row>
    <row r="1394" spans="2:11" x14ac:dyDescent="0.25">
      <c r="B1394" s="41"/>
      <c r="C1394" s="41"/>
      <c r="D1394" s="41"/>
      <c r="E1394" s="41"/>
      <c r="F1394" s="41"/>
      <c r="G1394" s="41"/>
      <c r="H1394" s="41"/>
      <c r="I1394" s="41"/>
      <c r="J1394" s="41"/>
      <c r="K1394" s="41"/>
    </row>
    <row r="1395" spans="2:11" x14ac:dyDescent="0.25">
      <c r="B1395" s="41"/>
      <c r="C1395" s="41"/>
      <c r="D1395" s="41"/>
      <c r="E1395" s="41"/>
      <c r="F1395" s="41"/>
      <c r="G1395" s="41"/>
      <c r="H1395" s="41"/>
      <c r="I1395" s="41"/>
      <c r="J1395" s="41"/>
      <c r="K1395" s="41"/>
    </row>
    <row r="1396" spans="2:11" x14ac:dyDescent="0.25">
      <c r="B1396" s="41"/>
      <c r="C1396" s="41"/>
      <c r="D1396" s="41"/>
      <c r="E1396" s="41"/>
      <c r="F1396" s="41"/>
      <c r="G1396" s="41"/>
      <c r="H1396" s="41"/>
      <c r="I1396" s="41"/>
      <c r="J1396" s="41"/>
      <c r="K1396" s="41"/>
    </row>
    <row r="1397" spans="2:11" x14ac:dyDescent="0.25">
      <c r="B1397" s="41"/>
      <c r="C1397" s="41"/>
      <c r="D1397" s="41"/>
      <c r="E1397" s="41"/>
      <c r="F1397" s="41"/>
      <c r="G1397" s="41"/>
      <c r="H1397" s="41"/>
      <c r="I1397" s="41"/>
      <c r="J1397" s="41"/>
      <c r="K1397" s="41"/>
    </row>
    <row r="1398" spans="2:11" x14ac:dyDescent="0.25">
      <c r="B1398" s="41"/>
      <c r="C1398" s="41"/>
      <c r="D1398" s="41"/>
      <c r="E1398" s="41"/>
      <c r="F1398" s="41"/>
      <c r="G1398" s="41"/>
      <c r="H1398" s="41"/>
      <c r="I1398" s="41"/>
      <c r="J1398" s="41"/>
      <c r="K1398" s="41"/>
    </row>
    <row r="1399" spans="2:11" x14ac:dyDescent="0.25">
      <c r="B1399" s="41"/>
      <c r="C1399" s="41"/>
      <c r="D1399" s="41"/>
      <c r="E1399" s="41"/>
      <c r="F1399" s="41"/>
      <c r="G1399" s="41"/>
      <c r="H1399" s="41"/>
      <c r="I1399" s="41"/>
      <c r="J1399" s="41"/>
      <c r="K1399" s="41"/>
    </row>
    <row r="1400" spans="2:11" x14ac:dyDescent="0.25">
      <c r="B1400" s="41"/>
      <c r="C1400" s="41"/>
      <c r="D1400" s="41"/>
      <c r="E1400" s="41"/>
      <c r="F1400" s="41"/>
      <c r="G1400" s="41"/>
      <c r="H1400" s="41"/>
      <c r="I1400" s="41"/>
      <c r="J1400" s="41"/>
      <c r="K1400" s="41"/>
    </row>
    <row r="1401" spans="2:11" x14ac:dyDescent="0.25">
      <c r="B1401" s="41"/>
      <c r="C1401" s="41"/>
      <c r="D1401" s="41"/>
      <c r="E1401" s="41"/>
      <c r="F1401" s="41"/>
      <c r="G1401" s="41"/>
      <c r="H1401" s="41"/>
      <c r="I1401" s="41"/>
      <c r="J1401" s="41"/>
      <c r="K1401" s="41"/>
    </row>
    <row r="1402" spans="2:11" x14ac:dyDescent="0.25">
      <c r="B1402" s="41"/>
      <c r="C1402" s="41"/>
      <c r="D1402" s="41"/>
      <c r="E1402" s="41"/>
      <c r="F1402" s="41"/>
      <c r="G1402" s="41"/>
      <c r="H1402" s="41"/>
      <c r="I1402" s="41"/>
      <c r="J1402" s="41"/>
      <c r="K1402" s="41"/>
    </row>
    <row r="1403" spans="2:11" x14ac:dyDescent="0.25">
      <c r="B1403" s="41"/>
      <c r="C1403" s="41"/>
      <c r="D1403" s="41"/>
      <c r="E1403" s="41"/>
      <c r="F1403" s="41"/>
      <c r="G1403" s="41"/>
      <c r="H1403" s="41"/>
      <c r="I1403" s="41"/>
      <c r="J1403" s="41"/>
      <c r="K1403" s="41"/>
    </row>
    <row r="1404" spans="2:11" x14ac:dyDescent="0.25">
      <c r="B1404" s="41"/>
      <c r="C1404" s="41"/>
      <c r="D1404" s="41"/>
      <c r="E1404" s="41"/>
      <c r="F1404" s="41"/>
      <c r="G1404" s="41"/>
      <c r="H1404" s="41"/>
      <c r="I1404" s="41"/>
      <c r="J1404" s="41"/>
      <c r="K1404" s="41"/>
    </row>
    <row r="1405" spans="2:11" x14ac:dyDescent="0.25">
      <c r="B1405" s="41"/>
      <c r="C1405" s="41"/>
      <c r="D1405" s="41"/>
      <c r="E1405" s="41"/>
      <c r="F1405" s="41"/>
      <c r="G1405" s="41"/>
      <c r="H1405" s="41"/>
      <c r="I1405" s="41"/>
      <c r="J1405" s="41"/>
      <c r="K1405" s="41"/>
    </row>
    <row r="1406" spans="2:11" x14ac:dyDescent="0.25">
      <c r="B1406" s="41"/>
      <c r="C1406" s="41"/>
      <c r="D1406" s="41"/>
      <c r="E1406" s="41"/>
      <c r="F1406" s="41"/>
      <c r="G1406" s="41"/>
      <c r="H1406" s="41"/>
      <c r="I1406" s="41"/>
      <c r="J1406" s="41"/>
      <c r="K1406" s="41"/>
    </row>
    <row r="1407" spans="2:11" x14ac:dyDescent="0.25">
      <c r="B1407" s="41"/>
      <c r="C1407" s="41"/>
      <c r="D1407" s="41"/>
      <c r="E1407" s="41"/>
      <c r="F1407" s="41"/>
      <c r="G1407" s="41"/>
      <c r="H1407" s="41"/>
      <c r="I1407" s="41"/>
      <c r="J1407" s="41"/>
      <c r="K1407" s="41"/>
    </row>
    <row r="1408" spans="2:11" x14ac:dyDescent="0.25">
      <c r="B1408" s="41"/>
      <c r="C1408" s="41"/>
      <c r="D1408" s="41"/>
      <c r="E1408" s="41"/>
      <c r="F1408" s="41"/>
      <c r="G1408" s="41"/>
      <c r="H1408" s="41"/>
      <c r="I1408" s="41"/>
      <c r="J1408" s="41"/>
      <c r="K1408" s="41"/>
    </row>
    <row r="1409" spans="2:11" x14ac:dyDescent="0.25">
      <c r="B1409" s="41"/>
      <c r="C1409" s="41"/>
      <c r="D1409" s="41"/>
      <c r="E1409" s="41"/>
      <c r="F1409" s="41"/>
      <c r="G1409" s="41"/>
      <c r="H1409" s="41"/>
      <c r="I1409" s="41"/>
      <c r="J1409" s="41"/>
      <c r="K1409" s="41"/>
    </row>
    <row r="1410" spans="2:11" x14ac:dyDescent="0.25">
      <c r="B1410" s="41"/>
      <c r="C1410" s="41"/>
      <c r="D1410" s="41"/>
      <c r="E1410" s="41"/>
      <c r="F1410" s="41"/>
      <c r="G1410" s="41"/>
      <c r="H1410" s="41"/>
      <c r="I1410" s="41"/>
      <c r="J1410" s="41"/>
      <c r="K1410" s="41"/>
    </row>
    <row r="1411" spans="2:11" x14ac:dyDescent="0.25">
      <c r="B1411" s="41"/>
      <c r="C1411" s="41"/>
      <c r="D1411" s="41"/>
      <c r="E1411" s="41"/>
      <c r="F1411" s="41"/>
      <c r="G1411" s="41"/>
      <c r="H1411" s="41"/>
      <c r="I1411" s="41"/>
      <c r="J1411" s="41"/>
      <c r="K1411" s="41"/>
    </row>
    <row r="1412" spans="2:11" x14ac:dyDescent="0.25">
      <c r="B1412" s="41"/>
      <c r="C1412" s="41"/>
      <c r="D1412" s="41"/>
      <c r="E1412" s="41"/>
      <c r="F1412" s="41"/>
      <c r="G1412" s="41"/>
      <c r="H1412" s="41"/>
      <c r="I1412" s="41"/>
      <c r="J1412" s="41"/>
      <c r="K1412" s="41"/>
    </row>
    <row r="1413" spans="2:11" x14ac:dyDescent="0.25">
      <c r="B1413" s="41"/>
      <c r="C1413" s="41"/>
      <c r="D1413" s="41"/>
      <c r="E1413" s="41"/>
      <c r="F1413" s="41"/>
      <c r="G1413" s="41"/>
      <c r="H1413" s="41"/>
      <c r="I1413" s="41"/>
      <c r="J1413" s="41"/>
      <c r="K1413" s="41"/>
    </row>
    <row r="1414" spans="2:11" x14ac:dyDescent="0.25">
      <c r="B1414" s="41"/>
      <c r="C1414" s="41"/>
      <c r="D1414" s="41"/>
      <c r="E1414" s="41"/>
      <c r="F1414" s="41"/>
      <c r="G1414" s="41"/>
      <c r="H1414" s="41"/>
      <c r="I1414" s="41"/>
      <c r="J1414" s="41"/>
      <c r="K1414" s="41"/>
    </row>
    <row r="1415" spans="2:11" x14ac:dyDescent="0.25">
      <c r="B1415" s="41"/>
      <c r="C1415" s="41"/>
      <c r="D1415" s="41"/>
      <c r="E1415" s="41"/>
      <c r="F1415" s="41"/>
      <c r="G1415" s="41"/>
      <c r="H1415" s="41"/>
      <c r="I1415" s="41"/>
      <c r="J1415" s="41"/>
      <c r="K1415" s="41"/>
    </row>
    <row r="1416" spans="2:11" x14ac:dyDescent="0.25">
      <c r="B1416" s="41"/>
      <c r="C1416" s="41"/>
      <c r="D1416" s="41"/>
      <c r="E1416" s="41"/>
      <c r="F1416" s="41"/>
      <c r="G1416" s="41"/>
      <c r="H1416" s="41"/>
      <c r="I1416" s="41"/>
      <c r="J1416" s="41"/>
      <c r="K1416" s="41"/>
    </row>
    <row r="1417" spans="2:11" x14ac:dyDescent="0.25">
      <c r="B1417" s="41"/>
      <c r="C1417" s="41"/>
      <c r="D1417" s="41"/>
      <c r="E1417" s="41"/>
      <c r="F1417" s="41"/>
      <c r="G1417" s="41"/>
      <c r="H1417" s="41"/>
      <c r="I1417" s="41"/>
      <c r="J1417" s="41"/>
      <c r="K1417" s="41"/>
    </row>
    <row r="1418" spans="2:11" x14ac:dyDescent="0.25">
      <c r="B1418" s="41"/>
      <c r="C1418" s="41"/>
      <c r="D1418" s="41"/>
      <c r="E1418" s="41"/>
      <c r="F1418" s="41"/>
      <c r="G1418" s="41"/>
      <c r="H1418" s="41"/>
      <c r="I1418" s="41"/>
      <c r="J1418" s="41"/>
      <c r="K1418" s="41"/>
    </row>
    <row r="1419" spans="2:11" x14ac:dyDescent="0.25">
      <c r="B1419" s="41"/>
      <c r="C1419" s="41"/>
      <c r="D1419" s="41"/>
      <c r="E1419" s="41"/>
      <c r="F1419" s="41"/>
      <c r="G1419" s="41"/>
      <c r="H1419" s="41"/>
      <c r="I1419" s="41"/>
      <c r="J1419" s="41"/>
      <c r="K1419" s="41"/>
    </row>
    <row r="1420" spans="2:11" x14ac:dyDescent="0.25">
      <c r="B1420" s="41"/>
      <c r="C1420" s="41"/>
      <c r="D1420" s="41"/>
      <c r="E1420" s="41"/>
      <c r="F1420" s="41"/>
      <c r="G1420" s="41"/>
      <c r="H1420" s="41"/>
      <c r="I1420" s="41"/>
      <c r="J1420" s="41"/>
      <c r="K1420" s="41"/>
    </row>
    <row r="1421" spans="2:11" x14ac:dyDescent="0.25">
      <c r="B1421" s="41"/>
      <c r="C1421" s="41"/>
      <c r="D1421" s="41"/>
      <c r="E1421" s="41"/>
      <c r="F1421" s="41"/>
      <c r="G1421" s="41"/>
      <c r="H1421" s="41"/>
      <c r="I1421" s="41"/>
      <c r="J1421" s="41"/>
      <c r="K1421" s="41"/>
    </row>
    <row r="1422" spans="2:11" x14ac:dyDescent="0.25">
      <c r="B1422" s="41"/>
      <c r="C1422" s="41"/>
      <c r="D1422" s="41"/>
      <c r="E1422" s="41"/>
      <c r="F1422" s="41"/>
      <c r="G1422" s="41"/>
      <c r="H1422" s="41"/>
      <c r="I1422" s="41"/>
      <c r="J1422" s="41"/>
      <c r="K1422" s="41"/>
    </row>
    <row r="1423" spans="2:11" x14ac:dyDescent="0.25">
      <c r="B1423" s="41"/>
      <c r="C1423" s="41"/>
      <c r="D1423" s="41"/>
      <c r="E1423" s="41"/>
      <c r="F1423" s="41"/>
      <c r="G1423" s="41"/>
      <c r="H1423" s="41"/>
      <c r="I1423" s="41"/>
      <c r="J1423" s="41"/>
      <c r="K1423" s="41"/>
    </row>
    <row r="1424" spans="2:11" x14ac:dyDescent="0.25">
      <c r="B1424" s="41"/>
      <c r="C1424" s="41"/>
      <c r="D1424" s="41"/>
      <c r="E1424" s="41"/>
      <c r="F1424" s="41"/>
      <c r="G1424" s="41"/>
      <c r="H1424" s="41"/>
      <c r="I1424" s="41"/>
      <c r="J1424" s="41"/>
      <c r="K1424" s="41"/>
    </row>
    <row r="1425" spans="2:11" x14ac:dyDescent="0.25">
      <c r="B1425" s="41"/>
      <c r="C1425" s="41"/>
      <c r="D1425" s="41"/>
      <c r="E1425" s="41"/>
      <c r="F1425" s="41"/>
      <c r="G1425" s="41"/>
      <c r="H1425" s="41"/>
      <c r="I1425" s="41"/>
      <c r="J1425" s="41"/>
      <c r="K1425" s="41"/>
    </row>
    <row r="1426" spans="2:11" x14ac:dyDescent="0.25">
      <c r="B1426" s="41"/>
      <c r="C1426" s="41"/>
      <c r="D1426" s="41"/>
      <c r="E1426" s="41"/>
      <c r="F1426" s="41"/>
      <c r="G1426" s="41"/>
      <c r="H1426" s="41"/>
      <c r="I1426" s="41"/>
      <c r="J1426" s="41"/>
      <c r="K1426" s="41"/>
    </row>
    <row r="1427" spans="2:11" x14ac:dyDescent="0.25">
      <c r="B1427" s="41"/>
      <c r="C1427" s="41"/>
      <c r="D1427" s="41"/>
      <c r="E1427" s="41"/>
      <c r="F1427" s="41"/>
      <c r="G1427" s="41"/>
      <c r="H1427" s="41"/>
      <c r="I1427" s="41"/>
      <c r="J1427" s="41"/>
      <c r="K1427" s="41"/>
    </row>
    <row r="1428" spans="2:11" x14ac:dyDescent="0.25">
      <c r="B1428" s="41"/>
      <c r="C1428" s="41"/>
      <c r="D1428" s="41"/>
      <c r="E1428" s="41"/>
      <c r="F1428" s="41"/>
      <c r="G1428" s="41"/>
      <c r="H1428" s="41"/>
      <c r="I1428" s="41"/>
      <c r="J1428" s="41"/>
      <c r="K1428" s="41"/>
    </row>
    <row r="1429" spans="2:11" x14ac:dyDescent="0.25">
      <c r="B1429" s="41"/>
      <c r="C1429" s="41"/>
      <c r="D1429" s="41"/>
      <c r="E1429" s="41"/>
      <c r="F1429" s="41"/>
      <c r="G1429" s="41"/>
      <c r="H1429" s="41"/>
      <c r="I1429" s="41"/>
      <c r="J1429" s="41"/>
      <c r="K1429" s="41"/>
    </row>
    <row r="1430" spans="2:11" x14ac:dyDescent="0.25">
      <c r="B1430" s="41"/>
      <c r="C1430" s="41"/>
      <c r="D1430" s="41"/>
      <c r="E1430" s="41"/>
      <c r="F1430" s="41"/>
      <c r="G1430" s="41"/>
      <c r="H1430" s="41"/>
      <c r="I1430" s="41"/>
      <c r="J1430" s="41"/>
      <c r="K1430" s="41"/>
    </row>
    <row r="1431" spans="2:11" x14ac:dyDescent="0.25">
      <c r="B1431" s="41"/>
      <c r="C1431" s="41"/>
      <c r="D1431" s="41"/>
      <c r="E1431" s="41"/>
      <c r="F1431" s="41"/>
      <c r="G1431" s="41"/>
      <c r="H1431" s="41"/>
      <c r="I1431" s="41"/>
      <c r="J1431" s="41"/>
      <c r="K1431" s="41"/>
    </row>
    <row r="1432" spans="2:11" x14ac:dyDescent="0.25">
      <c r="B1432" s="41"/>
      <c r="C1432" s="41"/>
      <c r="D1432" s="41"/>
      <c r="E1432" s="41"/>
      <c r="F1432" s="41"/>
      <c r="G1432" s="41"/>
      <c r="H1432" s="41"/>
      <c r="I1432" s="41"/>
      <c r="J1432" s="41"/>
      <c r="K1432" s="41"/>
    </row>
    <row r="1433" spans="2:11" x14ac:dyDescent="0.25">
      <c r="B1433" s="41"/>
      <c r="C1433" s="41"/>
      <c r="D1433" s="41"/>
      <c r="E1433" s="41"/>
      <c r="F1433" s="41"/>
      <c r="G1433" s="41"/>
      <c r="H1433" s="41"/>
      <c r="I1433" s="41"/>
      <c r="J1433" s="41"/>
      <c r="K1433" s="41"/>
    </row>
    <row r="1434" spans="2:11" x14ac:dyDescent="0.25">
      <c r="B1434" s="41"/>
      <c r="C1434" s="41"/>
      <c r="D1434" s="41"/>
      <c r="E1434" s="41"/>
      <c r="F1434" s="41"/>
      <c r="G1434" s="41"/>
      <c r="H1434" s="41"/>
      <c r="I1434" s="41"/>
      <c r="J1434" s="41"/>
      <c r="K1434" s="41"/>
    </row>
    <row r="1435" spans="2:11" x14ac:dyDescent="0.25">
      <c r="B1435" s="41"/>
      <c r="C1435" s="41"/>
      <c r="D1435" s="41"/>
      <c r="E1435" s="41"/>
      <c r="F1435" s="41"/>
      <c r="G1435" s="41"/>
      <c r="H1435" s="41"/>
      <c r="I1435" s="41"/>
      <c r="J1435" s="41"/>
      <c r="K1435" s="41"/>
    </row>
    <row r="1436" spans="2:11" x14ac:dyDescent="0.25">
      <c r="B1436" s="41"/>
      <c r="C1436" s="41"/>
      <c r="D1436" s="41"/>
      <c r="E1436" s="41"/>
      <c r="F1436" s="41"/>
      <c r="G1436" s="41"/>
      <c r="H1436" s="41"/>
      <c r="I1436" s="41"/>
      <c r="J1436" s="41"/>
      <c r="K1436" s="41"/>
    </row>
    <row r="1437" spans="2:11" x14ac:dyDescent="0.25">
      <c r="B1437" s="41"/>
      <c r="C1437" s="41"/>
      <c r="D1437" s="41"/>
      <c r="E1437" s="41"/>
      <c r="F1437" s="41"/>
      <c r="G1437" s="41"/>
      <c r="H1437" s="41"/>
      <c r="I1437" s="41"/>
      <c r="J1437" s="41"/>
      <c r="K1437" s="41"/>
    </row>
    <row r="1438" spans="2:11" x14ac:dyDescent="0.25">
      <c r="B1438" s="41"/>
      <c r="C1438" s="41"/>
      <c r="D1438" s="41"/>
      <c r="E1438" s="41"/>
      <c r="F1438" s="41"/>
      <c r="G1438" s="41"/>
      <c r="H1438" s="41"/>
      <c r="I1438" s="41"/>
      <c r="J1438" s="41"/>
      <c r="K1438" s="41"/>
    </row>
    <row r="1439" spans="2:11" x14ac:dyDescent="0.25">
      <c r="B1439" s="41"/>
      <c r="C1439" s="41"/>
      <c r="D1439" s="41"/>
      <c r="E1439" s="41"/>
      <c r="F1439" s="41"/>
      <c r="G1439" s="41"/>
      <c r="H1439" s="41"/>
      <c r="I1439" s="41"/>
      <c r="J1439" s="41"/>
      <c r="K1439" s="41"/>
    </row>
    <row r="1440" spans="2:11" x14ac:dyDescent="0.25">
      <c r="B1440" s="41"/>
      <c r="C1440" s="41"/>
      <c r="D1440" s="41"/>
      <c r="E1440" s="41"/>
      <c r="F1440" s="41"/>
      <c r="G1440" s="41"/>
      <c r="H1440" s="41"/>
      <c r="I1440" s="41"/>
      <c r="J1440" s="41"/>
      <c r="K1440" s="41"/>
    </row>
    <row r="1441" spans="2:11" x14ac:dyDescent="0.25">
      <c r="B1441" s="41"/>
      <c r="C1441" s="41"/>
      <c r="D1441" s="41"/>
      <c r="E1441" s="41"/>
      <c r="F1441" s="41"/>
      <c r="G1441" s="41"/>
      <c r="H1441" s="41"/>
      <c r="I1441" s="41"/>
      <c r="J1441" s="41"/>
      <c r="K1441" s="41"/>
    </row>
    <row r="1442" spans="2:11" x14ac:dyDescent="0.25">
      <c r="B1442" s="41"/>
      <c r="C1442" s="41"/>
      <c r="D1442" s="41"/>
      <c r="E1442" s="41"/>
      <c r="F1442" s="41"/>
      <c r="G1442" s="41"/>
      <c r="H1442" s="41"/>
      <c r="I1442" s="41"/>
      <c r="J1442" s="41"/>
      <c r="K1442" s="41"/>
    </row>
    <row r="1443" spans="2:11" x14ac:dyDescent="0.25">
      <c r="B1443" s="41"/>
      <c r="C1443" s="41"/>
      <c r="D1443" s="41"/>
      <c r="E1443" s="41"/>
      <c r="F1443" s="41"/>
      <c r="G1443" s="41"/>
      <c r="H1443" s="41"/>
      <c r="I1443" s="41"/>
      <c r="J1443" s="41"/>
      <c r="K1443" s="41"/>
    </row>
    <row r="1444" spans="2:11" x14ac:dyDescent="0.25">
      <c r="B1444" s="41"/>
      <c r="C1444" s="41"/>
      <c r="D1444" s="41"/>
      <c r="E1444" s="41"/>
      <c r="F1444" s="41"/>
      <c r="G1444" s="41"/>
      <c r="H1444" s="41"/>
      <c r="I1444" s="41"/>
      <c r="J1444" s="41"/>
      <c r="K1444" s="41"/>
    </row>
    <row r="1445" spans="2:11" x14ac:dyDescent="0.25">
      <c r="B1445" s="41"/>
      <c r="C1445" s="41"/>
      <c r="D1445" s="41"/>
      <c r="E1445" s="41"/>
      <c r="F1445" s="41"/>
      <c r="G1445" s="41"/>
      <c r="H1445" s="41"/>
      <c r="I1445" s="41"/>
      <c r="J1445" s="41"/>
      <c r="K1445" s="41"/>
    </row>
    <row r="1446" spans="2:11" x14ac:dyDescent="0.25">
      <c r="B1446" s="41"/>
      <c r="C1446" s="41"/>
      <c r="D1446" s="41"/>
      <c r="E1446" s="41"/>
      <c r="F1446" s="41"/>
      <c r="G1446" s="41"/>
      <c r="H1446" s="41"/>
      <c r="I1446" s="41"/>
      <c r="J1446" s="41"/>
      <c r="K1446" s="41"/>
    </row>
    <row r="1447" spans="2:11" x14ac:dyDescent="0.25">
      <c r="B1447" s="41"/>
      <c r="C1447" s="41"/>
      <c r="D1447" s="41"/>
      <c r="E1447" s="41"/>
      <c r="F1447" s="41"/>
      <c r="G1447" s="41"/>
      <c r="H1447" s="41"/>
      <c r="I1447" s="41"/>
      <c r="J1447" s="41"/>
      <c r="K1447" s="41"/>
    </row>
    <row r="1448" spans="2:11" x14ac:dyDescent="0.25">
      <c r="B1448" s="41"/>
      <c r="C1448" s="41"/>
      <c r="D1448" s="41"/>
      <c r="E1448" s="41"/>
      <c r="F1448" s="41"/>
      <c r="G1448" s="41"/>
      <c r="H1448" s="41"/>
      <c r="I1448" s="41"/>
      <c r="J1448" s="41"/>
      <c r="K1448" s="41"/>
    </row>
    <row r="1449" spans="2:11" x14ac:dyDescent="0.25">
      <c r="B1449" s="41"/>
      <c r="C1449" s="41"/>
      <c r="D1449" s="41"/>
      <c r="E1449" s="41"/>
      <c r="F1449" s="41"/>
      <c r="G1449" s="41"/>
      <c r="H1449" s="41"/>
      <c r="I1449" s="41"/>
      <c r="J1449" s="41"/>
      <c r="K1449" s="41"/>
    </row>
    <row r="1450" spans="2:11" x14ac:dyDescent="0.25">
      <c r="B1450" s="41"/>
      <c r="C1450" s="41"/>
      <c r="D1450" s="41"/>
      <c r="E1450" s="41"/>
      <c r="F1450" s="41"/>
      <c r="G1450" s="41"/>
      <c r="H1450" s="41"/>
      <c r="I1450" s="41"/>
      <c r="J1450" s="41"/>
      <c r="K1450" s="41"/>
    </row>
    <row r="1451" spans="2:11" x14ac:dyDescent="0.25">
      <c r="B1451" s="41"/>
      <c r="C1451" s="41"/>
      <c r="D1451" s="41"/>
      <c r="E1451" s="41"/>
      <c r="F1451" s="41"/>
      <c r="G1451" s="41"/>
      <c r="H1451" s="41"/>
      <c r="I1451" s="41"/>
      <c r="J1451" s="41"/>
      <c r="K1451" s="41"/>
    </row>
    <row r="1452" spans="2:11" x14ac:dyDescent="0.25">
      <c r="B1452" s="41"/>
      <c r="C1452" s="41"/>
      <c r="D1452" s="41"/>
      <c r="E1452" s="41"/>
      <c r="F1452" s="41"/>
      <c r="G1452" s="41"/>
      <c r="H1452" s="41"/>
      <c r="I1452" s="41"/>
      <c r="J1452" s="41"/>
      <c r="K1452" s="41"/>
    </row>
    <row r="1453" spans="2:11" x14ac:dyDescent="0.25">
      <c r="B1453" s="41"/>
      <c r="C1453" s="41"/>
      <c r="D1453" s="41"/>
      <c r="E1453" s="41"/>
      <c r="F1453" s="41"/>
      <c r="G1453" s="41"/>
      <c r="H1453" s="41"/>
      <c r="I1453" s="41"/>
      <c r="J1453" s="41"/>
      <c r="K1453" s="41"/>
    </row>
    <row r="1454" spans="2:11" x14ac:dyDescent="0.25">
      <c r="B1454" s="41"/>
      <c r="C1454" s="41"/>
      <c r="D1454" s="41"/>
      <c r="E1454" s="41"/>
      <c r="F1454" s="41"/>
      <c r="G1454" s="41"/>
      <c r="H1454" s="41"/>
      <c r="I1454" s="41"/>
      <c r="J1454" s="41"/>
      <c r="K1454" s="41"/>
    </row>
    <row r="1455" spans="2:11" x14ac:dyDescent="0.25">
      <c r="B1455" s="41"/>
      <c r="C1455" s="41"/>
      <c r="D1455" s="41"/>
      <c r="E1455" s="41"/>
      <c r="F1455" s="41"/>
      <c r="G1455" s="41"/>
      <c r="H1455" s="41"/>
      <c r="I1455" s="41"/>
      <c r="J1455" s="41"/>
      <c r="K1455" s="41"/>
    </row>
    <row r="1456" spans="2:11" x14ac:dyDescent="0.25">
      <c r="B1456" s="41"/>
      <c r="C1456" s="41"/>
      <c r="D1456" s="41"/>
      <c r="E1456" s="41"/>
      <c r="F1456" s="41"/>
      <c r="G1456" s="41"/>
      <c r="H1456" s="41"/>
      <c r="I1456" s="41"/>
      <c r="J1456" s="41"/>
      <c r="K1456" s="41"/>
    </row>
    <row r="1457" spans="2:11" x14ac:dyDescent="0.25">
      <c r="B1457" s="41"/>
      <c r="C1457" s="41"/>
      <c r="D1457" s="41"/>
      <c r="E1457" s="41"/>
      <c r="F1457" s="41"/>
      <c r="G1457" s="41"/>
      <c r="H1457" s="41"/>
      <c r="I1457" s="41"/>
      <c r="J1457" s="41"/>
      <c r="K1457" s="41"/>
    </row>
    <row r="1458" spans="2:11" x14ac:dyDescent="0.25">
      <c r="B1458" s="41"/>
      <c r="C1458" s="41"/>
      <c r="D1458" s="41"/>
      <c r="E1458" s="41"/>
      <c r="F1458" s="41"/>
      <c r="G1458" s="41"/>
      <c r="H1458" s="41"/>
      <c r="I1458" s="41"/>
      <c r="J1458" s="41"/>
      <c r="K1458" s="41"/>
    </row>
    <row r="1459" spans="2:11" x14ac:dyDescent="0.25">
      <c r="B1459" s="41"/>
      <c r="C1459" s="41"/>
      <c r="D1459" s="41"/>
      <c r="E1459" s="41"/>
      <c r="F1459" s="41"/>
      <c r="G1459" s="41"/>
      <c r="H1459" s="41"/>
      <c r="I1459" s="41"/>
      <c r="J1459" s="41"/>
      <c r="K1459" s="41"/>
    </row>
    <row r="1460" spans="2:11" x14ac:dyDescent="0.25">
      <c r="B1460" s="41"/>
      <c r="C1460" s="41"/>
      <c r="D1460" s="41"/>
      <c r="E1460" s="41"/>
      <c r="F1460" s="41"/>
      <c r="G1460" s="41"/>
      <c r="H1460" s="41"/>
      <c r="I1460" s="41"/>
      <c r="J1460" s="41"/>
      <c r="K1460" s="41"/>
    </row>
    <row r="1461" spans="2:11" x14ac:dyDescent="0.25">
      <c r="B1461" s="41"/>
      <c r="C1461" s="41"/>
      <c r="D1461" s="41"/>
      <c r="E1461" s="41"/>
      <c r="F1461" s="41"/>
      <c r="G1461" s="41"/>
      <c r="H1461" s="41"/>
      <c r="I1461" s="41"/>
      <c r="J1461" s="41"/>
      <c r="K1461" s="41"/>
    </row>
    <row r="1462" spans="2:11" x14ac:dyDescent="0.25">
      <c r="B1462" s="41"/>
      <c r="C1462" s="41"/>
      <c r="D1462" s="41"/>
      <c r="E1462" s="41"/>
      <c r="F1462" s="41"/>
      <c r="G1462" s="41"/>
      <c r="H1462" s="41"/>
      <c r="I1462" s="41"/>
      <c r="J1462" s="41"/>
      <c r="K1462" s="41"/>
    </row>
    <row r="1463" spans="2:11" x14ac:dyDescent="0.25">
      <c r="B1463" s="41"/>
      <c r="C1463" s="41"/>
      <c r="D1463" s="41"/>
      <c r="E1463" s="41"/>
      <c r="F1463" s="41"/>
      <c r="G1463" s="41"/>
      <c r="H1463" s="41"/>
      <c r="I1463" s="41"/>
      <c r="J1463" s="41"/>
      <c r="K1463" s="41"/>
    </row>
    <row r="1464" spans="2:11" x14ac:dyDescent="0.25">
      <c r="B1464" s="41"/>
      <c r="C1464" s="41"/>
      <c r="D1464" s="41"/>
      <c r="E1464" s="41"/>
      <c r="F1464" s="41"/>
      <c r="G1464" s="41"/>
      <c r="H1464" s="41"/>
      <c r="I1464" s="41"/>
      <c r="J1464" s="41"/>
      <c r="K1464" s="41"/>
    </row>
    <row r="1465" spans="2:11" x14ac:dyDescent="0.25">
      <c r="B1465" s="41"/>
      <c r="C1465" s="41"/>
      <c r="D1465" s="41"/>
      <c r="E1465" s="41"/>
      <c r="F1465" s="41"/>
      <c r="G1465" s="41"/>
      <c r="H1465" s="41"/>
      <c r="I1465" s="41"/>
      <c r="J1465" s="41"/>
      <c r="K1465" s="41"/>
    </row>
    <row r="1466" spans="2:11" x14ac:dyDescent="0.25">
      <c r="B1466" s="41"/>
      <c r="C1466" s="41"/>
      <c r="D1466" s="41"/>
      <c r="E1466" s="41"/>
      <c r="F1466" s="41"/>
      <c r="G1466" s="41"/>
      <c r="H1466" s="41"/>
      <c r="I1466" s="41"/>
      <c r="J1466" s="41"/>
      <c r="K1466" s="41"/>
    </row>
    <row r="1467" spans="2:11" x14ac:dyDescent="0.25">
      <c r="B1467" s="41"/>
      <c r="C1467" s="41"/>
      <c r="D1467" s="41"/>
      <c r="E1467" s="41"/>
      <c r="F1467" s="41"/>
      <c r="G1467" s="41"/>
      <c r="H1467" s="41"/>
      <c r="I1467" s="41"/>
      <c r="J1467" s="41"/>
      <c r="K1467" s="41"/>
    </row>
    <row r="1468" spans="2:11" x14ac:dyDescent="0.25">
      <c r="B1468" s="41"/>
      <c r="C1468" s="41"/>
      <c r="D1468" s="41"/>
      <c r="E1468" s="41"/>
      <c r="F1468" s="41"/>
      <c r="G1468" s="41"/>
      <c r="H1468" s="41"/>
      <c r="I1468" s="41"/>
      <c r="J1468" s="41"/>
      <c r="K1468" s="41"/>
    </row>
    <row r="1469" spans="2:11" x14ac:dyDescent="0.25">
      <c r="B1469" s="41"/>
      <c r="C1469" s="41"/>
      <c r="D1469" s="41"/>
      <c r="E1469" s="41"/>
      <c r="F1469" s="41"/>
      <c r="G1469" s="41"/>
      <c r="H1469" s="41"/>
      <c r="I1469" s="41"/>
      <c r="J1469" s="41"/>
      <c r="K1469" s="41"/>
    </row>
    <row r="1470" spans="2:11" x14ac:dyDescent="0.25">
      <c r="B1470" s="41"/>
      <c r="C1470" s="41"/>
      <c r="D1470" s="41"/>
      <c r="E1470" s="41"/>
      <c r="F1470" s="41"/>
      <c r="G1470" s="41"/>
      <c r="H1470" s="41"/>
      <c r="I1470" s="41"/>
      <c r="J1470" s="41"/>
      <c r="K1470" s="41"/>
    </row>
  </sheetData>
  <pageMargins left="0.35" right="0.25" top="0.7" bottom="0.18" header="0.5" footer="0.5"/>
  <pageSetup scale="88" fitToHeight="3" orientation="portrait" r:id="rId1"/>
  <headerFooter alignWithMargins="0">
    <oddHeader>&amp;LNovember 2012 Forecast</oddHeader>
    <oddFooter>&amp;C&amp;Z&amp;F&amp;A&amp;R &amp;P</oddFooter>
  </headerFooter>
  <rowBreaks count="3" manualBreakCount="3">
    <brk id="145" max="9" man="1"/>
    <brk id="193" max="9" man="1"/>
    <brk id="241" max="9" man="1"/>
  </rowBreaks>
  <legacyDrawing r:id="rId2"/>
  <picture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0.34998626667073579"/>
  </sheetPr>
  <dimension ref="A1:AB975"/>
  <sheetViews>
    <sheetView zoomScaleNormal="100" zoomScaleSheetLayoutView="115" workbookViewId="0">
      <pane xSplit="2" ySplit="8" topLeftCell="C9" activePane="bottomRight" state="frozen"/>
      <selection pane="topRight"/>
      <selection pane="bottomLeft"/>
      <selection pane="bottomRight" activeCell="A2" sqref="A1:A2"/>
    </sheetView>
  </sheetViews>
  <sheetFormatPr defaultColWidth="9.109375" defaultRowHeight="10.199999999999999" x14ac:dyDescent="0.2"/>
  <cols>
    <col min="1" max="1" width="11.44140625" style="74" customWidth="1"/>
    <col min="2" max="2" width="8.6640625" style="74" bestFit="1" customWidth="1"/>
    <col min="3" max="3" width="14.33203125" style="74" bestFit="1" customWidth="1"/>
    <col min="4" max="4" width="7.88671875" style="75" bestFit="1" customWidth="1"/>
    <col min="5" max="5" width="11.88671875" style="74" bestFit="1" customWidth="1"/>
    <col min="6" max="6" width="7.88671875" style="74" bestFit="1" customWidth="1"/>
    <col min="7" max="7" width="12.33203125" style="74" bestFit="1" customWidth="1"/>
    <col min="8" max="8" width="7.88671875" style="74" bestFit="1" customWidth="1"/>
    <col min="9" max="9" width="4.109375" style="74" customWidth="1"/>
    <col min="10" max="10" width="11.33203125" style="74" bestFit="1" customWidth="1"/>
    <col min="11" max="11" width="7.88671875" style="74" bestFit="1" customWidth="1"/>
    <col min="12" max="12" width="13.109375" style="74" customWidth="1"/>
    <col min="13" max="13" width="8.44140625" style="74" bestFit="1" customWidth="1"/>
    <col min="14" max="14" width="11.44140625" style="74" bestFit="1" customWidth="1"/>
    <col min="15" max="15" width="9.6640625" style="74" bestFit="1" customWidth="1"/>
    <col min="16" max="16" width="14.5546875" style="74" bestFit="1" customWidth="1"/>
    <col min="17" max="17" width="15.33203125" style="74" bestFit="1" customWidth="1"/>
    <col min="18" max="18" width="17.33203125" style="74" bestFit="1" customWidth="1"/>
    <col min="19" max="19" width="9.109375" style="74"/>
    <col min="20" max="20" width="9.33203125" style="74" bestFit="1" customWidth="1"/>
    <col min="21" max="21" width="12.109375" style="74" customWidth="1"/>
    <col min="22" max="16384" width="9.109375" style="74"/>
  </cols>
  <sheetData>
    <row r="1" spans="1:20" ht="13.2" x14ac:dyDescent="0.25">
      <c r="A1" s="322" t="s">
        <v>193</v>
      </c>
    </row>
    <row r="2" spans="1:20" ht="13.2" x14ac:dyDescent="0.25">
      <c r="A2" s="322" t="s">
        <v>190</v>
      </c>
    </row>
    <row r="4" spans="1:20" x14ac:dyDescent="0.2">
      <c r="A4" s="67"/>
      <c r="B4" s="68"/>
      <c r="C4" s="68"/>
      <c r="D4" s="69"/>
      <c r="E4" s="68"/>
      <c r="F4" s="70"/>
      <c r="G4" s="71"/>
      <c r="H4" s="72"/>
      <c r="I4" s="71"/>
      <c r="J4" s="73"/>
      <c r="K4" s="68"/>
      <c r="L4" s="68"/>
      <c r="M4" s="68"/>
      <c r="N4" s="68"/>
    </row>
    <row r="6" spans="1:20" s="75" customFormat="1" x14ac:dyDescent="0.2">
      <c r="B6" s="76"/>
      <c r="C6" s="76" t="s">
        <v>107</v>
      </c>
      <c r="D6" s="77" t="s">
        <v>108</v>
      </c>
      <c r="E6" s="76"/>
      <c r="F6" s="77" t="s">
        <v>108</v>
      </c>
      <c r="G6" s="77" t="s">
        <v>109</v>
      </c>
      <c r="H6" s="77" t="s">
        <v>108</v>
      </c>
      <c r="I6" s="77"/>
      <c r="J6" s="77" t="s">
        <v>14</v>
      </c>
      <c r="K6" s="77" t="s">
        <v>108</v>
      </c>
      <c r="N6" s="78" t="s">
        <v>110</v>
      </c>
      <c r="O6" s="75" t="s">
        <v>111</v>
      </c>
      <c r="P6" s="79" t="s">
        <v>112</v>
      </c>
      <c r="Q6" s="79" t="s">
        <v>113</v>
      </c>
      <c r="R6" s="79"/>
      <c r="T6" s="75" t="s">
        <v>111</v>
      </c>
    </row>
    <row r="7" spans="1:20" s="75" customFormat="1" x14ac:dyDescent="0.2">
      <c r="B7" s="77" t="s">
        <v>100</v>
      </c>
      <c r="C7" s="77" t="s">
        <v>101</v>
      </c>
      <c r="D7" s="77" t="s">
        <v>114</v>
      </c>
      <c r="E7" s="77" t="s">
        <v>102</v>
      </c>
      <c r="F7" s="77" t="s">
        <v>114</v>
      </c>
      <c r="G7" s="77" t="s">
        <v>42</v>
      </c>
      <c r="H7" s="77" t="s">
        <v>114</v>
      </c>
      <c r="I7" s="77"/>
      <c r="J7" s="77" t="s">
        <v>115</v>
      </c>
      <c r="K7" s="77" t="s">
        <v>114</v>
      </c>
      <c r="L7" s="77"/>
      <c r="T7" s="75" t="s">
        <v>116</v>
      </c>
    </row>
    <row r="9" spans="1:20" x14ac:dyDescent="0.2">
      <c r="A9" s="74">
        <v>1997</v>
      </c>
      <c r="B9" s="80" t="s">
        <v>2</v>
      </c>
      <c r="C9" s="81">
        <v>6423046</v>
      </c>
      <c r="D9" s="82"/>
      <c r="E9" s="83">
        <v>6082794.5209999997</v>
      </c>
      <c r="F9" s="84"/>
      <c r="G9" s="83">
        <v>6072223</v>
      </c>
      <c r="H9" s="84"/>
      <c r="J9" s="83">
        <v>3611230</v>
      </c>
      <c r="K9" s="84"/>
      <c r="L9" s="84"/>
      <c r="M9" s="84"/>
      <c r="N9" s="85">
        <f>(J9/C9)</f>
        <v>0.56223013193428784</v>
      </c>
      <c r="O9" s="86">
        <f t="shared" ref="O9:O20" si="0">(C9-G9)/C9</f>
        <v>5.4619412658729209E-2</v>
      </c>
      <c r="P9" s="86">
        <f t="shared" ref="P9:P20" si="1">(E9/C9)</f>
        <v>0.94702646081002684</v>
      </c>
    </row>
    <row r="10" spans="1:20" x14ac:dyDescent="0.2">
      <c r="B10" s="80" t="s">
        <v>3</v>
      </c>
      <c r="C10" s="87">
        <v>5781266</v>
      </c>
      <c r="D10" s="82"/>
      <c r="E10" s="83">
        <v>6020296</v>
      </c>
      <c r="F10" s="84"/>
      <c r="G10" s="83">
        <v>5425371</v>
      </c>
      <c r="H10" s="84"/>
      <c r="J10" s="83">
        <v>3023813</v>
      </c>
      <c r="K10" s="84"/>
      <c r="L10" s="84"/>
      <c r="M10" s="84"/>
      <c r="N10" s="85">
        <f t="shared" ref="N10:N21" si="2">(J10/C10)</f>
        <v>0.52303647678553455</v>
      </c>
      <c r="O10" s="86">
        <f t="shared" si="0"/>
        <v>6.1560045844629881E-2</v>
      </c>
      <c r="P10" s="86">
        <f t="shared" si="1"/>
        <v>1.0413456153029457</v>
      </c>
    </row>
    <row r="11" spans="1:20" x14ac:dyDescent="0.2">
      <c r="B11" s="80" t="s">
        <v>4</v>
      </c>
      <c r="C11" s="87">
        <v>6832114</v>
      </c>
      <c r="D11" s="82"/>
      <c r="E11" s="83">
        <v>6083382</v>
      </c>
      <c r="F11" s="84"/>
      <c r="G11" s="83">
        <v>6390042</v>
      </c>
      <c r="H11" s="84"/>
      <c r="J11" s="83">
        <v>3330014</v>
      </c>
      <c r="K11" s="84"/>
      <c r="L11" s="84"/>
      <c r="M11" s="84"/>
      <c r="N11" s="85">
        <f t="shared" si="2"/>
        <v>0.48740609421915382</v>
      </c>
      <c r="O11" s="86">
        <f t="shared" si="0"/>
        <v>6.4705009313369186E-2</v>
      </c>
      <c r="P11" s="86">
        <f t="shared" si="1"/>
        <v>0.8904099082655822</v>
      </c>
    </row>
    <row r="12" spans="1:20" x14ac:dyDescent="0.2">
      <c r="B12" s="80" t="s">
        <v>5</v>
      </c>
      <c r="C12" s="87">
        <v>6626765</v>
      </c>
      <c r="D12" s="82"/>
      <c r="E12" s="83">
        <v>5958032</v>
      </c>
      <c r="F12" s="84"/>
      <c r="G12" s="83">
        <v>6171706</v>
      </c>
      <c r="H12" s="84"/>
      <c r="J12" s="83">
        <v>3563329</v>
      </c>
      <c r="K12" s="84"/>
      <c r="L12" s="84"/>
      <c r="M12" s="84"/>
      <c r="N12" s="85">
        <f t="shared" si="2"/>
        <v>0.5377177250136379</v>
      </c>
      <c r="O12" s="86">
        <f t="shared" si="0"/>
        <v>6.8669856257163181E-2</v>
      </c>
      <c r="P12" s="86">
        <f t="shared" si="1"/>
        <v>0.89908605480954884</v>
      </c>
    </row>
    <row r="13" spans="1:20" x14ac:dyDescent="0.2">
      <c r="B13" s="80" t="s">
        <v>6</v>
      </c>
      <c r="C13" s="87">
        <v>7374831</v>
      </c>
      <c r="D13" s="82"/>
      <c r="E13" s="83">
        <v>6122976</v>
      </c>
      <c r="F13" s="84"/>
      <c r="G13" s="83">
        <v>6854048</v>
      </c>
      <c r="H13" s="84"/>
      <c r="J13" s="83">
        <v>4286402</v>
      </c>
      <c r="K13" s="84"/>
      <c r="L13" s="84"/>
      <c r="M13" s="84"/>
      <c r="N13" s="85">
        <f t="shared" si="2"/>
        <v>0.58122036965999624</v>
      </c>
      <c r="O13" s="86">
        <f t="shared" si="0"/>
        <v>7.0616262257399531E-2</v>
      </c>
      <c r="P13" s="86">
        <f t="shared" si="1"/>
        <v>0.83025305935824156</v>
      </c>
    </row>
    <row r="14" spans="1:20" x14ac:dyDescent="0.2">
      <c r="B14" s="80" t="s">
        <v>7</v>
      </c>
      <c r="C14" s="87">
        <v>8179854</v>
      </c>
      <c r="D14" s="82"/>
      <c r="E14" s="83">
        <v>7245324</v>
      </c>
      <c r="F14" s="84"/>
      <c r="G14" s="83">
        <v>7611951</v>
      </c>
      <c r="H14" s="84"/>
      <c r="J14" s="83">
        <v>4570766</v>
      </c>
      <c r="K14" s="84"/>
      <c r="L14" s="84"/>
      <c r="M14" s="84"/>
      <c r="N14" s="85">
        <f t="shared" si="2"/>
        <v>0.55878332302752587</v>
      </c>
      <c r="O14" s="86">
        <f t="shared" si="0"/>
        <v>6.9427033783243566E-2</v>
      </c>
      <c r="P14" s="86">
        <f t="shared" si="1"/>
        <v>0.88575223958765037</v>
      </c>
    </row>
    <row r="15" spans="1:20" x14ac:dyDescent="0.2">
      <c r="B15" s="80" t="s">
        <v>8</v>
      </c>
      <c r="C15" s="87">
        <v>8429044</v>
      </c>
      <c r="D15" s="82"/>
      <c r="E15" s="83">
        <v>7687840</v>
      </c>
      <c r="F15" s="84"/>
      <c r="G15" s="83">
        <v>7744698</v>
      </c>
      <c r="H15" s="84"/>
      <c r="J15" s="83">
        <v>4667886</v>
      </c>
      <c r="K15" s="84"/>
      <c r="L15" s="84"/>
      <c r="M15" s="84"/>
      <c r="N15" s="85">
        <f t="shared" si="2"/>
        <v>0.55378593349376271</v>
      </c>
      <c r="O15" s="86">
        <f t="shared" si="0"/>
        <v>8.1189041129693953E-2</v>
      </c>
      <c r="P15" s="86">
        <f t="shared" si="1"/>
        <v>0.91206547266807481</v>
      </c>
    </row>
    <row r="16" spans="1:20" x14ac:dyDescent="0.2">
      <c r="B16" s="80" t="s">
        <v>9</v>
      </c>
      <c r="C16" s="87">
        <v>8842495</v>
      </c>
      <c r="D16" s="82"/>
      <c r="E16" s="83">
        <v>7831648</v>
      </c>
      <c r="F16" s="84"/>
      <c r="G16" s="83">
        <v>8268819</v>
      </c>
      <c r="H16" s="84"/>
      <c r="J16" s="83">
        <v>5074136</v>
      </c>
      <c r="K16" s="84"/>
      <c r="L16" s="84"/>
      <c r="M16" s="84"/>
      <c r="N16" s="85">
        <f t="shared" si="2"/>
        <v>0.57383532588935593</v>
      </c>
      <c r="O16" s="86">
        <f t="shared" si="0"/>
        <v>6.4877164194042519E-2</v>
      </c>
      <c r="P16" s="86">
        <f t="shared" si="1"/>
        <v>0.88568305664860425</v>
      </c>
    </row>
    <row r="17" spans="1:16" x14ac:dyDescent="0.2">
      <c r="B17" s="80" t="s">
        <v>10</v>
      </c>
      <c r="C17" s="87">
        <v>8333776</v>
      </c>
      <c r="D17" s="82"/>
      <c r="E17" s="83">
        <v>7947523.9440000001</v>
      </c>
      <c r="F17" s="84"/>
      <c r="G17" s="83">
        <v>7750473.5100549497</v>
      </c>
      <c r="H17" s="84"/>
      <c r="J17" s="83">
        <v>4912933</v>
      </c>
      <c r="K17" s="84"/>
      <c r="L17" s="84"/>
      <c r="M17" s="84"/>
      <c r="N17" s="85">
        <f t="shared" si="2"/>
        <v>0.58952064466335552</v>
      </c>
      <c r="O17" s="86">
        <f t="shared" si="0"/>
        <v>6.9992580787514608E-2</v>
      </c>
      <c r="P17" s="86">
        <f t="shared" si="1"/>
        <v>0.95365221527432464</v>
      </c>
    </row>
    <row r="18" spans="1:16" x14ac:dyDescent="0.2">
      <c r="B18" s="80" t="s">
        <v>11</v>
      </c>
      <c r="C18" s="87">
        <v>7281919</v>
      </c>
      <c r="D18" s="82"/>
      <c r="E18" s="83">
        <v>7579082.7859999994</v>
      </c>
      <c r="F18" s="84"/>
      <c r="G18" s="83">
        <v>6740505</v>
      </c>
      <c r="H18" s="84"/>
      <c r="J18" s="83">
        <v>4095162</v>
      </c>
      <c r="K18" s="84"/>
      <c r="L18" s="84"/>
      <c r="M18" s="84"/>
      <c r="N18" s="85">
        <f t="shared" si="2"/>
        <v>0.56237401157579481</v>
      </c>
      <c r="O18" s="86">
        <f t="shared" si="0"/>
        <v>7.4350456246492169E-2</v>
      </c>
      <c r="P18" s="86">
        <f t="shared" si="1"/>
        <v>1.04080844431255</v>
      </c>
    </row>
    <row r="19" spans="1:16" x14ac:dyDescent="0.2">
      <c r="B19" s="88" t="s">
        <v>12</v>
      </c>
      <c r="C19" s="87">
        <v>6379230</v>
      </c>
      <c r="D19" s="82"/>
      <c r="E19" s="83">
        <v>6419223.574</v>
      </c>
      <c r="F19" s="84"/>
      <c r="G19" s="83">
        <v>6008124</v>
      </c>
      <c r="H19" s="84"/>
      <c r="J19" s="83">
        <v>3706037</v>
      </c>
      <c r="K19" s="84"/>
      <c r="L19" s="84"/>
      <c r="M19" s="84"/>
      <c r="N19" s="85">
        <f t="shared" si="2"/>
        <v>0.58095365741633398</v>
      </c>
      <c r="O19" s="86">
        <f t="shared" si="0"/>
        <v>5.8174105652249564E-2</v>
      </c>
      <c r="P19" s="86">
        <f t="shared" si="1"/>
        <v>1.006269341911171</v>
      </c>
    </row>
    <row r="20" spans="1:16" x14ac:dyDescent="0.2">
      <c r="B20" s="80" t="s">
        <v>13</v>
      </c>
      <c r="C20" s="87">
        <v>6367648</v>
      </c>
      <c r="D20" s="82"/>
      <c r="E20" s="83">
        <v>6104272.8559999997</v>
      </c>
      <c r="F20" s="84"/>
      <c r="G20" s="83">
        <v>5959828</v>
      </c>
      <c r="H20" s="84"/>
      <c r="J20" s="83">
        <v>3629871.3141245442</v>
      </c>
      <c r="K20" s="84"/>
      <c r="L20" s="84"/>
      <c r="M20" s="84"/>
      <c r="N20" s="85">
        <f t="shared" si="2"/>
        <v>0.57004899047883051</v>
      </c>
      <c r="O20" s="86">
        <f t="shared" si="0"/>
        <v>6.4045625637598053E-2</v>
      </c>
      <c r="P20" s="86">
        <f t="shared" si="1"/>
        <v>0.95863855162848188</v>
      </c>
    </row>
    <row r="21" spans="1:16" x14ac:dyDescent="0.2">
      <c r="A21" s="89"/>
      <c r="B21" s="90" t="s">
        <v>96</v>
      </c>
      <c r="C21" s="91">
        <f>SUM(C9:C20)</f>
        <v>86851988</v>
      </c>
      <c r="D21" s="82"/>
      <c r="E21" s="92">
        <f>SUM(E9:E20)</f>
        <v>81082395.681000009</v>
      </c>
      <c r="F21" s="84"/>
      <c r="G21" s="92">
        <f>SUM(G9:G20)</f>
        <v>80997788.510054946</v>
      </c>
      <c r="H21" s="84"/>
      <c r="J21" s="92">
        <f>SUM(J9:J20)</f>
        <v>48471579.314124547</v>
      </c>
      <c r="K21" s="84"/>
      <c r="L21" s="84"/>
      <c r="M21" s="84"/>
      <c r="N21" s="93">
        <f t="shared" si="2"/>
        <v>0.55809406819938934</v>
      </c>
    </row>
    <row r="22" spans="1:16" x14ac:dyDescent="0.2">
      <c r="C22" s="75"/>
    </row>
    <row r="23" spans="1:16" x14ac:dyDescent="0.2">
      <c r="A23" s="74">
        <v>1998</v>
      </c>
      <c r="B23" s="80" t="s">
        <v>2</v>
      </c>
      <c r="C23" s="87">
        <v>6339040</v>
      </c>
      <c r="D23" s="82">
        <f t="shared" ref="D23:D35" si="3">(C23/C9)-1</f>
        <v>-1.3078841409511988E-2</v>
      </c>
      <c r="E23" s="83">
        <v>6496096.102</v>
      </c>
      <c r="F23" s="84">
        <f t="shared" ref="F23:F35" si="4">(E23/E9)-1</f>
        <v>6.7946004023830442E-2</v>
      </c>
      <c r="G23" s="83">
        <v>5961192.1459999997</v>
      </c>
      <c r="H23" s="84">
        <f t="shared" ref="H23:H35" si="5">(G23/G9)-1</f>
        <v>-1.8285042232474069E-2</v>
      </c>
      <c r="J23" s="83">
        <v>3657787.7856054059</v>
      </c>
      <c r="K23" s="84">
        <f t="shared" ref="K23:K35" si="6">(J23/J9)-1</f>
        <v>1.2892500783779015E-2</v>
      </c>
      <c r="L23" s="84"/>
      <c r="M23" s="84"/>
      <c r="N23" s="85">
        <f t="shared" ref="N23:N35" si="7">(J23/C23)</f>
        <v>0.57702550947862863</v>
      </c>
      <c r="O23" s="86">
        <f t="shared" ref="O23:O34" si="8">(C23-G23)/C23</f>
        <v>5.9606478899013146E-2</v>
      </c>
      <c r="P23" s="86">
        <f t="shared" ref="P23:P34" si="9">(E23/C23)</f>
        <v>1.0247760074080619</v>
      </c>
    </row>
    <row r="24" spans="1:16" x14ac:dyDescent="0.2">
      <c r="B24" s="80" t="s">
        <v>3</v>
      </c>
      <c r="C24" s="83">
        <v>5850246</v>
      </c>
      <c r="D24" s="82">
        <f t="shared" si="3"/>
        <v>1.1931642654048336E-2</v>
      </c>
      <c r="E24" s="83">
        <v>5830402.5399999991</v>
      </c>
      <c r="F24" s="84">
        <f t="shared" si="4"/>
        <v>-3.1542213206792624E-2</v>
      </c>
      <c r="G24" s="83">
        <v>5454199.9139999999</v>
      </c>
      <c r="H24" s="84">
        <f t="shared" si="5"/>
        <v>5.31372213992376E-3</v>
      </c>
      <c r="J24" s="83">
        <v>3102605.4968832787</v>
      </c>
      <c r="K24" s="84">
        <f t="shared" si="6"/>
        <v>2.6057331218325652E-2</v>
      </c>
      <c r="L24" s="84"/>
      <c r="M24" s="84"/>
      <c r="N24" s="85">
        <f t="shared" si="7"/>
        <v>0.53033761262061097</v>
      </c>
      <c r="O24" s="86">
        <f t="shared" si="8"/>
        <v>6.7697338881134245E-2</v>
      </c>
      <c r="P24" s="86">
        <f t="shared" si="9"/>
        <v>0.99660809818937512</v>
      </c>
    </row>
    <row r="25" spans="1:16" x14ac:dyDescent="0.2">
      <c r="B25" s="80" t="s">
        <v>4</v>
      </c>
      <c r="C25" s="87">
        <v>6392059</v>
      </c>
      <c r="D25" s="82">
        <f t="shared" si="3"/>
        <v>-6.4409785902284411E-2</v>
      </c>
      <c r="E25" s="83">
        <v>5869192.5920000002</v>
      </c>
      <c r="F25" s="84">
        <f t="shared" si="4"/>
        <v>-3.5208936081935982E-2</v>
      </c>
      <c r="G25" s="83">
        <v>5986600.3499999996</v>
      </c>
      <c r="H25" s="84">
        <f t="shared" si="5"/>
        <v>-6.3135993472343443E-2</v>
      </c>
      <c r="J25" s="83">
        <v>2749744.5213533426</v>
      </c>
      <c r="K25" s="84">
        <f t="shared" si="6"/>
        <v>-0.17425436609175138</v>
      </c>
      <c r="L25" s="84"/>
      <c r="M25" s="84"/>
      <c r="N25" s="85">
        <f t="shared" si="7"/>
        <v>0.43018134240521599</v>
      </c>
      <c r="O25" s="86">
        <f t="shared" si="8"/>
        <v>6.343161882579626E-2</v>
      </c>
      <c r="P25" s="86">
        <f t="shared" si="9"/>
        <v>0.91820062862373453</v>
      </c>
    </row>
    <row r="26" spans="1:16" x14ac:dyDescent="0.2">
      <c r="B26" s="80" t="s">
        <v>5</v>
      </c>
      <c r="C26" s="87">
        <v>6977447</v>
      </c>
      <c r="D26" s="82">
        <f t="shared" si="3"/>
        <v>5.2919033646130487E-2</v>
      </c>
      <c r="E26" s="83">
        <v>6018750.5689999992</v>
      </c>
      <c r="F26" s="84">
        <f t="shared" si="4"/>
        <v>1.0191044458975673E-2</v>
      </c>
      <c r="G26" s="83">
        <v>6538726.3990000002</v>
      </c>
      <c r="H26" s="84">
        <f t="shared" si="5"/>
        <v>5.9468224669159575E-2</v>
      </c>
      <c r="J26" s="83">
        <v>2871938.0557081238</v>
      </c>
      <c r="K26" s="84">
        <f t="shared" si="6"/>
        <v>-0.19402950002424035</v>
      </c>
      <c r="L26" s="84"/>
      <c r="M26" s="84"/>
      <c r="N26" s="85">
        <f t="shared" si="7"/>
        <v>0.41160299113818044</v>
      </c>
      <c r="O26" s="86">
        <f t="shared" si="8"/>
        <v>6.2876952128765692E-2</v>
      </c>
      <c r="P26" s="86">
        <f t="shared" si="9"/>
        <v>0.86260068603889062</v>
      </c>
    </row>
    <row r="27" spans="1:16" x14ac:dyDescent="0.2">
      <c r="B27" s="80" t="s">
        <v>6</v>
      </c>
      <c r="C27" s="87">
        <v>7811598</v>
      </c>
      <c r="D27" s="82">
        <f t="shared" si="3"/>
        <v>5.9224001200841148E-2</v>
      </c>
      <c r="E27" s="83">
        <v>6466718.9159999993</v>
      </c>
      <c r="F27" s="84">
        <f t="shared" si="4"/>
        <v>5.6139843762248898E-2</v>
      </c>
      <c r="G27" s="83">
        <v>7269790.7419999996</v>
      </c>
      <c r="H27" s="84">
        <f t="shared" si="5"/>
        <v>6.0656526187152338E-2</v>
      </c>
      <c r="J27" s="83">
        <v>3366316.2874088236</v>
      </c>
      <c r="K27" s="84">
        <f t="shared" si="6"/>
        <v>-0.21465222174475851</v>
      </c>
      <c r="L27" s="84"/>
      <c r="M27" s="84"/>
      <c r="N27" s="85">
        <f t="shared" si="7"/>
        <v>0.43093823919367374</v>
      </c>
      <c r="O27" s="86">
        <f t="shared" si="8"/>
        <v>6.9359336975609906E-2</v>
      </c>
      <c r="P27" s="86">
        <f t="shared" si="9"/>
        <v>0.82783559983501442</v>
      </c>
    </row>
    <row r="28" spans="1:16" x14ac:dyDescent="0.2">
      <c r="B28" s="80" t="s">
        <v>7</v>
      </c>
      <c r="C28" s="87">
        <v>9649455</v>
      </c>
      <c r="D28" s="82">
        <f t="shared" si="3"/>
        <v>0.17966103062475192</v>
      </c>
      <c r="E28" s="83">
        <v>8066503.3410000009</v>
      </c>
      <c r="F28" s="84">
        <f t="shared" si="4"/>
        <v>0.11333921588599782</v>
      </c>
      <c r="G28" s="83">
        <v>8921527.1129999999</v>
      </c>
      <c r="H28" s="84">
        <f t="shared" si="5"/>
        <v>0.17204211022903326</v>
      </c>
      <c r="J28" s="83">
        <v>4112807.2734017884</v>
      </c>
      <c r="K28" s="84">
        <f t="shared" si="6"/>
        <v>-0.10019299316530572</v>
      </c>
      <c r="L28" s="84"/>
      <c r="M28" s="84"/>
      <c r="N28" s="85">
        <f t="shared" si="7"/>
        <v>0.42622171650127272</v>
      </c>
      <c r="O28" s="86">
        <f t="shared" si="8"/>
        <v>7.5437202101051315E-2</v>
      </c>
      <c r="P28" s="86">
        <f t="shared" si="9"/>
        <v>0.83595429389535481</v>
      </c>
    </row>
    <row r="29" spans="1:16" x14ac:dyDescent="0.2">
      <c r="B29" s="80" t="s">
        <v>8</v>
      </c>
      <c r="C29" s="87">
        <v>9086962</v>
      </c>
      <c r="D29" s="82">
        <f t="shared" si="3"/>
        <v>7.8053691498110478E-2</v>
      </c>
      <c r="E29" s="83">
        <v>8775552.1960000005</v>
      </c>
      <c r="F29" s="84">
        <f t="shared" si="4"/>
        <v>0.1414847598285085</v>
      </c>
      <c r="G29" s="83">
        <v>8371896.4960000003</v>
      </c>
      <c r="H29" s="84">
        <f t="shared" si="5"/>
        <v>8.0984241864563433E-2</v>
      </c>
      <c r="J29" s="83">
        <v>4916791.293137623</v>
      </c>
      <c r="K29" s="84">
        <f t="shared" si="6"/>
        <v>5.3322916013292421E-2</v>
      </c>
      <c r="L29" s="84"/>
      <c r="M29" s="84"/>
      <c r="N29" s="85">
        <f t="shared" si="7"/>
        <v>0.54108196921453211</v>
      </c>
      <c r="O29" s="86">
        <f t="shared" si="8"/>
        <v>7.8691371659747197E-2</v>
      </c>
      <c r="P29" s="86">
        <f t="shared" si="9"/>
        <v>0.96573004222973535</v>
      </c>
    </row>
    <row r="30" spans="1:16" x14ac:dyDescent="0.2">
      <c r="B30" s="80" t="s">
        <v>9</v>
      </c>
      <c r="C30" s="87">
        <v>9571772</v>
      </c>
      <c r="D30" s="82">
        <f t="shared" si="3"/>
        <v>8.2474120709143728E-2</v>
      </c>
      <c r="E30" s="83">
        <v>8437378.4710000008</v>
      </c>
      <c r="F30" s="84">
        <f t="shared" si="4"/>
        <v>7.7343934635468958E-2</v>
      </c>
      <c r="G30" s="83">
        <v>8968842.0749999993</v>
      </c>
      <c r="H30" s="84">
        <f t="shared" si="5"/>
        <v>8.4658168838863013E-2</v>
      </c>
      <c r="J30" s="83">
        <v>4685492.7951004151</v>
      </c>
      <c r="K30" s="84">
        <f t="shared" si="6"/>
        <v>-7.6592981524260417E-2</v>
      </c>
      <c r="L30" s="84"/>
      <c r="M30" s="84"/>
      <c r="N30" s="85">
        <f t="shared" si="7"/>
        <v>0.48951153402947911</v>
      </c>
      <c r="O30" s="86">
        <f t="shared" si="8"/>
        <v>6.2990418597517861E-2</v>
      </c>
      <c r="P30" s="86">
        <f t="shared" si="9"/>
        <v>0.88148552545965375</v>
      </c>
    </row>
    <row r="31" spans="1:16" x14ac:dyDescent="0.2">
      <c r="B31" s="80" t="s">
        <v>10</v>
      </c>
      <c r="C31" s="87">
        <v>8965870</v>
      </c>
      <c r="D31" s="82">
        <f t="shared" si="3"/>
        <v>7.5847250994027116E-2</v>
      </c>
      <c r="E31" s="83">
        <v>8475176.648</v>
      </c>
      <c r="F31" s="84">
        <f t="shared" si="4"/>
        <v>6.639208736179425E-2</v>
      </c>
      <c r="G31" s="83">
        <v>8227522.3609999996</v>
      </c>
      <c r="H31" s="84">
        <f t="shared" si="5"/>
        <v>6.1550929801406085E-2</v>
      </c>
      <c r="J31" s="83">
        <v>5039343.8751755822</v>
      </c>
      <c r="K31" s="84">
        <f t="shared" si="6"/>
        <v>2.573022574815953E-2</v>
      </c>
      <c r="L31" s="84"/>
      <c r="M31" s="84"/>
      <c r="N31" s="85">
        <f t="shared" si="7"/>
        <v>0.56205854815824707</v>
      </c>
      <c r="O31" s="86">
        <f t="shared" si="8"/>
        <v>8.235091954266574E-2</v>
      </c>
      <c r="P31" s="86">
        <f t="shared" si="9"/>
        <v>0.94527097180753239</v>
      </c>
    </row>
    <row r="32" spans="1:16" x14ac:dyDescent="0.2">
      <c r="B32" s="80" t="s">
        <v>11</v>
      </c>
      <c r="C32" s="87">
        <v>8211615</v>
      </c>
      <c r="D32" s="82">
        <f t="shared" si="3"/>
        <v>0.1276718403486774</v>
      </c>
      <c r="E32" s="83">
        <v>8040395.4290000005</v>
      </c>
      <c r="F32" s="84">
        <f t="shared" si="4"/>
        <v>6.0866552856782663E-2</v>
      </c>
      <c r="G32" s="83">
        <v>7714302.1320000002</v>
      </c>
      <c r="H32" s="84">
        <f t="shared" si="5"/>
        <v>0.14446946215454193</v>
      </c>
      <c r="J32" s="83">
        <v>4968409.7136512119</v>
      </c>
      <c r="K32" s="84">
        <f t="shared" si="6"/>
        <v>0.21323886909753798</v>
      </c>
      <c r="L32" s="84"/>
      <c r="M32" s="84"/>
      <c r="N32" s="85">
        <f t="shared" si="7"/>
        <v>0.60504659724685239</v>
      </c>
      <c r="O32" s="86">
        <f t="shared" si="8"/>
        <v>6.0562126694931481E-2</v>
      </c>
      <c r="P32" s="86">
        <f t="shared" si="9"/>
        <v>0.97914909905055225</v>
      </c>
    </row>
    <row r="33" spans="1:16" x14ac:dyDescent="0.2">
      <c r="B33" s="88" t="s">
        <v>12</v>
      </c>
      <c r="C33" s="87">
        <v>7137139</v>
      </c>
      <c r="D33" s="82">
        <f t="shared" si="3"/>
        <v>0.11880885310609579</v>
      </c>
      <c r="E33" s="83">
        <v>7203851.1170000006</v>
      </c>
      <c r="F33" s="84">
        <f t="shared" si="4"/>
        <v>0.12223091063193436</v>
      </c>
      <c r="G33" s="83">
        <v>6764599.2740000002</v>
      </c>
      <c r="H33" s="84">
        <f t="shared" si="5"/>
        <v>0.1259087319103267</v>
      </c>
      <c r="J33" s="83">
        <v>4686333.8956684247</v>
      </c>
      <c r="K33" s="84">
        <f t="shared" si="6"/>
        <v>0.26451352095740677</v>
      </c>
      <c r="L33" s="84"/>
      <c r="M33" s="84"/>
      <c r="N33" s="85">
        <f t="shared" si="7"/>
        <v>0.65661238987617088</v>
      </c>
      <c r="O33" s="86">
        <f t="shared" si="8"/>
        <v>5.2197347704731514E-2</v>
      </c>
      <c r="P33" s="86">
        <f t="shared" si="9"/>
        <v>1.0093471791708135</v>
      </c>
    </row>
    <row r="34" spans="1:16" x14ac:dyDescent="0.2">
      <c r="B34" s="80" t="s">
        <v>13</v>
      </c>
      <c r="C34" s="87">
        <v>6669767</v>
      </c>
      <c r="D34" s="82">
        <f t="shared" si="3"/>
        <v>4.7445932941016844E-2</v>
      </c>
      <c r="E34" s="83">
        <v>6777237.6040000003</v>
      </c>
      <c r="F34" s="84">
        <f t="shared" si="4"/>
        <v>0.11024486681301138</v>
      </c>
      <c r="G34" s="83">
        <v>6287515.7759999996</v>
      </c>
      <c r="H34" s="84">
        <f t="shared" si="5"/>
        <v>5.4982757220510381E-2</v>
      </c>
      <c r="J34" s="83">
        <v>4208286.3717679437</v>
      </c>
      <c r="K34" s="84">
        <f t="shared" si="6"/>
        <v>0.15934864009990446</v>
      </c>
      <c r="L34" s="94"/>
      <c r="M34" s="84"/>
      <c r="N34" s="85">
        <f t="shared" si="7"/>
        <v>0.63094953268501641</v>
      </c>
      <c r="O34" s="86">
        <f t="shared" si="8"/>
        <v>5.7311031104984686E-2</v>
      </c>
      <c r="P34" s="86">
        <f t="shared" si="9"/>
        <v>1.0161130972041452</v>
      </c>
    </row>
    <row r="35" spans="1:16" x14ac:dyDescent="0.2">
      <c r="A35" s="89"/>
      <c r="B35" s="90" t="s">
        <v>96</v>
      </c>
      <c r="C35" s="91">
        <f>SUM(C23:C34)</f>
        <v>92662970</v>
      </c>
      <c r="D35" s="82">
        <f t="shared" si="3"/>
        <v>6.6906724115514793E-2</v>
      </c>
      <c r="E35" s="92">
        <f>SUM(E23:E34)</f>
        <v>86457255.525000006</v>
      </c>
      <c r="F35" s="84">
        <f t="shared" si="4"/>
        <v>6.6288863308209933E-2</v>
      </c>
      <c r="G35" s="92">
        <f>SUM(G23:G34)</f>
        <v>86466714.777999997</v>
      </c>
      <c r="H35" s="84">
        <f t="shared" si="5"/>
        <v>6.7519451685599474E-2</v>
      </c>
      <c r="J35" s="92">
        <f>SUM(J23:J34)</f>
        <v>48365857.364861958</v>
      </c>
      <c r="K35" s="84">
        <f t="shared" si="6"/>
        <v>-2.1811121229916575E-3</v>
      </c>
      <c r="L35" s="84"/>
      <c r="M35" s="84"/>
      <c r="N35" s="93">
        <f t="shared" si="7"/>
        <v>0.52195453442580086</v>
      </c>
      <c r="O35" s="86"/>
    </row>
    <row r="36" spans="1:16" x14ac:dyDescent="0.2">
      <c r="C36" s="75"/>
    </row>
    <row r="37" spans="1:16" x14ac:dyDescent="0.2">
      <c r="A37" s="74">
        <v>1999</v>
      </c>
      <c r="B37" s="80" t="s">
        <v>2</v>
      </c>
      <c r="C37" s="87">
        <v>6716920</v>
      </c>
      <c r="D37" s="82">
        <f t="shared" ref="D37:D49" si="10">(C37/C23)-1</f>
        <v>5.9611550013882297E-2</v>
      </c>
      <c r="E37" s="83">
        <v>6772003.5300000012</v>
      </c>
      <c r="F37" s="84">
        <f t="shared" ref="F37:F49" si="11">(E37/E23)-1</f>
        <v>4.2472805769461441E-2</v>
      </c>
      <c r="G37" s="83">
        <v>6303266.5300000003</v>
      </c>
      <c r="H37" s="84">
        <f t="shared" ref="H37:H49" si="12">(G37/G23)-1</f>
        <v>5.738355275622764E-2</v>
      </c>
      <c r="J37" s="83">
        <v>3186130.9890226759</v>
      </c>
      <c r="K37" s="84">
        <f t="shared" ref="K37:K49" si="13">(J37/J23)-1</f>
        <v>-0.1289459160093579</v>
      </c>
      <c r="L37" s="84"/>
      <c r="M37" s="84"/>
      <c r="N37" s="85">
        <f t="shared" ref="N37:N49" si="14">(J37/C37)</f>
        <v>0.47434404295758709</v>
      </c>
      <c r="O37" s="86">
        <f t="shared" ref="O37:O48" si="15">(C37-G37)/C37</f>
        <v>6.1583801802016364E-2</v>
      </c>
      <c r="P37" s="86">
        <f t="shared" ref="P37:P48" si="16">(E37/C37)</f>
        <v>1.0082007125289569</v>
      </c>
    </row>
    <row r="38" spans="1:16" x14ac:dyDescent="0.2">
      <c r="B38" s="80" t="s">
        <v>3</v>
      </c>
      <c r="C38" s="95">
        <v>5974369</v>
      </c>
      <c r="D38" s="82">
        <f t="shared" si="10"/>
        <v>2.1216714647555035E-2</v>
      </c>
      <c r="E38" s="83">
        <v>5942844.2590000005</v>
      </c>
      <c r="F38" s="84">
        <f t="shared" si="11"/>
        <v>1.9285412667236157E-2</v>
      </c>
      <c r="G38" s="83">
        <v>5582028.2589999996</v>
      </c>
      <c r="H38" s="84">
        <f t="shared" si="12"/>
        <v>2.3436681275999183E-2</v>
      </c>
      <c r="J38" s="83">
        <v>2872147.7234835047</v>
      </c>
      <c r="K38" s="84">
        <f t="shared" si="13"/>
        <v>-7.4278787177834982E-2</v>
      </c>
      <c r="L38" s="84"/>
      <c r="M38" s="84"/>
      <c r="N38" s="85">
        <f t="shared" si="14"/>
        <v>0.4807449495475597</v>
      </c>
      <c r="O38" s="86">
        <f t="shared" si="15"/>
        <v>6.5670657604175495E-2</v>
      </c>
      <c r="P38" s="86">
        <f t="shared" si="16"/>
        <v>0.99472333546856584</v>
      </c>
    </row>
    <row r="39" spans="1:16" x14ac:dyDescent="0.2">
      <c r="B39" s="80" t="s">
        <v>4</v>
      </c>
      <c r="C39" s="87">
        <v>6373052</v>
      </c>
      <c r="D39" s="82">
        <f t="shared" si="10"/>
        <v>-2.9735332543081583E-3</v>
      </c>
      <c r="E39" s="83">
        <v>5840779.2810000014</v>
      </c>
      <c r="F39" s="84">
        <f t="shared" si="11"/>
        <v>-4.8410936520855152E-3</v>
      </c>
      <c r="G39" s="83">
        <v>6010821.2810000004</v>
      </c>
      <c r="H39" s="84">
        <f t="shared" si="12"/>
        <v>4.0458573453965307E-3</v>
      </c>
      <c r="J39" s="83">
        <v>2998946.0128751346</v>
      </c>
      <c r="K39" s="84">
        <f t="shared" si="13"/>
        <v>9.0627143571557101E-2</v>
      </c>
      <c r="L39" s="84"/>
      <c r="M39" s="84"/>
      <c r="N39" s="85">
        <f t="shared" si="14"/>
        <v>0.47056669439934501</v>
      </c>
      <c r="O39" s="86">
        <f t="shared" si="15"/>
        <v>5.6837872811958789E-2</v>
      </c>
      <c r="P39" s="86">
        <f t="shared" si="16"/>
        <v>0.91648071928488917</v>
      </c>
    </row>
    <row r="40" spans="1:16" x14ac:dyDescent="0.2">
      <c r="B40" s="80" t="s">
        <v>5</v>
      </c>
      <c r="C40" s="83">
        <v>7618041</v>
      </c>
      <c r="D40" s="82">
        <f t="shared" si="10"/>
        <v>9.1809224778059972E-2</v>
      </c>
      <c r="E40" s="83">
        <v>6312854.3270000014</v>
      </c>
      <c r="F40" s="84">
        <f t="shared" si="11"/>
        <v>4.886458653309278E-2</v>
      </c>
      <c r="G40" s="83">
        <v>7131074.3269999996</v>
      </c>
      <c r="H40" s="84">
        <f t="shared" si="12"/>
        <v>9.0590719331915981E-2</v>
      </c>
      <c r="J40" s="83">
        <v>3805878.7378980587</v>
      </c>
      <c r="K40" s="84">
        <f t="shared" si="13"/>
        <v>0.32519527373986357</v>
      </c>
      <c r="L40" s="84"/>
      <c r="M40" s="84"/>
      <c r="N40" s="85">
        <f t="shared" si="14"/>
        <v>0.4995875892369257</v>
      </c>
      <c r="O40" s="86">
        <f t="shared" si="15"/>
        <v>6.3922821234488031E-2</v>
      </c>
      <c r="P40" s="86">
        <f t="shared" si="16"/>
        <v>0.82867161347648322</v>
      </c>
    </row>
    <row r="41" spans="1:16" x14ac:dyDescent="0.2">
      <c r="B41" s="80" t="s">
        <v>6</v>
      </c>
      <c r="C41" s="87">
        <v>7668203</v>
      </c>
      <c r="D41" s="82">
        <f t="shared" si="10"/>
        <v>-1.8356679388775499E-2</v>
      </c>
      <c r="E41" s="83">
        <v>6931247.7570000002</v>
      </c>
      <c r="F41" s="84">
        <f t="shared" si="11"/>
        <v>7.1833776453567699E-2</v>
      </c>
      <c r="G41" s="83">
        <v>7136065.7570000002</v>
      </c>
      <c r="H41" s="84">
        <f t="shared" si="12"/>
        <v>-1.8394612684987655E-2</v>
      </c>
      <c r="J41" s="83">
        <v>4021921.0259700976</v>
      </c>
      <c r="K41" s="84">
        <f t="shared" si="13"/>
        <v>0.19475434943931447</v>
      </c>
      <c r="L41" s="84"/>
      <c r="M41" s="84"/>
      <c r="N41" s="85">
        <f t="shared" si="14"/>
        <v>0.5244932907970874</v>
      </c>
      <c r="O41" s="86">
        <f t="shared" si="15"/>
        <v>6.9395299394134427E-2</v>
      </c>
      <c r="P41" s="86">
        <f t="shared" si="16"/>
        <v>0.90389466176104105</v>
      </c>
    </row>
    <row r="42" spans="1:16" x14ac:dyDescent="0.2">
      <c r="B42" s="80" t="s">
        <v>7</v>
      </c>
      <c r="C42" s="87">
        <v>8296675</v>
      </c>
      <c r="D42" s="82">
        <f t="shared" si="10"/>
        <v>-0.14019237355892122</v>
      </c>
      <c r="E42" s="83">
        <v>7527364.5499999998</v>
      </c>
      <c r="F42" s="84">
        <f t="shared" si="11"/>
        <v>-6.6836740556431073E-2</v>
      </c>
      <c r="G42" s="83">
        <v>7741956.5499999998</v>
      </c>
      <c r="H42" s="84">
        <f t="shared" si="12"/>
        <v>-0.1322162168045411</v>
      </c>
      <c r="J42" s="83">
        <v>4247160.1672882177</v>
      </c>
      <c r="K42" s="84">
        <f t="shared" si="13"/>
        <v>3.266695591483515E-2</v>
      </c>
      <c r="L42" s="84"/>
      <c r="M42" s="84"/>
      <c r="N42" s="85">
        <f t="shared" si="14"/>
        <v>0.51191111707861492</v>
      </c>
      <c r="O42" s="86">
        <f t="shared" si="15"/>
        <v>6.6860332603121159E-2</v>
      </c>
      <c r="P42" s="86">
        <f t="shared" si="16"/>
        <v>0.90727484805660097</v>
      </c>
    </row>
    <row r="43" spans="1:16" x14ac:dyDescent="0.2">
      <c r="B43" s="80" t="s">
        <v>8</v>
      </c>
      <c r="C43" s="87">
        <v>8991905</v>
      </c>
      <c r="D43" s="82">
        <f t="shared" si="10"/>
        <v>-1.0460811875300013E-2</v>
      </c>
      <c r="E43" s="83">
        <v>8007030.2570000002</v>
      </c>
      <c r="F43" s="84">
        <f t="shared" si="11"/>
        <v>-8.7575336780550628E-2</v>
      </c>
      <c r="G43" s="83">
        <v>8409011.9790000003</v>
      </c>
      <c r="H43" s="84">
        <f t="shared" si="12"/>
        <v>4.4333423158937624E-3</v>
      </c>
      <c r="J43" s="83">
        <v>4720744.9146724381</v>
      </c>
      <c r="K43" s="84">
        <f t="shared" si="13"/>
        <v>-3.9872829001061594E-2</v>
      </c>
      <c r="L43" s="84"/>
      <c r="M43" s="84"/>
      <c r="N43" s="85">
        <f t="shared" si="14"/>
        <v>0.52499942055353543</v>
      </c>
      <c r="O43" s="86">
        <f t="shared" si="15"/>
        <v>6.4824196986066882E-2</v>
      </c>
      <c r="P43" s="86">
        <f t="shared" si="16"/>
        <v>0.89047095771140827</v>
      </c>
    </row>
    <row r="44" spans="1:16" x14ac:dyDescent="0.2">
      <c r="B44" s="80" t="s">
        <v>9</v>
      </c>
      <c r="C44" s="87">
        <v>9443272</v>
      </c>
      <c r="D44" s="82">
        <f t="shared" si="10"/>
        <v>-1.342489144120862E-2</v>
      </c>
      <c r="E44" s="83">
        <v>8792223.9019999988</v>
      </c>
      <c r="F44" s="84">
        <f t="shared" si="11"/>
        <v>4.2056360541325999E-2</v>
      </c>
      <c r="G44" s="83">
        <v>8815224.9020000007</v>
      </c>
      <c r="H44" s="84">
        <f t="shared" si="12"/>
        <v>-1.7127871325574473E-2</v>
      </c>
      <c r="J44" s="83">
        <v>5008020.2107979525</v>
      </c>
      <c r="K44" s="84">
        <f t="shared" si="13"/>
        <v>6.8835324223484484E-2</v>
      </c>
      <c r="L44" s="84"/>
      <c r="M44" s="84"/>
      <c r="N44" s="85">
        <f t="shared" si="14"/>
        <v>0.53032679888898171</v>
      </c>
      <c r="O44" s="86">
        <f t="shared" si="15"/>
        <v>6.650736079613076E-2</v>
      </c>
      <c r="P44" s="86">
        <f t="shared" si="16"/>
        <v>0.93105693683291113</v>
      </c>
    </row>
    <row r="45" spans="1:16" x14ac:dyDescent="0.2">
      <c r="B45" s="80" t="s">
        <v>10</v>
      </c>
      <c r="C45" s="87">
        <v>8920985</v>
      </c>
      <c r="D45" s="82">
        <f t="shared" si="10"/>
        <v>-5.0062068711681507E-3</v>
      </c>
      <c r="E45" s="83">
        <v>8643006.1110000033</v>
      </c>
      <c r="F45" s="84">
        <f t="shared" si="11"/>
        <v>1.9802473738362414E-2</v>
      </c>
      <c r="G45" s="83">
        <v>8600502.1109999996</v>
      </c>
      <c r="H45" s="84">
        <f t="shared" si="12"/>
        <v>4.5333179739260654E-2</v>
      </c>
      <c r="J45" s="83">
        <v>4304447.7540554293</v>
      </c>
      <c r="K45" s="84">
        <f t="shared" si="13"/>
        <v>-0.14583170732609463</v>
      </c>
      <c r="L45" s="84"/>
      <c r="M45" s="84"/>
      <c r="N45" s="85">
        <f t="shared" si="14"/>
        <v>0.48250812595867265</v>
      </c>
      <c r="O45" s="86">
        <f t="shared" si="15"/>
        <v>3.5924607988916071E-2</v>
      </c>
      <c r="P45" s="86">
        <f t="shared" si="16"/>
        <v>0.96883988830829815</v>
      </c>
    </row>
    <row r="46" spans="1:16" x14ac:dyDescent="0.2">
      <c r="B46" s="80" t="s">
        <v>11</v>
      </c>
      <c r="C46" s="87">
        <v>7927794</v>
      </c>
      <c r="D46" s="82">
        <f t="shared" si="10"/>
        <v>-3.4563359339179978E-2</v>
      </c>
      <c r="E46" s="83">
        <v>7745697.9879999999</v>
      </c>
      <c r="F46" s="84">
        <f t="shared" si="11"/>
        <v>-3.6652107922091726E-2</v>
      </c>
      <c r="G46" s="83">
        <v>7017653.9879999999</v>
      </c>
      <c r="H46" s="84">
        <f t="shared" si="12"/>
        <v>-9.0306048697549324E-2</v>
      </c>
      <c r="J46" s="83">
        <v>3922450.5722243474</v>
      </c>
      <c r="K46" s="84">
        <f t="shared" si="13"/>
        <v>-0.21052191781869056</v>
      </c>
      <c r="L46" s="84"/>
      <c r="M46" s="84"/>
      <c r="N46" s="85">
        <f t="shared" si="14"/>
        <v>0.49477200999727633</v>
      </c>
      <c r="O46" s="86">
        <f t="shared" si="15"/>
        <v>0.11480369091326037</v>
      </c>
      <c r="P46" s="86">
        <f t="shared" si="16"/>
        <v>0.97703068318879127</v>
      </c>
    </row>
    <row r="47" spans="1:16" x14ac:dyDescent="0.2">
      <c r="B47" s="88" t="s">
        <v>12</v>
      </c>
      <c r="C47" s="87">
        <v>6951148</v>
      </c>
      <c r="D47" s="82">
        <f t="shared" si="10"/>
        <v>-2.6059601753587791E-2</v>
      </c>
      <c r="E47" s="83">
        <v>6639299.4499999993</v>
      </c>
      <c r="F47" s="84">
        <f t="shared" si="11"/>
        <v>-7.8368036461462176E-2</v>
      </c>
      <c r="G47" s="83">
        <v>6455104.4500000002</v>
      </c>
      <c r="H47" s="84">
        <f t="shared" si="12"/>
        <v>-4.5752129795707974E-2</v>
      </c>
      <c r="J47" s="83">
        <v>3821416.870886717</v>
      </c>
      <c r="K47" s="84">
        <f t="shared" si="13"/>
        <v>-0.18456154513043765</v>
      </c>
      <c r="L47" s="84"/>
      <c r="M47" s="84"/>
      <c r="N47" s="85">
        <f t="shared" si="14"/>
        <v>0.54975334590584424</v>
      </c>
      <c r="O47" s="86">
        <f t="shared" si="15"/>
        <v>7.1361385198531205E-2</v>
      </c>
      <c r="P47" s="86">
        <f t="shared" si="16"/>
        <v>0.95513711548078095</v>
      </c>
    </row>
    <row r="48" spans="1:16" x14ac:dyDescent="0.2">
      <c r="B48" s="80" t="s">
        <v>13</v>
      </c>
      <c r="C48" s="87">
        <v>6577297</v>
      </c>
      <c r="D48" s="82">
        <f t="shared" si="10"/>
        <v>-1.3864052522374437E-2</v>
      </c>
      <c r="E48" s="83">
        <v>6470809.9189999998</v>
      </c>
      <c r="F48" s="84">
        <f t="shared" si="11"/>
        <v>-4.5214245523743091E-2</v>
      </c>
      <c r="G48" s="83">
        <v>6187069.9189999998</v>
      </c>
      <c r="H48" s="84">
        <f t="shared" si="12"/>
        <v>-1.5975444130639116E-2</v>
      </c>
      <c r="J48" s="83">
        <v>3474796.1074620369</v>
      </c>
      <c r="K48" s="84">
        <f t="shared" si="13"/>
        <v>-0.17429666127919907</v>
      </c>
      <c r="L48" s="94"/>
      <c r="M48" s="84"/>
      <c r="N48" s="85">
        <f t="shared" si="14"/>
        <v>0.52830153594433049</v>
      </c>
      <c r="O48" s="86">
        <f t="shared" si="15"/>
        <v>5.9329399447827919E-2</v>
      </c>
      <c r="P48" s="86">
        <f t="shared" si="16"/>
        <v>0.98380990230485255</v>
      </c>
    </row>
    <row r="49" spans="1:17" x14ac:dyDescent="0.2">
      <c r="A49" s="89"/>
      <c r="B49" s="90" t="s">
        <v>96</v>
      </c>
      <c r="C49" s="91">
        <f>SUM(C37:C48)</f>
        <v>91459661</v>
      </c>
      <c r="D49" s="82">
        <f t="shared" si="10"/>
        <v>-1.2985866954188907E-2</v>
      </c>
      <c r="E49" s="92">
        <f>SUM(E37:E48)</f>
        <v>85625161.331</v>
      </c>
      <c r="F49" s="84">
        <f t="shared" si="11"/>
        <v>-9.6243419820259968E-3</v>
      </c>
      <c r="G49" s="92">
        <f>SUM(G37:G48)</f>
        <v>85389780.053000003</v>
      </c>
      <c r="H49" s="84">
        <f t="shared" si="12"/>
        <v>-1.2454905078387535E-2</v>
      </c>
      <c r="J49" s="92">
        <f>SUM(J37:J48)</f>
        <v>46384061.086636603</v>
      </c>
      <c r="K49" s="84">
        <f t="shared" si="13"/>
        <v>-4.0975109016988864E-2</v>
      </c>
      <c r="L49" s="84"/>
      <c r="M49" s="84"/>
      <c r="N49" s="93">
        <f t="shared" si="14"/>
        <v>0.50715321464658181</v>
      </c>
    </row>
    <row r="50" spans="1:17" x14ac:dyDescent="0.2">
      <c r="C50" s="75"/>
    </row>
    <row r="51" spans="1:17" x14ac:dyDescent="0.2">
      <c r="A51" s="74">
        <v>2000</v>
      </c>
      <c r="B51" s="80" t="s">
        <v>2</v>
      </c>
      <c r="C51" s="87">
        <v>6947155</v>
      </c>
      <c r="D51" s="82">
        <f t="shared" ref="D51:D63" si="17">(C51/C37)-1</f>
        <v>3.4276870946803095E-2</v>
      </c>
      <c r="E51" s="83">
        <v>6599894</v>
      </c>
      <c r="F51" s="84">
        <f t="shared" ref="F51:F63" si="18">(E51/E37)-1</f>
        <v>-2.5414861235313224E-2</v>
      </c>
      <c r="G51" s="83">
        <v>6504351.79</v>
      </c>
      <c r="H51" s="84">
        <f t="shared" ref="H51:H63" si="19">(G51/G37)-1</f>
        <v>3.1901754279776595E-2</v>
      </c>
      <c r="J51" s="83">
        <v>3314579.913773431</v>
      </c>
      <c r="K51" s="84">
        <f t="shared" ref="K51:K63" si="20">(J51/J37)-1</f>
        <v>4.031501692595385E-2</v>
      </c>
      <c r="L51" s="84"/>
      <c r="M51" s="84"/>
      <c r="N51" s="85">
        <f t="shared" ref="N51:N63" si="21">(J51/C51)</f>
        <v>0.47711328072764042</v>
      </c>
      <c r="O51" s="86">
        <f t="shared" ref="O51:O62" si="22">(C51-G51)/C51</f>
        <v>6.3738783717939215E-2</v>
      </c>
      <c r="P51" s="86">
        <f t="shared" ref="P51:P62" si="23">(E51/C51)</f>
        <v>0.95001392656418349</v>
      </c>
      <c r="Q51" s="86"/>
    </row>
    <row r="52" spans="1:17" x14ac:dyDescent="0.2">
      <c r="B52" s="80" t="s">
        <v>3</v>
      </c>
      <c r="C52" s="87">
        <v>6377135</v>
      </c>
      <c r="D52" s="82">
        <f t="shared" si="17"/>
        <v>6.7415655109351214E-2</v>
      </c>
      <c r="E52" s="83">
        <v>6406872</v>
      </c>
      <c r="F52" s="84">
        <f t="shared" si="18"/>
        <v>7.8081760311531578E-2</v>
      </c>
      <c r="G52" s="83">
        <v>5895919.534</v>
      </c>
      <c r="H52" s="84">
        <f t="shared" si="19"/>
        <v>5.6232476876824755E-2</v>
      </c>
      <c r="J52" s="83">
        <v>2828433.3967984547</v>
      </c>
      <c r="K52" s="84">
        <f t="shared" si="20"/>
        <v>-1.5220082980979432E-2</v>
      </c>
      <c r="L52" s="84"/>
      <c r="M52" s="84"/>
      <c r="N52" s="85">
        <f t="shared" si="21"/>
        <v>0.44352728879010006</v>
      </c>
      <c r="O52" s="86">
        <f t="shared" si="22"/>
        <v>7.5459507443389556E-2</v>
      </c>
      <c r="P52" s="86">
        <f t="shared" si="23"/>
        <v>1.0046630657811071</v>
      </c>
      <c r="Q52" s="86"/>
    </row>
    <row r="53" spans="1:17" x14ac:dyDescent="0.2">
      <c r="B53" s="80" t="s">
        <v>4</v>
      </c>
      <c r="C53" s="87">
        <v>7098643</v>
      </c>
      <c r="D53" s="82">
        <f t="shared" si="17"/>
        <v>0.11385298597908822</v>
      </c>
      <c r="E53" s="83">
        <v>6263170</v>
      </c>
      <c r="F53" s="84">
        <f t="shared" si="18"/>
        <v>7.23175279665218E-2</v>
      </c>
      <c r="G53" s="83">
        <v>6667337.9170000004</v>
      </c>
      <c r="H53" s="84">
        <f t="shared" si="19"/>
        <v>0.10922245152675325</v>
      </c>
      <c r="J53" s="83">
        <v>3245056.798721917</v>
      </c>
      <c r="K53" s="84">
        <f t="shared" si="20"/>
        <v>8.2065760700650969E-2</v>
      </c>
      <c r="L53" s="84"/>
      <c r="M53" s="84"/>
      <c r="N53" s="85">
        <f t="shared" si="21"/>
        <v>0.45713762457443163</v>
      </c>
      <c r="O53" s="86">
        <f t="shared" si="22"/>
        <v>6.0758807422770754E-2</v>
      </c>
      <c r="P53" s="86">
        <f t="shared" si="23"/>
        <v>0.88230525186292652</v>
      </c>
      <c r="Q53" s="86"/>
    </row>
    <row r="54" spans="1:17" x14ac:dyDescent="0.2">
      <c r="B54" s="80" t="s">
        <v>5</v>
      </c>
      <c r="C54" s="95">
        <v>7423928</v>
      </c>
      <c r="D54" s="82">
        <f t="shared" si="17"/>
        <v>-2.5480697727932933E-2</v>
      </c>
      <c r="E54" s="83">
        <v>6428761</v>
      </c>
      <c r="F54" s="84">
        <f t="shared" si="18"/>
        <v>1.8360422559454248E-2</v>
      </c>
      <c r="G54" s="83">
        <v>6872031.8590000002</v>
      </c>
      <c r="H54" s="84">
        <f t="shared" si="19"/>
        <v>-3.63258684626524E-2</v>
      </c>
      <c r="J54" s="83">
        <v>3649506.5476767174</v>
      </c>
      <c r="K54" s="84">
        <f t="shared" si="20"/>
        <v>-4.1087013273497952E-2</v>
      </c>
      <c r="L54" s="84"/>
      <c r="M54" s="84"/>
      <c r="N54" s="85">
        <f t="shared" si="21"/>
        <v>0.49158700726579208</v>
      </c>
      <c r="O54" s="86">
        <f t="shared" si="22"/>
        <v>7.4340179619198865E-2</v>
      </c>
      <c r="P54" s="86">
        <f t="shared" si="23"/>
        <v>0.86595142086507304</v>
      </c>
      <c r="Q54" s="86"/>
    </row>
    <row r="55" spans="1:17" x14ac:dyDescent="0.2">
      <c r="B55" s="80" t="s">
        <v>6</v>
      </c>
      <c r="C55" s="87">
        <v>8286679</v>
      </c>
      <c r="D55" s="82">
        <f t="shared" si="17"/>
        <v>8.0654620124167353E-2</v>
      </c>
      <c r="E55" s="83">
        <v>6818681</v>
      </c>
      <c r="F55" s="84">
        <f t="shared" si="18"/>
        <v>-1.6240475156340639E-2</v>
      </c>
      <c r="G55" s="83">
        <v>7676516.017</v>
      </c>
      <c r="H55" s="84">
        <f t="shared" si="19"/>
        <v>7.5735044827726528E-2</v>
      </c>
      <c r="J55" s="83">
        <v>4494719.5179137075</v>
      </c>
      <c r="K55" s="84">
        <f t="shared" si="20"/>
        <v>0.1175553893004575</v>
      </c>
      <c r="L55" s="84"/>
      <c r="M55" s="84"/>
      <c r="N55" s="85">
        <f t="shared" si="21"/>
        <v>0.54240299617177246</v>
      </c>
      <c r="O55" s="86">
        <f t="shared" si="22"/>
        <v>7.3631786992111078E-2</v>
      </c>
      <c r="P55" s="86">
        <f t="shared" si="23"/>
        <v>0.82284845352402336</v>
      </c>
      <c r="Q55" s="86"/>
    </row>
    <row r="56" spans="1:17" x14ac:dyDescent="0.2">
      <c r="B56" s="80" t="s">
        <v>7</v>
      </c>
      <c r="C56" s="83">
        <v>9336154</v>
      </c>
      <c r="D56" s="82">
        <f t="shared" si="17"/>
        <v>0.12528862465987878</v>
      </c>
      <c r="E56" s="83">
        <v>8317921</v>
      </c>
      <c r="F56" s="84">
        <f t="shared" si="18"/>
        <v>0.10502433418081236</v>
      </c>
      <c r="G56" s="83">
        <v>8656128.2990000006</v>
      </c>
      <c r="H56" s="84">
        <f t="shared" si="19"/>
        <v>0.11808019627803268</v>
      </c>
      <c r="J56" s="83">
        <v>4860874.2597168209</v>
      </c>
      <c r="K56" s="84">
        <f t="shared" si="20"/>
        <v>0.14449987009094967</v>
      </c>
      <c r="L56" s="84"/>
      <c r="M56" s="84"/>
      <c r="N56" s="85">
        <f t="shared" si="21"/>
        <v>0.52065060834652266</v>
      </c>
      <c r="O56" s="86">
        <f t="shared" si="22"/>
        <v>7.2837883886662472E-2</v>
      </c>
      <c r="P56" s="86">
        <f t="shared" si="23"/>
        <v>0.89093656767015628</v>
      </c>
      <c r="Q56" s="86"/>
    </row>
    <row r="57" spans="1:17" x14ac:dyDescent="0.2">
      <c r="B57" s="80" t="s">
        <v>8</v>
      </c>
      <c r="C57" s="87">
        <v>9215876</v>
      </c>
      <c r="D57" s="82">
        <f t="shared" si="17"/>
        <v>2.4908070091932633E-2</v>
      </c>
      <c r="E57" s="83">
        <v>8604358</v>
      </c>
      <c r="F57" s="84">
        <f t="shared" si="18"/>
        <v>7.4600410367851033E-2</v>
      </c>
      <c r="G57" s="83">
        <v>8538118.9360000007</v>
      </c>
      <c r="H57" s="84">
        <f t="shared" si="19"/>
        <v>1.5353403862715664E-2</v>
      </c>
      <c r="J57" s="83">
        <v>4804473.6113583259</v>
      </c>
      <c r="K57" s="84">
        <f t="shared" si="20"/>
        <v>1.7736331489899504E-2</v>
      </c>
      <c r="L57" s="84"/>
      <c r="M57" s="84"/>
      <c r="N57" s="85">
        <f t="shared" si="21"/>
        <v>0.52132576559822696</v>
      </c>
      <c r="O57" s="86">
        <f t="shared" si="22"/>
        <v>7.354233759221579E-2</v>
      </c>
      <c r="P57" s="86">
        <f t="shared" si="23"/>
        <v>0.93364515755203303</v>
      </c>
      <c r="Q57" s="86"/>
    </row>
    <row r="58" spans="1:17" x14ac:dyDescent="0.2">
      <c r="B58" s="80" t="s">
        <v>9</v>
      </c>
      <c r="C58" s="87">
        <v>9743216</v>
      </c>
      <c r="D58" s="82">
        <f t="shared" si="17"/>
        <v>3.176271953195875E-2</v>
      </c>
      <c r="E58" s="83">
        <v>8840461</v>
      </c>
      <c r="F58" s="84">
        <f t="shared" si="18"/>
        <v>5.4863363965320655E-3</v>
      </c>
      <c r="G58" s="83">
        <v>9046781.7929999996</v>
      </c>
      <c r="H58" s="84">
        <f t="shared" si="19"/>
        <v>2.6267837017687867E-2</v>
      </c>
      <c r="J58" s="83">
        <v>4986592.0295483656</v>
      </c>
      <c r="K58" s="84">
        <f t="shared" si="20"/>
        <v>-4.2787729177660161E-3</v>
      </c>
      <c r="L58" s="84"/>
      <c r="M58" s="84"/>
      <c r="N58" s="85">
        <f t="shared" si="21"/>
        <v>0.51180144518487181</v>
      </c>
      <c r="O58" s="86">
        <f t="shared" si="22"/>
        <v>7.1478884076879787E-2</v>
      </c>
      <c r="P58" s="86">
        <f t="shared" si="23"/>
        <v>0.90734527490717642</v>
      </c>
      <c r="Q58" s="86"/>
    </row>
    <row r="59" spans="1:17" x14ac:dyDescent="0.2">
      <c r="B59" s="80" t="s">
        <v>10</v>
      </c>
      <c r="C59" s="87">
        <v>9693981</v>
      </c>
      <c r="D59" s="82">
        <f t="shared" si="17"/>
        <v>8.6649176071924794E-2</v>
      </c>
      <c r="E59" s="83">
        <v>8973225</v>
      </c>
      <c r="F59" s="84">
        <f t="shared" si="18"/>
        <v>3.8206485655462474E-2</v>
      </c>
      <c r="G59" s="83">
        <v>8972102.7359999996</v>
      </c>
      <c r="H59" s="84">
        <f t="shared" si="19"/>
        <v>4.3206852367924542E-2</v>
      </c>
      <c r="J59" s="83">
        <v>4904287.5050433278</v>
      </c>
      <c r="K59" s="84">
        <f t="shared" si="20"/>
        <v>0.1393534746525289</v>
      </c>
      <c r="L59" s="84"/>
      <c r="M59" s="84"/>
      <c r="N59" s="85">
        <f t="shared" si="21"/>
        <v>0.50591057533982453</v>
      </c>
      <c r="O59" s="86">
        <f t="shared" si="22"/>
        <v>7.4466647293820812E-2</v>
      </c>
      <c r="P59" s="86">
        <f t="shared" si="23"/>
        <v>0.92564912186231851</v>
      </c>
      <c r="Q59" s="86"/>
    </row>
    <row r="60" spans="1:17" x14ac:dyDescent="0.2">
      <c r="B60" s="80" t="s">
        <v>11</v>
      </c>
      <c r="C60" s="87">
        <v>7711842</v>
      </c>
      <c r="D60" s="82">
        <f t="shared" si="17"/>
        <v>-2.7239860167910468E-2</v>
      </c>
      <c r="E60" s="83">
        <v>8046768</v>
      </c>
      <c r="F60" s="84">
        <f t="shared" si="18"/>
        <v>3.8869319778079614E-2</v>
      </c>
      <c r="G60" s="83">
        <v>7073039.7010000004</v>
      </c>
      <c r="H60" s="84">
        <f t="shared" si="19"/>
        <v>7.8923402457158343E-3</v>
      </c>
      <c r="J60" s="83">
        <v>4045393.6550843837</v>
      </c>
      <c r="K60" s="84">
        <f t="shared" si="20"/>
        <v>3.1343437118270145E-2</v>
      </c>
      <c r="L60" s="84"/>
      <c r="M60" s="84"/>
      <c r="N60" s="85">
        <f t="shared" si="21"/>
        <v>0.52456905303355328</v>
      </c>
      <c r="O60" s="86">
        <f t="shared" si="22"/>
        <v>8.2833945379067631E-2</v>
      </c>
      <c r="P60" s="86">
        <f t="shared" si="23"/>
        <v>1.0434300910210557</v>
      </c>
      <c r="Q60" s="86"/>
    </row>
    <row r="61" spans="1:17" x14ac:dyDescent="0.2">
      <c r="B61" s="88" t="s">
        <v>12</v>
      </c>
      <c r="C61" s="87">
        <v>7183513</v>
      </c>
      <c r="D61" s="82">
        <f t="shared" si="17"/>
        <v>3.3428291269298249E-2</v>
      </c>
      <c r="E61" s="83">
        <v>6752216.8780000005</v>
      </c>
      <c r="F61" s="84">
        <f t="shared" si="18"/>
        <v>1.7007431107810778E-2</v>
      </c>
      <c r="G61" s="83">
        <v>6674744.8779999996</v>
      </c>
      <c r="H61" s="84">
        <f t="shared" si="19"/>
        <v>3.4025851897717896E-2</v>
      </c>
      <c r="J61" s="83">
        <v>4027737.4143531891</v>
      </c>
      <c r="K61" s="84">
        <f t="shared" si="20"/>
        <v>5.399058789903699E-2</v>
      </c>
      <c r="L61" s="84"/>
      <c r="M61" s="84"/>
      <c r="N61" s="85">
        <f t="shared" si="21"/>
        <v>0.56069188074876308</v>
      </c>
      <c r="O61" s="86">
        <f t="shared" si="22"/>
        <v>7.082441724543416E-2</v>
      </c>
      <c r="P61" s="86">
        <f t="shared" si="23"/>
        <v>0.93996027820928296</v>
      </c>
      <c r="Q61" s="86"/>
    </row>
    <row r="62" spans="1:17" x14ac:dyDescent="0.2">
      <c r="B62" s="80" t="s">
        <v>13</v>
      </c>
      <c r="C62" s="87">
        <v>6970883</v>
      </c>
      <c r="D62" s="82">
        <f t="shared" si="17"/>
        <v>5.9840083243922315E-2</v>
      </c>
      <c r="E62" s="83">
        <v>6877391.1549999993</v>
      </c>
      <c r="F62" s="84">
        <f t="shared" si="18"/>
        <v>6.2833129251126607E-2</v>
      </c>
      <c r="G62" s="83">
        <v>6522525.1550000003</v>
      </c>
      <c r="H62" s="84">
        <f t="shared" si="19"/>
        <v>5.4218756275865587E-2</v>
      </c>
      <c r="J62" s="83">
        <v>3656806.4982149042</v>
      </c>
      <c r="K62" s="84">
        <f t="shared" si="20"/>
        <v>5.2380164223738035E-2</v>
      </c>
      <c r="L62" s="94"/>
      <c r="M62" s="84"/>
      <c r="N62" s="85">
        <f t="shared" si="21"/>
        <v>0.52458296864470455</v>
      </c>
      <c r="O62" s="86">
        <f t="shared" si="22"/>
        <v>6.4318658769627862E-2</v>
      </c>
      <c r="P62" s="86">
        <f t="shared" si="23"/>
        <v>0.98658823494814063</v>
      </c>
      <c r="Q62" s="86"/>
    </row>
    <row r="63" spans="1:17" x14ac:dyDescent="0.2">
      <c r="A63" s="89"/>
      <c r="B63" s="90" t="s">
        <v>96</v>
      </c>
      <c r="C63" s="91">
        <f>SUM(C51:C62)</f>
        <v>95989005</v>
      </c>
      <c r="D63" s="82">
        <f t="shared" si="17"/>
        <v>4.9522860138307312E-2</v>
      </c>
      <c r="E63" s="92">
        <f>SUM(E51:E62)</f>
        <v>88929719.033000007</v>
      </c>
      <c r="F63" s="84">
        <f t="shared" si="18"/>
        <v>3.8593301906032274E-2</v>
      </c>
      <c r="G63" s="92">
        <f>SUM(G51:G62)</f>
        <v>89099598.61500001</v>
      </c>
      <c r="H63" s="84">
        <f t="shared" si="19"/>
        <v>4.3445697596332877E-2</v>
      </c>
      <c r="J63" s="92">
        <f>SUM(J51:J62)</f>
        <v>48818461.148203552</v>
      </c>
      <c r="K63" s="84">
        <f t="shared" si="20"/>
        <v>5.2483547247403672E-2</v>
      </c>
      <c r="L63" s="84"/>
      <c r="M63" s="84"/>
      <c r="N63" s="93">
        <f t="shared" si="21"/>
        <v>0.50858388570861368</v>
      </c>
      <c r="Q63" s="86"/>
    </row>
    <row r="64" spans="1:17" x14ac:dyDescent="0.2">
      <c r="C64" s="75"/>
    </row>
    <row r="65" spans="1:17" x14ac:dyDescent="0.2">
      <c r="A65" s="74">
        <v>2001</v>
      </c>
      <c r="B65" s="80" t="s">
        <v>2</v>
      </c>
      <c r="C65" s="87">
        <v>8073981</v>
      </c>
      <c r="D65" s="82">
        <f t="shared" ref="D65:D77" si="24">(C65/C51)-1</f>
        <v>0.16219963423876393</v>
      </c>
      <c r="E65" s="83">
        <v>7702121.6670000013</v>
      </c>
      <c r="F65" s="84">
        <f t="shared" ref="F65:F77" si="25">(E65/E51)-1</f>
        <v>0.1670068742013131</v>
      </c>
      <c r="G65" s="83">
        <v>7529954.6670000004</v>
      </c>
      <c r="H65" s="84">
        <f t="shared" ref="H65:H77" si="26">(G65/G51)-1</f>
        <v>0.15767949061070086</v>
      </c>
      <c r="J65" s="83">
        <v>3472596</v>
      </c>
      <c r="K65" s="84">
        <f t="shared" ref="K65:K77" si="27">(J65/J51)-1</f>
        <v>4.7673035599457902E-2</v>
      </c>
      <c r="L65" s="84"/>
      <c r="M65" s="84"/>
      <c r="N65" s="85">
        <f t="shared" ref="N65:N77" si="28">(J65/C65)</f>
        <v>0.43009712309206571</v>
      </c>
      <c r="O65" s="86">
        <f t="shared" ref="O65:O76" si="29">(C65-G65)/C65</f>
        <v>6.7380184942223628E-2</v>
      </c>
      <c r="P65" s="86">
        <f t="shared" ref="P65:P76" si="30">(E65/C65)</f>
        <v>0.95394349664682165</v>
      </c>
    </row>
    <row r="66" spans="1:17" x14ac:dyDescent="0.2">
      <c r="B66" s="80" t="s">
        <v>3</v>
      </c>
      <c r="C66" s="87">
        <v>6541295</v>
      </c>
      <c r="D66" s="82">
        <f t="shared" si="24"/>
        <v>2.5741967200004323E-2</v>
      </c>
      <c r="E66" s="83">
        <v>6794730.8559999987</v>
      </c>
      <c r="F66" s="84">
        <f t="shared" si="25"/>
        <v>6.0537943633023783E-2</v>
      </c>
      <c r="G66" s="83">
        <v>6150357.8559999997</v>
      </c>
      <c r="H66" s="84">
        <f t="shared" si="26"/>
        <v>4.3154985500180265E-2</v>
      </c>
      <c r="J66" s="83">
        <v>2828223</v>
      </c>
      <c r="K66" s="84">
        <f t="shared" si="27"/>
        <v>-7.4386336511578222E-5</v>
      </c>
      <c r="L66" s="84"/>
      <c r="M66" s="84"/>
      <c r="N66" s="85">
        <f t="shared" si="28"/>
        <v>0.43236438656259962</v>
      </c>
      <c r="O66" s="86">
        <f t="shared" si="29"/>
        <v>5.9764487612926846E-2</v>
      </c>
      <c r="P66" s="86">
        <f t="shared" si="30"/>
        <v>1.0387439881552505</v>
      </c>
    </row>
    <row r="67" spans="1:17" x14ac:dyDescent="0.2">
      <c r="B67" s="80" t="s">
        <v>4</v>
      </c>
      <c r="C67" s="87">
        <v>7442281</v>
      </c>
      <c r="D67" s="82">
        <f t="shared" si="24"/>
        <v>4.8408970559584485E-2</v>
      </c>
      <c r="E67" s="83">
        <v>6581104.1810000008</v>
      </c>
      <c r="F67" s="84">
        <f t="shared" si="25"/>
        <v>5.0762502215331962E-2</v>
      </c>
      <c r="G67" s="83">
        <v>6968283.1809999999</v>
      </c>
      <c r="H67" s="84">
        <f t="shared" si="26"/>
        <v>4.5137244841403135E-2</v>
      </c>
      <c r="J67" s="83">
        <v>3215402</v>
      </c>
      <c r="K67" s="84">
        <f t="shared" si="27"/>
        <v>-9.1384529027648265E-3</v>
      </c>
      <c r="L67" s="84"/>
      <c r="M67" s="84"/>
      <c r="N67" s="85">
        <f t="shared" si="28"/>
        <v>0.43204522914412935</v>
      </c>
      <c r="O67" s="86">
        <f t="shared" si="29"/>
        <v>6.368985785406385E-2</v>
      </c>
      <c r="P67" s="86">
        <f t="shared" si="30"/>
        <v>0.88428590387812567</v>
      </c>
    </row>
    <row r="68" spans="1:17" x14ac:dyDescent="0.2">
      <c r="B68" s="80" t="s">
        <v>5</v>
      </c>
      <c r="C68" s="87">
        <v>7796724</v>
      </c>
      <c r="D68" s="82">
        <f t="shared" si="24"/>
        <v>5.0215465451712404E-2</v>
      </c>
      <c r="E68" s="83">
        <v>6661056.8299999991</v>
      </c>
      <c r="F68" s="84">
        <f t="shared" si="25"/>
        <v>3.6133841342056217E-2</v>
      </c>
      <c r="G68" s="83">
        <v>7242268.8310000002</v>
      </c>
      <c r="H68" s="84">
        <f t="shared" si="26"/>
        <v>5.3875910297929819E-2</v>
      </c>
      <c r="J68" s="83">
        <v>3796614</v>
      </c>
      <c r="K68" s="84">
        <f t="shared" si="27"/>
        <v>4.0308861047785083E-2</v>
      </c>
      <c r="L68" s="84"/>
      <c r="M68" s="84"/>
      <c r="N68" s="85">
        <f t="shared" si="28"/>
        <v>0.48694990357488604</v>
      </c>
      <c r="O68" s="86">
        <f t="shared" si="29"/>
        <v>7.1113863848457345E-2</v>
      </c>
      <c r="P68" s="86">
        <f t="shared" si="30"/>
        <v>0.85434046786829942</v>
      </c>
    </row>
    <row r="69" spans="1:17" x14ac:dyDescent="0.2">
      <c r="B69" s="80" t="s">
        <v>6</v>
      </c>
      <c r="C69" s="87">
        <v>7721700</v>
      </c>
      <c r="D69" s="82">
        <f t="shared" si="24"/>
        <v>-6.817918251690458E-2</v>
      </c>
      <c r="E69" s="83">
        <v>6811106.25</v>
      </c>
      <c r="F69" s="84">
        <f t="shared" si="25"/>
        <v>-1.1108820019590793E-3</v>
      </c>
      <c r="G69" s="83">
        <v>7165410.25</v>
      </c>
      <c r="H69" s="84">
        <f t="shared" si="26"/>
        <v>-6.6580433867151845E-2</v>
      </c>
      <c r="J69" s="83">
        <v>4150918</v>
      </c>
      <c r="K69" s="84">
        <f t="shared" si="27"/>
        <v>-7.6490093885388521E-2</v>
      </c>
      <c r="L69" s="84"/>
      <c r="M69" s="84"/>
      <c r="N69" s="85">
        <f t="shared" si="28"/>
        <v>0.53756530297732363</v>
      </c>
      <c r="O69" s="86">
        <f t="shared" si="29"/>
        <v>7.2042393514381547E-2</v>
      </c>
      <c r="P69" s="86">
        <f t="shared" si="30"/>
        <v>0.88207341000038852</v>
      </c>
    </row>
    <row r="70" spans="1:17" x14ac:dyDescent="0.2">
      <c r="B70" s="80" t="s">
        <v>7</v>
      </c>
      <c r="C70" s="95">
        <v>9476190</v>
      </c>
      <c r="D70" s="82">
        <f t="shared" si="24"/>
        <v>1.4999324132828118E-2</v>
      </c>
      <c r="E70" s="83">
        <v>8155547.6179999989</v>
      </c>
      <c r="F70" s="84">
        <f t="shared" si="25"/>
        <v>-1.9520909371464445E-2</v>
      </c>
      <c r="G70" s="83">
        <v>8795848.6180000007</v>
      </c>
      <c r="H70" s="84">
        <f t="shared" si="26"/>
        <v>1.6141202414495348E-2</v>
      </c>
      <c r="J70" s="83">
        <v>4791219</v>
      </c>
      <c r="K70" s="84">
        <f t="shared" si="27"/>
        <v>-1.4329780199020981E-2</v>
      </c>
      <c r="L70" s="84"/>
      <c r="M70" s="84"/>
      <c r="N70" s="85">
        <f t="shared" si="28"/>
        <v>0.50560605053296737</v>
      </c>
      <c r="O70" s="86">
        <f t="shared" si="29"/>
        <v>7.1794822813810111E-2</v>
      </c>
      <c r="P70" s="86">
        <f t="shared" si="30"/>
        <v>0.86063572152943313</v>
      </c>
    </row>
    <row r="71" spans="1:17" x14ac:dyDescent="0.2">
      <c r="B71" s="80" t="s">
        <v>8</v>
      </c>
      <c r="C71" s="87">
        <v>9119963</v>
      </c>
      <c r="D71" s="82">
        <f t="shared" si="24"/>
        <v>-1.0407366592172007E-2</v>
      </c>
      <c r="E71" s="83">
        <v>8633041.1579999998</v>
      </c>
      <c r="F71" s="84">
        <f t="shared" si="25"/>
        <v>3.3335616672387491E-3</v>
      </c>
      <c r="G71" s="83">
        <v>8431342.1579999998</v>
      </c>
      <c r="H71" s="84">
        <f t="shared" si="26"/>
        <v>-1.2505890208414527E-2</v>
      </c>
      <c r="J71" s="83">
        <v>4589520</v>
      </c>
      <c r="K71" s="84">
        <f t="shared" si="27"/>
        <v>-4.4740304296843503E-2</v>
      </c>
      <c r="L71" s="84"/>
      <c r="M71" s="84"/>
      <c r="N71" s="85">
        <f t="shared" si="28"/>
        <v>0.5032388837542433</v>
      </c>
      <c r="O71" s="86">
        <f t="shared" si="29"/>
        <v>7.550697760506267E-2</v>
      </c>
      <c r="P71" s="86">
        <f t="shared" si="30"/>
        <v>0.94660923054183443</v>
      </c>
    </row>
    <row r="72" spans="1:17" x14ac:dyDescent="0.2">
      <c r="B72" s="80" t="s">
        <v>9</v>
      </c>
      <c r="C72" s="83">
        <v>10086352</v>
      </c>
      <c r="D72" s="82">
        <f t="shared" si="24"/>
        <v>3.5217940359733468E-2</v>
      </c>
      <c r="E72" s="83">
        <v>8554048.6459999997</v>
      </c>
      <c r="F72" s="84">
        <f t="shared" si="25"/>
        <v>-3.2397898028168504E-2</v>
      </c>
      <c r="G72" s="83">
        <v>9397032.6459999997</v>
      </c>
      <c r="H72" s="84">
        <f t="shared" si="26"/>
        <v>3.871551906679227E-2</v>
      </c>
      <c r="J72" s="83">
        <v>5432504</v>
      </c>
      <c r="K72" s="84">
        <f t="shared" si="27"/>
        <v>8.9422188101483835E-2</v>
      </c>
      <c r="L72" s="84"/>
      <c r="M72" s="84"/>
      <c r="N72" s="85">
        <f t="shared" si="28"/>
        <v>0.53859948572090288</v>
      </c>
      <c r="O72" s="86">
        <f t="shared" si="29"/>
        <v>6.8341790371781619E-2</v>
      </c>
      <c r="P72" s="86">
        <f t="shared" si="30"/>
        <v>0.8480815111350466</v>
      </c>
    </row>
    <row r="73" spans="1:17" x14ac:dyDescent="0.2">
      <c r="B73" s="80" t="s">
        <v>10</v>
      </c>
      <c r="C73" s="87">
        <v>9413099</v>
      </c>
      <c r="D73" s="82">
        <f t="shared" si="24"/>
        <v>-2.8974886581684012E-2</v>
      </c>
      <c r="E73" s="83">
        <v>9010392.182</v>
      </c>
      <c r="F73" s="84">
        <f t="shared" si="25"/>
        <v>4.1420093667550173E-3</v>
      </c>
      <c r="G73" s="83">
        <v>8678410.4820000008</v>
      </c>
      <c r="H73" s="84">
        <f t="shared" si="26"/>
        <v>-3.2733937923111078E-2</v>
      </c>
      <c r="J73" s="83">
        <v>5100522</v>
      </c>
      <c r="K73" s="84">
        <f t="shared" si="27"/>
        <v>4.0012844833194228E-2</v>
      </c>
      <c r="L73" s="84"/>
      <c r="M73" s="84"/>
      <c r="N73" s="85">
        <f t="shared" si="28"/>
        <v>0.54185364458612406</v>
      </c>
      <c r="O73" s="86">
        <f t="shared" si="29"/>
        <v>7.8049590044681275E-2</v>
      </c>
      <c r="P73" s="86">
        <f t="shared" si="30"/>
        <v>0.95721846567214475</v>
      </c>
    </row>
    <row r="74" spans="1:17" x14ac:dyDescent="0.2">
      <c r="B74" s="80" t="s">
        <v>11</v>
      </c>
      <c r="C74" s="87">
        <v>8184659</v>
      </c>
      <c r="D74" s="82">
        <f t="shared" si="24"/>
        <v>6.1310514401099026E-2</v>
      </c>
      <c r="E74" s="83">
        <v>8025056.8549999995</v>
      </c>
      <c r="F74" s="84">
        <f t="shared" si="25"/>
        <v>-2.6981199159712421E-3</v>
      </c>
      <c r="G74" s="83">
        <v>7546445.8550000004</v>
      </c>
      <c r="H74" s="84">
        <f t="shared" si="26"/>
        <v>6.6931075465767487E-2</v>
      </c>
      <c r="J74" s="83">
        <v>4621911</v>
      </c>
      <c r="K74" s="84">
        <f t="shared" si="27"/>
        <v>0.14251205051232296</v>
      </c>
      <c r="L74" s="84"/>
      <c r="M74" s="84"/>
      <c r="N74" s="85">
        <f t="shared" si="28"/>
        <v>0.56470416177387472</v>
      </c>
      <c r="O74" s="86">
        <f t="shared" si="29"/>
        <v>7.7976754437784096E-2</v>
      </c>
      <c r="P74" s="86">
        <f t="shared" si="30"/>
        <v>0.98049984183824879</v>
      </c>
    </row>
    <row r="75" spans="1:17" x14ac:dyDescent="0.2">
      <c r="B75" s="88" t="s">
        <v>12</v>
      </c>
      <c r="C75" s="87">
        <v>7217124</v>
      </c>
      <c r="D75" s="82">
        <f t="shared" si="24"/>
        <v>4.6789084950498161E-3</v>
      </c>
      <c r="E75" s="83">
        <v>7091281.5219999999</v>
      </c>
      <c r="F75" s="84">
        <f t="shared" si="25"/>
        <v>5.0215307080069715E-2</v>
      </c>
      <c r="G75" s="83">
        <v>6696882.5219999999</v>
      </c>
      <c r="H75" s="84">
        <f t="shared" si="26"/>
        <v>3.3166277370340058E-3</v>
      </c>
      <c r="J75" s="83">
        <v>4227512</v>
      </c>
      <c r="K75" s="84">
        <f t="shared" si="27"/>
        <v>4.9599704522667487E-2</v>
      </c>
      <c r="L75" s="84"/>
      <c r="M75" s="84"/>
      <c r="N75" s="85">
        <f t="shared" si="28"/>
        <v>0.58576130879835231</v>
      </c>
      <c r="O75" s="86">
        <f t="shared" si="29"/>
        <v>7.2084320291573231E-2</v>
      </c>
      <c r="P75" s="86">
        <f t="shared" si="30"/>
        <v>0.98256334822569213</v>
      </c>
    </row>
    <row r="76" spans="1:17" x14ac:dyDescent="0.2">
      <c r="B76" s="80" t="s">
        <v>13</v>
      </c>
      <c r="C76" s="87">
        <v>7330777</v>
      </c>
      <c r="D76" s="82">
        <f t="shared" si="24"/>
        <v>5.1628179672503549E-2</v>
      </c>
      <c r="E76" s="83">
        <v>7162392.8669999996</v>
      </c>
      <c r="F76" s="84">
        <f t="shared" si="25"/>
        <v>4.1440381327271014E-2</v>
      </c>
      <c r="G76" s="83">
        <v>6872537.8669999996</v>
      </c>
      <c r="H76" s="84">
        <f t="shared" si="26"/>
        <v>5.3662148275762211E-2</v>
      </c>
      <c r="J76" s="83">
        <v>3937657</v>
      </c>
      <c r="K76" s="84">
        <f t="shared" si="27"/>
        <v>7.6802122814590978E-2</v>
      </c>
      <c r="L76" s="94"/>
      <c r="M76" s="84"/>
      <c r="N76" s="85">
        <f t="shared" si="28"/>
        <v>0.53714046955731976</v>
      </c>
      <c r="O76" s="86">
        <f t="shared" si="29"/>
        <v>6.2508944549806988E-2</v>
      </c>
      <c r="P76" s="86">
        <f t="shared" si="30"/>
        <v>0.97703052036639493</v>
      </c>
    </row>
    <row r="77" spans="1:17" x14ac:dyDescent="0.2">
      <c r="A77" s="89"/>
      <c r="B77" s="90" t="s">
        <v>96</v>
      </c>
      <c r="C77" s="91">
        <f>SUM(C65:C76)</f>
        <v>98404145</v>
      </c>
      <c r="D77" s="82">
        <f t="shared" si="24"/>
        <v>2.5160590007157646E-2</v>
      </c>
      <c r="E77" s="92">
        <f>SUM(E65:E76)</f>
        <v>91181880.631999999</v>
      </c>
      <c r="F77" s="84">
        <f t="shared" si="25"/>
        <v>2.5325185140461892E-2</v>
      </c>
      <c r="G77" s="92">
        <f>SUM(G65:G76)</f>
        <v>91474774.932999998</v>
      </c>
      <c r="H77" s="84">
        <f t="shared" si="26"/>
        <v>2.6657542288861968E-2</v>
      </c>
      <c r="J77" s="92">
        <f>SUM(J65:J76)</f>
        <v>50164598</v>
      </c>
      <c r="K77" s="84">
        <f t="shared" si="27"/>
        <v>2.757434011919857E-2</v>
      </c>
      <c r="L77" s="84"/>
      <c r="M77" s="84"/>
      <c r="N77" s="93">
        <f t="shared" si="28"/>
        <v>0.50978135118190393</v>
      </c>
    </row>
    <row r="78" spans="1:17" s="96" customFormat="1" x14ac:dyDescent="0.2">
      <c r="C78" s="97"/>
      <c r="D78" s="97"/>
    </row>
    <row r="79" spans="1:17" x14ac:dyDescent="0.2">
      <c r="A79" s="74">
        <v>2002</v>
      </c>
      <c r="B79" s="80" t="s">
        <v>2</v>
      </c>
      <c r="C79" s="83">
        <v>7587604</v>
      </c>
      <c r="D79" s="82">
        <f t="shared" ref="D79:D91" si="31">(C79/C65)-1</f>
        <v>-6.0240047629539828E-2</v>
      </c>
      <c r="E79" s="83">
        <v>7606560.584999999</v>
      </c>
      <c r="F79" s="84">
        <f t="shared" ref="F79:F91" si="32">(E79/E65)-1</f>
        <v>-1.2407111459876941E-2</v>
      </c>
      <c r="G79" s="83">
        <v>7080448.585</v>
      </c>
      <c r="H79" s="84">
        <f t="shared" ref="H79:H91" si="33">(G79/G65)-1</f>
        <v>-5.9695722202679269E-2</v>
      </c>
      <c r="J79" s="83">
        <v>3427989.3128339355</v>
      </c>
      <c r="K79" s="84">
        <f t="shared" ref="K79:K91" si="34">(J79/J65)-1</f>
        <v>-1.2845343128329523E-2</v>
      </c>
      <c r="L79" s="98"/>
      <c r="M79" s="84"/>
      <c r="N79" s="85">
        <f t="shared" ref="N79:N91" si="35">(J79/C79)</f>
        <v>0.45178811556769904</v>
      </c>
      <c r="O79" s="86">
        <f t="shared" ref="O79:O90" si="36">(C79-G79)/C79</f>
        <v>6.6839995207973429E-2</v>
      </c>
      <c r="P79" s="86">
        <f t="shared" ref="P79:P90" si="37">(E79/C79)</f>
        <v>1.002498362460666</v>
      </c>
      <c r="Q79" s="85"/>
    </row>
    <row r="80" spans="1:17" x14ac:dyDescent="0.2">
      <c r="B80" s="80" t="s">
        <v>3</v>
      </c>
      <c r="C80" s="83">
        <v>6524198</v>
      </c>
      <c r="D80" s="82">
        <f t="shared" si="31"/>
        <v>-2.6137026383918904E-3</v>
      </c>
      <c r="E80" s="83">
        <v>6862512.0900000008</v>
      </c>
      <c r="F80" s="84">
        <f t="shared" si="32"/>
        <v>9.9755583313720919E-3</v>
      </c>
      <c r="G80" s="83">
        <v>6107826.0899999999</v>
      </c>
      <c r="H80" s="84">
        <f t="shared" si="33"/>
        <v>-6.9153319198341778E-3</v>
      </c>
      <c r="J80" s="83">
        <v>2662985.1988787474</v>
      </c>
      <c r="K80" s="84">
        <f t="shared" si="34"/>
        <v>-5.8424601285419375E-2</v>
      </c>
      <c r="L80" s="98"/>
      <c r="M80" s="84"/>
      <c r="N80" s="85">
        <f t="shared" si="35"/>
        <v>0.40817050599610055</v>
      </c>
      <c r="O80" s="86">
        <f t="shared" si="36"/>
        <v>6.3819631163861079E-2</v>
      </c>
      <c r="P80" s="86">
        <f t="shared" si="37"/>
        <v>1.0518552763113567</v>
      </c>
      <c r="Q80" s="85"/>
    </row>
    <row r="81" spans="1:17" x14ac:dyDescent="0.2">
      <c r="B81" s="80" t="s">
        <v>4</v>
      </c>
      <c r="C81" s="83">
        <v>7866118</v>
      </c>
      <c r="D81" s="82">
        <f t="shared" si="31"/>
        <v>5.6949878672949872E-2</v>
      </c>
      <c r="E81" s="83">
        <v>6539369.6550000012</v>
      </c>
      <c r="F81" s="84">
        <f t="shared" si="32"/>
        <v>-6.3415689604928716E-3</v>
      </c>
      <c r="G81" s="83">
        <v>7373508.4050000003</v>
      </c>
      <c r="H81" s="84">
        <f t="shared" si="33"/>
        <v>5.8152806577221661E-2</v>
      </c>
      <c r="J81" s="83">
        <v>3416189.3684977568</v>
      </c>
      <c r="K81" s="84">
        <f t="shared" si="34"/>
        <v>6.2445494683948333E-2</v>
      </c>
      <c r="L81" s="98"/>
      <c r="M81" s="84"/>
      <c r="N81" s="85">
        <f t="shared" si="35"/>
        <v>0.43429165040465406</v>
      </c>
      <c r="O81" s="86">
        <f t="shared" si="36"/>
        <v>6.2624231545979833E-2</v>
      </c>
      <c r="P81" s="86">
        <f t="shared" si="37"/>
        <v>0.83133378561064064</v>
      </c>
      <c r="Q81" s="85"/>
    </row>
    <row r="82" spans="1:17" x14ac:dyDescent="0.2">
      <c r="B82" s="80" t="s">
        <v>5</v>
      </c>
      <c r="C82" s="83">
        <v>8570237</v>
      </c>
      <c r="D82" s="82">
        <f t="shared" si="31"/>
        <v>9.9210001533977632E-2</v>
      </c>
      <c r="E82" s="83">
        <v>7282471.0370000005</v>
      </c>
      <c r="F82" s="84">
        <f t="shared" si="32"/>
        <v>9.329063283190786E-2</v>
      </c>
      <c r="G82" s="83">
        <v>7968934.2869999995</v>
      </c>
      <c r="H82" s="84">
        <f t="shared" si="33"/>
        <v>0.10033671394377985</v>
      </c>
      <c r="J82" s="83">
        <v>4102149</v>
      </c>
      <c r="K82" s="84">
        <f t="shared" si="34"/>
        <v>8.0475655412954872E-2</v>
      </c>
      <c r="L82" s="98"/>
      <c r="M82" s="84"/>
      <c r="N82" s="85">
        <f t="shared" si="35"/>
        <v>0.47865059040957675</v>
      </c>
      <c r="O82" s="86">
        <f t="shared" si="36"/>
        <v>7.0161736834115612E-2</v>
      </c>
      <c r="P82" s="86">
        <f t="shared" si="37"/>
        <v>0.84973974897076943</v>
      </c>
      <c r="Q82" s="85"/>
    </row>
    <row r="83" spans="1:17" x14ac:dyDescent="0.2">
      <c r="B83" s="80" t="s">
        <v>6</v>
      </c>
      <c r="C83" s="83">
        <v>9019004</v>
      </c>
      <c r="D83" s="82">
        <f t="shared" si="31"/>
        <v>0.16800756310138953</v>
      </c>
      <c r="E83" s="83">
        <v>8163429.5530000003</v>
      </c>
      <c r="F83" s="84">
        <f t="shared" si="32"/>
        <v>0.19854679304114509</v>
      </c>
      <c r="G83" s="83">
        <v>8399255.5529999994</v>
      </c>
      <c r="H83" s="84">
        <f t="shared" si="33"/>
        <v>0.17219464900840808</v>
      </c>
      <c r="J83" s="83">
        <v>4404381.662186428</v>
      </c>
      <c r="K83" s="84">
        <f t="shared" si="34"/>
        <v>6.1062074024692325E-2</v>
      </c>
      <c r="L83" s="98"/>
      <c r="M83" s="84"/>
      <c r="N83" s="85">
        <f t="shared" si="35"/>
        <v>0.48834457354564076</v>
      </c>
      <c r="O83" s="86">
        <f t="shared" si="36"/>
        <v>6.8715841239232245E-2</v>
      </c>
      <c r="P83" s="86">
        <f t="shared" si="37"/>
        <v>0.90513648214370457</v>
      </c>
      <c r="Q83" s="85"/>
    </row>
    <row r="84" spans="1:17" x14ac:dyDescent="0.2">
      <c r="B84" s="80" t="s">
        <v>7</v>
      </c>
      <c r="C84" s="83">
        <v>9262178</v>
      </c>
      <c r="D84" s="82">
        <f t="shared" si="31"/>
        <v>-2.2584182039406153E-2</v>
      </c>
      <c r="E84" s="83">
        <v>8616876.4749999996</v>
      </c>
      <c r="F84" s="84">
        <f t="shared" si="32"/>
        <v>5.6566263678211826E-2</v>
      </c>
      <c r="G84" s="83">
        <v>8711616.4749999996</v>
      </c>
      <c r="H84" s="84">
        <f t="shared" si="33"/>
        <v>-9.576352056312909E-3</v>
      </c>
      <c r="J84" s="83">
        <v>4430655.0659152586</v>
      </c>
      <c r="K84" s="84">
        <f t="shared" si="34"/>
        <v>-7.5255156168971049E-2</v>
      </c>
      <c r="L84" s="98"/>
      <c r="M84" s="84"/>
      <c r="N84" s="85">
        <f t="shared" si="35"/>
        <v>0.478359956579895</v>
      </c>
      <c r="O84" s="86">
        <f t="shared" si="36"/>
        <v>5.9441907184249791E-2</v>
      </c>
      <c r="P84" s="86">
        <f t="shared" si="37"/>
        <v>0.93032939714611396</v>
      </c>
      <c r="Q84" s="85"/>
    </row>
    <row r="85" spans="1:17" x14ac:dyDescent="0.2">
      <c r="B85" s="80" t="s">
        <v>8</v>
      </c>
      <c r="C85" s="83">
        <v>9659971</v>
      </c>
      <c r="D85" s="82">
        <f t="shared" si="31"/>
        <v>5.9211643731449382E-2</v>
      </c>
      <c r="E85" s="83">
        <v>8440622.5460000001</v>
      </c>
      <c r="F85" s="84">
        <f t="shared" si="32"/>
        <v>-2.2288624423120074E-2</v>
      </c>
      <c r="G85" s="83">
        <v>8850374.5460000001</v>
      </c>
      <c r="H85" s="84">
        <f t="shared" si="33"/>
        <v>4.9699369346837052E-2</v>
      </c>
      <c r="J85" s="83">
        <v>4929517.0562877525</v>
      </c>
      <c r="K85" s="84">
        <f t="shared" si="34"/>
        <v>7.4081179793911378E-2</v>
      </c>
      <c r="L85" s="98"/>
      <c r="M85" s="84"/>
      <c r="N85" s="85">
        <f t="shared" si="35"/>
        <v>0.51030350466763852</v>
      </c>
      <c r="O85" s="86">
        <f t="shared" si="36"/>
        <v>8.380940833052189E-2</v>
      </c>
      <c r="P85" s="86">
        <f t="shared" si="37"/>
        <v>0.87377307302475338</v>
      </c>
      <c r="Q85" s="85"/>
    </row>
    <row r="86" spans="1:17" x14ac:dyDescent="0.2">
      <c r="B86" s="80" t="s">
        <v>9</v>
      </c>
      <c r="C86" s="83">
        <v>10411984</v>
      </c>
      <c r="D86" s="82">
        <f t="shared" si="31"/>
        <v>3.2284417597165049E-2</v>
      </c>
      <c r="E86" s="83">
        <v>9272242.6259999983</v>
      </c>
      <c r="F86" s="84">
        <f t="shared" si="32"/>
        <v>8.3959538894583741E-2</v>
      </c>
      <c r="G86" s="83">
        <v>9704774.6260000002</v>
      </c>
      <c r="H86" s="84">
        <f t="shared" si="33"/>
        <v>3.2748846534123244E-2</v>
      </c>
      <c r="J86" s="83">
        <v>5285232.306506779</v>
      </c>
      <c r="K86" s="84">
        <f t="shared" si="34"/>
        <v>-2.71093575804493E-2</v>
      </c>
      <c r="L86" s="98"/>
      <c r="M86" s="84"/>
      <c r="N86" s="85">
        <f t="shared" si="35"/>
        <v>0.50761049061415953</v>
      </c>
      <c r="O86" s="86">
        <f t="shared" si="36"/>
        <v>6.7922633573005861E-2</v>
      </c>
      <c r="P86" s="86">
        <f t="shared" si="37"/>
        <v>0.8905356199164346</v>
      </c>
      <c r="Q86" s="85"/>
    </row>
    <row r="87" spans="1:17" x14ac:dyDescent="0.2">
      <c r="B87" s="80" t="s">
        <v>10</v>
      </c>
      <c r="C87" s="83">
        <v>10329640</v>
      </c>
      <c r="D87" s="82">
        <f t="shared" si="31"/>
        <v>9.7368677414313876E-2</v>
      </c>
      <c r="E87" s="83">
        <v>9373311.0218000021</v>
      </c>
      <c r="F87" s="84">
        <f t="shared" si="32"/>
        <v>4.0277807277357303E-2</v>
      </c>
      <c r="G87" s="83">
        <v>9582732.0250000004</v>
      </c>
      <c r="H87" s="84">
        <f t="shared" si="33"/>
        <v>0.10420359176091809</v>
      </c>
      <c r="J87" s="83">
        <v>5448869.624026021</v>
      </c>
      <c r="K87" s="84">
        <f t="shared" si="34"/>
        <v>6.8296465347276403E-2</v>
      </c>
      <c r="L87" s="98"/>
      <c r="M87" s="84"/>
      <c r="N87" s="85">
        <f t="shared" si="35"/>
        <v>0.52749850178960944</v>
      </c>
      <c r="O87" s="86">
        <f t="shared" si="36"/>
        <v>7.2307260950042751E-2</v>
      </c>
      <c r="P87" s="86">
        <f t="shared" si="37"/>
        <v>0.90741894410647439</v>
      </c>
      <c r="Q87" s="85"/>
    </row>
    <row r="88" spans="1:17" s="99" customFormat="1" x14ac:dyDescent="0.2">
      <c r="B88" s="100" t="s">
        <v>11</v>
      </c>
      <c r="C88" s="95">
        <v>9573727</v>
      </c>
      <c r="D88" s="101">
        <f t="shared" si="31"/>
        <v>0.16971605047931737</v>
      </c>
      <c r="E88" s="95">
        <v>9126966.8990000002</v>
      </c>
      <c r="F88" s="102">
        <f t="shared" si="32"/>
        <v>0.1373086900080287</v>
      </c>
      <c r="G88" s="95">
        <v>8830378.8989999983</v>
      </c>
      <c r="H88" s="102">
        <f t="shared" si="33"/>
        <v>0.17013744863077629</v>
      </c>
      <c r="J88" s="95">
        <v>5189626.0882356055</v>
      </c>
      <c r="K88" s="102">
        <f t="shared" si="34"/>
        <v>0.12283124626060649</v>
      </c>
      <c r="L88" s="98"/>
      <c r="M88" s="102"/>
      <c r="N88" s="103">
        <f t="shared" si="35"/>
        <v>0.54206957104956155</v>
      </c>
      <c r="O88" s="104">
        <f t="shared" si="36"/>
        <v>7.7644589301533423E-2</v>
      </c>
      <c r="P88" s="104">
        <f t="shared" si="37"/>
        <v>0.95333477745918593</v>
      </c>
      <c r="Q88" s="85"/>
    </row>
    <row r="89" spans="1:17" s="99" customFormat="1" x14ac:dyDescent="0.2">
      <c r="B89" s="105" t="s">
        <v>12</v>
      </c>
      <c r="C89" s="95">
        <v>8100935</v>
      </c>
      <c r="D89" s="101">
        <f t="shared" si="31"/>
        <v>0.12246027642035795</v>
      </c>
      <c r="E89" s="95">
        <v>8210992.0039999997</v>
      </c>
      <c r="F89" s="102">
        <f t="shared" si="32"/>
        <v>0.15789959523200547</v>
      </c>
      <c r="G89" s="95">
        <v>7468379.0040000007</v>
      </c>
      <c r="H89" s="102">
        <f t="shared" si="33"/>
        <v>0.11520233175146033</v>
      </c>
      <c r="J89" s="95">
        <v>4481662.0033306088</v>
      </c>
      <c r="K89" s="102">
        <f t="shared" si="34"/>
        <v>6.0118103350294216E-2</v>
      </c>
      <c r="L89" s="98"/>
      <c r="M89" s="102"/>
      <c r="N89" s="103">
        <f t="shared" si="35"/>
        <v>0.5532277451097446</v>
      </c>
      <c r="O89" s="104">
        <f t="shared" si="36"/>
        <v>7.808431940263677E-2</v>
      </c>
      <c r="P89" s="104">
        <f t="shared" si="37"/>
        <v>1.0135857162167083</v>
      </c>
      <c r="Q89" s="85"/>
    </row>
    <row r="90" spans="1:17" s="99" customFormat="1" x14ac:dyDescent="0.2">
      <c r="B90" s="100" t="s">
        <v>13</v>
      </c>
      <c r="C90" s="95">
        <v>7293590</v>
      </c>
      <c r="D90" s="101">
        <f t="shared" si="31"/>
        <v>-5.0727228505246247E-3</v>
      </c>
      <c r="E90" s="95">
        <v>7260692.4800000004</v>
      </c>
      <c r="F90" s="102">
        <f t="shared" si="32"/>
        <v>1.3724409540965876E-2</v>
      </c>
      <c r="G90" s="95">
        <v>6731674.4800000004</v>
      </c>
      <c r="H90" s="102">
        <f t="shared" si="33"/>
        <v>-2.0496560328373881E-2</v>
      </c>
      <c r="J90" s="95">
        <v>4094896.5049032401</v>
      </c>
      <c r="K90" s="102">
        <f t="shared" si="34"/>
        <v>3.9932250295858784E-2</v>
      </c>
      <c r="L90" s="98"/>
      <c r="M90" s="102"/>
      <c r="N90" s="103">
        <f t="shared" si="35"/>
        <v>0.56143771515854879</v>
      </c>
      <c r="O90" s="104">
        <f t="shared" si="36"/>
        <v>7.7042378307527512E-2</v>
      </c>
      <c r="P90" s="104">
        <f t="shared" si="37"/>
        <v>0.99548952984744143</v>
      </c>
      <c r="Q90" s="85"/>
    </row>
    <row r="91" spans="1:17" s="99" customFormat="1" x14ac:dyDescent="0.2">
      <c r="A91" s="106"/>
      <c r="B91" s="107" t="s">
        <v>96</v>
      </c>
      <c r="C91" s="108">
        <f>SUM(C79:C90)</f>
        <v>104199186</v>
      </c>
      <c r="D91" s="101">
        <f t="shared" si="31"/>
        <v>5.8890212399081321E-2</v>
      </c>
      <c r="E91" s="109">
        <f>SUM(E79:E90)</f>
        <v>96756046.971799999</v>
      </c>
      <c r="F91" s="102">
        <f t="shared" si="32"/>
        <v>6.1132390571068784E-2</v>
      </c>
      <c r="G91" s="92">
        <f>SUM(G79:G90)</f>
        <v>96809902.975000009</v>
      </c>
      <c r="H91" s="102">
        <f t="shared" si="33"/>
        <v>5.8323489135750028E-2</v>
      </c>
      <c r="J91" s="109">
        <f>SUM(J79:J90)</f>
        <v>51874153.191602133</v>
      </c>
      <c r="K91" s="102">
        <f t="shared" si="34"/>
        <v>3.4078917399121389E-2</v>
      </c>
      <c r="L91" s="102"/>
      <c r="M91" s="102"/>
      <c r="N91" s="110">
        <f t="shared" si="35"/>
        <v>0.4978364532675153</v>
      </c>
      <c r="O91" s="104">
        <f>AVERAGE(O79:O90)</f>
        <v>7.0701161086723349E-2</v>
      </c>
      <c r="Q91" s="110"/>
    </row>
    <row r="92" spans="1:17" s="99" customFormat="1" x14ac:dyDescent="0.2">
      <c r="C92" s="111"/>
      <c r="D92" s="111"/>
    </row>
    <row r="93" spans="1:17" s="99" customFormat="1" x14ac:dyDescent="0.2">
      <c r="A93" s="99">
        <v>2003</v>
      </c>
      <c r="B93" s="100" t="s">
        <v>2</v>
      </c>
      <c r="C93" s="87">
        <v>8255647</v>
      </c>
      <c r="D93" s="101">
        <f t="shared" ref="D93:D105" si="38">(C93/C79)-1</f>
        <v>8.8043999133323281E-2</v>
      </c>
      <c r="E93" s="95">
        <v>7673607.023000001</v>
      </c>
      <c r="F93" s="102">
        <f t="shared" ref="F93:F105" si="39">(E93/E79)-1</f>
        <v>8.8142909335680031E-3</v>
      </c>
      <c r="G93" s="95">
        <v>7754121.023</v>
      </c>
      <c r="H93" s="102">
        <f t="shared" ref="H93:H105" si="40">(G93/G79)-1</f>
        <v>9.5145445929398109E-2</v>
      </c>
      <c r="J93" s="95">
        <v>4130072.4054308659</v>
      </c>
      <c r="K93" s="102">
        <f t="shared" ref="K93:K105" si="41">(J93/J79)-1</f>
        <v>0.20480900858366891</v>
      </c>
      <c r="L93" s="98"/>
      <c r="M93" s="102"/>
      <c r="N93" s="103">
        <f t="shared" ref="N93:N105" si="42">(J93/C93)</f>
        <v>0.50027240813843732</v>
      </c>
      <c r="O93" s="104">
        <f t="shared" ref="O93:O104" si="43">(C93-G93)/C93</f>
        <v>6.0749445440193839E-2</v>
      </c>
      <c r="P93" s="104">
        <f t="shared" ref="P93:P104" si="44">(E93/C93)</f>
        <v>0.92949795733756557</v>
      </c>
    </row>
    <row r="94" spans="1:17" s="99" customFormat="1" x14ac:dyDescent="0.2">
      <c r="B94" s="100" t="s">
        <v>3</v>
      </c>
      <c r="C94" s="87">
        <v>6831900</v>
      </c>
      <c r="D94" s="101">
        <f t="shared" si="38"/>
        <v>4.716319155243287E-2</v>
      </c>
      <c r="E94" s="95">
        <v>7573207.9170000004</v>
      </c>
      <c r="F94" s="102">
        <f t="shared" si="39"/>
        <v>0.10356205099232096</v>
      </c>
      <c r="G94" s="95">
        <v>6414691.9169999994</v>
      </c>
      <c r="H94" s="102">
        <f t="shared" si="40"/>
        <v>5.0241415272516354E-2</v>
      </c>
      <c r="J94" s="95">
        <v>2997870.8663793718</v>
      </c>
      <c r="K94" s="102">
        <f t="shared" si="41"/>
        <v>0.12575573744894575</v>
      </c>
      <c r="L94" s="98"/>
      <c r="M94" s="102"/>
      <c r="N94" s="103">
        <f t="shared" si="42"/>
        <v>0.43880485170733935</v>
      </c>
      <c r="O94" s="104">
        <f t="shared" si="43"/>
        <v>6.1067650726737886E-2</v>
      </c>
      <c r="P94" s="104">
        <f t="shared" si="44"/>
        <v>1.1085068453870812</v>
      </c>
    </row>
    <row r="95" spans="1:17" s="99" customFormat="1" x14ac:dyDescent="0.2">
      <c r="B95" s="100" t="s">
        <v>4</v>
      </c>
      <c r="C95" s="87">
        <v>8968772</v>
      </c>
      <c r="D95" s="101">
        <f t="shared" si="38"/>
        <v>0.14017765815361538</v>
      </c>
      <c r="E95" s="95">
        <v>7620294.7740000002</v>
      </c>
      <c r="F95" s="102">
        <f t="shared" si="39"/>
        <v>0.16529500181619561</v>
      </c>
      <c r="G95" s="95">
        <v>8416029.7740000002</v>
      </c>
      <c r="H95" s="102">
        <f t="shared" si="40"/>
        <v>0.14138742532565129</v>
      </c>
      <c r="J95" s="95">
        <v>3678372.4630154427</v>
      </c>
      <c r="K95" s="102">
        <f t="shared" si="41"/>
        <v>7.6747236829256549E-2</v>
      </c>
      <c r="L95" s="98"/>
      <c r="M95" s="102"/>
      <c r="N95" s="103">
        <f t="shared" si="42"/>
        <v>0.41013111527591989</v>
      </c>
      <c r="O95" s="104">
        <f t="shared" si="43"/>
        <v>6.1629644058294693E-2</v>
      </c>
      <c r="P95" s="104">
        <f t="shared" si="44"/>
        <v>0.8496475073733617</v>
      </c>
    </row>
    <row r="96" spans="1:17" s="99" customFormat="1" x14ac:dyDescent="0.2">
      <c r="B96" s="100" t="s">
        <v>5</v>
      </c>
      <c r="C96" s="87">
        <v>8235136</v>
      </c>
      <c r="D96" s="101">
        <f t="shared" si="38"/>
        <v>-3.9100552295111557E-2</v>
      </c>
      <c r="E96" s="95">
        <v>7531251.5339999991</v>
      </c>
      <c r="F96" s="102">
        <f t="shared" si="39"/>
        <v>3.4161549800338475E-2</v>
      </c>
      <c r="G96" s="95">
        <v>7638573.534</v>
      </c>
      <c r="H96" s="102">
        <f t="shared" si="40"/>
        <v>-4.1456076948573783E-2</v>
      </c>
      <c r="J96" s="95">
        <v>3856795.9742643125</v>
      </c>
      <c r="K96" s="102">
        <f t="shared" si="41"/>
        <v>-5.9810851759818484E-2</v>
      </c>
      <c r="L96" s="98"/>
      <c r="M96" s="102"/>
      <c r="N96" s="103">
        <f t="shared" si="42"/>
        <v>0.46833421746335613</v>
      </c>
      <c r="O96" s="104">
        <f t="shared" si="43"/>
        <v>7.244111888376828E-2</v>
      </c>
      <c r="P96" s="104">
        <f t="shared" si="44"/>
        <v>0.91452667375499308</v>
      </c>
    </row>
    <row r="97" spans="1:18" s="99" customFormat="1" x14ac:dyDescent="0.2">
      <c r="B97" s="100" t="s">
        <v>6</v>
      </c>
      <c r="C97" s="87">
        <v>9670862</v>
      </c>
      <c r="D97" s="101">
        <f t="shared" si="38"/>
        <v>7.227605176802232E-2</v>
      </c>
      <c r="E97" s="95">
        <v>8126609.4760000007</v>
      </c>
      <c r="F97" s="102">
        <f t="shared" si="39"/>
        <v>-4.5103686827883127E-3</v>
      </c>
      <c r="G97" s="95">
        <v>9001097.4759999998</v>
      </c>
      <c r="H97" s="102">
        <f t="shared" si="40"/>
        <v>7.1654198303924499E-2</v>
      </c>
      <c r="J97" s="95">
        <v>4682944.3854338136</v>
      </c>
      <c r="K97" s="102">
        <f t="shared" si="41"/>
        <v>6.3246726694684563E-2</v>
      </c>
      <c r="L97" s="98"/>
      <c r="M97" s="102"/>
      <c r="N97" s="103">
        <f t="shared" si="42"/>
        <v>0.48423236578433376</v>
      </c>
      <c r="O97" s="104">
        <f t="shared" si="43"/>
        <v>6.9255928168554179E-2</v>
      </c>
      <c r="P97" s="104">
        <f t="shared" si="44"/>
        <v>0.84031904043300387</v>
      </c>
    </row>
    <row r="98" spans="1:18" s="112" customFormat="1" x14ac:dyDescent="0.2">
      <c r="B98" s="113" t="s">
        <v>7</v>
      </c>
      <c r="C98" s="87">
        <v>10011453</v>
      </c>
      <c r="D98" s="114">
        <f t="shared" si="38"/>
        <v>8.0896199576384831E-2</v>
      </c>
      <c r="E98" s="95">
        <v>9184716.5110000018</v>
      </c>
      <c r="F98" s="115">
        <f t="shared" si="39"/>
        <v>6.5898593028165919E-2</v>
      </c>
      <c r="G98" s="95">
        <v>9296043.5109999999</v>
      </c>
      <c r="H98" s="115">
        <f t="shared" si="40"/>
        <v>6.7085946411570063E-2</v>
      </c>
      <c r="J98" s="95">
        <v>4761295.6406776775</v>
      </c>
      <c r="K98" s="115">
        <f t="shared" si="41"/>
        <v>7.4625663664503072E-2</v>
      </c>
      <c r="L98" s="98"/>
      <c r="M98" s="115"/>
      <c r="N98" s="116">
        <f t="shared" si="42"/>
        <v>0.47558487670847355</v>
      </c>
      <c r="O98" s="117">
        <f t="shared" si="43"/>
        <v>7.1459106784999143E-2</v>
      </c>
      <c r="P98" s="117">
        <f t="shared" si="44"/>
        <v>0.91742092891011939</v>
      </c>
    </row>
    <row r="99" spans="1:18" s="112" customFormat="1" x14ac:dyDescent="0.2">
      <c r="B99" s="113" t="s">
        <v>8</v>
      </c>
      <c r="C99" s="87">
        <v>10490056</v>
      </c>
      <c r="D99" s="114">
        <f t="shared" si="38"/>
        <v>8.5930382192658694E-2</v>
      </c>
      <c r="E99" s="95">
        <v>9464222.4240000006</v>
      </c>
      <c r="F99" s="115">
        <f t="shared" si="39"/>
        <v>0.12127066130745101</v>
      </c>
      <c r="G99" s="95">
        <v>9684974.4239999987</v>
      </c>
      <c r="H99" s="115">
        <f t="shared" si="40"/>
        <v>9.4301079989569825E-2</v>
      </c>
      <c r="J99" s="95">
        <v>5033164.443904724</v>
      </c>
      <c r="K99" s="115">
        <f t="shared" si="41"/>
        <v>2.1025870573825545E-2</v>
      </c>
      <c r="L99" s="98"/>
      <c r="M99" s="115"/>
      <c r="N99" s="116">
        <f t="shared" si="42"/>
        <v>0.47980339131695043</v>
      </c>
      <c r="O99" s="117">
        <f t="shared" si="43"/>
        <v>7.6747118985828228E-2</v>
      </c>
      <c r="P99" s="117">
        <f t="shared" si="44"/>
        <v>0.90220895141074564</v>
      </c>
    </row>
    <row r="100" spans="1:18" s="99" customFormat="1" x14ac:dyDescent="0.2">
      <c r="B100" s="100" t="s">
        <v>9</v>
      </c>
      <c r="C100" s="118">
        <v>10244873</v>
      </c>
      <c r="D100" s="101">
        <f t="shared" si="38"/>
        <v>-1.604987099480748E-2</v>
      </c>
      <c r="E100" s="95">
        <v>9363688.0780000016</v>
      </c>
      <c r="F100" s="102">
        <f t="shared" si="39"/>
        <v>9.862279891553305E-3</v>
      </c>
      <c r="G100" s="95">
        <v>9519341.0779999997</v>
      </c>
      <c r="H100" s="102">
        <f t="shared" si="40"/>
        <v>-1.9107455365651282E-2</v>
      </c>
      <c r="J100" s="95">
        <v>5168747.5185509473</v>
      </c>
      <c r="K100" s="102">
        <f t="shared" si="41"/>
        <v>-2.2039672279385747E-2</v>
      </c>
      <c r="L100" s="98"/>
      <c r="M100" s="102"/>
      <c r="N100" s="103">
        <f t="shared" si="42"/>
        <v>0.50452040923796193</v>
      </c>
      <c r="O100" s="104">
        <f t="shared" si="43"/>
        <v>7.0819025477426634E-2</v>
      </c>
      <c r="P100" s="104">
        <f t="shared" si="44"/>
        <v>0.91398771639238496</v>
      </c>
    </row>
    <row r="101" spans="1:18" s="99" customFormat="1" x14ac:dyDescent="0.2">
      <c r="B101" s="100" t="s">
        <v>10</v>
      </c>
      <c r="C101" s="118">
        <v>10391670</v>
      </c>
      <c r="D101" s="101">
        <f t="shared" si="38"/>
        <v>6.0050495467411924E-3</v>
      </c>
      <c r="E101" s="95">
        <v>9485412.9669999983</v>
      </c>
      <c r="F101" s="102">
        <f t="shared" si="39"/>
        <v>1.1959695452255392E-2</v>
      </c>
      <c r="G101" s="95">
        <v>9602420.9670000002</v>
      </c>
      <c r="H101" s="102">
        <f t="shared" si="40"/>
        <v>2.0546272136834354E-3</v>
      </c>
      <c r="J101" s="95">
        <v>5306012.291176036</v>
      </c>
      <c r="K101" s="102">
        <f t="shared" si="41"/>
        <v>-2.6217792442688626E-2</v>
      </c>
      <c r="L101" s="98"/>
      <c r="M101" s="102"/>
      <c r="N101" s="103">
        <f t="shared" si="42"/>
        <v>0.5106024624700396</v>
      </c>
      <c r="O101" s="104">
        <f t="shared" si="43"/>
        <v>7.5950163255761566E-2</v>
      </c>
      <c r="P101" s="104">
        <f t="shared" si="44"/>
        <v>0.91279004885643966</v>
      </c>
    </row>
    <row r="102" spans="1:18" s="99" customFormat="1" x14ac:dyDescent="0.2">
      <c r="B102" s="100" t="s">
        <v>11</v>
      </c>
      <c r="C102" s="95">
        <v>9267635</v>
      </c>
      <c r="D102" s="101">
        <f t="shared" si="38"/>
        <v>-3.1972083599208556E-2</v>
      </c>
      <c r="E102" s="95">
        <v>8950219.4479999989</v>
      </c>
      <c r="F102" s="102">
        <f t="shared" si="39"/>
        <v>-1.9365409446085224E-2</v>
      </c>
      <c r="G102" s="95">
        <v>8625041.4469999988</v>
      </c>
      <c r="H102" s="102">
        <f t="shared" si="40"/>
        <v>-2.3253526756734422E-2</v>
      </c>
      <c r="J102" s="95">
        <v>4993182.4580404256</v>
      </c>
      <c r="K102" s="102">
        <f t="shared" si="41"/>
        <v>-3.7853137558503391E-2</v>
      </c>
      <c r="L102" s="98"/>
      <c r="M102" s="102"/>
      <c r="N102" s="103">
        <f t="shared" si="42"/>
        <v>0.5387763391674818</v>
      </c>
      <c r="O102" s="104">
        <f t="shared" si="43"/>
        <v>6.9337382514525148E-2</v>
      </c>
      <c r="P102" s="104">
        <f t="shared" si="44"/>
        <v>0.96575010215659107</v>
      </c>
    </row>
    <row r="103" spans="1:18" s="99" customFormat="1" x14ac:dyDescent="0.2">
      <c r="B103" s="105" t="s">
        <v>12</v>
      </c>
      <c r="C103" s="118">
        <v>8625934</v>
      </c>
      <c r="D103" s="101">
        <f t="shared" si="38"/>
        <v>6.4807210525698489E-2</v>
      </c>
      <c r="E103" s="95">
        <v>8216591.9500000002</v>
      </c>
      <c r="F103" s="102">
        <f t="shared" si="39"/>
        <v>6.8200602281343059E-4</v>
      </c>
      <c r="G103" s="95">
        <v>8053579.9500000002</v>
      </c>
      <c r="H103" s="102">
        <f t="shared" si="40"/>
        <v>7.8357156979656617E-2</v>
      </c>
      <c r="J103" s="95">
        <v>4774474.1042192951</v>
      </c>
      <c r="K103" s="102">
        <f t="shared" si="41"/>
        <v>6.5335605556840148E-2</v>
      </c>
      <c r="L103" s="98"/>
      <c r="M103" s="102"/>
      <c r="N103" s="103">
        <f t="shared" si="42"/>
        <v>0.5535022763006644</v>
      </c>
      <c r="O103" s="104">
        <f t="shared" si="43"/>
        <v>6.6352704530315193E-2</v>
      </c>
      <c r="P103" s="104">
        <f t="shared" si="44"/>
        <v>0.95254519104829694</v>
      </c>
    </row>
    <row r="104" spans="1:18" s="99" customFormat="1" x14ac:dyDescent="0.2">
      <c r="B104" s="100" t="s">
        <v>13</v>
      </c>
      <c r="C104" s="95">
        <v>7398605</v>
      </c>
      <c r="D104" s="101">
        <f t="shared" si="38"/>
        <v>1.4398259293434412E-2</v>
      </c>
      <c r="E104" s="95">
        <v>7817052.6189999999</v>
      </c>
      <c r="F104" s="102">
        <f t="shared" si="39"/>
        <v>7.6626319119357467E-2</v>
      </c>
      <c r="G104" s="95">
        <v>6844803.6189999999</v>
      </c>
      <c r="H104" s="102">
        <f t="shared" si="40"/>
        <v>1.6805497552816906E-2</v>
      </c>
      <c r="J104" s="95">
        <v>3921887.716197154</v>
      </c>
      <c r="K104" s="102">
        <f t="shared" si="41"/>
        <v>-4.2249856253735563E-2</v>
      </c>
      <c r="L104" s="98"/>
      <c r="M104" s="102"/>
      <c r="N104" s="103">
        <f t="shared" si="42"/>
        <v>0.53008475465268845</v>
      </c>
      <c r="O104" s="104">
        <f t="shared" si="43"/>
        <v>7.4852135098440867E-2</v>
      </c>
      <c r="P104" s="104">
        <f t="shared" si="44"/>
        <v>1.0565576374194865</v>
      </c>
    </row>
    <row r="105" spans="1:18" s="99" customFormat="1" x14ac:dyDescent="0.2">
      <c r="A105" s="106"/>
      <c r="B105" s="107" t="s">
        <v>96</v>
      </c>
      <c r="C105" s="108">
        <f>SUM(C93:C104)</f>
        <v>108392543</v>
      </c>
      <c r="D105" s="101">
        <f t="shared" si="38"/>
        <v>4.0243663707699273E-2</v>
      </c>
      <c r="E105" s="109">
        <f>SUM(E93:E104)</f>
        <v>101006874.721</v>
      </c>
      <c r="F105" s="102">
        <f t="shared" si="39"/>
        <v>4.3933458241002032E-2</v>
      </c>
      <c r="G105" s="92">
        <f>SUM(G93:G104)</f>
        <v>100850718.72</v>
      </c>
      <c r="H105" s="102">
        <f t="shared" si="40"/>
        <v>4.1739694192684862E-2</v>
      </c>
      <c r="J105" s="109">
        <f>SUM(J93:J104)</f>
        <v>53304820.267290063</v>
      </c>
      <c r="K105" s="102">
        <f t="shared" si="41"/>
        <v>2.7579574560063103E-2</v>
      </c>
      <c r="L105" s="102"/>
      <c r="M105" s="102"/>
      <c r="N105" s="110">
        <f t="shared" si="42"/>
        <v>0.49177571438000178</v>
      </c>
      <c r="O105" s="104">
        <f>AVERAGE(O93:O104)</f>
        <v>6.9221785327070476E-2</v>
      </c>
    </row>
    <row r="106" spans="1:18" s="99" customFormat="1" x14ac:dyDescent="0.2">
      <c r="C106" s="111"/>
      <c r="D106" s="111"/>
    </row>
    <row r="107" spans="1:18" s="99" customFormat="1" x14ac:dyDescent="0.2">
      <c r="A107" s="99">
        <v>2004</v>
      </c>
      <c r="B107" s="100" t="s">
        <v>2</v>
      </c>
      <c r="C107" s="118">
        <v>7645722</v>
      </c>
      <c r="D107" s="101">
        <f t="shared" ref="D107:D119" si="45">(C107/C93)-1</f>
        <v>-7.3879733472131282E-2</v>
      </c>
      <c r="E107" s="95">
        <v>7789757.9069999997</v>
      </c>
      <c r="F107" s="102">
        <f t="shared" ref="F107:F119" si="46">(E107/E93)-1</f>
        <v>1.5136412856673775E-2</v>
      </c>
      <c r="G107" s="95">
        <v>7196786.9069999997</v>
      </c>
      <c r="H107" s="102">
        <f t="shared" ref="H107:H119" si="47">(G107/G93)-1</f>
        <v>-7.1875859861724622E-2</v>
      </c>
      <c r="J107" s="95">
        <v>3273822.0645639845</v>
      </c>
      <c r="K107" s="102">
        <f t="shared" ref="K107:K118" si="48">(J107/J93)-1</f>
        <v>-0.20732090307689266</v>
      </c>
      <c r="L107" s="98"/>
      <c r="M107" s="102"/>
      <c r="N107" s="103">
        <f t="shared" ref="N107:N119" si="49">(J107/C107)</f>
        <v>0.42819004726616849</v>
      </c>
      <c r="O107" s="104">
        <f t="shared" ref="O107:O118" si="50">(C107-G107)/C107</f>
        <v>5.8717161440083793E-2</v>
      </c>
      <c r="P107" s="104">
        <f t="shared" ref="P107:P118" si="51">(E107/C107)</f>
        <v>1.0188387580662754</v>
      </c>
      <c r="Q107" s="104"/>
      <c r="R107" s="104"/>
    </row>
    <row r="108" spans="1:18" s="99" customFormat="1" x14ac:dyDescent="0.2">
      <c r="B108" s="100" t="s">
        <v>3</v>
      </c>
      <c r="C108" s="118">
        <v>7364592</v>
      </c>
      <c r="D108" s="101">
        <f t="shared" si="45"/>
        <v>7.7971281781056501E-2</v>
      </c>
      <c r="E108" s="95">
        <v>7290139.0030000014</v>
      </c>
      <c r="F108" s="102">
        <f t="shared" si="46"/>
        <v>-3.7377676290199058E-2</v>
      </c>
      <c r="G108" s="95">
        <v>6877654.0030000005</v>
      </c>
      <c r="H108" s="102">
        <f t="shared" si="47"/>
        <v>7.2172146689239325E-2</v>
      </c>
      <c r="J108" s="95">
        <v>2884895.4640871109</v>
      </c>
      <c r="K108" s="102">
        <f t="shared" si="48"/>
        <v>-3.7685213048787913E-2</v>
      </c>
      <c r="L108" s="98"/>
      <c r="M108" s="102"/>
      <c r="N108" s="103">
        <f t="shared" si="49"/>
        <v>0.39172509001002515</v>
      </c>
      <c r="O108" s="104">
        <f t="shared" si="50"/>
        <v>6.6118801557506449E-2</v>
      </c>
      <c r="P108" s="104">
        <f t="shared" si="51"/>
        <v>0.98989041117281196</v>
      </c>
      <c r="Q108" s="104"/>
      <c r="R108" s="104"/>
    </row>
    <row r="109" spans="1:18" s="99" customFormat="1" x14ac:dyDescent="0.2">
      <c r="B109" s="100" t="s">
        <v>4</v>
      </c>
      <c r="C109" s="118">
        <v>7854748</v>
      </c>
      <c r="D109" s="101">
        <f t="shared" si="45"/>
        <v>-0.12421143050575933</v>
      </c>
      <c r="E109" s="95">
        <v>7141124.2420000006</v>
      </c>
      <c r="F109" s="102">
        <f t="shared" si="46"/>
        <v>-6.2880839417774448E-2</v>
      </c>
      <c r="G109" s="95">
        <v>7353860.2420000006</v>
      </c>
      <c r="H109" s="102">
        <f t="shared" si="47"/>
        <v>-0.12620791044268942</v>
      </c>
      <c r="J109" s="95">
        <v>3038109.9883685349</v>
      </c>
      <c r="K109" s="102">
        <f t="shared" si="48"/>
        <v>-0.17406134943769014</v>
      </c>
      <c r="L109" s="98"/>
      <c r="M109" s="102"/>
      <c r="N109" s="103">
        <f t="shared" si="49"/>
        <v>0.38678643648001626</v>
      </c>
      <c r="O109" s="104">
        <f t="shared" si="50"/>
        <v>6.3768787744686334E-2</v>
      </c>
      <c r="P109" s="104">
        <f t="shared" si="51"/>
        <v>0.9091474662204313</v>
      </c>
      <c r="Q109" s="104"/>
      <c r="R109" s="104"/>
    </row>
    <row r="110" spans="1:18" s="99" customFormat="1" x14ac:dyDescent="0.2">
      <c r="B110" s="100" t="s">
        <v>5</v>
      </c>
      <c r="C110" s="118">
        <v>8063166</v>
      </c>
      <c r="D110" s="101">
        <f t="shared" si="45"/>
        <v>-2.0882472372040994E-2</v>
      </c>
      <c r="E110" s="95">
        <v>6917101.4249999989</v>
      </c>
      <c r="F110" s="102">
        <f t="shared" si="46"/>
        <v>-8.1546885829985372E-2</v>
      </c>
      <c r="G110" s="95">
        <v>7499046.4249999998</v>
      </c>
      <c r="H110" s="102">
        <f t="shared" si="47"/>
        <v>-1.8266121073385211E-2</v>
      </c>
      <c r="J110" s="95">
        <v>3619999.3430081387</v>
      </c>
      <c r="K110" s="102">
        <f t="shared" si="48"/>
        <v>-6.139724082794995E-2</v>
      </c>
      <c r="L110" s="98"/>
      <c r="M110" s="102"/>
      <c r="N110" s="103">
        <f t="shared" si="49"/>
        <v>0.4489550807968159</v>
      </c>
      <c r="O110" s="104">
        <f t="shared" si="50"/>
        <v>6.9962540148621549E-2</v>
      </c>
      <c r="P110" s="104">
        <f t="shared" si="51"/>
        <v>0.8578641968923868</v>
      </c>
      <c r="Q110" s="104"/>
      <c r="R110" s="104"/>
    </row>
    <row r="111" spans="1:18" s="99" customFormat="1" x14ac:dyDescent="0.2">
      <c r="B111" s="100" t="s">
        <v>6</v>
      </c>
      <c r="C111" s="118">
        <v>9137623</v>
      </c>
      <c r="D111" s="101">
        <f t="shared" si="45"/>
        <v>-5.5138724965778652E-2</v>
      </c>
      <c r="E111" s="95">
        <v>7764063.6410000008</v>
      </c>
      <c r="F111" s="102">
        <f t="shared" si="46"/>
        <v>-4.4612188646531159E-2</v>
      </c>
      <c r="G111" s="95">
        <v>8499155.4409999996</v>
      </c>
      <c r="H111" s="102">
        <f t="shared" si="47"/>
        <v>-5.5764537195419628E-2</v>
      </c>
      <c r="J111" s="95">
        <v>4348592.4832260432</v>
      </c>
      <c r="K111" s="102">
        <f t="shared" si="48"/>
        <v>-7.1397794782223745E-2</v>
      </c>
      <c r="L111" s="98"/>
      <c r="M111" s="102"/>
      <c r="N111" s="103">
        <f t="shared" si="49"/>
        <v>0.47589974802265789</v>
      </c>
      <c r="O111" s="104">
        <f t="shared" si="50"/>
        <v>6.9872390117211053E-2</v>
      </c>
      <c r="P111" s="104">
        <f t="shared" si="51"/>
        <v>0.84968088976750311</v>
      </c>
      <c r="Q111" s="104"/>
      <c r="R111" s="104"/>
    </row>
    <row r="112" spans="1:18" s="99" customFormat="1" x14ac:dyDescent="0.2">
      <c r="B112" s="100" t="s">
        <v>7</v>
      </c>
      <c r="C112" s="119">
        <v>10990542</v>
      </c>
      <c r="D112" s="101">
        <f t="shared" si="45"/>
        <v>9.7796893218197178E-2</v>
      </c>
      <c r="E112" s="95">
        <v>9396889.3199999984</v>
      </c>
      <c r="F112" s="102">
        <f t="shared" si="46"/>
        <v>2.3100637754675413E-2</v>
      </c>
      <c r="G112" s="95">
        <v>10199223.319999998</v>
      </c>
      <c r="H112" s="102">
        <f t="shared" si="47"/>
        <v>9.7157442080737511E-2</v>
      </c>
      <c r="J112" s="95">
        <v>5138374.0013973461</v>
      </c>
      <c r="K112" s="102">
        <f t="shared" si="48"/>
        <v>7.9196586218703846E-2</v>
      </c>
      <c r="L112" s="98"/>
      <c r="M112" s="102"/>
      <c r="N112" s="103">
        <f t="shared" si="49"/>
        <v>0.46752689734476666</v>
      </c>
      <c r="O112" s="104">
        <f t="shared" si="50"/>
        <v>7.1999968700360864E-2</v>
      </c>
      <c r="P112" s="117">
        <f t="shared" si="51"/>
        <v>0.85499780811537762</v>
      </c>
      <c r="Q112" s="104"/>
      <c r="R112" s="104"/>
    </row>
    <row r="113" spans="1:18" s="99" customFormat="1" x14ac:dyDescent="0.2">
      <c r="B113" s="100" t="s">
        <v>8</v>
      </c>
      <c r="C113" s="119">
        <v>10634114</v>
      </c>
      <c r="D113" s="101">
        <f t="shared" si="45"/>
        <v>1.3732815153703726E-2</v>
      </c>
      <c r="E113" s="95">
        <v>10247159.158</v>
      </c>
      <c r="F113" s="102">
        <f t="shared" si="46"/>
        <v>8.2725943973440019E-2</v>
      </c>
      <c r="G113" s="95">
        <v>9857683.1579999998</v>
      </c>
      <c r="H113" s="102">
        <f t="shared" si="47"/>
        <v>1.7832647401940127E-2</v>
      </c>
      <c r="J113" s="95">
        <v>4782129.5805833917</v>
      </c>
      <c r="K113" s="102">
        <f t="shared" si="48"/>
        <v>-4.987614971041554E-2</v>
      </c>
      <c r="L113" s="98"/>
      <c r="M113" s="102"/>
      <c r="N113" s="103">
        <f t="shared" si="49"/>
        <v>0.44969703922521348</v>
      </c>
      <c r="O113" s="104">
        <f t="shared" si="50"/>
        <v>7.3013214076885033E-2</v>
      </c>
      <c r="P113" s="117">
        <f t="shared" si="51"/>
        <v>0.96361193400785428</v>
      </c>
      <c r="Q113" s="104"/>
      <c r="R113" s="104"/>
    </row>
    <row r="114" spans="1:18" s="99" customFormat="1" x14ac:dyDescent="0.2">
      <c r="B114" s="100" t="s">
        <v>9</v>
      </c>
      <c r="C114" s="118">
        <v>10594164</v>
      </c>
      <c r="D114" s="101">
        <f t="shared" si="45"/>
        <v>3.4094224496487247E-2</v>
      </c>
      <c r="E114" s="95">
        <v>9396710.9719999991</v>
      </c>
      <c r="F114" s="102">
        <f t="shared" si="46"/>
        <v>3.5266973573784277E-3</v>
      </c>
      <c r="G114" s="95">
        <v>9894663.9719999991</v>
      </c>
      <c r="H114" s="102">
        <f t="shared" si="47"/>
        <v>3.9427402687293389E-2</v>
      </c>
      <c r="J114" s="95">
        <v>5148482.1025258377</v>
      </c>
      <c r="K114" s="102">
        <f t="shared" si="48"/>
        <v>-3.9207595171510956E-3</v>
      </c>
      <c r="L114" s="98"/>
      <c r="M114" s="102"/>
      <c r="N114" s="103">
        <f t="shared" si="49"/>
        <v>0.4859734191887003</v>
      </c>
      <c r="O114" s="104">
        <f t="shared" si="50"/>
        <v>6.602692085944685E-2</v>
      </c>
      <c r="P114" s="104">
        <f t="shared" si="51"/>
        <v>0.88697050300523939</v>
      </c>
      <c r="Q114" s="104"/>
      <c r="R114" s="104"/>
    </row>
    <row r="115" spans="1:18" s="99" customFormat="1" x14ac:dyDescent="0.2">
      <c r="B115" s="100" t="s">
        <v>10</v>
      </c>
      <c r="C115" s="118">
        <v>10049221</v>
      </c>
      <c r="D115" s="101">
        <f t="shared" si="45"/>
        <v>-3.2954183495049416E-2</v>
      </c>
      <c r="E115" s="95">
        <v>9297433.6949999984</v>
      </c>
      <c r="F115" s="102">
        <f t="shared" si="46"/>
        <v>-1.9817721448078696E-2</v>
      </c>
      <c r="G115" s="95">
        <v>9256067.6950000003</v>
      </c>
      <c r="H115" s="102">
        <f t="shared" si="47"/>
        <v>-3.6069369713147226E-2</v>
      </c>
      <c r="J115" s="95">
        <v>5121787.512626471</v>
      </c>
      <c r="K115" s="102">
        <f t="shared" si="48"/>
        <v>-3.4720005993188696E-2</v>
      </c>
      <c r="L115" s="98"/>
      <c r="M115" s="102"/>
      <c r="N115" s="103">
        <f t="shared" si="49"/>
        <v>0.50967010404353441</v>
      </c>
      <c r="O115" s="104">
        <f t="shared" si="50"/>
        <v>7.8926844677811317E-2</v>
      </c>
      <c r="P115" s="104">
        <f t="shared" si="51"/>
        <v>0.92518949429015429</v>
      </c>
      <c r="Q115" s="104"/>
      <c r="R115" s="104"/>
    </row>
    <row r="116" spans="1:18" s="99" customFormat="1" x14ac:dyDescent="0.2">
      <c r="B116" s="100" t="s">
        <v>11</v>
      </c>
      <c r="C116" s="118">
        <v>9372094</v>
      </c>
      <c r="D116" s="101">
        <f t="shared" si="45"/>
        <v>1.1271376138572542E-2</v>
      </c>
      <c r="E116" s="95">
        <v>8931917.0939999968</v>
      </c>
      <c r="F116" s="102">
        <f t="shared" si="46"/>
        <v>-2.0449056144754563E-3</v>
      </c>
      <c r="G116" s="95">
        <v>8603100.0939999986</v>
      </c>
      <c r="H116" s="102">
        <f t="shared" si="47"/>
        <v>-2.5439127608635204E-3</v>
      </c>
      <c r="J116" s="95">
        <v>5063747.1446173592</v>
      </c>
      <c r="K116" s="102">
        <f t="shared" si="48"/>
        <v>1.4132206697815564E-2</v>
      </c>
      <c r="L116" s="98"/>
      <c r="M116" s="102"/>
      <c r="N116" s="103">
        <f t="shared" si="49"/>
        <v>0.54030050750849912</v>
      </c>
      <c r="O116" s="104">
        <f t="shared" si="50"/>
        <v>8.2051450401585957E-2</v>
      </c>
      <c r="P116" s="104">
        <f t="shared" si="51"/>
        <v>0.95303323824963737</v>
      </c>
      <c r="Q116" s="104"/>
      <c r="R116" s="104"/>
    </row>
    <row r="117" spans="1:18" s="99" customFormat="1" x14ac:dyDescent="0.2">
      <c r="B117" s="105" t="s">
        <v>12</v>
      </c>
      <c r="C117" s="118">
        <v>8494776</v>
      </c>
      <c r="D117" s="101">
        <f t="shared" si="45"/>
        <v>-1.5205078081979351E-2</v>
      </c>
      <c r="E117" s="95">
        <v>8359844.3320000004</v>
      </c>
      <c r="F117" s="102">
        <f t="shared" si="46"/>
        <v>1.743452551516822E-2</v>
      </c>
      <c r="G117" s="95">
        <v>8056489.3320000004</v>
      </c>
      <c r="H117" s="102">
        <f t="shared" si="47"/>
        <v>3.6125325855862478E-4</v>
      </c>
      <c r="J117" s="95">
        <v>4634807.72352954</v>
      </c>
      <c r="K117" s="102">
        <f t="shared" si="48"/>
        <v>-2.9252725565383053E-2</v>
      </c>
      <c r="L117" s="98"/>
      <c r="M117" s="102"/>
      <c r="N117" s="103">
        <f t="shared" si="49"/>
        <v>0.54560682041875386</v>
      </c>
      <c r="O117" s="104">
        <f t="shared" si="50"/>
        <v>5.1594846997731265E-2</v>
      </c>
      <c r="P117" s="104">
        <f t="shared" si="51"/>
        <v>0.98411592395137915</v>
      </c>
      <c r="Q117" s="104"/>
      <c r="R117" s="104"/>
    </row>
    <row r="118" spans="1:18" s="99" customFormat="1" x14ac:dyDescent="0.2">
      <c r="B118" s="100" t="s">
        <v>13</v>
      </c>
      <c r="C118" s="95">
        <v>7892701</v>
      </c>
      <c r="D118" s="101">
        <f t="shared" si="45"/>
        <v>6.6782319099343734E-2</v>
      </c>
      <c r="E118" s="95">
        <v>8094073.7080000006</v>
      </c>
      <c r="F118" s="102">
        <f t="shared" si="46"/>
        <v>3.5438048392648414E-2</v>
      </c>
      <c r="G118" s="95">
        <v>7391240.7080000006</v>
      </c>
      <c r="H118" s="102">
        <f t="shared" si="47"/>
        <v>7.9832398329615417E-2</v>
      </c>
      <c r="J118" s="95">
        <v>3967546.708546875</v>
      </c>
      <c r="K118" s="102">
        <f t="shared" si="48"/>
        <v>1.1642095759435422E-2</v>
      </c>
      <c r="L118" s="98"/>
      <c r="M118" s="102"/>
      <c r="N118" s="103">
        <f t="shared" si="49"/>
        <v>0.50268554561320322</v>
      </c>
      <c r="O118" s="104">
        <f t="shared" si="50"/>
        <v>6.3534687554995362E-2</v>
      </c>
      <c r="P118" s="104">
        <f t="shared" si="51"/>
        <v>1.025513789005817</v>
      </c>
      <c r="Q118" s="104"/>
      <c r="R118" s="104"/>
    </row>
    <row r="119" spans="1:18" s="99" customFormat="1" x14ac:dyDescent="0.2">
      <c r="A119" s="106"/>
      <c r="B119" s="107" t="s">
        <v>96</v>
      </c>
      <c r="C119" s="108">
        <f>SUM(C107:C118)</f>
        <v>108093463</v>
      </c>
      <c r="D119" s="101">
        <f t="shared" si="45"/>
        <v>-2.7592304020397362E-3</v>
      </c>
      <c r="E119" s="109">
        <f>SUM(E107:E118)</f>
        <v>100626214.49699999</v>
      </c>
      <c r="F119" s="102">
        <f t="shared" si="46"/>
        <v>-3.7686565894793356E-3</v>
      </c>
      <c r="G119" s="92">
        <f>SUM(G107:G118)</f>
        <v>100684971.29700002</v>
      </c>
      <c r="H119" s="102">
        <f t="shared" si="47"/>
        <v>-1.6434927296864466E-3</v>
      </c>
      <c r="J119" s="109">
        <f>SUM(J107:J118)</f>
        <v>51022294.117080629</v>
      </c>
      <c r="K119" s="102">
        <f>(J119/J105)-1</f>
        <v>-4.2820257882195345E-2</v>
      </c>
      <c r="L119" s="102"/>
      <c r="M119" s="102"/>
      <c r="N119" s="110">
        <f t="shared" si="49"/>
        <v>0.472020163856538</v>
      </c>
      <c r="O119" s="104">
        <f>AVERAGE(O107:O118)</f>
        <v>6.7965634523077162E-2</v>
      </c>
    </row>
    <row r="120" spans="1:18" s="99" customFormat="1" x14ac:dyDescent="0.2">
      <c r="C120" s="111"/>
      <c r="D120" s="111"/>
    </row>
    <row r="121" spans="1:18" s="99" customFormat="1" x14ac:dyDescent="0.2">
      <c r="A121" s="99">
        <v>2005</v>
      </c>
      <c r="B121" s="100" t="s">
        <v>2</v>
      </c>
      <c r="C121" s="118">
        <v>8062406</v>
      </c>
      <c r="D121" s="101">
        <f t="shared" ref="D121:D133" si="52">(C121/C107)-1</f>
        <v>5.4498973412844487E-2</v>
      </c>
      <c r="E121" s="95">
        <v>8109746.3110000007</v>
      </c>
      <c r="F121" s="102">
        <f t="shared" ref="F121:F133" si="53">(E121/E107)-1</f>
        <v>4.1078093545430239E-2</v>
      </c>
      <c r="G121" s="95">
        <v>7598926.3110000007</v>
      </c>
      <c r="H121" s="102">
        <f t="shared" ref="H121:H133" si="54">(G121/G107)-1</f>
        <v>5.5877631114637838E-2</v>
      </c>
      <c r="J121" s="95">
        <v>3349343.8312886902</v>
      </c>
      <c r="K121" s="102">
        <f t="shared" ref="K121:K133" si="55">(J121/J107)-1</f>
        <v>2.3068378560385794E-2</v>
      </c>
      <c r="L121" s="98"/>
      <c r="M121" s="102"/>
      <c r="N121" s="103">
        <f t="shared" ref="N121:N133" si="56">(J121/C121)</f>
        <v>0.41542733413433786</v>
      </c>
      <c r="O121" s="104">
        <f t="shared" ref="O121:O132" si="57">(C121-G121)/C121</f>
        <v>5.7486523129695939E-2</v>
      </c>
      <c r="P121" s="104">
        <f t="shared" ref="P121:P132" si="58">(E121/C121)</f>
        <v>1.0058717349386772</v>
      </c>
      <c r="Q121" s="104"/>
    </row>
    <row r="122" spans="1:18" s="99" customFormat="1" x14ac:dyDescent="0.2">
      <c r="B122" s="100" t="s">
        <v>3</v>
      </c>
      <c r="C122" s="95">
        <v>7029844</v>
      </c>
      <c r="D122" s="101">
        <f t="shared" si="52"/>
        <v>-4.5453706057307697E-2</v>
      </c>
      <c r="E122" s="95">
        <v>7352198.1409999989</v>
      </c>
      <c r="F122" s="102">
        <f t="shared" si="53"/>
        <v>8.5127509879385777E-3</v>
      </c>
      <c r="G122" s="95">
        <v>6518412.1409999998</v>
      </c>
      <c r="H122" s="102">
        <f t="shared" si="54"/>
        <v>-5.2233197808918663E-2</v>
      </c>
      <c r="J122" s="95">
        <v>2682835.5861610621</v>
      </c>
      <c r="K122" s="102">
        <f t="shared" si="55"/>
        <v>-7.0040623808179547E-2</v>
      </c>
      <c r="L122" s="98"/>
      <c r="M122" s="102"/>
      <c r="N122" s="103">
        <f t="shared" si="56"/>
        <v>0.38163515238191092</v>
      </c>
      <c r="O122" s="104">
        <f t="shared" si="57"/>
        <v>7.2751523220145456E-2</v>
      </c>
      <c r="P122" s="104">
        <f t="shared" si="58"/>
        <v>1.0458550916634848</v>
      </c>
      <c r="Q122" s="104"/>
    </row>
    <row r="123" spans="1:18" s="99" customFormat="1" x14ac:dyDescent="0.2">
      <c r="B123" s="100" t="s">
        <v>4</v>
      </c>
      <c r="C123" s="118">
        <v>8247459</v>
      </c>
      <c r="D123" s="101">
        <f t="shared" si="52"/>
        <v>4.9996638975559726E-2</v>
      </c>
      <c r="E123" s="95">
        <v>7227307.46</v>
      </c>
      <c r="F123" s="102">
        <f t="shared" si="53"/>
        <v>1.2068578430987076E-2</v>
      </c>
      <c r="G123" s="95">
        <v>7814247.46</v>
      </c>
      <c r="H123" s="102">
        <f t="shared" si="54"/>
        <v>6.260483648718207E-2</v>
      </c>
      <c r="J123" s="95">
        <v>3050576.3819428636</v>
      </c>
      <c r="K123" s="102">
        <f t="shared" si="55"/>
        <v>4.1033384643929249E-3</v>
      </c>
      <c r="L123" s="98"/>
      <c r="M123" s="102"/>
      <c r="N123" s="103">
        <f t="shared" si="56"/>
        <v>0.3698807574481866</v>
      </c>
      <c r="O123" s="104">
        <f t="shared" si="57"/>
        <v>5.2526667910686192E-2</v>
      </c>
      <c r="P123" s="104">
        <f t="shared" si="58"/>
        <v>0.876307170487298</v>
      </c>
      <c r="Q123" s="104"/>
    </row>
    <row r="124" spans="1:18" s="99" customFormat="1" x14ac:dyDescent="0.2">
      <c r="B124" s="100" t="s">
        <v>5</v>
      </c>
      <c r="C124" s="118">
        <v>8274067</v>
      </c>
      <c r="D124" s="101">
        <f t="shared" si="52"/>
        <v>2.6156102950131599E-2</v>
      </c>
      <c r="E124" s="95">
        <v>7443243.3930000011</v>
      </c>
      <c r="F124" s="102">
        <f t="shared" si="53"/>
        <v>7.606393714257309E-2</v>
      </c>
      <c r="G124" s="95">
        <v>7626851.3930000002</v>
      </c>
      <c r="H124" s="102">
        <f t="shared" si="54"/>
        <v>1.7042829282124305E-2</v>
      </c>
      <c r="J124" s="95">
        <v>3259987.9959749123</v>
      </c>
      <c r="K124" s="102">
        <f t="shared" si="55"/>
        <v>-9.9450666400968224E-2</v>
      </c>
      <c r="L124" s="98"/>
      <c r="M124" s="102"/>
      <c r="N124" s="103">
        <f t="shared" si="56"/>
        <v>0.39400067656871912</v>
      </c>
      <c r="O124" s="104">
        <f t="shared" si="57"/>
        <v>7.8222185897213525E-2</v>
      </c>
      <c r="P124" s="104">
        <f t="shared" si="58"/>
        <v>0.89958703416348951</v>
      </c>
      <c r="Q124" s="104"/>
    </row>
    <row r="125" spans="1:18" s="99" customFormat="1" x14ac:dyDescent="0.2">
      <c r="B125" s="100" t="s">
        <v>6</v>
      </c>
      <c r="C125" s="118">
        <v>9246124</v>
      </c>
      <c r="D125" s="101">
        <f t="shared" si="52"/>
        <v>1.1874094608630648E-2</v>
      </c>
      <c r="E125" s="95">
        <v>7811325.4929999998</v>
      </c>
      <c r="F125" s="102">
        <f t="shared" si="53"/>
        <v>6.0872571613685977E-3</v>
      </c>
      <c r="G125" s="95">
        <v>8536928.4930000007</v>
      </c>
      <c r="H125" s="102">
        <f t="shared" si="54"/>
        <v>4.4443300587000412E-3</v>
      </c>
      <c r="J125" s="95">
        <v>4057520.844640973</v>
      </c>
      <c r="K125" s="102">
        <f t="shared" si="55"/>
        <v>-6.6934678222397181E-2</v>
      </c>
      <c r="L125" s="98"/>
      <c r="M125" s="102"/>
      <c r="N125" s="103">
        <f t="shared" si="56"/>
        <v>0.43883478575898105</v>
      </c>
      <c r="O125" s="104">
        <f t="shared" si="57"/>
        <v>7.6701924720023143E-2</v>
      </c>
      <c r="P125" s="104">
        <f t="shared" si="58"/>
        <v>0.84482162395832028</v>
      </c>
      <c r="Q125" s="104"/>
    </row>
    <row r="126" spans="1:18" s="99" customFormat="1" x14ac:dyDescent="0.2">
      <c r="B126" s="100" t="s">
        <v>7</v>
      </c>
      <c r="C126" s="118">
        <v>10390767</v>
      </c>
      <c r="D126" s="101">
        <f t="shared" si="52"/>
        <v>-5.4571921930692824E-2</v>
      </c>
      <c r="E126" s="95">
        <v>9307446.4960000012</v>
      </c>
      <c r="F126" s="102">
        <f t="shared" si="53"/>
        <v>-9.518343885314251E-3</v>
      </c>
      <c r="G126" s="95">
        <v>9691002.4959999993</v>
      </c>
      <c r="H126" s="102">
        <f t="shared" si="54"/>
        <v>-4.9829365242293644E-2</v>
      </c>
      <c r="J126" s="95">
        <v>4353997.6991375051</v>
      </c>
      <c r="K126" s="102">
        <f t="shared" si="55"/>
        <v>-0.15265068327967857</v>
      </c>
      <c r="L126" s="98"/>
      <c r="M126" s="102"/>
      <c r="N126" s="103">
        <f t="shared" si="56"/>
        <v>0.41902563103739165</v>
      </c>
      <c r="O126" s="104">
        <f t="shared" si="57"/>
        <v>6.7344836430265509E-2</v>
      </c>
      <c r="P126" s="117">
        <f t="shared" si="58"/>
        <v>0.89574200788065028</v>
      </c>
      <c r="Q126" s="104"/>
    </row>
    <row r="127" spans="1:18" s="99" customFormat="1" x14ac:dyDescent="0.2">
      <c r="B127" s="100" t="s">
        <v>8</v>
      </c>
      <c r="C127" s="118">
        <v>11519030</v>
      </c>
      <c r="D127" s="101">
        <f t="shared" si="52"/>
        <v>8.3214831061619199E-2</v>
      </c>
      <c r="E127" s="95">
        <v>10200942.523000002</v>
      </c>
      <c r="F127" s="102">
        <f t="shared" si="53"/>
        <v>-4.5101900231456771E-3</v>
      </c>
      <c r="G127" s="95">
        <v>10675625.523</v>
      </c>
      <c r="H127" s="102">
        <f t="shared" si="54"/>
        <v>8.2975112091749459E-2</v>
      </c>
      <c r="J127" s="95">
        <v>4900020.4808579013</v>
      </c>
      <c r="K127" s="102">
        <f t="shared" si="55"/>
        <v>2.4652385153504763E-2</v>
      </c>
      <c r="L127" s="98"/>
      <c r="M127" s="102"/>
      <c r="N127" s="103">
        <f t="shared" si="56"/>
        <v>0.4253848180669641</v>
      </c>
      <c r="O127" s="104">
        <f t="shared" si="57"/>
        <v>7.321835927157061E-2</v>
      </c>
      <c r="P127" s="117">
        <f t="shared" si="58"/>
        <v>0.88557304938002612</v>
      </c>
      <c r="Q127" s="104"/>
    </row>
    <row r="128" spans="1:18" s="99" customFormat="1" x14ac:dyDescent="0.2">
      <c r="B128" s="100" t="s">
        <v>9</v>
      </c>
      <c r="C128" s="118">
        <v>11869036</v>
      </c>
      <c r="D128" s="101">
        <f t="shared" si="52"/>
        <v>0.12033719696995449</v>
      </c>
      <c r="E128" s="95">
        <v>10582471.174999997</v>
      </c>
      <c r="F128" s="102">
        <f t="shared" si="53"/>
        <v>0.12618885549776793</v>
      </c>
      <c r="G128" s="95">
        <v>11052768.175000001</v>
      </c>
      <c r="H128" s="102">
        <f t="shared" si="54"/>
        <v>0.11704330801704987</v>
      </c>
      <c r="J128" s="95">
        <v>5189119.1276663449</v>
      </c>
      <c r="K128" s="102">
        <f t="shared" si="55"/>
        <v>7.8930108585928416E-3</v>
      </c>
      <c r="L128" s="98"/>
      <c r="M128" s="102"/>
      <c r="N128" s="103">
        <f t="shared" si="56"/>
        <v>0.43719802751178316</v>
      </c>
      <c r="O128" s="104">
        <f t="shared" si="57"/>
        <v>6.8772883071548455E-2</v>
      </c>
      <c r="P128" s="104">
        <f t="shared" si="58"/>
        <v>0.89160325868082269</v>
      </c>
      <c r="Q128" s="104"/>
    </row>
    <row r="129" spans="1:21" s="99" customFormat="1" x14ac:dyDescent="0.2">
      <c r="B129" s="100" t="s">
        <v>10</v>
      </c>
      <c r="C129" s="118">
        <v>11334797</v>
      </c>
      <c r="D129" s="101">
        <f t="shared" si="52"/>
        <v>0.12792792595565361</v>
      </c>
      <c r="E129" s="95">
        <v>10571020.76</v>
      </c>
      <c r="F129" s="102">
        <f t="shared" si="53"/>
        <v>0.1369826456181038</v>
      </c>
      <c r="G129" s="95">
        <v>10375210.76</v>
      </c>
      <c r="H129" s="102">
        <f t="shared" si="54"/>
        <v>0.12090912705884227</v>
      </c>
      <c r="J129" s="95">
        <v>5172902.9441604521</v>
      </c>
      <c r="K129" s="102">
        <f t="shared" si="55"/>
        <v>9.9799984688877519E-3</v>
      </c>
      <c r="L129" s="98"/>
      <c r="M129" s="102"/>
      <c r="N129" s="103">
        <f t="shared" si="56"/>
        <v>0.45637367340239549</v>
      </c>
      <c r="O129" s="104">
        <f t="shared" si="57"/>
        <v>8.4658440729022344E-2</v>
      </c>
      <c r="P129" s="104">
        <f t="shared" si="58"/>
        <v>0.93261668118096863</v>
      </c>
      <c r="Q129" s="104"/>
    </row>
    <row r="130" spans="1:21" s="99" customFormat="1" x14ac:dyDescent="0.2">
      <c r="B130" s="100" t="s">
        <v>11</v>
      </c>
      <c r="C130" s="118">
        <v>9268267</v>
      </c>
      <c r="D130" s="101">
        <f t="shared" si="52"/>
        <v>-1.1078313981912724E-2</v>
      </c>
      <c r="E130" s="95">
        <v>9728311.6810000036</v>
      </c>
      <c r="F130" s="102">
        <f t="shared" si="53"/>
        <v>8.9162783153796221E-2</v>
      </c>
      <c r="G130" s="95">
        <v>8652995.6809999999</v>
      </c>
      <c r="H130" s="102">
        <f t="shared" si="54"/>
        <v>5.7997217810821233E-3</v>
      </c>
      <c r="J130" s="95">
        <v>4116722.7435593861</v>
      </c>
      <c r="K130" s="102">
        <f t="shared" si="55"/>
        <v>-0.18702047594628357</v>
      </c>
      <c r="L130" s="98"/>
      <c r="M130" s="102"/>
      <c r="N130" s="103">
        <f t="shared" si="56"/>
        <v>0.44417394789763676</v>
      </c>
      <c r="O130" s="104">
        <f t="shared" si="57"/>
        <v>6.6384721005555855E-2</v>
      </c>
      <c r="P130" s="104">
        <f t="shared" si="58"/>
        <v>1.0496365373375631</v>
      </c>
      <c r="Q130" s="104"/>
    </row>
    <row r="131" spans="1:21" s="99" customFormat="1" x14ac:dyDescent="0.2">
      <c r="B131" s="105" t="s">
        <v>12</v>
      </c>
      <c r="C131" s="118">
        <v>8283616</v>
      </c>
      <c r="D131" s="101">
        <f t="shared" si="52"/>
        <v>-2.4857630148222842E-2</v>
      </c>
      <c r="E131" s="95">
        <v>7549196.8329999987</v>
      </c>
      <c r="F131" s="102">
        <f t="shared" si="53"/>
        <v>-9.6969209808965839E-2</v>
      </c>
      <c r="G131" s="95">
        <v>7742849.8329999996</v>
      </c>
      <c r="H131" s="102">
        <f t="shared" si="54"/>
        <v>-3.8930045839474903E-2</v>
      </c>
      <c r="J131" s="95">
        <v>4243734.1333240084</v>
      </c>
      <c r="K131" s="102">
        <f t="shared" si="55"/>
        <v>-8.4377521902401109E-2</v>
      </c>
      <c r="L131" s="98"/>
      <c r="M131" s="102"/>
      <c r="N131" s="103">
        <f t="shared" si="56"/>
        <v>0.51230454590410857</v>
      </c>
      <c r="O131" s="104">
        <f t="shared" si="57"/>
        <v>6.5281414179508127E-2</v>
      </c>
      <c r="P131" s="104">
        <f t="shared" si="58"/>
        <v>0.91134075179245377</v>
      </c>
      <c r="Q131" s="104"/>
    </row>
    <row r="132" spans="1:21" s="99" customFormat="1" x14ac:dyDescent="0.2">
      <c r="B132" s="100" t="s">
        <v>13</v>
      </c>
      <c r="C132" s="118">
        <v>7775355</v>
      </c>
      <c r="D132" s="101">
        <f t="shared" si="52"/>
        <v>-1.4867660639874769E-2</v>
      </c>
      <c r="E132" s="95">
        <v>7919520.1000000006</v>
      </c>
      <c r="F132" s="102">
        <f t="shared" si="53"/>
        <v>-2.1565606429735817E-2</v>
      </c>
      <c r="G132" s="95">
        <v>7208425.1000000006</v>
      </c>
      <c r="H132" s="102">
        <f t="shared" si="54"/>
        <v>-2.4734089339307763E-2</v>
      </c>
      <c r="J132" s="95">
        <v>3602214.7099263761</v>
      </c>
      <c r="K132" s="102">
        <f t="shared" si="55"/>
        <v>-9.2080075033143749E-2</v>
      </c>
      <c r="L132" s="98"/>
      <c r="M132" s="102"/>
      <c r="N132" s="103">
        <f t="shared" si="56"/>
        <v>0.46328620492908379</v>
      </c>
      <c r="O132" s="104">
        <f t="shared" si="57"/>
        <v>7.2913699760332421E-2</v>
      </c>
      <c r="P132" s="104">
        <f t="shared" si="58"/>
        <v>1.0185412884685008</v>
      </c>
      <c r="Q132" s="104"/>
    </row>
    <row r="133" spans="1:21" s="99" customFormat="1" x14ac:dyDescent="0.2">
      <c r="A133" s="106"/>
      <c r="B133" s="107" t="s">
        <v>96</v>
      </c>
      <c r="C133" s="108">
        <f>SUM(C121:C132)</f>
        <v>111300768</v>
      </c>
      <c r="D133" s="101">
        <f t="shared" si="52"/>
        <v>2.9671590778805879E-2</v>
      </c>
      <c r="E133" s="109">
        <f>SUM(E121:E132)</f>
        <v>103802730.36600001</v>
      </c>
      <c r="F133" s="102">
        <f t="shared" si="53"/>
        <v>3.1567478562901874E-2</v>
      </c>
      <c r="G133" s="92">
        <f>SUM(G121:G132)</f>
        <v>103494243.366</v>
      </c>
      <c r="H133" s="102">
        <f t="shared" si="54"/>
        <v>2.7901602719965002E-2</v>
      </c>
      <c r="J133" s="109">
        <f>SUM(J121:J132)</f>
        <v>47978976.478640474</v>
      </c>
      <c r="K133" s="102">
        <f t="shared" si="55"/>
        <v>-5.9646820886898322E-2</v>
      </c>
      <c r="L133" s="102"/>
      <c r="M133" s="102"/>
      <c r="N133" s="110">
        <f t="shared" si="56"/>
        <v>0.43107498124936994</v>
      </c>
      <c r="O133" s="104">
        <f>AVERAGE(O121:O132)</f>
        <v>6.9688598277130642E-2</v>
      </c>
      <c r="Q133" s="104"/>
    </row>
    <row r="134" spans="1:21" s="99" customFormat="1" x14ac:dyDescent="0.2">
      <c r="C134" s="111"/>
      <c r="D134" s="111"/>
      <c r="S134" s="120"/>
      <c r="T134" s="120"/>
      <c r="U134" s="120"/>
    </row>
    <row r="135" spans="1:21" s="99" customFormat="1" x14ac:dyDescent="0.2">
      <c r="A135" s="99">
        <v>2006</v>
      </c>
      <c r="B135" s="100" t="s">
        <v>2</v>
      </c>
      <c r="C135" s="118">
        <v>8059327</v>
      </c>
      <c r="D135" s="101">
        <f t="shared" ref="D135:D147" si="59">(C135/C121)-1</f>
        <v>-3.8189592536019834E-4</v>
      </c>
      <c r="E135" s="95">
        <v>8191699.0829999996</v>
      </c>
      <c r="F135" s="102">
        <f t="shared" ref="F135:F147" si="60">(E135/E121)-1</f>
        <v>1.0105466787393658E-2</v>
      </c>
      <c r="G135" s="95">
        <v>7537294.0830000006</v>
      </c>
      <c r="H135" s="102">
        <f t="shared" ref="H135:H147" si="61">(G135/G121)-1</f>
        <v>-8.1106495151536118E-3</v>
      </c>
      <c r="J135" s="95">
        <v>2964458.9657046171</v>
      </c>
      <c r="K135" s="102">
        <f t="shared" ref="K135:K147" si="62">(J135/J121)-1</f>
        <v>-0.11491351290619367</v>
      </c>
      <c r="L135" s="98"/>
      <c r="M135" s="102"/>
      <c r="N135" s="103">
        <f t="shared" ref="N135:N147" si="63">(J135/C135)</f>
        <v>0.36782959243428354</v>
      </c>
      <c r="O135" s="104">
        <f t="shared" ref="O135:O146" si="64">(C135-G135)/C135</f>
        <v>6.4773760513750028E-2</v>
      </c>
      <c r="P135" s="104">
        <f t="shared" ref="P135:P147" si="65">(E135/C135)</f>
        <v>1.0164247068024415</v>
      </c>
      <c r="Q135" s="104"/>
      <c r="S135" s="121"/>
      <c r="T135" s="121"/>
      <c r="U135" s="121"/>
    </row>
    <row r="136" spans="1:21" s="99" customFormat="1" x14ac:dyDescent="0.2">
      <c r="B136" s="100" t="s">
        <v>3</v>
      </c>
      <c r="C136" s="95">
        <v>7472875</v>
      </c>
      <c r="D136" s="101">
        <f t="shared" si="59"/>
        <v>6.3021455383647229E-2</v>
      </c>
      <c r="E136" s="95">
        <v>7389867.7440000009</v>
      </c>
      <c r="F136" s="102">
        <f t="shared" si="60"/>
        <v>5.1235837606082857E-3</v>
      </c>
      <c r="G136" s="95">
        <v>7009209.7439999999</v>
      </c>
      <c r="H136" s="102">
        <f t="shared" si="61"/>
        <v>7.5294042841038689E-2</v>
      </c>
      <c r="J136" s="95">
        <v>2658332.8033137126</v>
      </c>
      <c r="K136" s="102">
        <f t="shared" si="62"/>
        <v>-9.1331660328880515E-3</v>
      </c>
      <c r="L136" s="98"/>
      <c r="M136" s="102"/>
      <c r="N136" s="103">
        <f t="shared" si="63"/>
        <v>0.35573093398641253</v>
      </c>
      <c r="O136" s="104">
        <f t="shared" si="64"/>
        <v>6.2046435408059153E-2</v>
      </c>
      <c r="P136" s="104">
        <f t="shared" si="65"/>
        <v>0.98889219263001205</v>
      </c>
      <c r="Q136" s="104"/>
      <c r="S136" s="121"/>
      <c r="T136" s="121"/>
      <c r="U136" s="121"/>
    </row>
    <row r="137" spans="1:21" s="99" customFormat="1" x14ac:dyDescent="0.2">
      <c r="B137" s="100" t="s">
        <v>4</v>
      </c>
      <c r="C137" s="118">
        <v>8178543</v>
      </c>
      <c r="D137" s="101">
        <f t="shared" si="59"/>
        <v>-8.3560282021407639E-3</v>
      </c>
      <c r="E137" s="95">
        <v>7290389.493999999</v>
      </c>
      <c r="F137" s="102">
        <f t="shared" si="60"/>
        <v>8.7282898021332489E-3</v>
      </c>
      <c r="G137" s="95">
        <v>7756988.4939999999</v>
      </c>
      <c r="H137" s="102">
        <f t="shared" si="61"/>
        <v>-7.3275086683779467E-3</v>
      </c>
      <c r="J137" s="95">
        <v>2865965.3018977549</v>
      </c>
      <c r="K137" s="102">
        <f t="shared" si="62"/>
        <v>-6.0516786643294185E-2</v>
      </c>
      <c r="L137" s="98"/>
      <c r="M137" s="102"/>
      <c r="N137" s="103">
        <f t="shared" si="63"/>
        <v>0.35042492310644513</v>
      </c>
      <c r="O137" s="104">
        <f t="shared" si="64"/>
        <v>5.1543961558923157E-2</v>
      </c>
      <c r="P137" s="104">
        <f t="shared" si="65"/>
        <v>0.89140443401715919</v>
      </c>
      <c r="Q137" s="104"/>
      <c r="S137" s="121"/>
      <c r="T137" s="121"/>
      <c r="U137" s="121"/>
    </row>
    <row r="138" spans="1:21" s="99" customFormat="1" x14ac:dyDescent="0.2">
      <c r="B138" s="100" t="s">
        <v>5</v>
      </c>
      <c r="C138" s="95">
        <v>9295637</v>
      </c>
      <c r="D138" s="101">
        <f t="shared" si="59"/>
        <v>0.12346648872918231</v>
      </c>
      <c r="E138" s="95">
        <v>7739702.8787999991</v>
      </c>
      <c r="F138" s="102">
        <f t="shared" si="60"/>
        <v>3.9829341880557534E-2</v>
      </c>
      <c r="G138" s="95">
        <v>8544787.6400000006</v>
      </c>
      <c r="H138" s="102">
        <f t="shared" si="61"/>
        <v>0.12035585849260033</v>
      </c>
      <c r="J138" s="95">
        <v>3743132.9934315896</v>
      </c>
      <c r="K138" s="102">
        <f t="shared" si="62"/>
        <v>0.14820453267104461</v>
      </c>
      <c r="L138" s="98"/>
      <c r="M138" s="102"/>
      <c r="N138" s="103">
        <f t="shared" si="63"/>
        <v>0.40267633013548071</v>
      </c>
      <c r="O138" s="104">
        <f t="shared" si="64"/>
        <v>8.0774384800094856E-2</v>
      </c>
      <c r="P138" s="104">
        <f t="shared" si="65"/>
        <v>0.83261672963348277</v>
      </c>
      <c r="Q138" s="104"/>
      <c r="S138" s="121"/>
      <c r="T138" s="121"/>
      <c r="U138" s="121"/>
    </row>
    <row r="139" spans="1:21" s="99" customFormat="1" x14ac:dyDescent="0.2">
      <c r="B139" s="100" t="s">
        <v>6</v>
      </c>
      <c r="C139" s="118">
        <v>9457944</v>
      </c>
      <c r="D139" s="101">
        <f t="shared" si="59"/>
        <v>2.2909058974333485E-2</v>
      </c>
      <c r="E139" s="95">
        <v>8571110.0249999985</v>
      </c>
      <c r="F139" s="102">
        <f t="shared" si="60"/>
        <v>9.7267042921315827E-2</v>
      </c>
      <c r="G139" s="95">
        <v>8755229.4869999997</v>
      </c>
      <c r="H139" s="102">
        <f t="shared" si="61"/>
        <v>2.5571374315598305E-2</v>
      </c>
      <c r="J139" s="95">
        <v>4045113.889577603</v>
      </c>
      <c r="K139" s="102">
        <f t="shared" si="62"/>
        <v>-3.0577674245978459E-3</v>
      </c>
      <c r="L139" s="98"/>
      <c r="M139" s="102"/>
      <c r="N139" s="103">
        <f t="shared" si="63"/>
        <v>0.42769484462771223</v>
      </c>
      <c r="O139" s="104">
        <f t="shared" si="64"/>
        <v>7.4298865905740225E-2</v>
      </c>
      <c r="P139" s="104">
        <f t="shared" si="65"/>
        <v>0.90623395792996853</v>
      </c>
      <c r="Q139" s="104"/>
      <c r="S139" s="121"/>
      <c r="T139" s="121"/>
      <c r="U139" s="121"/>
    </row>
    <row r="140" spans="1:21" s="112" customFormat="1" x14ac:dyDescent="0.2">
      <c r="B140" s="113" t="s">
        <v>7</v>
      </c>
      <c r="C140" s="118">
        <v>11031311</v>
      </c>
      <c r="D140" s="114">
        <f t="shared" si="59"/>
        <v>6.1645497392059712E-2</v>
      </c>
      <c r="E140" s="122">
        <v>9697453.6799999978</v>
      </c>
      <c r="F140" s="115">
        <f t="shared" si="60"/>
        <v>4.1902704911342514E-2</v>
      </c>
      <c r="G140" s="122">
        <v>10309469.68</v>
      </c>
      <c r="H140" s="115">
        <f t="shared" si="61"/>
        <v>6.381870031044512E-2</v>
      </c>
      <c r="J140" s="123">
        <v>4520448</v>
      </c>
      <c r="K140" s="124">
        <f t="shared" si="62"/>
        <v>3.8229303817837845E-2</v>
      </c>
      <c r="L140" s="98"/>
      <c r="M140" s="115"/>
      <c r="N140" s="116">
        <f t="shared" si="63"/>
        <v>0.40978338839327438</v>
      </c>
      <c r="O140" s="104">
        <f t="shared" si="64"/>
        <v>6.5435678497324595E-2</v>
      </c>
      <c r="P140" s="117">
        <f t="shared" si="65"/>
        <v>0.87908442432635592</v>
      </c>
      <c r="Q140" s="104"/>
      <c r="S140" s="121"/>
      <c r="T140" s="121"/>
      <c r="U140" s="121"/>
    </row>
    <row r="141" spans="1:21" s="99" customFormat="1" x14ac:dyDescent="0.2">
      <c r="B141" s="100" t="s">
        <v>8</v>
      </c>
      <c r="C141" s="118">
        <v>10689603</v>
      </c>
      <c r="D141" s="101">
        <f t="shared" si="59"/>
        <v>-7.2004934443264723E-2</v>
      </c>
      <c r="E141" s="95">
        <v>10147260.681999998</v>
      </c>
      <c r="F141" s="102">
        <f t="shared" si="60"/>
        <v>-5.2624393166580408E-3</v>
      </c>
      <c r="G141" s="95">
        <v>9835685.682</v>
      </c>
      <c r="H141" s="102">
        <f t="shared" si="61"/>
        <v>-7.8678278775365373E-2</v>
      </c>
      <c r="J141" s="95">
        <v>4404636.7950909454</v>
      </c>
      <c r="K141" s="102">
        <f t="shared" si="62"/>
        <v>-0.10109828881372829</v>
      </c>
      <c r="L141" s="98"/>
      <c r="M141" s="102"/>
      <c r="N141" s="103">
        <f t="shared" si="63"/>
        <v>0.41204867899125397</v>
      </c>
      <c r="O141" s="104">
        <f t="shared" si="64"/>
        <v>7.9882977693371771E-2</v>
      </c>
      <c r="P141" s="117">
        <f t="shared" si="65"/>
        <v>0.94926450327481737</v>
      </c>
      <c r="Q141" s="104"/>
      <c r="S141" s="121"/>
      <c r="T141" s="121"/>
      <c r="U141" s="121"/>
    </row>
    <row r="142" spans="1:21" s="99" customFormat="1" x14ac:dyDescent="0.2">
      <c r="B142" s="100" t="s">
        <v>9</v>
      </c>
      <c r="C142" s="118">
        <v>11634417</v>
      </c>
      <c r="D142" s="101">
        <f t="shared" si="59"/>
        <v>-1.9767317244635541E-2</v>
      </c>
      <c r="E142" s="95">
        <v>10230770.027000001</v>
      </c>
      <c r="F142" s="102">
        <f t="shared" si="60"/>
        <v>-3.3234311928092342E-2</v>
      </c>
      <c r="G142" s="95">
        <v>10921037.026999999</v>
      </c>
      <c r="H142" s="102">
        <f t="shared" si="61"/>
        <v>-1.1918385142462462E-2</v>
      </c>
      <c r="J142" s="95">
        <v>4841071.4064134313</v>
      </c>
      <c r="K142" s="102">
        <f t="shared" si="62"/>
        <v>-6.7072601859776149E-2</v>
      </c>
      <c r="L142" s="98"/>
      <c r="M142" s="102"/>
      <c r="N142" s="103">
        <f t="shared" si="63"/>
        <v>0.41609918283085706</v>
      </c>
      <c r="O142" s="104">
        <f t="shared" si="64"/>
        <v>6.1316348984225097E-2</v>
      </c>
      <c r="P142" s="104">
        <f t="shared" si="65"/>
        <v>0.87935390548576697</v>
      </c>
      <c r="Q142" s="104"/>
      <c r="S142" s="121"/>
      <c r="T142" s="121"/>
      <c r="U142" s="121"/>
    </row>
    <row r="143" spans="1:21" s="99" customFormat="1" x14ac:dyDescent="0.2">
      <c r="B143" s="100" t="s">
        <v>10</v>
      </c>
      <c r="C143" s="118">
        <v>10926293</v>
      </c>
      <c r="D143" s="101">
        <f t="shared" si="59"/>
        <v>-3.603981615197871E-2</v>
      </c>
      <c r="E143" s="95">
        <v>10105966.501500001</v>
      </c>
      <c r="F143" s="102">
        <f t="shared" si="60"/>
        <v>-4.3993316166753837E-2</v>
      </c>
      <c r="G143" s="95">
        <v>10005568.947322486</v>
      </c>
      <c r="H143" s="102">
        <f t="shared" si="61"/>
        <v>-3.5627402780347373E-2</v>
      </c>
      <c r="J143" s="95">
        <v>4847065.5250214618</v>
      </c>
      <c r="K143" s="102">
        <f t="shared" si="62"/>
        <v>-6.2989277521013465E-2</v>
      </c>
      <c r="L143" s="98"/>
      <c r="M143" s="102"/>
      <c r="N143" s="103">
        <f t="shared" si="63"/>
        <v>0.44361482206467112</v>
      </c>
      <c r="O143" s="104">
        <f t="shared" si="64"/>
        <v>8.4266827978850101E-2</v>
      </c>
      <c r="P143" s="104">
        <f t="shared" si="65"/>
        <v>0.92492179200210001</v>
      </c>
      <c r="Q143" s="104"/>
      <c r="S143" s="121"/>
      <c r="T143" s="121"/>
      <c r="U143" s="121"/>
    </row>
    <row r="144" spans="1:21" s="99" customFormat="1" x14ac:dyDescent="0.2">
      <c r="B144" s="100" t="s">
        <v>11</v>
      </c>
      <c r="C144" s="118">
        <v>9745726</v>
      </c>
      <c r="D144" s="101">
        <f t="shared" si="59"/>
        <v>5.1515455909934449E-2</v>
      </c>
      <c r="E144" s="95">
        <v>9517042.2530000005</v>
      </c>
      <c r="F144" s="102">
        <f t="shared" si="60"/>
        <v>-2.1716967437692802E-2</v>
      </c>
      <c r="G144" s="95">
        <v>9014144.2530000005</v>
      </c>
      <c r="H144" s="102">
        <f t="shared" si="61"/>
        <v>4.1736825639818731E-2</v>
      </c>
      <c r="J144" s="95">
        <v>4417365.5835502939</v>
      </c>
      <c r="K144" s="102">
        <f t="shared" si="62"/>
        <v>7.3029654586591608E-2</v>
      </c>
      <c r="L144" s="98"/>
      <c r="M144" s="102"/>
      <c r="N144" s="103">
        <f t="shared" si="63"/>
        <v>0.45326182816449939</v>
      </c>
      <c r="O144" s="104">
        <f t="shared" si="64"/>
        <v>7.5066931596476191E-2</v>
      </c>
      <c r="P144" s="104">
        <f t="shared" si="65"/>
        <v>0.97653497061173278</v>
      </c>
      <c r="Q144" s="104"/>
      <c r="S144" s="121"/>
      <c r="T144" s="121"/>
      <c r="U144" s="121"/>
    </row>
    <row r="145" spans="1:21" s="112" customFormat="1" x14ac:dyDescent="0.2">
      <c r="B145" s="125" t="s">
        <v>12</v>
      </c>
      <c r="C145" s="118">
        <v>8382312</v>
      </c>
      <c r="D145" s="114">
        <f t="shared" si="59"/>
        <v>1.1914603477515051E-2</v>
      </c>
      <c r="E145" s="122">
        <v>8313449.8239999991</v>
      </c>
      <c r="F145" s="115">
        <f t="shared" si="60"/>
        <v>0.10123633121595166</v>
      </c>
      <c r="G145" s="122">
        <v>7822425.824</v>
      </c>
      <c r="H145" s="115">
        <f t="shared" si="61"/>
        <v>1.0277351713686489E-2</v>
      </c>
      <c r="J145" s="122">
        <v>3930107.0285179778</v>
      </c>
      <c r="K145" s="115">
        <f t="shared" si="62"/>
        <v>-7.390357052372043E-2</v>
      </c>
      <c r="L145" s="98"/>
      <c r="M145" s="115"/>
      <c r="N145" s="116">
        <f t="shared" si="63"/>
        <v>0.46885716357467699</v>
      </c>
      <c r="O145" s="104">
        <f t="shared" si="64"/>
        <v>6.6793764775159886E-2</v>
      </c>
      <c r="P145" s="117">
        <f t="shared" si="65"/>
        <v>0.99178482308938143</v>
      </c>
      <c r="Q145" s="104"/>
      <c r="S145" s="121"/>
      <c r="T145" s="121"/>
      <c r="U145" s="121"/>
    </row>
    <row r="146" spans="1:21" s="99" customFormat="1" x14ac:dyDescent="0.2">
      <c r="B146" s="100" t="s">
        <v>13</v>
      </c>
      <c r="C146" s="118">
        <v>8263289</v>
      </c>
      <c r="D146" s="101">
        <f t="shared" si="59"/>
        <v>6.2753919274425307E-2</v>
      </c>
      <c r="E146" s="95">
        <v>8033335.4189999998</v>
      </c>
      <c r="F146" s="102">
        <f t="shared" si="60"/>
        <v>1.4371491903909517E-2</v>
      </c>
      <c r="G146" s="95">
        <v>7701079.4189999998</v>
      </c>
      <c r="H146" s="102">
        <f t="shared" si="61"/>
        <v>6.8344237772547389E-2</v>
      </c>
      <c r="J146" s="95">
        <v>3637624.4127279716</v>
      </c>
      <c r="K146" s="102">
        <f t="shared" si="62"/>
        <v>9.8299811790838465E-3</v>
      </c>
      <c r="L146" s="98"/>
      <c r="M146" s="102"/>
      <c r="N146" s="103">
        <f t="shared" si="63"/>
        <v>0.44021507812784616</v>
      </c>
      <c r="O146" s="104">
        <f t="shared" si="64"/>
        <v>6.8037022667366498E-2</v>
      </c>
      <c r="P146" s="104">
        <f t="shared" si="65"/>
        <v>0.97217166421263979</v>
      </c>
      <c r="Q146" s="104"/>
      <c r="S146" s="121"/>
      <c r="T146" s="121"/>
      <c r="U146" s="121"/>
    </row>
    <row r="147" spans="1:21" s="99" customFormat="1" ht="13.2" x14ac:dyDescent="0.25">
      <c r="A147" s="106"/>
      <c r="B147" s="107" t="s">
        <v>96</v>
      </c>
      <c r="C147" s="126">
        <f>SUM(C135:C146)</f>
        <v>113137277</v>
      </c>
      <c r="D147" s="101">
        <f t="shared" si="59"/>
        <v>1.6500416241512328E-2</v>
      </c>
      <c r="E147" s="109">
        <f>SUM(E135:E146)</f>
        <v>105228047.61129999</v>
      </c>
      <c r="F147" s="102">
        <f t="shared" si="60"/>
        <v>1.3731018830375863E-2</v>
      </c>
      <c r="G147" s="92">
        <f>SUM(G135:G146)</f>
        <v>105212920.28032249</v>
      </c>
      <c r="H147" s="102">
        <f t="shared" si="61"/>
        <v>1.6606497699050982E-2</v>
      </c>
      <c r="J147" s="109">
        <f>SUM(J135:J146)</f>
        <v>46875322.705247357</v>
      </c>
      <c r="K147" s="102">
        <f t="shared" si="62"/>
        <v>-2.3002861969855681E-2</v>
      </c>
      <c r="L147" s="102"/>
      <c r="M147" s="102"/>
      <c r="N147" s="110">
        <f t="shared" si="63"/>
        <v>0.4143225287740252</v>
      </c>
      <c r="O147" s="104">
        <f>AVERAGE(O135:O146)</f>
        <v>6.9519746698278442E-2</v>
      </c>
      <c r="P147" s="104">
        <f t="shared" si="65"/>
        <v>0.93009174696064134</v>
      </c>
      <c r="Q147" s="104"/>
      <c r="S147"/>
      <c r="T147"/>
      <c r="U147"/>
    </row>
    <row r="148" spans="1:21" s="99" customFormat="1" ht="13.2" x14ac:dyDescent="0.25">
      <c r="C148" s="95"/>
      <c r="D148" s="111"/>
      <c r="E148" s="95"/>
      <c r="G148" s="95"/>
      <c r="J148" s="95"/>
      <c r="S148"/>
      <c r="T148"/>
      <c r="U148"/>
    </row>
    <row r="149" spans="1:21" s="99" customFormat="1" ht="13.2" x14ac:dyDescent="0.25">
      <c r="C149" s="95"/>
      <c r="D149" s="111"/>
      <c r="E149" s="95"/>
      <c r="G149" s="95"/>
      <c r="J149" s="95"/>
      <c r="S149"/>
      <c r="T149"/>
      <c r="U149"/>
    </row>
    <row r="150" spans="1:21" s="99" customFormat="1" ht="13.2" x14ac:dyDescent="0.25">
      <c r="A150" s="99">
        <v>2007</v>
      </c>
      <c r="B150" s="100" t="s">
        <v>2</v>
      </c>
      <c r="C150" s="95">
        <v>8457601</v>
      </c>
      <c r="D150" s="101">
        <f t="shared" ref="D150:D162" si="66">(C150/C135)-1</f>
        <v>4.9417773965493739E-2</v>
      </c>
      <c r="E150" s="95">
        <v>8668887.6099999994</v>
      </c>
      <c r="F150" s="102">
        <f t="shared" ref="F150:F162" si="67">(E150/E135)-1</f>
        <v>5.8252692410332152E-2</v>
      </c>
      <c r="G150" s="95">
        <v>7932169.6100000003</v>
      </c>
      <c r="H150" s="102">
        <f t="shared" ref="H150:H162" si="68">(G150/G135)-1</f>
        <v>5.2389560849247285E-2</v>
      </c>
      <c r="J150" s="95">
        <v>2907009.3876126846</v>
      </c>
      <c r="K150" s="102">
        <f t="shared" ref="K150:K162" si="69">(J150/J135)-1</f>
        <v>-1.9379447904848135E-2</v>
      </c>
      <c r="L150" s="98"/>
      <c r="M150" s="102"/>
      <c r="N150" s="103">
        <f t="shared" ref="N150:N162" si="70">(J150/C150)</f>
        <v>0.34371559826630327</v>
      </c>
      <c r="O150" s="104">
        <f>(C150-G150)/C150</f>
        <v>6.2125346182682263E-2</v>
      </c>
      <c r="P150" s="104">
        <f t="shared" ref="P150:P162" si="71">(E150/C150)</f>
        <v>1.0249818606954855</v>
      </c>
      <c r="Q150" s="104"/>
      <c r="S150"/>
      <c r="T150"/>
      <c r="U150"/>
    </row>
    <row r="151" spans="1:21" s="99" customFormat="1" ht="13.2" x14ac:dyDescent="0.25">
      <c r="B151" s="100" t="s">
        <v>3</v>
      </c>
      <c r="C151" s="95">
        <v>7476205</v>
      </c>
      <c r="D151" s="101">
        <f t="shared" si="66"/>
        <v>4.4561162872391868E-4</v>
      </c>
      <c r="E151" s="95">
        <v>7574647.0939999996</v>
      </c>
      <c r="F151" s="102">
        <f t="shared" si="67"/>
        <v>2.5004419077733209E-2</v>
      </c>
      <c r="G151" s="95">
        <v>7042442.0940000005</v>
      </c>
      <c r="H151" s="102">
        <f t="shared" si="68"/>
        <v>4.7412406267979268E-3</v>
      </c>
      <c r="J151" s="95">
        <v>2405071.2839936856</v>
      </c>
      <c r="K151" s="102">
        <f t="shared" si="69"/>
        <v>-9.5270809961915615E-2</v>
      </c>
      <c r="L151" s="98"/>
      <c r="M151" s="102"/>
      <c r="N151" s="103">
        <f t="shared" si="70"/>
        <v>0.32169680793847755</v>
      </c>
      <c r="O151" s="104">
        <f t="shared" ref="O151:O161" si="72">(C151-G151)/C151</f>
        <v>5.8019129491499961E-2</v>
      </c>
      <c r="P151" s="104">
        <f t="shared" si="71"/>
        <v>1.0131673882671757</v>
      </c>
      <c r="Q151" s="104"/>
      <c r="S151"/>
      <c r="T151"/>
      <c r="U151"/>
    </row>
    <row r="152" spans="1:21" s="99" customFormat="1" ht="13.2" x14ac:dyDescent="0.25">
      <c r="B152" s="100" t="s">
        <v>4</v>
      </c>
      <c r="C152" s="95">
        <v>8426529</v>
      </c>
      <c r="D152" s="101">
        <f t="shared" si="66"/>
        <v>3.0321537711545998E-2</v>
      </c>
      <c r="E152" s="95">
        <v>7491790.9039999992</v>
      </c>
      <c r="F152" s="102">
        <f t="shared" si="67"/>
        <v>2.7625603565591961E-2</v>
      </c>
      <c r="G152" s="95">
        <v>7967937.9040000001</v>
      </c>
      <c r="H152" s="102">
        <f t="shared" si="68"/>
        <v>2.7194756078749993E-2</v>
      </c>
      <c r="J152" s="95">
        <v>2727758.3178502666</v>
      </c>
      <c r="K152" s="102">
        <f t="shared" si="69"/>
        <v>-4.8223537094455371E-2</v>
      </c>
      <c r="L152" s="98"/>
      <c r="M152" s="102"/>
      <c r="N152" s="103">
        <f t="shared" si="70"/>
        <v>0.32371078505162287</v>
      </c>
      <c r="O152" s="104">
        <f t="shared" si="72"/>
        <v>5.4422300807366819E-2</v>
      </c>
      <c r="P152" s="104">
        <f t="shared" si="71"/>
        <v>0.88907198966502088</v>
      </c>
      <c r="Q152" s="104"/>
      <c r="S152"/>
      <c r="T152"/>
      <c r="U152"/>
    </row>
    <row r="153" spans="1:21" s="99" customFormat="1" ht="13.2" x14ac:dyDescent="0.25">
      <c r="B153" s="113" t="s">
        <v>5</v>
      </c>
      <c r="C153" s="95">
        <v>8774734</v>
      </c>
      <c r="D153" s="114">
        <f t="shared" si="66"/>
        <v>-5.6037364626006836E-2</v>
      </c>
      <c r="E153" s="122">
        <v>7604488.1600000001</v>
      </c>
      <c r="F153" s="115">
        <f t="shared" si="67"/>
        <v>-1.7470272556633804E-2</v>
      </c>
      <c r="G153" s="122">
        <v>8132695.1555000003</v>
      </c>
      <c r="H153" s="115">
        <f t="shared" si="68"/>
        <v>-4.8227352376893018E-2</v>
      </c>
      <c r="I153" s="112"/>
      <c r="J153" s="122">
        <v>3321835.1178949624</v>
      </c>
      <c r="K153" s="115">
        <f t="shared" si="69"/>
        <v>-0.11255220593976123</v>
      </c>
      <c r="L153" s="98"/>
      <c r="M153" s="102"/>
      <c r="N153" s="103">
        <f t="shared" si="70"/>
        <v>0.37856818427714872</v>
      </c>
      <c r="O153" s="104">
        <f t="shared" si="72"/>
        <v>7.3169037887644187E-2</v>
      </c>
      <c r="P153" s="104">
        <f t="shared" si="71"/>
        <v>0.86663460795506742</v>
      </c>
      <c r="Q153" s="104"/>
      <c r="S153"/>
      <c r="T153"/>
      <c r="U153"/>
    </row>
    <row r="154" spans="1:21" s="99" customFormat="1" ht="13.2" x14ac:dyDescent="0.25">
      <c r="B154" s="100" t="s">
        <v>6</v>
      </c>
      <c r="C154" s="95">
        <v>9318740</v>
      </c>
      <c r="D154" s="101">
        <f t="shared" si="66"/>
        <v>-1.4718209369816493E-2</v>
      </c>
      <c r="E154" s="95">
        <v>8376287.267</v>
      </c>
      <c r="F154" s="102">
        <f t="shared" si="67"/>
        <v>-2.2730166504891902E-2</v>
      </c>
      <c r="G154" s="95">
        <v>8701269.2670000009</v>
      </c>
      <c r="H154" s="102">
        <f t="shared" si="68"/>
        <v>-6.1631988150762096E-3</v>
      </c>
      <c r="J154" s="95">
        <v>3658585.5339434417</v>
      </c>
      <c r="K154" s="102">
        <f t="shared" si="69"/>
        <v>-9.5554381455134507E-2</v>
      </c>
      <c r="L154" s="98"/>
      <c r="M154" s="102"/>
      <c r="N154" s="103">
        <f t="shared" si="70"/>
        <v>0.39260517344012619</v>
      </c>
      <c r="O154" s="104">
        <f t="shared" si="72"/>
        <v>6.6261182627694204E-2</v>
      </c>
      <c r="P154" s="104">
        <f t="shared" si="71"/>
        <v>0.8988647893384728</v>
      </c>
      <c r="Q154" s="104"/>
      <c r="S154"/>
      <c r="T154"/>
      <c r="U154"/>
    </row>
    <row r="155" spans="1:21" s="99" customFormat="1" ht="13.2" x14ac:dyDescent="0.25">
      <c r="B155" s="100" t="s">
        <v>7</v>
      </c>
      <c r="C155" s="95">
        <v>10592821</v>
      </c>
      <c r="D155" s="101">
        <f t="shared" si="66"/>
        <v>-3.9749581894663266E-2</v>
      </c>
      <c r="E155" s="95">
        <v>9218517.6929999981</v>
      </c>
      <c r="F155" s="102">
        <f t="shared" si="67"/>
        <v>-4.9387808676803036E-2</v>
      </c>
      <c r="G155" s="95">
        <v>9917019.693</v>
      </c>
      <c r="H155" s="102">
        <f t="shared" si="68"/>
        <v>-3.8066942256141267E-2</v>
      </c>
      <c r="J155" s="95">
        <v>4224158.7646890711</v>
      </c>
      <c r="K155" s="102">
        <f t="shared" si="69"/>
        <v>-6.5544219358552258E-2</v>
      </c>
      <c r="L155" s="98"/>
      <c r="M155" s="102"/>
      <c r="N155" s="103">
        <f t="shared" si="70"/>
        <v>0.39877562027047103</v>
      </c>
      <c r="O155" s="104">
        <f t="shared" si="72"/>
        <v>6.3798048414109895E-2</v>
      </c>
      <c r="P155" s="117">
        <f t="shared" si="71"/>
        <v>0.87026087696563537</v>
      </c>
      <c r="Q155" s="104"/>
      <c r="S155"/>
      <c r="T155"/>
      <c r="U155"/>
    </row>
    <row r="156" spans="1:21" s="99" customFormat="1" ht="13.2" x14ac:dyDescent="0.25">
      <c r="B156" s="100" t="s">
        <v>8</v>
      </c>
      <c r="C156" s="95">
        <v>10979151</v>
      </c>
      <c r="D156" s="101">
        <f t="shared" si="66"/>
        <v>2.7086880588549356E-2</v>
      </c>
      <c r="E156" s="95">
        <v>10282883.837000001</v>
      </c>
      <c r="F156" s="102">
        <f t="shared" si="67"/>
        <v>1.3365494319130145E-2</v>
      </c>
      <c r="G156" s="95">
        <v>10143932.837000001</v>
      </c>
      <c r="H156" s="102">
        <f t="shared" si="68"/>
        <v>3.1339671169455352E-2</v>
      </c>
      <c r="J156" s="95">
        <v>4253020.5607946683</v>
      </c>
      <c r="K156" s="102">
        <f t="shared" si="69"/>
        <v>-3.4421960617787239E-2</v>
      </c>
      <c r="L156" s="98"/>
      <c r="M156" s="102"/>
      <c r="N156" s="103">
        <f t="shared" si="70"/>
        <v>0.38737244444444457</v>
      </c>
      <c r="O156" s="104">
        <f t="shared" si="72"/>
        <v>7.6073110115709205E-2</v>
      </c>
      <c r="P156" s="117">
        <f t="shared" si="71"/>
        <v>0.93658278650143356</v>
      </c>
      <c r="Q156" s="104"/>
      <c r="S156"/>
      <c r="T156"/>
      <c r="U156"/>
    </row>
    <row r="157" spans="1:21" s="99" customFormat="1" ht="13.2" x14ac:dyDescent="0.25">
      <c r="B157" s="100" t="s">
        <v>9</v>
      </c>
      <c r="C157" s="95">
        <v>11978003</v>
      </c>
      <c r="D157" s="101">
        <f t="shared" si="66"/>
        <v>2.9531862232546668E-2</v>
      </c>
      <c r="E157" s="95">
        <v>10371781.380999999</v>
      </c>
      <c r="F157" s="102">
        <f t="shared" si="67"/>
        <v>1.3783063603996171E-2</v>
      </c>
      <c r="G157" s="95">
        <v>11231296.380999999</v>
      </c>
      <c r="H157" s="102">
        <f t="shared" si="68"/>
        <v>2.8409330838541136E-2</v>
      </c>
      <c r="J157" s="95">
        <v>4988425.9491674248</v>
      </c>
      <c r="K157" s="102">
        <f t="shared" si="69"/>
        <v>3.0438415462903379E-2</v>
      </c>
      <c r="L157" s="98"/>
      <c r="M157" s="102"/>
      <c r="N157" s="103">
        <f t="shared" si="70"/>
        <v>0.41646557854155025</v>
      </c>
      <c r="O157" s="104">
        <f t="shared" si="72"/>
        <v>6.2339825678788097E-2</v>
      </c>
      <c r="P157" s="104">
        <f t="shared" si="71"/>
        <v>0.8659023863159826</v>
      </c>
      <c r="Q157" s="104"/>
      <c r="S157"/>
      <c r="T157"/>
      <c r="U157"/>
    </row>
    <row r="158" spans="1:21" s="99" customFormat="1" ht="13.2" x14ac:dyDescent="0.25">
      <c r="B158" s="100" t="s">
        <v>10</v>
      </c>
      <c r="C158" s="95">
        <v>11283134</v>
      </c>
      <c r="D158" s="101">
        <f t="shared" si="66"/>
        <v>3.2658926499591345E-2</v>
      </c>
      <c r="E158" s="95">
        <v>10848349.828</v>
      </c>
      <c r="F158" s="102">
        <f t="shared" si="67"/>
        <v>7.3459903749909294E-2</v>
      </c>
      <c r="G158" s="95">
        <v>10468144.828</v>
      </c>
      <c r="H158" s="102">
        <f t="shared" si="68"/>
        <v>4.6231841798591633E-2</v>
      </c>
      <c r="J158" s="95">
        <v>4476648.200329992</v>
      </c>
      <c r="K158" s="102">
        <f t="shared" si="69"/>
        <v>-7.6420944338240537E-2</v>
      </c>
      <c r="L158" s="98"/>
      <c r="M158" s="102"/>
      <c r="N158" s="103">
        <f t="shared" si="70"/>
        <v>0.39675574182935275</v>
      </c>
      <c r="O158" s="104">
        <f t="shared" si="72"/>
        <v>7.2230744755845344E-2</v>
      </c>
      <c r="P158" s="104">
        <f t="shared" si="71"/>
        <v>0.96146601006422505</v>
      </c>
      <c r="Q158" s="104"/>
      <c r="S158"/>
      <c r="T158"/>
      <c r="U158"/>
    </row>
    <row r="159" spans="1:21" s="99" customFormat="1" ht="13.2" x14ac:dyDescent="0.25">
      <c r="B159" s="100" t="s">
        <v>11</v>
      </c>
      <c r="C159" s="95">
        <v>10293316</v>
      </c>
      <c r="D159" s="101">
        <f t="shared" si="66"/>
        <v>5.6187707308824386E-2</v>
      </c>
      <c r="E159" s="95">
        <v>9554350.736999996</v>
      </c>
      <c r="F159" s="102">
        <f t="shared" si="67"/>
        <v>3.9201763539753465E-3</v>
      </c>
      <c r="G159" s="95">
        <v>9430137.7369999997</v>
      </c>
      <c r="H159" s="102">
        <f t="shared" si="68"/>
        <v>4.6148971252767845E-2</v>
      </c>
      <c r="J159" s="95">
        <v>4678346.1483117798</v>
      </c>
      <c r="K159" s="102">
        <f t="shared" si="69"/>
        <v>5.9080589963697916E-2</v>
      </c>
      <c r="L159" s="98"/>
      <c r="M159" s="102"/>
      <c r="N159" s="103">
        <f t="shared" si="70"/>
        <v>0.45450330567057107</v>
      </c>
      <c r="O159" s="104">
        <f t="shared" si="72"/>
        <v>8.3858133083643815E-2</v>
      </c>
      <c r="P159" s="104">
        <f t="shared" si="71"/>
        <v>0.92820921236654896</v>
      </c>
      <c r="Q159" s="104"/>
      <c r="S159"/>
      <c r="T159"/>
      <c r="U159"/>
    </row>
    <row r="160" spans="1:21" s="99" customFormat="1" ht="13.2" x14ac:dyDescent="0.25">
      <c r="B160" s="105" t="s">
        <v>12</v>
      </c>
      <c r="C160" s="95">
        <v>8434259</v>
      </c>
      <c r="D160" s="101">
        <f t="shared" si="66"/>
        <v>6.1972162334209546E-3</v>
      </c>
      <c r="E160" s="95">
        <v>8733071.7799999993</v>
      </c>
      <c r="F160" s="102">
        <f t="shared" si="67"/>
        <v>5.0475069301386677E-2</v>
      </c>
      <c r="G160" s="95">
        <v>8004243.7800000003</v>
      </c>
      <c r="H160" s="102">
        <f t="shared" si="68"/>
        <v>2.324316779612845E-2</v>
      </c>
      <c r="J160" s="95">
        <v>3814821.2970191324</v>
      </c>
      <c r="K160" s="102">
        <f t="shared" si="69"/>
        <v>-2.9333992856250268E-2</v>
      </c>
      <c r="L160" s="98"/>
      <c r="M160" s="102"/>
      <c r="N160" s="103">
        <f t="shared" si="70"/>
        <v>0.45230070561256563</v>
      </c>
      <c r="O160" s="104">
        <f t="shared" si="72"/>
        <v>5.0984350848130196E-2</v>
      </c>
      <c r="P160" s="104">
        <f t="shared" si="71"/>
        <v>1.035428456726311</v>
      </c>
      <c r="Q160" s="104"/>
      <c r="S160"/>
      <c r="T160"/>
      <c r="U160"/>
    </row>
    <row r="161" spans="1:21" s="99" customFormat="1" ht="13.2" x14ac:dyDescent="0.25">
      <c r="B161" s="100" t="s">
        <v>13</v>
      </c>
      <c r="C161" s="95">
        <v>8300094</v>
      </c>
      <c r="D161" s="101">
        <f t="shared" si="66"/>
        <v>4.4540376114159397E-3</v>
      </c>
      <c r="E161" s="95">
        <v>8188872.8590000011</v>
      </c>
      <c r="F161" s="102">
        <f t="shared" si="67"/>
        <v>1.9361502027182009E-2</v>
      </c>
      <c r="G161" s="95">
        <v>7758008.8590000002</v>
      </c>
      <c r="H161" s="102">
        <f t="shared" si="68"/>
        <v>7.3923974682750249E-3</v>
      </c>
      <c r="J161" s="95">
        <v>3461987</v>
      </c>
      <c r="K161" s="102">
        <f t="shared" si="69"/>
        <v>-4.82835479422834E-2</v>
      </c>
      <c r="L161" s="98"/>
      <c r="M161" s="102"/>
      <c r="N161" s="103">
        <f t="shared" si="70"/>
        <v>0.41710214366246934</v>
      </c>
      <c r="O161" s="104">
        <f t="shared" si="72"/>
        <v>6.5310723107473226E-2</v>
      </c>
      <c r="P161" s="104">
        <f t="shared" si="71"/>
        <v>0.98660001428899491</v>
      </c>
      <c r="Q161" s="104"/>
      <c r="S161"/>
      <c r="T161"/>
      <c r="U161"/>
    </row>
    <row r="162" spans="1:21" s="99" customFormat="1" ht="13.2" x14ac:dyDescent="0.25">
      <c r="A162" s="106"/>
      <c r="B162" s="107" t="s">
        <v>96</v>
      </c>
      <c r="C162" s="109">
        <f>SUM(C150:C161)</f>
        <v>114314587</v>
      </c>
      <c r="D162" s="101">
        <f t="shared" si="66"/>
        <v>1.040603089643044E-2</v>
      </c>
      <c r="E162" s="109">
        <f>SUM(E150:E161)</f>
        <v>106913929.14999998</v>
      </c>
      <c r="F162" s="102">
        <f t="shared" si="67"/>
        <v>1.6021218458099895E-2</v>
      </c>
      <c r="G162" s="92">
        <f>SUM(G150:G161)</f>
        <v>106729298.14549999</v>
      </c>
      <c r="H162" s="102">
        <f t="shared" si="68"/>
        <v>1.4412468175366344E-2</v>
      </c>
      <c r="J162" s="109">
        <f>SUM(J150:J161)</f>
        <v>44917667.561607108</v>
      </c>
      <c r="K162" s="102">
        <f t="shared" si="69"/>
        <v>-4.1763022218535117E-2</v>
      </c>
      <c r="L162" s="102"/>
      <c r="M162" s="102"/>
      <c r="N162" s="110">
        <f t="shared" si="70"/>
        <v>0.39293032272081874</v>
      </c>
      <c r="O162" s="127">
        <f>AVERAGE(O150:O161)</f>
        <v>6.5715994416715606E-2</v>
      </c>
      <c r="P162" s="104">
        <f t="shared" si="71"/>
        <v>0.93526059933191186</v>
      </c>
      <c r="Q162" s="104"/>
      <c r="S162"/>
      <c r="T162"/>
      <c r="U162"/>
    </row>
    <row r="163" spans="1:21" s="99" customFormat="1" ht="13.2" x14ac:dyDescent="0.25">
      <c r="C163" s="128"/>
      <c r="D163" s="111"/>
      <c r="E163" s="129"/>
      <c r="S163"/>
      <c r="T163"/>
      <c r="U163"/>
    </row>
    <row r="164" spans="1:21" s="99" customFormat="1" ht="13.2" x14ac:dyDescent="0.25">
      <c r="C164" s="128"/>
      <c r="D164" s="111"/>
      <c r="E164" s="129"/>
      <c r="S164"/>
      <c r="T164"/>
      <c r="U164"/>
    </row>
    <row r="165" spans="1:21" s="99" customFormat="1" ht="13.2" x14ac:dyDescent="0.25">
      <c r="A165" s="99">
        <v>2008</v>
      </c>
      <c r="B165" s="100" t="s">
        <v>2</v>
      </c>
      <c r="C165" s="95">
        <v>8158564</v>
      </c>
      <c r="D165" s="101">
        <f t="shared" ref="D165:D177" si="73">(C165/C150)-1</f>
        <v>-3.5357189349556672E-2</v>
      </c>
      <c r="E165" s="95">
        <v>8470750.2469999995</v>
      </c>
      <c r="F165" s="102">
        <f t="shared" ref="F165:F177" si="74">(E165/E150)-1</f>
        <v>-2.285614624550425E-2</v>
      </c>
      <c r="G165" s="95">
        <v>7773957.2469999995</v>
      </c>
      <c r="H165" s="102">
        <f t="shared" ref="H165:H177" si="75">(G165/G150)-1</f>
        <v>-1.9945660617310068E-2</v>
      </c>
      <c r="I165" s="102"/>
      <c r="J165" s="95">
        <v>2700158.4137721201</v>
      </c>
      <c r="K165" s="102">
        <f t="shared" ref="K165:K177" si="76">(J165/J150)-1</f>
        <v>-7.115593596704417E-2</v>
      </c>
      <c r="L165" s="98"/>
      <c r="M165" s="115"/>
      <c r="N165" s="116">
        <f t="shared" ref="N165:N177" si="77">(J165/C165)</f>
        <v>0.33096000886579063</v>
      </c>
      <c r="O165" s="104">
        <f>(C165-G165)/C165</f>
        <v>4.7141476490225549E-2</v>
      </c>
      <c r="P165" s="117">
        <f t="shared" ref="P165:P176" si="78">(E165/C165)</f>
        <v>1.0382648523686275</v>
      </c>
      <c r="Q165" s="117"/>
      <c r="R165" s="112"/>
      <c r="S165"/>
      <c r="T165"/>
      <c r="U165"/>
    </row>
    <row r="166" spans="1:21" s="99" customFormat="1" ht="13.2" x14ac:dyDescent="0.25">
      <c r="B166" s="100" t="s">
        <v>3</v>
      </c>
      <c r="C166" s="95">
        <v>7896972</v>
      </c>
      <c r="D166" s="101">
        <f t="shared" si="73"/>
        <v>5.628082697036807E-2</v>
      </c>
      <c r="E166" s="95">
        <v>7524833.6550000003</v>
      </c>
      <c r="F166" s="102">
        <f t="shared" si="74"/>
        <v>-6.5763379312361314E-3</v>
      </c>
      <c r="G166" s="95">
        <v>7368404.6550000003</v>
      </c>
      <c r="H166" s="102">
        <f t="shared" si="75"/>
        <v>4.6285444260551589E-2</v>
      </c>
      <c r="I166" s="102"/>
      <c r="J166" s="95">
        <v>2547915.432059736</v>
      </c>
      <c r="K166" s="102">
        <f t="shared" si="76"/>
        <v>5.9392895760184583E-2</v>
      </c>
      <c r="L166" s="98"/>
      <c r="M166" s="115"/>
      <c r="N166" s="116">
        <f t="shared" si="77"/>
        <v>0.32264460758626673</v>
      </c>
      <c r="O166" s="104">
        <f t="shared" ref="O166:O176" si="79">(C166-G166)/C166</f>
        <v>6.6932913653486387E-2</v>
      </c>
      <c r="P166" s="117">
        <f t="shared" si="78"/>
        <v>0.95287581809838007</v>
      </c>
      <c r="Q166" s="117"/>
      <c r="R166" s="112"/>
      <c r="S166"/>
      <c r="T166"/>
      <c r="U166"/>
    </row>
    <row r="167" spans="1:21" s="99" customFormat="1" ht="13.2" x14ac:dyDescent="0.25">
      <c r="B167" s="100" t="s">
        <v>4</v>
      </c>
      <c r="C167" s="95">
        <v>8325921</v>
      </c>
      <c r="D167" s="101">
        <f t="shared" si="73"/>
        <v>-1.1939435561190148E-2</v>
      </c>
      <c r="E167" s="95">
        <v>7446360.0850000009</v>
      </c>
      <c r="F167" s="102">
        <f t="shared" si="74"/>
        <v>-6.0640799485930375E-3</v>
      </c>
      <c r="G167" s="95">
        <v>7754317.085</v>
      </c>
      <c r="H167" s="102">
        <f t="shared" si="75"/>
        <v>-2.6810050677322672E-2</v>
      </c>
      <c r="I167" s="102"/>
      <c r="J167" s="95">
        <v>2836821.3463939345</v>
      </c>
      <c r="K167" s="102">
        <f t="shared" si="76"/>
        <v>3.9982658225241829E-2</v>
      </c>
      <c r="L167" s="98"/>
      <c r="M167" s="115"/>
      <c r="N167" s="116">
        <f t="shared" si="77"/>
        <v>0.34072162663973565</v>
      </c>
      <c r="O167" s="104">
        <f t="shared" si="79"/>
        <v>6.8653535746976219E-2</v>
      </c>
      <c r="P167" s="117">
        <f t="shared" si="78"/>
        <v>0.89435872439817776</v>
      </c>
      <c r="Q167" s="117"/>
      <c r="R167" s="112"/>
      <c r="S167"/>
      <c r="T167"/>
      <c r="U167"/>
    </row>
    <row r="168" spans="1:21" s="99" customFormat="1" x14ac:dyDescent="0.2">
      <c r="B168" s="113" t="s">
        <v>5</v>
      </c>
      <c r="C168" s="95">
        <v>8619990</v>
      </c>
      <c r="D168" s="114">
        <f t="shared" si="73"/>
        <v>-1.7635178456691714E-2</v>
      </c>
      <c r="E168" s="95">
        <v>7712149.1159999995</v>
      </c>
      <c r="F168" s="115">
        <f t="shared" si="74"/>
        <v>1.4157554556571084E-2</v>
      </c>
      <c r="G168" s="95">
        <v>8218531.1160000004</v>
      </c>
      <c r="H168" s="115">
        <f t="shared" si="75"/>
        <v>1.0554429848750768E-2</v>
      </c>
      <c r="I168" s="102"/>
      <c r="J168" s="95">
        <v>3320970.4385595694</v>
      </c>
      <c r="K168" s="115">
        <f t="shared" si="76"/>
        <v>-2.6030170213298121E-4</v>
      </c>
      <c r="L168" s="98"/>
      <c r="M168" s="115"/>
      <c r="N168" s="116">
        <f t="shared" si="77"/>
        <v>0.38526383888607407</v>
      </c>
      <c r="O168" s="104">
        <f t="shared" si="79"/>
        <v>4.6573010409524794E-2</v>
      </c>
      <c r="P168" s="117">
        <f t="shared" si="78"/>
        <v>0.89468190983980256</v>
      </c>
      <c r="Q168" s="117"/>
      <c r="R168" s="112"/>
      <c r="S168" s="116"/>
      <c r="T168" s="117"/>
    </row>
    <row r="169" spans="1:21" s="112" customFormat="1" x14ac:dyDescent="0.2">
      <c r="B169" s="113" t="s">
        <v>6</v>
      </c>
      <c r="C169" s="95">
        <v>10292599</v>
      </c>
      <c r="D169" s="114">
        <f t="shared" si="73"/>
        <v>0.10450543743038221</v>
      </c>
      <c r="E169" s="122">
        <v>8420389.1520000007</v>
      </c>
      <c r="F169" s="115">
        <f t="shared" si="74"/>
        <v>5.2650874539306169E-3</v>
      </c>
      <c r="G169" s="122">
        <v>9153877.1520000007</v>
      </c>
      <c r="H169" s="115">
        <f t="shared" si="75"/>
        <v>5.2016306025206793E-2</v>
      </c>
      <c r="I169" s="115"/>
      <c r="J169" s="122">
        <v>4061926.0317705721</v>
      </c>
      <c r="K169" s="115">
        <f t="shared" si="76"/>
        <v>0.1102449277418931</v>
      </c>
      <c r="L169" s="98"/>
      <c r="M169" s="115"/>
      <c r="N169" s="116">
        <f t="shared" si="77"/>
        <v>0.39464532056194668</v>
      </c>
      <c r="O169" s="104">
        <f t="shared" si="79"/>
        <v>0.11063501531537363</v>
      </c>
      <c r="P169" s="117">
        <f t="shared" si="78"/>
        <v>0.8181013514662332</v>
      </c>
      <c r="Q169" s="117"/>
      <c r="S169" s="116"/>
      <c r="T169" s="117"/>
    </row>
    <row r="170" spans="1:21" s="99" customFormat="1" x14ac:dyDescent="0.2">
      <c r="B170" s="100" t="s">
        <v>7</v>
      </c>
      <c r="C170" s="95">
        <v>10508760</v>
      </c>
      <c r="D170" s="101">
        <f t="shared" si="73"/>
        <v>-7.9356575552442798E-3</v>
      </c>
      <c r="E170" s="122">
        <v>9854130.9110000003</v>
      </c>
      <c r="F170" s="115">
        <f t="shared" si="74"/>
        <v>6.8949611984001402E-2</v>
      </c>
      <c r="G170" s="122">
        <v>10105443.911</v>
      </c>
      <c r="H170" s="115">
        <f t="shared" si="75"/>
        <v>1.9000085089374341E-2</v>
      </c>
      <c r="I170" s="115"/>
      <c r="J170" s="122">
        <v>4310839.366301815</v>
      </c>
      <c r="K170" s="115">
        <f t="shared" si="76"/>
        <v>2.0520204481264237E-2</v>
      </c>
      <c r="L170" s="98"/>
      <c r="M170" s="115"/>
      <c r="N170" s="116">
        <f t="shared" si="77"/>
        <v>0.41021389453197288</v>
      </c>
      <c r="O170" s="104">
        <f t="shared" si="79"/>
        <v>3.8379037012930134E-2</v>
      </c>
      <c r="P170" s="117">
        <f t="shared" si="78"/>
        <v>0.93770634318416257</v>
      </c>
      <c r="Q170" s="117"/>
      <c r="R170" s="112"/>
      <c r="S170" s="116"/>
      <c r="T170" s="117"/>
    </row>
    <row r="171" spans="1:21" s="99" customFormat="1" x14ac:dyDescent="0.2">
      <c r="B171" s="100" t="s">
        <v>8</v>
      </c>
      <c r="C171" s="95">
        <v>10745283</v>
      </c>
      <c r="D171" s="101">
        <f t="shared" si="73"/>
        <v>-2.1301100604227075E-2</v>
      </c>
      <c r="E171" s="95">
        <v>9852979</v>
      </c>
      <c r="F171" s="102">
        <f t="shared" si="74"/>
        <v>-4.1807808375031175E-2</v>
      </c>
      <c r="G171" s="95">
        <v>9676714.2039999999</v>
      </c>
      <c r="H171" s="102">
        <f t="shared" si="75"/>
        <v>-4.605892413796564E-2</v>
      </c>
      <c r="I171" s="102"/>
      <c r="J171" s="95">
        <v>4161924.7799858786</v>
      </c>
      <c r="K171" s="102">
        <f t="shared" si="76"/>
        <v>-2.1419078395371938E-2</v>
      </c>
      <c r="L171" s="98"/>
      <c r="M171" s="115"/>
      <c r="N171" s="116">
        <f t="shared" si="77"/>
        <v>0.387325748422436</v>
      </c>
      <c r="O171" s="104">
        <f t="shared" si="79"/>
        <v>9.9445384174618776E-2</v>
      </c>
      <c r="P171" s="117">
        <f t="shared" si="78"/>
        <v>0.9169585389235444</v>
      </c>
      <c r="Q171" s="117"/>
      <c r="R171" s="112"/>
      <c r="S171" s="116"/>
      <c r="T171" s="117"/>
    </row>
    <row r="172" spans="1:21" s="99" customFormat="1" x14ac:dyDescent="0.2">
      <c r="B172" s="100" t="s">
        <v>9</v>
      </c>
      <c r="C172" s="95">
        <v>11090020</v>
      </c>
      <c r="D172" s="101">
        <f t="shared" si="73"/>
        <v>-7.4134478009397764E-2</v>
      </c>
      <c r="E172" s="95">
        <v>9770559</v>
      </c>
      <c r="F172" s="102">
        <f t="shared" si="74"/>
        <v>-5.7967128202429552E-2</v>
      </c>
      <c r="G172" s="95">
        <v>10362505.873</v>
      </c>
      <c r="H172" s="102">
        <f t="shared" si="75"/>
        <v>-7.735442806671311E-2</v>
      </c>
      <c r="I172" s="102"/>
      <c r="J172" s="95">
        <v>4665682.3643690851</v>
      </c>
      <c r="K172" s="102">
        <f t="shared" si="76"/>
        <v>-6.4698481662779028E-2</v>
      </c>
      <c r="L172" s="98"/>
      <c r="M172" s="115"/>
      <c r="N172" s="116">
        <f t="shared" si="77"/>
        <v>0.42071000452380475</v>
      </c>
      <c r="O172" s="104">
        <f t="shared" si="79"/>
        <v>6.5600794858801006E-2</v>
      </c>
      <c r="P172" s="117">
        <f t="shared" si="78"/>
        <v>0.88102266722693012</v>
      </c>
      <c r="Q172" s="117"/>
      <c r="R172" s="112"/>
      <c r="S172" s="116"/>
      <c r="T172" s="117"/>
    </row>
    <row r="173" spans="1:21" s="99" customFormat="1" x14ac:dyDescent="0.2">
      <c r="B173" s="100" t="s">
        <v>10</v>
      </c>
      <c r="C173" s="95">
        <v>10640369</v>
      </c>
      <c r="D173" s="101">
        <f t="shared" si="73"/>
        <v>-5.6966885264324585E-2</v>
      </c>
      <c r="E173" s="95">
        <v>10336112</v>
      </c>
      <c r="F173" s="102">
        <f t="shared" si="74"/>
        <v>-4.7218041095788976E-2</v>
      </c>
      <c r="G173" s="95">
        <v>10299167.275</v>
      </c>
      <c r="H173" s="102">
        <f t="shared" si="75"/>
        <v>-1.6142072523492534E-2</v>
      </c>
      <c r="I173" s="102"/>
      <c r="J173" s="95">
        <v>4621615.1893125586</v>
      </c>
      <c r="K173" s="102">
        <f t="shared" si="76"/>
        <v>3.2382930821296174E-2</v>
      </c>
      <c r="L173" s="98"/>
      <c r="M173" s="115"/>
      <c r="N173" s="116">
        <f t="shared" si="77"/>
        <v>0.43434726646346178</v>
      </c>
      <c r="O173" s="104">
        <f t="shared" si="79"/>
        <v>3.2066719208704096E-2</v>
      </c>
      <c r="P173" s="117">
        <f t="shared" si="78"/>
        <v>0.97140540896654992</v>
      </c>
      <c r="Q173" s="117"/>
      <c r="R173" s="112"/>
      <c r="S173" s="116"/>
      <c r="T173" s="117"/>
    </row>
    <row r="174" spans="1:21" s="99" customFormat="1" x14ac:dyDescent="0.2">
      <c r="B174" s="100" t="s">
        <v>11</v>
      </c>
      <c r="C174" s="95">
        <v>9367637</v>
      </c>
      <c r="D174" s="101">
        <f t="shared" si="73"/>
        <v>-8.9930106099919582E-2</v>
      </c>
      <c r="E174" s="95">
        <v>9150907</v>
      </c>
      <c r="F174" s="102">
        <f t="shared" si="74"/>
        <v>-4.2226180313606032E-2</v>
      </c>
      <c r="G174" s="95">
        <v>8632523.1040000003</v>
      </c>
      <c r="H174" s="102">
        <f t="shared" si="75"/>
        <v>-8.4581440403620589E-2</v>
      </c>
      <c r="I174" s="102"/>
      <c r="J174" s="95">
        <v>4182457</v>
      </c>
      <c r="K174" s="102">
        <f t="shared" si="76"/>
        <v>-0.1059966775846044</v>
      </c>
      <c r="L174" s="98"/>
      <c r="M174" s="115"/>
      <c r="N174" s="116">
        <f t="shared" si="77"/>
        <v>0.44647940563879662</v>
      </c>
      <c r="O174" s="104">
        <f t="shared" si="79"/>
        <v>7.847378116807896E-2</v>
      </c>
      <c r="P174" s="117">
        <f t="shared" si="78"/>
        <v>0.97686396259803832</v>
      </c>
      <c r="Q174" s="117"/>
      <c r="R174" s="112"/>
      <c r="S174" s="116"/>
      <c r="T174" s="117"/>
    </row>
    <row r="175" spans="1:21" s="99" customFormat="1" x14ac:dyDescent="0.2">
      <c r="B175" s="105" t="s">
        <v>12</v>
      </c>
      <c r="C175" s="95">
        <v>7648144</v>
      </c>
      <c r="D175" s="101">
        <f t="shared" si="73"/>
        <v>-9.3204986946689661E-2</v>
      </c>
      <c r="E175" s="95">
        <v>7651233.8359999992</v>
      </c>
      <c r="F175" s="102">
        <f t="shared" si="74"/>
        <v>-0.12387828375321108</v>
      </c>
      <c r="G175" s="95">
        <v>7378389.8360000001</v>
      </c>
      <c r="H175" s="102">
        <f t="shared" si="75"/>
        <v>-7.8190265214535981E-2</v>
      </c>
      <c r="I175" s="102"/>
      <c r="J175" s="95">
        <v>3919204</v>
      </c>
      <c r="K175" s="102">
        <f t="shared" si="76"/>
        <v>2.736240962648262E-2</v>
      </c>
      <c r="L175" s="98"/>
      <c r="M175" s="102"/>
      <c r="N175" s="103">
        <f t="shared" si="77"/>
        <v>0.51243857333230125</v>
      </c>
      <c r="O175" s="104">
        <f t="shared" si="79"/>
        <v>3.5270539362229562E-2</v>
      </c>
      <c r="P175" s="104">
        <f t="shared" si="78"/>
        <v>1.0004039981464783</v>
      </c>
      <c r="Q175" s="117"/>
      <c r="S175" s="103"/>
      <c r="T175" s="117"/>
    </row>
    <row r="176" spans="1:21" s="99" customFormat="1" x14ac:dyDescent="0.2">
      <c r="B176" s="100" t="s">
        <v>13</v>
      </c>
      <c r="C176" s="95">
        <v>7806098</v>
      </c>
      <c r="D176" s="101">
        <f t="shared" si="73"/>
        <v>-5.9516916314441781E-2</v>
      </c>
      <c r="E176" s="95">
        <v>7721578.7700000005</v>
      </c>
      <c r="F176" s="102">
        <f t="shared" si="74"/>
        <v>-5.7064518773962902E-2</v>
      </c>
      <c r="G176" s="95">
        <v>7016955.7699999996</v>
      </c>
      <c r="H176" s="102">
        <f t="shared" si="75"/>
        <v>-9.5521041863765199E-2</v>
      </c>
      <c r="I176" s="102"/>
      <c r="J176" s="95">
        <v>3214672.8480000002</v>
      </c>
      <c r="K176" s="102">
        <f t="shared" si="76"/>
        <v>-7.1437053923079419E-2</v>
      </c>
      <c r="L176" s="98"/>
      <c r="M176" s="102"/>
      <c r="N176" s="103">
        <f t="shared" si="77"/>
        <v>0.41181558929954509</v>
      </c>
      <c r="O176" s="104">
        <f t="shared" si="79"/>
        <v>0.10109304674371247</v>
      </c>
      <c r="P176" s="104">
        <f t="shared" si="78"/>
        <v>0.98917266603621945</v>
      </c>
      <c r="Q176" s="117"/>
      <c r="S176" s="103"/>
      <c r="T176" s="117"/>
    </row>
    <row r="177" spans="1:20" s="106" customFormat="1" x14ac:dyDescent="0.2">
      <c r="B177" s="107" t="s">
        <v>96</v>
      </c>
      <c r="C177" s="109">
        <f>SUM(C165:C176)</f>
        <v>111100357</v>
      </c>
      <c r="D177" s="130">
        <f t="shared" si="73"/>
        <v>-2.8117409023224682E-2</v>
      </c>
      <c r="E177" s="109">
        <f>SUM(E165:E176)</f>
        <v>103911982.772</v>
      </c>
      <c r="F177" s="131">
        <f t="shared" si="74"/>
        <v>-2.8078159710960171E-2</v>
      </c>
      <c r="G177" s="92">
        <f>SUM(G165:G176)</f>
        <v>103740787.228</v>
      </c>
      <c r="H177" s="131">
        <f t="shared" si="75"/>
        <v>-2.8000848590101879E-2</v>
      </c>
      <c r="J177" s="126">
        <f>SUM(J165:J176)</f>
        <v>44544187.210525267</v>
      </c>
      <c r="K177" s="131">
        <f t="shared" si="76"/>
        <v>-8.3147761528264974E-3</v>
      </c>
      <c r="L177" s="132"/>
      <c r="M177" s="131"/>
      <c r="N177" s="110">
        <f t="shared" si="77"/>
        <v>0.40093649033481743</v>
      </c>
      <c r="O177" s="127">
        <f>AVERAGE(O165:O176)</f>
        <v>6.5855437845388456E-2</v>
      </c>
      <c r="P177" s="104">
        <f>(E177/C177)</f>
        <v>0.93529836967130542</v>
      </c>
      <c r="Q177" s="110"/>
      <c r="S177" s="110"/>
      <c r="T177" s="133"/>
    </row>
    <row r="178" spans="1:20" s="99" customFormat="1" x14ac:dyDescent="0.2">
      <c r="C178" s="94"/>
      <c r="D178" s="94"/>
      <c r="E178" s="94"/>
      <c r="G178" s="94"/>
      <c r="H178" s="109"/>
      <c r="I178" s="109"/>
      <c r="L178" s="132"/>
      <c r="T178" s="112"/>
    </row>
    <row r="179" spans="1:20" s="99" customFormat="1" x14ac:dyDescent="0.2">
      <c r="A179" s="99">
        <v>2009</v>
      </c>
      <c r="B179" s="100" t="s">
        <v>2</v>
      </c>
      <c r="C179" s="94">
        <v>8007278</v>
      </c>
      <c r="D179" s="101">
        <f t="shared" ref="D179:D191" si="80">(C179/C165)-1</f>
        <v>-1.8543214222502935E-2</v>
      </c>
      <c r="E179" s="95">
        <v>7949034.6619999995</v>
      </c>
      <c r="F179" s="102">
        <f t="shared" ref="F179:F191" si="81">(E179/E165)-1</f>
        <v>-6.1590245230612295E-2</v>
      </c>
      <c r="G179" s="134">
        <v>7513268.6620000005</v>
      </c>
      <c r="H179" s="102">
        <f t="shared" ref="H179:H191" si="82">(G179/G165)-1</f>
        <v>-3.3533575850394515E-2</v>
      </c>
      <c r="I179" s="104"/>
      <c r="J179" s="37">
        <v>2778907.2681587352</v>
      </c>
      <c r="K179" s="102">
        <f t="shared" ref="K179:K191" si="83">(J179/J165)-1</f>
        <v>2.9164531230818858E-2</v>
      </c>
      <c r="L179" s="98"/>
      <c r="M179" s="135"/>
      <c r="N179" s="116">
        <f t="shared" ref="N179:N191" si="84">(J179/C179)</f>
        <v>0.34704768189124136</v>
      </c>
      <c r="O179" s="104">
        <f>(C179-G179)/C179</f>
        <v>6.1695040187189645E-2</v>
      </c>
      <c r="P179" s="117">
        <f t="shared" ref="P179:P205" si="85">(E179/C179)</f>
        <v>0.99272620008946855</v>
      </c>
      <c r="Q179" s="104"/>
      <c r="S179" s="103"/>
      <c r="T179" s="117"/>
    </row>
    <row r="180" spans="1:20" s="99" customFormat="1" x14ac:dyDescent="0.2">
      <c r="B180" s="100" t="s">
        <v>3</v>
      </c>
      <c r="C180" s="94">
        <v>7235663</v>
      </c>
      <c r="D180" s="101">
        <f t="shared" si="80"/>
        <v>-8.3742097603992982E-2</v>
      </c>
      <c r="E180" s="95">
        <v>7469330.1199999992</v>
      </c>
      <c r="F180" s="102">
        <f t="shared" si="81"/>
        <v>-7.3760481021558633E-3</v>
      </c>
      <c r="G180" s="134">
        <v>6835326.1199999992</v>
      </c>
      <c r="H180" s="102">
        <f t="shared" si="82"/>
        <v>-7.2346533606602148E-2</v>
      </c>
      <c r="I180" s="104"/>
      <c r="J180" s="37">
        <v>2144903.280675028</v>
      </c>
      <c r="K180" s="102">
        <f t="shared" si="83"/>
        <v>-0.15817328405555153</v>
      </c>
      <c r="L180" s="98"/>
      <c r="M180" s="135"/>
      <c r="N180" s="116">
        <f t="shared" si="84"/>
        <v>0.29643493356103345</v>
      </c>
      <c r="O180" s="104">
        <f t="shared" ref="O180:O190" si="86">(C180-G180)/C180</f>
        <v>5.5328292652656826E-2</v>
      </c>
      <c r="P180" s="117">
        <f t="shared" si="85"/>
        <v>1.032293809150592</v>
      </c>
      <c r="Q180" s="104"/>
      <c r="S180" s="103"/>
      <c r="T180" s="117"/>
    </row>
    <row r="181" spans="1:20" s="99" customFormat="1" x14ac:dyDescent="0.2">
      <c r="B181" s="100" t="s">
        <v>4</v>
      </c>
      <c r="C181" s="94">
        <v>8009351</v>
      </c>
      <c r="D181" s="101">
        <f t="shared" si="80"/>
        <v>-3.8022220004249374E-2</v>
      </c>
      <c r="E181" s="95">
        <v>6950861.0340000009</v>
      </c>
      <c r="F181" s="102">
        <f t="shared" si="81"/>
        <v>-6.654245098865641E-2</v>
      </c>
      <c r="G181" s="134">
        <v>7460003.034</v>
      </c>
      <c r="H181" s="102">
        <f t="shared" si="82"/>
        <v>-3.7954864080722572E-2</v>
      </c>
      <c r="I181" s="104"/>
      <c r="J181" s="37">
        <v>2654074.7280231449</v>
      </c>
      <c r="K181" s="102">
        <f t="shared" si="83"/>
        <v>-6.4419501990525596E-2</v>
      </c>
      <c r="L181" s="98"/>
      <c r="M181" s="135"/>
      <c r="N181" s="116">
        <f t="shared" si="84"/>
        <v>0.33137200854640342</v>
      </c>
      <c r="O181" s="104">
        <f t="shared" si="86"/>
        <v>6.8588324572115764E-2</v>
      </c>
      <c r="P181" s="117">
        <f t="shared" si="85"/>
        <v>0.86784322899570776</v>
      </c>
      <c r="Q181" s="104"/>
      <c r="S181" s="103"/>
      <c r="T181" s="117"/>
    </row>
    <row r="182" spans="1:20" s="99" customFormat="1" x14ac:dyDescent="0.2">
      <c r="B182" s="113" t="s">
        <v>5</v>
      </c>
      <c r="C182" s="94">
        <v>8493145</v>
      </c>
      <c r="D182" s="114">
        <f t="shared" si="80"/>
        <v>-1.4715214286791567E-2</v>
      </c>
      <c r="E182" s="95">
        <v>7523513.5530000003</v>
      </c>
      <c r="F182" s="115">
        <f t="shared" si="81"/>
        <v>-2.4459532636453618E-2</v>
      </c>
      <c r="G182" s="134">
        <v>8152950.5530000003</v>
      </c>
      <c r="H182" s="115">
        <f t="shared" si="82"/>
        <v>-7.9795966060560719E-3</v>
      </c>
      <c r="I182" s="104"/>
      <c r="J182" s="37">
        <v>3283512.1301582158</v>
      </c>
      <c r="K182" s="115">
        <f t="shared" si="83"/>
        <v>-1.1279326056753636E-2</v>
      </c>
      <c r="L182" s="98"/>
      <c r="M182" s="135"/>
      <c r="N182" s="116">
        <f t="shared" si="84"/>
        <v>0.38660733216708482</v>
      </c>
      <c r="O182" s="104">
        <f t="shared" si="86"/>
        <v>4.0055179441773302E-2</v>
      </c>
      <c r="P182" s="117">
        <f t="shared" si="85"/>
        <v>0.88583364030638834</v>
      </c>
      <c r="Q182" s="104"/>
      <c r="S182" s="103"/>
      <c r="T182" s="117"/>
    </row>
    <row r="183" spans="1:20" s="99" customFormat="1" x14ac:dyDescent="0.2">
      <c r="B183" s="100" t="s">
        <v>6</v>
      </c>
      <c r="C183" s="94">
        <v>9656281</v>
      </c>
      <c r="D183" s="101">
        <f t="shared" si="80"/>
        <v>-6.1822869034342087E-2</v>
      </c>
      <c r="E183" s="95">
        <v>8319518.2830000008</v>
      </c>
      <c r="F183" s="102">
        <f t="shared" si="81"/>
        <v>-1.1979359525924216E-2</v>
      </c>
      <c r="G183" s="134">
        <v>8618451.2829999998</v>
      </c>
      <c r="H183" s="102">
        <f t="shared" si="82"/>
        <v>-5.8491703581909804E-2</v>
      </c>
      <c r="I183" s="104"/>
      <c r="J183" s="37">
        <v>3582444.8500175965</v>
      </c>
      <c r="K183" s="102">
        <f t="shared" si="83"/>
        <v>-0.1180428146654291</v>
      </c>
      <c r="L183" s="98"/>
      <c r="M183" s="135"/>
      <c r="N183" s="116">
        <f t="shared" si="84"/>
        <v>0.37099633389061448</v>
      </c>
      <c r="O183" s="104">
        <f t="shared" si="86"/>
        <v>0.1074771661056674</v>
      </c>
      <c r="P183" s="117">
        <f t="shared" si="85"/>
        <v>0.86156547049531806</v>
      </c>
      <c r="Q183" s="104"/>
      <c r="S183" s="103"/>
      <c r="T183" s="117"/>
    </row>
    <row r="184" spans="1:20" s="99" customFormat="1" x14ac:dyDescent="0.2">
      <c r="B184" s="100" t="s">
        <v>7</v>
      </c>
      <c r="C184" s="94">
        <v>10367469</v>
      </c>
      <c r="D184" s="101">
        <f t="shared" si="80"/>
        <v>-1.3445068685553729E-2</v>
      </c>
      <c r="E184" s="95">
        <v>9212089.8550000004</v>
      </c>
      <c r="F184" s="102">
        <f t="shared" si="81"/>
        <v>-6.5154508479616458E-2</v>
      </c>
      <c r="G184" s="134">
        <v>9950520.8550000004</v>
      </c>
      <c r="H184" s="102">
        <f t="shared" si="82"/>
        <v>-1.5330653196873656E-2</v>
      </c>
      <c r="I184" s="104"/>
      <c r="J184" s="37">
        <v>4320875.6499147033</v>
      </c>
      <c r="K184" s="102">
        <f t="shared" si="83"/>
        <v>2.3281506825196807E-3</v>
      </c>
      <c r="L184" s="98"/>
      <c r="M184" s="135"/>
      <c r="N184" s="116">
        <f t="shared" si="84"/>
        <v>0.41677246875922208</v>
      </c>
      <c r="O184" s="104">
        <f t="shared" si="86"/>
        <v>4.0216965683716979E-2</v>
      </c>
      <c r="P184" s="117">
        <f t="shared" si="85"/>
        <v>0.88855726069689722</v>
      </c>
      <c r="Q184" s="104"/>
      <c r="S184" s="103"/>
      <c r="T184" s="117"/>
    </row>
    <row r="185" spans="1:20" s="99" customFormat="1" x14ac:dyDescent="0.2">
      <c r="B185" s="100" t="s">
        <v>8</v>
      </c>
      <c r="C185" s="94">
        <v>11007925</v>
      </c>
      <c r="D185" s="101">
        <f t="shared" si="80"/>
        <v>2.444253911227845E-2</v>
      </c>
      <c r="E185" s="95">
        <v>10109168.402999997</v>
      </c>
      <c r="F185" s="102">
        <f>(E185/E171)-1</f>
        <v>2.6001212729672707E-2</v>
      </c>
      <c r="G185" s="134">
        <v>9896531.4030000009</v>
      </c>
      <c r="H185" s="102">
        <f t="shared" si="82"/>
        <v>2.2716099118555766E-2</v>
      </c>
      <c r="I185" s="104"/>
      <c r="J185" s="37">
        <v>4108238.8351562442</v>
      </c>
      <c r="K185" s="102">
        <f t="shared" si="83"/>
        <v>-1.2899306851436254E-2</v>
      </c>
      <c r="L185" s="98"/>
      <c r="M185" s="135"/>
      <c r="N185" s="116">
        <f t="shared" si="84"/>
        <v>0.37320737878903104</v>
      </c>
      <c r="O185" s="104">
        <f t="shared" si="86"/>
        <v>0.10096304226273337</v>
      </c>
      <c r="P185" s="117">
        <f t="shared" si="85"/>
        <v>0.91835367728250306</v>
      </c>
      <c r="Q185" s="104"/>
      <c r="S185" s="103"/>
      <c r="T185" s="117"/>
    </row>
    <row r="186" spans="1:20" s="99" customFormat="1" x14ac:dyDescent="0.2">
      <c r="B186" s="100" t="s">
        <v>9</v>
      </c>
      <c r="C186" s="94">
        <v>11448322</v>
      </c>
      <c r="D186" s="101">
        <f>(C186/C172)-1</f>
        <v>3.2308508009904369E-2</v>
      </c>
      <c r="E186" s="95">
        <v>10005086.994000001</v>
      </c>
      <c r="F186" s="102">
        <f t="shared" si="81"/>
        <v>2.400353899915042E-2</v>
      </c>
      <c r="G186" s="134">
        <v>10678186.994000001</v>
      </c>
      <c r="H186" s="102">
        <f t="shared" si="82"/>
        <v>3.0463782107233772E-2</v>
      </c>
      <c r="I186" s="104"/>
      <c r="J186" s="37">
        <v>4781339.3747902671</v>
      </c>
      <c r="K186" s="102">
        <f t="shared" si="83"/>
        <v>2.478887360709181E-2</v>
      </c>
      <c r="L186" s="98"/>
      <c r="M186" s="135"/>
      <c r="N186" s="116">
        <f t="shared" si="84"/>
        <v>0.4176454309016</v>
      </c>
      <c r="O186" s="104">
        <f t="shared" si="86"/>
        <v>6.7270557728896785E-2</v>
      </c>
      <c r="P186" s="117">
        <f t="shared" si="85"/>
        <v>0.87393479970252419</v>
      </c>
      <c r="Q186" s="104"/>
      <c r="S186" s="103"/>
      <c r="T186" s="117"/>
    </row>
    <row r="187" spans="1:20" s="99" customFormat="1" x14ac:dyDescent="0.2">
      <c r="B187" s="100" t="s">
        <v>10</v>
      </c>
      <c r="C187" s="94">
        <v>10342759</v>
      </c>
      <c r="D187" s="101">
        <f>(C187/C173)-1</f>
        <v>-2.7969894653089522E-2</v>
      </c>
      <c r="E187" s="95">
        <v>10124234.235000001</v>
      </c>
      <c r="F187" s="102">
        <f t="shared" si="81"/>
        <v>-2.0498787648585703E-2</v>
      </c>
      <c r="G187" s="134">
        <v>9993213.2349999994</v>
      </c>
      <c r="H187" s="102">
        <f>(G187/G173)-1</f>
        <v>-2.9706677426501016E-2</v>
      </c>
      <c r="I187" s="104"/>
      <c r="J187" s="37">
        <f>4527741+122577</f>
        <v>4650318</v>
      </c>
      <c r="K187" s="102">
        <f t="shared" si="83"/>
        <v>6.2105583246776508E-3</v>
      </c>
      <c r="L187" s="98"/>
      <c r="N187" s="116">
        <f t="shared" si="84"/>
        <v>0.44962064764343829</v>
      </c>
      <c r="O187" s="104">
        <f t="shared" si="86"/>
        <v>3.3796181947196156E-2</v>
      </c>
      <c r="P187" s="117">
        <f t="shared" si="85"/>
        <v>0.97887171450093746</v>
      </c>
      <c r="Q187" s="104"/>
      <c r="S187" s="103"/>
      <c r="T187" s="117"/>
    </row>
    <row r="188" spans="1:20" s="99" customFormat="1" x14ac:dyDescent="0.2">
      <c r="B188" s="100" t="s">
        <v>11</v>
      </c>
      <c r="C188" s="94">
        <v>10338743</v>
      </c>
      <c r="D188" s="101">
        <f t="shared" si="80"/>
        <v>0.10366605793969175</v>
      </c>
      <c r="E188" s="95">
        <v>9598261.3080000021</v>
      </c>
      <c r="F188" s="102">
        <f t="shared" si="81"/>
        <v>4.8886335310805995E-2</v>
      </c>
      <c r="G188" s="134">
        <v>9331106.3080000002</v>
      </c>
      <c r="H188" s="102">
        <f t="shared" si="82"/>
        <v>8.0924568122650253E-2</v>
      </c>
      <c r="I188" s="104"/>
      <c r="J188" s="95">
        <f>4281248+101915</f>
        <v>4383163</v>
      </c>
      <c r="K188" s="102">
        <f t="shared" si="83"/>
        <v>4.7987582418659747E-2</v>
      </c>
      <c r="L188" s="98"/>
      <c r="N188" s="116">
        <f t="shared" si="84"/>
        <v>0.42395511717430251</v>
      </c>
      <c r="O188" s="104">
        <f>(C188-G188)/C188</f>
        <v>9.7462205221659909E-2</v>
      </c>
      <c r="P188" s="117">
        <f t="shared" si="85"/>
        <v>0.92837797670374456</v>
      </c>
      <c r="Q188" s="104"/>
      <c r="S188" s="103"/>
      <c r="T188" s="117"/>
    </row>
    <row r="189" spans="1:20" s="99" customFormat="1" x14ac:dyDescent="0.2">
      <c r="B189" s="105" t="s">
        <v>12</v>
      </c>
      <c r="C189" s="94">
        <v>8115012</v>
      </c>
      <c r="D189" s="101">
        <f t="shared" si="80"/>
        <v>6.1043306715982348E-2</v>
      </c>
      <c r="E189" s="95">
        <v>8529354.5199999996</v>
      </c>
      <c r="F189" s="102">
        <f t="shared" si="81"/>
        <v>0.11476850699142593</v>
      </c>
      <c r="G189" s="134">
        <v>8079339.5199999996</v>
      </c>
      <c r="H189" s="102">
        <f>(G189/G175)-1</f>
        <v>9.5000359100028353E-2</v>
      </c>
      <c r="I189" s="104"/>
      <c r="J189" s="95">
        <f>3851772+81376</f>
        <v>3933148</v>
      </c>
      <c r="K189" s="102">
        <f>(J189/J175)-1</f>
        <v>3.5578653216317147E-3</v>
      </c>
      <c r="L189" s="98"/>
      <c r="N189" s="103">
        <f t="shared" si="84"/>
        <v>0.48467556178598381</v>
      </c>
      <c r="O189" s="104">
        <f>(C189-G189)/C189</f>
        <v>4.395862877343921E-3</v>
      </c>
      <c r="P189" s="104">
        <f t="shared" si="85"/>
        <v>1.0510587686130346</v>
      </c>
      <c r="Q189" s="104"/>
      <c r="S189" s="103"/>
      <c r="T189" s="117"/>
    </row>
    <row r="190" spans="1:20" s="99" customFormat="1" x14ac:dyDescent="0.2">
      <c r="B190" s="100" t="s">
        <v>13</v>
      </c>
      <c r="C190" s="94">
        <v>8215468</v>
      </c>
      <c r="D190" s="101">
        <f t="shared" si="80"/>
        <v>5.2442334185402339E-2</v>
      </c>
      <c r="E190" s="95">
        <v>8119036.557</v>
      </c>
      <c r="F190" s="102">
        <f t="shared" si="81"/>
        <v>5.147364274055044E-2</v>
      </c>
      <c r="G190" s="134">
        <f>7341320.04+73195.517</f>
        <v>7414515.557</v>
      </c>
      <c r="H190" s="102">
        <f t="shared" si="82"/>
        <v>5.6657017662803399E-2</v>
      </c>
      <c r="I190" s="104"/>
      <c r="J190" s="95">
        <v>3228626.5389276897</v>
      </c>
      <c r="K190" s="102">
        <f>(J190/J176)-1</f>
        <v>4.3406254967346403E-3</v>
      </c>
      <c r="L190" s="98"/>
      <c r="N190" s="103">
        <f t="shared" si="84"/>
        <v>0.39299362360460655</v>
      </c>
      <c r="O190" s="104">
        <f t="shared" si="86"/>
        <v>9.7493221688648768E-2</v>
      </c>
      <c r="P190" s="104">
        <f t="shared" si="85"/>
        <v>0.98826220940791198</v>
      </c>
      <c r="Q190" s="104"/>
      <c r="S190" s="103"/>
      <c r="T190" s="117"/>
    </row>
    <row r="191" spans="1:20" s="106" customFormat="1" x14ac:dyDescent="0.2">
      <c r="B191" s="107" t="s">
        <v>96</v>
      </c>
      <c r="C191" s="109">
        <f>SUM(C179:C190)</f>
        <v>111237416</v>
      </c>
      <c r="D191" s="130">
        <f t="shared" si="80"/>
        <v>1.2336504013212846E-3</v>
      </c>
      <c r="E191" s="109">
        <f>SUM(E179:E190)</f>
        <v>103909489.52399999</v>
      </c>
      <c r="F191" s="131">
        <f t="shared" si="81"/>
        <v>-2.3993844920466856E-5</v>
      </c>
      <c r="G191" s="92">
        <f>SUM(G179:G190)</f>
        <v>103923413.52399999</v>
      </c>
      <c r="H191" s="131">
        <f t="shared" si="82"/>
        <v>1.7604097759409409E-3</v>
      </c>
      <c r="J191" s="126">
        <f>SUM(J179:J190)</f>
        <v>43849551.655821621</v>
      </c>
      <c r="K191" s="131">
        <f t="shared" si="83"/>
        <v>-1.559430305509113E-2</v>
      </c>
      <c r="L191" s="132"/>
      <c r="M191" s="131"/>
      <c r="N191" s="110">
        <f t="shared" si="84"/>
        <v>0.39419786284699043</v>
      </c>
      <c r="O191" s="127">
        <f>AVERAGE(O179:O190)</f>
        <v>6.4561836697466568E-2</v>
      </c>
      <c r="P191" s="104">
        <f t="shared" si="85"/>
        <v>0.93412354637939443</v>
      </c>
      <c r="Q191" s="127"/>
      <c r="S191" s="103"/>
      <c r="T191" s="136"/>
    </row>
    <row r="192" spans="1:20" s="99" customFormat="1" x14ac:dyDescent="0.2">
      <c r="C192" s="137"/>
      <c r="E192" s="138"/>
      <c r="H192" s="139"/>
      <c r="L192" s="132"/>
      <c r="P192" s="104"/>
      <c r="S192" s="103"/>
      <c r="T192" s="117"/>
    </row>
    <row r="193" spans="1:20" s="99" customFormat="1" x14ac:dyDescent="0.2">
      <c r="A193" s="99">
        <v>2010</v>
      </c>
      <c r="B193" s="100" t="s">
        <v>2</v>
      </c>
      <c r="C193" s="94">
        <v>9390504</v>
      </c>
      <c r="D193" s="101">
        <f t="shared" ref="D193:D204" si="87">(C193/C179)-1</f>
        <v>0.17274609424076437</v>
      </c>
      <c r="E193" s="95">
        <v>9190609.3279999997</v>
      </c>
      <c r="F193" s="102">
        <f t="shared" ref="F193:F205" si="88">(E193/E179)-1</f>
        <v>0.15619187974299464</v>
      </c>
      <c r="G193" s="95">
        <f>8657026.254+182595.074</f>
        <v>8839621.3279999997</v>
      </c>
      <c r="H193" s="102">
        <f t="shared" ref="H193:H205" si="89">(G193/G179)-1</f>
        <v>0.17653470488927381</v>
      </c>
      <c r="J193" s="95">
        <v>2877638.5051508057</v>
      </c>
      <c r="K193" s="102">
        <f t="shared" ref="K193:K203" si="90">(J193/J179)-1</f>
        <v>3.5528798720040999E-2</v>
      </c>
      <c r="L193" s="98"/>
      <c r="N193" s="116">
        <f t="shared" ref="N193:N205" si="91">(J193/C193)</f>
        <v>0.30644132680746483</v>
      </c>
      <c r="O193" s="104">
        <f t="shared" ref="O193:O203" si="92">(C193-G193)/C193</f>
        <v>5.8663802496649833E-2</v>
      </c>
      <c r="P193" s="104">
        <f>(E193/C193)</f>
        <v>0.97871310506869491</v>
      </c>
      <c r="Q193" s="104"/>
      <c r="S193" s="103"/>
      <c r="T193" s="117"/>
    </row>
    <row r="194" spans="1:20" s="99" customFormat="1" x14ac:dyDescent="0.2">
      <c r="B194" s="100" t="s">
        <v>3</v>
      </c>
      <c r="C194" s="94">
        <v>7653971</v>
      </c>
      <c r="D194" s="101">
        <f t="shared" si="87"/>
        <v>5.7811979358353138E-2</v>
      </c>
      <c r="E194" s="95">
        <v>7673815.0499999998</v>
      </c>
      <c r="F194" s="102">
        <f t="shared" si="88"/>
        <v>2.737660897494254E-2</v>
      </c>
      <c r="G194" s="95">
        <f>6929803.418+146931.632</f>
        <v>7076735.0499999998</v>
      </c>
      <c r="H194" s="102">
        <f t="shared" si="89"/>
        <v>3.5317836451671747E-2</v>
      </c>
      <c r="J194" s="95">
        <v>2280559.2078493596</v>
      </c>
      <c r="K194" s="102">
        <f t="shared" si="90"/>
        <v>6.3245708278108825E-2</v>
      </c>
      <c r="L194" s="98"/>
      <c r="N194" s="116">
        <f t="shared" si="91"/>
        <v>0.29795764941484093</v>
      </c>
      <c r="O194" s="104">
        <f>(C194-G194)/C194</f>
        <v>7.5416532150435395E-2</v>
      </c>
      <c r="P194" s="104">
        <f t="shared" si="85"/>
        <v>1.0025926476596265</v>
      </c>
      <c r="Q194" s="104"/>
      <c r="S194" s="103"/>
      <c r="T194" s="117"/>
    </row>
    <row r="195" spans="1:20" s="99" customFormat="1" x14ac:dyDescent="0.2">
      <c r="B195" s="100" t="s">
        <v>4</v>
      </c>
      <c r="C195" s="94">
        <v>7879751.5</v>
      </c>
      <c r="D195" s="101">
        <f t="shared" si="87"/>
        <v>-1.6181023905682212E-2</v>
      </c>
      <c r="E195" s="95">
        <v>7350261.3449999988</v>
      </c>
      <c r="F195" s="102">
        <f t="shared" si="88"/>
        <v>5.7460551872111854E-2</v>
      </c>
      <c r="G195" s="95">
        <f>7427271.549+157022.796</f>
        <v>7584294.3449999997</v>
      </c>
      <c r="H195" s="102">
        <f t="shared" si="89"/>
        <v>1.666102687003268E-2</v>
      </c>
      <c r="J195" s="95">
        <v>2514592.1259884923</v>
      </c>
      <c r="K195" s="102">
        <f t="shared" si="90"/>
        <v>-5.2554135180113981E-2</v>
      </c>
      <c r="L195" s="98"/>
      <c r="N195" s="116">
        <f t="shared" si="91"/>
        <v>0.31912073952947528</v>
      </c>
      <c r="O195" s="104">
        <f t="shared" si="92"/>
        <v>3.7495745265570909E-2</v>
      </c>
      <c r="P195" s="104">
        <f t="shared" si="85"/>
        <v>0.93280369882222791</v>
      </c>
      <c r="Q195" s="104"/>
      <c r="R195" s="140"/>
      <c r="S195" s="103"/>
      <c r="T195" s="117"/>
    </row>
    <row r="196" spans="1:20" s="99" customFormat="1" x14ac:dyDescent="0.2">
      <c r="B196" s="113" t="s">
        <v>5</v>
      </c>
      <c r="C196" s="94">
        <v>8037871</v>
      </c>
      <c r="D196" s="114">
        <f t="shared" si="87"/>
        <v>-5.3604877816168184E-2</v>
      </c>
      <c r="E196" s="95">
        <v>7041000.4790000012</v>
      </c>
      <c r="F196" s="115">
        <f t="shared" si="88"/>
        <v>-6.4134007415670435E-2</v>
      </c>
      <c r="G196" s="95">
        <f>7481070.812+153412.667</f>
        <v>7634483.4790000003</v>
      </c>
      <c r="H196" s="115">
        <f t="shared" si="89"/>
        <v>-6.3592569417610711E-2</v>
      </c>
      <c r="J196" s="95">
        <v>3108075</v>
      </c>
      <c r="K196" s="115">
        <f t="shared" si="90"/>
        <v>-5.3429718911914725E-2</v>
      </c>
      <c r="L196" s="98"/>
      <c r="N196" s="116">
        <f t="shared" si="91"/>
        <v>0.38667888549094653</v>
      </c>
      <c r="O196" s="104">
        <f t="shared" si="92"/>
        <v>5.0185866506192958E-2</v>
      </c>
      <c r="P196" s="104">
        <f t="shared" si="85"/>
        <v>0.87597828815615497</v>
      </c>
      <c r="Q196" s="104"/>
      <c r="S196" s="103"/>
      <c r="T196" s="117"/>
    </row>
    <row r="197" spans="1:20" s="99" customFormat="1" x14ac:dyDescent="0.2">
      <c r="B197" s="100" t="s">
        <v>6</v>
      </c>
      <c r="C197" s="94">
        <v>10395115</v>
      </c>
      <c r="D197" s="101">
        <f t="shared" si="87"/>
        <v>7.6513307763102612E-2</v>
      </c>
      <c r="E197" s="95">
        <v>8451975.0600000005</v>
      </c>
      <c r="F197" s="102">
        <f t="shared" si="88"/>
        <v>1.592120751398074E-2</v>
      </c>
      <c r="G197" s="95">
        <f>9040849.541+199363.519</f>
        <v>9240213.0599999987</v>
      </c>
      <c r="H197" s="102">
        <f t="shared" si="89"/>
        <v>7.2143098171991937E-2</v>
      </c>
      <c r="J197" s="95">
        <v>3896313</v>
      </c>
      <c r="K197" s="102">
        <f t="shared" si="90"/>
        <v>8.7612835123159538E-2</v>
      </c>
      <c r="L197" s="98"/>
      <c r="N197" s="116">
        <f t="shared" si="91"/>
        <v>0.37482153877085533</v>
      </c>
      <c r="O197" s="104">
        <f>(C197-G197)/C197</f>
        <v>0.11110044862418562</v>
      </c>
      <c r="P197" s="104">
        <f t="shared" si="85"/>
        <v>0.81307181883028712</v>
      </c>
      <c r="Q197" s="104"/>
      <c r="S197" s="103"/>
      <c r="T197" s="117"/>
    </row>
    <row r="198" spans="1:20" s="99" customFormat="1" x14ac:dyDescent="0.2">
      <c r="B198" s="100" t="s">
        <v>7</v>
      </c>
      <c r="C198" s="94">
        <v>11409507</v>
      </c>
      <c r="D198" s="101">
        <f>(C198/C184)-1</f>
        <v>0.10051035599913538</v>
      </c>
      <c r="E198" s="95">
        <v>10174179.499</v>
      </c>
      <c r="F198" s="102">
        <f t="shared" si="88"/>
        <v>0.10443771816639535</v>
      </c>
      <c r="G198" s="95">
        <f>10695623.291+208965.208</f>
        <v>10904588.499</v>
      </c>
      <c r="H198" s="102">
        <f t="shared" si="89"/>
        <v>9.5881176262305301E-2</v>
      </c>
      <c r="J198" s="95">
        <v>4626722</v>
      </c>
      <c r="K198" s="102">
        <f t="shared" si="90"/>
        <v>7.0783418655275154E-2</v>
      </c>
      <c r="L198" s="98"/>
      <c r="N198" s="116">
        <f t="shared" si="91"/>
        <v>0.40551462915969988</v>
      </c>
      <c r="O198" s="104">
        <f t="shared" si="92"/>
        <v>4.4254190912893974E-2</v>
      </c>
      <c r="P198" s="104">
        <f t="shared" si="85"/>
        <v>0.89172823146521574</v>
      </c>
      <c r="Q198" s="104"/>
      <c r="S198" s="103"/>
      <c r="T198" s="117"/>
    </row>
    <row r="199" spans="1:20" s="99" customFormat="1" x14ac:dyDescent="0.2">
      <c r="B199" s="100" t="s">
        <v>8</v>
      </c>
      <c r="C199" s="94">
        <v>11649520</v>
      </c>
      <c r="D199" s="101">
        <f>(C199/C185)-1</f>
        <v>5.8284826613553387E-2</v>
      </c>
      <c r="E199" s="95">
        <v>10681472.721000001</v>
      </c>
      <c r="F199" s="102">
        <f t="shared" si="88"/>
        <v>5.6612403234886033E-2</v>
      </c>
      <c r="G199" s="95">
        <f>10234337.945+207581.776</f>
        <v>10441919.721000001</v>
      </c>
      <c r="H199" s="102">
        <f t="shared" si="89"/>
        <v>5.5109037276906303E-2</v>
      </c>
      <c r="J199" s="95">
        <v>4387169</v>
      </c>
      <c r="K199" s="102">
        <f t="shared" si="90"/>
        <v>6.7895313791596523E-2</v>
      </c>
      <c r="L199" s="98"/>
      <c r="N199" s="116">
        <f t="shared" si="91"/>
        <v>0.37659654646715057</v>
      </c>
      <c r="O199" s="104">
        <f t="shared" si="92"/>
        <v>0.10366094731800102</v>
      </c>
      <c r="P199" s="104">
        <f t="shared" si="85"/>
        <v>0.9169023891971515</v>
      </c>
      <c r="Q199" s="104"/>
      <c r="S199" s="103"/>
      <c r="T199" s="117"/>
    </row>
    <row r="200" spans="1:20" s="99" customFormat="1" x14ac:dyDescent="0.2">
      <c r="B200" s="100" t="s">
        <v>9</v>
      </c>
      <c r="C200" s="94">
        <v>11521499</v>
      </c>
      <c r="D200" s="101">
        <f>(C200/C186)-1</f>
        <v>6.3919411071771126E-3</v>
      </c>
      <c r="E200" s="95">
        <v>10556122.421</v>
      </c>
      <c r="F200" s="102">
        <f>(E200/E186)-1</f>
        <v>5.5075525813064186E-2</v>
      </c>
      <c r="G200" s="95">
        <f>10687427.754+207425.667</f>
        <v>10894853.421</v>
      </c>
      <c r="H200" s="102">
        <f>(G200/G186)-1</f>
        <v>2.0290563100434866E-2</v>
      </c>
      <c r="J200" s="95">
        <v>4725900</v>
      </c>
      <c r="K200" s="102">
        <f>(J200/J186)-1</f>
        <v>-1.1594946613196377E-2</v>
      </c>
      <c r="L200" s="98"/>
      <c r="N200" s="116">
        <f t="shared" si="91"/>
        <v>0.41018100162140358</v>
      </c>
      <c r="O200" s="104">
        <f t="shared" si="92"/>
        <v>5.4389240410470885E-2</v>
      </c>
      <c r="P200" s="104">
        <f t="shared" si="85"/>
        <v>0.91621085251146572</v>
      </c>
      <c r="Q200" s="104"/>
      <c r="S200" s="103"/>
      <c r="T200" s="117"/>
    </row>
    <row r="201" spans="1:20" s="99" customFormat="1" x14ac:dyDescent="0.2">
      <c r="B201" s="100" t="s">
        <v>10</v>
      </c>
      <c r="C201" s="94">
        <v>10666454</v>
      </c>
      <c r="D201" s="101">
        <f>(C201/C187)-1</f>
        <v>3.1296774874093103E-2</v>
      </c>
      <c r="E201" s="95">
        <v>10383432.869000003</v>
      </c>
      <c r="F201" s="102">
        <f>(E201/E187)-1</f>
        <v>2.5601801379104616E-2</v>
      </c>
      <c r="G201" s="95">
        <f>10143338.036+192530.833</f>
        <v>10335868.869000001</v>
      </c>
      <c r="H201" s="102">
        <f t="shared" si="89"/>
        <v>3.4288834426137615E-2</v>
      </c>
      <c r="J201" s="95">
        <f>4485216+193120</f>
        <v>4678336</v>
      </c>
      <c r="K201" s="102">
        <f t="shared" si="90"/>
        <v>6.0249643142684661E-3</v>
      </c>
      <c r="L201" s="98"/>
      <c r="N201" s="116">
        <f t="shared" si="91"/>
        <v>0.43860274464222132</v>
      </c>
      <c r="O201" s="104">
        <f t="shared" si="92"/>
        <v>3.099297395366812E-2</v>
      </c>
      <c r="P201" s="104">
        <f t="shared" si="85"/>
        <v>0.97346623995190928</v>
      </c>
      <c r="Q201" s="104"/>
      <c r="S201" s="103"/>
      <c r="T201" s="117"/>
    </row>
    <row r="202" spans="1:20" s="99" customFormat="1" x14ac:dyDescent="0.2">
      <c r="B202" s="100" t="s">
        <v>11</v>
      </c>
      <c r="C202" s="94">
        <v>9299921</v>
      </c>
      <c r="D202" s="101">
        <f>(C202/C188)-1</f>
        <v>-0.10047855914398873</v>
      </c>
      <c r="E202" s="95">
        <f>8847766.789+191847.985</f>
        <v>9039614.7740000002</v>
      </c>
      <c r="F202" s="102">
        <f t="shared" si="88"/>
        <v>-5.8202888635088379E-2</v>
      </c>
      <c r="G202" s="95">
        <f>8235791.789+170633.985</f>
        <v>8406425.7740000002</v>
      </c>
      <c r="H202" s="102">
        <f>(G202/G188)-1</f>
        <v>-9.9096559773113713E-2</v>
      </c>
      <c r="J202" s="95">
        <f>3873241+171906</f>
        <v>4045147</v>
      </c>
      <c r="K202" s="102">
        <f t="shared" si="90"/>
        <v>-7.7116913060271797E-2</v>
      </c>
      <c r="L202" s="98"/>
      <c r="N202" s="116">
        <f t="shared" si="91"/>
        <v>0.43496573788099918</v>
      </c>
      <c r="O202" s="104">
        <f t="shared" si="92"/>
        <v>9.6075571609694294E-2</v>
      </c>
      <c r="P202" s="104">
        <f t="shared" si="85"/>
        <v>0.9720098454599776</v>
      </c>
      <c r="Q202" s="104"/>
      <c r="S202" s="103"/>
      <c r="T202" s="117"/>
    </row>
    <row r="203" spans="1:20" s="99" customFormat="1" x14ac:dyDescent="0.2">
      <c r="B203" s="105" t="s">
        <v>12</v>
      </c>
      <c r="C203" s="94">
        <v>7811927</v>
      </c>
      <c r="D203" s="101">
        <f t="shared" si="87"/>
        <v>-3.734868167785832E-2</v>
      </c>
      <c r="E203" s="95">
        <f>7822011.465+171511.262</f>
        <v>7993522.727</v>
      </c>
      <c r="F203" s="102">
        <f t="shared" si="88"/>
        <v>-6.2822080116796464E-2</v>
      </c>
      <c r="G203" s="95">
        <f>7502443.465+147664.262</f>
        <v>7650107.727</v>
      </c>
      <c r="H203" s="102">
        <f t="shared" si="89"/>
        <v>-5.3127089403466443E-2</v>
      </c>
      <c r="J203" s="95">
        <f>3553673+148059</f>
        <v>3701732</v>
      </c>
      <c r="K203" s="102">
        <f t="shared" si="90"/>
        <v>-5.883734860727341E-2</v>
      </c>
      <c r="L203" s="98"/>
      <c r="N203" s="103">
        <f t="shared" si="91"/>
        <v>0.47385645052750747</v>
      </c>
      <c r="O203" s="104">
        <f t="shared" si="92"/>
        <v>2.0714386219942923E-2</v>
      </c>
      <c r="P203" s="104">
        <f t="shared" si="85"/>
        <v>1.0232459580075441</v>
      </c>
      <c r="Q203" s="104"/>
      <c r="S203" s="103"/>
      <c r="T203" s="117"/>
    </row>
    <row r="204" spans="1:20" s="99" customFormat="1" x14ac:dyDescent="0.2">
      <c r="B204" s="100" t="s">
        <v>13</v>
      </c>
      <c r="C204" s="94">
        <v>8887492</v>
      </c>
      <c r="D204" s="101">
        <f t="shared" si="87"/>
        <v>8.1799843904206027E-2</v>
      </c>
      <c r="E204" s="95">
        <f>7921087.693+148022.911</f>
        <v>8069110.6040000003</v>
      </c>
      <c r="F204" s="102">
        <f t="shared" si="88"/>
        <v>-6.149245991133645E-3</v>
      </c>
      <c r="G204" s="95">
        <f>7968391.693+171244.911</f>
        <v>8139636.6040000003</v>
      </c>
      <c r="H204" s="102">
        <f t="shared" si="89"/>
        <v>9.7797494849871658E-2</v>
      </c>
      <c r="J204" s="95">
        <f>3600977+171281</f>
        <v>3772258</v>
      </c>
      <c r="K204" s="102">
        <f>(J204/J190)-1</f>
        <v>0.16837855184479289</v>
      </c>
      <c r="L204" s="315"/>
      <c r="M204" s="315"/>
      <c r="N204" s="103">
        <f t="shared" si="91"/>
        <v>0.42444572664594243</v>
      </c>
      <c r="O204" s="104">
        <f>(C204-G204)/C204</f>
        <v>8.4146955744095156E-2</v>
      </c>
      <c r="P204" s="104">
        <f t="shared" si="85"/>
        <v>0.90791762220432948</v>
      </c>
      <c r="Q204" s="104"/>
      <c r="S204" s="103"/>
      <c r="T204" s="117"/>
    </row>
    <row r="205" spans="1:20" s="106" customFormat="1" x14ac:dyDescent="0.2">
      <c r="B205" s="107" t="s">
        <v>96</v>
      </c>
      <c r="C205" s="109">
        <f>SUM(C193:C204)</f>
        <v>114603532.5</v>
      </c>
      <c r="D205" s="130">
        <f>(C205/C191)-1</f>
        <v>3.026064988780397E-2</v>
      </c>
      <c r="E205" s="109">
        <f>SUM(E193:E204)</f>
        <v>106605116.877</v>
      </c>
      <c r="F205" s="131">
        <f t="shared" si="88"/>
        <v>2.5942070982625687E-2</v>
      </c>
      <c r="G205" s="109">
        <f>SUM(G193:G204)</f>
        <v>107148747.877</v>
      </c>
      <c r="H205" s="131">
        <f t="shared" si="89"/>
        <v>3.1035685257347234E-2</v>
      </c>
      <c r="J205" s="126">
        <f>SUM(J193:J204)</f>
        <v>44614441.838988662</v>
      </c>
      <c r="K205" s="131">
        <f>(J205/J191)-1</f>
        <v>1.7443512060755451E-2</v>
      </c>
      <c r="L205" s="315"/>
      <c r="M205" s="315"/>
      <c r="N205" s="110">
        <f t="shared" si="91"/>
        <v>0.38929377538156307</v>
      </c>
      <c r="O205" s="127">
        <f>AVERAGE(O193:O204)</f>
        <v>6.3924721767650086E-2</v>
      </c>
      <c r="P205" s="104">
        <f t="shared" si="85"/>
        <v>0.93020794866859802</v>
      </c>
      <c r="Q205" s="127"/>
      <c r="S205" s="103"/>
      <c r="T205" s="136"/>
    </row>
    <row r="206" spans="1:20" s="99" customFormat="1" x14ac:dyDescent="0.2">
      <c r="D206" s="111"/>
      <c r="L206" s="315"/>
      <c r="M206" s="315"/>
      <c r="S206" s="103"/>
      <c r="T206" s="117"/>
    </row>
    <row r="207" spans="1:20" s="112" customFormat="1" x14ac:dyDescent="0.2">
      <c r="A207" s="112">
        <v>2011</v>
      </c>
      <c r="B207" s="113" t="s">
        <v>2</v>
      </c>
      <c r="C207" s="94">
        <v>7922768</v>
      </c>
      <c r="D207" s="114">
        <f>(C207/C193)-1</f>
        <v>-0.15630002393907716</v>
      </c>
      <c r="E207" s="95">
        <v>8390413.4469999988</v>
      </c>
      <c r="F207" s="115">
        <f t="shared" ref="F207:F219" si="93">(E207/E193)-1</f>
        <v>-8.7066684312446352E-2</v>
      </c>
      <c r="G207" s="95">
        <v>7581323.4469999997</v>
      </c>
      <c r="H207" s="115">
        <f t="shared" ref="H207:H219" si="94">(G207/G193)-1</f>
        <v>-0.14234748687868226</v>
      </c>
      <c r="J207" s="95">
        <v>2963168</v>
      </c>
      <c r="K207" s="115">
        <f t="shared" ref="K207:K219" si="95">(J207/J193)-1</f>
        <v>2.9722112314003901E-2</v>
      </c>
      <c r="L207" s="316"/>
      <c r="M207" s="317"/>
      <c r="N207" s="116">
        <f>(J207/C207)</f>
        <v>0.37400666029852192</v>
      </c>
      <c r="O207" s="117">
        <f>(C207-G207)/C207</f>
        <v>4.3096623932443852E-2</v>
      </c>
      <c r="Q207" s="104"/>
      <c r="R207" s="104"/>
      <c r="S207" s="103"/>
      <c r="T207" s="117"/>
    </row>
    <row r="208" spans="1:20" s="112" customFormat="1" x14ac:dyDescent="0.2">
      <c r="B208" s="113" t="s">
        <v>3</v>
      </c>
      <c r="C208" s="94">
        <v>7253717</v>
      </c>
      <c r="D208" s="114">
        <f t="shared" ref="D208:D219" si="96">(C208/C194)-1</f>
        <v>-5.2293639471589271E-2</v>
      </c>
      <c r="E208" s="95">
        <v>7081196.7250000006</v>
      </c>
      <c r="F208" s="115">
        <f t="shared" si="93"/>
        <v>-7.722603700228603E-2</v>
      </c>
      <c r="G208" s="95">
        <v>6800802.7250000006</v>
      </c>
      <c r="H208" s="115">
        <f t="shared" si="94"/>
        <v>-3.8991473193559667E-2</v>
      </c>
      <c r="J208" s="95">
        <v>2682774</v>
      </c>
      <c r="K208" s="115">
        <f t="shared" si="95"/>
        <v>0.17636673968659733</v>
      </c>
      <c r="L208" s="141"/>
      <c r="N208" s="116">
        <f t="shared" ref="N208:N219" si="97">(J208/C208)</f>
        <v>0.36984817576974671</v>
      </c>
      <c r="O208" s="117">
        <f t="shared" ref="O208:O218" si="98">(C208-G208)/C208</f>
        <v>6.2438922693013724E-2</v>
      </c>
      <c r="Q208" s="104"/>
      <c r="R208" s="104"/>
      <c r="S208" s="103"/>
      <c r="T208" s="117"/>
    </row>
    <row r="209" spans="1:20" s="112" customFormat="1" x14ac:dyDescent="0.2">
      <c r="B209" s="113" t="s">
        <v>4</v>
      </c>
      <c r="C209" s="94">
        <v>8196116.5</v>
      </c>
      <c r="D209" s="114">
        <f t="shared" si="96"/>
        <v>4.0149108763138042E-2</v>
      </c>
      <c r="E209" s="95">
        <v>7155217.3389999997</v>
      </c>
      <c r="F209" s="115">
        <f t="shared" si="93"/>
        <v>-2.6535655923673684E-2</v>
      </c>
      <c r="G209" s="95">
        <v>7656680.3389999997</v>
      </c>
      <c r="H209" s="115">
        <f t="shared" si="94"/>
        <v>9.544196296616736E-3</v>
      </c>
      <c r="J209" s="95">
        <v>3184237</v>
      </c>
      <c r="K209" s="115">
        <f t="shared" si="95"/>
        <v>0.26630357547479733</v>
      </c>
      <c r="L209" s="141"/>
      <c r="N209" s="116">
        <f t="shared" si="97"/>
        <v>0.38850558066128027</v>
      </c>
      <c r="O209" s="117">
        <f t="shared" si="98"/>
        <v>6.581606801221046E-2</v>
      </c>
      <c r="Q209" s="104"/>
      <c r="R209" s="104"/>
      <c r="S209" s="103"/>
      <c r="T209" s="117"/>
    </row>
    <row r="210" spans="1:20" s="112" customFormat="1" x14ac:dyDescent="0.2">
      <c r="B210" s="113" t="s">
        <v>5</v>
      </c>
      <c r="C210" s="94">
        <v>9460285</v>
      </c>
      <c r="D210" s="114">
        <f t="shared" si="96"/>
        <v>0.17696402442885684</v>
      </c>
      <c r="E210" s="95">
        <v>8402569.8670000006</v>
      </c>
      <c r="F210" s="115">
        <f t="shared" si="93"/>
        <v>0.19337726109534037</v>
      </c>
      <c r="G210" s="95">
        <v>9198493.8669999987</v>
      </c>
      <c r="H210" s="115">
        <f t="shared" si="94"/>
        <v>0.20486132327119266</v>
      </c>
      <c r="J210" s="95">
        <v>3980161</v>
      </c>
      <c r="K210" s="115">
        <f t="shared" si="95"/>
        <v>0.28058718016778883</v>
      </c>
      <c r="L210" s="141"/>
      <c r="N210" s="116">
        <f t="shared" si="97"/>
        <v>0.42072316003164811</v>
      </c>
      <c r="O210" s="117">
        <f t="shared" si="98"/>
        <v>2.7672647599940311E-2</v>
      </c>
      <c r="Q210" s="104"/>
      <c r="R210" s="104"/>
      <c r="S210" s="103"/>
      <c r="T210" s="117"/>
    </row>
    <row r="211" spans="1:20" s="112" customFormat="1" x14ac:dyDescent="0.2">
      <c r="B211" s="113" t="s">
        <v>6</v>
      </c>
      <c r="C211" s="94">
        <v>10098308</v>
      </c>
      <c r="D211" s="114">
        <f t="shared" si="96"/>
        <v>-2.855254607572888E-2</v>
      </c>
      <c r="E211" s="95">
        <v>8930549.4979999997</v>
      </c>
      <c r="F211" s="115">
        <f t="shared" si="93"/>
        <v>5.6622793442080877E-2</v>
      </c>
      <c r="G211" s="95">
        <v>9058096.4979999997</v>
      </c>
      <c r="H211" s="115">
        <f t="shared" si="94"/>
        <v>-1.9709130170208367E-2</v>
      </c>
      <c r="J211" s="95">
        <v>4107708</v>
      </c>
      <c r="K211" s="115">
        <f t="shared" si="95"/>
        <v>5.4255138126736657E-2</v>
      </c>
      <c r="L211" s="141"/>
      <c r="N211" s="116">
        <f t="shared" si="97"/>
        <v>0.40677190673922797</v>
      </c>
      <c r="O211" s="117">
        <f>(C211-G211)/C211</f>
        <v>0.10300849429429171</v>
      </c>
      <c r="Q211" s="104"/>
      <c r="R211" s="104"/>
      <c r="S211" s="103"/>
      <c r="T211" s="117"/>
    </row>
    <row r="212" spans="1:20" s="112" customFormat="1" x14ac:dyDescent="0.2">
      <c r="B212" s="113" t="s">
        <v>7</v>
      </c>
      <c r="C212" s="94">
        <v>10539641</v>
      </c>
      <c r="D212" s="114">
        <f t="shared" si="96"/>
        <v>-7.624045456127071E-2</v>
      </c>
      <c r="E212" s="122">
        <f>9831304.301+196801.85</f>
        <v>10028106.151000001</v>
      </c>
      <c r="F212" s="115">
        <f t="shared" si="93"/>
        <v>-1.4357260751528544E-2</v>
      </c>
      <c r="G212" s="122">
        <f>10107182.301+202181.85</f>
        <v>10309364.151000001</v>
      </c>
      <c r="H212" s="115">
        <f t="shared" si="94"/>
        <v>-5.4584760172709301E-2</v>
      </c>
      <c r="J212" s="122">
        <f>4186236+202730</f>
        <v>4388966</v>
      </c>
      <c r="K212" s="115">
        <f>(J212/J198)-1</f>
        <v>-5.1387569860475768E-2</v>
      </c>
      <c r="L212" s="141"/>
      <c r="N212" s="116">
        <f t="shared" si="97"/>
        <v>0.41642462015546827</v>
      </c>
      <c r="O212" s="117">
        <f t="shared" si="98"/>
        <v>2.1848642567616816E-2</v>
      </c>
      <c r="Q212" s="104"/>
      <c r="R212" s="104"/>
      <c r="S212" s="103"/>
      <c r="T212" s="117"/>
    </row>
    <row r="213" spans="1:20" s="112" customFormat="1" x14ac:dyDescent="0.2">
      <c r="B213" s="113" t="s">
        <v>8</v>
      </c>
      <c r="C213" s="94">
        <v>11211614</v>
      </c>
      <c r="D213" s="114">
        <f t="shared" si="96"/>
        <v>-3.7590046628530605E-2</v>
      </c>
      <c r="E213" s="122">
        <v>10051637.073999999</v>
      </c>
      <c r="F213" s="115">
        <f t="shared" si="93"/>
        <v>-5.8965244161671815E-2</v>
      </c>
      <c r="G213" s="122">
        <v>11047731.073999999</v>
      </c>
      <c r="H213" s="115">
        <f t="shared" si="94"/>
        <v>5.801723908886558E-2</v>
      </c>
      <c r="J213" s="122">
        <v>5385060</v>
      </c>
      <c r="K213" s="115">
        <f t="shared" si="95"/>
        <v>0.227456703856177</v>
      </c>
      <c r="L213" s="141"/>
      <c r="M213" s="141"/>
      <c r="N213" s="116">
        <f t="shared" si="97"/>
        <v>0.48031086336008355</v>
      </c>
      <c r="O213" s="117">
        <f>(C213-G213)/C213</f>
        <v>1.461724654452079E-2</v>
      </c>
      <c r="Q213" s="104"/>
      <c r="R213" s="117"/>
      <c r="S213" s="103"/>
      <c r="T213" s="117"/>
    </row>
    <row r="214" spans="1:20" s="112" customFormat="1" x14ac:dyDescent="0.2">
      <c r="B214" s="113" t="s">
        <v>9</v>
      </c>
      <c r="C214" s="94">
        <v>11325605</v>
      </c>
      <c r="D214" s="114">
        <f t="shared" si="96"/>
        <v>-1.7002475111962401E-2</v>
      </c>
      <c r="E214" s="122">
        <v>10489122.466</v>
      </c>
      <c r="F214" s="115">
        <f t="shared" si="93"/>
        <v>-6.347023303435062E-3</v>
      </c>
      <c r="G214" s="122">
        <v>10567032.466</v>
      </c>
      <c r="H214" s="115">
        <f t="shared" si="94"/>
        <v>-3.0089524138812163E-2</v>
      </c>
      <c r="J214" s="122">
        <v>5462970</v>
      </c>
      <c r="K214" s="115">
        <f t="shared" si="95"/>
        <v>0.15596394337586483</v>
      </c>
      <c r="L214" s="141"/>
      <c r="M214" s="141"/>
      <c r="N214" s="116">
        <f t="shared" si="97"/>
        <v>0.48235568872479662</v>
      </c>
      <c r="O214" s="104">
        <f t="shared" si="98"/>
        <v>6.6978544104266388E-2</v>
      </c>
      <c r="Q214" s="104"/>
      <c r="R214" s="117"/>
      <c r="S214" s="103"/>
      <c r="T214" s="117"/>
    </row>
    <row r="215" spans="1:20" s="112" customFormat="1" x14ac:dyDescent="0.2">
      <c r="B215" s="113" t="s">
        <v>10</v>
      </c>
      <c r="C215" s="94">
        <v>10530592</v>
      </c>
      <c r="D215" s="114">
        <f t="shared" si="96"/>
        <v>-1.2737316450246672E-2</v>
      </c>
      <c r="E215" s="122">
        <v>10748507.380000001</v>
      </c>
      <c r="F215" s="115">
        <f t="shared" si="93"/>
        <v>3.5159326939931068E-2</v>
      </c>
      <c r="G215" s="122">
        <v>9870682.3800000008</v>
      </c>
      <c r="H215" s="115">
        <f t="shared" si="94"/>
        <v>-4.5007003755167307E-2</v>
      </c>
      <c r="J215" s="122">
        <v>4585145</v>
      </c>
      <c r="K215" s="115">
        <f t="shared" si="95"/>
        <v>-1.9919689393835704E-2</v>
      </c>
      <c r="L215" s="141"/>
      <c r="M215" s="141"/>
      <c r="N215" s="116">
        <f t="shared" si="97"/>
        <v>0.43541189327247698</v>
      </c>
      <c r="O215" s="104">
        <f t="shared" si="98"/>
        <v>6.2665956481838744E-2</v>
      </c>
      <c r="Q215" s="104"/>
      <c r="R215" s="117"/>
      <c r="S215" s="103"/>
      <c r="T215" s="117"/>
    </row>
    <row r="216" spans="1:20" s="112" customFormat="1" x14ac:dyDescent="0.2">
      <c r="B216" s="113" t="s">
        <v>11</v>
      </c>
      <c r="C216" s="94">
        <v>9050810</v>
      </c>
      <c r="D216" s="114">
        <f t="shared" si="96"/>
        <v>-2.6786356572276238E-2</v>
      </c>
      <c r="E216" s="122">
        <v>9085583.0749999993</v>
      </c>
      <c r="F216" s="115">
        <f t="shared" si="93"/>
        <v>5.085205747065169E-3</v>
      </c>
      <c r="G216" s="122">
        <v>8483851.0749999993</v>
      </c>
      <c r="H216" s="115">
        <f t="shared" si="94"/>
        <v>9.2102521430053041E-3</v>
      </c>
      <c r="J216" s="122">
        <v>3983413</v>
      </c>
      <c r="K216" s="115">
        <f t="shared" si="95"/>
        <v>-1.5261250085596423E-2</v>
      </c>
      <c r="L216" s="141"/>
      <c r="M216" s="141"/>
      <c r="N216" s="116">
        <f t="shared" si="97"/>
        <v>0.44011674093257952</v>
      </c>
      <c r="O216" s="104">
        <f t="shared" si="98"/>
        <v>6.2641788414517674E-2</v>
      </c>
      <c r="Q216" s="104"/>
      <c r="R216" s="117"/>
      <c r="S216" s="103"/>
      <c r="T216" s="117"/>
    </row>
    <row r="217" spans="1:20" s="112" customFormat="1" x14ac:dyDescent="0.2">
      <c r="B217" s="125" t="s">
        <v>12</v>
      </c>
      <c r="C217" s="94">
        <v>8021393</v>
      </c>
      <c r="D217" s="114">
        <f t="shared" si="96"/>
        <v>2.6813614617750448E-2</v>
      </c>
      <c r="E217" s="122">
        <v>7544303.75</v>
      </c>
      <c r="F217" s="115">
        <f t="shared" si="93"/>
        <v>-5.6197873245879104E-2</v>
      </c>
      <c r="G217" s="122">
        <v>7586718</v>
      </c>
      <c r="H217" s="115">
        <f t="shared" si="94"/>
        <v>-8.2861221386824058E-3</v>
      </c>
      <c r="J217" s="122">
        <v>4025826.6809647102</v>
      </c>
      <c r="K217" s="115">
        <f t="shared" si="95"/>
        <v>8.7552173135362121E-2</v>
      </c>
      <c r="L217" s="141"/>
      <c r="M217" s="141"/>
      <c r="N217" s="103">
        <f t="shared" si="97"/>
        <v>0.50188622860950838</v>
      </c>
      <c r="O217" s="104">
        <f t="shared" si="98"/>
        <v>5.4189465595314928E-2</v>
      </c>
      <c r="Q217" s="104"/>
      <c r="R217" s="117"/>
      <c r="S217" s="103"/>
      <c r="T217" s="117"/>
    </row>
    <row r="218" spans="1:20" s="112" customFormat="1" x14ac:dyDescent="0.2">
      <c r="B218" s="113" t="s">
        <v>13</v>
      </c>
      <c r="C218" s="94">
        <v>7931422</v>
      </c>
      <c r="D218" s="114">
        <f t="shared" si="96"/>
        <v>-0.10757478037673618</v>
      </c>
      <c r="E218" s="122">
        <v>7595995.04</v>
      </c>
      <c r="F218" s="115">
        <f t="shared" si="93"/>
        <v>-5.863292588472746E-2</v>
      </c>
      <c r="G218" s="122">
        <v>7560800.04</v>
      </c>
      <c r="H218" s="115">
        <f t="shared" si="94"/>
        <v>-7.1113317726684167E-2</v>
      </c>
      <c r="J218" s="122">
        <v>3990632</v>
      </c>
      <c r="K218" s="115">
        <f t="shared" si="95"/>
        <v>5.7889465672814611E-2</v>
      </c>
      <c r="L218" s="141"/>
      <c r="M218" s="141"/>
      <c r="N218" s="103">
        <f>(J218/C218)</f>
        <v>0.50314205951971791</v>
      </c>
      <c r="O218" s="104">
        <f t="shared" si="98"/>
        <v>4.6728311770575306E-2</v>
      </c>
      <c r="Q218" s="104"/>
      <c r="R218" s="117"/>
      <c r="S218" s="103"/>
      <c r="T218" s="117"/>
    </row>
    <row r="219" spans="1:20" s="142" customFormat="1" x14ac:dyDescent="0.2">
      <c r="B219" s="143" t="s">
        <v>96</v>
      </c>
      <c r="C219" s="144">
        <f>SUM(C207:C218)</f>
        <v>111542271.5</v>
      </c>
      <c r="D219" s="145">
        <f t="shared" si="96"/>
        <v>-2.6711750791800437E-2</v>
      </c>
      <c r="E219" s="144">
        <f>SUM(E207:E218)</f>
        <v>105503201.81200001</v>
      </c>
      <c r="F219" s="146">
        <f t="shared" si="93"/>
        <v>-1.0336418150278637E-2</v>
      </c>
      <c r="G219" s="144">
        <f>SUM(G207:G218)</f>
        <v>105721576.06200001</v>
      </c>
      <c r="H219" s="146">
        <f t="shared" si="94"/>
        <v>-1.3319537962667605E-2</v>
      </c>
      <c r="J219" s="147">
        <f>SUM(J207:J218)</f>
        <v>48740060.680964708</v>
      </c>
      <c r="K219" s="146">
        <f t="shared" si="95"/>
        <v>9.2472721206850572E-2</v>
      </c>
      <c r="L219" s="146"/>
      <c r="M219" s="146"/>
      <c r="N219" s="110">
        <f t="shared" si="97"/>
        <v>0.43696492841249612</v>
      </c>
      <c r="O219" s="127">
        <f>AVERAGE(O207:O218)</f>
        <v>5.2641892667545896E-2</v>
      </c>
      <c r="Q219" s="127"/>
      <c r="R219" s="148"/>
      <c r="S219" s="103"/>
      <c r="T219" s="136"/>
    </row>
    <row r="220" spans="1:20" s="112" customFormat="1" x14ac:dyDescent="0.2">
      <c r="D220" s="149"/>
      <c r="T220" s="117"/>
    </row>
    <row r="221" spans="1:20" s="112" customFormat="1" x14ac:dyDescent="0.2">
      <c r="A221" s="112">
        <v>2012</v>
      </c>
      <c r="B221" s="113" t="s">
        <v>2</v>
      </c>
      <c r="C221" s="94">
        <v>7979304</v>
      </c>
      <c r="D221" s="114">
        <f>(C221/C207)-1</f>
        <v>7.1358898809104065E-3</v>
      </c>
      <c r="E221" s="95">
        <v>7998375.6989999991</v>
      </c>
      <c r="F221" s="115">
        <f t="shared" ref="F221:F233" si="99">(E221/E207)-1</f>
        <v>-4.6724485089608248E-2</v>
      </c>
      <c r="G221" s="95">
        <v>7519892.1339999996</v>
      </c>
      <c r="H221" s="115">
        <f t="shared" ref="H221:H233" si="100">(G221/G207)-1</f>
        <v>-8.1029800970052746E-3</v>
      </c>
      <c r="J221" s="95">
        <v>3512321</v>
      </c>
      <c r="K221" s="115">
        <f t="shared" ref="K221:K233" si="101">(J221/J207)-1</f>
        <v>0.18532631291914603</v>
      </c>
      <c r="L221" s="141"/>
      <c r="M221" s="141"/>
      <c r="N221" s="116">
        <f t="shared" ref="N221:N233" si="102">(J221/C221)</f>
        <v>0.44017886773081966</v>
      </c>
      <c r="O221" s="104">
        <f t="shared" ref="O221:O232" si="103">(C221-G221)/C221</f>
        <v>5.7575430889711732E-2</v>
      </c>
      <c r="Q221" s="117"/>
      <c r="R221" s="117"/>
      <c r="S221" s="103"/>
      <c r="T221" s="117"/>
    </row>
    <row r="222" spans="1:20" s="112" customFormat="1" x14ac:dyDescent="0.2">
      <c r="B222" s="113" t="s">
        <v>3</v>
      </c>
      <c r="C222" s="94">
        <v>7702146</v>
      </c>
      <c r="D222" s="114">
        <f t="shared" ref="D222:D233" si="104">(C222/C208)-1</f>
        <v>6.1820581089667481E-2</v>
      </c>
      <c r="E222" s="95">
        <v>7127076.0449999999</v>
      </c>
      <c r="F222" s="115">
        <f t="shared" si="99"/>
        <v>6.4790347990224539E-3</v>
      </c>
      <c r="G222" s="95">
        <v>7280572</v>
      </c>
      <c r="H222" s="115">
        <f t="shared" si="100"/>
        <v>7.054597735004875E-2</v>
      </c>
      <c r="J222" s="95">
        <v>3665817</v>
      </c>
      <c r="K222" s="115">
        <f t="shared" si="101"/>
        <v>0.36642780942412601</v>
      </c>
      <c r="L222" s="141"/>
      <c r="M222" s="141"/>
      <c r="N222" s="116">
        <f t="shared" si="102"/>
        <v>0.47594748268859094</v>
      </c>
      <c r="O222" s="104">
        <f t="shared" si="103"/>
        <v>5.4734615521440391E-2</v>
      </c>
      <c r="Q222" s="117"/>
      <c r="R222" s="117"/>
      <c r="S222" s="103"/>
      <c r="T222" s="117"/>
    </row>
    <row r="223" spans="1:20" s="112" customFormat="1" x14ac:dyDescent="0.2">
      <c r="B223" s="113" t="s">
        <v>4</v>
      </c>
      <c r="C223" s="94">
        <v>8639929</v>
      </c>
      <c r="D223" s="114">
        <f t="shared" si="104"/>
        <v>5.4149120501154391E-2</v>
      </c>
      <c r="E223" s="95">
        <v>7624983.318</v>
      </c>
      <c r="F223" s="115">
        <f t="shared" si="99"/>
        <v>6.5653628218881543E-2</v>
      </c>
      <c r="G223" s="95">
        <v>8149116.318</v>
      </c>
      <c r="H223" s="115">
        <f t="shared" si="100"/>
        <v>6.431455372267969E-2</v>
      </c>
      <c r="J223" s="95">
        <v>4189950</v>
      </c>
      <c r="K223" s="115">
        <f t="shared" si="101"/>
        <v>0.31584112614733129</v>
      </c>
      <c r="L223" s="141"/>
      <c r="M223" s="141"/>
      <c r="N223" s="116">
        <f t="shared" si="102"/>
        <v>0.48495190180382269</v>
      </c>
      <c r="O223" s="104">
        <f t="shared" si="103"/>
        <v>5.6807490200440305E-2</v>
      </c>
      <c r="Q223" s="117"/>
      <c r="R223" s="117"/>
      <c r="S223" s="103"/>
      <c r="T223" s="117"/>
    </row>
    <row r="224" spans="1:20" s="112" customFormat="1" x14ac:dyDescent="0.2">
      <c r="B224" s="113" t="s">
        <v>5</v>
      </c>
      <c r="C224" s="94">
        <v>8509236</v>
      </c>
      <c r="D224" s="114">
        <f t="shared" si="104"/>
        <v>-0.10053069225715716</v>
      </c>
      <c r="E224" s="95">
        <v>8237156.5350000001</v>
      </c>
      <c r="F224" s="115">
        <f t="shared" si="99"/>
        <v>-1.9686040654019354E-2</v>
      </c>
      <c r="G224" s="95">
        <v>8016770.5350000001</v>
      </c>
      <c r="H224" s="115">
        <f t="shared" si="100"/>
        <v>-0.12846921997083494</v>
      </c>
      <c r="J224" s="95">
        <v>3969564</v>
      </c>
      <c r="K224" s="115">
        <f t="shared" si="101"/>
        <v>-2.6624551117404582E-3</v>
      </c>
      <c r="L224" s="141"/>
      <c r="M224" s="141"/>
      <c r="N224" s="116">
        <f t="shared" si="102"/>
        <v>0.46650063530968</v>
      </c>
      <c r="O224" s="104">
        <f t="shared" si="103"/>
        <v>5.7874228074059744E-2</v>
      </c>
      <c r="Q224" s="117"/>
      <c r="R224" s="117"/>
      <c r="S224" s="103"/>
      <c r="T224" s="117"/>
    </row>
    <row r="225" spans="1:20" s="112" customFormat="1" x14ac:dyDescent="0.2">
      <c r="B225" s="113" t="s">
        <v>6</v>
      </c>
      <c r="C225" s="94">
        <v>9894790</v>
      </c>
      <c r="D225" s="114">
        <f t="shared" si="104"/>
        <v>-2.0153673268828776E-2</v>
      </c>
      <c r="E225" s="95">
        <v>8382089.8550000004</v>
      </c>
      <c r="F225" s="115">
        <f t="shared" si="99"/>
        <v>-6.1413874154421011E-2</v>
      </c>
      <c r="G225" s="95">
        <v>9321939.8550000004</v>
      </c>
      <c r="H225" s="115">
        <f t="shared" si="100"/>
        <v>2.9127903092913243E-2</v>
      </c>
      <c r="J225" s="95">
        <v>4909414</v>
      </c>
      <c r="K225" s="115">
        <f t="shared" si="101"/>
        <v>0.19517112706161188</v>
      </c>
      <c r="L225" s="141"/>
      <c r="M225" s="141"/>
      <c r="N225" s="116">
        <f t="shared" si="102"/>
        <v>0.49616151530249758</v>
      </c>
      <c r="O225" s="104">
        <f t="shared" si="103"/>
        <v>5.7894118520958965E-2</v>
      </c>
      <c r="Q225" s="117"/>
      <c r="R225" s="117"/>
      <c r="S225" s="103"/>
      <c r="T225" s="117"/>
    </row>
    <row r="226" spans="1:20" s="112" customFormat="1" x14ac:dyDescent="0.2">
      <c r="B226" s="113" t="s">
        <v>7</v>
      </c>
      <c r="C226" s="94">
        <v>10242699</v>
      </c>
      <c r="D226" s="114">
        <f t="shared" si="104"/>
        <v>-2.8173824895933341E-2</v>
      </c>
      <c r="E226" s="95">
        <v>9760441.682</v>
      </c>
      <c r="F226" s="115">
        <f t="shared" si="99"/>
        <v>-2.6691427570629478E-2</v>
      </c>
      <c r="G226" s="95">
        <v>9643564.682</v>
      </c>
      <c r="H226" s="115">
        <f t="shared" si="100"/>
        <v>-6.4582010999719941E-2</v>
      </c>
      <c r="J226" s="95">
        <v>4792537</v>
      </c>
      <c r="K226" s="115">
        <f t="shared" si="101"/>
        <v>9.1951270527044437E-2</v>
      </c>
      <c r="L226" s="141"/>
      <c r="M226" s="141"/>
      <c r="N226" s="116">
        <f t="shared" si="102"/>
        <v>0.46789786559187185</v>
      </c>
      <c r="O226" s="104">
        <f t="shared" si="103"/>
        <v>5.8493793286320331E-2</v>
      </c>
      <c r="Q226" s="117"/>
      <c r="R226" s="117"/>
      <c r="S226" s="103"/>
      <c r="T226" s="117"/>
    </row>
    <row r="227" spans="1:20" s="112" customFormat="1" x14ac:dyDescent="0.2">
      <c r="B227" s="113" t="s">
        <v>8</v>
      </c>
      <c r="C227" s="94">
        <v>11225750</v>
      </c>
      <c r="D227" s="114">
        <f t="shared" si="104"/>
        <v>1.2608354158465396E-3</v>
      </c>
      <c r="E227" s="95">
        <v>10162616.488999998</v>
      </c>
      <c r="F227" s="115">
        <f t="shared" si="99"/>
        <v>1.1040929371302521E-2</v>
      </c>
      <c r="G227" s="95">
        <v>10544138.489</v>
      </c>
      <c r="H227" s="115">
        <f t="shared" si="100"/>
        <v>-4.5583349343573887E-2</v>
      </c>
      <c r="J227" s="95">
        <v>5174059</v>
      </c>
      <c r="K227" s="115">
        <f t="shared" si="101"/>
        <v>-3.9182664631406183E-2</v>
      </c>
      <c r="L227" s="141"/>
      <c r="M227" s="141"/>
      <c r="N227" s="116">
        <f t="shared" si="102"/>
        <v>0.4609098723915997</v>
      </c>
      <c r="O227" s="104">
        <f t="shared" si="103"/>
        <v>6.0718572122129916E-2</v>
      </c>
      <c r="Q227" s="117"/>
      <c r="R227" s="117"/>
      <c r="S227" s="103"/>
      <c r="T227" s="117"/>
    </row>
    <row r="228" spans="1:20" s="112" customFormat="1" x14ac:dyDescent="0.2">
      <c r="B228" s="113" t="s">
        <v>9</v>
      </c>
      <c r="C228" s="94">
        <v>11202980</v>
      </c>
      <c r="D228" s="114">
        <f t="shared" si="104"/>
        <v>-1.0827236160893872E-2</v>
      </c>
      <c r="E228" s="95">
        <v>10482002.429000001</v>
      </c>
      <c r="F228" s="115">
        <f t="shared" si="99"/>
        <v>-6.78801970620313E-4</v>
      </c>
      <c r="G228" s="95">
        <v>10514843.429</v>
      </c>
      <c r="H228" s="115">
        <f t="shared" si="100"/>
        <v>-4.9388546091744256E-3</v>
      </c>
      <c r="J228" s="95">
        <v>5206900</v>
      </c>
      <c r="K228" s="115">
        <f t="shared" si="101"/>
        <v>-4.6873770128702863E-2</v>
      </c>
      <c r="L228" s="141"/>
      <c r="M228" s="141"/>
      <c r="N228" s="116">
        <f t="shared" si="102"/>
        <v>0.46477812153552001</v>
      </c>
      <c r="O228" s="104">
        <f t="shared" si="103"/>
        <v>6.1424421984150684E-2</v>
      </c>
      <c r="Q228" s="117"/>
      <c r="R228" s="117"/>
      <c r="S228" s="103"/>
      <c r="T228" s="117"/>
    </row>
    <row r="229" spans="1:20" s="112" customFormat="1" x14ac:dyDescent="0.2">
      <c r="B229" s="113" t="s">
        <v>10</v>
      </c>
      <c r="C229" s="150">
        <v>10233593</v>
      </c>
      <c r="D229" s="114">
        <f t="shared" si="104"/>
        <v>-2.8203447631434231E-2</v>
      </c>
      <c r="E229" s="151">
        <v>10073713.599999998</v>
      </c>
      <c r="F229" s="115">
        <f t="shared" si="99"/>
        <v>-6.278023135152766E-2</v>
      </c>
      <c r="G229" s="151">
        <v>9577272.0368759073</v>
      </c>
      <c r="H229" s="115">
        <f t="shared" si="100"/>
        <v>-2.9725436583655229E-2</v>
      </c>
      <c r="J229" s="151">
        <v>4710458.2597387042</v>
      </c>
      <c r="K229" s="115">
        <f t="shared" si="101"/>
        <v>2.733027194095361E-2</v>
      </c>
      <c r="L229" s="141"/>
      <c r="M229" s="141"/>
      <c r="N229" s="116">
        <f t="shared" si="102"/>
        <v>0.46029368763626854</v>
      </c>
      <c r="O229" s="104">
        <f t="shared" si="103"/>
        <v>6.4133971628937428E-2</v>
      </c>
      <c r="Q229" s="117"/>
      <c r="R229" s="117"/>
      <c r="S229" s="103"/>
      <c r="T229" s="117"/>
    </row>
    <row r="230" spans="1:20" s="112" customFormat="1" x14ac:dyDescent="0.2">
      <c r="B230" s="113" t="s">
        <v>11</v>
      </c>
      <c r="C230" s="150">
        <v>9654295</v>
      </c>
      <c r="D230" s="114">
        <f t="shared" si="104"/>
        <v>6.6677457597717815E-2</v>
      </c>
      <c r="E230" s="151">
        <v>9501696.9530000016</v>
      </c>
      <c r="F230" s="115">
        <f t="shared" si="99"/>
        <v>4.579935867242102E-2</v>
      </c>
      <c r="G230" s="151">
        <v>9109917.993448345</v>
      </c>
      <c r="H230" s="115">
        <f t="shared" si="100"/>
        <v>7.3795133001948177E-2</v>
      </c>
      <c r="J230" s="151">
        <v>4318679.2991870502</v>
      </c>
      <c r="K230" s="115">
        <f t="shared" si="101"/>
        <v>8.4165588450670459E-2</v>
      </c>
      <c r="L230" s="141"/>
      <c r="M230" s="141"/>
      <c r="N230" s="116">
        <f t="shared" si="102"/>
        <v>0.44733243589377064</v>
      </c>
      <c r="O230" s="104">
        <f t="shared" si="103"/>
        <v>5.6387028421200615E-2</v>
      </c>
      <c r="Q230" s="117"/>
      <c r="R230" s="117"/>
      <c r="S230" s="103"/>
      <c r="T230" s="117"/>
    </row>
    <row r="231" spans="1:20" s="112" customFormat="1" x14ac:dyDescent="0.2">
      <c r="B231" s="125" t="s">
        <v>12</v>
      </c>
      <c r="C231" s="150">
        <v>7423333</v>
      </c>
      <c r="D231" s="114">
        <f t="shared" si="104"/>
        <v>-7.455812226130798E-2</v>
      </c>
      <c r="E231" s="151">
        <v>7764955.9010000005</v>
      </c>
      <c r="F231" s="115">
        <f t="shared" si="99"/>
        <v>2.9247516843419863E-2</v>
      </c>
      <c r="G231" s="151">
        <v>7016295.9009999996</v>
      </c>
      <c r="H231" s="115">
        <f t="shared" si="100"/>
        <v>-7.5186938409995019E-2</v>
      </c>
      <c r="J231" s="151">
        <v>3570019</v>
      </c>
      <c r="K231" s="115">
        <f t="shared" si="101"/>
        <v>-0.11322089028817428</v>
      </c>
      <c r="L231" s="141"/>
      <c r="M231" s="141"/>
      <c r="N231" s="103">
        <f t="shared" si="102"/>
        <v>0.48091861162634086</v>
      </c>
      <c r="O231" s="104">
        <f>(C231-G231)/C231</f>
        <v>5.4832121770638662E-2</v>
      </c>
      <c r="Q231" s="117"/>
      <c r="R231" s="117"/>
      <c r="S231" s="103"/>
      <c r="T231" s="117"/>
    </row>
    <row r="232" spans="1:20" s="112" customFormat="1" x14ac:dyDescent="0.2">
      <c r="B232" s="113" t="s">
        <v>13</v>
      </c>
      <c r="C232" s="150">
        <v>8157450</v>
      </c>
      <c r="D232" s="114">
        <f t="shared" si="104"/>
        <v>2.8497790181886584E-2</v>
      </c>
      <c r="E232" s="151">
        <v>7347612.4800000004</v>
      </c>
      <c r="F232" s="115">
        <f t="shared" si="99"/>
        <v>-3.2699147207447266E-2</v>
      </c>
      <c r="G232" s="151">
        <v>7675796.0393483303</v>
      </c>
      <c r="H232" s="115">
        <f t="shared" si="100"/>
        <v>1.5209501473382403E-2</v>
      </c>
      <c r="J232" s="151">
        <v>3898202.9981539389</v>
      </c>
      <c r="K232" s="115">
        <f t="shared" si="101"/>
        <v>-2.3161494682060635E-2</v>
      </c>
      <c r="L232" s="141"/>
      <c r="M232" s="141"/>
      <c r="N232" s="103">
        <f t="shared" si="102"/>
        <v>0.477870290121783</v>
      </c>
      <c r="O232" s="104">
        <f t="shared" si="103"/>
        <v>5.9044672128136813E-2</v>
      </c>
      <c r="Q232" s="117"/>
      <c r="R232" s="117"/>
      <c r="S232" s="103"/>
      <c r="T232" s="117"/>
    </row>
    <row r="233" spans="1:20" s="142" customFormat="1" x14ac:dyDescent="0.2">
      <c r="B233" s="143" t="s">
        <v>96</v>
      </c>
      <c r="C233" s="144">
        <f>SUM(C221:C232)</f>
        <v>110865505</v>
      </c>
      <c r="D233" s="145">
        <f t="shared" si="104"/>
        <v>-6.067354473770048E-3</v>
      </c>
      <c r="E233" s="144">
        <f>SUM(E221:E232)</f>
        <v>104462720.98599999</v>
      </c>
      <c r="F233" s="146">
        <f t="shared" si="99"/>
        <v>-9.8620781941205493E-3</v>
      </c>
      <c r="G233" s="144">
        <f>SUM(G221:G232)</f>
        <v>104370119.41267258</v>
      </c>
      <c r="H233" s="146">
        <f t="shared" si="100"/>
        <v>-1.2783167823140151E-2</v>
      </c>
      <c r="J233" s="147">
        <f>SUM(J221:J232)</f>
        <v>51917921.557079695</v>
      </c>
      <c r="K233" s="146">
        <f t="shared" si="101"/>
        <v>6.5200183005847068E-2</v>
      </c>
      <c r="L233" s="146"/>
      <c r="M233" s="146"/>
      <c r="N233" s="110">
        <f t="shared" si="102"/>
        <v>0.46829644222591776</v>
      </c>
      <c r="O233" s="127">
        <f>AVERAGE(O221:O232)</f>
        <v>5.8326705379010461E-2</v>
      </c>
      <c r="Q233" s="148"/>
      <c r="R233" s="148"/>
      <c r="S233" s="103"/>
      <c r="T233" s="152"/>
    </row>
    <row r="234" spans="1:20" s="112" customFormat="1" x14ac:dyDescent="0.2">
      <c r="D234" s="149"/>
      <c r="T234" s="117"/>
    </row>
    <row r="235" spans="1:20" s="112" customFormat="1" x14ac:dyDescent="0.2">
      <c r="A235" s="112">
        <v>2013</v>
      </c>
      <c r="B235" s="113" t="s">
        <v>2</v>
      </c>
      <c r="C235" s="150">
        <v>8088864</v>
      </c>
      <c r="D235" s="114">
        <f t="shared" ref="D235:D247" si="105">(C235/C221)-1</f>
        <v>1.3730520857458295E-2</v>
      </c>
      <c r="E235" s="95">
        <v>7849218.6409999989</v>
      </c>
      <c r="F235" s="115">
        <f t="shared" ref="F235:F247" si="106">(E235/E221)-1</f>
        <v>-1.8648418580618609E-2</v>
      </c>
      <c r="G235" s="95">
        <v>7611099.4071988072</v>
      </c>
      <c r="H235" s="115">
        <f t="shared" ref="H235:H246" si="107">(G235/G221)-1</f>
        <v>1.2128800729258815E-2</v>
      </c>
      <c r="I235" s="95"/>
      <c r="J235" s="95">
        <v>3660083.7643527468</v>
      </c>
      <c r="K235" s="115">
        <f t="shared" ref="K235:K247" si="108">(J235/J221)-1</f>
        <v>4.2069834833646125E-2</v>
      </c>
      <c r="L235" s="141"/>
      <c r="M235" s="141"/>
      <c r="N235" s="116">
        <f>(J235/C235)</f>
        <v>0.45248427521500506</v>
      </c>
      <c r="O235" s="104">
        <f>(C235-G235)/C235</f>
        <v>5.906448579197187E-2</v>
      </c>
      <c r="Q235" s="117">
        <f>+N235</f>
        <v>0.45248427521500506</v>
      </c>
      <c r="R235" s="117"/>
      <c r="S235" s="103"/>
      <c r="T235" s="117"/>
    </row>
    <row r="236" spans="1:20" s="112" customFormat="1" x14ac:dyDescent="0.2">
      <c r="B236" s="113" t="s">
        <v>3</v>
      </c>
      <c r="C236" s="150">
        <v>7467802</v>
      </c>
      <c r="D236" s="114">
        <f t="shared" si="105"/>
        <v>-3.0425806002638778E-2</v>
      </c>
      <c r="E236" s="95">
        <v>7277962.8560000006</v>
      </c>
      <c r="F236" s="115">
        <f t="shared" si="106"/>
        <v>2.1170927607241596E-2</v>
      </c>
      <c r="G236" s="95">
        <v>7056147.7844819063</v>
      </c>
      <c r="H236" s="115">
        <f t="shared" si="107"/>
        <v>-3.0825080161022145E-2</v>
      </c>
      <c r="I236" s="95"/>
      <c r="J236" s="95">
        <v>3438268.692834653</v>
      </c>
      <c r="K236" s="115">
        <f t="shared" si="108"/>
        <v>-6.2073013236980223E-2</v>
      </c>
      <c r="L236" s="141"/>
      <c r="M236" s="141"/>
      <c r="N236" s="116">
        <f t="shared" ref="N236:N244" si="109">(J236/C236)</f>
        <v>0.4604124068681324</v>
      </c>
      <c r="O236" s="104">
        <f t="shared" ref="O236:O245" si="110">(C236-G236)/C236</f>
        <v>5.5123879224180508E-2</v>
      </c>
      <c r="Q236" s="117">
        <f>+N236</f>
        <v>0.4604124068681324</v>
      </c>
      <c r="R236" s="117"/>
      <c r="S236" s="103"/>
      <c r="T236" s="117"/>
    </row>
    <row r="237" spans="1:20" s="112" customFormat="1" x14ac:dyDescent="0.2">
      <c r="B237" s="113" t="s">
        <v>4</v>
      </c>
      <c r="C237" s="150">
        <v>7936038</v>
      </c>
      <c r="D237" s="114">
        <f t="shared" si="105"/>
        <v>-8.1469535224189871E-2</v>
      </c>
      <c r="E237" s="95">
        <v>7135972.1429999983</v>
      </c>
      <c r="F237" s="115">
        <f t="shared" si="106"/>
        <v>-6.4132753424602562E-2</v>
      </c>
      <c r="G237" s="95">
        <v>7490007.1541589769</v>
      </c>
      <c r="H237" s="115">
        <f t="shared" si="107"/>
        <v>-8.0881059751860995E-2</v>
      </c>
      <c r="I237" s="95"/>
      <c r="J237" s="95">
        <v>3792303.7039936292</v>
      </c>
      <c r="K237" s="115">
        <f t="shared" si="108"/>
        <v>-9.490478311349082E-2</v>
      </c>
      <c r="L237" s="141"/>
      <c r="M237" s="141"/>
      <c r="N237" s="116">
        <f t="shared" si="109"/>
        <v>0.47785856166435053</v>
      </c>
      <c r="O237" s="104">
        <f>(C237-G237)/C237</f>
        <v>5.6203214480704748E-2</v>
      </c>
      <c r="Q237" s="117">
        <f t="shared" ref="Q237:Q239" si="111">+N237</f>
        <v>0.47785856166435053</v>
      </c>
      <c r="R237" s="117"/>
      <c r="S237" s="103"/>
      <c r="T237" s="117"/>
    </row>
    <row r="238" spans="1:20" s="112" customFormat="1" x14ac:dyDescent="0.2">
      <c r="B238" s="113" t="s">
        <v>5</v>
      </c>
      <c r="C238" s="150">
        <v>8967220</v>
      </c>
      <c r="D238" s="114">
        <f t="shared" si="105"/>
        <v>5.382198824900386E-2</v>
      </c>
      <c r="E238" s="95">
        <v>7842667.8329999987</v>
      </c>
      <c r="F238" s="115">
        <f t="shared" si="106"/>
        <v>-4.789136886300549E-2</v>
      </c>
      <c r="G238" s="95">
        <v>8456993.2930165064</v>
      </c>
      <c r="H238" s="115">
        <f t="shared" si="107"/>
        <v>5.4912730268948051E-2</v>
      </c>
      <c r="I238" s="95"/>
      <c r="J238" s="95">
        <v>4406629.1640101355</v>
      </c>
      <c r="K238" s="115">
        <f t="shared" si="108"/>
        <v>0.11010407289317814</v>
      </c>
      <c r="L238" s="141"/>
      <c r="M238" s="141"/>
      <c r="N238" s="116">
        <f t="shared" si="109"/>
        <v>0.49141530641716558</v>
      </c>
      <c r="O238" s="104">
        <f t="shared" si="110"/>
        <v>5.6899095481486306E-2</v>
      </c>
      <c r="Q238" s="117">
        <f t="shared" si="111"/>
        <v>0.49141530641716558</v>
      </c>
      <c r="R238" s="117"/>
      <c r="S238" s="103"/>
      <c r="T238" s="117"/>
    </row>
    <row r="239" spans="1:20" s="112" customFormat="1" x14ac:dyDescent="0.2">
      <c r="B239" s="113" t="s">
        <v>6</v>
      </c>
      <c r="C239" s="150">
        <v>9493988</v>
      </c>
      <c r="D239" s="114">
        <f t="shared" si="105"/>
        <v>-4.0506367492387452E-2</v>
      </c>
      <c r="E239" s="95">
        <v>8805291.2290000003</v>
      </c>
      <c r="F239" s="115">
        <f t="shared" si="106"/>
        <v>5.0488766085889258E-2</v>
      </c>
      <c r="G239" s="95">
        <v>8945753.8500581104</v>
      </c>
      <c r="H239" s="115">
        <f t="shared" si="107"/>
        <v>-4.0354905823610898E-2</v>
      </c>
      <c r="I239" s="95"/>
      <c r="J239" s="95">
        <v>4547091.7850682493</v>
      </c>
      <c r="K239" s="115">
        <f t="shared" si="108"/>
        <v>-7.3801519882362832E-2</v>
      </c>
      <c r="L239" s="141"/>
      <c r="M239" s="141"/>
      <c r="N239" s="116">
        <f t="shared" si="109"/>
        <v>0.4789443366758257</v>
      </c>
      <c r="O239" s="104">
        <f t="shared" si="110"/>
        <v>5.7745401610144187E-2</v>
      </c>
      <c r="Q239" s="117">
        <f t="shared" si="111"/>
        <v>0.4789443366758257</v>
      </c>
      <c r="R239" s="117"/>
      <c r="S239" s="103"/>
      <c r="T239" s="117"/>
    </row>
    <row r="240" spans="1:20" s="112" customFormat="1" x14ac:dyDescent="0.2">
      <c r="B240" s="113" t="s">
        <v>7</v>
      </c>
      <c r="C240" s="150">
        <v>10459525</v>
      </c>
      <c r="D240" s="114">
        <f t="shared" si="105"/>
        <v>2.1168834503483946E-2</v>
      </c>
      <c r="E240" s="95">
        <v>9306491.7720000017</v>
      </c>
      <c r="F240" s="115">
        <f t="shared" si="106"/>
        <v>-4.6509156531016727E-2</v>
      </c>
      <c r="G240" s="83">
        <v>9826784.015493229</v>
      </c>
      <c r="H240" s="115">
        <f t="shared" si="107"/>
        <v>1.8999129423087124E-2</v>
      </c>
      <c r="I240" s="95"/>
      <c r="J240" s="95">
        <v>5067384.0285614785</v>
      </c>
      <c r="K240" s="115">
        <f t="shared" si="108"/>
        <v>5.7348963307216616E-2</v>
      </c>
      <c r="L240" s="141"/>
      <c r="M240" s="141"/>
      <c r="N240" s="116">
        <f>(J240/C240)</f>
        <v>0.48447554057774883</v>
      </c>
      <c r="O240" s="104">
        <f t="shared" si="110"/>
        <v>6.0494237023839131E-2</v>
      </c>
      <c r="Q240" s="117">
        <f>+N240</f>
        <v>0.48447554057774883</v>
      </c>
      <c r="R240" s="117"/>
      <c r="S240" s="103"/>
      <c r="T240" s="117"/>
    </row>
    <row r="241" spans="1:20" s="112" customFormat="1" x14ac:dyDescent="0.2">
      <c r="B241" s="113" t="s">
        <v>8</v>
      </c>
      <c r="C241" s="150">
        <v>10649066</v>
      </c>
      <c r="D241" s="114">
        <f t="shared" si="105"/>
        <v>-5.1371534195933433E-2</v>
      </c>
      <c r="E241" s="83">
        <v>9913331.1730000004</v>
      </c>
      <c r="F241" s="115">
        <f t="shared" si="106"/>
        <v>-2.452963921937068E-2</v>
      </c>
      <c r="G241" s="83">
        <v>10012460.234385531</v>
      </c>
      <c r="H241" s="115">
        <f t="shared" si="107"/>
        <v>-5.0424058368460645E-2</v>
      </c>
      <c r="I241" s="95"/>
      <c r="J241" s="83">
        <v>5166513.0899470085</v>
      </c>
      <c r="K241" s="115">
        <f t="shared" si="108"/>
        <v>-1.4584120615925844E-3</v>
      </c>
      <c r="L241" s="141"/>
      <c r="M241" s="141"/>
      <c r="N241" s="116">
        <f>(J241/C241)</f>
        <v>0.48516114839996377</v>
      </c>
      <c r="O241" s="104">
        <f t="shared" si="110"/>
        <v>5.9780431975392831E-2</v>
      </c>
      <c r="Q241" s="117">
        <f t="shared" ref="Q241:Q246" si="112">+N241</f>
        <v>0.48516114839996377</v>
      </c>
      <c r="R241" s="117"/>
      <c r="S241" s="103"/>
      <c r="T241" s="153"/>
    </row>
    <row r="242" spans="1:20" s="112" customFormat="1" x14ac:dyDescent="0.2">
      <c r="B242" s="113" t="s">
        <v>9</v>
      </c>
      <c r="C242" s="150">
        <v>11392218</v>
      </c>
      <c r="D242" s="154">
        <f t="shared" si="105"/>
        <v>1.6891755586460055E-2</v>
      </c>
      <c r="E242" s="83">
        <v>10456021.327</v>
      </c>
      <c r="F242" s="155">
        <f t="shared" si="106"/>
        <v>-2.4786391890275761E-3</v>
      </c>
      <c r="G242" s="83">
        <v>10731202.81390097</v>
      </c>
      <c r="H242" s="155">
        <f t="shared" si="107"/>
        <v>2.0576567436491722E-2</v>
      </c>
      <c r="I242" s="83"/>
      <c r="J242" s="95">
        <v>5441694.5768479779</v>
      </c>
      <c r="K242" s="115">
        <f>(J242/J228)-1</f>
        <v>4.509296833969878E-2</v>
      </c>
      <c r="L242" s="141"/>
      <c r="M242" s="141"/>
      <c r="N242" s="116">
        <f t="shared" si="109"/>
        <v>0.47766770060474423</v>
      </c>
      <c r="O242" s="104">
        <f>(C242-G242)/C242</f>
        <v>5.8023396857313482E-2</v>
      </c>
      <c r="Q242" s="117">
        <f t="shared" si="112"/>
        <v>0.47766770060474423</v>
      </c>
      <c r="R242" s="117"/>
      <c r="S242" s="103"/>
      <c r="T242" s="153"/>
    </row>
    <row r="243" spans="1:20" s="112" customFormat="1" x14ac:dyDescent="0.2">
      <c r="B243" s="113" t="s">
        <v>10</v>
      </c>
      <c r="C243" s="150">
        <v>10228764</v>
      </c>
      <c r="D243" s="114">
        <f t="shared" si="105"/>
        <v>-4.7187727712050265E-4</v>
      </c>
      <c r="E243" s="83">
        <v>10595317.182</v>
      </c>
      <c r="F243" s="115">
        <f t="shared" si="106"/>
        <v>5.1778678917375753E-2</v>
      </c>
      <c r="G243" s="83">
        <v>9633417.9343469888</v>
      </c>
      <c r="H243" s="115">
        <f t="shared" si="107"/>
        <v>5.8624102202484707E-3</v>
      </c>
      <c r="I243" s="95"/>
      <c r="J243" s="83">
        <v>4479795.3281949656</v>
      </c>
      <c r="K243" s="115">
        <f>(J243/J229)-1</f>
        <v>-4.8968257189595299E-2</v>
      </c>
      <c r="L243" s="141"/>
      <c r="M243" s="141"/>
      <c r="N243" s="116">
        <f>(J243/C243)</f>
        <v>0.43796057159936091</v>
      </c>
      <c r="O243" s="104">
        <f>(C243-G243)/C243</f>
        <v>5.8203128516115067E-2</v>
      </c>
      <c r="Q243" s="117">
        <f t="shared" si="112"/>
        <v>0.43796057159936091</v>
      </c>
      <c r="R243" s="117"/>
      <c r="S243" s="103"/>
      <c r="T243" s="153"/>
    </row>
    <row r="244" spans="1:20" s="112" customFormat="1" x14ac:dyDescent="0.2">
      <c r="B244" s="113" t="s">
        <v>11</v>
      </c>
      <c r="C244" s="150">
        <v>9968681</v>
      </c>
      <c r="D244" s="114">
        <f t="shared" si="105"/>
        <v>3.2564366429656433E-2</v>
      </c>
      <c r="E244" s="83">
        <v>9259377.8110000007</v>
      </c>
      <c r="F244" s="115">
        <f t="shared" si="106"/>
        <v>-2.5502722639822006E-2</v>
      </c>
      <c r="G244" s="83">
        <v>9390018.3639156092</v>
      </c>
      <c r="H244" s="115">
        <f t="shared" si="107"/>
        <v>3.0746749934379869E-2</v>
      </c>
      <c r="I244" s="95"/>
      <c r="J244" s="83">
        <v>4610435.8811105751</v>
      </c>
      <c r="K244" s="115">
        <f>(J244/J230)-1</f>
        <v>6.7556899160918338E-2</v>
      </c>
      <c r="L244" s="141"/>
      <c r="M244" s="141"/>
      <c r="N244" s="116">
        <f t="shared" si="109"/>
        <v>0.46249206701574413</v>
      </c>
      <c r="O244" s="104">
        <f>(C244-G244)/C244</f>
        <v>5.8048064341149126E-2</v>
      </c>
      <c r="Q244" s="117">
        <f t="shared" si="112"/>
        <v>0.46249206701574413</v>
      </c>
      <c r="R244" s="117"/>
      <c r="S244" s="103"/>
      <c r="T244" s="153"/>
    </row>
    <row r="245" spans="1:20" s="112" customFormat="1" x14ac:dyDescent="0.2">
      <c r="B245" s="125" t="s">
        <v>12</v>
      </c>
      <c r="C245" s="150">
        <v>8505690</v>
      </c>
      <c r="D245" s="114">
        <f t="shared" si="105"/>
        <v>0.14580472141018053</v>
      </c>
      <c r="E245" s="83">
        <v>8408752.3840000015</v>
      </c>
      <c r="F245" s="115">
        <f t="shared" si="106"/>
        <v>8.2910513750257042E-2</v>
      </c>
      <c r="G245" s="83">
        <v>8021497.1101444457</v>
      </c>
      <c r="H245" s="115">
        <f t="shared" si="107"/>
        <v>0.14326664999992089</v>
      </c>
      <c r="I245" s="95"/>
      <c r="J245" s="83">
        <v>4223180.607255022</v>
      </c>
      <c r="K245" s="115">
        <f t="shared" si="108"/>
        <v>0.18295745968159327</v>
      </c>
      <c r="L245" s="141"/>
      <c r="M245" s="141"/>
      <c r="N245" s="103">
        <f>(J245/C245)</f>
        <v>0.4965124060781691</v>
      </c>
      <c r="O245" s="104">
        <f t="shared" si="110"/>
        <v>5.6925762619558708E-2</v>
      </c>
      <c r="Q245" s="117">
        <f t="shared" si="112"/>
        <v>0.4965124060781691</v>
      </c>
      <c r="R245" s="117"/>
      <c r="S245" s="103"/>
      <c r="T245" s="153"/>
    </row>
    <row r="246" spans="1:20" s="112" customFormat="1" x14ac:dyDescent="0.2">
      <c r="B246" s="113" t="s">
        <v>13</v>
      </c>
      <c r="C246" s="150">
        <v>8497355</v>
      </c>
      <c r="D246" s="114">
        <f t="shared" si="105"/>
        <v>4.166804577410832E-2</v>
      </c>
      <c r="E246" s="83">
        <v>8091641.9889999982</v>
      </c>
      <c r="F246" s="115">
        <f t="shared" si="106"/>
        <v>0.1012613976342962</v>
      </c>
      <c r="G246" s="83">
        <v>8036085.7002643766</v>
      </c>
      <c r="H246" s="115">
        <f t="shared" si="107"/>
        <v>4.6938409914632828E-2</v>
      </c>
      <c r="I246" s="95"/>
      <c r="J246" s="83">
        <v>4167624.3195193978</v>
      </c>
      <c r="K246" s="115">
        <f t="shared" si="108"/>
        <v>6.9114235839705662E-2</v>
      </c>
      <c r="L246" s="141"/>
      <c r="M246" s="141"/>
      <c r="N246" s="103">
        <f>(J246/C246)</f>
        <v>0.49046136350892694</v>
      </c>
      <c r="O246" s="104">
        <f>(C246-G246)/C246</f>
        <v>5.428386830203321E-2</v>
      </c>
      <c r="Q246" s="117">
        <f t="shared" si="112"/>
        <v>0.49046136350892694</v>
      </c>
      <c r="R246" s="117"/>
      <c r="S246" s="103"/>
      <c r="T246" s="153"/>
    </row>
    <row r="247" spans="1:20" s="142" customFormat="1" x14ac:dyDescent="0.2">
      <c r="B247" s="143" t="s">
        <v>96</v>
      </c>
      <c r="C247" s="144">
        <f>SUM(C235:C246)</f>
        <v>111655211</v>
      </c>
      <c r="D247" s="145">
        <f t="shared" si="105"/>
        <v>7.1230992904420809E-3</v>
      </c>
      <c r="E247" s="144">
        <f>SUM(E235:E246)</f>
        <v>104942046.34</v>
      </c>
      <c r="F247" s="146">
        <f t="shared" si="106"/>
        <v>4.5884823741499936E-3</v>
      </c>
      <c r="G247" s="144">
        <f>SUM(G235:G246)</f>
        <v>105211467.66136545</v>
      </c>
      <c r="H247" s="146">
        <f>(G247/G233)-1</f>
        <v>8.0611984869560782E-3</v>
      </c>
      <c r="J247" s="147">
        <f>SUM(J235:J246)</f>
        <v>53001004.941695847</v>
      </c>
      <c r="K247" s="146">
        <f t="shared" si="108"/>
        <v>2.0861455006926377E-2</v>
      </c>
      <c r="L247" s="146"/>
      <c r="M247" s="156"/>
      <c r="N247" s="110">
        <f>(J247/C247)</f>
        <v>0.47468456211771293</v>
      </c>
      <c r="O247" s="127">
        <f>AVERAGE(O235:O246)</f>
        <v>5.7566247185324111E-2</v>
      </c>
      <c r="Q247" s="117"/>
      <c r="R247" s="148"/>
      <c r="S247" s="103"/>
      <c r="T247" s="152"/>
    </row>
    <row r="248" spans="1:20" s="112" customFormat="1" x14ac:dyDescent="0.2">
      <c r="C248" s="157"/>
      <c r="D248" s="149"/>
      <c r="E248" s="157"/>
      <c r="F248" s="158"/>
      <c r="G248" s="159"/>
      <c r="H248" s="160"/>
      <c r="I248" s="158"/>
      <c r="T248" s="117"/>
    </row>
    <row r="249" spans="1:20" s="112" customFormat="1" x14ac:dyDescent="0.2">
      <c r="A249" s="112">
        <v>2014</v>
      </c>
      <c r="B249" s="113" t="s">
        <v>2</v>
      </c>
      <c r="C249" s="150">
        <v>8633765</v>
      </c>
      <c r="D249" s="114">
        <f t="shared" ref="D249:D261" si="113">(C249/C235)-1</f>
        <v>6.7364341890282731E-2</v>
      </c>
      <c r="E249" s="95">
        <v>8345525.5090000005</v>
      </c>
      <c r="F249" s="115">
        <f t="shared" ref="F249:F260" si="114">(E249/E235)-1</f>
        <v>6.3230098523127776E-2</v>
      </c>
      <c r="G249" s="95">
        <v>8103587.5096800113</v>
      </c>
      <c r="H249" s="115">
        <f t="shared" ref="H249:H260" si="115">(G249/G235)-1</f>
        <v>6.4706565521321924E-2</v>
      </c>
      <c r="J249" s="95">
        <v>3925686.3191994079</v>
      </c>
      <c r="K249" s="115">
        <f t="shared" ref="K249:K261" si="116">(J249/J235)-1</f>
        <v>7.2567343248667537E-2</v>
      </c>
      <c r="L249" s="161"/>
      <c r="M249" s="141"/>
      <c r="N249" s="116">
        <f t="shared" ref="N249:N261" si="117">(J249/C249)</f>
        <v>0.45468996656724014</v>
      </c>
      <c r="O249" s="104">
        <f>(C249-G249)/C249</f>
        <v>6.1407449741797314E-2</v>
      </c>
      <c r="Q249" s="117">
        <f t="shared" ref="Q249:Q250" si="118">+N249</f>
        <v>0.45468996656724014</v>
      </c>
      <c r="R249" s="162"/>
      <c r="S249" s="163"/>
      <c r="T249" s="117">
        <f>+O249</f>
        <v>6.1407449741797314E-2</v>
      </c>
    </row>
    <row r="250" spans="1:20" s="112" customFormat="1" x14ac:dyDescent="0.2">
      <c r="B250" s="113" t="s">
        <v>3</v>
      </c>
      <c r="C250" s="150">
        <v>7957338</v>
      </c>
      <c r="D250" s="114">
        <f t="shared" si="113"/>
        <v>6.5552889591877328E-2</v>
      </c>
      <c r="E250" s="95">
        <v>7869289.0839999998</v>
      </c>
      <c r="F250" s="115">
        <f t="shared" si="114"/>
        <v>8.1248865884566257E-2</v>
      </c>
      <c r="G250" s="95">
        <v>7548084.540402635</v>
      </c>
      <c r="H250" s="115">
        <f t="shared" si="115"/>
        <v>6.971746779490795E-2</v>
      </c>
      <c r="J250" s="95">
        <v>3604481.7766020428</v>
      </c>
      <c r="K250" s="115">
        <f t="shared" si="116"/>
        <v>4.8342086851378863E-2</v>
      </c>
      <c r="L250" s="161"/>
      <c r="M250" s="141"/>
      <c r="N250" s="116">
        <f t="shared" si="117"/>
        <v>0.45297582892696564</v>
      </c>
      <c r="O250" s="104">
        <f>(C250-G250)/C250</f>
        <v>5.1430950852831059E-2</v>
      </c>
      <c r="Q250" s="117">
        <f t="shared" si="118"/>
        <v>0.45297582892696564</v>
      </c>
      <c r="R250" s="162"/>
      <c r="S250" s="163"/>
      <c r="T250" s="117">
        <f t="shared" ref="T250:T260" si="119">+O250</f>
        <v>5.1430950852831059E-2</v>
      </c>
    </row>
    <row r="251" spans="1:20" s="112" customFormat="1" x14ac:dyDescent="0.2">
      <c r="B251" s="113" t="s">
        <v>4</v>
      </c>
      <c r="C251" s="150">
        <v>8490634</v>
      </c>
      <c r="D251" s="114">
        <f t="shared" si="113"/>
        <v>6.9883233926047339E-2</v>
      </c>
      <c r="E251" s="95">
        <v>7620792.5410000011</v>
      </c>
      <c r="F251" s="115">
        <f t="shared" si="114"/>
        <v>6.7940343415660021E-2</v>
      </c>
      <c r="G251" s="95">
        <v>8054749.7902180376</v>
      </c>
      <c r="H251" s="115">
        <f t="shared" si="115"/>
        <v>7.539947885703624E-2</v>
      </c>
      <c r="J251" s="95">
        <v>4038439.0268200804</v>
      </c>
      <c r="K251" s="115">
        <f t="shared" si="116"/>
        <v>6.490390592062778E-2</v>
      </c>
      <c r="L251" s="161"/>
      <c r="M251" s="141"/>
      <c r="N251" s="116">
        <f t="shared" si="117"/>
        <v>0.47563456707945251</v>
      </c>
      <c r="O251" s="104">
        <f>(C251-G251)/C251</f>
        <v>5.1337062671876148E-2</v>
      </c>
      <c r="Q251" s="117">
        <f>+N251</f>
        <v>0.47563456707945251</v>
      </c>
      <c r="R251" s="162"/>
      <c r="S251" s="163"/>
      <c r="T251" s="117">
        <f t="shared" si="119"/>
        <v>5.1337062671876148E-2</v>
      </c>
    </row>
    <row r="252" spans="1:20" s="112" customFormat="1" x14ac:dyDescent="0.2">
      <c r="B252" s="113" t="s">
        <v>5</v>
      </c>
      <c r="C252" s="150">
        <v>9229956</v>
      </c>
      <c r="D252" s="114">
        <f t="shared" si="113"/>
        <v>2.9299604559718695E-2</v>
      </c>
      <c r="E252" s="95">
        <v>8042109.7460000003</v>
      </c>
      <c r="F252" s="115">
        <f t="shared" si="114"/>
        <v>2.5430365947770817E-2</v>
      </c>
      <c r="G252" s="95">
        <v>8745991.3473813459</v>
      </c>
      <c r="H252" s="115">
        <f t="shared" si="115"/>
        <v>3.4172671580984249E-2</v>
      </c>
      <c r="J252" s="95">
        <v>4742320.6272014258</v>
      </c>
      <c r="K252" s="115">
        <f t="shared" si="116"/>
        <v>7.6178741322948884E-2</v>
      </c>
      <c r="L252" s="161"/>
      <c r="M252" s="141"/>
      <c r="N252" s="116">
        <f t="shared" si="117"/>
        <v>0.5137966667664966</v>
      </c>
      <c r="O252" s="104">
        <f>(C252-G252)/C252</f>
        <v>5.2434123479966108E-2</v>
      </c>
      <c r="Q252" s="117">
        <f>+N252</f>
        <v>0.5137966667664966</v>
      </c>
      <c r="R252" s="162"/>
      <c r="S252" s="163"/>
      <c r="T252" s="117">
        <f t="shared" si="119"/>
        <v>5.2434123479966108E-2</v>
      </c>
    </row>
    <row r="253" spans="1:20" s="112" customFormat="1" x14ac:dyDescent="0.2">
      <c r="B253" s="113" t="s">
        <v>6</v>
      </c>
      <c r="C253" s="150">
        <v>10400290</v>
      </c>
      <c r="D253" s="114">
        <f t="shared" si="113"/>
        <v>9.54606220273293E-2</v>
      </c>
      <c r="E253" s="83">
        <v>9393818.8800000008</v>
      </c>
      <c r="F253" s="115">
        <f t="shared" si="114"/>
        <v>6.6837954099882468E-2</v>
      </c>
      <c r="G253" s="83">
        <v>9851075.4389032833</v>
      </c>
      <c r="H253" s="115">
        <f t="shared" si="115"/>
        <v>0.10120126308184663</v>
      </c>
      <c r="J253" s="83">
        <v>5199577.1861047074</v>
      </c>
      <c r="K253" s="115">
        <f t="shared" si="116"/>
        <v>0.14349510233751839</v>
      </c>
      <c r="L253" s="161"/>
      <c r="M253" s="141"/>
      <c r="N253" s="116">
        <f t="shared" si="117"/>
        <v>0.49994540403245558</v>
      </c>
      <c r="O253" s="104">
        <f>(C253-G253)/C253</f>
        <v>5.2807619892975742E-2</v>
      </c>
      <c r="Q253" s="117">
        <f>+N253</f>
        <v>0.49994540403245558</v>
      </c>
      <c r="R253" s="162"/>
      <c r="S253" s="163"/>
      <c r="T253" s="117">
        <f t="shared" si="119"/>
        <v>5.2807619892975742E-2</v>
      </c>
    </row>
    <row r="254" spans="1:20" s="112" customFormat="1" x14ac:dyDescent="0.2">
      <c r="B254" s="113" t="s">
        <v>7</v>
      </c>
      <c r="C254" s="164">
        <v>10437993</v>
      </c>
      <c r="D254" s="154">
        <f t="shared" si="113"/>
        <v>-2.0586020875709155E-3</v>
      </c>
      <c r="E254" s="83">
        <v>9808038.8359999992</v>
      </c>
      <c r="F254" s="155">
        <f t="shared" si="114"/>
        <v>5.3892172935560811E-2</v>
      </c>
      <c r="G254" s="83">
        <v>9909924.8359999992</v>
      </c>
      <c r="H254" s="155">
        <f t="shared" si="115"/>
        <v>8.4606337511528018E-3</v>
      </c>
      <c r="I254" s="163"/>
      <c r="J254" s="83">
        <v>5301463</v>
      </c>
      <c r="K254" s="155">
        <f t="shared" si="116"/>
        <v>4.6193256741382527E-2</v>
      </c>
      <c r="L254" s="161"/>
      <c r="M254" s="141"/>
      <c r="N254" s="116">
        <f t="shared" si="117"/>
        <v>0.5079006088622593</v>
      </c>
      <c r="O254" s="104">
        <f t="shared" ref="O254:O260" si="120">(C254-G254)/C254</f>
        <v>5.0590967439813457E-2</v>
      </c>
      <c r="Q254" s="117">
        <f>+N254</f>
        <v>0.5079006088622593</v>
      </c>
      <c r="R254" s="162"/>
      <c r="S254" s="163"/>
      <c r="T254" s="117">
        <f t="shared" si="119"/>
        <v>5.0590967439813457E-2</v>
      </c>
    </row>
    <row r="255" spans="1:20" s="112" customFormat="1" x14ac:dyDescent="0.2">
      <c r="B255" s="113" t="s">
        <v>8</v>
      </c>
      <c r="C255" s="164">
        <v>11387222</v>
      </c>
      <c r="D255" s="154">
        <f t="shared" si="113"/>
        <v>6.9316501559855137E-2</v>
      </c>
      <c r="E255" s="83">
        <v>10465474.968999999</v>
      </c>
      <c r="F255" s="155">
        <f t="shared" si="114"/>
        <v>5.5697099830964936E-2</v>
      </c>
      <c r="G255" s="83">
        <v>10851483.258867748</v>
      </c>
      <c r="H255" s="155">
        <f t="shared" si="115"/>
        <v>8.3797888315279678E-2</v>
      </c>
      <c r="I255" s="163"/>
      <c r="J255" s="83">
        <v>5687471.5031250687</v>
      </c>
      <c r="K255" s="155">
        <f t="shared" si="116"/>
        <v>0.10083365784783171</v>
      </c>
      <c r="L255" s="161"/>
      <c r="M255" s="141"/>
      <c r="N255" s="116">
        <f t="shared" si="117"/>
        <v>0.49946084331411722</v>
      </c>
      <c r="O255" s="104">
        <f t="shared" si="120"/>
        <v>4.7047360728740682E-2</v>
      </c>
      <c r="Q255" s="117">
        <f>+N255</f>
        <v>0.49946084331411722</v>
      </c>
      <c r="R255" s="162"/>
      <c r="S255" s="163"/>
      <c r="T255" s="117">
        <f t="shared" si="119"/>
        <v>4.7047360728740682E-2</v>
      </c>
    </row>
    <row r="256" spans="1:20" s="112" customFormat="1" x14ac:dyDescent="0.2">
      <c r="B256" s="113" t="s">
        <v>9</v>
      </c>
      <c r="C256" s="164">
        <v>12124907</v>
      </c>
      <c r="D256" s="114">
        <f t="shared" si="113"/>
        <v>6.4314868272359327E-2</v>
      </c>
      <c r="E256" s="83">
        <v>11083309.188000001</v>
      </c>
      <c r="F256" s="115">
        <f t="shared" si="114"/>
        <v>5.9992978340641878E-2</v>
      </c>
      <c r="G256" s="83">
        <v>11516183.249974344</v>
      </c>
      <c r="H256" s="115">
        <f t="shared" si="115"/>
        <v>7.3149343059337957E-2</v>
      </c>
      <c r="J256" s="83">
        <v>6120345.5650994135</v>
      </c>
      <c r="K256" s="115">
        <f t="shared" si="116"/>
        <v>0.12471317136003868</v>
      </c>
      <c r="L256" s="161"/>
      <c r="M256" s="141"/>
      <c r="N256" s="116">
        <f t="shared" si="117"/>
        <v>0.50477463992914862</v>
      </c>
      <c r="O256" s="104">
        <f>(C256-G256)/C256</f>
        <v>5.0204405693640049E-2</v>
      </c>
      <c r="Q256" s="117">
        <f t="shared" ref="Q256:Q260" si="121">+N256</f>
        <v>0.50477463992914862</v>
      </c>
      <c r="R256" s="162"/>
      <c r="T256" s="117">
        <f t="shared" si="119"/>
        <v>5.0204405693640049E-2</v>
      </c>
    </row>
    <row r="257" spans="1:21" s="112" customFormat="1" x14ac:dyDescent="0.2">
      <c r="B257" s="113" t="s">
        <v>10</v>
      </c>
      <c r="C257" s="164">
        <v>10640900</v>
      </c>
      <c r="D257" s="114">
        <f t="shared" si="113"/>
        <v>4.029186713076971E-2</v>
      </c>
      <c r="E257" s="83">
        <v>11187606.692999998</v>
      </c>
      <c r="F257" s="115">
        <f t="shared" si="114"/>
        <v>5.5901064670929923E-2</v>
      </c>
      <c r="G257" s="83">
        <v>10115280.291507442</v>
      </c>
      <c r="H257" s="115">
        <f t="shared" si="115"/>
        <v>5.001987461194024E-2</v>
      </c>
      <c r="J257" s="83">
        <v>5048019.1636068532</v>
      </c>
      <c r="K257" s="115">
        <f t="shared" si="116"/>
        <v>0.12684147238504329</v>
      </c>
      <c r="L257" s="161"/>
      <c r="M257" s="141"/>
      <c r="N257" s="116">
        <f t="shared" si="117"/>
        <v>0.47439776368604658</v>
      </c>
      <c r="O257" s="104">
        <f>(C257-G257)/C257</f>
        <v>4.9396170295046324E-2</v>
      </c>
      <c r="Q257" s="117">
        <f t="shared" si="121"/>
        <v>0.47439776368604658</v>
      </c>
      <c r="R257" s="162"/>
      <c r="T257" s="117">
        <f t="shared" si="119"/>
        <v>4.9396170295046324E-2</v>
      </c>
    </row>
    <row r="258" spans="1:21" s="112" customFormat="1" x14ac:dyDescent="0.2">
      <c r="B258" s="113" t="s">
        <v>11</v>
      </c>
      <c r="C258" s="164">
        <v>10073732</v>
      </c>
      <c r="D258" s="114">
        <f t="shared" si="113"/>
        <v>1.0538104288822181E-2</v>
      </c>
      <c r="E258" s="83">
        <v>9676364.7060000021</v>
      </c>
      <c r="F258" s="115">
        <f t="shared" si="114"/>
        <v>4.5034008063114861E-2</v>
      </c>
      <c r="G258" s="83">
        <v>9552272.7272478603</v>
      </c>
      <c r="H258" s="115">
        <f t="shared" si="115"/>
        <v>1.7279451119687872E-2</v>
      </c>
      <c r="J258" s="83">
        <v>4923927.1858547125</v>
      </c>
      <c r="K258" s="115">
        <f t="shared" si="116"/>
        <v>6.7996023115415971E-2</v>
      </c>
      <c r="L258" s="161"/>
      <c r="M258" s="141"/>
      <c r="N258" s="116">
        <f t="shared" si="117"/>
        <v>0.48878878114433782</v>
      </c>
      <c r="O258" s="104">
        <f t="shared" si="120"/>
        <v>5.1764259040456874E-2</v>
      </c>
      <c r="Q258" s="117">
        <f t="shared" si="121"/>
        <v>0.48878878114433782</v>
      </c>
      <c r="R258" s="162"/>
      <c r="T258" s="117">
        <f t="shared" si="119"/>
        <v>5.1764259040456874E-2</v>
      </c>
    </row>
    <row r="259" spans="1:21" s="112" customFormat="1" x14ac:dyDescent="0.2">
      <c r="B259" s="125" t="s">
        <v>12</v>
      </c>
      <c r="C259" s="164">
        <v>8128958</v>
      </c>
      <c r="D259" s="114">
        <f t="shared" si="113"/>
        <v>-4.4291762337917318E-2</v>
      </c>
      <c r="E259" s="83">
        <v>8365937.3970000008</v>
      </c>
      <c r="F259" s="115">
        <f t="shared" si="114"/>
        <v>-5.0917169450093169E-3</v>
      </c>
      <c r="G259" s="83">
        <v>7720250.5306027671</v>
      </c>
      <c r="H259" s="115">
        <f t="shared" si="115"/>
        <v>-3.7554907195653686E-2</v>
      </c>
      <c r="J259" s="83">
        <v>4278240.3204574799</v>
      </c>
      <c r="K259" s="115">
        <f t="shared" si="116"/>
        <v>1.3037499061221869E-2</v>
      </c>
      <c r="L259" s="161"/>
      <c r="M259" s="141"/>
      <c r="N259" s="103">
        <f t="shared" si="117"/>
        <v>0.52629627566749393</v>
      </c>
      <c r="O259" s="104">
        <f t="shared" si="120"/>
        <v>5.0277965441232794E-2</v>
      </c>
      <c r="Q259" s="117">
        <f t="shared" si="121"/>
        <v>0.52629627566749393</v>
      </c>
      <c r="R259" s="162"/>
      <c r="T259" s="117">
        <f t="shared" si="119"/>
        <v>5.0277965441232794E-2</v>
      </c>
    </row>
    <row r="260" spans="1:21" s="112" customFormat="1" x14ac:dyDescent="0.2">
      <c r="B260" s="113" t="s">
        <v>13</v>
      </c>
      <c r="C260" s="164">
        <v>8457394</v>
      </c>
      <c r="D260" s="114">
        <f t="shared" si="113"/>
        <v>-4.7027575051294956E-3</v>
      </c>
      <c r="E260" s="83">
        <v>7905623.5380000006</v>
      </c>
      <c r="F260" s="115">
        <f t="shared" si="114"/>
        <v>-2.2988962098530297E-2</v>
      </c>
      <c r="G260" s="83">
        <v>8061689.91875757</v>
      </c>
      <c r="H260" s="115">
        <f t="shared" si="115"/>
        <v>3.1861554801924097E-3</v>
      </c>
      <c r="J260" s="83">
        <v>4434306.7012150493</v>
      </c>
      <c r="K260" s="115">
        <f t="shared" si="116"/>
        <v>6.3989064572500753E-2</v>
      </c>
      <c r="L260" s="161"/>
      <c r="M260" s="141"/>
      <c r="N260" s="103">
        <f>(J260/C260)</f>
        <v>0.52431123596879248</v>
      </c>
      <c r="O260" s="104">
        <f t="shared" si="120"/>
        <v>4.6787944518421401E-2</v>
      </c>
      <c r="Q260" s="117">
        <f t="shared" si="121"/>
        <v>0.52431123596879248</v>
      </c>
      <c r="R260" s="162"/>
      <c r="T260" s="117">
        <f t="shared" si="119"/>
        <v>4.6787944518421401E-2</v>
      </c>
    </row>
    <row r="261" spans="1:21" s="112" customFormat="1" x14ac:dyDescent="0.2">
      <c r="A261" s="142"/>
      <c r="B261" s="143" t="s">
        <v>96</v>
      </c>
      <c r="C261" s="144">
        <f>SUM(C249:C260)</f>
        <v>115963089</v>
      </c>
      <c r="D261" s="145">
        <f t="shared" si="113"/>
        <v>3.8581969989739173E-2</v>
      </c>
      <c r="E261" s="144">
        <f>SUM(E249:E260)</f>
        <v>109763891.087</v>
      </c>
      <c r="F261" s="146">
        <f>(E261/E247)-1</f>
        <v>4.5947691275027847E-2</v>
      </c>
      <c r="G261" s="144">
        <f>SUM(G249:G260)</f>
        <v>110030573.43954305</v>
      </c>
      <c r="H261" s="146">
        <f>(G261/G247)-1</f>
        <v>4.5803997276118391E-2</v>
      </c>
      <c r="I261" s="142"/>
      <c r="J261" s="147">
        <f>SUM(J249:J260)</f>
        <v>57304278.375286236</v>
      </c>
      <c r="K261" s="146">
        <f t="shared" si="116"/>
        <v>8.1192298869129598E-2</v>
      </c>
      <c r="L261" s="165"/>
      <c r="M261" s="156"/>
      <c r="N261" s="110">
        <f t="shared" si="117"/>
        <v>0.49415964053256839</v>
      </c>
      <c r="O261" s="127">
        <f>AVERAGE(O249:O260)</f>
        <v>5.1290523316399821E-2</v>
      </c>
      <c r="P261" s="142"/>
      <c r="Q261" s="148"/>
      <c r="R261" s="148"/>
      <c r="S261" s="142"/>
      <c r="T261" s="148">
        <f>AVERAGE(T249:T260)</f>
        <v>5.1290523316399821E-2</v>
      </c>
      <c r="U261" s="142"/>
    </row>
    <row r="262" spans="1:21" s="112" customFormat="1" x14ac:dyDescent="0.2">
      <c r="C262" s="166"/>
      <c r="D262" s="167"/>
      <c r="E262" s="166"/>
      <c r="F262" s="117"/>
      <c r="G262" s="166"/>
      <c r="J262" s="168"/>
      <c r="K262" s="168"/>
      <c r="L262" s="169"/>
      <c r="M262" s="169"/>
    </row>
    <row r="263" spans="1:21" s="112" customFormat="1" x14ac:dyDescent="0.2">
      <c r="A263" s="112">
        <v>2015</v>
      </c>
      <c r="B263" s="113" t="s">
        <v>2</v>
      </c>
      <c r="C263" s="94">
        <v>8447758</v>
      </c>
      <c r="D263" s="114">
        <f>(C263/C249)-1</f>
        <v>-2.1544135148454879E-2</v>
      </c>
      <c r="E263" s="95">
        <v>8340178.4699999997</v>
      </c>
      <c r="F263" s="115">
        <f t="shared" ref="F263:F274" si="122">(E263/E249)-1</f>
        <v>-6.4070728610610139E-4</v>
      </c>
      <c r="G263" s="170">
        <v>8014092.697200641</v>
      </c>
      <c r="H263" s="115">
        <f>(G263/G249)-1</f>
        <v>-1.1043850932992982E-2</v>
      </c>
      <c r="J263" s="95">
        <v>4108220.9274156899</v>
      </c>
      <c r="K263" s="115">
        <f>(J263/J249)-1</f>
        <v>4.6497502187976103E-2</v>
      </c>
      <c r="L263" s="161"/>
      <c r="M263" s="141"/>
      <c r="N263" s="103">
        <f>(J263/C263)</f>
        <v>0.4863090215671057</v>
      </c>
      <c r="O263" s="104">
        <f>(C263-G263)/C263</f>
        <v>5.1334958079925934E-2</v>
      </c>
      <c r="Q263" s="117">
        <f t="shared" ref="Q263:Q267" si="123">+N263</f>
        <v>0.4863090215671057</v>
      </c>
      <c r="R263" s="162"/>
      <c r="T263" s="117">
        <f t="shared" ref="T263:T268" si="124">+O263</f>
        <v>5.1334958079925934E-2</v>
      </c>
      <c r="U263" s="166"/>
    </row>
    <row r="264" spans="1:21" s="99" customFormat="1" x14ac:dyDescent="0.2">
      <c r="B264" s="113" t="s">
        <v>3</v>
      </c>
      <c r="C264" s="94">
        <v>7676502</v>
      </c>
      <c r="D264" s="114">
        <f t="shared" ref="D264:D275" si="125">(C264/C250)-1</f>
        <v>-3.5292707184236716E-2</v>
      </c>
      <c r="E264" s="95">
        <v>7566226.9720000001</v>
      </c>
      <c r="F264" s="115">
        <f t="shared" si="122"/>
        <v>-3.8512006455092895E-2</v>
      </c>
      <c r="G264" s="170">
        <v>7256241.2413878655</v>
      </c>
      <c r="H264" s="115">
        <f t="shared" ref="H264:H275" si="126">(G264/G250)-1</f>
        <v>-3.8664550913893425E-2</v>
      </c>
      <c r="I264" s="112"/>
      <c r="J264" s="95">
        <v>3798235.1978035555</v>
      </c>
      <c r="K264" s="115">
        <f t="shared" ref="K264:K275" si="127">(J264/J250)-1</f>
        <v>5.375347503744754E-2</v>
      </c>
      <c r="L264" s="161"/>
      <c r="M264" s="141"/>
      <c r="N264" s="103">
        <f t="shared" ref="N264:N275" si="128">(J264/C264)</f>
        <v>0.49478723483737197</v>
      </c>
      <c r="O264" s="104">
        <f>(C264-G264)/C264</f>
        <v>5.4746388213294868E-2</v>
      </c>
      <c r="P264" s="112"/>
      <c r="Q264" s="117">
        <f t="shared" si="123"/>
        <v>0.49478723483737197</v>
      </c>
      <c r="R264" s="162"/>
      <c r="T264" s="117">
        <f t="shared" si="124"/>
        <v>5.4746388213294868E-2</v>
      </c>
      <c r="U264" s="138"/>
    </row>
    <row r="265" spans="1:21" s="99" customFormat="1" x14ac:dyDescent="0.2">
      <c r="B265" s="113" t="s">
        <v>4</v>
      </c>
      <c r="C265" s="94">
        <v>9442613</v>
      </c>
      <c r="D265" s="114">
        <f t="shared" si="125"/>
        <v>0.11212107364420598</v>
      </c>
      <c r="E265" s="95">
        <v>8199346.4169999985</v>
      </c>
      <c r="F265" s="115">
        <f t="shared" si="122"/>
        <v>7.5917809451886642E-2</v>
      </c>
      <c r="G265" s="170">
        <v>8994891.3234381732</v>
      </c>
      <c r="H265" s="115">
        <f t="shared" si="126"/>
        <v>0.11671889974309013</v>
      </c>
      <c r="I265" s="112"/>
      <c r="J265" s="95">
        <v>4593780.1042417279</v>
      </c>
      <c r="K265" s="115">
        <f t="shared" si="127"/>
        <v>0.13751379523957552</v>
      </c>
      <c r="L265" s="161"/>
      <c r="M265" s="141"/>
      <c r="N265" s="103">
        <f t="shared" si="128"/>
        <v>0.48649458621694314</v>
      </c>
      <c r="O265" s="104">
        <f>(C265-G265)/C265</f>
        <v>4.7415019186090424E-2</v>
      </c>
      <c r="P265" s="112"/>
      <c r="Q265" s="117">
        <f t="shared" si="123"/>
        <v>0.48649458621694314</v>
      </c>
      <c r="R265" s="162"/>
      <c r="T265" s="117">
        <f t="shared" si="124"/>
        <v>4.7415019186090424E-2</v>
      </c>
      <c r="U265" s="138"/>
    </row>
    <row r="266" spans="1:21" s="99" customFormat="1" x14ac:dyDescent="0.2">
      <c r="B266" s="113" t="s">
        <v>5</v>
      </c>
      <c r="C266" s="94">
        <v>10158631</v>
      </c>
      <c r="D266" s="114">
        <f t="shared" si="125"/>
        <v>0.10061532254324934</v>
      </c>
      <c r="E266" s="95">
        <v>9169231.4130000006</v>
      </c>
      <c r="F266" s="115">
        <f t="shared" si="122"/>
        <v>0.14015248518097012</v>
      </c>
      <c r="G266" s="170">
        <v>9700972.3627578802</v>
      </c>
      <c r="H266" s="115">
        <f t="shared" si="126"/>
        <v>0.10919071120079105</v>
      </c>
      <c r="I266" s="112"/>
      <c r="J266" s="95">
        <v>5125521.0539996075</v>
      </c>
      <c r="K266" s="115">
        <f t="shared" si="127"/>
        <v>8.0804411367756623E-2</v>
      </c>
      <c r="L266" s="161"/>
      <c r="M266" s="141"/>
      <c r="N266" s="103">
        <f t="shared" si="128"/>
        <v>0.50454840361851983</v>
      </c>
      <c r="O266" s="104">
        <f>(C266-G266)/C266</f>
        <v>4.5051211845584291E-2</v>
      </c>
      <c r="P266" s="112"/>
      <c r="Q266" s="117">
        <f t="shared" si="123"/>
        <v>0.50454840361851983</v>
      </c>
      <c r="R266" s="162"/>
      <c r="T266" s="117">
        <f t="shared" si="124"/>
        <v>4.5051211845584291E-2</v>
      </c>
      <c r="U266" s="138"/>
    </row>
    <row r="267" spans="1:21" s="99" customFormat="1" x14ac:dyDescent="0.2">
      <c r="B267" s="113" t="s">
        <v>6</v>
      </c>
      <c r="C267" s="94">
        <v>10806023</v>
      </c>
      <c r="D267" s="114">
        <f t="shared" si="125"/>
        <v>3.9011700635270818E-2</v>
      </c>
      <c r="E267" s="95">
        <v>9968768.3729999978</v>
      </c>
      <c r="F267" s="115">
        <f t="shared" si="122"/>
        <v>6.1205086061867586E-2</v>
      </c>
      <c r="G267" s="170">
        <v>10332459.44374847</v>
      </c>
      <c r="H267" s="115">
        <f t="shared" si="126"/>
        <v>4.8866137289349521E-2</v>
      </c>
      <c r="I267" s="112"/>
      <c r="J267" s="95">
        <v>5489212.1247480772</v>
      </c>
      <c r="K267" s="115">
        <f t="shared" si="127"/>
        <v>5.5703555938622751E-2</v>
      </c>
      <c r="L267" s="161"/>
      <c r="M267" s="141"/>
      <c r="N267" s="103">
        <f>(J267/C267)</f>
        <v>0.50797709062326424</v>
      </c>
      <c r="O267" s="104">
        <f t="shared" ref="O267:O274" si="129">(C267-G267)/C267</f>
        <v>4.3824037414276241E-2</v>
      </c>
      <c r="P267" s="112"/>
      <c r="Q267" s="117">
        <f t="shared" si="123"/>
        <v>0.50797709062326424</v>
      </c>
      <c r="R267" s="162"/>
      <c r="T267" s="117">
        <f t="shared" si="124"/>
        <v>4.3824037414276241E-2</v>
      </c>
      <c r="U267" s="138"/>
    </row>
    <row r="268" spans="1:21" s="99" customFormat="1" x14ac:dyDescent="0.2">
      <c r="B268" s="113" t="s">
        <v>7</v>
      </c>
      <c r="C268" s="94">
        <v>11385195</v>
      </c>
      <c r="D268" s="114">
        <f t="shared" si="125"/>
        <v>9.0745605980000255E-2</v>
      </c>
      <c r="E268" s="95">
        <v>10592318.255999999</v>
      </c>
      <c r="F268" s="115">
        <f t="shared" si="122"/>
        <v>7.996291951060952E-2</v>
      </c>
      <c r="G268" s="170">
        <v>10877291.551760314</v>
      </c>
      <c r="H268" s="115">
        <f t="shared" si="126"/>
        <v>9.761594883607394E-2</v>
      </c>
      <c r="I268" s="112"/>
      <c r="J268" s="95">
        <v>5774185.4205083903</v>
      </c>
      <c r="K268" s="115">
        <f t="shared" si="127"/>
        <v>8.916829571542606E-2</v>
      </c>
      <c r="L268" s="161"/>
      <c r="M268" s="141"/>
      <c r="N268" s="103">
        <f>(J268/C268)</f>
        <v>0.50716614168737473</v>
      </c>
      <c r="O268" s="104">
        <f>(C268-G268)/C268</f>
        <v>4.4610869487934635E-2</v>
      </c>
      <c r="P268" s="112"/>
      <c r="Q268" s="117">
        <f>+N268</f>
        <v>0.50716614168737473</v>
      </c>
      <c r="R268" s="162"/>
      <c r="T268" s="117">
        <f t="shared" si="124"/>
        <v>4.4610869487934635E-2</v>
      </c>
      <c r="U268" s="138"/>
    </row>
    <row r="269" spans="1:21" s="99" customFormat="1" x14ac:dyDescent="0.2">
      <c r="B269" s="113" t="s">
        <v>8</v>
      </c>
      <c r="C269" s="171">
        <v>11894253</v>
      </c>
      <c r="D269" s="114">
        <f t="shared" si="125"/>
        <v>4.4526312036421212E-2</v>
      </c>
      <c r="E269" s="170">
        <v>11383778.250000002</v>
      </c>
      <c r="F269" s="172">
        <f t="shared" si="122"/>
        <v>8.7745972707414577E-2</v>
      </c>
      <c r="G269" s="170">
        <v>11340324.518201143</v>
      </c>
      <c r="H269" s="172">
        <f t="shared" si="126"/>
        <v>4.5048335575131437E-2</v>
      </c>
      <c r="I269" s="149"/>
      <c r="J269" s="170">
        <f>5730731688.70953/1000</f>
        <v>5730731.68870953</v>
      </c>
      <c r="K269" s="115">
        <f t="shared" si="127"/>
        <v>7.6062245869172873E-3</v>
      </c>
      <c r="L269" s="161"/>
      <c r="M269" s="141"/>
      <c r="N269" s="103">
        <f>(J269/C269)</f>
        <v>0.4818067758193415</v>
      </c>
      <c r="O269" s="104">
        <f t="shared" si="129"/>
        <v>4.6571103019151974E-2</v>
      </c>
      <c r="P269" s="112"/>
      <c r="Q269" s="153">
        <v>0.44359393950448822</v>
      </c>
      <c r="R269" s="162"/>
      <c r="T269" s="173">
        <v>4.6536936778685332E-2</v>
      </c>
      <c r="U269" s="138"/>
    </row>
    <row r="270" spans="1:21" s="99" customFormat="1" x14ac:dyDescent="0.2">
      <c r="B270" s="113" t="s">
        <v>9</v>
      </c>
      <c r="C270" s="174">
        <v>11883008.315783957</v>
      </c>
      <c r="D270" s="114">
        <f t="shared" si="125"/>
        <v>-1.99505599685047E-2</v>
      </c>
      <c r="E270" s="175">
        <f>(G270+J269-J270)</f>
        <v>11567444.234777806</v>
      </c>
      <c r="F270" s="172">
        <f t="shared" si="122"/>
        <v>4.3681452765206963E-2</v>
      </c>
      <c r="G270" s="175">
        <f t="shared" ref="G270:G274" si="130">+(C270-(C270*T270))</f>
        <v>11299713.051857773</v>
      </c>
      <c r="H270" s="172">
        <f t="shared" si="126"/>
        <v>-1.8797043553214765E-2</v>
      </c>
      <c r="I270" s="149"/>
      <c r="J270" s="175">
        <f>+C270*Q270</f>
        <v>5463000.5057894979</v>
      </c>
      <c r="K270" s="115">
        <f t="shared" si="127"/>
        <v>-0.10740325890393387</v>
      </c>
      <c r="L270" s="161"/>
      <c r="M270" s="141"/>
      <c r="N270" s="103">
        <f>(J270/C270)</f>
        <v>0.4597321116516519</v>
      </c>
      <c r="O270" s="104">
        <f t="shared" si="129"/>
        <v>4.90864979999555E-2</v>
      </c>
      <c r="P270" s="112"/>
      <c r="Q270" s="153">
        <v>0.45973211165165184</v>
      </c>
      <c r="R270" s="162"/>
      <c r="T270" s="173">
        <v>4.9086497999955465E-2</v>
      </c>
      <c r="U270" s="138"/>
    </row>
    <row r="271" spans="1:21" s="99" customFormat="1" x14ac:dyDescent="0.2">
      <c r="B271" s="113" t="s">
        <v>10</v>
      </c>
      <c r="C271" s="174">
        <v>10918440.883903425</v>
      </c>
      <c r="D271" s="114">
        <f t="shared" si="125"/>
        <v>2.6082463316394744E-2</v>
      </c>
      <c r="E271" s="175">
        <f>(G271+J270-J271)</f>
        <v>10763932.447596472</v>
      </c>
      <c r="F271" s="172">
        <f t="shared" si="122"/>
        <v>-3.7869962453061179E-2</v>
      </c>
      <c r="G271" s="175">
        <f t="shared" si="130"/>
        <v>10383579.98850706</v>
      </c>
      <c r="H271" s="172">
        <f t="shared" si="126"/>
        <v>2.6524197972534358E-2</v>
      </c>
      <c r="I271" s="149"/>
      <c r="J271" s="175">
        <f>+C271*Q271</f>
        <v>5082648.0467000874</v>
      </c>
      <c r="K271" s="115">
        <f>(J271/J257)-1</f>
        <v>6.8598953313980804E-3</v>
      </c>
      <c r="L271" s="161"/>
      <c r="M271" s="141"/>
      <c r="N271" s="103">
        <f>(J271/C271)</f>
        <v>0.4655104241296219</v>
      </c>
      <c r="O271" s="104">
        <f t="shared" si="129"/>
        <v>4.8986929643488442E-2</v>
      </c>
      <c r="P271" s="112"/>
      <c r="Q271" s="153">
        <v>0.4655104241296219</v>
      </c>
      <c r="R271" s="162"/>
      <c r="T271" s="173">
        <v>4.8986929643488428E-2</v>
      </c>
      <c r="U271" s="138"/>
    </row>
    <row r="272" spans="1:21" s="99" customFormat="1" x14ac:dyDescent="0.2">
      <c r="B272" s="113" t="s">
        <v>11</v>
      </c>
      <c r="C272" s="174">
        <v>10212629.859842664</v>
      </c>
      <c r="D272" s="114">
        <f t="shared" si="125"/>
        <v>1.3788123392866058E-2</v>
      </c>
      <c r="E272" s="175">
        <f>(G272+J271-J272)</f>
        <v>9919147.785275165</v>
      </c>
      <c r="F272" s="172">
        <f t="shared" si="122"/>
        <v>2.5090319210955503E-2</v>
      </c>
      <c r="G272" s="175">
        <f t="shared" si="130"/>
        <v>9712053.2141555883</v>
      </c>
      <c r="H272" s="172">
        <f t="shared" si="126"/>
        <v>1.6726960323479201E-2</v>
      </c>
      <c r="I272" s="149"/>
      <c r="J272" s="175">
        <f t="shared" ref="J272:J273" si="131">+C272*Q272</f>
        <v>4875553.4755805088</v>
      </c>
      <c r="K272" s="115">
        <f>(J272/J258)-1</f>
        <v>-9.82421316325921E-3</v>
      </c>
      <c r="L272" s="161"/>
      <c r="M272" s="141"/>
      <c r="N272" s="103">
        <f t="shared" si="128"/>
        <v>0.47740430648052701</v>
      </c>
      <c r="O272" s="104">
        <f t="shared" si="129"/>
        <v>4.9015449747709473E-2</v>
      </c>
      <c r="P272" s="112"/>
      <c r="Q272" s="153">
        <v>0.47740430648052701</v>
      </c>
      <c r="R272" s="162"/>
      <c r="T272" s="173">
        <v>4.9015449747709543E-2</v>
      </c>
      <c r="U272" s="138"/>
    </row>
    <row r="273" spans="1:21" s="99" customFormat="1" x14ac:dyDescent="0.2">
      <c r="B273" s="125" t="s">
        <v>12</v>
      </c>
      <c r="C273" s="174">
        <v>8459488.7909992673</v>
      </c>
      <c r="D273" s="114">
        <f t="shared" si="125"/>
        <v>4.0660905247544399E-2</v>
      </c>
      <c r="E273" s="175">
        <f>(G273+J272-J273)</f>
        <v>8644886.148881346</v>
      </c>
      <c r="F273" s="172">
        <f t="shared" si="122"/>
        <v>3.3343394606487831E-2</v>
      </c>
      <c r="G273" s="175">
        <f t="shared" si="130"/>
        <v>8091050.3807253316</v>
      </c>
      <c r="H273" s="172">
        <f t="shared" si="126"/>
        <v>4.8029510007833176E-2</v>
      </c>
      <c r="I273" s="149"/>
      <c r="J273" s="175">
        <f t="shared" si="131"/>
        <v>4321717.7074244963</v>
      </c>
      <c r="K273" s="115">
        <f>(J273/J259)-1</f>
        <v>1.0162446171880113E-2</v>
      </c>
      <c r="L273" s="161"/>
      <c r="M273" s="141"/>
      <c r="N273" s="103">
        <f t="shared" si="128"/>
        <v>0.51087220684336387</v>
      </c>
      <c r="O273" s="104">
        <f t="shared" si="129"/>
        <v>4.3553271288206803E-2</v>
      </c>
      <c r="P273" s="112"/>
      <c r="Q273" s="153">
        <v>0.51087220684336387</v>
      </c>
      <c r="R273" s="162"/>
      <c r="T273" s="173">
        <v>4.355327128820681E-2</v>
      </c>
      <c r="U273" s="138"/>
    </row>
    <row r="274" spans="1:21" s="99" customFormat="1" x14ac:dyDescent="0.2">
      <c r="B274" s="113" t="s">
        <v>13</v>
      </c>
      <c r="C274" s="174">
        <v>8678969.8890055567</v>
      </c>
      <c r="D274" s="114">
        <f t="shared" si="125"/>
        <v>2.6199073734244571E-2</v>
      </c>
      <c r="E274" s="175">
        <f t="shared" ref="E274" si="132">(G274+J273-J274)</f>
        <v>8446881.2159334384</v>
      </c>
      <c r="F274" s="172">
        <f t="shared" si="122"/>
        <v>6.8464894050642711E-2</v>
      </c>
      <c r="G274" s="175">
        <f t="shared" si="130"/>
        <v>8263868.2068529464</v>
      </c>
      <c r="H274" s="172">
        <f t="shared" si="126"/>
        <v>2.5078896625006397E-2</v>
      </c>
      <c r="I274" s="149"/>
      <c r="J274" s="175">
        <f>+C274*Q274</f>
        <v>4138704.6983440034</v>
      </c>
      <c r="K274" s="115">
        <f>(J274/J260)-1</f>
        <v>-6.6662507306959107E-2</v>
      </c>
      <c r="L274" s="161"/>
      <c r="M274" s="141"/>
      <c r="N274" s="103">
        <f t="shared" si="128"/>
        <v>0.47686588976266392</v>
      </c>
      <c r="O274" s="104">
        <f t="shared" si="129"/>
        <v>4.782845054900553E-2</v>
      </c>
      <c r="P274" s="112"/>
      <c r="Q274" s="153">
        <v>0.47686588976266392</v>
      </c>
      <c r="R274" s="162"/>
      <c r="T274" s="173">
        <v>4.7828450549005537E-2</v>
      </c>
      <c r="U274" s="138"/>
    </row>
    <row r="275" spans="1:21" s="112" customFormat="1" x14ac:dyDescent="0.2">
      <c r="A275" s="142"/>
      <c r="B275" s="143" t="s">
        <v>96</v>
      </c>
      <c r="C275" s="144">
        <f>SUM(C263:C274)</f>
        <v>119963512.73953487</v>
      </c>
      <c r="D275" s="145">
        <f t="shared" si="125"/>
        <v>3.4497388557275022E-2</v>
      </c>
      <c r="E275" s="144">
        <f>SUM(E263:E274)</f>
        <v>114562139.98346423</v>
      </c>
      <c r="F275" s="146">
        <f>(E275/E261)-1</f>
        <v>4.3714274785148444E-2</v>
      </c>
      <c r="G275" s="144">
        <f>SUM(G263:G274)</f>
        <v>114266537.98059317</v>
      </c>
      <c r="H275" s="146">
        <f t="shared" si="126"/>
        <v>3.8498068388034046E-2</v>
      </c>
      <c r="I275" s="142"/>
      <c r="J275" s="147">
        <f>SUM(J263:J274)</f>
        <v>58501510.951265171</v>
      </c>
      <c r="K275" s="146">
        <f t="shared" si="127"/>
        <v>2.0892551305475848E-2</v>
      </c>
      <c r="L275" s="169"/>
      <c r="M275" s="169"/>
      <c r="N275" s="110">
        <f t="shared" si="128"/>
        <v>0.4876608696702957</v>
      </c>
      <c r="O275" s="127">
        <f>AVERAGE(O263:O274)</f>
        <v>4.7668682206218678E-2</v>
      </c>
      <c r="P275" s="142"/>
      <c r="Q275" s="148"/>
      <c r="R275" s="148"/>
      <c r="S275" s="142"/>
      <c r="T275" s="152">
        <f>AVERAGE(T263:T274)</f>
        <v>4.7665835019513124E-2</v>
      </c>
      <c r="U275" s="142"/>
    </row>
    <row r="276" spans="1:21" s="99" customFormat="1" x14ac:dyDescent="0.2">
      <c r="A276" s="112"/>
      <c r="C276" s="166"/>
      <c r="D276" s="167"/>
      <c r="E276" s="166"/>
      <c r="F276" s="117"/>
      <c r="G276" s="166"/>
      <c r="L276" s="176"/>
      <c r="M276" s="176"/>
      <c r="T276" s="104"/>
    </row>
    <row r="277" spans="1:21" s="99" customFormat="1" x14ac:dyDescent="0.2">
      <c r="A277" s="99">
        <v>2016</v>
      </c>
      <c r="B277" s="113" t="s">
        <v>2</v>
      </c>
      <c r="C277" s="174">
        <v>8808803.1125975437</v>
      </c>
      <c r="D277" s="114">
        <f>(C277/C263)-1</f>
        <v>4.2738571890618138E-2</v>
      </c>
      <c r="E277" s="175">
        <f>(G277+J274-J277)</f>
        <v>8917398.318159556</v>
      </c>
      <c r="F277" s="172">
        <f t="shared" ref="F277:F288" si="133">(E277/E263)-1</f>
        <v>6.9209531934579349E-2</v>
      </c>
      <c r="G277" s="175">
        <f>+(C277-(C277*T277))</f>
        <v>8363934.4901089855</v>
      </c>
      <c r="H277" s="172">
        <f>(G277/G263)-1</f>
        <v>4.3653324977204866E-2</v>
      </c>
      <c r="I277" s="149"/>
      <c r="J277" s="175">
        <f>+C277*Q277</f>
        <v>3585240.8702934333</v>
      </c>
      <c r="K277" s="115">
        <f>(J277/J263)-1</f>
        <v>-0.12730085999811147</v>
      </c>
      <c r="L277" s="161"/>
      <c r="M277" s="141"/>
      <c r="N277" s="103">
        <f t="shared" ref="N277:N289" si="134">(J277/C277)</f>
        <v>0.40700658471593604</v>
      </c>
      <c r="O277" s="104">
        <f t="shared" ref="O277:O282" si="135">(C277-G277)/C277</f>
        <v>5.0502731960525703E-2</v>
      </c>
      <c r="P277" s="112"/>
      <c r="Q277" s="153">
        <v>0.40700658471593604</v>
      </c>
      <c r="R277" s="162"/>
      <c r="T277" s="173">
        <v>5.0502731960525703E-2</v>
      </c>
    </row>
    <row r="278" spans="1:21" s="99" customFormat="1" x14ac:dyDescent="0.2">
      <c r="B278" s="113" t="s">
        <v>3</v>
      </c>
      <c r="C278" s="174">
        <v>8194553.2661054842</v>
      </c>
      <c r="D278" s="114">
        <f t="shared" ref="D278:D289" si="136">(C278/C264)-1</f>
        <v>6.7485329399443073E-2</v>
      </c>
      <c r="E278" s="175">
        <f>(G278+J277-J278)</f>
        <v>8167237.9819086194</v>
      </c>
      <c r="F278" s="172">
        <f t="shared" si="133"/>
        <v>7.9433383657766754E-2</v>
      </c>
      <c r="G278" s="175">
        <f t="shared" ref="G278:G288" si="137">+(C278-(C278*T278))</f>
        <v>7783188.0292528896</v>
      </c>
      <c r="H278" s="172">
        <f t="shared" ref="H278:H289" si="138">(G278/G264)-1</f>
        <v>7.2619800022557968E-2</v>
      </c>
      <c r="I278" s="149"/>
      <c r="J278" s="175">
        <f t="shared" ref="J278:J288" si="139">+C278*Q278</f>
        <v>3201190.9176377039</v>
      </c>
      <c r="K278" s="115">
        <f t="shared" ref="K278:K289" si="140">(J278/J264)-1</f>
        <v>-0.15718991823126449</v>
      </c>
      <c r="L278" s="161"/>
      <c r="M278" s="141"/>
      <c r="N278" s="103">
        <f t="shared" si="134"/>
        <v>0.39064861911125159</v>
      </c>
      <c r="O278" s="104">
        <f t="shared" si="135"/>
        <v>5.0199836829921386E-2</v>
      </c>
      <c r="P278" s="112"/>
      <c r="Q278" s="153">
        <v>0.39064861911125159</v>
      </c>
      <c r="R278" s="162"/>
      <c r="T278" s="173">
        <v>5.0199836829921421E-2</v>
      </c>
    </row>
    <row r="279" spans="1:21" s="99" customFormat="1" x14ac:dyDescent="0.2">
      <c r="B279" s="113" t="s">
        <v>4</v>
      </c>
      <c r="C279" s="174">
        <v>8995609.4587945845</v>
      </c>
      <c r="D279" s="114">
        <f t="shared" si="136"/>
        <v>-4.7338966576880304E-2</v>
      </c>
      <c r="E279" s="175">
        <f t="shared" ref="E279:E288" si="141">(G279+J278-J279)</f>
        <v>8168815.701062791</v>
      </c>
      <c r="F279" s="172">
        <f t="shared" si="133"/>
        <v>-3.7235548279686004E-3</v>
      </c>
      <c r="G279" s="175">
        <f t="shared" si="137"/>
        <v>8552166.7203890551</v>
      </c>
      <c r="H279" s="172">
        <f t="shared" si="138"/>
        <v>-4.9219561096363829E-2</v>
      </c>
      <c r="I279" s="149"/>
      <c r="J279" s="175">
        <f t="shared" si="139"/>
        <v>3584541.936963968</v>
      </c>
      <c r="K279" s="115">
        <f t="shared" si="140"/>
        <v>-0.21969666470231486</v>
      </c>
      <c r="L279" s="161"/>
      <c r="M279" s="141"/>
      <c r="N279" s="103">
        <f t="shared" si="134"/>
        <v>0.39847682954483199</v>
      </c>
      <c r="O279" s="104">
        <f t="shared" si="135"/>
        <v>4.9295463574399206E-2</v>
      </c>
      <c r="P279" s="112"/>
      <c r="Q279" s="153">
        <v>0.39847682954483199</v>
      </c>
      <c r="R279" s="162"/>
      <c r="T279" s="173">
        <v>4.9295463574399137E-2</v>
      </c>
    </row>
    <row r="280" spans="1:21" s="99" customFormat="1" x14ac:dyDescent="0.2">
      <c r="B280" s="113" t="s">
        <v>5</v>
      </c>
      <c r="C280" s="174">
        <v>9297257.7504615486</v>
      </c>
      <c r="D280" s="114">
        <f t="shared" si="136"/>
        <v>-8.4792256903361451E-2</v>
      </c>
      <c r="E280" s="175">
        <f t="shared" si="141"/>
        <v>8388072.3386125416</v>
      </c>
      <c r="F280" s="172">
        <f t="shared" si="133"/>
        <v>-8.5193517231983429E-2</v>
      </c>
      <c r="G280" s="175">
        <f t="shared" si="137"/>
        <v>8872767.9588182475</v>
      </c>
      <c r="H280" s="172">
        <f t="shared" si="138"/>
        <v>-8.5373339183927199E-2</v>
      </c>
      <c r="I280" s="149"/>
      <c r="J280" s="175">
        <f>+C280*Q280</f>
        <v>4069237.557169674</v>
      </c>
      <c r="K280" s="115">
        <f t="shared" si="140"/>
        <v>-0.20608314466012811</v>
      </c>
      <c r="L280" s="161"/>
      <c r="M280" s="141"/>
      <c r="N280" s="103">
        <f t="shared" si="134"/>
        <v>0.43768148268963103</v>
      </c>
      <c r="O280" s="104">
        <f t="shared" si="135"/>
        <v>4.5657526448831413E-2</v>
      </c>
      <c r="P280" s="112"/>
      <c r="Q280" s="153">
        <v>0.43768148268963103</v>
      </c>
      <c r="R280" s="162"/>
      <c r="T280" s="173">
        <v>4.5657526448831441E-2</v>
      </c>
    </row>
    <row r="281" spans="1:21" s="99" customFormat="1" x14ac:dyDescent="0.2">
      <c r="B281" s="113" t="s">
        <v>6</v>
      </c>
      <c r="C281" s="174">
        <v>10568988.114463476</v>
      </c>
      <c r="D281" s="114">
        <f t="shared" si="136"/>
        <v>-2.1935441515951171E-2</v>
      </c>
      <c r="E281" s="175">
        <f t="shared" si="141"/>
        <v>9468446.9559370354</v>
      </c>
      <c r="F281" s="172">
        <f t="shared" si="133"/>
        <v>-5.0188889774795298E-2</v>
      </c>
      <c r="G281" s="175">
        <f t="shared" si="137"/>
        <v>10108340.866895869</v>
      </c>
      <c r="H281" s="172">
        <f t="shared" si="138"/>
        <v>-2.1690728918195901E-2</v>
      </c>
      <c r="I281" s="149"/>
      <c r="J281" s="175">
        <f>+C281*Q281</f>
        <v>4709131.4681285089</v>
      </c>
      <c r="K281" s="115">
        <f t="shared" si="140"/>
        <v>-0.14211158885672859</v>
      </c>
      <c r="L281" s="161"/>
      <c r="M281" s="141"/>
      <c r="N281" s="103">
        <f t="shared" si="134"/>
        <v>0.44556124173175521</v>
      </c>
      <c r="O281" s="104">
        <f t="shared" si="135"/>
        <v>4.3584801362130339E-2</v>
      </c>
      <c r="P281" s="112"/>
      <c r="Q281" s="153">
        <v>0.44556124173175526</v>
      </c>
      <c r="R281" s="162"/>
      <c r="T281" s="173">
        <v>4.3584801362130311E-2</v>
      </c>
    </row>
    <row r="282" spans="1:21" s="99" customFormat="1" x14ac:dyDescent="0.2">
      <c r="B282" s="113" t="s">
        <v>7</v>
      </c>
      <c r="C282" s="174">
        <v>11074872.688369358</v>
      </c>
      <c r="D282" s="114">
        <f t="shared" si="136"/>
        <v>-2.7256653191328084E-2</v>
      </c>
      <c r="E282" s="175">
        <f t="shared" si="141"/>
        <v>10339615.712595457</v>
      </c>
      <c r="F282" s="172">
        <f t="shared" si="133"/>
        <v>-2.3857151692114109E-2</v>
      </c>
      <c r="G282" s="175">
        <f t="shared" si="137"/>
        <v>10585532.464996284</v>
      </c>
      <c r="H282" s="172">
        <f t="shared" si="138"/>
        <v>-2.6822769747016029E-2</v>
      </c>
      <c r="I282" s="149"/>
      <c r="J282" s="175">
        <f>+C282*Q282</f>
        <v>4955048.2205293346</v>
      </c>
      <c r="K282" s="115">
        <f t="shared" si="140"/>
        <v>-0.14186194940496633</v>
      </c>
      <c r="L282" s="161"/>
      <c r="M282" s="141"/>
      <c r="N282" s="103">
        <f t="shared" si="134"/>
        <v>0.44741356040444974</v>
      </c>
      <c r="O282" s="104">
        <f t="shared" si="135"/>
        <v>4.4184726736134022E-2</v>
      </c>
      <c r="P282" s="112"/>
      <c r="Q282" s="153">
        <v>0.44741356040444974</v>
      </c>
      <c r="R282" s="162"/>
      <c r="T282" s="173">
        <v>4.4184726736133953E-2</v>
      </c>
    </row>
    <row r="283" spans="1:21" s="99" customFormat="1" x14ac:dyDescent="0.2">
      <c r="B283" s="113" t="s">
        <v>8</v>
      </c>
      <c r="C283" s="94">
        <v>11833884.051813323</v>
      </c>
      <c r="D283" s="114">
        <f t="shared" si="136"/>
        <v>-5.0754720104471129E-3</v>
      </c>
      <c r="E283" s="95">
        <f t="shared" si="141"/>
        <v>10988780.312193921</v>
      </c>
      <c r="F283" s="172">
        <f t="shared" si="133"/>
        <v>-3.4698316247163463E-2</v>
      </c>
      <c r="G283" s="95">
        <f>+(C283-(C283*T283))</f>
        <v>11283171.337847793</v>
      </c>
      <c r="H283" s="172">
        <f t="shared" si="138"/>
        <v>-5.039818768997173E-3</v>
      </c>
      <c r="I283" s="112"/>
      <c r="J283" s="95">
        <f>+C283*Q283</f>
        <v>5249439.2461832073</v>
      </c>
      <c r="K283" s="115">
        <f t="shared" si="140"/>
        <v>-8.3984466324701024E-2</v>
      </c>
      <c r="L283" s="161"/>
      <c r="M283" s="141"/>
      <c r="N283" s="103">
        <f t="shared" si="134"/>
        <v>0.44359393950448822</v>
      </c>
      <c r="O283" s="104">
        <f>(C283-G283)/C283</f>
        <v>4.653693677868536E-2</v>
      </c>
      <c r="P283" s="112"/>
      <c r="Q283" s="117">
        <f>+Q269</f>
        <v>0.44359393950448822</v>
      </c>
      <c r="R283" s="162"/>
      <c r="T283" s="117">
        <f t="shared" ref="T283:T288" si="142">+T269</f>
        <v>4.6536936778685332E-2</v>
      </c>
    </row>
    <row r="284" spans="1:21" s="99" customFormat="1" x14ac:dyDescent="0.2">
      <c r="B284" s="113" t="s">
        <v>9</v>
      </c>
      <c r="C284" s="94">
        <v>11995478.804426113</v>
      </c>
      <c r="D284" s="114">
        <f t="shared" si="136"/>
        <v>9.4648161183867874E-3</v>
      </c>
      <c r="E284" s="95">
        <f t="shared" si="141"/>
        <v>11141395.203235902</v>
      </c>
      <c r="F284" s="172">
        <f t="shared" si="133"/>
        <v>-3.6831734209790024E-2</v>
      </c>
      <c r="G284" s="95">
        <f t="shared" si="137"/>
        <v>11406662.758084143</v>
      </c>
      <c r="H284" s="172">
        <f t="shared" si="138"/>
        <v>9.4648161183867874E-3</v>
      </c>
      <c r="I284" s="112"/>
      <c r="J284" s="95">
        <f t="shared" si="139"/>
        <v>5514706.8010314489</v>
      </c>
      <c r="K284" s="115">
        <f t="shared" si="140"/>
        <v>9.4648161183867874E-3</v>
      </c>
      <c r="L284" s="161"/>
      <c r="M284" s="141"/>
      <c r="N284" s="103">
        <f t="shared" si="134"/>
        <v>0.45973211165165184</v>
      </c>
      <c r="O284" s="104">
        <f t="shared" ref="O284:O288" si="143">(C284-G284)/C284</f>
        <v>4.9086497999955465E-2</v>
      </c>
      <c r="P284" s="112"/>
      <c r="Q284" s="117">
        <f>+Q270</f>
        <v>0.45973211165165184</v>
      </c>
      <c r="R284" s="162"/>
      <c r="T284" s="117">
        <f t="shared" si="142"/>
        <v>4.9086497999955465E-2</v>
      </c>
    </row>
    <row r="285" spans="1:21" s="99" customFormat="1" x14ac:dyDescent="0.2">
      <c r="B285" s="113" t="s">
        <v>10</v>
      </c>
      <c r="C285" s="94">
        <v>11061196.752127161</v>
      </c>
      <c r="D285" s="114">
        <f t="shared" si="136"/>
        <v>1.3074748468363762E-2</v>
      </c>
      <c r="E285" s="95">
        <f t="shared" si="141"/>
        <v>10884947.094625464</v>
      </c>
      <c r="F285" s="172">
        <f t="shared" si="133"/>
        <v>1.1242605582870713E-2</v>
      </c>
      <c r="G285" s="95">
        <f t="shared" si="137"/>
        <v>10519342.685057925</v>
      </c>
      <c r="H285" s="172">
        <f t="shared" si="138"/>
        <v>1.3074748468363762E-2</v>
      </c>
      <c r="I285" s="112"/>
      <c r="J285" s="95">
        <f t="shared" si="139"/>
        <v>5149102.3914639112</v>
      </c>
      <c r="K285" s="115">
        <f t="shared" si="140"/>
        <v>1.3074748468363762E-2</v>
      </c>
      <c r="L285" s="161"/>
      <c r="M285" s="141"/>
      <c r="N285" s="103">
        <f t="shared" si="134"/>
        <v>0.4655104241296219</v>
      </c>
      <c r="O285" s="104">
        <f t="shared" si="143"/>
        <v>4.8986929643488449E-2</v>
      </c>
      <c r="P285" s="112"/>
      <c r="Q285" s="117">
        <f t="shared" ref="Q285:Q288" si="144">+Q271</f>
        <v>0.4655104241296219</v>
      </c>
      <c r="R285" s="162"/>
      <c r="T285" s="117">
        <f t="shared" si="142"/>
        <v>4.8986929643488428E-2</v>
      </c>
    </row>
    <row r="286" spans="1:21" s="99" customFormat="1" x14ac:dyDescent="0.2">
      <c r="B286" s="113" t="s">
        <v>11</v>
      </c>
      <c r="C286" s="94">
        <v>10360328.189388869</v>
      </c>
      <c r="D286" s="114">
        <f t="shared" si="136"/>
        <v>1.4462320829522479E-2</v>
      </c>
      <c r="E286" s="95">
        <f t="shared" si="141"/>
        <v>10055549.140950166</v>
      </c>
      <c r="F286" s="172">
        <f t="shared" si="133"/>
        <v>1.3751318019224135E-2</v>
      </c>
      <c r="G286" s="95">
        <f t="shared" si="137"/>
        <v>9852512.0436521005</v>
      </c>
      <c r="H286" s="172">
        <f t="shared" si="138"/>
        <v>1.4462320829522479E-2</v>
      </c>
      <c r="I286" s="112"/>
      <c r="J286" s="95">
        <f t="shared" si="139"/>
        <v>4946065.2941658469</v>
      </c>
      <c r="K286" s="115">
        <f t="shared" si="140"/>
        <v>1.4462320829522257E-2</v>
      </c>
      <c r="L286" s="161"/>
      <c r="M286" s="141"/>
      <c r="N286" s="103">
        <f t="shared" si="134"/>
        <v>0.47740430648052695</v>
      </c>
      <c r="O286" s="104">
        <f t="shared" si="143"/>
        <v>4.9015449747709557E-2</v>
      </c>
      <c r="P286" s="112"/>
      <c r="Q286" s="117">
        <f t="shared" si="144"/>
        <v>0.47740430648052701</v>
      </c>
      <c r="R286" s="162"/>
      <c r="T286" s="117">
        <f t="shared" si="142"/>
        <v>4.9015449747709543E-2</v>
      </c>
    </row>
    <row r="287" spans="1:21" s="99" customFormat="1" x14ac:dyDescent="0.2">
      <c r="B287" s="125" t="s">
        <v>12</v>
      </c>
      <c r="C287" s="94">
        <v>8615994.318781063</v>
      </c>
      <c r="D287" s="114">
        <f t="shared" si="136"/>
        <v>1.8500589296638559E-2</v>
      </c>
      <c r="E287" s="95">
        <f t="shared" si="141"/>
        <v>8785132.8431778215</v>
      </c>
      <c r="F287" s="172">
        <f t="shared" si="133"/>
        <v>1.622308170184783E-2</v>
      </c>
      <c r="G287" s="95">
        <f t="shared" si="137"/>
        <v>8240739.5807975428</v>
      </c>
      <c r="H287" s="172">
        <f t="shared" si="138"/>
        <v>1.8500589296638559E-2</v>
      </c>
      <c r="I287" s="112"/>
      <c r="J287" s="95">
        <f t="shared" si="139"/>
        <v>4401672.0317855673</v>
      </c>
      <c r="K287" s="115">
        <f t="shared" si="140"/>
        <v>1.8500589296638559E-2</v>
      </c>
      <c r="L287" s="161"/>
      <c r="M287" s="141"/>
      <c r="N287" s="103">
        <f t="shared" si="134"/>
        <v>0.51087220684336387</v>
      </c>
      <c r="O287" s="104">
        <f t="shared" si="143"/>
        <v>4.3553271288206796E-2</v>
      </c>
      <c r="P287" s="112"/>
      <c r="Q287" s="117">
        <f t="shared" si="144"/>
        <v>0.51087220684336387</v>
      </c>
      <c r="R287" s="162"/>
      <c r="T287" s="117">
        <f t="shared" si="142"/>
        <v>4.355327128820681E-2</v>
      </c>
    </row>
    <row r="288" spans="1:21" s="99" customFormat="1" x14ac:dyDescent="0.2">
      <c r="B288" s="113" t="s">
        <v>13</v>
      </c>
      <c r="C288" s="94">
        <v>8817793.1841988545</v>
      </c>
      <c r="D288" s="114">
        <f t="shared" si="136"/>
        <v>1.5995365460267141E-2</v>
      </c>
      <c r="E288" s="95">
        <f t="shared" si="141"/>
        <v>8592819.0381964669</v>
      </c>
      <c r="F288" s="172">
        <f t="shared" si="133"/>
        <v>1.7277124956811774E-2</v>
      </c>
      <c r="G288" s="95">
        <f t="shared" si="137"/>
        <v>8396051.7989370413</v>
      </c>
      <c r="H288" s="172">
        <f t="shared" si="138"/>
        <v>1.5995365460267141E-2</v>
      </c>
      <c r="I288" s="112"/>
      <c r="J288" s="95">
        <f t="shared" si="139"/>
        <v>4204904.7925261399</v>
      </c>
      <c r="K288" s="115">
        <f t="shared" si="140"/>
        <v>1.5995365460266919E-2</v>
      </c>
      <c r="L288" s="161"/>
      <c r="M288" s="141"/>
      <c r="N288" s="103">
        <f t="shared" si="134"/>
        <v>0.47686588976266386</v>
      </c>
      <c r="O288" s="104">
        <f t="shared" si="143"/>
        <v>4.7828450549005558E-2</v>
      </c>
      <c r="P288" s="112"/>
      <c r="Q288" s="117">
        <f t="shared" si="144"/>
        <v>0.47686588976266392</v>
      </c>
      <c r="R288" s="162"/>
      <c r="T288" s="117">
        <f t="shared" si="142"/>
        <v>4.7828450549005537E-2</v>
      </c>
    </row>
    <row r="289" spans="1:21" s="112" customFormat="1" x14ac:dyDescent="0.2">
      <c r="A289" s="142"/>
      <c r="B289" s="143" t="s">
        <v>96</v>
      </c>
      <c r="C289" s="144">
        <f>SUM(C277:C288)</f>
        <v>119624759.69152738</v>
      </c>
      <c r="D289" s="145">
        <f t="shared" si="136"/>
        <v>-2.8238006729844889E-3</v>
      </c>
      <c r="E289" s="144">
        <f>SUM(E277:E288)</f>
        <v>113898210.64065576</v>
      </c>
      <c r="F289" s="177">
        <f>(E289/E275)-1</f>
        <v>-5.7953643577564051E-3</v>
      </c>
      <c r="G289" s="144">
        <f>SUM(G277:G288)</f>
        <v>113964410.73483787</v>
      </c>
      <c r="H289" s="177">
        <f t="shared" si="138"/>
        <v>-2.6440570537510366E-3</v>
      </c>
      <c r="I289" s="142"/>
      <c r="J289" s="147">
        <f>SUM(J277:J288)</f>
        <v>53570281.527878754</v>
      </c>
      <c r="K289" s="146">
        <f t="shared" si="140"/>
        <v>-8.4292342936140408E-2</v>
      </c>
      <c r="L289" s="169"/>
      <c r="M289" s="169"/>
      <c r="N289" s="110">
        <f t="shared" si="134"/>
        <v>0.44781934497522718</v>
      </c>
      <c r="O289" s="127">
        <f>AVERAGE(O277:O288)</f>
        <v>4.7369385243249434E-2</v>
      </c>
      <c r="P289" s="142"/>
      <c r="Q289" s="148"/>
      <c r="R289" s="148"/>
      <c r="S289" s="142"/>
      <c r="T289" s="152">
        <f>AVERAGE(T277:T288)</f>
        <v>4.7369385243249428E-2</v>
      </c>
      <c r="U289" s="142"/>
    </row>
    <row r="290" spans="1:21" s="99" customFormat="1" x14ac:dyDescent="0.2">
      <c r="A290" s="112"/>
      <c r="C290" s="166"/>
      <c r="D290" s="167"/>
      <c r="E290" s="166"/>
      <c r="F290" s="117"/>
      <c r="G290" s="166"/>
      <c r="L290" s="176"/>
      <c r="M290" s="176"/>
      <c r="Q290" s="112"/>
      <c r="T290" s="104"/>
    </row>
    <row r="291" spans="1:21" s="99" customFormat="1" x14ac:dyDescent="0.2">
      <c r="A291" s="99">
        <v>2017</v>
      </c>
      <c r="B291" s="113" t="s">
        <v>2</v>
      </c>
      <c r="C291" s="94">
        <v>8847227.7248073239</v>
      </c>
      <c r="D291" s="114">
        <f t="shared" ref="D291:D303" si="145">(C291/C277)-1</f>
        <v>4.3620695931809728E-3</v>
      </c>
      <c r="E291" s="95">
        <f>(G291+J288-J291)</f>
        <v>9004443.4064758159</v>
      </c>
      <c r="F291" s="115">
        <f t="shared" ref="F291:F302" si="146">(E291/E277)-1</f>
        <v>9.7612650249119248E-3</v>
      </c>
      <c r="G291" s="95">
        <f>+(C291-(C291*T291))</f>
        <v>8400418.554427648</v>
      </c>
      <c r="H291" s="115">
        <f>(G291/G277)-1</f>
        <v>4.3620695931809728E-3</v>
      </c>
      <c r="I291" s="112"/>
      <c r="J291" s="95">
        <f t="shared" ref="J291:J302" si="147">+C291*Q291</f>
        <v>3600879.9404779701</v>
      </c>
      <c r="K291" s="115">
        <f t="shared" ref="K291:K303" si="148">(J291/J277)-1</f>
        <v>4.3620695931809728E-3</v>
      </c>
      <c r="L291" s="161"/>
      <c r="M291" s="141"/>
      <c r="N291" s="103">
        <f t="shared" ref="N291:N303" si="149">(J291/C291)</f>
        <v>0.40700658471593604</v>
      </c>
      <c r="O291" s="104">
        <f t="shared" ref="O291:O302" si="150">(C291-G291)/C291</f>
        <v>5.0502731960525703E-2</v>
      </c>
      <c r="P291" s="112"/>
      <c r="Q291" s="117">
        <f t="shared" ref="Q291:Q302" si="151">+Q277</f>
        <v>0.40700658471593604</v>
      </c>
      <c r="R291" s="162"/>
      <c r="T291" s="117">
        <f>+T277</f>
        <v>5.0502731960525703E-2</v>
      </c>
    </row>
    <row r="292" spans="1:21" s="99" customFormat="1" x14ac:dyDescent="0.2">
      <c r="B292" s="113" t="s">
        <v>3</v>
      </c>
      <c r="C292" s="94">
        <v>7987296.8638781561</v>
      </c>
      <c r="D292" s="114">
        <f t="shared" si="145"/>
        <v>-2.5291970836846867E-2</v>
      </c>
      <c r="E292" s="95">
        <f>(G292+J291-J292)</f>
        <v>8066989.3147716671</v>
      </c>
      <c r="F292" s="115">
        <f t="shared" si="146"/>
        <v>-1.227448831037059E-2</v>
      </c>
      <c r="G292" s="95">
        <f t="shared" ref="G292:G302" si="152">+(C292-(C292*T292))</f>
        <v>7586335.8645993294</v>
      </c>
      <c r="H292" s="115">
        <f t="shared" ref="H292:H303" si="153">(G292/G278)-1</f>
        <v>-2.5291970836846867E-2</v>
      </c>
      <c r="I292" s="112"/>
      <c r="J292" s="95">
        <f t="shared" si="147"/>
        <v>3120226.4903056324</v>
      </c>
      <c r="K292" s="115">
        <f t="shared" si="148"/>
        <v>-2.5291970836846756E-2</v>
      </c>
      <c r="L292" s="161"/>
      <c r="M292" s="141"/>
      <c r="N292" s="103">
        <f t="shared" si="149"/>
        <v>0.39064861911125159</v>
      </c>
      <c r="O292" s="104">
        <f t="shared" si="150"/>
        <v>5.0199836829921435E-2</v>
      </c>
      <c r="P292" s="112"/>
      <c r="Q292" s="117">
        <f t="shared" si="151"/>
        <v>0.39064861911125159</v>
      </c>
      <c r="R292" s="162"/>
      <c r="T292" s="117">
        <f t="shared" ref="T292:T302" si="154">+T278</f>
        <v>5.0199836829921421E-2</v>
      </c>
    </row>
    <row r="293" spans="1:21" s="99" customFormat="1" x14ac:dyDescent="0.2">
      <c r="B293" s="113" t="s">
        <v>4</v>
      </c>
      <c r="C293" s="94">
        <v>8977158.7783935312</v>
      </c>
      <c r="D293" s="114">
        <f t="shared" si="145"/>
        <v>-2.051076192843726E-3</v>
      </c>
      <c r="E293" s="95">
        <f t="shared" ref="E293:E302" si="155">(G293+J292-J293)</f>
        <v>8077662.2968024556</v>
      </c>
      <c r="F293" s="115">
        <f t="shared" si="146"/>
        <v>-1.1158704957497823E-2</v>
      </c>
      <c r="G293" s="95">
        <f t="shared" si="152"/>
        <v>8534625.5748316348</v>
      </c>
      <c r="H293" s="115">
        <f t="shared" si="153"/>
        <v>-2.051076192843726E-3</v>
      </c>
      <c r="I293" s="112"/>
      <c r="J293" s="95">
        <f t="shared" si="147"/>
        <v>3577189.7683348111</v>
      </c>
      <c r="K293" s="115">
        <f t="shared" si="148"/>
        <v>-2.051076192843726E-3</v>
      </c>
      <c r="L293" s="161"/>
      <c r="M293" s="141"/>
      <c r="N293" s="103">
        <f t="shared" si="149"/>
        <v>0.39847682954483199</v>
      </c>
      <c r="O293" s="104">
        <f t="shared" si="150"/>
        <v>4.9295463574399213E-2</v>
      </c>
      <c r="P293" s="112"/>
      <c r="Q293" s="117">
        <f t="shared" si="151"/>
        <v>0.39847682954483199</v>
      </c>
      <c r="R293" s="162"/>
      <c r="T293" s="117">
        <f t="shared" si="154"/>
        <v>4.9295463574399137E-2</v>
      </c>
    </row>
    <row r="294" spans="1:21" s="99" customFormat="1" x14ac:dyDescent="0.2">
      <c r="B294" s="113" t="s">
        <v>5</v>
      </c>
      <c r="C294" s="94">
        <v>9245820.1920002718</v>
      </c>
      <c r="D294" s="114">
        <f t="shared" si="145"/>
        <v>-5.5325516234852046E-3</v>
      </c>
      <c r="E294" s="95">
        <f t="shared" si="155"/>
        <v>8354144.3900612835</v>
      </c>
      <c r="F294" s="115">
        <f t="shared" si="146"/>
        <v>-4.0447849257425617E-3</v>
      </c>
      <c r="G294" s="95">
        <f t="shared" si="152"/>
        <v>8823678.9120428804</v>
      </c>
      <c r="H294" s="115">
        <f t="shared" si="153"/>
        <v>-5.5325516234852046E-3</v>
      </c>
      <c r="I294" s="112"/>
      <c r="J294" s="95">
        <f t="shared" si="147"/>
        <v>4046724.290316408</v>
      </c>
      <c r="K294" s="115">
        <f t="shared" si="148"/>
        <v>-5.5325516234852046E-3</v>
      </c>
      <c r="L294" s="161"/>
      <c r="M294" s="141"/>
      <c r="N294" s="103">
        <f t="shared" si="149"/>
        <v>0.43768148268963103</v>
      </c>
      <c r="O294" s="104">
        <f t="shared" si="150"/>
        <v>4.5657526448831344E-2</v>
      </c>
      <c r="P294" s="112"/>
      <c r="Q294" s="117">
        <f t="shared" si="151"/>
        <v>0.43768148268963103</v>
      </c>
      <c r="R294" s="162"/>
      <c r="T294" s="117">
        <f t="shared" si="154"/>
        <v>4.5657526448831441E-2</v>
      </c>
    </row>
    <row r="295" spans="1:21" s="99" customFormat="1" x14ac:dyDescent="0.2">
      <c r="B295" s="113" t="s">
        <v>6</v>
      </c>
      <c r="C295" s="94">
        <v>10504682.402446391</v>
      </c>
      <c r="D295" s="114">
        <f t="shared" si="145"/>
        <v>-6.0843773614509544E-3</v>
      </c>
      <c r="E295" s="95">
        <f t="shared" si="155"/>
        <v>9413082.8616481759</v>
      </c>
      <c r="F295" s="115">
        <f t="shared" si="146"/>
        <v>-5.8472201984660632E-3</v>
      </c>
      <c r="G295" s="95">
        <f t="shared" si="152"/>
        <v>10046837.9065635</v>
      </c>
      <c r="H295" s="115">
        <f t="shared" si="153"/>
        <v>-6.0843773614508434E-3</v>
      </c>
      <c r="I295" s="112"/>
      <c r="J295" s="95">
        <f t="shared" si="147"/>
        <v>4680479.3352317316</v>
      </c>
      <c r="K295" s="115">
        <f t="shared" si="148"/>
        <v>-6.0843773614509544E-3</v>
      </c>
      <c r="L295" s="161"/>
      <c r="M295" s="141"/>
      <c r="N295" s="103">
        <f t="shared" si="149"/>
        <v>0.44556124173175521</v>
      </c>
      <c r="O295" s="104">
        <f t="shared" si="150"/>
        <v>4.3584801362130249E-2</v>
      </c>
      <c r="P295" s="112"/>
      <c r="Q295" s="117">
        <f t="shared" si="151"/>
        <v>0.44556124173175526</v>
      </c>
      <c r="R295" s="162"/>
      <c r="T295" s="117">
        <f t="shared" si="154"/>
        <v>4.3584801362130311E-2</v>
      </c>
    </row>
    <row r="296" spans="1:21" s="99" customFormat="1" x14ac:dyDescent="0.2">
      <c r="B296" s="113" t="s">
        <v>7</v>
      </c>
      <c r="C296" s="94">
        <v>10996325.515224205</v>
      </c>
      <c r="D296" s="114">
        <f t="shared" si="145"/>
        <v>-7.0923770733402058E-3</v>
      </c>
      <c r="E296" s="95">
        <f t="shared" si="155"/>
        <v>10271030.062331423</v>
      </c>
      <c r="F296" s="115">
        <f t="shared" si="146"/>
        <v>-6.6332881385993137E-3</v>
      </c>
      <c r="G296" s="95">
        <f t="shared" si="152"/>
        <v>10510455.877232447</v>
      </c>
      <c r="H296" s="115">
        <f t="shared" si="153"/>
        <v>-7.0923770733400948E-3</v>
      </c>
      <c r="I296" s="112"/>
      <c r="J296" s="95">
        <f t="shared" si="147"/>
        <v>4919905.1501327567</v>
      </c>
      <c r="K296" s="115">
        <f t="shared" si="148"/>
        <v>-7.0923770733403169E-3</v>
      </c>
      <c r="L296" s="161"/>
      <c r="M296" s="141"/>
      <c r="N296" s="103">
        <f t="shared" si="149"/>
        <v>0.44741356040444974</v>
      </c>
      <c r="O296" s="104">
        <f t="shared" si="150"/>
        <v>4.4184726736133877E-2</v>
      </c>
      <c r="P296" s="112"/>
      <c r="Q296" s="117">
        <f t="shared" si="151"/>
        <v>0.44741356040444974</v>
      </c>
      <c r="R296" s="162"/>
      <c r="T296" s="117">
        <f t="shared" si="154"/>
        <v>4.4184726736133953E-2</v>
      </c>
    </row>
    <row r="297" spans="1:21" s="99" customFormat="1" x14ac:dyDescent="0.2">
      <c r="B297" s="113" t="s">
        <v>8</v>
      </c>
      <c r="C297" s="94">
        <v>11750677.731709536</v>
      </c>
      <c r="D297" s="114">
        <f t="shared" si="145"/>
        <v>-7.0311927799425744E-3</v>
      </c>
      <c r="E297" s="95">
        <f t="shared" si="155"/>
        <v>10911212.908278324</v>
      </c>
      <c r="F297" s="115">
        <f t="shared" si="146"/>
        <v>-7.0587819313779887E-3</v>
      </c>
      <c r="G297" s="95">
        <f t="shared" si="152"/>
        <v>11203837.185002264</v>
      </c>
      <c r="H297" s="115">
        <f t="shared" si="153"/>
        <v>-7.0311927799425744E-3</v>
      </c>
      <c r="I297" s="112"/>
      <c r="J297" s="95">
        <f t="shared" si="147"/>
        <v>5212529.4268566966</v>
      </c>
      <c r="K297" s="115">
        <f t="shared" si="148"/>
        <v>-7.0311927799425744E-3</v>
      </c>
      <c r="L297" s="161"/>
      <c r="M297" s="141"/>
      <c r="N297" s="103">
        <f t="shared" si="149"/>
        <v>0.44359393950448822</v>
      </c>
      <c r="O297" s="104">
        <f t="shared" si="150"/>
        <v>4.6536936778685353E-2</v>
      </c>
      <c r="P297" s="112"/>
      <c r="Q297" s="117">
        <f t="shared" si="151"/>
        <v>0.44359393950448822</v>
      </c>
      <c r="R297" s="162"/>
      <c r="T297" s="117">
        <f t="shared" si="154"/>
        <v>4.6536936778685332E-2</v>
      </c>
    </row>
    <row r="298" spans="1:21" s="99" customFormat="1" x14ac:dyDescent="0.2">
      <c r="B298" s="113" t="s">
        <v>9</v>
      </c>
      <c r="C298" s="94">
        <v>11913188.210152347</v>
      </c>
      <c r="D298" s="114">
        <f t="shared" si="145"/>
        <v>-6.8601341901752821E-3</v>
      </c>
      <c r="E298" s="95">
        <f t="shared" si="155"/>
        <v>11064065.775401406</v>
      </c>
      <c r="F298" s="115">
        <f t="shared" si="146"/>
        <v>-6.9407310685861701E-3</v>
      </c>
      <c r="G298" s="95">
        <f t="shared" si="152"/>
        <v>11328411.520901611</v>
      </c>
      <c r="H298" s="115">
        <f t="shared" si="153"/>
        <v>-6.8601341901752821E-3</v>
      </c>
      <c r="I298" s="112"/>
      <c r="J298" s="95">
        <f t="shared" si="147"/>
        <v>5476875.1723569008</v>
      </c>
      <c r="K298" s="115">
        <f t="shared" si="148"/>
        <v>-6.8601341901752821E-3</v>
      </c>
      <c r="L298" s="161"/>
      <c r="M298" s="141"/>
      <c r="N298" s="103">
        <f t="shared" si="149"/>
        <v>0.45973211165165184</v>
      </c>
      <c r="O298" s="104">
        <f t="shared" si="150"/>
        <v>4.908649799995541E-2</v>
      </c>
      <c r="P298" s="112"/>
      <c r="Q298" s="117">
        <f t="shared" si="151"/>
        <v>0.45973211165165184</v>
      </c>
      <c r="R298" s="162"/>
      <c r="T298" s="117">
        <f t="shared" si="154"/>
        <v>4.9086497999955465E-2</v>
      </c>
    </row>
    <row r="299" spans="1:21" s="99" customFormat="1" x14ac:dyDescent="0.2">
      <c r="B299" s="113" t="s">
        <v>10</v>
      </c>
      <c r="C299" s="94">
        <v>10982746.776574139</v>
      </c>
      <c r="D299" s="114">
        <f t="shared" si="145"/>
        <v>-7.0923587484270634E-3</v>
      </c>
      <c r="E299" s="95">
        <f t="shared" si="155"/>
        <v>10809027.795223489</v>
      </c>
      <c r="F299" s="115">
        <f t="shared" si="146"/>
        <v>-6.9747054112426765E-3</v>
      </c>
      <c r="G299" s="95">
        <f t="shared" si="152"/>
        <v>10444735.732937852</v>
      </c>
      <c r="H299" s="115">
        <f t="shared" si="153"/>
        <v>-7.0923587484270634E-3</v>
      </c>
      <c r="I299" s="112"/>
      <c r="J299" s="95">
        <f t="shared" si="147"/>
        <v>5112583.1100712651</v>
      </c>
      <c r="K299" s="115">
        <f t="shared" si="148"/>
        <v>-7.0923587484270634E-3</v>
      </c>
      <c r="L299" s="161"/>
      <c r="M299" s="141"/>
      <c r="N299" s="103">
        <f t="shared" si="149"/>
        <v>0.4655104241296219</v>
      </c>
      <c r="O299" s="104">
        <f t="shared" si="150"/>
        <v>4.8986929643488428E-2</v>
      </c>
      <c r="P299" s="112"/>
      <c r="Q299" s="117">
        <f t="shared" si="151"/>
        <v>0.4655104241296219</v>
      </c>
      <c r="R299" s="162"/>
      <c r="T299" s="117">
        <f t="shared" si="154"/>
        <v>4.8986929643488428E-2</v>
      </c>
    </row>
    <row r="300" spans="1:21" s="99" customFormat="1" x14ac:dyDescent="0.2">
      <c r="B300" s="113" t="s">
        <v>11</v>
      </c>
      <c r="C300" s="94">
        <v>10297901.726722648</v>
      </c>
      <c r="D300" s="114">
        <f t="shared" si="145"/>
        <v>-6.0255294547675309E-3</v>
      </c>
      <c r="E300" s="95">
        <f t="shared" si="155"/>
        <v>9989465.920150239</v>
      </c>
      <c r="F300" s="115">
        <f t="shared" si="146"/>
        <v>-6.5718162055227181E-3</v>
      </c>
      <c r="G300" s="95">
        <f t="shared" si="152"/>
        <v>9793145.4421296231</v>
      </c>
      <c r="H300" s="115">
        <f t="shared" si="153"/>
        <v>-6.0255294547675309E-3</v>
      </c>
      <c r="I300" s="112"/>
      <c r="J300" s="95">
        <f t="shared" si="147"/>
        <v>4916262.6320506474</v>
      </c>
      <c r="K300" s="115">
        <f t="shared" si="148"/>
        <v>-6.0255294547675309E-3</v>
      </c>
      <c r="L300" s="161"/>
      <c r="M300" s="141"/>
      <c r="N300" s="103">
        <f t="shared" si="149"/>
        <v>0.47740430648052701</v>
      </c>
      <c r="O300" s="104">
        <f t="shared" si="150"/>
        <v>4.9015449747709536E-2</v>
      </c>
      <c r="P300" s="112"/>
      <c r="Q300" s="117">
        <f t="shared" si="151"/>
        <v>0.47740430648052701</v>
      </c>
      <c r="R300" s="162"/>
      <c r="T300" s="117">
        <f t="shared" si="154"/>
        <v>4.9015449747709543E-2</v>
      </c>
    </row>
    <row r="301" spans="1:21" s="99" customFormat="1" x14ac:dyDescent="0.2">
      <c r="B301" s="125" t="s">
        <v>12</v>
      </c>
      <c r="C301" s="94">
        <v>8563161.1414516345</v>
      </c>
      <c r="D301" s="114">
        <f t="shared" si="145"/>
        <v>-6.1319884130219826E-3</v>
      </c>
      <c r="E301" s="95">
        <f t="shared" si="155"/>
        <v>8731789.0633352734</v>
      </c>
      <c r="F301" s="115">
        <f t="shared" si="146"/>
        <v>-6.0720515892906946E-3</v>
      </c>
      <c r="G301" s="95">
        <f t="shared" si="152"/>
        <v>8190207.4611733612</v>
      </c>
      <c r="H301" s="115">
        <f t="shared" si="153"/>
        <v>-6.1319884130218716E-3</v>
      </c>
      <c r="I301" s="112"/>
      <c r="J301" s="95">
        <f t="shared" si="147"/>
        <v>4374681.0298887352</v>
      </c>
      <c r="K301" s="115">
        <f t="shared" si="148"/>
        <v>-6.1319884130219826E-3</v>
      </c>
      <c r="L301" s="161"/>
      <c r="M301" s="141"/>
      <c r="N301" s="103">
        <f t="shared" si="149"/>
        <v>0.51087220684336387</v>
      </c>
      <c r="O301" s="104">
        <f t="shared" si="150"/>
        <v>4.3553271288206762E-2</v>
      </c>
      <c r="P301" s="112"/>
      <c r="Q301" s="117">
        <f t="shared" si="151"/>
        <v>0.51087220684336387</v>
      </c>
      <c r="R301" s="162"/>
      <c r="T301" s="117">
        <f t="shared" si="154"/>
        <v>4.355327128820681E-2</v>
      </c>
    </row>
    <row r="302" spans="1:21" s="99" customFormat="1" x14ac:dyDescent="0.2">
      <c r="B302" s="113" t="s">
        <v>13</v>
      </c>
      <c r="C302" s="94">
        <v>8765716.2293519992</v>
      </c>
      <c r="D302" s="114">
        <f t="shared" si="145"/>
        <v>-5.9058943387531038E-3</v>
      </c>
      <c r="E302" s="95">
        <f t="shared" si="155"/>
        <v>8541075.5649215914</v>
      </c>
      <c r="F302" s="115">
        <f t="shared" si="146"/>
        <v>-6.0217110409130914E-3</v>
      </c>
      <c r="G302" s="95">
        <f t="shared" si="152"/>
        <v>8346465.6041498221</v>
      </c>
      <c r="H302" s="115">
        <f t="shared" si="153"/>
        <v>-5.9058943387529927E-3</v>
      </c>
      <c r="I302" s="112"/>
      <c r="J302" s="95">
        <f t="shared" si="147"/>
        <v>4180071.0691169645</v>
      </c>
      <c r="K302" s="115">
        <f t="shared" si="148"/>
        <v>-5.9058943387529927E-3</v>
      </c>
      <c r="L302" s="161"/>
      <c r="M302" s="141"/>
      <c r="N302" s="103">
        <f t="shared" si="149"/>
        <v>0.47686588976266392</v>
      </c>
      <c r="O302" s="104">
        <f t="shared" si="150"/>
        <v>4.7828450549005502E-2</v>
      </c>
      <c r="P302" s="112"/>
      <c r="Q302" s="117">
        <f t="shared" si="151"/>
        <v>0.47686588976266392</v>
      </c>
      <c r="R302" s="162"/>
      <c r="T302" s="117">
        <f t="shared" si="154"/>
        <v>4.7828450549005537E-2</v>
      </c>
    </row>
    <row r="303" spans="1:21" s="112" customFormat="1" x14ac:dyDescent="0.2">
      <c r="A303" s="142"/>
      <c r="B303" s="143" t="s">
        <v>96</v>
      </c>
      <c r="C303" s="144">
        <f>SUM(C291:C302)</f>
        <v>118831903.29271215</v>
      </c>
      <c r="D303" s="145">
        <f t="shared" si="145"/>
        <v>-6.6278619982998999E-3</v>
      </c>
      <c r="E303" s="144">
        <f>SUM(E291:E302)</f>
        <v>113233989.35940114</v>
      </c>
      <c r="F303" s="146">
        <f>(E303/E289)-1</f>
        <v>-5.8317095371253069E-3</v>
      </c>
      <c r="G303" s="144">
        <f>SUM(G291:G302)</f>
        <v>113209155.63599196</v>
      </c>
      <c r="H303" s="146">
        <f t="shared" si="153"/>
        <v>-6.6271136223673421E-3</v>
      </c>
      <c r="I303" s="142"/>
      <c r="J303" s="147">
        <f>SUM(J291:J302)</f>
        <v>53218407.415140517</v>
      </c>
      <c r="K303" s="146">
        <f t="shared" si="148"/>
        <v>-6.5684574115055794E-3</v>
      </c>
      <c r="L303" s="165"/>
      <c r="M303" s="156"/>
      <c r="N303" s="110">
        <f t="shared" si="149"/>
        <v>0.4478461249926336</v>
      </c>
      <c r="O303" s="127">
        <f>AVERAGE(O291:O302)</f>
        <v>4.7369385243249407E-2</v>
      </c>
      <c r="P303" s="142"/>
      <c r="Q303" s="148"/>
      <c r="R303" s="148"/>
      <c r="S303" s="142"/>
      <c r="T303" s="152">
        <f>AVERAGE(T291:T302)</f>
        <v>4.7369385243249428E-2</v>
      </c>
      <c r="U303" s="142"/>
    </row>
    <row r="304" spans="1:21" s="99" customFormat="1" x14ac:dyDescent="0.2">
      <c r="A304" s="112"/>
      <c r="C304" s="166"/>
      <c r="D304" s="167"/>
      <c r="E304" s="166"/>
      <c r="F304" s="117"/>
      <c r="G304" s="166"/>
      <c r="L304" s="165"/>
      <c r="M304" s="165"/>
      <c r="T304" s="104"/>
    </row>
    <row r="305" spans="1:21" s="99" customFormat="1" x14ac:dyDescent="0.2">
      <c r="A305" s="99">
        <v>2018</v>
      </c>
      <c r="B305" s="113" t="s">
        <v>2</v>
      </c>
      <c r="C305" s="94">
        <v>8870942.0426849313</v>
      </c>
      <c r="D305" s="114">
        <f>(C305/C291)-1</f>
        <v>2.6804235875055316E-3</v>
      </c>
      <c r="E305" s="95">
        <f>(G305+J302-J305)</f>
        <v>8992474.4795766175</v>
      </c>
      <c r="F305" s="115">
        <f t="shared" ref="F305:F316" si="156">(E305/E291)-1</f>
        <v>-1.3292245127101143E-3</v>
      </c>
      <c r="G305" s="95">
        <f>+(C305-(C305*T305))</f>
        <v>8422935.2344658561</v>
      </c>
      <c r="H305" s="115">
        <f>(G305/G291)-1</f>
        <v>2.6804235875057536E-3</v>
      </c>
      <c r="I305" s="112"/>
      <c r="J305" s="95">
        <f t="shared" ref="J305:J316" si="157">+C305*Q305</f>
        <v>3610531.8240062031</v>
      </c>
      <c r="K305" s="115">
        <f>(J305/J291)-1</f>
        <v>2.6804235875055316E-3</v>
      </c>
      <c r="L305" s="161"/>
      <c r="M305" s="141"/>
      <c r="N305" s="103">
        <f t="shared" ref="N305:N317" si="158">(J305/C305)</f>
        <v>0.40700658471593604</v>
      </c>
      <c r="O305" s="104">
        <f t="shared" ref="O305:O316" si="159">(C305-G305)/C305</f>
        <v>5.0502731960525675E-2</v>
      </c>
      <c r="P305" s="112"/>
      <c r="Q305" s="117">
        <f>+Q291</f>
        <v>0.40700658471593604</v>
      </c>
      <c r="R305" s="162"/>
      <c r="T305" s="117">
        <f t="shared" ref="T305:T316" si="160">+T291</f>
        <v>5.0502731960525703E-2</v>
      </c>
    </row>
    <row r="306" spans="1:21" s="99" customFormat="1" x14ac:dyDescent="0.2">
      <c r="B306" s="113" t="s">
        <v>3</v>
      </c>
      <c r="C306" s="94">
        <v>8017769.4211006192</v>
      </c>
      <c r="D306" s="114">
        <f t="shared" ref="D306:D317" si="161">(C306/C292)-1</f>
        <v>3.8151276635618458E-3</v>
      </c>
      <c r="E306" s="95">
        <f>(G306+J305-J306)</f>
        <v>8093679.9757222626</v>
      </c>
      <c r="F306" s="115">
        <f t="shared" si="156"/>
        <v>3.3086272844964348E-3</v>
      </c>
      <c r="G306" s="95">
        <f t="shared" ref="G306:G316" si="162">+(C306-(C306*T306))</f>
        <v>7615278.7044214346</v>
      </c>
      <c r="H306" s="115">
        <f t="shared" ref="H306:H317" si="163">(G306/G292)-1</f>
        <v>3.8151276635620679E-3</v>
      </c>
      <c r="I306" s="112"/>
      <c r="J306" s="95">
        <f t="shared" si="157"/>
        <v>3132130.5527053759</v>
      </c>
      <c r="K306" s="115">
        <f t="shared" ref="K306:K317" si="164">(J306/J292)-1</f>
        <v>3.8151276635618458E-3</v>
      </c>
      <c r="L306" s="161"/>
      <c r="M306" s="141"/>
      <c r="N306" s="103">
        <f t="shared" si="158"/>
        <v>0.39064861911125159</v>
      </c>
      <c r="O306" s="104">
        <f t="shared" si="159"/>
        <v>5.0199836829921428E-2</v>
      </c>
      <c r="P306" s="112"/>
      <c r="Q306" s="117">
        <f t="shared" ref="Q306:Q316" si="165">+Q292</f>
        <v>0.39064861911125159</v>
      </c>
      <c r="R306" s="162"/>
      <c r="T306" s="117">
        <f t="shared" si="160"/>
        <v>5.0199836829921421E-2</v>
      </c>
    </row>
    <row r="307" spans="1:21" s="99" customFormat="1" x14ac:dyDescent="0.2">
      <c r="B307" s="113" t="s">
        <v>4</v>
      </c>
      <c r="C307" s="94">
        <v>9035659.8035288677</v>
      </c>
      <c r="D307" s="114">
        <f t="shared" si="161"/>
        <v>6.5166526046234186E-3</v>
      </c>
      <c r="E307" s="95">
        <f t="shared" ref="E307:E316" si="166">(G307+J306-J307)</f>
        <v>8121872.2461628616</v>
      </c>
      <c r="F307" s="115">
        <f t="shared" si="156"/>
        <v>5.4731118652864286E-3</v>
      </c>
      <c r="G307" s="95">
        <f t="shared" si="162"/>
        <v>8590242.7648133487</v>
      </c>
      <c r="H307" s="115">
        <f t="shared" si="163"/>
        <v>6.5166526046236406E-3</v>
      </c>
      <c r="I307" s="112"/>
      <c r="J307" s="95">
        <f t="shared" si="157"/>
        <v>3600501.0713558625</v>
      </c>
      <c r="K307" s="115">
        <f t="shared" si="164"/>
        <v>6.5166526046234186E-3</v>
      </c>
      <c r="L307" s="161"/>
      <c r="M307" s="141"/>
      <c r="N307" s="103">
        <f t="shared" si="158"/>
        <v>0.39847682954483199</v>
      </c>
      <c r="O307" s="104">
        <f t="shared" si="159"/>
        <v>4.9295463574399054E-2</v>
      </c>
      <c r="P307" s="112"/>
      <c r="Q307" s="117">
        <f t="shared" si="165"/>
        <v>0.39847682954483199</v>
      </c>
      <c r="R307" s="162"/>
      <c r="T307" s="117">
        <f t="shared" si="160"/>
        <v>4.9295463574399137E-2</v>
      </c>
    </row>
    <row r="308" spans="1:21" s="99" customFormat="1" x14ac:dyDescent="0.2">
      <c r="B308" s="113" t="s">
        <v>5</v>
      </c>
      <c r="C308" s="94">
        <v>9319909.8209983576</v>
      </c>
      <c r="D308" s="114">
        <f t="shared" si="161"/>
        <v>8.0133106051738512E-3</v>
      </c>
      <c r="E308" s="95">
        <f t="shared" si="166"/>
        <v>8415734.9142130502</v>
      </c>
      <c r="F308" s="115">
        <f t="shared" si="156"/>
        <v>7.3724514775013184E-3</v>
      </c>
      <c r="G308" s="95">
        <f t="shared" si="162"/>
        <v>8894385.7918454017</v>
      </c>
      <c r="H308" s="115">
        <f t="shared" si="163"/>
        <v>8.0133106051738512E-3</v>
      </c>
      <c r="I308" s="112"/>
      <c r="J308" s="95">
        <f t="shared" si="157"/>
        <v>4079151.9489882151</v>
      </c>
      <c r="K308" s="115">
        <f t="shared" si="164"/>
        <v>8.0133106051738512E-3</v>
      </c>
      <c r="L308" s="161"/>
      <c r="M308" s="141"/>
      <c r="N308" s="103">
        <f t="shared" si="158"/>
        <v>0.43768148268963103</v>
      </c>
      <c r="O308" s="104">
        <f t="shared" si="159"/>
        <v>4.5657526448831379E-2</v>
      </c>
      <c r="P308" s="112"/>
      <c r="Q308" s="117">
        <f t="shared" si="165"/>
        <v>0.43768148268963103</v>
      </c>
      <c r="R308" s="162"/>
      <c r="T308" s="117">
        <f t="shared" si="160"/>
        <v>4.5657526448831441E-2</v>
      </c>
    </row>
    <row r="309" spans="1:21" s="99" customFormat="1" x14ac:dyDescent="0.2">
      <c r="B309" s="113" t="s">
        <v>6</v>
      </c>
      <c r="C309" s="94">
        <v>10579453.238535425</v>
      </c>
      <c r="D309" s="114">
        <f t="shared" si="161"/>
        <v>7.1178578489550226E-3</v>
      </c>
      <c r="E309" s="95">
        <f t="shared" si="166"/>
        <v>9483707.4977972433</v>
      </c>
      <c r="F309" s="115">
        <f t="shared" si="156"/>
        <v>7.5028167909594323E-3</v>
      </c>
      <c r="G309" s="95">
        <f t="shared" si="162"/>
        <v>10118349.870613912</v>
      </c>
      <c r="H309" s="115">
        <f t="shared" si="163"/>
        <v>7.1178578489550226E-3</v>
      </c>
      <c r="I309" s="112"/>
      <c r="J309" s="95">
        <f t="shared" si="157"/>
        <v>4713794.3218048839</v>
      </c>
      <c r="K309" s="115">
        <f t="shared" si="164"/>
        <v>7.1178578489552446E-3</v>
      </c>
      <c r="L309" s="161"/>
      <c r="M309" s="141"/>
      <c r="N309" s="103">
        <f t="shared" si="158"/>
        <v>0.44556124173175532</v>
      </c>
      <c r="O309" s="104">
        <f t="shared" si="159"/>
        <v>4.3584801362130297E-2</v>
      </c>
      <c r="P309" s="112"/>
      <c r="Q309" s="117">
        <f t="shared" si="165"/>
        <v>0.44556124173175526</v>
      </c>
      <c r="R309" s="162"/>
      <c r="T309" s="117">
        <f t="shared" si="160"/>
        <v>4.3584801362130311E-2</v>
      </c>
    </row>
    <row r="310" spans="1:21" s="99" customFormat="1" x14ac:dyDescent="0.2">
      <c r="B310" s="113" t="s">
        <v>7</v>
      </c>
      <c r="C310" s="94">
        <v>11066887.993827291</v>
      </c>
      <c r="D310" s="114">
        <f t="shared" si="161"/>
        <v>6.4169143142764895E-3</v>
      </c>
      <c r="E310" s="95">
        <f t="shared" si="166"/>
        <v>10340219.133889988</v>
      </c>
      <c r="F310" s="115">
        <f t="shared" si="156"/>
        <v>6.7363322995532826E-3</v>
      </c>
      <c r="G310" s="95">
        <f t="shared" si="162"/>
        <v>10577900.57200063</v>
      </c>
      <c r="H310" s="115">
        <f t="shared" si="163"/>
        <v>6.4169143142762675E-3</v>
      </c>
      <c r="I310" s="112"/>
      <c r="J310" s="95">
        <f t="shared" si="157"/>
        <v>4951475.759915526</v>
      </c>
      <c r="K310" s="115">
        <f t="shared" si="164"/>
        <v>6.4169143142764895E-3</v>
      </c>
      <c r="L310" s="161"/>
      <c r="M310" s="141"/>
      <c r="N310" s="103">
        <f t="shared" si="158"/>
        <v>0.44741356040444974</v>
      </c>
      <c r="O310" s="104">
        <f t="shared" si="159"/>
        <v>4.418472673613396E-2</v>
      </c>
      <c r="P310" s="112"/>
      <c r="Q310" s="117">
        <f t="shared" si="165"/>
        <v>0.44741356040444974</v>
      </c>
      <c r="R310" s="162"/>
      <c r="T310" s="117">
        <f t="shared" si="160"/>
        <v>4.4184726736133953E-2</v>
      </c>
    </row>
    <row r="311" spans="1:21" s="99" customFormat="1" x14ac:dyDescent="0.2">
      <c r="B311" s="113" t="s">
        <v>8</v>
      </c>
      <c r="C311" s="94">
        <v>11819273.561484005</v>
      </c>
      <c r="D311" s="114">
        <f t="shared" si="161"/>
        <v>5.8376062505196558E-3</v>
      </c>
      <c r="E311" s="95">
        <f t="shared" si="166"/>
        <v>10977758.413678829</v>
      </c>
      <c r="F311" s="115">
        <f t="shared" si="156"/>
        <v>6.0988183403529739E-3</v>
      </c>
      <c r="G311" s="95">
        <f t="shared" si="162"/>
        <v>11269240.774983237</v>
      </c>
      <c r="H311" s="115">
        <f t="shared" si="163"/>
        <v>5.8376062505196558E-3</v>
      </c>
      <c r="I311" s="112"/>
      <c r="J311" s="95">
        <f t="shared" si="157"/>
        <v>5242958.121219933</v>
      </c>
      <c r="K311" s="115">
        <f t="shared" si="164"/>
        <v>5.8376062505196558E-3</v>
      </c>
      <c r="L311" s="161"/>
      <c r="M311" s="141"/>
      <c r="N311" s="103">
        <f t="shared" si="158"/>
        <v>0.44359393950448822</v>
      </c>
      <c r="O311" s="104">
        <f t="shared" si="159"/>
        <v>4.6536936778685381E-2</v>
      </c>
      <c r="P311" s="112"/>
      <c r="Q311" s="117">
        <f t="shared" si="165"/>
        <v>0.44359393950448822</v>
      </c>
      <c r="R311" s="162"/>
      <c r="T311" s="117">
        <f t="shared" si="160"/>
        <v>4.6536936778685332E-2</v>
      </c>
    </row>
    <row r="312" spans="1:21" s="99" customFormat="1" x14ac:dyDescent="0.2">
      <c r="B312" s="113" t="s">
        <v>9</v>
      </c>
      <c r="C312" s="94">
        <v>11981913.503804933</v>
      </c>
      <c r="D312" s="114">
        <f t="shared" si="161"/>
        <v>5.7688414251710896E-3</v>
      </c>
      <c r="E312" s="95">
        <f t="shared" si="166"/>
        <v>11128251.055053022</v>
      </c>
      <c r="F312" s="115">
        <f t="shared" si="156"/>
        <v>5.8012380759990823E-3</v>
      </c>
      <c r="G312" s="95">
        <f t="shared" si="162"/>
        <v>11393763.330564773</v>
      </c>
      <c r="H312" s="115">
        <f t="shared" si="163"/>
        <v>5.7688414251710896E-3</v>
      </c>
      <c r="I312" s="112"/>
      <c r="J312" s="95">
        <f t="shared" si="157"/>
        <v>5508470.3967316849</v>
      </c>
      <c r="K312" s="115">
        <f t="shared" si="164"/>
        <v>5.7688414251713116E-3</v>
      </c>
      <c r="L312" s="161"/>
      <c r="M312" s="141"/>
      <c r="N312" s="103">
        <f t="shared" si="158"/>
        <v>0.4597321116516519</v>
      </c>
      <c r="O312" s="104">
        <f t="shared" si="159"/>
        <v>4.9086497999955493E-2</v>
      </c>
      <c r="P312" s="112"/>
      <c r="Q312" s="117">
        <f t="shared" si="165"/>
        <v>0.45973211165165184</v>
      </c>
      <c r="R312" s="162"/>
      <c r="T312" s="117">
        <f t="shared" si="160"/>
        <v>4.9086497999955465E-2</v>
      </c>
    </row>
    <row r="313" spans="1:21" s="99" customFormat="1" x14ac:dyDescent="0.2">
      <c r="B313" s="113" t="s">
        <v>10</v>
      </c>
      <c r="C313" s="94">
        <v>11045420.731613673</v>
      </c>
      <c r="D313" s="114">
        <f t="shared" si="161"/>
        <v>5.70658290813153E-3</v>
      </c>
      <c r="E313" s="95">
        <f t="shared" si="166"/>
        <v>10871051.39061947</v>
      </c>
      <c r="F313" s="115">
        <f t="shared" si="156"/>
        <v>5.7381289576652339E-3</v>
      </c>
      <c r="G313" s="95">
        <f t="shared" si="162"/>
        <v>10504339.483351385</v>
      </c>
      <c r="H313" s="115">
        <f t="shared" si="163"/>
        <v>5.70658290813153E-3</v>
      </c>
      <c r="I313" s="112"/>
      <c r="J313" s="95">
        <f t="shared" si="157"/>
        <v>5141758.4894635994</v>
      </c>
      <c r="K313" s="115">
        <f t="shared" si="164"/>
        <v>5.70658290813153E-3</v>
      </c>
      <c r="L313" s="161"/>
      <c r="M313" s="141"/>
      <c r="N313" s="103">
        <f t="shared" si="158"/>
        <v>0.4655104241296219</v>
      </c>
      <c r="O313" s="104">
        <f t="shared" si="159"/>
        <v>4.8986929643488476E-2</v>
      </c>
      <c r="P313" s="112"/>
      <c r="Q313" s="117">
        <f t="shared" si="165"/>
        <v>0.4655104241296219</v>
      </c>
      <c r="R313" s="162"/>
      <c r="T313" s="117">
        <f t="shared" si="160"/>
        <v>4.8986929643488428E-2</v>
      </c>
    </row>
    <row r="314" spans="1:21" s="99" customFormat="1" x14ac:dyDescent="0.2">
      <c r="B314" s="113" t="s">
        <v>11</v>
      </c>
      <c r="C314" s="94">
        <v>10362644.818800356</v>
      </c>
      <c r="D314" s="114">
        <f t="shared" si="161"/>
        <v>6.2870178601239779E-3</v>
      </c>
      <c r="E314" s="95">
        <f t="shared" si="166"/>
        <v>10049302.348871272</v>
      </c>
      <c r="F314" s="115">
        <f t="shared" si="156"/>
        <v>5.9899527361451099E-3</v>
      </c>
      <c r="G314" s="95">
        <f t="shared" si="162"/>
        <v>9854715.1224310845</v>
      </c>
      <c r="H314" s="115">
        <f t="shared" si="163"/>
        <v>6.2870178601239779E-3</v>
      </c>
      <c r="I314" s="112"/>
      <c r="J314" s="95">
        <f t="shared" si="157"/>
        <v>4947171.2630234109</v>
      </c>
      <c r="K314" s="115">
        <f t="shared" si="164"/>
        <v>6.2870178601241999E-3</v>
      </c>
      <c r="L314" s="161"/>
      <c r="M314" s="141"/>
      <c r="N314" s="103">
        <f t="shared" si="158"/>
        <v>0.47740430648052706</v>
      </c>
      <c r="O314" s="104">
        <f t="shared" si="159"/>
        <v>4.9015449747709564E-2</v>
      </c>
      <c r="P314" s="112"/>
      <c r="Q314" s="117">
        <f t="shared" si="165"/>
        <v>0.47740430648052701</v>
      </c>
      <c r="R314" s="162"/>
      <c r="T314" s="117">
        <f t="shared" si="160"/>
        <v>4.9015449747709543E-2</v>
      </c>
    </row>
    <row r="315" spans="1:21" s="99" customFormat="1" x14ac:dyDescent="0.2">
      <c r="B315" s="125" t="s">
        <v>12</v>
      </c>
      <c r="C315" s="94">
        <v>8625899.3691300042</v>
      </c>
      <c r="D315" s="114">
        <f t="shared" si="161"/>
        <v>7.3265265761113252E-3</v>
      </c>
      <c r="E315" s="95">
        <f t="shared" si="166"/>
        <v>8790652.2501086984</v>
      </c>
      <c r="F315" s="115">
        <f t="shared" si="156"/>
        <v>6.7412515747307111E-3</v>
      </c>
      <c r="G315" s="95">
        <f t="shared" si="162"/>
        <v>8250213.233801513</v>
      </c>
      <c r="H315" s="115">
        <f t="shared" si="163"/>
        <v>7.3265265761113252E-3</v>
      </c>
      <c r="I315" s="112"/>
      <c r="J315" s="95">
        <f t="shared" si="157"/>
        <v>4406732.2467162255</v>
      </c>
      <c r="K315" s="115">
        <f t="shared" si="164"/>
        <v>7.3265265761115472E-3</v>
      </c>
      <c r="L315" s="161"/>
      <c r="M315" s="141"/>
      <c r="N315" s="103">
        <f t="shared" si="158"/>
        <v>0.51087220684336387</v>
      </c>
      <c r="O315" s="104">
        <f t="shared" si="159"/>
        <v>4.3553271288206831E-2</v>
      </c>
      <c r="P315" s="112"/>
      <c r="Q315" s="117">
        <f t="shared" si="165"/>
        <v>0.51087220684336387</v>
      </c>
      <c r="R315" s="162"/>
      <c r="T315" s="117">
        <f t="shared" si="160"/>
        <v>4.355327128820681E-2</v>
      </c>
    </row>
    <row r="316" spans="1:21" s="99" customFormat="1" x14ac:dyDescent="0.2">
      <c r="B316" s="113" t="s">
        <v>13</v>
      </c>
      <c r="C316" s="94">
        <v>8837189.9807034936</v>
      </c>
      <c r="D316" s="114">
        <f t="shared" si="161"/>
        <v>8.1537833853397856E-3</v>
      </c>
      <c r="E316" s="95">
        <f t="shared" si="166"/>
        <v>8607098.6602856051</v>
      </c>
      <c r="F316" s="115">
        <f t="shared" si="156"/>
        <v>7.7300680531586785E-3</v>
      </c>
      <c r="G316" s="95">
        <f t="shared" si="162"/>
        <v>8414520.8767192494</v>
      </c>
      <c r="H316" s="115">
        <f t="shared" si="163"/>
        <v>8.1537833853397856E-3</v>
      </c>
      <c r="I316" s="112"/>
      <c r="J316" s="95">
        <f t="shared" si="157"/>
        <v>4214154.4631498698</v>
      </c>
      <c r="K316" s="115">
        <f t="shared" si="164"/>
        <v>8.1537833853397856E-3</v>
      </c>
      <c r="L316" s="161"/>
      <c r="M316" s="141"/>
      <c r="N316" s="103">
        <f t="shared" si="158"/>
        <v>0.47686588976266386</v>
      </c>
      <c r="O316" s="104">
        <f t="shared" si="159"/>
        <v>4.782845054900553E-2</v>
      </c>
      <c r="P316" s="112"/>
      <c r="Q316" s="117">
        <f t="shared" si="165"/>
        <v>0.47686588976266392</v>
      </c>
      <c r="R316" s="162"/>
      <c r="T316" s="117">
        <f t="shared" si="160"/>
        <v>4.7828450549005537E-2</v>
      </c>
    </row>
    <row r="317" spans="1:21" s="112" customFormat="1" x14ac:dyDescent="0.2">
      <c r="A317" s="142"/>
      <c r="B317" s="143" t="s">
        <v>96</v>
      </c>
      <c r="C317" s="144">
        <f>SUM(C305:C316)</f>
        <v>119562964.28621197</v>
      </c>
      <c r="D317" s="145">
        <f t="shared" si="161"/>
        <v>6.1520599539588439E-3</v>
      </c>
      <c r="E317" s="144">
        <f>SUM(E305:E316)</f>
        <v>113871802.36597894</v>
      </c>
      <c r="F317" s="146">
        <f>(E317/E303)-1</f>
        <v>5.6326992468083148E-3</v>
      </c>
      <c r="G317" s="144">
        <f>SUM(G305:G316)</f>
        <v>113905885.76001182</v>
      </c>
      <c r="H317" s="146">
        <f t="shared" si="163"/>
        <v>6.1543619869413035E-3</v>
      </c>
      <c r="I317" s="142"/>
      <c r="J317" s="147">
        <f>SUM(J305:J316)</f>
        <v>53548830.459080786</v>
      </c>
      <c r="K317" s="146">
        <f t="shared" si="164"/>
        <v>6.2088111987783634E-3</v>
      </c>
      <c r="L317" s="165"/>
      <c r="M317" s="165"/>
      <c r="N317" s="110">
        <f t="shared" si="158"/>
        <v>0.44787138541408722</v>
      </c>
      <c r="O317" s="127">
        <f>AVERAGE(O305:O316)</f>
        <v>4.7369385243249428E-2</v>
      </c>
      <c r="P317" s="142"/>
      <c r="Q317" s="148"/>
      <c r="R317" s="148"/>
      <c r="S317" s="142"/>
      <c r="T317" s="152">
        <f>AVERAGE(T305:T316)</f>
        <v>4.7369385243249428E-2</v>
      </c>
      <c r="U317" s="142"/>
    </row>
    <row r="318" spans="1:21" s="99" customFormat="1" x14ac:dyDescent="0.2">
      <c r="A318" s="112"/>
      <c r="C318" s="137"/>
      <c r="D318" s="111"/>
      <c r="E318" s="137"/>
      <c r="L318" s="176"/>
      <c r="M318" s="176"/>
      <c r="Q318" s="112"/>
      <c r="R318" s="112"/>
      <c r="T318" s="104"/>
    </row>
    <row r="319" spans="1:21" s="99" customFormat="1" x14ac:dyDescent="0.2">
      <c r="A319" s="99">
        <v>2019</v>
      </c>
      <c r="B319" s="113" t="s">
        <v>2</v>
      </c>
      <c r="C319" s="94">
        <v>8942566.1930922251</v>
      </c>
      <c r="D319" s="114">
        <f>(C319/C305)-1</f>
        <v>8.0740185273058263E-3</v>
      </c>
      <c r="E319" s="95">
        <f>(G319+J316-J319)</f>
        <v>9065413.3079064433</v>
      </c>
      <c r="F319" s="115">
        <f t="shared" ref="F319:F330" si="167">(E319/E305)-1</f>
        <v>8.1110965058039941E-3</v>
      </c>
      <c r="G319" s="95">
        <f>+(C319-(C319*T319))</f>
        <v>8490942.1696032304</v>
      </c>
      <c r="H319" s="115">
        <f>(G319/G305)-1</f>
        <v>8.0740185273058263E-3</v>
      </c>
      <c r="I319" s="112"/>
      <c r="J319" s="95">
        <f t="shared" ref="J319:J330" si="168">+C319*Q319</f>
        <v>3639683.3248466565</v>
      </c>
      <c r="K319" s="115">
        <f>(J319/J305)-1</f>
        <v>8.0740185273058263E-3</v>
      </c>
      <c r="L319" s="141"/>
      <c r="M319" s="141"/>
      <c r="N319" s="103">
        <f t="shared" ref="N319:N331" si="169">(J319/C319)</f>
        <v>0.40700658471593604</v>
      </c>
      <c r="O319" s="104">
        <f t="shared" ref="O319:O325" si="170">(C319-G319)/C319</f>
        <v>5.0502731960525626E-2</v>
      </c>
      <c r="P319" s="112"/>
      <c r="Q319" s="117">
        <f>+Q305</f>
        <v>0.40700658471593604</v>
      </c>
      <c r="R319" s="162"/>
      <c r="T319" s="117">
        <f t="shared" ref="T319:T330" si="171">+T305</f>
        <v>5.0502731960525703E-2</v>
      </c>
    </row>
    <row r="320" spans="1:21" s="99" customFormat="1" x14ac:dyDescent="0.2">
      <c r="B320" s="113" t="s">
        <v>3</v>
      </c>
      <c r="C320" s="94">
        <v>8075362.6544972556</v>
      </c>
      <c r="D320" s="114">
        <f t="shared" ref="D320:D331" si="172">(C320/C306)-1</f>
        <v>7.1831990135642343E-3</v>
      </c>
      <c r="E320" s="95">
        <f>(G320+J319-J320)</f>
        <v>8155034.8219437841</v>
      </c>
      <c r="F320" s="115">
        <f t="shared" si="167"/>
        <v>7.5805871254559509E-3</v>
      </c>
      <c r="G320" s="95">
        <f t="shared" ref="G320:G330" si="173">+(C320-(C320*T320))</f>
        <v>7669980.7668990521</v>
      </c>
      <c r="H320" s="115">
        <f t="shared" ref="H320:H331" si="174">(G320/G306)-1</f>
        <v>7.1831990135642343E-3</v>
      </c>
      <c r="I320" s="112"/>
      <c r="J320" s="95">
        <f t="shared" si="168"/>
        <v>3154629.269801924</v>
      </c>
      <c r="K320" s="115">
        <f t="shared" ref="K320:K331" si="175">(J320/J306)-1</f>
        <v>7.1831990135644563E-3</v>
      </c>
      <c r="L320" s="141"/>
      <c r="M320" s="141"/>
      <c r="N320" s="103">
        <f t="shared" si="169"/>
        <v>0.39064861911125159</v>
      </c>
      <c r="O320" s="104">
        <f t="shared" si="170"/>
        <v>5.0199836829921442E-2</v>
      </c>
      <c r="P320" s="112"/>
      <c r="Q320" s="117">
        <f t="shared" ref="Q320:Q330" si="176">+Q306</f>
        <v>0.39064861911125159</v>
      </c>
      <c r="R320" s="162"/>
      <c r="T320" s="117">
        <f t="shared" si="171"/>
        <v>5.0199836829921421E-2</v>
      </c>
    </row>
    <row r="321" spans="1:21" s="99" customFormat="1" x14ac:dyDescent="0.2">
      <c r="B321" s="113" t="s">
        <v>4</v>
      </c>
      <c r="C321" s="94">
        <v>9100368.4495274033</v>
      </c>
      <c r="D321" s="114">
        <f t="shared" si="172"/>
        <v>7.1614743588801488E-3</v>
      </c>
      <c r="E321" s="95">
        <f t="shared" ref="E321:E330" si="177">(G321+J320-J321)</f>
        <v>8180104.8704545405</v>
      </c>
      <c r="F321" s="115">
        <f t="shared" si="167"/>
        <v>7.169852286114331E-3</v>
      </c>
      <c r="G321" s="95">
        <f t="shared" si="173"/>
        <v>8651761.568110114</v>
      </c>
      <c r="H321" s="115">
        <f t="shared" si="174"/>
        <v>7.1614743588799268E-3</v>
      </c>
      <c r="I321" s="112"/>
      <c r="J321" s="95">
        <f t="shared" si="168"/>
        <v>3626285.967457498</v>
      </c>
      <c r="K321" s="115">
        <f t="shared" si="175"/>
        <v>7.1614743588801488E-3</v>
      </c>
      <c r="L321" s="141"/>
      <c r="M321" s="141"/>
      <c r="N321" s="103">
        <f t="shared" si="169"/>
        <v>0.39847682954483199</v>
      </c>
      <c r="O321" s="104">
        <f t="shared" si="170"/>
        <v>4.9295463574399151E-2</v>
      </c>
      <c r="P321" s="112"/>
      <c r="Q321" s="117">
        <f t="shared" si="176"/>
        <v>0.39847682954483199</v>
      </c>
      <c r="R321" s="162"/>
      <c r="T321" s="117">
        <f t="shared" si="171"/>
        <v>4.9295463574399137E-2</v>
      </c>
    </row>
    <row r="322" spans="1:21" s="99" customFormat="1" x14ac:dyDescent="0.2">
      <c r="B322" s="113" t="s">
        <v>5</v>
      </c>
      <c r="C322" s="94">
        <v>9379119.9374312516</v>
      </c>
      <c r="D322" s="114">
        <f t="shared" si="172"/>
        <v>6.35307825613185E-3</v>
      </c>
      <c r="E322" s="95">
        <f t="shared" si="177"/>
        <v>8472111.3677399289</v>
      </c>
      <c r="F322" s="115">
        <f t="shared" si="167"/>
        <v>6.6989340920977636E-3</v>
      </c>
      <c r="G322" s="95">
        <f t="shared" si="173"/>
        <v>8950892.5208212212</v>
      </c>
      <c r="H322" s="115">
        <f t="shared" si="174"/>
        <v>6.3530782561316279E-3</v>
      </c>
      <c r="I322" s="112"/>
      <c r="J322" s="95">
        <f t="shared" si="168"/>
        <v>4105067.1205387898</v>
      </c>
      <c r="K322" s="115">
        <f t="shared" si="175"/>
        <v>6.35307825613185E-3</v>
      </c>
      <c r="L322" s="141"/>
      <c r="M322" s="141"/>
      <c r="N322" s="103">
        <f t="shared" si="169"/>
        <v>0.43768148268963103</v>
      </c>
      <c r="O322" s="104">
        <f t="shared" si="170"/>
        <v>4.5657526448831524E-2</v>
      </c>
      <c r="P322" s="112"/>
      <c r="Q322" s="117">
        <f t="shared" si="176"/>
        <v>0.43768148268963103</v>
      </c>
      <c r="R322" s="162"/>
      <c r="T322" s="117">
        <f t="shared" si="171"/>
        <v>4.5657526448831441E-2</v>
      </c>
    </row>
    <row r="323" spans="1:21" s="99" customFormat="1" x14ac:dyDescent="0.2">
      <c r="B323" s="113" t="s">
        <v>6</v>
      </c>
      <c r="C323" s="94">
        <v>10639385.289957296</v>
      </c>
      <c r="D323" s="114">
        <f t="shared" si="172"/>
        <v>5.6649479014256876E-3</v>
      </c>
      <c r="E323" s="95">
        <f t="shared" si="177"/>
        <v>9540239.194962183</v>
      </c>
      <c r="F323" s="115">
        <f t="shared" si="167"/>
        <v>5.9609279575598695E-3</v>
      </c>
      <c r="G323" s="95">
        <f t="shared" si="173"/>
        <v>10175669.795479337</v>
      </c>
      <c r="H323" s="115">
        <f t="shared" si="174"/>
        <v>5.6649479014256876E-3</v>
      </c>
      <c r="I323" s="112"/>
      <c r="J323" s="95">
        <f t="shared" si="168"/>
        <v>4740497.7210559435</v>
      </c>
      <c r="K323" s="115">
        <f t="shared" si="175"/>
        <v>5.6649479014254656E-3</v>
      </c>
      <c r="L323" s="141"/>
      <c r="M323" s="141"/>
      <c r="N323" s="103">
        <f t="shared" si="169"/>
        <v>0.44556124173175521</v>
      </c>
      <c r="O323" s="104">
        <f t="shared" si="170"/>
        <v>4.3584801362130256E-2</v>
      </c>
      <c r="P323" s="112"/>
      <c r="Q323" s="117">
        <f t="shared" si="176"/>
        <v>0.44556124173175526</v>
      </c>
      <c r="R323" s="162"/>
      <c r="T323" s="117">
        <f t="shared" si="171"/>
        <v>4.3584801362130311E-2</v>
      </c>
    </row>
    <row r="324" spans="1:21" s="99" customFormat="1" x14ac:dyDescent="0.2">
      <c r="B324" s="113" t="s">
        <v>7</v>
      </c>
      <c r="C324" s="94">
        <v>11123540.745462991</v>
      </c>
      <c r="D324" s="114">
        <f t="shared" si="172"/>
        <v>5.1191221658066777E-3</v>
      </c>
      <c r="E324" s="95">
        <f t="shared" si="177"/>
        <v>10395724.889110837</v>
      </c>
      <c r="F324" s="115">
        <f t="shared" si="167"/>
        <v>5.3679476713341945E-3</v>
      </c>
      <c r="G324" s="95">
        <f t="shared" si="173"/>
        <v>10632050.137286458</v>
      </c>
      <c r="H324" s="115">
        <f t="shared" si="174"/>
        <v>5.1191221658066777E-3</v>
      </c>
      <c r="I324" s="112"/>
      <c r="J324" s="95">
        <f t="shared" si="168"/>
        <v>4976822.9692315636</v>
      </c>
      <c r="K324" s="115">
        <f t="shared" si="175"/>
        <v>5.1191221658066777E-3</v>
      </c>
      <c r="L324" s="141"/>
      <c r="M324" s="141"/>
      <c r="N324" s="103">
        <f t="shared" si="169"/>
        <v>0.44741356040444968</v>
      </c>
      <c r="O324" s="104">
        <f t="shared" si="170"/>
        <v>4.418472673613387E-2</v>
      </c>
      <c r="P324" s="112"/>
      <c r="Q324" s="117">
        <f t="shared" si="176"/>
        <v>0.44741356040444974</v>
      </c>
      <c r="R324" s="162"/>
      <c r="T324" s="117">
        <f t="shared" si="171"/>
        <v>4.4184726736133953E-2</v>
      </c>
    </row>
    <row r="325" spans="1:21" s="99" customFormat="1" x14ac:dyDescent="0.2">
      <c r="B325" s="113" t="s">
        <v>8</v>
      </c>
      <c r="C325" s="94">
        <v>11875449.92467376</v>
      </c>
      <c r="D325" s="114">
        <f t="shared" si="172"/>
        <v>4.7529455086663397E-3</v>
      </c>
      <c r="E325" s="95">
        <f t="shared" si="177"/>
        <v>11031748.216068028</v>
      </c>
      <c r="F325" s="115">
        <f t="shared" si="167"/>
        <v>4.9181080831515178E-3</v>
      </c>
      <c r="G325" s="95">
        <f t="shared" si="173"/>
        <v>11322802.862310775</v>
      </c>
      <c r="H325" s="115">
        <f t="shared" si="174"/>
        <v>4.7529455086665617E-3</v>
      </c>
      <c r="I325" s="112"/>
      <c r="J325" s="95">
        <f t="shared" si="168"/>
        <v>5267877.6154743116</v>
      </c>
      <c r="K325" s="115">
        <f t="shared" si="175"/>
        <v>4.7529455086665617E-3</v>
      </c>
      <c r="L325" s="141"/>
      <c r="M325" s="141"/>
      <c r="N325" s="103">
        <f t="shared" si="169"/>
        <v>0.44359393950448828</v>
      </c>
      <c r="O325" s="104">
        <f t="shared" si="170"/>
        <v>4.6536936778685284E-2</v>
      </c>
      <c r="P325" s="112"/>
      <c r="Q325" s="117">
        <f t="shared" si="176"/>
        <v>0.44359393950448822</v>
      </c>
      <c r="R325" s="162"/>
      <c r="T325" s="117">
        <f t="shared" si="171"/>
        <v>4.6536936778685332E-2</v>
      </c>
    </row>
    <row r="326" spans="1:21" s="99" customFormat="1" x14ac:dyDescent="0.2">
      <c r="B326" s="113" t="s">
        <v>9</v>
      </c>
      <c r="C326" s="94">
        <v>12039816.640508931</v>
      </c>
      <c r="D326" s="114">
        <f t="shared" si="172"/>
        <v>4.8325450426269789E-3</v>
      </c>
      <c r="E326" s="95">
        <f t="shared" si="177"/>
        <v>11181611.492499202</v>
      </c>
      <c r="F326" s="115">
        <f t="shared" si="167"/>
        <v>4.7950425616927195E-3</v>
      </c>
      <c r="G326" s="95">
        <f t="shared" si="173"/>
        <v>11448824.205064759</v>
      </c>
      <c r="H326" s="115">
        <f t="shared" si="174"/>
        <v>4.8325450426269789E-3</v>
      </c>
      <c r="I326" s="112"/>
      <c r="J326" s="95">
        <f t="shared" si="168"/>
        <v>5535090.3280398678</v>
      </c>
      <c r="K326" s="115">
        <f t="shared" si="175"/>
        <v>4.8325450426269789E-3</v>
      </c>
      <c r="L326" s="141"/>
      <c r="M326" s="141"/>
      <c r="N326" s="103">
        <f>(J326/C326)</f>
        <v>0.45973211165165184</v>
      </c>
      <c r="O326" s="104">
        <f>(C326-G326)/C326</f>
        <v>4.9086497999955493E-2</v>
      </c>
      <c r="P326" s="112"/>
      <c r="Q326" s="117">
        <f t="shared" si="176"/>
        <v>0.45973211165165184</v>
      </c>
      <c r="R326" s="162"/>
      <c r="T326" s="117">
        <f t="shared" si="171"/>
        <v>4.9086497999955465E-2</v>
      </c>
    </row>
    <row r="327" spans="1:21" s="99" customFormat="1" x14ac:dyDescent="0.2">
      <c r="B327" s="113" t="s">
        <v>10</v>
      </c>
      <c r="C327" s="94">
        <v>11099342.819317812</v>
      </c>
      <c r="D327" s="114">
        <f t="shared" si="172"/>
        <v>4.8818500457665781E-3</v>
      </c>
      <c r="E327" s="95">
        <f t="shared" si="177"/>
        <v>10923850.638198093</v>
      </c>
      <c r="F327" s="115">
        <f t="shared" si="167"/>
        <v>4.8568667078681127E-3</v>
      </c>
      <c r="G327" s="95">
        <f t="shared" si="173"/>
        <v>10555620.093538933</v>
      </c>
      <c r="H327" s="115">
        <f t="shared" si="174"/>
        <v>4.8818500457665781E-3</v>
      </c>
      <c r="I327" s="112"/>
      <c r="J327" s="95">
        <f t="shared" si="168"/>
        <v>5166859.7833807077</v>
      </c>
      <c r="K327" s="115">
        <f t="shared" si="175"/>
        <v>4.8818500457665781E-3</v>
      </c>
      <c r="L327" s="141"/>
      <c r="M327" s="141"/>
      <c r="N327" s="103">
        <f>(J327/C327)</f>
        <v>0.46551042412962185</v>
      </c>
      <c r="O327" s="104">
        <f>(C327-G327)/C327</f>
        <v>4.8986929643488379E-2</v>
      </c>
      <c r="P327" s="112"/>
      <c r="Q327" s="117">
        <f t="shared" si="176"/>
        <v>0.4655104241296219</v>
      </c>
      <c r="R327" s="162"/>
      <c r="T327" s="117">
        <f t="shared" si="171"/>
        <v>4.8986929643488428E-2</v>
      </c>
    </row>
    <row r="328" spans="1:21" s="99" customFormat="1" x14ac:dyDescent="0.2">
      <c r="B328" s="113" t="s">
        <v>11</v>
      </c>
      <c r="C328" s="94">
        <v>10419902.568966189</v>
      </c>
      <c r="D328" s="114">
        <f t="shared" si="172"/>
        <v>5.5253992747057445E-3</v>
      </c>
      <c r="E328" s="95">
        <f t="shared" si="177"/>
        <v>10101519.782069741</v>
      </c>
      <c r="F328" s="115">
        <f t="shared" si="167"/>
        <v>5.1961252020975568E-3</v>
      </c>
      <c r="G328" s="95">
        <f t="shared" si="173"/>
        <v>9909166.3582209982</v>
      </c>
      <c r="H328" s="115">
        <f t="shared" si="174"/>
        <v>5.5253992747059666E-3</v>
      </c>
      <c r="I328" s="112"/>
      <c r="J328" s="95">
        <f t="shared" si="168"/>
        <v>4974506.3595319651</v>
      </c>
      <c r="K328" s="115">
        <f t="shared" si="175"/>
        <v>5.5253992747057445E-3</v>
      </c>
      <c r="L328" s="141"/>
      <c r="M328" s="141"/>
      <c r="N328" s="103">
        <f>(J328/C328)</f>
        <v>0.47740430648052701</v>
      </c>
      <c r="O328" s="104">
        <f>(C328-G328)/C328</f>
        <v>4.901544974770948E-2</v>
      </c>
      <c r="P328" s="112"/>
      <c r="Q328" s="117">
        <f t="shared" si="176"/>
        <v>0.47740430648052701</v>
      </c>
      <c r="R328" s="162"/>
      <c r="T328" s="117">
        <f t="shared" si="171"/>
        <v>4.9015449747709543E-2</v>
      </c>
    </row>
    <row r="329" spans="1:21" s="99" customFormat="1" x14ac:dyDescent="0.2">
      <c r="B329" s="125" t="s">
        <v>12</v>
      </c>
      <c r="C329" s="94">
        <v>8681518.2553706579</v>
      </c>
      <c r="D329" s="114">
        <f t="shared" si="172"/>
        <v>6.447894168543078E-3</v>
      </c>
      <c r="E329" s="95">
        <f t="shared" si="177"/>
        <v>8842769.7052607872</v>
      </c>
      <c r="F329" s="115">
        <f t="shared" si="167"/>
        <v>5.9287358513635535E-3</v>
      </c>
      <c r="G329" s="95">
        <f t="shared" si="173"/>
        <v>8303409.73560098</v>
      </c>
      <c r="H329" s="115">
        <f t="shared" si="174"/>
        <v>6.4478941685433E-3</v>
      </c>
      <c r="I329" s="112"/>
      <c r="J329" s="95">
        <f t="shared" si="168"/>
        <v>4435146.3898721579</v>
      </c>
      <c r="K329" s="115">
        <f t="shared" si="175"/>
        <v>6.447894168543078E-3</v>
      </c>
      <c r="L329" s="141"/>
      <c r="M329" s="141"/>
      <c r="N329" s="103">
        <f>(J329/C329)</f>
        <v>0.51087220684336387</v>
      </c>
      <c r="O329" s="104">
        <f>(C329-G329)/C329</f>
        <v>4.3553271288206782E-2</v>
      </c>
      <c r="P329" s="112"/>
      <c r="Q329" s="117">
        <f t="shared" si="176"/>
        <v>0.51087220684336387</v>
      </c>
      <c r="R329" s="162"/>
      <c r="T329" s="117">
        <f t="shared" si="171"/>
        <v>4.355327128820681E-2</v>
      </c>
    </row>
    <row r="330" spans="1:21" s="99" customFormat="1" x14ac:dyDescent="0.2">
      <c r="B330" s="113" t="s">
        <v>13</v>
      </c>
      <c r="C330" s="94">
        <v>8900710.5370925292</v>
      </c>
      <c r="D330" s="114">
        <f t="shared" si="172"/>
        <v>7.1878681490085139E-3</v>
      </c>
      <c r="E330" s="95">
        <f t="shared" si="177"/>
        <v>8665704.4833997972</v>
      </c>
      <c r="F330" s="115">
        <f t="shared" si="167"/>
        <v>6.809010263192139E-3</v>
      </c>
      <c r="G330" s="95">
        <f t="shared" si="173"/>
        <v>8475003.3433181867</v>
      </c>
      <c r="H330" s="115">
        <f t="shared" si="174"/>
        <v>7.1878681490085139E-3</v>
      </c>
      <c r="I330" s="112"/>
      <c r="J330" s="95">
        <f t="shared" si="168"/>
        <v>4244445.2497905474</v>
      </c>
      <c r="K330" s="115">
        <f t="shared" si="175"/>
        <v>7.1878681490087359E-3</v>
      </c>
      <c r="L330" s="141"/>
      <c r="M330" s="141"/>
      <c r="N330" s="103">
        <f>(J330/C330)</f>
        <v>0.47686588976266392</v>
      </c>
      <c r="O330" s="104">
        <f>(C330-G330)/C330</f>
        <v>4.7828450549005537E-2</v>
      </c>
      <c r="P330" s="112"/>
      <c r="Q330" s="117">
        <f t="shared" si="176"/>
        <v>0.47686588976266392</v>
      </c>
      <c r="R330" s="162"/>
      <c r="T330" s="117">
        <f t="shared" si="171"/>
        <v>4.7828450549005537E-2</v>
      </c>
    </row>
    <row r="331" spans="1:21" s="112" customFormat="1" x14ac:dyDescent="0.2">
      <c r="A331" s="142"/>
      <c r="B331" s="143" t="s">
        <v>96</v>
      </c>
      <c r="C331" s="144">
        <f>SUM(C319:C330)</f>
        <v>120277084.01589832</v>
      </c>
      <c r="D331" s="145">
        <f t="shared" si="172"/>
        <v>5.9727502906072871E-3</v>
      </c>
      <c r="E331" s="144">
        <f>SUM(E319:E330)</f>
        <v>114555832.76961336</v>
      </c>
      <c r="F331" s="146">
        <f>(E331/E317)-1</f>
        <v>6.0070218387864305E-3</v>
      </c>
      <c r="G331" s="144">
        <f>SUM(G319:G330)</f>
        <v>114586123.55625406</v>
      </c>
      <c r="H331" s="146">
        <f t="shared" si="174"/>
        <v>5.971928418830208E-3</v>
      </c>
      <c r="I331" s="142"/>
      <c r="J331" s="147">
        <f>SUM(J319:J330)</f>
        <v>53866912.099021934</v>
      </c>
      <c r="K331" s="146">
        <f t="shared" si="175"/>
        <v>5.9400296367668748E-3</v>
      </c>
      <c r="L331" s="165"/>
      <c r="M331" s="165"/>
      <c r="N331" s="110">
        <f t="shared" si="169"/>
        <v>0.4478568177783705</v>
      </c>
      <c r="O331" s="127">
        <f>AVERAGE(O319:O330)</f>
        <v>4.73693852432494E-2</v>
      </c>
      <c r="P331" s="142"/>
      <c r="Q331" s="148"/>
      <c r="R331" s="148"/>
      <c r="S331" s="142"/>
      <c r="T331" s="152">
        <f>AVERAGE(T319:T330)</f>
        <v>4.7369385243249428E-2</v>
      </c>
      <c r="U331" s="142"/>
    </row>
    <row r="332" spans="1:21" s="99" customFormat="1" x14ac:dyDescent="0.2">
      <c r="A332" s="112"/>
      <c r="C332" s="137"/>
      <c r="D332" s="111"/>
      <c r="E332" s="137"/>
      <c r="T332" s="104"/>
    </row>
    <row r="333" spans="1:21" s="99" customFormat="1" x14ac:dyDescent="0.2">
      <c r="A333" s="99">
        <v>2020</v>
      </c>
      <c r="B333" s="113" t="s">
        <v>2</v>
      </c>
      <c r="C333" s="94">
        <v>9016209.2198111173</v>
      </c>
      <c r="D333" s="114">
        <f>(C333/C319)-1</f>
        <v>8.2351111670584398E-3</v>
      </c>
      <c r="E333" s="95">
        <f>(G333+J330-J333)</f>
        <v>9135654.7504338659</v>
      </c>
      <c r="F333" s="115">
        <f t="shared" ref="F333:F344" si="178">(E333/E319)-1</f>
        <v>7.7482890345619282E-3</v>
      </c>
      <c r="G333" s="95">
        <f>+(C333-(C333*T333))</f>
        <v>8560866.0222829767</v>
      </c>
      <c r="H333" s="115">
        <f t="shared" ref="H333:H345" si="179">(G333/G319)-1</f>
        <v>8.2351111670584398E-3</v>
      </c>
      <c r="I333" s="112"/>
      <c r="J333" s="95">
        <f>+C333*Q333</f>
        <v>3669656.5216396572</v>
      </c>
      <c r="K333" s="115">
        <f t="shared" ref="K333:K345" si="180">(J333/J319)-1</f>
        <v>8.2351111670582178E-3</v>
      </c>
      <c r="L333" s="141"/>
      <c r="M333" s="141"/>
      <c r="N333" s="103">
        <f t="shared" ref="N333:N345" si="181">(J333/C333)</f>
        <v>0.40700658471593604</v>
      </c>
      <c r="O333" s="104">
        <f t="shared" ref="O333:O344" si="182">(C333-G333)/C333</f>
        <v>5.0502731960525613E-2</v>
      </c>
      <c r="P333" s="112"/>
      <c r="Q333" s="117">
        <f>+Q319</f>
        <v>0.40700658471593604</v>
      </c>
      <c r="R333" s="162"/>
      <c r="T333" s="117">
        <f t="shared" ref="T333:T344" si="183">+T319</f>
        <v>5.0502731960525703E-2</v>
      </c>
    </row>
    <row r="334" spans="1:21" s="99" customFormat="1" x14ac:dyDescent="0.2">
      <c r="B334" s="113" t="s">
        <v>3</v>
      </c>
      <c r="C334" s="94">
        <v>8363012.3992034607</v>
      </c>
      <c r="D334" s="114">
        <f t="shared" ref="D334:D345" si="184">(C334/C320)-1</f>
        <v>3.5620659654957976E-2</v>
      </c>
      <c r="E334" s="95">
        <f>(G334+J333-J334)</f>
        <v>8345847.8176373886</v>
      </c>
      <c r="F334" s="115">
        <f t="shared" si="178"/>
        <v>2.3398182823224811E-2</v>
      </c>
      <c r="G334" s="95">
        <f t="shared" ref="G334:G344" si="185">+(C334-(C334*T334))</f>
        <v>7943190.5413568374</v>
      </c>
      <c r="H334" s="115">
        <f t="shared" si="179"/>
        <v>3.5620659654957976E-2</v>
      </c>
      <c r="I334" s="112"/>
      <c r="J334" s="95">
        <f t="shared" ref="J334:J344" si="186">+C334*Q334</f>
        <v>3266999.2453591069</v>
      </c>
      <c r="K334" s="115">
        <f t="shared" si="180"/>
        <v>3.5620659654957976E-2</v>
      </c>
      <c r="L334" s="141"/>
      <c r="M334" s="141"/>
      <c r="N334" s="103">
        <f t="shared" si="181"/>
        <v>0.39064861911125159</v>
      </c>
      <c r="O334" s="104">
        <f t="shared" si="182"/>
        <v>5.0199836829921407E-2</v>
      </c>
      <c r="P334" s="112"/>
      <c r="Q334" s="117">
        <f t="shared" ref="Q334:Q344" si="187">+Q320</f>
        <v>0.39064861911125159</v>
      </c>
      <c r="R334" s="162"/>
      <c r="T334" s="117">
        <f t="shared" si="183"/>
        <v>5.0199836829921421E-2</v>
      </c>
    </row>
    <row r="335" spans="1:21" s="99" customFormat="1" x14ac:dyDescent="0.2">
      <c r="B335" s="113" t="s">
        <v>4</v>
      </c>
      <c r="C335" s="94">
        <v>9188430.1405205373</v>
      </c>
      <c r="D335" s="114">
        <f t="shared" si="184"/>
        <v>9.6767171001419516E-3</v>
      </c>
      <c r="E335" s="95">
        <f t="shared" ref="E335:E344" si="188">(G335+J334-J335)</f>
        <v>8341104.9516929034</v>
      </c>
      <c r="F335" s="115">
        <f t="shared" si="178"/>
        <v>1.9681909191638036E-2</v>
      </c>
      <c r="G335" s="95">
        <f t="shared" si="185"/>
        <v>8735482.2172225956</v>
      </c>
      <c r="H335" s="115">
        <f t="shared" si="179"/>
        <v>9.6767171001419516E-3</v>
      </c>
      <c r="I335" s="112"/>
      <c r="J335" s="95">
        <f t="shared" si="186"/>
        <v>3661376.5108887986</v>
      </c>
      <c r="K335" s="115">
        <f t="shared" si="180"/>
        <v>9.6767171001419516E-3</v>
      </c>
      <c r="L335" s="141"/>
      <c r="M335" s="141"/>
      <c r="N335" s="103">
        <f t="shared" si="181"/>
        <v>0.39847682954483199</v>
      </c>
      <c r="O335" s="104">
        <f t="shared" si="182"/>
        <v>4.9295463574399179E-2</v>
      </c>
      <c r="P335" s="112"/>
      <c r="Q335" s="117">
        <f t="shared" si="187"/>
        <v>0.39847682954483199</v>
      </c>
      <c r="R335" s="162"/>
      <c r="T335" s="117">
        <f t="shared" si="183"/>
        <v>4.9295463574399137E-2</v>
      </c>
    </row>
    <row r="336" spans="1:21" s="99" customFormat="1" x14ac:dyDescent="0.2">
      <c r="B336" s="113" t="s">
        <v>5</v>
      </c>
      <c r="C336" s="94">
        <v>9473915.7985130083</v>
      </c>
      <c r="D336" s="114">
        <f t="shared" si="184"/>
        <v>1.0107116841894248E-2</v>
      </c>
      <c r="E336" s="95">
        <f t="shared" si="188"/>
        <v>8556179.2346873041</v>
      </c>
      <c r="F336" s="115">
        <f t="shared" si="178"/>
        <v>9.922894459047038E-3</v>
      </c>
      <c r="G336" s="95">
        <f t="shared" si="185"/>
        <v>9041360.2373683993</v>
      </c>
      <c r="H336" s="115">
        <f t="shared" si="179"/>
        <v>1.0107116841894248E-2</v>
      </c>
      <c r="I336" s="112"/>
      <c r="J336" s="95">
        <f t="shared" si="186"/>
        <v>4146557.5135698933</v>
      </c>
      <c r="K336" s="115">
        <f t="shared" si="180"/>
        <v>1.0107116841894248E-2</v>
      </c>
      <c r="L336" s="141"/>
      <c r="M336" s="141"/>
      <c r="N336" s="103">
        <f t="shared" si="181"/>
        <v>0.43768148268963103</v>
      </c>
      <c r="O336" s="104">
        <f t="shared" si="182"/>
        <v>4.5657526448831365E-2</v>
      </c>
      <c r="P336" s="112"/>
      <c r="Q336" s="117">
        <f t="shared" si="187"/>
        <v>0.43768148268963103</v>
      </c>
      <c r="R336" s="162"/>
      <c r="T336" s="117">
        <f t="shared" si="183"/>
        <v>4.5657526448831441E-2</v>
      </c>
    </row>
    <row r="337" spans="1:20" s="99" customFormat="1" x14ac:dyDescent="0.2">
      <c r="B337" s="113" t="s">
        <v>6</v>
      </c>
      <c r="C337" s="94">
        <v>10738660.767993974</v>
      </c>
      <c r="D337" s="114">
        <f t="shared" si="184"/>
        <v>9.3309411522473074E-3</v>
      </c>
      <c r="E337" s="95">
        <f>(G337+J336-J337)</f>
        <v>9632444.8587720692</v>
      </c>
      <c r="F337" s="115">
        <f t="shared" si="178"/>
        <v>9.66492159426946E-3</v>
      </c>
      <c r="G337" s="95">
        <f t="shared" si="185"/>
        <v>10270618.371525655</v>
      </c>
      <c r="H337" s="115">
        <f t="shared" si="179"/>
        <v>9.3309411522473074E-3</v>
      </c>
      <c r="I337" s="112"/>
      <c r="J337" s="95">
        <f t="shared" si="186"/>
        <v>4784731.0263234796</v>
      </c>
      <c r="K337" s="115">
        <f t="shared" si="180"/>
        <v>9.3309411522475294E-3</v>
      </c>
      <c r="L337" s="141"/>
      <c r="M337" s="141"/>
      <c r="N337" s="103">
        <f t="shared" si="181"/>
        <v>0.44556124173175526</v>
      </c>
      <c r="O337" s="104">
        <f t="shared" si="182"/>
        <v>4.3584801362130304E-2</v>
      </c>
      <c r="P337" s="112"/>
      <c r="Q337" s="117">
        <f t="shared" si="187"/>
        <v>0.44556124173175526</v>
      </c>
      <c r="R337" s="162"/>
      <c r="T337" s="117">
        <f t="shared" si="183"/>
        <v>4.3584801362130311E-2</v>
      </c>
    </row>
    <row r="338" spans="1:20" s="99" customFormat="1" x14ac:dyDescent="0.2">
      <c r="B338" s="113" t="s">
        <v>7</v>
      </c>
      <c r="C338" s="94">
        <v>11221913.331703998</v>
      </c>
      <c r="D338" s="114">
        <f t="shared" si="184"/>
        <v>8.8436396730178224E-3</v>
      </c>
      <c r="E338" s="95">
        <f t="shared" si="188"/>
        <v>10489970.985721713</v>
      </c>
      <c r="F338" s="115">
        <f t="shared" si="178"/>
        <v>9.0658513587249523E-3</v>
      </c>
      <c r="G338" s="95">
        <f t="shared" si="185"/>
        <v>10726076.157686079</v>
      </c>
      <c r="H338" s="115">
        <f t="shared" si="179"/>
        <v>8.8436396730178224E-3</v>
      </c>
      <c r="I338" s="112"/>
      <c r="J338" s="95">
        <f t="shared" si="186"/>
        <v>5020836.1982878465</v>
      </c>
      <c r="K338" s="115">
        <f t="shared" si="180"/>
        <v>8.8436396730178224E-3</v>
      </c>
      <c r="L338" s="141"/>
      <c r="M338" s="141"/>
      <c r="N338" s="103">
        <f t="shared" si="181"/>
        <v>0.44741356040444974</v>
      </c>
      <c r="O338" s="104">
        <f t="shared" si="182"/>
        <v>4.4184726736133911E-2</v>
      </c>
      <c r="P338" s="112"/>
      <c r="Q338" s="117">
        <f t="shared" si="187"/>
        <v>0.44741356040444974</v>
      </c>
      <c r="R338" s="162"/>
      <c r="T338" s="117">
        <f t="shared" si="183"/>
        <v>4.4184726736133953E-2</v>
      </c>
    </row>
    <row r="339" spans="1:20" s="99" customFormat="1" x14ac:dyDescent="0.2">
      <c r="B339" s="113" t="s">
        <v>8</v>
      </c>
      <c r="C339" s="94">
        <v>11974215.79791737</v>
      </c>
      <c r="D339" s="114">
        <f t="shared" si="184"/>
        <v>8.316811057272222E-3</v>
      </c>
      <c r="E339" s="95">
        <f t="shared" si="188"/>
        <v>11126119.114368156</v>
      </c>
      <c r="F339" s="115">
        <f t="shared" si="178"/>
        <v>8.5544826125267814E-3</v>
      </c>
      <c r="G339" s="95">
        <f t="shared" si="185"/>
        <v>11416972.474355355</v>
      </c>
      <c r="H339" s="115">
        <f t="shared" si="179"/>
        <v>8.316811057272222E-3</v>
      </c>
      <c r="I339" s="112"/>
      <c r="J339" s="95">
        <f t="shared" si="186"/>
        <v>5311689.5582750449</v>
      </c>
      <c r="K339" s="115">
        <f t="shared" si="180"/>
        <v>8.316811057272222E-3</v>
      </c>
      <c r="L339" s="141"/>
      <c r="M339" s="141"/>
      <c r="N339" s="103">
        <f t="shared" si="181"/>
        <v>0.44359393950448822</v>
      </c>
      <c r="O339" s="104">
        <f t="shared" si="182"/>
        <v>4.6536936778685256E-2</v>
      </c>
      <c r="P339" s="112"/>
      <c r="Q339" s="117">
        <f t="shared" si="187"/>
        <v>0.44359393950448822</v>
      </c>
      <c r="R339" s="162"/>
      <c r="T339" s="117">
        <f t="shared" si="183"/>
        <v>4.6536936778685332E-2</v>
      </c>
    </row>
    <row r="340" spans="1:20" s="99" customFormat="1" x14ac:dyDescent="0.2">
      <c r="B340" s="113" t="s">
        <v>9</v>
      </c>
      <c r="C340" s="94">
        <v>12139256.225166311</v>
      </c>
      <c r="D340" s="114">
        <f t="shared" si="184"/>
        <v>8.2592274971038382E-3</v>
      </c>
      <c r="E340" s="95">
        <f t="shared" si="188"/>
        <v>11274266.308747616</v>
      </c>
      <c r="F340" s="115">
        <f t="shared" si="178"/>
        <v>8.2863562475379293E-3</v>
      </c>
      <c r="G340" s="95">
        <f t="shared" si="185"/>
        <v>11543382.648748739</v>
      </c>
      <c r="H340" s="115">
        <f t="shared" si="179"/>
        <v>8.2592274971038382E-3</v>
      </c>
      <c r="I340" s="112"/>
      <c r="J340" s="95">
        <f t="shared" si="186"/>
        <v>5580805.8982761689</v>
      </c>
      <c r="K340" s="115">
        <f t="shared" si="180"/>
        <v>8.2592274971040602E-3</v>
      </c>
      <c r="L340" s="141"/>
      <c r="M340" s="141"/>
      <c r="N340" s="103">
        <f t="shared" si="181"/>
        <v>0.4597321116516519</v>
      </c>
      <c r="O340" s="104">
        <f t="shared" si="182"/>
        <v>4.9086497999955445E-2</v>
      </c>
      <c r="P340" s="112"/>
      <c r="Q340" s="117">
        <f t="shared" si="187"/>
        <v>0.45973211165165184</v>
      </c>
      <c r="R340" s="162"/>
      <c r="T340" s="117">
        <f t="shared" si="183"/>
        <v>4.9086497999955465E-2</v>
      </c>
    </row>
    <row r="341" spans="1:20" s="99" customFormat="1" x14ac:dyDescent="0.2">
      <c r="B341" s="113" t="s">
        <v>10</v>
      </c>
      <c r="C341" s="94">
        <v>11192684.909358686</v>
      </c>
      <c r="D341" s="114">
        <f t="shared" si="184"/>
        <v>8.4096952009100612E-3</v>
      </c>
      <c r="E341" s="95">
        <f t="shared" si="188"/>
        <v>11014884.040153585</v>
      </c>
      <c r="F341" s="115">
        <f t="shared" si="178"/>
        <v>8.3334535568593271E-3</v>
      </c>
      <c r="G341" s="95">
        <f t="shared" si="185"/>
        <v>10644389.641182197</v>
      </c>
      <c r="H341" s="115">
        <f t="shared" si="179"/>
        <v>8.4096952009100612E-3</v>
      </c>
      <c r="I341" s="112"/>
      <c r="J341" s="95">
        <f t="shared" si="186"/>
        <v>5210311.4993047807</v>
      </c>
      <c r="K341" s="115">
        <f t="shared" si="180"/>
        <v>8.4096952009102832E-3</v>
      </c>
      <c r="L341" s="141"/>
      <c r="M341" s="141"/>
      <c r="N341" s="103">
        <f t="shared" si="181"/>
        <v>0.4655104241296219</v>
      </c>
      <c r="O341" s="104">
        <f t="shared" si="182"/>
        <v>4.8986929643488428E-2</v>
      </c>
      <c r="P341" s="112"/>
      <c r="Q341" s="117">
        <f t="shared" si="187"/>
        <v>0.4655104241296219</v>
      </c>
      <c r="R341" s="162"/>
      <c r="T341" s="117">
        <f t="shared" si="183"/>
        <v>4.8986929643488428E-2</v>
      </c>
    </row>
    <row r="342" spans="1:20" s="99" customFormat="1" x14ac:dyDescent="0.2">
      <c r="B342" s="113" t="s">
        <v>11</v>
      </c>
      <c r="C342" s="94">
        <v>10513055.246051883</v>
      </c>
      <c r="D342" s="114">
        <f t="shared" si="184"/>
        <v>8.9398798567592586E-3</v>
      </c>
      <c r="E342" s="95">
        <f t="shared" si="188"/>
        <v>10189086.76551605</v>
      </c>
      <c r="F342" s="115">
        <f t="shared" si="178"/>
        <v>8.6686939525417728E-3</v>
      </c>
      <c r="G342" s="95">
        <f t="shared" si="185"/>
        <v>9997753.1149441339</v>
      </c>
      <c r="H342" s="115">
        <f t="shared" si="179"/>
        <v>8.9398798567592586E-3</v>
      </c>
      <c r="I342" s="112"/>
      <c r="J342" s="95">
        <f t="shared" si="186"/>
        <v>5018977.8487328654</v>
      </c>
      <c r="K342" s="115">
        <f t="shared" si="180"/>
        <v>8.9398798567592586E-3</v>
      </c>
      <c r="L342" s="141"/>
      <c r="M342" s="141"/>
      <c r="N342" s="103">
        <f t="shared" si="181"/>
        <v>0.47740430648052701</v>
      </c>
      <c r="O342" s="104">
        <f t="shared" si="182"/>
        <v>4.9015449747709459E-2</v>
      </c>
      <c r="P342" s="112"/>
      <c r="Q342" s="117">
        <f t="shared" si="187"/>
        <v>0.47740430648052701</v>
      </c>
      <c r="R342" s="162"/>
      <c r="T342" s="117">
        <f t="shared" si="183"/>
        <v>4.9015449747709543E-2</v>
      </c>
    </row>
    <row r="343" spans="1:20" s="99" customFormat="1" x14ac:dyDescent="0.2">
      <c r="B343" s="125" t="s">
        <v>12</v>
      </c>
      <c r="C343" s="94">
        <v>8768822.8433922045</v>
      </c>
      <c r="D343" s="114">
        <f t="shared" si="184"/>
        <v>1.0056373257930629E-2</v>
      </c>
      <c r="E343" s="95">
        <f t="shared" si="188"/>
        <v>8926141.8945263065</v>
      </c>
      <c r="F343" s="115">
        <f t="shared" si="178"/>
        <v>9.428289104478127E-3</v>
      </c>
      <c r="G343" s="95">
        <f t="shared" si="185"/>
        <v>8386911.9232157189</v>
      </c>
      <c r="H343" s="115">
        <f t="shared" si="179"/>
        <v>1.0056373257930629E-2</v>
      </c>
      <c r="I343" s="112"/>
      <c r="J343" s="95">
        <f t="shared" si="186"/>
        <v>4479747.8774222769</v>
      </c>
      <c r="K343" s="115">
        <f t="shared" si="180"/>
        <v>1.0056373257930851E-2</v>
      </c>
      <c r="L343" s="141"/>
      <c r="M343" s="141"/>
      <c r="N343" s="103">
        <f t="shared" si="181"/>
        <v>0.51087220684336387</v>
      </c>
      <c r="O343" s="104">
        <f t="shared" si="182"/>
        <v>4.3553271288206796E-2</v>
      </c>
      <c r="P343" s="112"/>
      <c r="Q343" s="117">
        <f t="shared" si="187"/>
        <v>0.51087220684336387</v>
      </c>
      <c r="R343" s="162"/>
      <c r="T343" s="117">
        <f t="shared" si="183"/>
        <v>4.355327128820681E-2</v>
      </c>
    </row>
    <row r="344" spans="1:20" s="99" customFormat="1" x14ac:dyDescent="0.2">
      <c r="B344" s="113" t="s">
        <v>13</v>
      </c>
      <c r="C344" s="94">
        <v>8994975.9863372464</v>
      </c>
      <c r="D344" s="114">
        <f t="shared" si="184"/>
        <v>1.0590777989226696E-2</v>
      </c>
      <c r="E344" s="95">
        <f t="shared" si="188"/>
        <v>8755110.8724889942</v>
      </c>
      <c r="F344" s="115">
        <f t="shared" si="178"/>
        <v>1.0317267252820006E-2</v>
      </c>
      <c r="G344" s="95">
        <f t="shared" si="185"/>
        <v>8564760.2221852224</v>
      </c>
      <c r="H344" s="115">
        <f t="shared" si="179"/>
        <v>1.0590777989226474E-2</v>
      </c>
      <c r="I344" s="112"/>
      <c r="J344" s="95">
        <f t="shared" si="186"/>
        <v>4289397.2271185061</v>
      </c>
      <c r="K344" s="115">
        <f t="shared" si="180"/>
        <v>1.0590777989226474E-2</v>
      </c>
      <c r="L344" s="141"/>
      <c r="M344" s="141"/>
      <c r="N344" s="103">
        <f t="shared" si="181"/>
        <v>0.47686588976266386</v>
      </c>
      <c r="O344" s="104">
        <f t="shared" si="182"/>
        <v>4.7828450549005606E-2</v>
      </c>
      <c r="P344" s="112"/>
      <c r="Q344" s="117">
        <f t="shared" si="187"/>
        <v>0.47686588976266392</v>
      </c>
      <c r="R344" s="162"/>
      <c r="T344" s="117">
        <f t="shared" si="183"/>
        <v>4.7828450549005537E-2</v>
      </c>
    </row>
    <row r="345" spans="1:20" s="99" customFormat="1" x14ac:dyDescent="0.2">
      <c r="A345" s="142"/>
      <c r="B345" s="143" t="s">
        <v>96</v>
      </c>
      <c r="C345" s="144">
        <f>SUM(C333:C344)</f>
        <v>121585152.66596977</v>
      </c>
      <c r="D345" s="145">
        <f t="shared" si="184"/>
        <v>1.0875460282181004E-2</v>
      </c>
      <c r="E345" s="144">
        <f>SUM(E333:E344)</f>
        <v>115786811.59474595</v>
      </c>
      <c r="F345" s="146">
        <f>(E345/E331)-1</f>
        <v>1.0745666941361698E-2</v>
      </c>
      <c r="G345" s="144">
        <f>SUM(G333:G344)</f>
        <v>115831763.57207391</v>
      </c>
      <c r="H345" s="146">
        <f t="shared" si="179"/>
        <v>1.0870775423416079E-2</v>
      </c>
      <c r="I345" s="142"/>
      <c r="J345" s="147">
        <f>SUM(J333:J344)</f>
        <v>54441086.925198421</v>
      </c>
      <c r="K345" s="146">
        <f t="shared" si="180"/>
        <v>1.0659137563352461E-2</v>
      </c>
      <c r="L345" s="165"/>
      <c r="M345" s="156"/>
      <c r="N345" s="110">
        <f t="shared" si="181"/>
        <v>0.44776097847048907</v>
      </c>
      <c r="O345" s="127">
        <f>AVERAGE(O333:O344)</f>
        <v>4.7369385243249407E-2</v>
      </c>
      <c r="P345" s="142"/>
      <c r="Q345" s="148"/>
      <c r="R345" s="148"/>
      <c r="S345" s="142"/>
      <c r="T345" s="152">
        <f>AVERAGE(T333:T344)</f>
        <v>4.7369385243249428E-2</v>
      </c>
    </row>
    <row r="346" spans="1:20" s="99" customFormat="1" x14ac:dyDescent="0.2">
      <c r="A346" s="112"/>
      <c r="C346" s="137"/>
      <c r="D346" s="111"/>
      <c r="E346" s="137"/>
      <c r="Q346" s="112"/>
    </row>
    <row r="347" spans="1:20" s="99" customFormat="1" x14ac:dyDescent="0.2">
      <c r="A347" s="99">
        <v>2021</v>
      </c>
      <c r="B347" s="113" t="s">
        <v>2</v>
      </c>
      <c r="C347" s="94">
        <v>9119977.6908442844</v>
      </c>
      <c r="D347" s="114">
        <f>(C347/C333)-1</f>
        <v>1.1509101941108435E-2</v>
      </c>
      <c r="E347" s="95">
        <f>(G347+J344-J347)</f>
        <v>9236900.1565200482</v>
      </c>
      <c r="F347" s="115">
        <f t="shared" ref="F347:F358" si="189">(E347/E333)-1</f>
        <v>1.1082446617345587E-2</v>
      </c>
      <c r="G347" s="95">
        <f>+(C347-(C347*T347))</f>
        <v>8659393.9020376019</v>
      </c>
      <c r="H347" s="115">
        <f t="shared" ref="H347:H359" si="190">(G347/G333)-1</f>
        <v>1.1509101941108213E-2</v>
      </c>
      <c r="I347" s="112"/>
      <c r="J347" s="95">
        <f>+C347*Q347</f>
        <v>3711890.9726360608</v>
      </c>
      <c r="K347" s="115">
        <f t="shared" ref="K347:K359" si="191">(J347/J333)-1</f>
        <v>1.1509101941108213E-2</v>
      </c>
      <c r="L347" s="141"/>
      <c r="M347" s="141"/>
      <c r="N347" s="103">
        <f t="shared" ref="N347:N359" si="192">(J347/C347)</f>
        <v>0.40700658471593604</v>
      </c>
      <c r="O347" s="104">
        <f t="shared" ref="O347:O358" si="193">(C347-G347)/C347</f>
        <v>5.050273196052564E-2</v>
      </c>
      <c r="P347" s="112"/>
      <c r="Q347" s="117">
        <f t="shared" ref="Q347:Q358" si="194">+Q333</f>
        <v>0.40700658471593604</v>
      </c>
      <c r="R347" s="162"/>
      <c r="T347" s="117">
        <f>+T333</f>
        <v>5.0502731960525703E-2</v>
      </c>
    </row>
    <row r="348" spans="1:20" s="99" customFormat="1" x14ac:dyDescent="0.2">
      <c r="B348" s="113" t="s">
        <v>3</v>
      </c>
      <c r="C348" s="94">
        <v>8242166.3889616951</v>
      </c>
      <c r="D348" s="114">
        <f t="shared" ref="D348:D359" si="195">(C348/C334)-1</f>
        <v>-1.4450057523922255E-2</v>
      </c>
      <c r="E348" s="95">
        <f>(G348+J347-J348)</f>
        <v>8320511.0354137588</v>
      </c>
      <c r="F348" s="115">
        <f t="shared" si="189"/>
        <v>-3.0358548079543191E-3</v>
      </c>
      <c r="G348" s="95">
        <f t="shared" ref="G348:G358" si="196">+(C348-(C348*T348))</f>
        <v>7828410.9811107554</v>
      </c>
      <c r="H348" s="115">
        <f t="shared" si="190"/>
        <v>-1.4450057523922366E-2</v>
      </c>
      <c r="I348" s="112"/>
      <c r="J348" s="95">
        <f>+C348*Q348</f>
        <v>3219790.9183330573</v>
      </c>
      <c r="K348" s="115">
        <f t="shared" si="191"/>
        <v>-1.4450057523922255E-2</v>
      </c>
      <c r="L348" s="141"/>
      <c r="M348" s="141"/>
      <c r="N348" s="103">
        <f t="shared" si="192"/>
        <v>0.39064861911125159</v>
      </c>
      <c r="O348" s="104">
        <f t="shared" si="193"/>
        <v>5.0199836829921428E-2</v>
      </c>
      <c r="P348" s="112"/>
      <c r="Q348" s="117">
        <f t="shared" si="194"/>
        <v>0.39064861911125159</v>
      </c>
      <c r="R348" s="162"/>
      <c r="T348" s="117">
        <f>+T334</f>
        <v>5.0199836829921421E-2</v>
      </c>
    </row>
    <row r="349" spans="1:20" s="99" customFormat="1" x14ac:dyDescent="0.2">
      <c r="B349" s="113" t="s">
        <v>4</v>
      </c>
      <c r="C349" s="94">
        <v>9298358.2696431</v>
      </c>
      <c r="D349" s="114">
        <f t="shared" si="195"/>
        <v>1.1963755227107242E-2</v>
      </c>
      <c r="E349" s="95">
        <f t="shared" ref="E349:E358" si="197">(G349+J348-J349)</f>
        <v>8354601.9833338996</v>
      </c>
      <c r="F349" s="115">
        <f t="shared" si="189"/>
        <v>1.6181347338468655E-3</v>
      </c>
      <c r="G349" s="95">
        <f t="shared" si="196"/>
        <v>8839991.388260195</v>
      </c>
      <c r="H349" s="115">
        <f t="shared" si="190"/>
        <v>1.1963755227107242E-2</v>
      </c>
      <c r="I349" s="112"/>
      <c r="J349" s="95">
        <f>+C349*Q349</f>
        <v>3705180.3232593527</v>
      </c>
      <c r="K349" s="115">
        <f t="shared" si="191"/>
        <v>1.1963755227107464E-2</v>
      </c>
      <c r="L349" s="141"/>
      <c r="M349" s="141"/>
      <c r="N349" s="103">
        <f t="shared" si="192"/>
        <v>0.39847682954483199</v>
      </c>
      <c r="O349" s="104">
        <f>(C349-G349)/C349</f>
        <v>4.9295463574399193E-2</v>
      </c>
      <c r="P349" s="112"/>
      <c r="Q349" s="117">
        <f t="shared" si="194"/>
        <v>0.39847682954483199</v>
      </c>
      <c r="R349" s="162"/>
      <c r="T349" s="117">
        <f>+T335</f>
        <v>4.9295463574399137E-2</v>
      </c>
    </row>
    <row r="350" spans="1:20" s="99" customFormat="1" x14ac:dyDescent="0.2">
      <c r="B350" s="113" t="s">
        <v>5</v>
      </c>
      <c r="C350" s="94">
        <v>9585900.4605573807</v>
      </c>
      <c r="D350" s="114">
        <f t="shared" si="195"/>
        <v>1.1820314263501164E-2</v>
      </c>
      <c r="E350" s="95">
        <f t="shared" si="197"/>
        <v>8657841.1535109989</v>
      </c>
      <c r="F350" s="115">
        <f t="shared" si="189"/>
        <v>1.1881695793789726E-2</v>
      </c>
      <c r="G350" s="95">
        <f t="shared" si="196"/>
        <v>9148231.9567436166</v>
      </c>
      <c r="H350" s="115">
        <f t="shared" si="190"/>
        <v>1.1820314263501164E-2</v>
      </c>
      <c r="I350" s="112"/>
      <c r="J350" s="95">
        <f>+C350*Q350</f>
        <v>4195571.1264919713</v>
      </c>
      <c r="K350" s="115">
        <f t="shared" si="191"/>
        <v>1.1820314263501164E-2</v>
      </c>
      <c r="L350" s="141"/>
      <c r="M350" s="141"/>
      <c r="N350" s="103">
        <f t="shared" si="192"/>
        <v>0.43768148268963103</v>
      </c>
      <c r="O350" s="104">
        <f>(C350-G350)/C350</f>
        <v>4.5657526448831441E-2</v>
      </c>
      <c r="P350" s="112"/>
      <c r="Q350" s="117">
        <f t="shared" si="194"/>
        <v>0.43768148268963103</v>
      </c>
      <c r="R350" s="162"/>
      <c r="T350" s="117">
        <f>+T336</f>
        <v>4.5657526448831441E-2</v>
      </c>
    </row>
    <row r="351" spans="1:20" s="99" customFormat="1" x14ac:dyDescent="0.2">
      <c r="B351" s="113" t="s">
        <v>6</v>
      </c>
      <c r="C351" s="94">
        <v>10856106.164674649</v>
      </c>
      <c r="D351" s="114">
        <f t="shared" si="195"/>
        <v>1.0936689333805427E-2</v>
      </c>
      <c r="E351" s="95">
        <f t="shared" si="197"/>
        <v>9741455.9173088782</v>
      </c>
      <c r="F351" s="115">
        <f t="shared" si="189"/>
        <v>1.131707060202225E-2</v>
      </c>
      <c r="G351" s="95">
        <f t="shared" si="196"/>
        <v>10382944.933921106</v>
      </c>
      <c r="H351" s="115">
        <f t="shared" si="190"/>
        <v>1.0936689333805427E-2</v>
      </c>
      <c r="I351" s="112"/>
      <c r="J351" s="95">
        <f t="shared" ref="J351:J358" si="198">+C351*Q351</f>
        <v>4837060.1431042003</v>
      </c>
      <c r="K351" s="115">
        <f t="shared" si="191"/>
        <v>1.0936689333805649E-2</v>
      </c>
      <c r="L351" s="141"/>
      <c r="M351" s="141"/>
      <c r="N351" s="103">
        <f t="shared" si="192"/>
        <v>0.44556124173175532</v>
      </c>
      <c r="O351" s="104">
        <f>(C351-G351)/C351</f>
        <v>4.3584801362130304E-2</v>
      </c>
      <c r="P351" s="112"/>
      <c r="Q351" s="117">
        <f t="shared" si="194"/>
        <v>0.44556124173175526</v>
      </c>
      <c r="R351" s="162"/>
      <c r="T351" s="117">
        <f>+T337</f>
        <v>4.3584801362130311E-2</v>
      </c>
    </row>
    <row r="352" spans="1:20" s="99" customFormat="1" x14ac:dyDescent="0.2">
      <c r="B352" s="113" t="s">
        <v>7</v>
      </c>
      <c r="C352" s="94">
        <v>11223998.816249926</v>
      </c>
      <c r="D352" s="114">
        <f t="shared" si="195"/>
        <v>1.8584037180491286E-4</v>
      </c>
      <c r="E352" s="95">
        <f t="shared" si="197"/>
        <v>10543360.366417725</v>
      </c>
      <c r="F352" s="115">
        <f t="shared" si="189"/>
        <v>5.089564191233853E-3</v>
      </c>
      <c r="G352" s="95">
        <f t="shared" si="196"/>
        <v>10728069.495667232</v>
      </c>
      <c r="H352" s="115">
        <f t="shared" si="190"/>
        <v>1.8584037180491286E-4</v>
      </c>
      <c r="I352" s="112"/>
      <c r="J352" s="95">
        <f t="shared" si="198"/>
        <v>5021769.2723537087</v>
      </c>
      <c r="K352" s="115">
        <f t="shared" si="191"/>
        <v>1.8584037180513491E-4</v>
      </c>
      <c r="L352" s="141"/>
      <c r="M352" s="141"/>
      <c r="N352" s="103">
        <f t="shared" si="192"/>
        <v>0.44741356040444974</v>
      </c>
      <c r="O352" s="104">
        <f>(C352-G352)/C352</f>
        <v>4.4184726736133911E-2</v>
      </c>
      <c r="P352" s="112"/>
      <c r="Q352" s="117">
        <f t="shared" si="194"/>
        <v>0.44741356040444974</v>
      </c>
      <c r="R352" s="162"/>
      <c r="T352" s="117">
        <f t="shared" ref="T352:T358" si="199">+T338</f>
        <v>4.4184726736133953E-2</v>
      </c>
    </row>
    <row r="353" spans="1:20" s="99" customFormat="1" x14ac:dyDescent="0.2">
      <c r="B353" s="113" t="s">
        <v>8</v>
      </c>
      <c r="C353" s="94">
        <v>11949712.509752011</v>
      </c>
      <c r="D353" s="114">
        <f t="shared" si="195"/>
        <v>-2.0463376123236454E-3</v>
      </c>
      <c r="E353" s="95">
        <f t="shared" si="197"/>
        <v>11114558.718368966</v>
      </c>
      <c r="F353" s="115">
        <f t="shared" si="189"/>
        <v>-1.0390321980519035E-3</v>
      </c>
      <c r="G353" s="95">
        <f t="shared" si="196"/>
        <v>11393609.494162217</v>
      </c>
      <c r="H353" s="115">
        <f t="shared" si="190"/>
        <v>-2.0463376123237564E-3</v>
      </c>
      <c r="I353" s="112"/>
      <c r="J353" s="95">
        <f t="shared" si="198"/>
        <v>5300820.0481469594</v>
      </c>
      <c r="K353" s="115">
        <f t="shared" si="191"/>
        <v>-2.0463376123237564E-3</v>
      </c>
      <c r="L353" s="141"/>
      <c r="M353" s="141"/>
      <c r="N353" s="103">
        <f>(J353/C353)</f>
        <v>0.44359393950448822</v>
      </c>
      <c r="O353" s="104">
        <f t="shared" si="193"/>
        <v>4.6536936778685298E-2</v>
      </c>
      <c r="P353" s="112"/>
      <c r="Q353" s="117">
        <f t="shared" si="194"/>
        <v>0.44359393950448822</v>
      </c>
      <c r="R353" s="162"/>
      <c r="T353" s="117">
        <f t="shared" si="199"/>
        <v>4.6536936778685332E-2</v>
      </c>
    </row>
    <row r="354" spans="1:20" s="99" customFormat="1" x14ac:dyDescent="0.2">
      <c r="B354" s="113" t="s">
        <v>9</v>
      </c>
      <c r="C354" s="94">
        <v>12163876.859560769</v>
      </c>
      <c r="D354" s="114">
        <f t="shared" si="195"/>
        <v>2.0281831059316691E-3</v>
      </c>
      <c r="E354" s="95">
        <f t="shared" si="197"/>
        <v>11275489.996052658</v>
      </c>
      <c r="F354" s="115">
        <f t="shared" si="189"/>
        <v>1.0853808767086193E-4</v>
      </c>
      <c r="G354" s="95">
        <f t="shared" si="196"/>
        <v>11566794.742422234</v>
      </c>
      <c r="H354" s="115">
        <f t="shared" si="190"/>
        <v>2.028183105931447E-3</v>
      </c>
      <c r="I354" s="112"/>
      <c r="J354" s="95">
        <f t="shared" si="198"/>
        <v>5592124.7945165355</v>
      </c>
      <c r="K354" s="115">
        <f t="shared" si="191"/>
        <v>2.028183105931447E-3</v>
      </c>
      <c r="L354" s="141"/>
      <c r="M354" s="141"/>
      <c r="N354" s="103">
        <f>(J354/C354)</f>
        <v>0.45973211165165184</v>
      </c>
      <c r="O354" s="104">
        <f t="shared" si="193"/>
        <v>4.9086497999955507E-2</v>
      </c>
      <c r="P354" s="112"/>
      <c r="Q354" s="117">
        <f t="shared" si="194"/>
        <v>0.45973211165165184</v>
      </c>
      <c r="R354" s="162"/>
      <c r="T354" s="117">
        <f t="shared" si="199"/>
        <v>4.9086497999955465E-2</v>
      </c>
    </row>
    <row r="355" spans="1:20" s="99" customFormat="1" x14ac:dyDescent="0.2">
      <c r="B355" s="113" t="s">
        <v>10</v>
      </c>
      <c r="C355" s="94">
        <v>11214034.994561628</v>
      </c>
      <c r="D355" s="114">
        <f t="shared" si="195"/>
        <v>1.9075034610409602E-3</v>
      </c>
      <c r="E355" s="95">
        <f t="shared" si="197"/>
        <v>11036568.459257152</v>
      </c>
      <c r="F355" s="115">
        <f t="shared" si="189"/>
        <v>1.9686470619679763E-3</v>
      </c>
      <c r="G355" s="95">
        <f t="shared" si="196"/>
        <v>10664693.851263421</v>
      </c>
      <c r="H355" s="115">
        <f t="shared" si="190"/>
        <v>1.9075034610409602E-3</v>
      </c>
      <c r="I355" s="112"/>
      <c r="J355" s="95">
        <f t="shared" si="198"/>
        <v>5220250.1865228051</v>
      </c>
      <c r="K355" s="115">
        <f t="shared" si="191"/>
        <v>1.9075034610407382E-3</v>
      </c>
      <c r="L355" s="141"/>
      <c r="M355" s="141"/>
      <c r="N355" s="103">
        <f>(J355/C355)</f>
        <v>0.46551042412962185</v>
      </c>
      <c r="O355" s="104">
        <f t="shared" si="193"/>
        <v>4.8986929643488365E-2</v>
      </c>
      <c r="P355" s="112"/>
      <c r="Q355" s="117">
        <f t="shared" si="194"/>
        <v>0.4655104241296219</v>
      </c>
      <c r="R355" s="162"/>
      <c r="T355" s="117">
        <f t="shared" si="199"/>
        <v>4.8986929643488428E-2</v>
      </c>
    </row>
    <row r="356" spans="1:20" s="99" customFormat="1" x14ac:dyDescent="0.2">
      <c r="B356" s="113" t="s">
        <v>11</v>
      </c>
      <c r="C356" s="94">
        <v>10536200.833359083</v>
      </c>
      <c r="D356" s="114">
        <f t="shared" si="195"/>
        <v>2.2016042687393877E-3</v>
      </c>
      <c r="E356" s="95">
        <f t="shared" si="197"/>
        <v>10209986.745613255</v>
      </c>
      <c r="F356" s="115">
        <f t="shared" si="189"/>
        <v>2.0512122998048721E-3</v>
      </c>
      <c r="G356" s="95">
        <f t="shared" si="196"/>
        <v>10019764.210879795</v>
      </c>
      <c r="H356" s="115">
        <f t="shared" si="190"/>
        <v>2.2016042687391657E-3</v>
      </c>
      <c r="I356" s="112"/>
      <c r="J356" s="95">
        <f t="shared" si="198"/>
        <v>5030027.6517893439</v>
      </c>
      <c r="K356" s="115">
        <f t="shared" si="191"/>
        <v>2.2016042687393877E-3</v>
      </c>
      <c r="L356" s="141"/>
      <c r="M356" s="141"/>
      <c r="N356" s="103">
        <f>(J356/C356)</f>
        <v>0.47740430648052701</v>
      </c>
      <c r="O356" s="104">
        <f t="shared" si="193"/>
        <v>4.9015449747709577E-2</v>
      </c>
      <c r="P356" s="112"/>
      <c r="Q356" s="117">
        <f t="shared" si="194"/>
        <v>0.47740430648052701</v>
      </c>
      <c r="R356" s="162"/>
      <c r="T356" s="117">
        <f t="shared" si="199"/>
        <v>4.9015449747709543E-2</v>
      </c>
    </row>
    <row r="357" spans="1:20" s="99" customFormat="1" x14ac:dyDescent="0.2">
      <c r="B357" s="125" t="s">
        <v>12</v>
      </c>
      <c r="C357" s="94">
        <v>8826227.3495960645</v>
      </c>
      <c r="D357" s="114">
        <f t="shared" si="195"/>
        <v>6.5464324264592477E-3</v>
      </c>
      <c r="E357" s="95">
        <f t="shared" si="197"/>
        <v>8962769.6829876639</v>
      </c>
      <c r="F357" s="115">
        <f t="shared" si="189"/>
        <v>4.103428882731297E-3</v>
      </c>
      <c r="G357" s="95">
        <f t="shared" si="196"/>
        <v>8441816.2753877174</v>
      </c>
      <c r="H357" s="115">
        <f t="shared" si="190"/>
        <v>6.5464324264594698E-3</v>
      </c>
      <c r="I357" s="112"/>
      <c r="J357" s="95">
        <f t="shared" si="198"/>
        <v>4509074.2441893956</v>
      </c>
      <c r="K357" s="115">
        <f t="shared" si="191"/>
        <v>6.5464324264592477E-3</v>
      </c>
      <c r="L357" s="141"/>
      <c r="M357" s="141"/>
      <c r="N357" s="103">
        <f t="shared" si="192"/>
        <v>0.51087220684336387</v>
      </c>
      <c r="O357" s="104">
        <f t="shared" si="193"/>
        <v>4.3553271288206713E-2</v>
      </c>
      <c r="P357" s="112"/>
      <c r="Q357" s="117">
        <f t="shared" si="194"/>
        <v>0.51087220684336387</v>
      </c>
      <c r="R357" s="162"/>
      <c r="T357" s="117">
        <f t="shared" si="199"/>
        <v>4.355327128820681E-2</v>
      </c>
    </row>
    <row r="358" spans="1:20" s="99" customFormat="1" x14ac:dyDescent="0.2">
      <c r="B358" s="113" t="s">
        <v>13</v>
      </c>
      <c r="C358" s="94">
        <v>9088423.3945456967</v>
      </c>
      <c r="D358" s="114">
        <f t="shared" si="195"/>
        <v>1.0388844656215923E-2</v>
      </c>
      <c r="E358" s="95">
        <f t="shared" si="197"/>
        <v>8828853.321260795</v>
      </c>
      <c r="F358" s="115">
        <f t="shared" si="189"/>
        <v>8.4227886826104825E-3</v>
      </c>
      <c r="G358" s="95">
        <f t="shared" si="196"/>
        <v>8653738.1856512427</v>
      </c>
      <c r="H358" s="115">
        <f t="shared" si="190"/>
        <v>1.0388844656215923E-2</v>
      </c>
      <c r="I358" s="112"/>
      <c r="J358" s="95">
        <f t="shared" si="198"/>
        <v>4333959.1085798442</v>
      </c>
      <c r="K358" s="115">
        <f t="shared" si="191"/>
        <v>1.0388844656216145E-2</v>
      </c>
      <c r="L358" s="141"/>
      <c r="M358" s="141"/>
      <c r="N358" s="103">
        <f t="shared" si="192"/>
        <v>0.47686588976266392</v>
      </c>
      <c r="O358" s="104">
        <f t="shared" si="193"/>
        <v>4.7828450549005544E-2</v>
      </c>
      <c r="P358" s="112"/>
      <c r="Q358" s="117">
        <f t="shared" si="194"/>
        <v>0.47686588976266392</v>
      </c>
      <c r="R358" s="162"/>
      <c r="T358" s="117">
        <f t="shared" si="199"/>
        <v>4.7828450549005537E-2</v>
      </c>
    </row>
    <row r="359" spans="1:20" s="99" customFormat="1" x14ac:dyDescent="0.2">
      <c r="A359" s="142"/>
      <c r="B359" s="143" t="s">
        <v>96</v>
      </c>
      <c r="C359" s="144">
        <f>SUM(C347:C358)</f>
        <v>122104983.73230627</v>
      </c>
      <c r="D359" s="145">
        <f t="shared" si="195"/>
        <v>4.2754485637290784E-3</v>
      </c>
      <c r="E359" s="144">
        <f>SUM(E347:E358)</f>
        <v>116282897.53604577</v>
      </c>
      <c r="F359" s="146">
        <f>(E359/E345)-1</f>
        <v>4.2844770873917692E-3</v>
      </c>
      <c r="G359" s="144">
        <f>SUM(G347:G358)</f>
        <v>116327459.41750713</v>
      </c>
      <c r="H359" s="146">
        <f t="shared" si="190"/>
        <v>4.2794465882822763E-3</v>
      </c>
      <c r="I359" s="142"/>
      <c r="J359" s="147">
        <f>SUM(J347:J358)</f>
        <v>54677518.789923236</v>
      </c>
      <c r="K359" s="146">
        <f t="shared" si="191"/>
        <v>4.3428939074943163E-3</v>
      </c>
      <c r="L359" s="165"/>
      <c r="M359" s="146"/>
      <c r="N359" s="110">
        <f t="shared" si="192"/>
        <v>0.44779104929733327</v>
      </c>
      <c r="O359" s="127">
        <f>AVERAGE(O347:O358)</f>
        <v>4.7369385243249414E-2</v>
      </c>
      <c r="P359" s="142"/>
      <c r="Q359" s="148"/>
      <c r="R359" s="148"/>
      <c r="S359" s="142"/>
      <c r="T359" s="152">
        <f>AVERAGE(T347:T358)</f>
        <v>4.7369385243249428E-2</v>
      </c>
    </row>
    <row r="360" spans="1:20" s="99" customFormat="1" x14ac:dyDescent="0.2">
      <c r="D360" s="111"/>
      <c r="E360" s="137"/>
      <c r="Q360" s="117"/>
    </row>
    <row r="361" spans="1:20" s="99" customFormat="1" x14ac:dyDescent="0.2">
      <c r="A361" s="99">
        <v>2022</v>
      </c>
      <c r="B361" s="113" t="s">
        <v>2</v>
      </c>
      <c r="C361" s="94">
        <v>9141505.8466486018</v>
      </c>
      <c r="D361" s="114">
        <f>(C361/C347)-1</f>
        <v>2.3605491739229212E-3</v>
      </c>
      <c r="E361" s="95">
        <f>(G361+J358-J361)</f>
        <v>9293140.8619343638</v>
      </c>
      <c r="F361" s="115">
        <f t="shared" ref="F361:F372" si="200">(E361/E347)-1</f>
        <v>6.0886990723416634E-3</v>
      </c>
      <c r="G361" s="95">
        <f>+(C361-(C361*T361))</f>
        <v>8679834.8271597289</v>
      </c>
      <c r="H361" s="115">
        <f t="shared" ref="H361:H373" si="201">(G361/G347)-1</f>
        <v>2.3605491739226991E-3</v>
      </c>
      <c r="I361" s="112"/>
      <c r="J361" s="95">
        <f>+C361*Q361</f>
        <v>3720653.0738052088</v>
      </c>
      <c r="K361" s="115">
        <f t="shared" ref="K361:K373" si="202">(J361/J347)-1</f>
        <v>2.3605491739229212E-3</v>
      </c>
      <c r="L361" s="141"/>
      <c r="M361" s="141"/>
      <c r="N361" s="103">
        <f t="shared" ref="N361:N373" si="203">(J361/C361)</f>
        <v>0.40700658471593604</v>
      </c>
      <c r="O361" s="104">
        <f t="shared" ref="O361:O372" si="204">(C361-G361)/C361</f>
        <v>5.050273196052571E-2</v>
      </c>
      <c r="P361" s="112"/>
      <c r="Q361" s="117">
        <f>+Q347</f>
        <v>0.40700658471593604</v>
      </c>
      <c r="R361" s="162"/>
      <c r="T361" s="117">
        <f t="shared" ref="T361:T372" si="205">+T347</f>
        <v>5.0502731960525703E-2</v>
      </c>
    </row>
    <row r="362" spans="1:20" s="99" customFormat="1" x14ac:dyDescent="0.2">
      <c r="B362" s="113" t="s">
        <v>3</v>
      </c>
      <c r="C362" s="94">
        <v>8239664.5872719819</v>
      </c>
      <c r="D362" s="114">
        <f t="shared" ref="D362:D373" si="206">(C362/C348)-1</f>
        <v>-3.0353690663942334E-4</v>
      </c>
      <c r="E362" s="95">
        <f>(G362+J361-J362)</f>
        <v>8327874.2503051739</v>
      </c>
      <c r="F362" s="115">
        <f t="shared" si="200"/>
        <v>8.8494743412703691E-4</v>
      </c>
      <c r="G362" s="95">
        <f t="shared" ref="G362:G372" si="207">+(C362-(C362*T362))</f>
        <v>7826034.7694576466</v>
      </c>
      <c r="H362" s="115">
        <f t="shared" si="201"/>
        <v>-3.0353690663942334E-4</v>
      </c>
      <c r="I362" s="112"/>
      <c r="J362" s="95">
        <f t="shared" ref="J362:J372" si="208">+C362*Q362</f>
        <v>3218813.5929576806</v>
      </c>
      <c r="K362" s="115">
        <f t="shared" si="202"/>
        <v>-3.0353690663953437E-4</v>
      </c>
      <c r="L362" s="141"/>
      <c r="M362" s="141"/>
      <c r="N362" s="103">
        <f t="shared" si="203"/>
        <v>0.39064861911125159</v>
      </c>
      <c r="O362" s="104">
        <f t="shared" si="204"/>
        <v>5.0199836829921407E-2</v>
      </c>
      <c r="P362" s="112"/>
      <c r="Q362" s="117">
        <f t="shared" ref="Q362:Q372" si="209">+Q348</f>
        <v>0.39064861911125159</v>
      </c>
      <c r="R362" s="162"/>
      <c r="T362" s="117">
        <f t="shared" si="205"/>
        <v>5.0199836829921421E-2</v>
      </c>
    </row>
    <row r="363" spans="1:20" s="99" customFormat="1" x14ac:dyDescent="0.2">
      <c r="B363" s="113" t="s">
        <v>4</v>
      </c>
      <c r="C363" s="94">
        <v>9280554.0363812894</v>
      </c>
      <c r="D363" s="114">
        <f t="shared" si="206"/>
        <v>-1.9147716989930119E-3</v>
      </c>
      <c r="E363" s="95">
        <f t="shared" ref="E363:E372" si="210">(G363+J362-J363)</f>
        <v>8343792.6670515835</v>
      </c>
      <c r="F363" s="115">
        <f t="shared" si="200"/>
        <v>-1.2938158279567347E-3</v>
      </c>
      <c r="G363" s="95">
        <f t="shared" si="207"/>
        <v>8823064.8229306117</v>
      </c>
      <c r="H363" s="115">
        <f t="shared" si="201"/>
        <v>-1.9147716989931229E-3</v>
      </c>
      <c r="I363" s="112"/>
      <c r="J363" s="95">
        <f t="shared" si="208"/>
        <v>3698085.7488367097</v>
      </c>
      <c r="K363" s="115">
        <f t="shared" si="202"/>
        <v>-1.9147716989931229E-3</v>
      </c>
      <c r="L363" s="141"/>
      <c r="M363" s="141"/>
      <c r="N363" s="103">
        <f t="shared" si="203"/>
        <v>0.39847682954483199</v>
      </c>
      <c r="O363" s="104">
        <f t="shared" si="204"/>
        <v>4.9295463574399241E-2</v>
      </c>
      <c r="P363" s="112"/>
      <c r="Q363" s="117">
        <f t="shared" si="209"/>
        <v>0.39847682954483199</v>
      </c>
      <c r="R363" s="162"/>
      <c r="T363" s="117">
        <f t="shared" si="205"/>
        <v>4.9295463574399137E-2</v>
      </c>
    </row>
    <row r="364" spans="1:20" s="99" customFormat="1" x14ac:dyDescent="0.2">
      <c r="B364" s="113" t="s">
        <v>5</v>
      </c>
      <c r="C364" s="94">
        <v>9553467.0919181332</v>
      </c>
      <c r="D364" s="114">
        <f t="shared" si="206"/>
        <v>-3.3834451726991732E-3</v>
      </c>
      <c r="E364" s="95">
        <f t="shared" si="210"/>
        <v>8633989.5227102228</v>
      </c>
      <c r="F364" s="115">
        <f t="shared" si="200"/>
        <v>-2.7549166562271798E-3</v>
      </c>
      <c r="G364" s="95">
        <f t="shared" si="207"/>
        <v>9117279.4154908396</v>
      </c>
      <c r="H364" s="115">
        <f t="shared" si="201"/>
        <v>-3.3834451726991732E-3</v>
      </c>
      <c r="I364" s="112"/>
      <c r="J364" s="95">
        <f t="shared" si="208"/>
        <v>4181375.6416173261</v>
      </c>
      <c r="K364" s="115">
        <f t="shared" si="202"/>
        <v>-3.3834451726991732E-3</v>
      </c>
      <c r="L364" s="141"/>
      <c r="M364" s="141"/>
      <c r="N364" s="103">
        <f t="shared" si="203"/>
        <v>0.43768148268963103</v>
      </c>
      <c r="O364" s="104">
        <f t="shared" si="204"/>
        <v>4.5657526448831504E-2</v>
      </c>
      <c r="P364" s="112"/>
      <c r="Q364" s="117">
        <f t="shared" si="209"/>
        <v>0.43768148268963103</v>
      </c>
      <c r="R364" s="162"/>
      <c r="T364" s="117">
        <f t="shared" si="205"/>
        <v>4.5657526448831441E-2</v>
      </c>
    </row>
    <row r="365" spans="1:20" s="99" customFormat="1" x14ac:dyDescent="0.2">
      <c r="B365" s="113" t="s">
        <v>6</v>
      </c>
      <c r="C365" s="94">
        <v>10842339.051590769</v>
      </c>
      <c r="D365" s="114">
        <f t="shared" si="206"/>
        <v>-1.2681446620960157E-3</v>
      </c>
      <c r="E365" s="95">
        <f t="shared" si="210"/>
        <v>9720227.4482401572</v>
      </c>
      <c r="F365" s="115">
        <f t="shared" si="200"/>
        <v>-2.1791885370031627E-3</v>
      </c>
      <c r="G365" s="95">
        <f t="shared" si="207"/>
        <v>10369777.857726317</v>
      </c>
      <c r="H365" s="115">
        <f t="shared" si="201"/>
        <v>-1.2681446620960157E-3</v>
      </c>
      <c r="I365" s="112"/>
      <c r="J365" s="95">
        <f t="shared" si="208"/>
        <v>4830926.0511034848</v>
      </c>
      <c r="K365" s="115">
        <f t="shared" si="202"/>
        <v>-1.2681446620961268E-3</v>
      </c>
      <c r="L365" s="141"/>
      <c r="M365" s="141"/>
      <c r="N365" s="103">
        <f t="shared" si="203"/>
        <v>0.44556124173175526</v>
      </c>
      <c r="O365" s="104">
        <f t="shared" si="204"/>
        <v>4.3584801362130283E-2</v>
      </c>
      <c r="P365" s="112"/>
      <c r="Q365" s="117">
        <f t="shared" si="209"/>
        <v>0.44556124173175526</v>
      </c>
      <c r="R365" s="162"/>
      <c r="T365" s="117">
        <f t="shared" si="205"/>
        <v>4.3584801362130311E-2</v>
      </c>
    </row>
    <row r="366" spans="1:20" s="99" customFormat="1" x14ac:dyDescent="0.2">
      <c r="B366" s="113" t="s">
        <v>7</v>
      </c>
      <c r="C366" s="94">
        <v>11324421.179761752</v>
      </c>
      <c r="D366" s="114">
        <f t="shared" si="206"/>
        <v>8.9471110212910876E-3</v>
      </c>
      <c r="E366" s="95">
        <f t="shared" si="210"/>
        <v>10588281.176035812</v>
      </c>
      <c r="F366" s="115">
        <f t="shared" si="200"/>
        <v>4.2605780374507241E-3</v>
      </c>
      <c r="G366" s="95">
        <f t="shared" si="207"/>
        <v>10824054.724489091</v>
      </c>
      <c r="H366" s="115">
        <f t="shared" si="201"/>
        <v>8.9471110212908656E-3</v>
      </c>
      <c r="I366" s="112"/>
      <c r="J366" s="95">
        <f t="shared" si="208"/>
        <v>5066699.5995567646</v>
      </c>
      <c r="K366" s="115">
        <f t="shared" si="202"/>
        <v>8.9471110212908656E-3</v>
      </c>
      <c r="L366" s="141"/>
      <c r="M366" s="141"/>
      <c r="N366" s="103">
        <f t="shared" si="203"/>
        <v>0.44741356040444974</v>
      </c>
      <c r="O366" s="104">
        <f t="shared" si="204"/>
        <v>4.4184726736134022E-2</v>
      </c>
      <c r="P366" s="112"/>
      <c r="Q366" s="117">
        <f t="shared" si="209"/>
        <v>0.44741356040444974</v>
      </c>
      <c r="R366" s="162"/>
      <c r="T366" s="117">
        <f t="shared" si="205"/>
        <v>4.4184726736133953E-2</v>
      </c>
    </row>
    <row r="367" spans="1:20" s="99" customFormat="1" x14ac:dyDescent="0.2">
      <c r="B367" s="113" t="s">
        <v>8</v>
      </c>
      <c r="C367" s="94">
        <v>12051148.863376185</v>
      </c>
      <c r="D367" s="114">
        <f t="shared" si="206"/>
        <v>8.488602009579127E-3</v>
      </c>
      <c r="E367" s="95">
        <f t="shared" si="210"/>
        <v>11211208.31030741</v>
      </c>
      <c r="F367" s="115">
        <f t="shared" si="200"/>
        <v>8.6957651119978774E-3</v>
      </c>
      <c r="G367" s="95">
        <f t="shared" si="207"/>
        <v>11490325.310610723</v>
      </c>
      <c r="H367" s="115">
        <f t="shared" si="201"/>
        <v>8.488602009579127E-3</v>
      </c>
      <c r="I367" s="112"/>
      <c r="J367" s="95">
        <f t="shared" si="208"/>
        <v>5345816.5998600777</v>
      </c>
      <c r="K367" s="115">
        <f t="shared" si="202"/>
        <v>8.4886020095793491E-3</v>
      </c>
      <c r="L367" s="141"/>
      <c r="M367" s="141"/>
      <c r="N367" s="103">
        <f t="shared" si="203"/>
        <v>0.44359393950448822</v>
      </c>
      <c r="O367" s="104">
        <f t="shared" si="204"/>
        <v>4.6536936778685284E-2</v>
      </c>
      <c r="P367" s="112"/>
      <c r="Q367" s="117">
        <f t="shared" si="209"/>
        <v>0.44359393950448822</v>
      </c>
      <c r="R367" s="162"/>
      <c r="T367" s="117">
        <f t="shared" si="205"/>
        <v>4.6536936778685332E-2</v>
      </c>
    </row>
    <row r="368" spans="1:20" s="99" customFormat="1" x14ac:dyDescent="0.2">
      <c r="B368" s="113" t="s">
        <v>9</v>
      </c>
      <c r="C368" s="94">
        <v>12265436.92195213</v>
      </c>
      <c r="D368" s="114">
        <f t="shared" si="206"/>
        <v>8.3493168801307416E-3</v>
      </c>
      <c r="E368" s="95">
        <f t="shared" si="210"/>
        <v>11370370.960415035</v>
      </c>
      <c r="F368" s="115">
        <f t="shared" si="200"/>
        <v>8.4147974407846604E-3</v>
      </c>
      <c r="G368" s="95">
        <f t="shared" si="207"/>
        <v>11663369.577014146</v>
      </c>
      <c r="H368" s="115">
        <f t="shared" si="201"/>
        <v>8.3493168801305195E-3</v>
      </c>
      <c r="I368" s="112"/>
      <c r="J368" s="95">
        <f t="shared" si="208"/>
        <v>5638815.2164591895</v>
      </c>
      <c r="K368" s="115">
        <f t="shared" si="202"/>
        <v>8.3493168801307416E-3</v>
      </c>
      <c r="L368" s="141"/>
      <c r="M368" s="141"/>
      <c r="N368" s="103">
        <f t="shared" si="203"/>
        <v>0.45973211165165184</v>
      </c>
      <c r="O368" s="104">
        <f t="shared" si="204"/>
        <v>4.9086497999955528E-2</v>
      </c>
      <c r="P368" s="112"/>
      <c r="Q368" s="117">
        <f t="shared" si="209"/>
        <v>0.45973211165165184</v>
      </c>
      <c r="R368" s="162"/>
      <c r="T368" s="117">
        <f t="shared" si="205"/>
        <v>4.9086497999955465E-2</v>
      </c>
    </row>
    <row r="369" spans="1:20" s="99" customFormat="1" x14ac:dyDescent="0.2">
      <c r="B369" s="113" t="s">
        <v>10</v>
      </c>
      <c r="C369" s="94">
        <v>11307258.74510478</v>
      </c>
      <c r="D369" s="114">
        <f t="shared" si="206"/>
        <v>8.3131317664304483E-3</v>
      </c>
      <c r="E369" s="95">
        <f t="shared" si="210"/>
        <v>11128519.258779701</v>
      </c>
      <c r="F369" s="115">
        <f t="shared" si="200"/>
        <v>8.3314664211069367E-3</v>
      </c>
      <c r="G369" s="95">
        <f t="shared" si="207"/>
        <v>10753350.856497614</v>
      </c>
      <c r="H369" s="115">
        <f t="shared" si="201"/>
        <v>8.3131317664304483E-3</v>
      </c>
      <c r="I369" s="112"/>
      <c r="J369" s="95">
        <f t="shared" si="208"/>
        <v>5263646.8141771024</v>
      </c>
      <c r="K369" s="115">
        <f t="shared" si="202"/>
        <v>8.3131317664304483E-3</v>
      </c>
      <c r="L369" s="141"/>
      <c r="M369" s="141"/>
      <c r="N369" s="103">
        <f t="shared" si="203"/>
        <v>0.4655104241296219</v>
      </c>
      <c r="O369" s="104">
        <f t="shared" si="204"/>
        <v>4.8986929643488393E-2</v>
      </c>
      <c r="P369" s="112"/>
      <c r="Q369" s="117">
        <f t="shared" si="209"/>
        <v>0.4655104241296219</v>
      </c>
      <c r="R369" s="162"/>
      <c r="T369" s="117">
        <f t="shared" si="205"/>
        <v>4.8986929643488428E-2</v>
      </c>
    </row>
    <row r="370" spans="1:20" s="99" customFormat="1" x14ac:dyDescent="0.2">
      <c r="B370" s="113" t="s">
        <v>11</v>
      </c>
      <c r="C370" s="94">
        <v>10626691.222986359</v>
      </c>
      <c r="D370" s="114">
        <f t="shared" si="206"/>
        <v>8.5885217127572577E-3</v>
      </c>
      <c r="E370" s="95">
        <f t="shared" si="210"/>
        <v>10296237.834046241</v>
      </c>
      <c r="F370" s="115">
        <f t="shared" si="200"/>
        <v>8.4477179630075838E-3</v>
      </c>
      <c r="G370" s="95">
        <f t="shared" si="207"/>
        <v>10105819.173361646</v>
      </c>
      <c r="H370" s="115">
        <f t="shared" si="201"/>
        <v>8.5885217127574798E-3</v>
      </c>
      <c r="I370" s="112"/>
      <c r="J370" s="95">
        <f t="shared" si="208"/>
        <v>5073228.1534925066</v>
      </c>
      <c r="K370" s="115">
        <f t="shared" si="202"/>
        <v>8.5885217127572577E-3</v>
      </c>
      <c r="L370" s="141"/>
      <c r="M370" s="141"/>
      <c r="N370" s="103">
        <f t="shared" si="203"/>
        <v>0.47740430648052706</v>
      </c>
      <c r="O370" s="104">
        <f t="shared" si="204"/>
        <v>4.9015449747709466E-2</v>
      </c>
      <c r="P370" s="112"/>
      <c r="Q370" s="117">
        <f t="shared" si="209"/>
        <v>0.47740430648052701</v>
      </c>
      <c r="R370" s="162"/>
      <c r="T370" s="117">
        <f t="shared" si="205"/>
        <v>4.9015449747709543E-2</v>
      </c>
    </row>
    <row r="371" spans="1:20" s="99" customFormat="1" x14ac:dyDescent="0.2">
      <c r="B371" s="125" t="s">
        <v>12</v>
      </c>
      <c r="C371" s="94">
        <v>8908032.0676953513</v>
      </c>
      <c r="D371" s="114">
        <f t="shared" si="206"/>
        <v>9.2683674302849184E-3</v>
      </c>
      <c r="E371" s="95">
        <f t="shared" si="210"/>
        <v>9042420.2828444988</v>
      </c>
      <c r="F371" s="115">
        <f t="shared" si="200"/>
        <v>8.8868288123056249E-3</v>
      </c>
      <c r="G371" s="95">
        <f t="shared" si="207"/>
        <v>8520058.1304069702</v>
      </c>
      <c r="H371" s="115">
        <f t="shared" si="201"/>
        <v>9.2683674302849184E-3</v>
      </c>
      <c r="I371" s="112"/>
      <c r="J371" s="95">
        <f t="shared" si="208"/>
        <v>4550866.001054978</v>
      </c>
      <c r="K371" s="115">
        <f t="shared" si="202"/>
        <v>9.2683674302851404E-3</v>
      </c>
      <c r="L371" s="141"/>
      <c r="M371" s="141"/>
      <c r="N371" s="103">
        <f t="shared" si="203"/>
        <v>0.51087220684336387</v>
      </c>
      <c r="O371" s="104">
        <f t="shared" si="204"/>
        <v>4.3553271288206775E-2</v>
      </c>
      <c r="P371" s="112"/>
      <c r="Q371" s="117">
        <f t="shared" si="209"/>
        <v>0.51087220684336387</v>
      </c>
      <c r="R371" s="162"/>
      <c r="T371" s="117">
        <f t="shared" si="205"/>
        <v>4.355327128820681E-2</v>
      </c>
    </row>
    <row r="372" spans="1:20" s="99" customFormat="1" x14ac:dyDescent="0.2">
      <c r="B372" s="113" t="s">
        <v>13</v>
      </c>
      <c r="C372" s="94">
        <v>9176286.9191698618</v>
      </c>
      <c r="D372" s="114">
        <f t="shared" si="206"/>
        <v>9.6676310961585354E-3</v>
      </c>
      <c r="E372" s="95">
        <f t="shared" si="210"/>
        <v>8912407.1086604074</v>
      </c>
      <c r="F372" s="115">
        <f t="shared" si="200"/>
        <v>9.4637190537989468E-3</v>
      </c>
      <c r="G372" s="95">
        <f t="shared" si="207"/>
        <v>8737399.3340328597</v>
      </c>
      <c r="H372" s="115">
        <f t="shared" si="201"/>
        <v>9.6676310961585354E-3</v>
      </c>
      <c r="I372" s="112"/>
      <c r="J372" s="95">
        <f t="shared" si="208"/>
        <v>4375858.2264274303</v>
      </c>
      <c r="K372" s="115">
        <f t="shared" si="202"/>
        <v>9.6676310961585354E-3</v>
      </c>
      <c r="L372" s="141"/>
      <c r="M372" s="141"/>
      <c r="N372" s="103">
        <f t="shared" si="203"/>
        <v>0.47686588976266392</v>
      </c>
      <c r="O372" s="104">
        <f t="shared" si="204"/>
        <v>4.7828450549005544E-2</v>
      </c>
      <c r="P372" s="112"/>
      <c r="Q372" s="117">
        <f t="shared" si="209"/>
        <v>0.47686588976266392</v>
      </c>
      <c r="R372" s="162"/>
      <c r="T372" s="117">
        <f t="shared" si="205"/>
        <v>4.7828450549005537E-2</v>
      </c>
    </row>
    <row r="373" spans="1:20" s="99" customFormat="1" x14ac:dyDescent="0.2">
      <c r="A373" s="142"/>
      <c r="B373" s="143" t="s">
        <v>96</v>
      </c>
      <c r="C373" s="144">
        <f>SUM(C361:C372)</f>
        <v>122716806.53385718</v>
      </c>
      <c r="D373" s="145">
        <f t="shared" si="206"/>
        <v>5.0106292376421724E-3</v>
      </c>
      <c r="E373" s="144">
        <f>SUM(E361:E372)</f>
        <v>116868469.68133062</v>
      </c>
      <c r="F373" s="146">
        <f>(E373/E359)-1</f>
        <v>5.0357546783983409E-3</v>
      </c>
      <c r="G373" s="144">
        <f>SUM(G361:G372)</f>
        <v>116910368.79917821</v>
      </c>
      <c r="H373" s="146">
        <f t="shared" si="201"/>
        <v>5.0109353766507603E-3</v>
      </c>
      <c r="I373" s="142"/>
      <c r="J373" s="147">
        <f>SUM(J361:J372)</f>
        <v>54964784.71934846</v>
      </c>
      <c r="K373" s="146">
        <f t="shared" si="202"/>
        <v>5.2538216031514651E-3</v>
      </c>
      <c r="L373" s="165"/>
      <c r="M373" s="146"/>
      <c r="N373" s="110">
        <f t="shared" si="203"/>
        <v>0.44789940572796644</v>
      </c>
      <c r="O373" s="127">
        <f>AVERAGE(O361:O372)</f>
        <v>4.7369385243249428E-2</v>
      </c>
      <c r="P373" s="142"/>
      <c r="Q373" s="148"/>
      <c r="R373" s="148"/>
      <c r="S373" s="142"/>
      <c r="T373" s="152">
        <f>AVERAGE(T361:T372)</f>
        <v>4.7369385243249428E-2</v>
      </c>
    </row>
    <row r="374" spans="1:20" s="99" customFormat="1" x14ac:dyDescent="0.2">
      <c r="A374" s="112"/>
      <c r="C374" s="137"/>
      <c r="D374" s="111"/>
      <c r="E374" s="137"/>
      <c r="Q374" s="112"/>
      <c r="R374" s="112"/>
    </row>
    <row r="375" spans="1:20" s="99" customFormat="1" x14ac:dyDescent="0.2">
      <c r="A375" s="99">
        <v>2023</v>
      </c>
      <c r="B375" s="113" t="s">
        <v>2</v>
      </c>
      <c r="C375" s="94">
        <v>9243522.2475150246</v>
      </c>
      <c r="D375" s="114">
        <f>(C375/C361)-1</f>
        <v>1.1159693225358813E-2</v>
      </c>
      <c r="E375" s="95">
        <f>(G375+J372-J375)</f>
        <v>9390382.9267981835</v>
      </c>
      <c r="F375" s="115">
        <f t="shared" ref="F375:F386" si="211">(E375/E361)-1</f>
        <v>1.0463853535475076E-2</v>
      </c>
      <c r="G375" s="95">
        <f>+(C375-(C375*T375))</f>
        <v>8776699.1210776176</v>
      </c>
      <c r="H375" s="115">
        <f t="shared" ref="H375:H387" si="212">(G375/G361)-1</f>
        <v>1.1159693225358813E-2</v>
      </c>
      <c r="I375" s="112"/>
      <c r="J375" s="95">
        <f>+C375*Q375</f>
        <v>3762174.4207068635</v>
      </c>
      <c r="K375" s="115">
        <f t="shared" ref="K375:K387" si="213">(J375/J361)-1</f>
        <v>1.1159693225358813E-2</v>
      </c>
      <c r="L375" s="141"/>
      <c r="M375" s="141"/>
      <c r="N375" s="103">
        <f t="shared" ref="N375:N387" si="214">(J375/C375)</f>
        <v>0.40700658471593604</v>
      </c>
      <c r="O375" s="104">
        <f t="shared" ref="O375:O386" si="215">(C375-G375)/C375</f>
        <v>5.0502731960525654E-2</v>
      </c>
      <c r="P375" s="112"/>
      <c r="Q375" s="117">
        <f>+Q361</f>
        <v>0.40700658471593604</v>
      </c>
      <c r="R375" s="162"/>
      <c r="T375" s="117">
        <f t="shared" ref="T375:T386" si="216">+T361</f>
        <v>5.0502731960525703E-2</v>
      </c>
    </row>
    <row r="376" spans="1:20" s="99" customFormat="1" x14ac:dyDescent="0.2">
      <c r="B376" s="113" t="s">
        <v>3</v>
      </c>
      <c r="C376" s="94">
        <v>8330864.3963105762</v>
      </c>
      <c r="D376" s="114">
        <f t="shared" ref="D376:D387" si="217">(C376/C362)-1</f>
        <v>1.1068388533614915E-2</v>
      </c>
      <c r="E376" s="95">
        <f>(G376+J375-J376)</f>
        <v>8420390.111248631</v>
      </c>
      <c r="F376" s="115">
        <f t="shared" si="211"/>
        <v>1.1109180826075482E-2</v>
      </c>
      <c r="G376" s="95">
        <f t="shared" ref="G376:G386" si="218">+(C376-(C376*T376))</f>
        <v>7912656.3629635833</v>
      </c>
      <c r="H376" s="115">
        <f t="shared" si="212"/>
        <v>1.1068388533614915E-2</v>
      </c>
      <c r="I376" s="112"/>
      <c r="J376" s="95">
        <f t="shared" ref="J376:J386" si="219">+C376*Q376</f>
        <v>3254440.6724218172</v>
      </c>
      <c r="K376" s="115">
        <f t="shared" si="213"/>
        <v>1.1068388533614915E-2</v>
      </c>
      <c r="L376" s="141"/>
      <c r="M376" s="141"/>
      <c r="N376" s="103">
        <f t="shared" si="214"/>
        <v>0.39064861911125159</v>
      </c>
      <c r="O376" s="104">
        <f t="shared" si="215"/>
        <v>5.0199836829921442E-2</v>
      </c>
      <c r="P376" s="112"/>
      <c r="Q376" s="117">
        <f t="shared" ref="Q376:Q386" si="220">+Q362</f>
        <v>0.39064861911125159</v>
      </c>
      <c r="R376" s="162"/>
      <c r="T376" s="117">
        <f t="shared" si="216"/>
        <v>5.0199836829921421E-2</v>
      </c>
    </row>
    <row r="377" spans="1:20" s="99" customFormat="1" x14ac:dyDescent="0.2">
      <c r="B377" s="113" t="s">
        <v>4</v>
      </c>
      <c r="C377" s="94">
        <v>9385274.8330261707</v>
      </c>
      <c r="D377" s="114">
        <f t="shared" si="217"/>
        <v>1.1283894930664617E-2</v>
      </c>
      <c r="E377" s="95">
        <f t="shared" ref="E377:E386" si="221">(G377+J376-J377)</f>
        <v>8437249.4719096497</v>
      </c>
      <c r="F377" s="115">
        <f t="shared" si="211"/>
        <v>1.1200758286709744E-2</v>
      </c>
      <c r="G377" s="95">
        <f t="shared" si="218"/>
        <v>8922623.3593590036</v>
      </c>
      <c r="H377" s="115">
        <f t="shared" si="212"/>
        <v>1.1283894930664617E-2</v>
      </c>
      <c r="I377" s="112"/>
      <c r="J377" s="95">
        <f t="shared" si="219"/>
        <v>3739814.5598711711</v>
      </c>
      <c r="K377" s="115">
        <f t="shared" si="213"/>
        <v>1.1283894930664617E-2</v>
      </c>
      <c r="L377" s="141"/>
      <c r="M377" s="141"/>
      <c r="N377" s="103">
        <f t="shared" si="214"/>
        <v>0.39847682954483199</v>
      </c>
      <c r="O377" s="104">
        <f t="shared" si="215"/>
        <v>4.92954635743992E-2</v>
      </c>
      <c r="P377" s="112"/>
      <c r="Q377" s="117">
        <f t="shared" si="220"/>
        <v>0.39847682954483199</v>
      </c>
      <c r="R377" s="162"/>
      <c r="T377" s="117">
        <f t="shared" si="216"/>
        <v>4.9295463574399137E-2</v>
      </c>
    </row>
    <row r="378" spans="1:20" s="99" customFormat="1" x14ac:dyDescent="0.2">
      <c r="B378" s="113" t="s">
        <v>5</v>
      </c>
      <c r="C378" s="94">
        <v>9661921.3585472088</v>
      </c>
      <c r="D378" s="114">
        <f t="shared" si="217"/>
        <v>1.1352346282829995E-2</v>
      </c>
      <c r="E378" s="95">
        <f t="shared" si="221"/>
        <v>8731752.4226044267</v>
      </c>
      <c r="F378" s="115">
        <f t="shared" si="211"/>
        <v>1.1323027395047758E-2</v>
      </c>
      <c r="G378" s="95">
        <f t="shared" si="218"/>
        <v>9220781.9285728112</v>
      </c>
      <c r="H378" s="115">
        <f t="shared" si="212"/>
        <v>1.1352346282830217E-2</v>
      </c>
      <c r="I378" s="112"/>
      <c r="J378" s="95">
        <f t="shared" si="219"/>
        <v>4228844.065839556</v>
      </c>
      <c r="K378" s="115">
        <f t="shared" si="213"/>
        <v>1.1352346282829995E-2</v>
      </c>
      <c r="L378" s="141"/>
      <c r="M378" s="141"/>
      <c r="N378" s="103">
        <f t="shared" si="214"/>
        <v>0.43768148268963097</v>
      </c>
      <c r="O378" s="104">
        <f t="shared" si="215"/>
        <v>4.5657526448831344E-2</v>
      </c>
      <c r="P378" s="112"/>
      <c r="Q378" s="117">
        <f t="shared" si="220"/>
        <v>0.43768148268963103</v>
      </c>
      <c r="R378" s="162"/>
      <c r="T378" s="117">
        <f t="shared" si="216"/>
        <v>4.5657526448831441E-2</v>
      </c>
    </row>
    <row r="379" spans="1:20" s="99" customFormat="1" x14ac:dyDescent="0.2">
      <c r="B379" s="113" t="s">
        <v>6</v>
      </c>
      <c r="C379" s="94">
        <v>10965417.226271946</v>
      </c>
      <c r="D379" s="114">
        <f t="shared" si="217"/>
        <v>1.1351625705075197E-2</v>
      </c>
      <c r="E379" s="95">
        <f t="shared" si="221"/>
        <v>9830570.8450070508</v>
      </c>
      <c r="F379" s="115">
        <f t="shared" si="211"/>
        <v>1.1351935677891056E-2</v>
      </c>
      <c r="G379" s="95">
        <f t="shared" si="218"/>
        <v>10487491.694612002</v>
      </c>
      <c r="H379" s="115">
        <f t="shared" si="212"/>
        <v>1.1351625705075197E-2</v>
      </c>
      <c r="I379" s="112"/>
      <c r="J379" s="95">
        <f t="shared" si="219"/>
        <v>4885764.9154445082</v>
      </c>
      <c r="K379" s="115">
        <f t="shared" si="213"/>
        <v>1.1351625705075197E-2</v>
      </c>
      <c r="L379" s="141"/>
      <c r="M379" s="141"/>
      <c r="N379" s="103">
        <f t="shared" si="214"/>
        <v>0.44556124173175532</v>
      </c>
      <c r="O379" s="104">
        <f t="shared" si="215"/>
        <v>4.3584801362130249E-2</v>
      </c>
      <c r="P379" s="112"/>
      <c r="Q379" s="117">
        <f t="shared" si="220"/>
        <v>0.44556124173175526</v>
      </c>
      <c r="R379" s="162"/>
      <c r="T379" s="117">
        <f t="shared" si="216"/>
        <v>4.3584801362130311E-2</v>
      </c>
    </row>
    <row r="380" spans="1:20" s="99" customFormat="1" x14ac:dyDescent="0.2">
      <c r="B380" s="113" t="s">
        <v>7</v>
      </c>
      <c r="C380" s="94">
        <v>11453703.016014397</v>
      </c>
      <c r="D380" s="114">
        <f t="shared" si="217"/>
        <v>1.1416198161517288E-2</v>
      </c>
      <c r="E380" s="95">
        <f t="shared" si="221"/>
        <v>10708847.147369292</v>
      </c>
      <c r="F380" s="115">
        <f t="shared" si="211"/>
        <v>1.1386736839436473E-2</v>
      </c>
      <c r="G380" s="95">
        <f t="shared" si="218"/>
        <v>10947624.278134968</v>
      </c>
      <c r="H380" s="115">
        <f t="shared" si="212"/>
        <v>1.141619816151751E-2</v>
      </c>
      <c r="I380" s="112"/>
      <c r="J380" s="95">
        <f t="shared" si="219"/>
        <v>5124542.0462101856</v>
      </c>
      <c r="K380" s="115">
        <f t="shared" si="213"/>
        <v>1.141619816151751E-2</v>
      </c>
      <c r="L380" s="141"/>
      <c r="M380" s="141"/>
      <c r="N380" s="103">
        <f t="shared" si="214"/>
        <v>0.44741356040444974</v>
      </c>
      <c r="O380" s="104">
        <f t="shared" si="215"/>
        <v>4.4184726736133918E-2</v>
      </c>
      <c r="P380" s="112"/>
      <c r="Q380" s="117">
        <f t="shared" si="220"/>
        <v>0.44741356040444974</v>
      </c>
      <c r="R380" s="162"/>
      <c r="T380" s="117">
        <f t="shared" si="216"/>
        <v>4.4184726736133953E-2</v>
      </c>
    </row>
    <row r="381" spans="1:20" s="99" customFormat="1" x14ac:dyDescent="0.2">
      <c r="B381" s="113" t="s">
        <v>8</v>
      </c>
      <c r="C381" s="94">
        <v>12185876.368441587</v>
      </c>
      <c r="D381" s="114">
        <f t="shared" si="217"/>
        <v>1.1179639932491714E-2</v>
      </c>
      <c r="E381" s="95">
        <f t="shared" si="221"/>
        <v>11337744.151909083</v>
      </c>
      <c r="F381" s="115">
        <f t="shared" si="211"/>
        <v>1.1286548077546588E-2</v>
      </c>
      <c r="G381" s="95">
        <f t="shared" si="218"/>
        <v>11618783.010290546</v>
      </c>
      <c r="H381" s="115">
        <f t="shared" si="212"/>
        <v>1.1179639932491714E-2</v>
      </c>
      <c r="I381" s="112"/>
      <c r="J381" s="95">
        <f t="shared" si="219"/>
        <v>5405580.9045916498</v>
      </c>
      <c r="K381" s="115">
        <f t="shared" si="213"/>
        <v>1.1179639932491492E-2</v>
      </c>
      <c r="L381" s="141"/>
      <c r="M381" s="141"/>
      <c r="N381" s="103">
        <f t="shared" si="214"/>
        <v>0.44359393950448822</v>
      </c>
      <c r="O381" s="104">
        <f t="shared" si="215"/>
        <v>4.653693677868527E-2</v>
      </c>
      <c r="P381" s="112"/>
      <c r="Q381" s="117">
        <f t="shared" si="220"/>
        <v>0.44359393950448822</v>
      </c>
      <c r="R381" s="162"/>
      <c r="T381" s="117">
        <f t="shared" si="216"/>
        <v>4.6536936778685332E-2</v>
      </c>
    </row>
    <row r="382" spans="1:20" s="99" customFormat="1" x14ac:dyDescent="0.2">
      <c r="B382" s="113" t="s">
        <v>9</v>
      </c>
      <c r="C382" s="94">
        <v>12400884.397664493</v>
      </c>
      <c r="D382" s="114">
        <f t="shared" si="217"/>
        <v>1.1043020853985563E-2</v>
      </c>
      <c r="E382" s="95">
        <f t="shared" si="221"/>
        <v>11496664.544586185</v>
      </c>
      <c r="F382" s="115">
        <f t="shared" si="211"/>
        <v>1.1107252754622543E-2</v>
      </c>
      <c r="G382" s="95">
        <f t="shared" si="218"/>
        <v>11792168.410480855</v>
      </c>
      <c r="H382" s="115">
        <f t="shared" si="212"/>
        <v>1.1043020853985563E-2</v>
      </c>
      <c r="I382" s="112"/>
      <c r="J382" s="95">
        <f t="shared" si="219"/>
        <v>5701084.7704863204</v>
      </c>
      <c r="K382" s="115">
        <f t="shared" si="213"/>
        <v>1.1043020853985785E-2</v>
      </c>
      <c r="L382" s="141"/>
      <c r="M382" s="141"/>
      <c r="N382" s="103">
        <f t="shared" si="214"/>
        <v>0.4597321116516519</v>
      </c>
      <c r="O382" s="104">
        <f t="shared" si="215"/>
        <v>4.9086497999955535E-2</v>
      </c>
      <c r="P382" s="112"/>
      <c r="Q382" s="117">
        <f t="shared" si="220"/>
        <v>0.45973211165165184</v>
      </c>
      <c r="R382" s="162"/>
      <c r="T382" s="117">
        <f t="shared" si="216"/>
        <v>4.9086497999955465E-2</v>
      </c>
    </row>
    <row r="383" spans="1:20" s="99" customFormat="1" x14ac:dyDescent="0.2">
      <c r="B383" s="113" t="s">
        <v>10</v>
      </c>
      <c r="C383" s="94">
        <v>11430301.330979658</v>
      </c>
      <c r="D383" s="114">
        <f t="shared" si="217"/>
        <v>1.0881734348578975E-2</v>
      </c>
      <c r="E383" s="95">
        <f t="shared" si="221"/>
        <v>11250526.313847683</v>
      </c>
      <c r="F383" s="115">
        <f t="shared" si="211"/>
        <v>1.0963458141272975E-2</v>
      </c>
      <c r="G383" s="95">
        <f t="shared" si="218"/>
        <v>10870365.963875085</v>
      </c>
      <c r="H383" s="115">
        <f t="shared" si="212"/>
        <v>1.0881734348578975E-2</v>
      </c>
      <c r="I383" s="112"/>
      <c r="J383" s="95">
        <f t="shared" si="219"/>
        <v>5320924.4205137221</v>
      </c>
      <c r="K383" s="115">
        <f t="shared" si="213"/>
        <v>1.0881734348578975E-2</v>
      </c>
      <c r="L383" s="141"/>
      <c r="M383" s="141"/>
      <c r="N383" s="103">
        <f t="shared" si="214"/>
        <v>0.46551042412962185</v>
      </c>
      <c r="O383" s="104">
        <f t="shared" si="215"/>
        <v>4.8986929643488476E-2</v>
      </c>
      <c r="P383" s="112"/>
      <c r="Q383" s="117">
        <f t="shared" si="220"/>
        <v>0.4655104241296219</v>
      </c>
      <c r="R383" s="162"/>
      <c r="T383" s="117">
        <f t="shared" si="216"/>
        <v>4.8986929643488428E-2</v>
      </c>
    </row>
    <row r="384" spans="1:20" s="99" customFormat="1" x14ac:dyDescent="0.2">
      <c r="B384" s="113" t="s">
        <v>11</v>
      </c>
      <c r="C384" s="94">
        <v>10740069.857704544</v>
      </c>
      <c r="D384" s="114">
        <f t="shared" si="217"/>
        <v>1.0669232062839873E-2</v>
      </c>
      <c r="E384" s="95">
        <f t="shared" si="221"/>
        <v>10407209.321851209</v>
      </c>
      <c r="F384" s="115">
        <f t="shared" si="211"/>
        <v>1.0777867566153398E-2</v>
      </c>
      <c r="G384" s="95">
        <f t="shared" si="218"/>
        <v>10213640.503307337</v>
      </c>
      <c r="H384" s="115">
        <f t="shared" si="212"/>
        <v>1.0669232062839873E-2</v>
      </c>
      <c r="I384" s="112"/>
      <c r="J384" s="95">
        <f t="shared" si="219"/>
        <v>5127355.6019698502</v>
      </c>
      <c r="K384" s="115">
        <f t="shared" si="213"/>
        <v>1.0669232062839873E-2</v>
      </c>
      <c r="L384" s="141"/>
      <c r="M384" s="141"/>
      <c r="N384" s="103">
        <f t="shared" si="214"/>
        <v>0.47740430648052701</v>
      </c>
      <c r="O384" s="104">
        <f t="shared" si="215"/>
        <v>4.9015449747709584E-2</v>
      </c>
      <c r="P384" s="112"/>
      <c r="Q384" s="117">
        <f t="shared" si="220"/>
        <v>0.47740430648052701</v>
      </c>
      <c r="R384" s="162"/>
      <c r="T384" s="117">
        <f t="shared" si="216"/>
        <v>4.9015449747709543E-2</v>
      </c>
    </row>
    <row r="385" spans="1:20" s="99" customFormat="1" x14ac:dyDescent="0.2">
      <c r="B385" s="125" t="s">
        <v>12</v>
      </c>
      <c r="C385" s="94">
        <v>9002073.0870843641</v>
      </c>
      <c r="D385" s="114">
        <f t="shared" si="217"/>
        <v>1.0556879305593014E-2</v>
      </c>
      <c r="E385" s="95">
        <f t="shared" si="221"/>
        <v>9138450.0135721229</v>
      </c>
      <c r="F385" s="115">
        <f t="shared" si="211"/>
        <v>1.0619914549848453E-2</v>
      </c>
      <c r="G385" s="95">
        <f t="shared" si="218"/>
        <v>8610003.3557663132</v>
      </c>
      <c r="H385" s="115">
        <f t="shared" si="212"/>
        <v>1.0556879305593014E-2</v>
      </c>
      <c r="I385" s="112"/>
      <c r="J385" s="95">
        <f t="shared" si="219"/>
        <v>4598908.9441640424</v>
      </c>
      <c r="K385" s="115">
        <f t="shared" si="213"/>
        <v>1.0556879305593014E-2</v>
      </c>
      <c r="L385" s="141"/>
      <c r="M385" s="141"/>
      <c r="N385" s="103">
        <f t="shared" si="214"/>
        <v>0.51087220684336387</v>
      </c>
      <c r="O385" s="104">
        <f t="shared" si="215"/>
        <v>4.3553271288206845E-2</v>
      </c>
      <c r="P385" s="112"/>
      <c r="Q385" s="117">
        <f t="shared" si="220"/>
        <v>0.51087220684336387</v>
      </c>
      <c r="R385" s="162"/>
      <c r="T385" s="117">
        <f t="shared" si="216"/>
        <v>4.355327128820681E-2</v>
      </c>
    </row>
    <row r="386" spans="1:20" s="99" customFormat="1" x14ac:dyDescent="0.2">
      <c r="B386" s="113" t="s">
        <v>13</v>
      </c>
      <c r="C386" s="94">
        <v>9273261.2702996731</v>
      </c>
      <c r="D386" s="114">
        <f t="shared" si="217"/>
        <v>1.0567929270740795E-2</v>
      </c>
      <c r="E386" s="95">
        <f t="shared" si="221"/>
        <v>9006542.5097060744</v>
      </c>
      <c r="F386" s="115">
        <f t="shared" si="211"/>
        <v>1.0562286921811825E-2</v>
      </c>
      <c r="G386" s="95">
        <f t="shared" si="218"/>
        <v>8829735.552205136</v>
      </c>
      <c r="H386" s="115">
        <f t="shared" si="212"/>
        <v>1.0567929270740795E-2</v>
      </c>
      <c r="I386" s="112"/>
      <c r="J386" s="95">
        <f t="shared" si="219"/>
        <v>4422101.986663105</v>
      </c>
      <c r="K386" s="115">
        <f t="shared" si="213"/>
        <v>1.0567929270740795E-2</v>
      </c>
      <c r="L386" s="141"/>
      <c r="M386" s="141"/>
      <c r="N386" s="103">
        <f t="shared" si="214"/>
        <v>0.47686588976266397</v>
      </c>
      <c r="O386" s="104">
        <f t="shared" si="215"/>
        <v>4.7828450549005627E-2</v>
      </c>
      <c r="P386" s="112"/>
      <c r="Q386" s="117">
        <f t="shared" si="220"/>
        <v>0.47686588976266392</v>
      </c>
      <c r="R386" s="162"/>
      <c r="T386" s="117">
        <f t="shared" si="216"/>
        <v>4.7828450549005537E-2</v>
      </c>
    </row>
    <row r="387" spans="1:20" s="99" customFormat="1" x14ac:dyDescent="0.2">
      <c r="A387" s="142"/>
      <c r="B387" s="143" t="s">
        <v>96</v>
      </c>
      <c r="C387" s="144">
        <f>SUM(C375:C386)</f>
        <v>124073169.38985965</v>
      </c>
      <c r="D387" s="145">
        <f t="shared" si="217"/>
        <v>1.1052788076165054E-2</v>
      </c>
      <c r="E387" s="144">
        <f>SUM(E375:E386)</f>
        <v>118156329.78040959</v>
      </c>
      <c r="F387" s="146">
        <f>(E387/E373)-1</f>
        <v>1.1019739563550512E-2</v>
      </c>
      <c r="G387" s="144">
        <f>SUM(G375:G386)</f>
        <v>118202573.54064526</v>
      </c>
      <c r="H387" s="146">
        <f t="shared" si="212"/>
        <v>1.1052952400541383E-2</v>
      </c>
      <c r="I387" s="142"/>
      <c r="J387" s="147">
        <f>SUM(J375:J386)</f>
        <v>55571537.308882788</v>
      </c>
      <c r="K387" s="146">
        <f t="shared" si="213"/>
        <v>1.1038933248486593E-2</v>
      </c>
      <c r="L387" s="165"/>
      <c r="M387" s="146"/>
      <c r="N387" s="110">
        <f t="shared" si="214"/>
        <v>0.4478932679979124</v>
      </c>
      <c r="O387" s="127">
        <f>AVERAGE(O375:O386)</f>
        <v>4.7369385243249428E-2</v>
      </c>
      <c r="P387" s="142"/>
      <c r="Q387" s="148"/>
      <c r="R387" s="148"/>
      <c r="S387" s="142"/>
      <c r="T387" s="152">
        <f>AVERAGE(T375:T386)</f>
        <v>4.7369385243249428E-2</v>
      </c>
    </row>
    <row r="388" spans="1:20" s="99" customFormat="1" x14ac:dyDescent="0.2">
      <c r="D388" s="111"/>
      <c r="E388" s="178"/>
      <c r="Q388" s="117"/>
    </row>
    <row r="389" spans="1:20" s="99" customFormat="1" x14ac:dyDescent="0.2">
      <c r="A389" s="99">
        <v>2024</v>
      </c>
      <c r="B389" s="113" t="s">
        <v>2</v>
      </c>
      <c r="C389" s="94">
        <v>9351770.4486545026</v>
      </c>
      <c r="D389" s="114">
        <f>(C389/C375)-1</f>
        <v>1.1710709212451764E-2</v>
      </c>
      <c r="E389" s="95">
        <f>(G389+J386-J389)</f>
        <v>9495350.327638559</v>
      </c>
      <c r="F389" s="115">
        <f t="shared" ref="F389:F400" si="222">(E389/E375)-1</f>
        <v>1.1178181087889483E-2</v>
      </c>
      <c r="G389" s="95">
        <f>+(C389-(C389*T389))</f>
        <v>8879480.492329739</v>
      </c>
      <c r="H389" s="115">
        <f t="shared" ref="H389:H401" si="223">(G389/G375)-1</f>
        <v>1.1710709212451764E-2</v>
      </c>
      <c r="I389" s="112"/>
      <c r="J389" s="95">
        <f>+C389*Q389</f>
        <v>3806232.1513542859</v>
      </c>
      <c r="K389" s="115">
        <f t="shared" ref="K389:K401" si="224">(J389/J375)-1</f>
        <v>1.1710709212451764E-2</v>
      </c>
      <c r="L389" s="141"/>
      <c r="M389" s="141"/>
      <c r="N389" s="103">
        <f t="shared" ref="N389:N401" si="225">(J389/C389)</f>
        <v>0.40700658471593604</v>
      </c>
      <c r="O389" s="104">
        <f t="shared" ref="O389:O400" si="226">(C389-G389)/C389</f>
        <v>5.050273196052571E-2</v>
      </c>
      <c r="P389" s="112"/>
      <c r="Q389" s="117">
        <f>+Q375</f>
        <v>0.40700658471593604</v>
      </c>
      <c r="R389" s="162"/>
      <c r="T389" s="117">
        <f t="shared" ref="T389:T400" si="227">+T375</f>
        <v>5.0502731960525703E-2</v>
      </c>
    </row>
    <row r="390" spans="1:20" s="99" customFormat="1" x14ac:dyDescent="0.2">
      <c r="B390" s="113" t="s">
        <v>3</v>
      </c>
      <c r="C390" s="94">
        <v>8655555.6755002551</v>
      </c>
      <c r="D390" s="114">
        <f t="shared" ref="D390:D401" si="228">(C390/C376)-1</f>
        <v>3.897450057325047E-2</v>
      </c>
      <c r="E390" s="95">
        <f>(G390+J389-J390)</f>
        <v>8645999.4719973989</v>
      </c>
      <c r="F390" s="115">
        <f t="shared" si="222"/>
        <v>2.6793219526418444E-2</v>
      </c>
      <c r="G390" s="95">
        <f t="shared" ref="G390:G400" si="229">+(C390-(C390*T390))</f>
        <v>8221048.1929178424</v>
      </c>
      <c r="H390" s="115">
        <f t="shared" si="223"/>
        <v>3.8974500573250692E-2</v>
      </c>
      <c r="I390" s="112"/>
      <c r="J390" s="95">
        <f t="shared" ref="J390:J400" si="230">+C390*Q390</f>
        <v>3381280.8722747313</v>
      </c>
      <c r="K390" s="115">
        <f t="shared" si="224"/>
        <v>3.897450057325047E-2</v>
      </c>
      <c r="L390" s="141"/>
      <c r="M390" s="141"/>
      <c r="N390" s="103">
        <f t="shared" si="225"/>
        <v>0.39064861911125159</v>
      </c>
      <c r="O390" s="104">
        <f t="shared" si="226"/>
        <v>5.0199836829921372E-2</v>
      </c>
      <c r="P390" s="112"/>
      <c r="Q390" s="117">
        <f t="shared" ref="Q390:Q400" si="231">+Q376</f>
        <v>0.39064861911125159</v>
      </c>
      <c r="R390" s="162"/>
      <c r="T390" s="117">
        <f t="shared" si="227"/>
        <v>5.0199836829921421E-2</v>
      </c>
    </row>
    <row r="391" spans="1:20" s="99" customFormat="1" x14ac:dyDescent="0.2">
      <c r="B391" s="113" t="s">
        <v>4</v>
      </c>
      <c r="C391" s="94">
        <v>9495599.2451093663</v>
      </c>
      <c r="D391" s="114">
        <f t="shared" si="228"/>
        <v>1.1755053959098927E-2</v>
      </c>
      <c r="E391" s="95">
        <f t="shared" ref="E391:E400" si="232">(G391+J390-J391)</f>
        <v>8625013.8688602336</v>
      </c>
      <c r="F391" s="115">
        <f t="shared" si="222"/>
        <v>2.2254218934228742E-2</v>
      </c>
      <c r="G391" s="95">
        <f t="shared" si="229"/>
        <v>9027509.2784049846</v>
      </c>
      <c r="H391" s="115">
        <f t="shared" si="223"/>
        <v>1.1755053959098927E-2</v>
      </c>
      <c r="I391" s="112"/>
      <c r="J391" s="95">
        <f t="shared" si="230"/>
        <v>3783776.2818194805</v>
      </c>
      <c r="K391" s="115">
        <f t="shared" si="224"/>
        <v>1.1755053959098927E-2</v>
      </c>
      <c r="L391" s="141"/>
      <c r="M391" s="141"/>
      <c r="N391" s="103">
        <f t="shared" si="225"/>
        <v>0.39847682954483199</v>
      </c>
      <c r="O391" s="104">
        <f t="shared" si="226"/>
        <v>4.9295463574399234E-2</v>
      </c>
      <c r="P391" s="112"/>
      <c r="Q391" s="117">
        <f t="shared" si="231"/>
        <v>0.39847682954483199</v>
      </c>
      <c r="R391" s="162"/>
      <c r="T391" s="117">
        <f t="shared" si="227"/>
        <v>4.9295463574399137E-2</v>
      </c>
    </row>
    <row r="392" spans="1:20" s="99" customFormat="1" x14ac:dyDescent="0.2">
      <c r="B392" s="113" t="s">
        <v>5</v>
      </c>
      <c r="C392" s="94">
        <v>9776526.4155187178</v>
      </c>
      <c r="D392" s="114">
        <f t="shared" si="228"/>
        <v>1.1861518296267803E-2</v>
      </c>
      <c r="E392" s="95">
        <f t="shared" si="232"/>
        <v>8834926.106845377</v>
      </c>
      <c r="F392" s="115">
        <f t="shared" si="222"/>
        <v>1.1815919559727606E-2</v>
      </c>
      <c r="G392" s="95">
        <f t="shared" si="229"/>
        <v>9330154.402124472</v>
      </c>
      <c r="H392" s="115">
        <f t="shared" si="223"/>
        <v>1.1861518296267581E-2</v>
      </c>
      <c r="I392" s="112"/>
      <c r="J392" s="95">
        <f t="shared" si="230"/>
        <v>4279004.5770985764</v>
      </c>
      <c r="K392" s="115">
        <f t="shared" si="224"/>
        <v>1.1861518296268025E-2</v>
      </c>
      <c r="L392" s="141"/>
      <c r="M392" s="141"/>
      <c r="N392" s="103">
        <f t="shared" si="225"/>
        <v>0.43768148268963103</v>
      </c>
      <c r="O392" s="104">
        <f t="shared" si="226"/>
        <v>4.5657526448831517E-2</v>
      </c>
      <c r="P392" s="112"/>
      <c r="Q392" s="117">
        <f t="shared" si="231"/>
        <v>0.43768148268963103</v>
      </c>
      <c r="R392" s="162"/>
      <c r="T392" s="117">
        <f t="shared" si="227"/>
        <v>4.5657526448831441E-2</v>
      </c>
    </row>
    <row r="393" spans="1:20" s="99" customFormat="1" x14ac:dyDescent="0.2">
      <c r="B393" s="113" t="s">
        <v>6</v>
      </c>
      <c r="C393" s="94">
        <v>11097007.756767299</v>
      </c>
      <c r="D393" s="114">
        <f t="shared" si="228"/>
        <v>1.2000503745546176E-2</v>
      </c>
      <c r="E393" s="95">
        <f t="shared" si="232"/>
        <v>9947954.8994609956</v>
      </c>
      <c r="F393" s="115">
        <f t="shared" si="222"/>
        <v>1.1940715987369455E-2</v>
      </c>
      <c r="G393" s="95">
        <f t="shared" si="229"/>
        <v>10613346.877974577</v>
      </c>
      <c r="H393" s="115">
        <f t="shared" si="223"/>
        <v>1.2000503745546176E-2</v>
      </c>
      <c r="I393" s="112"/>
      <c r="J393" s="95">
        <f t="shared" si="230"/>
        <v>4944396.555612158</v>
      </c>
      <c r="K393" s="115">
        <f t="shared" si="224"/>
        <v>1.2000503745546176E-2</v>
      </c>
      <c r="L393" s="141"/>
      <c r="M393" s="141"/>
      <c r="N393" s="103">
        <f t="shared" si="225"/>
        <v>0.44556124173175526</v>
      </c>
      <c r="O393" s="104">
        <f t="shared" si="226"/>
        <v>4.358480136213029E-2</v>
      </c>
      <c r="P393" s="112"/>
      <c r="Q393" s="117">
        <f t="shared" si="231"/>
        <v>0.44556124173175526</v>
      </c>
      <c r="R393" s="162"/>
      <c r="T393" s="117">
        <f t="shared" si="227"/>
        <v>4.3584801362130311E-2</v>
      </c>
    </row>
    <row r="394" spans="1:20" s="99" customFormat="1" x14ac:dyDescent="0.2">
      <c r="B394" s="113" t="s">
        <v>7</v>
      </c>
      <c r="C394" s="94">
        <v>11593799.705058901</v>
      </c>
      <c r="D394" s="114">
        <f t="shared" si="228"/>
        <v>1.2231562914510885E-2</v>
      </c>
      <c r="E394" s="95">
        <f t="shared" si="232"/>
        <v>10838704.184213098</v>
      </c>
      <c r="F394" s="115">
        <f t="shared" si="222"/>
        <v>1.2126145331685656E-2</v>
      </c>
      <c r="G394" s="95">
        <f t="shared" si="229"/>
        <v>11081530.833257403</v>
      </c>
      <c r="H394" s="115">
        <f t="shared" si="223"/>
        <v>1.2231562914510885E-2</v>
      </c>
      <c r="I394" s="112"/>
      <c r="J394" s="95">
        <f t="shared" si="230"/>
        <v>5187223.2046564622</v>
      </c>
      <c r="K394" s="115">
        <f t="shared" si="224"/>
        <v>1.2231562914510885E-2</v>
      </c>
      <c r="L394" s="141"/>
      <c r="M394" s="141"/>
      <c r="N394" s="103">
        <f t="shared" si="225"/>
        <v>0.44741356040444974</v>
      </c>
      <c r="O394" s="104">
        <f t="shared" si="226"/>
        <v>4.4184726736133904E-2</v>
      </c>
      <c r="P394" s="112"/>
      <c r="Q394" s="117">
        <f t="shared" si="231"/>
        <v>0.44741356040444974</v>
      </c>
      <c r="R394" s="162"/>
      <c r="T394" s="117">
        <f t="shared" si="227"/>
        <v>4.4184726736133953E-2</v>
      </c>
    </row>
    <row r="395" spans="1:20" s="99" customFormat="1" x14ac:dyDescent="0.2">
      <c r="B395" s="113" t="s">
        <v>8</v>
      </c>
      <c r="C395" s="94">
        <v>12333305.165453432</v>
      </c>
      <c r="D395" s="114">
        <f t="shared" si="228"/>
        <v>1.2098333558811403E-2</v>
      </c>
      <c r="E395" s="95">
        <f t="shared" si="232"/>
        <v>11475594.701898411</v>
      </c>
      <c r="F395" s="115">
        <f t="shared" si="222"/>
        <v>1.215855183732617E-2</v>
      </c>
      <c r="G395" s="95">
        <f t="shared" si="229"/>
        <v>11759350.922696492</v>
      </c>
      <c r="H395" s="115">
        <f t="shared" si="223"/>
        <v>1.2098333558811403E-2</v>
      </c>
      <c r="I395" s="112"/>
      <c r="J395" s="95">
        <f t="shared" si="230"/>
        <v>5470979.425454542</v>
      </c>
      <c r="K395" s="115">
        <f t="shared" si="224"/>
        <v>1.2098333558811625E-2</v>
      </c>
      <c r="L395" s="141"/>
      <c r="M395" s="141"/>
      <c r="N395" s="103">
        <f t="shared" si="225"/>
        <v>0.44359393950448822</v>
      </c>
      <c r="O395" s="104">
        <f t="shared" si="226"/>
        <v>4.6536936778685395E-2</v>
      </c>
      <c r="P395" s="112"/>
      <c r="Q395" s="117">
        <f t="shared" si="231"/>
        <v>0.44359393950448822</v>
      </c>
      <c r="R395" s="162"/>
      <c r="T395" s="117">
        <f t="shared" si="227"/>
        <v>4.6536936778685332E-2</v>
      </c>
    </row>
    <row r="396" spans="1:20" s="99" customFormat="1" x14ac:dyDescent="0.2">
      <c r="B396" s="113" t="s">
        <v>9</v>
      </c>
      <c r="C396" s="94">
        <v>12549707.893513795</v>
      </c>
      <c r="D396" s="114">
        <f t="shared" si="228"/>
        <v>1.2001038883753257E-2</v>
      </c>
      <c r="E396" s="95">
        <f t="shared" si="232"/>
        <v>11635162.397056848</v>
      </c>
      <c r="F396" s="115">
        <f t="shared" si="222"/>
        <v>1.2046785564068907E-2</v>
      </c>
      <c r="G396" s="95">
        <f t="shared" si="229"/>
        <v>11933686.682098804</v>
      </c>
      <c r="H396" s="115">
        <f t="shared" si="223"/>
        <v>1.2001038883753479E-2</v>
      </c>
      <c r="I396" s="112"/>
      <c r="J396" s="95">
        <f t="shared" si="230"/>
        <v>5769503.7104965001</v>
      </c>
      <c r="K396" s="115">
        <f t="shared" si="224"/>
        <v>1.2001038883753257E-2</v>
      </c>
      <c r="L396" s="141"/>
      <c r="M396" s="141"/>
      <c r="N396" s="103">
        <f t="shared" si="225"/>
        <v>0.45973211165165184</v>
      </c>
      <c r="O396" s="104">
        <f t="shared" si="226"/>
        <v>4.9086497999955521E-2</v>
      </c>
      <c r="P396" s="112"/>
      <c r="Q396" s="117">
        <f t="shared" si="231"/>
        <v>0.45973211165165184</v>
      </c>
      <c r="R396" s="162"/>
      <c r="T396" s="117">
        <f t="shared" si="227"/>
        <v>4.9086497999955465E-2</v>
      </c>
    </row>
    <row r="397" spans="1:20" s="99" customFormat="1" x14ac:dyDescent="0.2">
      <c r="B397" s="113" t="s">
        <v>10</v>
      </c>
      <c r="C397" s="94">
        <v>11565880.626083752</v>
      </c>
      <c r="D397" s="114">
        <f t="shared" si="228"/>
        <v>1.1861392904545021E-2</v>
      </c>
      <c r="E397" s="95">
        <f t="shared" si="232"/>
        <v>11384769.360404478</v>
      </c>
      <c r="F397" s="115">
        <f t="shared" si="222"/>
        <v>1.1932157021984136E-2</v>
      </c>
      <c r="G397" s="95">
        <f t="shared" si="229"/>
        <v>10999303.645588802</v>
      </c>
      <c r="H397" s="115">
        <f t="shared" si="223"/>
        <v>1.1861392904545243E-2</v>
      </c>
      <c r="I397" s="112"/>
      <c r="J397" s="95">
        <f t="shared" si="230"/>
        <v>5384037.9956808239</v>
      </c>
      <c r="K397" s="115">
        <f t="shared" si="224"/>
        <v>1.1861392904545021E-2</v>
      </c>
      <c r="L397" s="141"/>
      <c r="M397" s="141"/>
      <c r="N397" s="103">
        <f t="shared" si="225"/>
        <v>0.46551042412962185</v>
      </c>
      <c r="O397" s="104">
        <f t="shared" si="226"/>
        <v>4.8986929643488365E-2</v>
      </c>
      <c r="P397" s="112"/>
      <c r="Q397" s="117">
        <f t="shared" si="231"/>
        <v>0.4655104241296219</v>
      </c>
      <c r="R397" s="162"/>
      <c r="T397" s="117">
        <f t="shared" si="227"/>
        <v>4.8986929643488428E-2</v>
      </c>
    </row>
    <row r="398" spans="1:20" s="99" customFormat="1" x14ac:dyDescent="0.2">
      <c r="B398" s="113" t="s">
        <v>11</v>
      </c>
      <c r="C398" s="94">
        <v>10864018.871521337</v>
      </c>
      <c r="D398" s="114">
        <f t="shared" si="228"/>
        <v>1.1540801452783356E-2</v>
      </c>
      <c r="E398" s="95">
        <f t="shared" si="232"/>
        <v>10529022.701196939</v>
      </c>
      <c r="F398" s="115">
        <f t="shared" si="222"/>
        <v>1.1704711184195027E-2</v>
      </c>
      <c r="G398" s="95">
        <f t="shared" si="229"/>
        <v>10331514.100466115</v>
      </c>
      <c r="H398" s="115">
        <f t="shared" si="223"/>
        <v>1.1540801452783578E-2</v>
      </c>
      <c r="I398" s="112"/>
      <c r="J398" s="95">
        <f t="shared" si="230"/>
        <v>5186529.3949500015</v>
      </c>
      <c r="K398" s="115">
        <f t="shared" si="224"/>
        <v>1.1540801452783578E-2</v>
      </c>
      <c r="L398" s="141"/>
      <c r="M398" s="141"/>
      <c r="N398" s="103">
        <f t="shared" si="225"/>
        <v>0.47740430648052701</v>
      </c>
      <c r="O398" s="104">
        <f t="shared" si="226"/>
        <v>4.901544974770948E-2</v>
      </c>
      <c r="P398" s="112"/>
      <c r="Q398" s="117">
        <f t="shared" si="231"/>
        <v>0.47740430648052701</v>
      </c>
      <c r="R398" s="162"/>
      <c r="T398" s="117">
        <f t="shared" si="227"/>
        <v>4.9015449747709543E-2</v>
      </c>
    </row>
    <row r="399" spans="1:20" s="99" customFormat="1" x14ac:dyDescent="0.2">
      <c r="B399" s="125" t="s">
        <v>12</v>
      </c>
      <c r="C399" s="94">
        <v>9103850.4401293732</v>
      </c>
      <c r="D399" s="114">
        <f t="shared" si="228"/>
        <v>1.1305990526896847E-2</v>
      </c>
      <c r="E399" s="95">
        <f t="shared" si="232"/>
        <v>9242973.2019723393</v>
      </c>
      <c r="F399" s="115">
        <f t="shared" si="222"/>
        <v>1.1437737060987496E-2</v>
      </c>
      <c r="G399" s="95">
        <f t="shared" si="229"/>
        <v>8707347.9721431583</v>
      </c>
      <c r="H399" s="115">
        <f t="shared" si="223"/>
        <v>1.130599052689707E-2</v>
      </c>
      <c r="I399" s="112"/>
      <c r="J399" s="95">
        <f t="shared" si="230"/>
        <v>4650904.1651208224</v>
      </c>
      <c r="K399" s="115">
        <f t="shared" si="224"/>
        <v>1.1305990526896847E-2</v>
      </c>
      <c r="L399" s="141"/>
      <c r="M399" s="141"/>
      <c r="N399" s="103">
        <f t="shared" si="225"/>
        <v>0.51087220684336387</v>
      </c>
      <c r="O399" s="104">
        <f t="shared" si="226"/>
        <v>4.3553271288206741E-2</v>
      </c>
      <c r="P399" s="112"/>
      <c r="Q399" s="117">
        <f t="shared" si="231"/>
        <v>0.51087220684336387</v>
      </c>
      <c r="R399" s="162"/>
      <c r="T399" s="117">
        <f t="shared" si="227"/>
        <v>4.355327128820681E-2</v>
      </c>
    </row>
    <row r="400" spans="1:20" s="99" customFormat="1" x14ac:dyDescent="0.2">
      <c r="B400" s="113" t="s">
        <v>13</v>
      </c>
      <c r="C400" s="94">
        <v>9377315.2878819965</v>
      </c>
      <c r="D400" s="114">
        <f t="shared" si="228"/>
        <v>1.1220865513148714E-2</v>
      </c>
      <c r="E400" s="95">
        <f t="shared" si="232"/>
        <v>9107995.1941330433</v>
      </c>
      <c r="F400" s="115">
        <f t="shared" si="222"/>
        <v>1.126433193621601E-2</v>
      </c>
      <c r="G400" s="95">
        <f t="shared" si="229"/>
        <v>8928812.8273530994</v>
      </c>
      <c r="H400" s="115">
        <f t="shared" si="223"/>
        <v>1.1220865513148937E-2</v>
      </c>
      <c r="I400" s="112"/>
      <c r="J400" s="95">
        <f t="shared" si="230"/>
        <v>4471721.7983408794</v>
      </c>
      <c r="K400" s="115">
        <f t="shared" si="224"/>
        <v>1.1220865513148714E-2</v>
      </c>
      <c r="L400" s="141"/>
      <c r="M400" s="141"/>
      <c r="N400" s="103">
        <f t="shared" si="225"/>
        <v>0.47686588976266392</v>
      </c>
      <c r="O400" s="104">
        <f t="shared" si="226"/>
        <v>4.7828450549005475E-2</v>
      </c>
      <c r="P400" s="112"/>
      <c r="Q400" s="117">
        <f t="shared" si="231"/>
        <v>0.47686588976266392</v>
      </c>
      <c r="R400" s="162"/>
      <c r="T400" s="117">
        <f t="shared" si="227"/>
        <v>4.7828450549005537E-2</v>
      </c>
    </row>
    <row r="401" spans="1:20" s="99" customFormat="1" x14ac:dyDescent="0.2">
      <c r="A401" s="142"/>
      <c r="B401" s="143" t="s">
        <v>96</v>
      </c>
      <c r="C401" s="144">
        <f>SUM(C389:C400)</f>
        <v>125764337.53119273</v>
      </c>
      <c r="D401" s="145">
        <f t="shared" si="228"/>
        <v>1.363040977875829E-2</v>
      </c>
      <c r="E401" s="144">
        <f>SUM(E389:E400)</f>
        <v>119763466.41567771</v>
      </c>
      <c r="F401" s="146">
        <f>(E401/E387)-1</f>
        <v>1.3601781963394899E-2</v>
      </c>
      <c r="G401" s="144">
        <f>SUM(G389:G400)</f>
        <v>119813086.2273555</v>
      </c>
      <c r="H401" s="146">
        <f t="shared" si="223"/>
        <v>1.3625022184110547E-2</v>
      </c>
      <c r="I401" s="142"/>
      <c r="J401" s="147">
        <f>SUM(J389:J400)</f>
        <v>56315590.132859267</v>
      </c>
      <c r="K401" s="146">
        <f t="shared" si="224"/>
        <v>1.3389099168533258E-2</v>
      </c>
      <c r="L401" s="165"/>
      <c r="M401" s="146"/>
      <c r="N401" s="110">
        <f t="shared" si="225"/>
        <v>0.44778663998362472</v>
      </c>
      <c r="O401" s="127">
        <f>AVERAGE(O389:O400)</f>
        <v>4.7369385243249428E-2</v>
      </c>
      <c r="P401" s="142"/>
      <c r="Q401" s="148"/>
      <c r="R401" s="148"/>
      <c r="S401" s="142"/>
      <c r="T401" s="152">
        <f>AVERAGE(T389:T400)</f>
        <v>4.7369385243249428E-2</v>
      </c>
    </row>
    <row r="402" spans="1:20" s="99" customFormat="1" x14ac:dyDescent="0.2">
      <c r="A402" s="112"/>
      <c r="C402" s="137"/>
      <c r="D402" s="111"/>
      <c r="E402" s="137"/>
      <c r="Q402" s="112"/>
    </row>
    <row r="403" spans="1:20" s="99" customFormat="1" x14ac:dyDescent="0.2">
      <c r="A403" s="99">
        <v>2025</v>
      </c>
      <c r="B403" s="113" t="s">
        <v>2</v>
      </c>
      <c r="C403" s="94">
        <v>9462381.7256861553</v>
      </c>
      <c r="D403" s="114">
        <f>(C403/C389)-1</f>
        <v>1.1827843469742971E-2</v>
      </c>
      <c r="E403" s="95">
        <f>(G403+J400-J403)</f>
        <v>9604975.726576522</v>
      </c>
      <c r="F403" s="115">
        <f t="shared" ref="F403:F414" si="233">(E403/E389)-1</f>
        <v>1.1545166334608226E-2</v>
      </c>
      <c r="G403" s="95">
        <f>+(C403-(C403*T403))</f>
        <v>8984505.59768565</v>
      </c>
      <c r="H403" s="115">
        <f t="shared" ref="H403:H415" si="234">(G403/G389)-1</f>
        <v>1.1827843469742749E-2</v>
      </c>
      <c r="I403" s="112"/>
      <c r="J403" s="95">
        <f>+C403*Q403</f>
        <v>3851251.6694500074</v>
      </c>
      <c r="K403" s="115">
        <f t="shared" ref="K403:K415" si="235">(J403/J389)-1</f>
        <v>1.1827843469742971E-2</v>
      </c>
      <c r="L403" s="141"/>
      <c r="M403" s="141"/>
      <c r="N403" s="103">
        <f t="shared" ref="N403:N415" si="236">(J403/C403)</f>
        <v>0.40700658471593604</v>
      </c>
      <c r="O403" s="104">
        <f t="shared" ref="O403:O414" si="237">(C403-G403)/C403</f>
        <v>5.0502731960525779E-2</v>
      </c>
      <c r="P403" s="112"/>
      <c r="Q403" s="117">
        <f>+Q389</f>
        <v>0.40700658471593604</v>
      </c>
      <c r="R403" s="162"/>
      <c r="T403" s="117">
        <f t="shared" ref="T403:T414" si="238">+T389</f>
        <v>5.0502731960525703E-2</v>
      </c>
    </row>
    <row r="404" spans="1:20" s="99" customFormat="1" x14ac:dyDescent="0.2">
      <c r="B404" s="113" t="s">
        <v>3</v>
      </c>
      <c r="C404" s="94">
        <v>8527176.8782740813</v>
      </c>
      <c r="D404" s="114">
        <f t="shared" ref="D404:D415" si="239">(C404/C390)-1</f>
        <v>-1.483195326090414E-2</v>
      </c>
      <c r="E404" s="95">
        <f>(G404+J403-J404)</f>
        <v>8619235.7873996887</v>
      </c>
      <c r="F404" s="115">
        <f t="shared" si="233"/>
        <v>-3.0954992172266271E-3</v>
      </c>
      <c r="G404" s="95">
        <f t="shared" ref="G404:G414" si="240">+(C404-(C404*T404))</f>
        <v>8099113.990364844</v>
      </c>
      <c r="H404" s="115">
        <f t="shared" si="234"/>
        <v>-1.4831953260904251E-2</v>
      </c>
      <c r="I404" s="112"/>
      <c r="J404" s="95">
        <f t="shared" ref="J404:J414" si="241">+C404*Q404</f>
        <v>3331129.8724151631</v>
      </c>
      <c r="K404" s="115">
        <f t="shared" si="235"/>
        <v>-1.4831953260904251E-2</v>
      </c>
      <c r="L404" s="141"/>
      <c r="M404" s="141"/>
      <c r="N404" s="103">
        <f t="shared" si="236"/>
        <v>0.39064861911125159</v>
      </c>
      <c r="O404" s="104">
        <f t="shared" si="237"/>
        <v>5.0199836829921386E-2</v>
      </c>
      <c r="P404" s="112"/>
      <c r="Q404" s="117">
        <f t="shared" ref="Q404:Q414" si="242">+Q390</f>
        <v>0.39064861911125159</v>
      </c>
      <c r="R404" s="162"/>
      <c r="T404" s="117">
        <f t="shared" si="238"/>
        <v>5.0199836829921421E-2</v>
      </c>
    </row>
    <row r="405" spans="1:20" s="99" customFormat="1" x14ac:dyDescent="0.2">
      <c r="B405" s="113" t="s">
        <v>4</v>
      </c>
      <c r="C405" s="94">
        <v>9609242.3607709929</v>
      </c>
      <c r="D405" s="114">
        <f t="shared" si="239"/>
        <v>1.1967977241684524E-2</v>
      </c>
      <c r="E405" s="95">
        <f t="shared" ref="E405:E414" si="243">(G405+J404-J405)</f>
        <v>8637619.7461652737</v>
      </c>
      <c r="F405" s="115">
        <f t="shared" si="233"/>
        <v>1.4615486417421941E-3</v>
      </c>
      <c r="G405" s="95">
        <f t="shared" si="240"/>
        <v>9135550.3039980326</v>
      </c>
      <c r="H405" s="115">
        <f t="shared" si="234"/>
        <v>1.1967977241684746E-2</v>
      </c>
      <c r="I405" s="112"/>
      <c r="J405" s="95">
        <f t="shared" si="241"/>
        <v>3829060.430247922</v>
      </c>
      <c r="K405" s="115">
        <f t="shared" si="235"/>
        <v>1.1967977241684524E-2</v>
      </c>
      <c r="L405" s="141"/>
      <c r="M405" s="141"/>
      <c r="N405" s="103">
        <f t="shared" si="236"/>
        <v>0.39847682954483199</v>
      </c>
      <c r="O405" s="104">
        <f t="shared" si="237"/>
        <v>4.9295463574399206E-2</v>
      </c>
      <c r="P405" s="112"/>
      <c r="Q405" s="117">
        <f t="shared" si="242"/>
        <v>0.39847682954483199</v>
      </c>
      <c r="R405" s="162"/>
      <c r="T405" s="117">
        <f t="shared" si="238"/>
        <v>4.9295463574399137E-2</v>
      </c>
    </row>
    <row r="406" spans="1:20" s="99" customFormat="1" x14ac:dyDescent="0.2">
      <c r="B406" s="113" t="s">
        <v>5</v>
      </c>
      <c r="C406" s="94">
        <v>9894125.7956456542</v>
      </c>
      <c r="D406" s="114">
        <f t="shared" si="239"/>
        <v>1.202874877321114E-2</v>
      </c>
      <c r="E406" s="95">
        <f t="shared" si="243"/>
        <v>8940969.2675349042</v>
      </c>
      <c r="F406" s="115">
        <f t="shared" si="233"/>
        <v>1.2002721857216736E-2</v>
      </c>
      <c r="G406" s="95">
        <f t="shared" si="240"/>
        <v>9442384.4854428973</v>
      </c>
      <c r="H406" s="115">
        <f t="shared" si="234"/>
        <v>1.202874877321114E-2</v>
      </c>
      <c r="I406" s="112"/>
      <c r="J406" s="95">
        <f t="shared" si="241"/>
        <v>4330475.6481559156</v>
      </c>
      <c r="K406" s="115">
        <f t="shared" si="235"/>
        <v>1.202874877321114E-2</v>
      </c>
      <c r="L406" s="141"/>
      <c r="M406" s="141"/>
      <c r="N406" s="103">
        <f t="shared" si="236"/>
        <v>0.43768148268963109</v>
      </c>
      <c r="O406" s="104">
        <f t="shared" si="237"/>
        <v>4.5657526448831441E-2</v>
      </c>
      <c r="P406" s="112"/>
      <c r="Q406" s="117">
        <f t="shared" si="242"/>
        <v>0.43768148268963103</v>
      </c>
      <c r="R406" s="162"/>
      <c r="T406" s="117">
        <f t="shared" si="238"/>
        <v>4.5657526448831441E-2</v>
      </c>
    </row>
    <row r="407" spans="1:20" s="99" customFormat="1" x14ac:dyDescent="0.2">
      <c r="B407" s="113" t="s">
        <v>6</v>
      </c>
      <c r="C407" s="94">
        <v>11229671.529816363</v>
      </c>
      <c r="D407" s="114">
        <f t="shared" si="239"/>
        <v>1.1954913969323133E-2</v>
      </c>
      <c r="E407" s="95">
        <f t="shared" si="243"/>
        <v>10067197.783918545</v>
      </c>
      <c r="F407" s="115">
        <f t="shared" si="233"/>
        <v>1.1986673206973331E-2</v>
      </c>
      <c r="G407" s="95">
        <f t="shared" si="240"/>
        <v>10740228.526827347</v>
      </c>
      <c r="H407" s="115">
        <f t="shared" si="234"/>
        <v>1.1954913969323133E-2</v>
      </c>
      <c r="I407" s="112"/>
      <c r="J407" s="95">
        <f t="shared" si="241"/>
        <v>5003506.3910647184</v>
      </c>
      <c r="K407" s="115">
        <f t="shared" si="235"/>
        <v>1.1954913969322911E-2</v>
      </c>
      <c r="L407" s="141"/>
      <c r="M407" s="141"/>
      <c r="N407" s="103">
        <f t="shared" si="236"/>
        <v>0.44556124173175526</v>
      </c>
      <c r="O407" s="104">
        <f t="shared" si="237"/>
        <v>4.3584801362130339E-2</v>
      </c>
      <c r="P407" s="112"/>
      <c r="Q407" s="117">
        <f t="shared" si="242"/>
        <v>0.44556124173175526</v>
      </c>
      <c r="R407" s="162"/>
      <c r="T407" s="117">
        <f t="shared" si="238"/>
        <v>4.3584801362130311E-2</v>
      </c>
    </row>
    <row r="408" spans="1:20" s="99" customFormat="1" x14ac:dyDescent="0.2">
      <c r="B408" s="113" t="s">
        <v>7</v>
      </c>
      <c r="C408" s="94">
        <v>11733493.641114961</v>
      </c>
      <c r="D408" s="114">
        <f t="shared" si="239"/>
        <v>1.2049020994825854E-2</v>
      </c>
      <c r="E408" s="95">
        <f t="shared" si="243"/>
        <v>10968834.656032635</v>
      </c>
      <c r="F408" s="115">
        <f t="shared" si="233"/>
        <v>1.2006091282487086E-2</v>
      </c>
      <c r="G408" s="95">
        <f t="shared" si="240"/>
        <v>11215052.430922132</v>
      </c>
      <c r="H408" s="115">
        <f t="shared" si="234"/>
        <v>1.2049020994825854E-2</v>
      </c>
      <c r="I408" s="112"/>
      <c r="J408" s="95">
        <f t="shared" si="241"/>
        <v>5249724.1659542155</v>
      </c>
      <c r="K408" s="115">
        <f t="shared" si="235"/>
        <v>1.2049020994825854E-2</v>
      </c>
      <c r="L408" s="141"/>
      <c r="M408" s="141"/>
      <c r="N408" s="103">
        <f t="shared" si="236"/>
        <v>0.44741356040444974</v>
      </c>
      <c r="O408" s="104">
        <f t="shared" si="237"/>
        <v>4.4184726736133904E-2</v>
      </c>
      <c r="P408" s="112"/>
      <c r="Q408" s="117">
        <f t="shared" si="242"/>
        <v>0.44741356040444974</v>
      </c>
      <c r="R408" s="162"/>
      <c r="T408" s="117">
        <f t="shared" si="238"/>
        <v>4.4184726736133953E-2</v>
      </c>
    </row>
    <row r="409" spans="1:20" s="99" customFormat="1" x14ac:dyDescent="0.2">
      <c r="B409" s="113" t="s">
        <v>8</v>
      </c>
      <c r="C409" s="94">
        <v>12479943.635514583</v>
      </c>
      <c r="D409" s="114">
        <f t="shared" si="239"/>
        <v>1.1889632835154096E-2</v>
      </c>
      <c r="E409" s="95">
        <f t="shared" si="243"/>
        <v>11612862.09142942</v>
      </c>
      <c r="F409" s="115">
        <f t="shared" si="233"/>
        <v>1.1961679816759441E-2</v>
      </c>
      <c r="G409" s="95">
        <f t="shared" si="240"/>
        <v>11899165.287547085</v>
      </c>
      <c r="H409" s="115">
        <f t="shared" si="234"/>
        <v>1.1889632835154318E-2</v>
      </c>
      <c r="I409" s="112"/>
      <c r="J409" s="95">
        <f t="shared" si="241"/>
        <v>5536027.3620718792</v>
      </c>
      <c r="K409" s="115">
        <f t="shared" si="235"/>
        <v>1.1889632835154096E-2</v>
      </c>
      <c r="L409" s="141"/>
      <c r="M409" s="141"/>
      <c r="N409" s="103">
        <f t="shared" si="236"/>
        <v>0.44359393950448822</v>
      </c>
      <c r="O409" s="104">
        <f t="shared" si="237"/>
        <v>4.6536936778685291E-2</v>
      </c>
      <c r="P409" s="112"/>
      <c r="Q409" s="117">
        <f t="shared" si="242"/>
        <v>0.44359393950448822</v>
      </c>
      <c r="R409" s="162"/>
      <c r="T409" s="117">
        <f t="shared" si="238"/>
        <v>4.6536936778685332E-2</v>
      </c>
    </row>
    <row r="410" spans="1:20" s="99" customFormat="1" x14ac:dyDescent="0.2">
      <c r="B410" s="113" t="s">
        <v>9</v>
      </c>
      <c r="C410" s="94">
        <v>12698676.731394159</v>
      </c>
      <c r="D410" s="114">
        <f t="shared" si="239"/>
        <v>1.1870303208997957E-2</v>
      </c>
      <c r="E410" s="95">
        <f t="shared" si="243"/>
        <v>11773381.054582847</v>
      </c>
      <c r="F410" s="115">
        <f t="shared" si="233"/>
        <v>1.1879392208652195E-2</v>
      </c>
      <c r="G410" s="95">
        <f t="shared" si="240"/>
        <v>12075343.161416499</v>
      </c>
      <c r="H410" s="115">
        <f t="shared" si="234"/>
        <v>1.1870303208997957E-2</v>
      </c>
      <c r="I410" s="112"/>
      <c r="J410" s="95">
        <f t="shared" si="241"/>
        <v>5837989.4689055327</v>
      </c>
      <c r="K410" s="115">
        <f t="shared" si="235"/>
        <v>1.1870303208997957E-2</v>
      </c>
      <c r="L410" s="141"/>
      <c r="M410" s="141"/>
      <c r="N410" s="103">
        <f t="shared" si="236"/>
        <v>0.45973211165165184</v>
      </c>
      <c r="O410" s="104">
        <f t="shared" si="237"/>
        <v>4.9086497999955417E-2</v>
      </c>
      <c r="P410" s="112"/>
      <c r="Q410" s="117">
        <f t="shared" si="242"/>
        <v>0.45973211165165184</v>
      </c>
      <c r="R410" s="162"/>
      <c r="T410" s="117">
        <f t="shared" si="238"/>
        <v>4.9086497999955465E-2</v>
      </c>
    </row>
    <row r="411" spans="1:20" s="99" customFormat="1" x14ac:dyDescent="0.2">
      <c r="B411" s="113" t="s">
        <v>10</v>
      </c>
      <c r="C411" s="94">
        <v>11703663.550058704</v>
      </c>
      <c r="D411" s="114">
        <f t="shared" si="239"/>
        <v>1.1912877923382581E-2</v>
      </c>
      <c r="E411" s="95">
        <f t="shared" si="243"/>
        <v>11520149.093008228</v>
      </c>
      <c r="F411" s="115">
        <f t="shared" si="233"/>
        <v>1.1891302170300655E-2</v>
      </c>
      <c r="G411" s="95">
        <f t="shared" si="240"/>
        <v>11130337.007160919</v>
      </c>
      <c r="H411" s="115">
        <f t="shared" si="234"/>
        <v>1.1912877923382581E-2</v>
      </c>
      <c r="I411" s="112"/>
      <c r="J411" s="95">
        <f t="shared" si="241"/>
        <v>5448177.3830582239</v>
      </c>
      <c r="K411" s="115">
        <f t="shared" si="235"/>
        <v>1.1912877923382803E-2</v>
      </c>
      <c r="L411" s="141"/>
      <c r="M411" s="141"/>
      <c r="N411" s="103">
        <f t="shared" si="236"/>
        <v>0.4655104241296219</v>
      </c>
      <c r="O411" s="104">
        <f t="shared" si="237"/>
        <v>4.8986929643488372E-2</v>
      </c>
      <c r="P411" s="112"/>
      <c r="Q411" s="117">
        <f t="shared" si="242"/>
        <v>0.4655104241296219</v>
      </c>
      <c r="R411" s="162"/>
      <c r="T411" s="117">
        <f t="shared" si="238"/>
        <v>4.8986929643488428E-2</v>
      </c>
    </row>
    <row r="412" spans="1:20" s="99" customFormat="1" x14ac:dyDescent="0.2">
      <c r="B412" s="113" t="s">
        <v>11</v>
      </c>
      <c r="C412" s="94">
        <v>10992446.762590818</v>
      </c>
      <c r="D412" s="114">
        <f t="shared" si="239"/>
        <v>1.1821398010099182E-2</v>
      </c>
      <c r="E412" s="95">
        <f t="shared" si="243"/>
        <v>10653983.000534117</v>
      </c>
      <c r="F412" s="115">
        <f t="shared" si="233"/>
        <v>1.1868176456963475E-2</v>
      </c>
      <c r="G412" s="95">
        <f t="shared" si="240"/>
        <v>10453647.040694676</v>
      </c>
      <c r="H412" s="115">
        <f t="shared" si="234"/>
        <v>1.1821398010099182E-2</v>
      </c>
      <c r="I412" s="112"/>
      <c r="J412" s="95">
        <f t="shared" si="241"/>
        <v>5247841.4232187839</v>
      </c>
      <c r="K412" s="115">
        <f t="shared" si="235"/>
        <v>1.1821398010099182E-2</v>
      </c>
      <c r="L412" s="141"/>
      <c r="M412" s="141"/>
      <c r="N412" s="103">
        <f t="shared" si="236"/>
        <v>0.47740430648052701</v>
      </c>
      <c r="O412" s="104">
        <f t="shared" si="237"/>
        <v>4.9015449747709459E-2</v>
      </c>
      <c r="P412" s="112"/>
      <c r="Q412" s="117">
        <f t="shared" si="242"/>
        <v>0.47740430648052701</v>
      </c>
      <c r="R412" s="162"/>
      <c r="T412" s="117">
        <f t="shared" si="238"/>
        <v>4.9015449747709543E-2</v>
      </c>
    </row>
    <row r="413" spans="1:20" s="99" customFormat="1" x14ac:dyDescent="0.2">
      <c r="B413" s="125" t="s">
        <v>12</v>
      </c>
      <c r="C413" s="94">
        <v>9212216.9585000817</v>
      </c>
      <c r="D413" s="114">
        <f t="shared" si="239"/>
        <v>1.190337199445124E-2</v>
      </c>
      <c r="E413" s="95">
        <f t="shared" si="243"/>
        <v>9352570.5898506939</v>
      </c>
      <c r="F413" s="115">
        <f t="shared" si="233"/>
        <v>1.1857373756635869E-2</v>
      </c>
      <c r="G413" s="95">
        <f t="shared" si="240"/>
        <v>8810994.7741407081</v>
      </c>
      <c r="H413" s="115">
        <f t="shared" si="234"/>
        <v>1.190337199445124E-2</v>
      </c>
      <c r="I413" s="112"/>
      <c r="J413" s="95">
        <f t="shared" si="241"/>
        <v>4706265.6075087981</v>
      </c>
      <c r="K413" s="115">
        <f t="shared" si="235"/>
        <v>1.190337199445124E-2</v>
      </c>
      <c r="L413" s="141"/>
      <c r="M413" s="141"/>
      <c r="N413" s="103">
        <f t="shared" si="236"/>
        <v>0.51087220684336387</v>
      </c>
      <c r="O413" s="104">
        <f t="shared" si="237"/>
        <v>4.3553271288206817E-2</v>
      </c>
      <c r="P413" s="112"/>
      <c r="Q413" s="117">
        <f t="shared" si="242"/>
        <v>0.51087220684336387</v>
      </c>
      <c r="R413" s="162"/>
      <c r="T413" s="117">
        <f t="shared" si="238"/>
        <v>4.355327128820681E-2</v>
      </c>
    </row>
    <row r="414" spans="1:20" s="99" customFormat="1" x14ac:dyDescent="0.2">
      <c r="B414" s="113" t="s">
        <v>13</v>
      </c>
      <c r="C414" s="94">
        <v>9487461.740882393</v>
      </c>
      <c r="D414" s="114">
        <f t="shared" si="239"/>
        <v>1.1746054133717321E-2</v>
      </c>
      <c r="E414" s="95">
        <f t="shared" si="243"/>
        <v>9215709.8690267019</v>
      </c>
      <c r="F414" s="115">
        <f t="shared" si="233"/>
        <v>1.1826386882927142E-2</v>
      </c>
      <c r="G414" s="95">
        <f t="shared" si="240"/>
        <v>9033691.1461730171</v>
      </c>
      <c r="H414" s="115">
        <f t="shared" si="234"/>
        <v>1.1746054133717099E-2</v>
      </c>
      <c r="I414" s="112"/>
      <c r="J414" s="95">
        <f t="shared" si="241"/>
        <v>4524246.8846551143</v>
      </c>
      <c r="K414" s="115">
        <f t="shared" si="235"/>
        <v>1.1746054133717099E-2</v>
      </c>
      <c r="L414" s="141"/>
      <c r="M414" s="141"/>
      <c r="N414" s="103">
        <f t="shared" si="236"/>
        <v>0.47686588976266386</v>
      </c>
      <c r="O414" s="104">
        <f t="shared" si="237"/>
        <v>4.7828450549005572E-2</v>
      </c>
      <c r="P414" s="112"/>
      <c r="Q414" s="117">
        <f t="shared" si="242"/>
        <v>0.47686588976266392</v>
      </c>
      <c r="R414" s="162"/>
      <c r="T414" s="117">
        <f t="shared" si="238"/>
        <v>4.7828450549005537E-2</v>
      </c>
    </row>
    <row r="415" spans="1:20" s="99" customFormat="1" x14ac:dyDescent="0.2">
      <c r="A415" s="142"/>
      <c r="B415" s="143" t="s">
        <v>96</v>
      </c>
      <c r="C415" s="144">
        <f>SUM(C403:C414)</f>
        <v>127030501.31024897</v>
      </c>
      <c r="D415" s="145">
        <f t="shared" si="239"/>
        <v>1.0067748965339129E-2</v>
      </c>
      <c r="E415" s="144">
        <f>SUM(E403:E414)</f>
        <v>120967488.6660596</v>
      </c>
      <c r="F415" s="146">
        <f>(E415/E401)-1</f>
        <v>1.0053335014560627E-2</v>
      </c>
      <c r="G415" s="144">
        <f>SUM(G403:G414)</f>
        <v>121020013.7523738</v>
      </c>
      <c r="H415" s="146">
        <f t="shared" si="234"/>
        <v>1.0073419882766776E-2</v>
      </c>
      <c r="I415" s="142"/>
      <c r="J415" s="147">
        <f>SUM(J403:J414)</f>
        <v>56895696.30670628</v>
      </c>
      <c r="K415" s="146">
        <f t="shared" si="235"/>
        <v>1.0300987212926938E-2</v>
      </c>
      <c r="L415" s="165"/>
      <c r="M415" s="156"/>
      <c r="N415" s="110">
        <f t="shared" si="236"/>
        <v>0.44789003994992393</v>
      </c>
      <c r="O415" s="127">
        <f>AVERAGE(O403:O414)</f>
        <v>4.7369385243249414E-2</v>
      </c>
      <c r="P415" s="142"/>
      <c r="Q415" s="148"/>
      <c r="R415" s="148"/>
      <c r="S415" s="142"/>
      <c r="T415" s="152">
        <f>AVERAGE(T403:T414)</f>
        <v>4.7369385243249428E-2</v>
      </c>
    </row>
    <row r="416" spans="1:20" s="99" customFormat="1" x14ac:dyDescent="0.2">
      <c r="D416" s="111"/>
      <c r="E416" s="137"/>
      <c r="Q416" s="117"/>
    </row>
    <row r="417" spans="1:20" s="99" customFormat="1" x14ac:dyDescent="0.2">
      <c r="A417" s="99">
        <v>2026</v>
      </c>
      <c r="B417" s="113" t="s">
        <v>2</v>
      </c>
      <c r="C417" s="94">
        <v>9584990.6770840678</v>
      </c>
      <c r="D417" s="114">
        <f>(C417/C403)-1</f>
        <v>1.2957514815227E-2</v>
      </c>
      <c r="E417" s="95">
        <f>(G417+J414-J417)</f>
        <v>9724015.0267161932</v>
      </c>
      <c r="F417" s="115">
        <f t="shared" ref="F417:F428" si="244">(E417/E403)-1</f>
        <v>1.2393503484896318E-2</v>
      </c>
      <c r="G417" s="95">
        <f>+(C417-(C417*T417))</f>
        <v>9100922.4620751534</v>
      </c>
      <c r="H417" s="115">
        <f t="shared" ref="H417:H429" si="245">(G417/G403)-1</f>
        <v>1.2957514815227222E-2</v>
      </c>
      <c r="I417" s="112"/>
      <c r="J417" s="95">
        <f>+C417*Q417</f>
        <v>3901154.320014074</v>
      </c>
      <c r="K417" s="115">
        <f t="shared" ref="K417:K429" si="246">(J417/J403)-1</f>
        <v>1.2957514815227E-2</v>
      </c>
      <c r="L417" s="141"/>
      <c r="M417" s="141"/>
      <c r="N417" s="103">
        <f t="shared" ref="N417:N429" si="247">(J417/C417)</f>
        <v>0.40700658471593604</v>
      </c>
      <c r="O417" s="104">
        <f t="shared" ref="O417:O428" si="248">(C417-G417)/C417</f>
        <v>5.0502731960525703E-2</v>
      </c>
      <c r="P417" s="112"/>
      <c r="Q417" s="117">
        <f>+Q403</f>
        <v>0.40700658471593604</v>
      </c>
      <c r="R417" s="162"/>
      <c r="T417" s="117">
        <f t="shared" ref="T417:T428" si="249">+T403</f>
        <v>5.0502731960525703E-2</v>
      </c>
    </row>
    <row r="418" spans="1:20" s="99" customFormat="1" x14ac:dyDescent="0.2">
      <c r="B418" s="113" t="s">
        <v>3</v>
      </c>
      <c r="C418" s="94">
        <v>8638616.7091309577</v>
      </c>
      <c r="D418" s="114">
        <f t="shared" ref="D418:D429" si="250">(C418/C404)-1</f>
        <v>1.3068783777759663E-2</v>
      </c>
      <c r="E418" s="95">
        <f>(G418+J417-J418)</f>
        <v>8731450.1914570313</v>
      </c>
      <c r="F418" s="115">
        <f t="shared" si="244"/>
        <v>1.3019066518795919E-2</v>
      </c>
      <c r="G418" s="95">
        <f t="shared" ref="G418:G428" si="251">+(C418-(C418*T418))</f>
        <v>8204959.5598963508</v>
      </c>
      <c r="H418" s="115">
        <f t="shared" si="245"/>
        <v>1.3068783777759663E-2</v>
      </c>
      <c r="I418" s="112"/>
      <c r="J418" s="95">
        <f t="shared" ref="J418:J428" si="252">+C418*Q418</f>
        <v>3374663.6884533931</v>
      </c>
      <c r="K418" s="115">
        <f t="shared" si="246"/>
        <v>1.3068783777759663E-2</v>
      </c>
      <c r="L418" s="141"/>
      <c r="M418" s="141"/>
      <c r="N418" s="103">
        <f t="shared" si="247"/>
        <v>0.39064861911125159</v>
      </c>
      <c r="O418" s="104">
        <f t="shared" si="248"/>
        <v>5.0199836829921428E-2</v>
      </c>
      <c r="P418" s="112"/>
      <c r="Q418" s="117">
        <f t="shared" ref="Q418:Q428" si="253">+Q404</f>
        <v>0.39064861911125159</v>
      </c>
      <c r="R418" s="162"/>
      <c r="T418" s="117">
        <f t="shared" si="249"/>
        <v>5.0199836829921421E-2</v>
      </c>
    </row>
    <row r="419" spans="1:20" s="99" customFormat="1" x14ac:dyDescent="0.2">
      <c r="B419" s="113" t="s">
        <v>4</v>
      </c>
      <c r="C419" s="94">
        <v>9736321.4679049812</v>
      </c>
      <c r="D419" s="114">
        <f t="shared" si="250"/>
        <v>1.3224674991316521E-2</v>
      </c>
      <c r="E419" s="95">
        <f t="shared" ref="E419:E428" si="254">(G419+J418-J419)</f>
        <v>8751330.1661285628</v>
      </c>
      <c r="F419" s="115">
        <f t="shared" si="244"/>
        <v>1.3164554970571896E-2</v>
      </c>
      <c r="G419" s="95">
        <f t="shared" si="251"/>
        <v>9256364.9876352306</v>
      </c>
      <c r="H419" s="115">
        <f t="shared" si="245"/>
        <v>1.3224674991316743E-2</v>
      </c>
      <c r="I419" s="112"/>
      <c r="J419" s="95">
        <f t="shared" si="252"/>
        <v>3879698.5099600614</v>
      </c>
      <c r="K419" s="115">
        <f t="shared" si="246"/>
        <v>1.3224674991316521E-2</v>
      </c>
      <c r="L419" s="141"/>
      <c r="M419" s="141"/>
      <c r="N419" s="103">
        <f t="shared" si="247"/>
        <v>0.39847682954483199</v>
      </c>
      <c r="O419" s="104">
        <f t="shared" si="248"/>
        <v>4.9295463574399165E-2</v>
      </c>
      <c r="P419" s="112"/>
      <c r="Q419" s="117">
        <f t="shared" si="253"/>
        <v>0.39847682954483199</v>
      </c>
      <c r="R419" s="162"/>
      <c r="T419" s="117">
        <f t="shared" si="249"/>
        <v>4.9295463574399137E-2</v>
      </c>
    </row>
    <row r="420" spans="1:20" s="99" customFormat="1" x14ac:dyDescent="0.2">
      <c r="B420" s="113" t="s">
        <v>5</v>
      </c>
      <c r="C420" s="94">
        <v>10026908.23955461</v>
      </c>
      <c r="D420" s="114">
        <f t="shared" si="250"/>
        <v>1.3420331078405345E-2</v>
      </c>
      <c r="E420" s="95">
        <f t="shared" si="254"/>
        <v>9060210.8562860601</v>
      </c>
      <c r="F420" s="115">
        <f t="shared" si="244"/>
        <v>1.3336539382159396E-2</v>
      </c>
      <c r="G420" s="95">
        <f t="shared" si="251"/>
        <v>9569104.4114071392</v>
      </c>
      <c r="H420" s="115">
        <f t="shared" si="245"/>
        <v>1.3420331078405345E-2</v>
      </c>
      <c r="I420" s="112"/>
      <c r="J420" s="95">
        <f t="shared" si="252"/>
        <v>4388592.06508114</v>
      </c>
      <c r="K420" s="115">
        <f t="shared" si="246"/>
        <v>1.3420331078405345E-2</v>
      </c>
      <c r="L420" s="141"/>
      <c r="M420" s="141"/>
      <c r="N420" s="103">
        <f t="shared" si="247"/>
        <v>0.43768148268963103</v>
      </c>
      <c r="O420" s="104">
        <f t="shared" si="248"/>
        <v>4.5657526448831483E-2</v>
      </c>
      <c r="P420" s="112"/>
      <c r="Q420" s="117">
        <f t="shared" si="253"/>
        <v>0.43768148268963103</v>
      </c>
      <c r="R420" s="162"/>
      <c r="T420" s="117">
        <f t="shared" si="249"/>
        <v>4.5657526448831441E-2</v>
      </c>
    </row>
    <row r="421" spans="1:20" s="99" customFormat="1" x14ac:dyDescent="0.2">
      <c r="B421" s="113" t="s">
        <v>6</v>
      </c>
      <c r="C421" s="94">
        <v>11379133.239227027</v>
      </c>
      <c r="D421" s="114">
        <f t="shared" si="250"/>
        <v>1.3309535280156881E-2</v>
      </c>
      <c r="E421" s="95">
        <f t="shared" si="254"/>
        <v>10201667.306502156</v>
      </c>
      <c r="F421" s="115">
        <f t="shared" si="244"/>
        <v>1.3357194868905298E-2</v>
      </c>
      <c r="G421" s="95">
        <f t="shared" si="251"/>
        <v>10883175.977322102</v>
      </c>
      <c r="H421" s="115">
        <f t="shared" si="245"/>
        <v>1.3309535280156881E-2</v>
      </c>
      <c r="I421" s="112"/>
      <c r="J421" s="95">
        <f t="shared" si="252"/>
        <v>5070100.7359010847</v>
      </c>
      <c r="K421" s="115">
        <f t="shared" si="246"/>
        <v>1.3309535280156881E-2</v>
      </c>
      <c r="L421" s="141"/>
      <c r="M421" s="141"/>
      <c r="N421" s="103">
        <f t="shared" si="247"/>
        <v>0.44556124173175526</v>
      </c>
      <c r="O421" s="104">
        <f t="shared" si="248"/>
        <v>4.3584801362130374E-2</v>
      </c>
      <c r="P421" s="112"/>
      <c r="Q421" s="117">
        <f t="shared" si="253"/>
        <v>0.44556124173175526</v>
      </c>
      <c r="R421" s="162"/>
      <c r="T421" s="117">
        <f t="shared" si="249"/>
        <v>4.3584801362130311E-2</v>
      </c>
    </row>
    <row r="422" spans="1:20" s="99" customFormat="1" x14ac:dyDescent="0.2">
      <c r="B422" s="113" t="s">
        <v>7</v>
      </c>
      <c r="C422" s="94">
        <v>11890927.866230648</v>
      </c>
      <c r="D422" s="114">
        <f t="shared" si="250"/>
        <v>1.3417506322586314E-2</v>
      </c>
      <c r="E422" s="95">
        <f t="shared" si="254"/>
        <v>11115468.83058051</v>
      </c>
      <c r="F422" s="115">
        <f t="shared" si="244"/>
        <v>1.3368254618299824E-2</v>
      </c>
      <c r="G422" s="95">
        <f t="shared" si="251"/>
        <v>11365530.467822166</v>
      </c>
      <c r="H422" s="115">
        <f t="shared" si="245"/>
        <v>1.3417506322586314E-2</v>
      </c>
      <c r="I422" s="112"/>
      <c r="J422" s="95">
        <f t="shared" si="252"/>
        <v>5320162.3731427407</v>
      </c>
      <c r="K422" s="115">
        <f t="shared" si="246"/>
        <v>1.3417506322586314E-2</v>
      </c>
      <c r="L422" s="141"/>
      <c r="M422" s="141"/>
      <c r="N422" s="103">
        <f t="shared" si="247"/>
        <v>0.44741356040444974</v>
      </c>
      <c r="O422" s="104">
        <f t="shared" si="248"/>
        <v>4.4184726736133974E-2</v>
      </c>
      <c r="P422" s="112"/>
      <c r="Q422" s="117">
        <f t="shared" si="253"/>
        <v>0.44741356040444974</v>
      </c>
      <c r="R422" s="162"/>
      <c r="T422" s="117">
        <f t="shared" si="249"/>
        <v>4.4184726736133953E-2</v>
      </c>
    </row>
    <row r="423" spans="1:20" s="99" customFormat="1" x14ac:dyDescent="0.2">
      <c r="B423" s="113" t="s">
        <v>8</v>
      </c>
      <c r="C423" s="94">
        <v>12645144.439969756</v>
      </c>
      <c r="D423" s="114">
        <f t="shared" si="250"/>
        <v>1.3237303731489236E-2</v>
      </c>
      <c r="E423" s="95">
        <f t="shared" si="254"/>
        <v>11767531.088022821</v>
      </c>
      <c r="F423" s="115">
        <f t="shared" si="244"/>
        <v>1.3318766327859111E-2</v>
      </c>
      <c r="G423" s="95">
        <f t="shared" si="251"/>
        <v>12056678.152609538</v>
      </c>
      <c r="H423" s="115">
        <f t="shared" si="245"/>
        <v>1.3237303731489014E-2</v>
      </c>
      <c r="I423" s="112"/>
      <c r="J423" s="95">
        <f t="shared" si="252"/>
        <v>5609309.4377294593</v>
      </c>
      <c r="K423" s="115">
        <f t="shared" si="246"/>
        <v>1.3237303731489236E-2</v>
      </c>
      <c r="L423" s="141"/>
      <c r="M423" s="141"/>
      <c r="N423" s="103">
        <f t="shared" si="247"/>
        <v>0.44359393950448822</v>
      </c>
      <c r="O423" s="104">
        <f t="shared" si="248"/>
        <v>4.6536936778685374E-2</v>
      </c>
      <c r="P423" s="112"/>
      <c r="Q423" s="117">
        <f t="shared" si="253"/>
        <v>0.44359393950448822</v>
      </c>
      <c r="R423" s="162"/>
      <c r="T423" s="117">
        <f t="shared" si="249"/>
        <v>4.6536936778685332E-2</v>
      </c>
    </row>
    <row r="424" spans="1:20" s="99" customFormat="1" x14ac:dyDescent="0.2">
      <c r="B424" s="113" t="s">
        <v>9</v>
      </c>
      <c r="C424" s="94">
        <v>12867087.968460944</v>
      </c>
      <c r="D424" s="114">
        <f t="shared" si="250"/>
        <v>1.3262109165314229E-2</v>
      </c>
      <c r="E424" s="95">
        <f t="shared" si="254"/>
        <v>11929383.595813181</v>
      </c>
      <c r="F424" s="115">
        <f t="shared" si="244"/>
        <v>1.3250445263521815E-2</v>
      </c>
      <c r="G424" s="95">
        <f t="shared" si="251"/>
        <v>12235487.680631835</v>
      </c>
      <c r="H424" s="115">
        <f t="shared" si="245"/>
        <v>1.3262109165314229E-2</v>
      </c>
      <c r="I424" s="112"/>
      <c r="J424" s="95">
        <f t="shared" si="252"/>
        <v>5915413.522548113</v>
      </c>
      <c r="K424" s="115">
        <f t="shared" si="246"/>
        <v>1.3262109165314229E-2</v>
      </c>
      <c r="L424" s="141"/>
      <c r="M424" s="141"/>
      <c r="N424" s="103">
        <f t="shared" si="247"/>
        <v>0.4597321116516519</v>
      </c>
      <c r="O424" s="104">
        <f t="shared" si="248"/>
        <v>4.9086497999955417E-2</v>
      </c>
      <c r="P424" s="112"/>
      <c r="Q424" s="117">
        <f t="shared" si="253"/>
        <v>0.45973211165165184</v>
      </c>
      <c r="R424" s="162"/>
      <c r="T424" s="117">
        <f t="shared" si="249"/>
        <v>4.9086497999955465E-2</v>
      </c>
    </row>
    <row r="425" spans="1:20" s="99" customFormat="1" x14ac:dyDescent="0.2">
      <c r="B425" s="113" t="s">
        <v>10</v>
      </c>
      <c r="C425" s="94">
        <v>11860546.5873535</v>
      </c>
      <c r="D425" s="114">
        <f t="shared" si="250"/>
        <v>1.3404609302358983E-2</v>
      </c>
      <c r="E425" s="95">
        <f t="shared" si="254"/>
        <v>11673740.276405543</v>
      </c>
      <c r="F425" s="115">
        <f t="shared" si="244"/>
        <v>1.3332395454025203E-2</v>
      </c>
      <c r="G425" s="95">
        <f t="shared" si="251"/>
        <v>11279534.826145496</v>
      </c>
      <c r="H425" s="115">
        <f t="shared" si="245"/>
        <v>1.3404609302358761E-2</v>
      </c>
      <c r="I425" s="112"/>
      <c r="J425" s="95">
        <f t="shared" si="252"/>
        <v>5521208.0722880671</v>
      </c>
      <c r="K425" s="115">
        <f t="shared" si="246"/>
        <v>1.3404609302358761E-2</v>
      </c>
      <c r="L425" s="141"/>
      <c r="M425" s="141"/>
      <c r="N425" s="103">
        <f t="shared" si="247"/>
        <v>0.4655104241296219</v>
      </c>
      <c r="O425" s="104">
        <f t="shared" si="248"/>
        <v>4.898692964348849E-2</v>
      </c>
      <c r="P425" s="112"/>
      <c r="Q425" s="117">
        <f t="shared" si="253"/>
        <v>0.4655104241296219</v>
      </c>
      <c r="R425" s="162"/>
      <c r="T425" s="117">
        <f t="shared" si="249"/>
        <v>4.8986929643488428E-2</v>
      </c>
    </row>
    <row r="426" spans="1:20" s="99" customFormat="1" x14ac:dyDescent="0.2">
      <c r="B426" s="113" t="s">
        <v>11</v>
      </c>
      <c r="C426" s="94">
        <v>11140899.850658268</v>
      </c>
      <c r="D426" s="114">
        <f t="shared" si="250"/>
        <v>1.3505008600329216E-2</v>
      </c>
      <c r="E426" s="95">
        <f t="shared" si="254"/>
        <v>10797318.139399614</v>
      </c>
      <c r="F426" s="115">
        <f t="shared" si="244"/>
        <v>1.3453666939238662E-2</v>
      </c>
      <c r="G426" s="95">
        <f t="shared" si="251"/>
        <v>10594823.633884063</v>
      </c>
      <c r="H426" s="115">
        <f t="shared" si="245"/>
        <v>1.3505008600329216E-2</v>
      </c>
      <c r="I426" s="112"/>
      <c r="J426" s="95">
        <f t="shared" si="252"/>
        <v>5318713.5667725168</v>
      </c>
      <c r="K426" s="115">
        <f t="shared" si="246"/>
        <v>1.3505008600328994E-2</v>
      </c>
      <c r="L426" s="141"/>
      <c r="M426" s="141"/>
      <c r="N426" s="103">
        <f t="shared" si="247"/>
        <v>0.47740430648052695</v>
      </c>
      <c r="O426" s="104">
        <f t="shared" si="248"/>
        <v>4.9015449747709515E-2</v>
      </c>
      <c r="P426" s="112"/>
      <c r="Q426" s="117">
        <f t="shared" si="253"/>
        <v>0.47740430648052701</v>
      </c>
      <c r="R426" s="162"/>
      <c r="T426" s="117">
        <f t="shared" si="249"/>
        <v>4.9015449747709543E-2</v>
      </c>
    </row>
    <row r="427" spans="1:20" s="99" customFormat="1" x14ac:dyDescent="0.2">
      <c r="B427" s="125" t="s">
        <v>12</v>
      </c>
      <c r="C427" s="94">
        <v>9342124.5697707664</v>
      </c>
      <c r="D427" s="114">
        <f t="shared" si="250"/>
        <v>1.4101666499595433E-2</v>
      </c>
      <c r="E427" s="95">
        <f t="shared" si="254"/>
        <v>9481326.2551834323</v>
      </c>
      <c r="F427" s="115">
        <f t="shared" si="244"/>
        <v>1.3766874475394264E-2</v>
      </c>
      <c r="G427" s="95">
        <f t="shared" si="251"/>
        <v>8935244.4839753173</v>
      </c>
      <c r="H427" s="115">
        <f t="shared" si="245"/>
        <v>1.4101666499595211E-2</v>
      </c>
      <c r="I427" s="112"/>
      <c r="J427" s="95">
        <f t="shared" si="252"/>
        <v>4772631.7955644028</v>
      </c>
      <c r="K427" s="115">
        <f t="shared" si="246"/>
        <v>1.4101666499595433E-2</v>
      </c>
      <c r="L427" s="141"/>
      <c r="M427" s="141"/>
      <c r="N427" s="103">
        <f t="shared" si="247"/>
        <v>0.51087220684336387</v>
      </c>
      <c r="O427" s="104">
        <f t="shared" si="248"/>
        <v>4.3553271288206873E-2</v>
      </c>
      <c r="P427" s="112"/>
      <c r="Q427" s="117">
        <f t="shared" si="253"/>
        <v>0.51087220684336387</v>
      </c>
      <c r="R427" s="162"/>
      <c r="T427" s="117">
        <f t="shared" si="249"/>
        <v>4.355327128820681E-2</v>
      </c>
    </row>
    <row r="428" spans="1:20" s="99" customFormat="1" x14ac:dyDescent="0.2">
      <c r="B428" s="113" t="s">
        <v>13</v>
      </c>
      <c r="C428" s="94">
        <v>9621788.8050538916</v>
      </c>
      <c r="D428" s="114">
        <f t="shared" si="250"/>
        <v>1.4158377429093649E-2</v>
      </c>
      <c r="E428" s="95">
        <f t="shared" si="254"/>
        <v>9345922.4709323365</v>
      </c>
      <c r="F428" s="115">
        <f t="shared" si="244"/>
        <v>1.4129416372282932E-2</v>
      </c>
      <c r="G428" s="95">
        <f t="shared" si="251"/>
        <v>9161593.554998396</v>
      </c>
      <c r="H428" s="115">
        <f t="shared" si="245"/>
        <v>1.4158377429093649E-2</v>
      </c>
      <c r="I428" s="112"/>
      <c r="J428" s="95">
        <f t="shared" si="252"/>
        <v>4588302.8796304632</v>
      </c>
      <c r="K428" s="115">
        <f t="shared" si="246"/>
        <v>1.4158377429093871E-2</v>
      </c>
      <c r="L428" s="141"/>
      <c r="M428" s="141"/>
      <c r="N428" s="103">
        <f t="shared" si="247"/>
        <v>0.47686588976266397</v>
      </c>
      <c r="O428" s="104">
        <f t="shared" si="248"/>
        <v>4.7828450549005593E-2</v>
      </c>
      <c r="P428" s="112"/>
      <c r="Q428" s="117">
        <f t="shared" si="253"/>
        <v>0.47686588976266392</v>
      </c>
      <c r="R428" s="162"/>
      <c r="T428" s="117">
        <f t="shared" si="249"/>
        <v>4.7828450549005537E-2</v>
      </c>
    </row>
    <row r="429" spans="1:20" s="99" customFormat="1" x14ac:dyDescent="0.2">
      <c r="A429" s="142"/>
      <c r="B429" s="143" t="s">
        <v>96</v>
      </c>
      <c r="C429" s="144">
        <f>SUM(C417:C428)</f>
        <v>128734490.42039941</v>
      </c>
      <c r="D429" s="145">
        <f t="shared" si="250"/>
        <v>1.3414015473250496E-2</v>
      </c>
      <c r="E429" s="144">
        <f>SUM(E417:E428)</f>
        <v>122579364.20342743</v>
      </c>
      <c r="F429" s="146">
        <f>(E429/E415)-1</f>
        <v>1.3324865673764119E-2</v>
      </c>
      <c r="G429" s="144">
        <f>SUM(G417:G428)</f>
        <v>122643420.19840279</v>
      </c>
      <c r="H429" s="146">
        <f t="shared" si="245"/>
        <v>1.3414363423811304E-2</v>
      </c>
      <c r="I429" s="142"/>
      <c r="J429" s="147">
        <f>SUM(J417:J428)</f>
        <v>57659950.967085518</v>
      </c>
      <c r="K429" s="146">
        <f t="shared" si="246"/>
        <v>1.3432556590210032E-2</v>
      </c>
      <c r="L429" s="165"/>
      <c r="M429" s="146"/>
      <c r="N429" s="110">
        <f t="shared" si="247"/>
        <v>0.4478982344109132</v>
      </c>
      <c r="O429" s="127">
        <f>AVERAGE(O417:O428)</f>
        <v>4.7369385243249455E-2</v>
      </c>
      <c r="P429" s="142"/>
      <c r="Q429" s="148"/>
      <c r="R429" s="148"/>
      <c r="S429" s="142"/>
      <c r="T429" s="152">
        <f>AVERAGE(T417:T428)</f>
        <v>4.7369385243249428E-2</v>
      </c>
    </row>
    <row r="430" spans="1:20" s="99" customFormat="1" x14ac:dyDescent="0.2">
      <c r="A430" s="112"/>
      <c r="C430" s="137"/>
      <c r="D430" s="111"/>
      <c r="E430" s="137"/>
      <c r="Q430" s="112"/>
      <c r="R430" s="112"/>
    </row>
    <row r="431" spans="1:20" s="99" customFormat="1" x14ac:dyDescent="0.2">
      <c r="A431" s="99">
        <v>2027</v>
      </c>
      <c r="B431" s="113" t="s">
        <v>2</v>
      </c>
      <c r="C431" s="94">
        <v>9760614.896514602</v>
      </c>
      <c r="D431" s="114">
        <f>(C431/C417)-1</f>
        <v>1.8322836750422677E-2</v>
      </c>
      <c r="E431" s="95">
        <f>(G431+J428-J431)</f>
        <v>9883345.5244985763</v>
      </c>
      <c r="F431" s="115">
        <f t="shared" ref="F431:F442" si="255">(E431/E417)-1</f>
        <v>1.6385258285248616E-2</v>
      </c>
      <c r="G431" s="95">
        <f>+(C431-(C431*T431))</f>
        <v>9267677.1786260102</v>
      </c>
      <c r="H431" s="115">
        <f t="shared" ref="H431:H443" si="256">(G431/G417)-1</f>
        <v>1.8322836750422455E-2</v>
      </c>
      <c r="I431" s="112"/>
      <c r="J431" s="95">
        <f>+C431*Q431</f>
        <v>3972634.5337578976</v>
      </c>
      <c r="K431" s="115">
        <f t="shared" ref="K431:K443" si="257">(J431/J417)-1</f>
        <v>1.8322836750422455E-2</v>
      </c>
      <c r="L431" s="141"/>
      <c r="M431" s="141"/>
      <c r="N431" s="103">
        <f t="shared" ref="N431:N443" si="258">(J431/C431)</f>
        <v>0.40700658471593604</v>
      </c>
      <c r="O431" s="104">
        <f t="shared" ref="O431:O442" si="259">(C431-G431)/C431</f>
        <v>5.0502731960525758E-2</v>
      </c>
      <c r="P431" s="112"/>
      <c r="Q431" s="117">
        <f>+Q417</f>
        <v>0.40700658471593604</v>
      </c>
      <c r="R431" s="162"/>
      <c r="T431" s="117">
        <f t="shared" ref="T431:T442" si="260">+T417</f>
        <v>5.0502731960525703E-2</v>
      </c>
    </row>
    <row r="432" spans="1:20" s="99" customFormat="1" x14ac:dyDescent="0.2">
      <c r="B432" s="113" t="s">
        <v>3</v>
      </c>
      <c r="C432" s="94">
        <v>8800503.9599072039</v>
      </c>
      <c r="D432" s="114">
        <f t="shared" ref="D432:D443" si="261">(C432/C418)-1</f>
        <v>1.8739950645701553E-2</v>
      </c>
      <c r="E432" s="95">
        <f>(G432+J431-J432)</f>
        <v>8893449.9114358313</v>
      </c>
      <c r="F432" s="115">
        <f t="shared" si="255"/>
        <v>1.855358691014497E-2</v>
      </c>
      <c r="G432" s="95">
        <f t="shared" ref="G432:G442" si="262">+(C432-(C432*T432))</f>
        <v>8358720.0970987845</v>
      </c>
      <c r="H432" s="115">
        <f t="shared" si="256"/>
        <v>1.8739950645701331E-2</v>
      </c>
      <c r="I432" s="112"/>
      <c r="J432" s="95">
        <f t="shared" ref="J432:J442" si="263">+C432*Q432</f>
        <v>3437904.7194208507</v>
      </c>
      <c r="K432" s="115">
        <f t="shared" si="257"/>
        <v>1.8739950645701553E-2</v>
      </c>
      <c r="L432" s="141"/>
      <c r="M432" s="141"/>
      <c r="N432" s="103">
        <f t="shared" si="258"/>
        <v>0.39064861911125159</v>
      </c>
      <c r="O432" s="104">
        <f t="shared" si="259"/>
        <v>5.019983682992147E-2</v>
      </c>
      <c r="P432" s="112"/>
      <c r="Q432" s="117">
        <f t="shared" ref="Q432:Q442" si="264">+Q418</f>
        <v>0.39064861911125159</v>
      </c>
      <c r="R432" s="162"/>
      <c r="T432" s="117">
        <f t="shared" si="260"/>
        <v>5.0199836829921421E-2</v>
      </c>
    </row>
    <row r="433" spans="1:20" s="99" customFormat="1" x14ac:dyDescent="0.2">
      <c r="B433" s="113" t="s">
        <v>4</v>
      </c>
      <c r="C433" s="94">
        <v>9912148.0979420487</v>
      </c>
      <c r="D433" s="114">
        <f t="shared" si="261"/>
        <v>1.8058835733461231E-2</v>
      </c>
      <c r="E433" s="95">
        <f t="shared" ref="E433:E442" si="265">(G433+J432-J433)</f>
        <v>8911667.5338099636</v>
      </c>
      <c r="F433" s="115">
        <f t="shared" si="255"/>
        <v>1.8321485378528513E-2</v>
      </c>
      <c r="G433" s="95">
        <f t="shared" si="262"/>
        <v>9423524.1624358967</v>
      </c>
      <c r="H433" s="115">
        <f t="shared" si="256"/>
        <v>1.8058835733461231E-2</v>
      </c>
      <c r="I433" s="112"/>
      <c r="J433" s="95">
        <f t="shared" si="263"/>
        <v>3949761.3480467843</v>
      </c>
      <c r="K433" s="115">
        <f t="shared" si="257"/>
        <v>1.8058835733461231E-2</v>
      </c>
      <c r="L433" s="141"/>
      <c r="M433" s="141"/>
      <c r="N433" s="103">
        <f t="shared" si="258"/>
        <v>0.39847682954483199</v>
      </c>
      <c r="O433" s="104">
        <f t="shared" si="259"/>
        <v>4.9295463574399144E-2</v>
      </c>
      <c r="P433" s="112"/>
      <c r="Q433" s="117">
        <f t="shared" si="264"/>
        <v>0.39847682954483199</v>
      </c>
      <c r="R433" s="162"/>
      <c r="T433" s="117">
        <f t="shared" si="260"/>
        <v>4.9295463574399137E-2</v>
      </c>
    </row>
    <row r="434" spans="1:20" s="99" customFormat="1" x14ac:dyDescent="0.2">
      <c r="B434" s="113" t="s">
        <v>5</v>
      </c>
      <c r="C434" s="94">
        <v>10205380.502452303</v>
      </c>
      <c r="D434" s="114">
        <f t="shared" si="261"/>
        <v>1.7799331422386766E-2</v>
      </c>
      <c r="E434" s="95">
        <f t="shared" si="265"/>
        <v>9222483.3505628072</v>
      </c>
      <c r="F434" s="115">
        <f t="shared" si="255"/>
        <v>1.791045449722195E-2</v>
      </c>
      <c r="G434" s="95">
        <f t="shared" si="262"/>
        <v>9739428.0722411983</v>
      </c>
      <c r="H434" s="115">
        <f t="shared" si="256"/>
        <v>1.7799331422386766E-2</v>
      </c>
      <c r="I434" s="112"/>
      <c r="J434" s="95">
        <f t="shared" si="263"/>
        <v>4466706.0697251754</v>
      </c>
      <c r="K434" s="115">
        <f t="shared" si="257"/>
        <v>1.7799331422386544E-2</v>
      </c>
      <c r="L434" s="141"/>
      <c r="M434" s="141"/>
      <c r="N434" s="103">
        <f t="shared" si="258"/>
        <v>0.43768148268963103</v>
      </c>
      <c r="O434" s="104">
        <f t="shared" si="259"/>
        <v>4.5657526448831413E-2</v>
      </c>
      <c r="P434" s="112"/>
      <c r="Q434" s="117">
        <f t="shared" si="264"/>
        <v>0.43768148268963103</v>
      </c>
      <c r="R434" s="162"/>
      <c r="T434" s="117">
        <f t="shared" si="260"/>
        <v>4.5657526448831441E-2</v>
      </c>
    </row>
    <row r="435" spans="1:20" s="99" customFormat="1" x14ac:dyDescent="0.2">
      <c r="B435" s="113" t="s">
        <v>6</v>
      </c>
      <c r="C435" s="94">
        <v>11573422.079670966</v>
      </c>
      <c r="D435" s="114">
        <f t="shared" si="261"/>
        <v>1.7074133535423641E-2</v>
      </c>
      <c r="E435" s="95">
        <f t="shared" si="265"/>
        <v>10379034.534069682</v>
      </c>
      <c r="F435" s="115">
        <f t="shared" si="255"/>
        <v>1.7386101922229669E-2</v>
      </c>
      <c r="G435" s="95">
        <f t="shared" si="262"/>
        <v>11068996.777248414</v>
      </c>
      <c r="H435" s="115">
        <f t="shared" si="256"/>
        <v>1.7074133535423641E-2</v>
      </c>
      <c r="I435" s="112"/>
      <c r="J435" s="95">
        <f t="shared" si="263"/>
        <v>5156668.312903909</v>
      </c>
      <c r="K435" s="115">
        <f t="shared" si="257"/>
        <v>1.7074133535423641E-2</v>
      </c>
      <c r="L435" s="141"/>
      <c r="M435" s="141"/>
      <c r="N435" s="103">
        <f t="shared" si="258"/>
        <v>0.44556124173175526</v>
      </c>
      <c r="O435" s="104">
        <f t="shared" si="259"/>
        <v>4.3584801362130249E-2</v>
      </c>
      <c r="P435" s="112"/>
      <c r="Q435" s="117">
        <f t="shared" si="264"/>
        <v>0.44556124173175526</v>
      </c>
      <c r="R435" s="162"/>
      <c r="T435" s="117">
        <f t="shared" si="260"/>
        <v>4.3584801362130311E-2</v>
      </c>
    </row>
    <row r="436" spans="1:20" s="99" customFormat="1" x14ac:dyDescent="0.2">
      <c r="B436" s="113" t="s">
        <v>7</v>
      </c>
      <c r="C436" s="94">
        <v>12092262.630041448</v>
      </c>
      <c r="D436" s="114">
        <f t="shared" si="261"/>
        <v>1.6931795909937097E-2</v>
      </c>
      <c r="E436" s="95">
        <f t="shared" si="265"/>
        <v>11304395.346362893</v>
      </c>
      <c r="F436" s="115">
        <f t="shared" si="255"/>
        <v>1.6996720395869858E-2</v>
      </c>
      <c r="G436" s="95">
        <f t="shared" si="262"/>
        <v>11557969.310111502</v>
      </c>
      <c r="H436" s="115">
        <f t="shared" si="256"/>
        <v>1.6931795909937097E-2</v>
      </c>
      <c r="I436" s="112"/>
      <c r="J436" s="95">
        <f t="shared" si="263"/>
        <v>5410242.2766525196</v>
      </c>
      <c r="K436" s="115">
        <f t="shared" si="257"/>
        <v>1.6931795909936875E-2</v>
      </c>
      <c r="L436" s="141"/>
      <c r="M436" s="141"/>
      <c r="N436" s="103">
        <f t="shared" si="258"/>
        <v>0.44741356040444974</v>
      </c>
      <c r="O436" s="104">
        <f t="shared" si="259"/>
        <v>4.4184726736133981E-2</v>
      </c>
      <c r="P436" s="112"/>
      <c r="Q436" s="117">
        <f t="shared" si="264"/>
        <v>0.44741356040444974</v>
      </c>
      <c r="R436" s="162"/>
      <c r="T436" s="117">
        <f t="shared" si="260"/>
        <v>4.4184726736133953E-2</v>
      </c>
    </row>
    <row r="437" spans="1:20" s="99" customFormat="1" x14ac:dyDescent="0.2">
      <c r="B437" s="113" t="s">
        <v>8</v>
      </c>
      <c r="C437" s="94">
        <v>12854205.298733758</v>
      </c>
      <c r="D437" s="114">
        <f t="shared" si="261"/>
        <v>1.6532896065875491E-2</v>
      </c>
      <c r="E437" s="95">
        <f t="shared" si="265"/>
        <v>11964204.668394087</v>
      </c>
      <c r="F437" s="115">
        <f t="shared" si="255"/>
        <v>1.6713240772437299E-2</v>
      </c>
      <c r="G437" s="95">
        <f t="shared" si="262"/>
        <v>12256009.959406342</v>
      </c>
      <c r="H437" s="115">
        <f t="shared" si="256"/>
        <v>1.6532896065875491E-2</v>
      </c>
      <c r="I437" s="112"/>
      <c r="J437" s="95">
        <f t="shared" si="263"/>
        <v>5702047.5676647741</v>
      </c>
      <c r="K437" s="115">
        <f t="shared" si="257"/>
        <v>1.6532896065875269E-2</v>
      </c>
      <c r="L437" s="141"/>
      <c r="M437" s="141"/>
      <c r="N437" s="103">
        <f t="shared" si="258"/>
        <v>0.44359393950448817</v>
      </c>
      <c r="O437" s="104">
        <f t="shared" si="259"/>
        <v>4.6536936778685374E-2</v>
      </c>
      <c r="P437" s="112"/>
      <c r="Q437" s="117">
        <f t="shared" si="264"/>
        <v>0.44359393950448822</v>
      </c>
      <c r="R437" s="162"/>
      <c r="T437" s="117">
        <f t="shared" si="260"/>
        <v>4.6536936778685332E-2</v>
      </c>
    </row>
    <row r="438" spans="1:20" s="99" customFormat="1" x14ac:dyDescent="0.2">
      <c r="B438" s="113" t="s">
        <v>9</v>
      </c>
      <c r="C438" s="94">
        <v>13078584.155070802</v>
      </c>
      <c r="D438" s="114">
        <f t="shared" si="261"/>
        <v>1.6436989249491774E-2</v>
      </c>
      <c r="E438" s="95">
        <f t="shared" si="265"/>
        <v>12126004.716740908</v>
      </c>
      <c r="F438" s="115">
        <f t="shared" si="255"/>
        <v>1.6482085545202363E-2</v>
      </c>
      <c r="G438" s="95">
        <f t="shared" si="262"/>
        <v>12436602.26010067</v>
      </c>
      <c r="H438" s="115">
        <f t="shared" si="256"/>
        <v>1.6436989249491774E-2</v>
      </c>
      <c r="I438" s="112"/>
      <c r="J438" s="95">
        <f t="shared" si="263"/>
        <v>6012645.1110245343</v>
      </c>
      <c r="K438" s="115">
        <f t="shared" si="257"/>
        <v>1.6436989249491774E-2</v>
      </c>
      <c r="L438" s="141"/>
      <c r="M438" s="141"/>
      <c r="N438" s="103">
        <f t="shared" si="258"/>
        <v>0.45973211165165179</v>
      </c>
      <c r="O438" s="104">
        <f t="shared" si="259"/>
        <v>4.9086497999955458E-2</v>
      </c>
      <c r="P438" s="112"/>
      <c r="Q438" s="117">
        <f t="shared" si="264"/>
        <v>0.45973211165165184</v>
      </c>
      <c r="R438" s="162"/>
      <c r="T438" s="117">
        <f t="shared" si="260"/>
        <v>4.9086497999955465E-2</v>
      </c>
    </row>
    <row r="439" spans="1:20" s="99" customFormat="1" x14ac:dyDescent="0.2">
      <c r="B439" s="113" t="s">
        <v>10</v>
      </c>
      <c r="C439" s="94">
        <v>12058077.29045048</v>
      </c>
      <c r="D439" s="114">
        <f t="shared" si="261"/>
        <v>1.6654435075327934E-2</v>
      </c>
      <c r="E439" s="95">
        <f t="shared" si="265"/>
        <v>11866873.543946603</v>
      </c>
      <c r="F439" s="115">
        <f t="shared" si="255"/>
        <v>1.654424914107544E-2</v>
      </c>
      <c r="G439" s="95">
        <f t="shared" si="262"/>
        <v>11467389.106587436</v>
      </c>
      <c r="H439" s="115">
        <f t="shared" si="256"/>
        <v>1.6654435075327934E-2</v>
      </c>
      <c r="I439" s="112"/>
      <c r="J439" s="95">
        <f t="shared" si="263"/>
        <v>5613160.6736653652</v>
      </c>
      <c r="K439" s="115">
        <f t="shared" si="257"/>
        <v>1.6654435075327934E-2</v>
      </c>
      <c r="L439" s="141"/>
      <c r="M439" s="141"/>
      <c r="N439" s="103">
        <f t="shared" si="258"/>
        <v>0.4655104241296219</v>
      </c>
      <c r="O439" s="104">
        <f t="shared" si="259"/>
        <v>4.8986929643488476E-2</v>
      </c>
      <c r="P439" s="112"/>
      <c r="Q439" s="117">
        <f t="shared" si="264"/>
        <v>0.4655104241296219</v>
      </c>
      <c r="R439" s="162"/>
      <c r="T439" s="117">
        <f t="shared" si="260"/>
        <v>4.8986929643488428E-2</v>
      </c>
    </row>
    <row r="440" spans="1:20" s="99" customFormat="1" x14ac:dyDescent="0.2">
      <c r="B440" s="113" t="s">
        <v>11</v>
      </c>
      <c r="C440" s="94">
        <v>11327047.139879858</v>
      </c>
      <c r="D440" s="114">
        <f t="shared" si="261"/>
        <v>1.6708460870922481E-2</v>
      </c>
      <c r="E440" s="95">
        <f t="shared" si="265"/>
        <v>10977426.419383924</v>
      </c>
      <c r="F440" s="115">
        <f t="shared" si="255"/>
        <v>1.6680834783138643E-2</v>
      </c>
      <c r="G440" s="95">
        <f t="shared" si="262"/>
        <v>10771846.830005139</v>
      </c>
      <c r="H440" s="115">
        <f t="shared" si="256"/>
        <v>1.6708460870922481E-2</v>
      </c>
      <c r="I440" s="112"/>
      <c r="J440" s="95">
        <f t="shared" si="263"/>
        <v>5407581.0842865808</v>
      </c>
      <c r="K440" s="115">
        <f t="shared" si="257"/>
        <v>1.6708460870922703E-2</v>
      </c>
      <c r="L440" s="141"/>
      <c r="M440" s="141"/>
      <c r="N440" s="103">
        <f t="shared" si="258"/>
        <v>0.47740430648052701</v>
      </c>
      <c r="O440" s="104">
        <f t="shared" si="259"/>
        <v>4.9015449747709605E-2</v>
      </c>
      <c r="P440" s="112"/>
      <c r="Q440" s="117">
        <f t="shared" si="264"/>
        <v>0.47740430648052701</v>
      </c>
      <c r="R440" s="162"/>
      <c r="T440" s="117">
        <f t="shared" si="260"/>
        <v>4.9015449747709543E-2</v>
      </c>
    </row>
    <row r="441" spans="1:20" s="99" customFormat="1" x14ac:dyDescent="0.2">
      <c r="B441" s="125" t="s">
        <v>12</v>
      </c>
      <c r="C441" s="94">
        <v>9505157.3473869972</v>
      </c>
      <c r="D441" s="114">
        <f t="shared" si="261"/>
        <v>1.7451359848462245E-2</v>
      </c>
      <c r="E441" s="95">
        <f t="shared" si="265"/>
        <v>9642837.0246327296</v>
      </c>
      <c r="F441" s="115">
        <f t="shared" si="255"/>
        <v>1.7034617848004086E-2</v>
      </c>
      <c r="G441" s="95">
        <f t="shared" si="262"/>
        <v>9091176.650799159</v>
      </c>
      <c r="H441" s="115">
        <f t="shared" si="256"/>
        <v>1.7451359848462467E-2</v>
      </c>
      <c r="I441" s="112"/>
      <c r="J441" s="95">
        <f t="shared" si="263"/>
        <v>4855920.7104530102</v>
      </c>
      <c r="K441" s="115">
        <f t="shared" si="257"/>
        <v>1.7451359848462245E-2</v>
      </c>
      <c r="L441" s="141"/>
      <c r="M441" s="141"/>
      <c r="N441" s="103">
        <f t="shared" si="258"/>
        <v>0.51087220684336387</v>
      </c>
      <c r="O441" s="104">
        <f t="shared" si="259"/>
        <v>4.3553271288206824E-2</v>
      </c>
      <c r="P441" s="112"/>
      <c r="Q441" s="117">
        <f t="shared" si="264"/>
        <v>0.51087220684336387</v>
      </c>
      <c r="R441" s="162"/>
      <c r="T441" s="117">
        <f t="shared" si="260"/>
        <v>4.355327128820681E-2</v>
      </c>
    </row>
    <row r="442" spans="1:20" s="99" customFormat="1" x14ac:dyDescent="0.2">
      <c r="B442" s="113" t="s">
        <v>13</v>
      </c>
      <c r="C442" s="94">
        <v>9786970.100326512</v>
      </c>
      <c r="D442" s="114">
        <f t="shared" si="261"/>
        <v>1.716742059292109E-2</v>
      </c>
      <c r="E442" s="95">
        <f t="shared" si="265"/>
        <v>9507722.9903386701</v>
      </c>
      <c r="F442" s="115">
        <f t="shared" si="255"/>
        <v>1.7312418320349243E-2</v>
      </c>
      <c r="G442" s="95">
        <f t="shared" si="262"/>
        <v>9318874.4848584495</v>
      </c>
      <c r="H442" s="115">
        <f t="shared" si="256"/>
        <v>1.716742059292109E-2</v>
      </c>
      <c r="I442" s="112"/>
      <c r="J442" s="95">
        <f t="shared" si="263"/>
        <v>4667072.2049727906</v>
      </c>
      <c r="K442" s="115">
        <f t="shared" si="257"/>
        <v>1.716742059292109E-2</v>
      </c>
      <c r="L442" s="141"/>
      <c r="M442" s="141"/>
      <c r="N442" s="103">
        <f t="shared" si="258"/>
        <v>0.47686588976266392</v>
      </c>
      <c r="O442" s="104">
        <f t="shared" si="259"/>
        <v>4.7828450549005551E-2</v>
      </c>
      <c r="P442" s="112"/>
      <c r="Q442" s="117">
        <f t="shared" si="264"/>
        <v>0.47686588976266392</v>
      </c>
      <c r="R442" s="162"/>
      <c r="T442" s="117">
        <f t="shared" si="260"/>
        <v>4.7828450549005537E-2</v>
      </c>
    </row>
    <row r="443" spans="1:20" s="99" customFormat="1" x14ac:dyDescent="0.2">
      <c r="A443" s="142"/>
      <c r="B443" s="143" t="s">
        <v>96</v>
      </c>
      <c r="C443" s="144">
        <f>SUM(C431:C442)</f>
        <v>130954373.49837697</v>
      </c>
      <c r="D443" s="145">
        <f t="shared" si="261"/>
        <v>1.7243887560577154E-2</v>
      </c>
      <c r="E443" s="144">
        <f>SUM(E431:E442)</f>
        <v>124679445.56417669</v>
      </c>
      <c r="F443" s="146">
        <f>(E443/E429)-1</f>
        <v>1.7132421712222845E-2</v>
      </c>
      <c r="G443" s="144">
        <f>SUM(G431:G442)</f>
        <v>124758214.88951901</v>
      </c>
      <c r="H443" s="146">
        <f t="shared" si="256"/>
        <v>1.7243441904140289E-2</v>
      </c>
      <c r="I443" s="142"/>
      <c r="J443" s="147">
        <f>SUM(J431:J442)</f>
        <v>58652344.61257419</v>
      </c>
      <c r="K443" s="146">
        <f t="shared" si="257"/>
        <v>1.721114272287827E-2</v>
      </c>
      <c r="L443" s="165"/>
      <c r="M443" s="146"/>
      <c r="N443" s="110">
        <f t="shared" si="258"/>
        <v>0.4478838166737602</v>
      </c>
      <c r="O443" s="127">
        <f>AVERAGE(O431:O442)</f>
        <v>4.7369385243249441E-2</v>
      </c>
      <c r="P443" s="142"/>
      <c r="Q443" s="148"/>
      <c r="R443" s="148"/>
      <c r="S443" s="142"/>
      <c r="T443" s="152">
        <f>AVERAGE(T431:T442)</f>
        <v>4.7369385243249428E-2</v>
      </c>
    </row>
    <row r="444" spans="1:20" s="99" customFormat="1" x14ac:dyDescent="0.2">
      <c r="B444" s="113"/>
      <c r="C444" s="94"/>
      <c r="D444" s="114"/>
      <c r="E444" s="178"/>
      <c r="F444" s="115"/>
      <c r="Q444" s="117"/>
    </row>
    <row r="445" spans="1:20" s="99" customFormat="1" x14ac:dyDescent="0.2">
      <c r="A445" s="99">
        <v>2028</v>
      </c>
      <c r="B445" s="113" t="s">
        <v>2</v>
      </c>
      <c r="C445" s="94">
        <v>9931782.3487831522</v>
      </c>
      <c r="D445" s="114">
        <f>(C445/C431)-1</f>
        <v>1.7536543966064189E-2</v>
      </c>
      <c r="E445" s="95">
        <f>(G445+J442-J445)</f>
        <v>10054971.597984819</v>
      </c>
      <c r="F445" s="115">
        <f t="shared" ref="F445:F456" si="266">(E445/E431)-1</f>
        <v>1.7365179944465181E-2</v>
      </c>
      <c r="G445" s="95">
        <f>+(C445-(C445*T445))</f>
        <v>9430200.2069322765</v>
      </c>
      <c r="H445" s="115">
        <f t="shared" ref="H445:H457" si="267">(G445/G431)-1</f>
        <v>1.7536543966064411E-2</v>
      </c>
      <c r="I445" s="112"/>
      <c r="J445" s="95">
        <f>+C445*Q445</f>
        <v>4042300.8139202483</v>
      </c>
      <c r="K445" s="115">
        <f t="shared" ref="K445:K457" si="268">(J445/J431)-1</f>
        <v>1.7536543966064411E-2</v>
      </c>
      <c r="L445" s="141"/>
      <c r="M445" s="141"/>
      <c r="N445" s="103">
        <f t="shared" ref="N445:N457" si="269">(J445/C445)</f>
        <v>0.40700658471593604</v>
      </c>
      <c r="O445" s="104">
        <f t="shared" ref="O445:O456" si="270">(C445-G445)/C445</f>
        <v>5.0502731960525682E-2</v>
      </c>
      <c r="P445" s="112"/>
      <c r="Q445" s="117">
        <f>+Q431</f>
        <v>0.40700658471593604</v>
      </c>
      <c r="R445" s="162"/>
      <c r="T445" s="117">
        <f t="shared" ref="T445:T456" si="271">+T431</f>
        <v>5.0502731960525703E-2</v>
      </c>
    </row>
    <row r="446" spans="1:20" s="99" customFormat="1" x14ac:dyDescent="0.2">
      <c r="B446" s="113" t="s">
        <v>3</v>
      </c>
      <c r="C446" s="94">
        <v>9201536.7238606755</v>
      </c>
      <c r="D446" s="114">
        <f t="shared" ref="D446:D457" si="272">(C446/C432)-1</f>
        <v>4.5569295324503267E-2</v>
      </c>
      <c r="E446" s="95">
        <f>(G446+J445-J446)</f>
        <v>9187354.280780945</v>
      </c>
      <c r="F446" s="115">
        <f t="shared" si="266"/>
        <v>3.304728449273564E-2</v>
      </c>
      <c r="G446" s="95">
        <f t="shared" ref="G446:G456" si="273">+(C446-(C446*T446))</f>
        <v>8739621.0817383397</v>
      </c>
      <c r="H446" s="115">
        <f t="shared" si="267"/>
        <v>4.5569295324503267E-2</v>
      </c>
      <c r="I446" s="112"/>
      <c r="J446" s="95">
        <f t="shared" ref="J446:J456" si="274">+C446*Q446</f>
        <v>3594567.6148776431</v>
      </c>
      <c r="K446" s="115">
        <f t="shared" si="268"/>
        <v>4.5569295324503267E-2</v>
      </c>
      <c r="L446" s="141"/>
      <c r="M446" s="141"/>
      <c r="N446" s="103">
        <f t="shared" si="269"/>
        <v>0.39064861911125159</v>
      </c>
      <c r="O446" s="104">
        <f t="shared" si="270"/>
        <v>5.0199836829921435E-2</v>
      </c>
      <c r="P446" s="112"/>
      <c r="Q446" s="117">
        <f t="shared" ref="Q446:Q456" si="275">+Q432</f>
        <v>0.39064861911125159</v>
      </c>
      <c r="R446" s="162"/>
      <c r="T446" s="117">
        <f t="shared" si="271"/>
        <v>5.0199836829921421E-2</v>
      </c>
    </row>
    <row r="447" spans="1:20" s="99" customFormat="1" x14ac:dyDescent="0.2">
      <c r="B447" s="113" t="s">
        <v>4</v>
      </c>
      <c r="C447" s="94">
        <v>10084480.938630544</v>
      </c>
      <c r="D447" s="114">
        <f t="shared" si="272"/>
        <v>1.7386023593036759E-2</v>
      </c>
      <c r="E447" s="95">
        <f t="shared" ref="E447:E456" si="276">(G447+J446-J447)</f>
        <v>9163497.3987004124</v>
      </c>
      <c r="F447" s="115">
        <f t="shared" si="266"/>
        <v>2.8258444778716418E-2</v>
      </c>
      <c r="G447" s="95">
        <f t="shared" si="273"/>
        <v>9587361.7758535594</v>
      </c>
      <c r="H447" s="115">
        <f t="shared" si="267"/>
        <v>1.7386023593036759E-2</v>
      </c>
      <c r="I447" s="112"/>
      <c r="J447" s="95">
        <f t="shared" si="274"/>
        <v>4018431.9920307905</v>
      </c>
      <c r="K447" s="115">
        <f t="shared" si="268"/>
        <v>1.7386023593036759E-2</v>
      </c>
      <c r="L447" s="141"/>
      <c r="M447" s="141"/>
      <c r="N447" s="103">
        <f t="shared" si="269"/>
        <v>0.39847682954483199</v>
      </c>
      <c r="O447" s="104">
        <f t="shared" si="270"/>
        <v>4.9295463574399123E-2</v>
      </c>
      <c r="P447" s="112"/>
      <c r="Q447" s="117">
        <f t="shared" si="275"/>
        <v>0.39847682954483199</v>
      </c>
      <c r="R447" s="162"/>
      <c r="T447" s="117">
        <f t="shared" si="271"/>
        <v>4.9295463574399137E-2</v>
      </c>
    </row>
    <row r="448" spans="1:20" s="99" customFormat="1" x14ac:dyDescent="0.2">
      <c r="B448" s="113" t="s">
        <v>5</v>
      </c>
      <c r="C448" s="94">
        <v>10381375.229527147</v>
      </c>
      <c r="D448" s="114">
        <f t="shared" si="272"/>
        <v>1.724528811371151E-2</v>
      </c>
      <c r="E448" s="95">
        <f t="shared" si="276"/>
        <v>9382083.6046237089</v>
      </c>
      <c r="F448" s="115">
        <f t="shared" si="266"/>
        <v>1.7305561636081768E-2</v>
      </c>
      <c r="G448" s="95">
        <f t="shared" si="273"/>
        <v>9907387.3154097684</v>
      </c>
      <c r="H448" s="115">
        <f t="shared" si="267"/>
        <v>1.724528811371151E-2</v>
      </c>
      <c r="I448" s="112"/>
      <c r="J448" s="95">
        <f t="shared" si="274"/>
        <v>4543735.7028168505</v>
      </c>
      <c r="K448" s="115">
        <f t="shared" si="268"/>
        <v>1.724528811371151E-2</v>
      </c>
      <c r="L448" s="141"/>
      <c r="M448" s="141"/>
      <c r="N448" s="103">
        <f t="shared" si="269"/>
        <v>0.43768148268963103</v>
      </c>
      <c r="O448" s="104">
        <f t="shared" si="270"/>
        <v>4.565752644883142E-2</v>
      </c>
      <c r="P448" s="112"/>
      <c r="Q448" s="117">
        <f t="shared" si="275"/>
        <v>0.43768148268963103</v>
      </c>
      <c r="R448" s="162"/>
      <c r="T448" s="117">
        <f t="shared" si="271"/>
        <v>4.5657526448831441E-2</v>
      </c>
    </row>
    <row r="449" spans="1:20" s="99" customFormat="1" x14ac:dyDescent="0.2">
      <c r="B449" s="113" t="s">
        <v>6</v>
      </c>
      <c r="C449" s="94">
        <v>11765755.086550454</v>
      </c>
      <c r="D449" s="114">
        <f t="shared" si="272"/>
        <v>1.6618507953436445E-2</v>
      </c>
      <c r="E449" s="95">
        <f>(G449+J448-J449)</f>
        <v>10554318.244769393</v>
      </c>
      <c r="F449" s="115">
        <f t="shared" si="266"/>
        <v>1.6888248143344553E-2</v>
      </c>
      <c r="G449" s="95">
        <f t="shared" si="273"/>
        <v>11252946.988227678</v>
      </c>
      <c r="H449" s="115">
        <f t="shared" si="267"/>
        <v>1.6618507953436445E-2</v>
      </c>
      <c r="I449" s="112"/>
      <c r="J449" s="95">
        <f t="shared" si="274"/>
        <v>5242364.4462751355</v>
      </c>
      <c r="K449" s="115">
        <f t="shared" si="268"/>
        <v>1.6618507953436223E-2</v>
      </c>
      <c r="L449" s="141"/>
      <c r="M449" s="141"/>
      <c r="N449" s="103">
        <f t="shared" si="269"/>
        <v>0.44556124173175526</v>
      </c>
      <c r="O449" s="104">
        <f t="shared" si="270"/>
        <v>4.3584801362130256E-2</v>
      </c>
      <c r="P449" s="112"/>
      <c r="Q449" s="117">
        <f t="shared" si="275"/>
        <v>0.44556124173175526</v>
      </c>
      <c r="R449" s="162"/>
      <c r="T449" s="117">
        <f t="shared" si="271"/>
        <v>4.3584801362130311E-2</v>
      </c>
    </row>
    <row r="450" spans="1:20" s="99" customFormat="1" x14ac:dyDescent="0.2">
      <c r="B450" s="113" t="s">
        <v>7</v>
      </c>
      <c r="C450" s="94">
        <v>12292397.27510374</v>
      </c>
      <c r="D450" s="114">
        <f t="shared" si="272"/>
        <v>1.6550636649677708E-2</v>
      </c>
      <c r="E450" s="95">
        <f t="shared" si="276"/>
        <v>11491840.276086301</v>
      </c>
      <c r="F450" s="115">
        <f t="shared" si="266"/>
        <v>1.6581597155810535E-2</v>
      </c>
      <c r="G450" s="95">
        <f t="shared" si="273"/>
        <v>11749261.060571283</v>
      </c>
      <c r="H450" s="115">
        <f t="shared" si="267"/>
        <v>1.6550636649677708E-2</v>
      </c>
      <c r="I450" s="112"/>
      <c r="J450" s="95">
        <f t="shared" si="274"/>
        <v>5499785.2307601208</v>
      </c>
      <c r="K450" s="115">
        <f t="shared" si="268"/>
        <v>1.6550636649677708E-2</v>
      </c>
      <c r="L450" s="141"/>
      <c r="M450" s="141"/>
      <c r="N450" s="103">
        <f t="shared" si="269"/>
        <v>0.44741356040444974</v>
      </c>
      <c r="O450" s="104">
        <f t="shared" si="270"/>
        <v>4.4184726736134029E-2</v>
      </c>
      <c r="P450" s="112"/>
      <c r="Q450" s="117">
        <f t="shared" si="275"/>
        <v>0.44741356040444974</v>
      </c>
      <c r="R450" s="162"/>
      <c r="T450" s="117">
        <f t="shared" si="271"/>
        <v>4.4184726736133953E-2</v>
      </c>
    </row>
    <row r="451" spans="1:20" s="99" customFormat="1" x14ac:dyDescent="0.2">
      <c r="B451" s="113" t="s">
        <v>8</v>
      </c>
      <c r="C451" s="94">
        <v>13062740.851280397</v>
      </c>
      <c r="D451" s="114">
        <f t="shared" si="272"/>
        <v>1.6223138474938059E-2</v>
      </c>
      <c r="E451" s="95">
        <f t="shared" si="276"/>
        <v>12160073.461942449</v>
      </c>
      <c r="F451" s="115">
        <f t="shared" si="266"/>
        <v>1.6371233941340879E-2</v>
      </c>
      <c r="G451" s="95">
        <f t="shared" si="273"/>
        <v>12454840.906128012</v>
      </c>
      <c r="H451" s="115">
        <f t="shared" si="267"/>
        <v>1.6223138474938059E-2</v>
      </c>
      <c r="I451" s="112"/>
      <c r="J451" s="95">
        <f t="shared" si="274"/>
        <v>5794552.6749456832</v>
      </c>
      <c r="K451" s="115">
        <f t="shared" si="268"/>
        <v>1.6223138474938059E-2</v>
      </c>
      <c r="L451" s="141"/>
      <c r="M451" s="141"/>
      <c r="N451" s="103">
        <f t="shared" si="269"/>
        <v>0.44359393950448822</v>
      </c>
      <c r="O451" s="104">
        <f t="shared" si="270"/>
        <v>4.6536936778685263E-2</v>
      </c>
      <c r="P451" s="112"/>
      <c r="Q451" s="117">
        <f t="shared" si="275"/>
        <v>0.44359393950448822</v>
      </c>
      <c r="R451" s="162"/>
      <c r="T451" s="117">
        <f t="shared" si="271"/>
        <v>4.6536936778685332E-2</v>
      </c>
    </row>
    <row r="452" spans="1:20" s="99" customFormat="1" x14ac:dyDescent="0.2">
      <c r="B452" s="113" t="s">
        <v>9</v>
      </c>
      <c r="C452" s="94">
        <v>13291065.758082805</v>
      </c>
      <c r="D452" s="114">
        <f t="shared" si="272"/>
        <v>1.6246529478469496E-2</v>
      </c>
      <c r="E452" s="95">
        <f t="shared" si="276"/>
        <v>12322876.833212711</v>
      </c>
      <c r="F452" s="115">
        <f t="shared" si="266"/>
        <v>1.6235530256722086E-2</v>
      </c>
      <c r="G452" s="95">
        <f t="shared" si="273"/>
        <v>12638653.885331398</v>
      </c>
      <c r="H452" s="115">
        <f t="shared" si="267"/>
        <v>1.6246529478469718E-2</v>
      </c>
      <c r="I452" s="112"/>
      <c r="J452" s="95">
        <f t="shared" si="274"/>
        <v>6110329.7270643711</v>
      </c>
      <c r="K452" s="115">
        <f t="shared" si="268"/>
        <v>1.6246529478469718E-2</v>
      </c>
      <c r="L452" s="141"/>
      <c r="M452" s="141"/>
      <c r="N452" s="103">
        <f t="shared" si="269"/>
        <v>0.45973211165165184</v>
      </c>
      <c r="O452" s="104">
        <f t="shared" si="270"/>
        <v>4.9086497999955403E-2</v>
      </c>
      <c r="P452" s="112"/>
      <c r="Q452" s="117">
        <f t="shared" si="275"/>
        <v>0.45973211165165184</v>
      </c>
      <c r="R452" s="162"/>
      <c r="T452" s="117">
        <f t="shared" si="271"/>
        <v>4.9086497999955465E-2</v>
      </c>
    </row>
    <row r="453" spans="1:20" s="99" customFormat="1" x14ac:dyDescent="0.2">
      <c r="B453" s="113" t="s">
        <v>10</v>
      </c>
      <c r="C453" s="94">
        <v>12258298.240389932</v>
      </c>
      <c r="D453" s="114">
        <f t="shared" si="272"/>
        <v>1.6604716085044435E-2</v>
      </c>
      <c r="E453" s="95">
        <f t="shared" si="276"/>
        <v>12061765.961012106</v>
      </c>
      <c r="F453" s="115">
        <f t="shared" si="266"/>
        <v>1.6423231977972685E-2</v>
      </c>
      <c r="G453" s="95">
        <f t="shared" si="273"/>
        <v>11657801.846939052</v>
      </c>
      <c r="H453" s="115">
        <f t="shared" si="267"/>
        <v>1.6604716085044435E-2</v>
      </c>
      <c r="I453" s="112"/>
      <c r="J453" s="95">
        <f t="shared" si="274"/>
        <v>5706365.6129913153</v>
      </c>
      <c r="K453" s="115">
        <f t="shared" si="268"/>
        <v>1.6604716085044435E-2</v>
      </c>
      <c r="L453" s="141"/>
      <c r="M453" s="141"/>
      <c r="N453" s="103">
        <f t="shared" si="269"/>
        <v>0.4655104241296219</v>
      </c>
      <c r="O453" s="104">
        <f t="shared" si="270"/>
        <v>4.8986929643488497E-2</v>
      </c>
      <c r="P453" s="112"/>
      <c r="Q453" s="117">
        <f t="shared" si="275"/>
        <v>0.4655104241296219</v>
      </c>
      <c r="R453" s="162"/>
      <c r="T453" s="117">
        <f t="shared" si="271"/>
        <v>4.8986929643488428E-2</v>
      </c>
    </row>
    <row r="454" spans="1:20" s="99" customFormat="1" x14ac:dyDescent="0.2">
      <c r="B454" s="113" t="s">
        <v>11</v>
      </c>
      <c r="C454" s="94">
        <v>11517352.304502986</v>
      </c>
      <c r="D454" s="114">
        <f t="shared" si="272"/>
        <v>1.6800951057500901E-2</v>
      </c>
      <c r="E454" s="95">
        <f t="shared" si="276"/>
        <v>11160756.124963121</v>
      </c>
      <c r="F454" s="115">
        <f t="shared" si="266"/>
        <v>1.6700608920090287E-2</v>
      </c>
      <c r="G454" s="95">
        <f t="shared" si="273"/>
        <v>10952824.101394953</v>
      </c>
      <c r="H454" s="115">
        <f t="shared" si="267"/>
        <v>1.6800951057501123E-2</v>
      </c>
      <c r="I454" s="112"/>
      <c r="J454" s="95">
        <f t="shared" si="274"/>
        <v>5498433.589423148</v>
      </c>
      <c r="K454" s="115">
        <f t="shared" si="268"/>
        <v>1.6800951057501123E-2</v>
      </c>
      <c r="L454" s="141"/>
      <c r="M454" s="141"/>
      <c r="N454" s="103">
        <f t="shared" si="269"/>
        <v>0.47740430648052701</v>
      </c>
      <c r="O454" s="104">
        <f t="shared" si="270"/>
        <v>4.901544974770957E-2</v>
      </c>
      <c r="P454" s="112"/>
      <c r="Q454" s="117">
        <f t="shared" si="275"/>
        <v>0.47740430648052701</v>
      </c>
      <c r="R454" s="162"/>
      <c r="T454" s="117">
        <f t="shared" si="271"/>
        <v>4.9015449747709543E-2</v>
      </c>
    </row>
    <row r="455" spans="1:20" s="99" customFormat="1" x14ac:dyDescent="0.2">
      <c r="B455" s="125" t="s">
        <v>12</v>
      </c>
      <c r="C455" s="94">
        <v>9673902.8620066885</v>
      </c>
      <c r="D455" s="114">
        <f t="shared" si="272"/>
        <v>1.7753047998314342E-2</v>
      </c>
      <c r="E455" s="95">
        <f t="shared" si="276"/>
        <v>9808878.2317634076</v>
      </c>
      <c r="F455" s="115">
        <f t="shared" si="266"/>
        <v>1.7219124071735648E-2</v>
      </c>
      <c r="G455" s="95">
        <f t="shared" si="273"/>
        <v>9252572.7462419514</v>
      </c>
      <c r="H455" s="115">
        <f t="shared" si="267"/>
        <v>1.7753047998314342E-2</v>
      </c>
      <c r="I455" s="112"/>
      <c r="J455" s="95">
        <f t="shared" si="274"/>
        <v>4942128.1039016908</v>
      </c>
      <c r="K455" s="115">
        <f t="shared" si="268"/>
        <v>1.7753047998314342E-2</v>
      </c>
      <c r="L455" s="141"/>
      <c r="M455" s="141"/>
      <c r="N455" s="103">
        <f t="shared" si="269"/>
        <v>0.51087220684336387</v>
      </c>
      <c r="O455" s="104">
        <f t="shared" si="270"/>
        <v>4.3553271288206762E-2</v>
      </c>
      <c r="P455" s="112"/>
      <c r="Q455" s="117">
        <f t="shared" si="275"/>
        <v>0.51087220684336387</v>
      </c>
      <c r="R455" s="162"/>
      <c r="T455" s="117">
        <f t="shared" si="271"/>
        <v>4.355327128820681E-2</v>
      </c>
    </row>
    <row r="456" spans="1:20" s="99" customFormat="1" x14ac:dyDescent="0.2">
      <c r="B456" s="113" t="s">
        <v>13</v>
      </c>
      <c r="C456" s="94">
        <v>9958731.4129948858</v>
      </c>
      <c r="D456" s="114">
        <f t="shared" si="272"/>
        <v>1.7549998713354942E-2</v>
      </c>
      <c r="E456" s="95">
        <f t="shared" si="276"/>
        <v>9675569.5078141242</v>
      </c>
      <c r="F456" s="115">
        <f t="shared" si="266"/>
        <v>1.7653702957691531E-2</v>
      </c>
      <c r="G456" s="95">
        <f t="shared" si="273"/>
        <v>9482420.720077632</v>
      </c>
      <c r="H456" s="115">
        <f t="shared" si="267"/>
        <v>1.7549998713354942E-2</v>
      </c>
      <c r="I456" s="112"/>
      <c r="J456" s="95">
        <f t="shared" si="274"/>
        <v>4748979.3161651976</v>
      </c>
      <c r="K456" s="115">
        <f t="shared" si="268"/>
        <v>1.7549998713354942E-2</v>
      </c>
      <c r="L456" s="141"/>
      <c r="M456" s="141"/>
      <c r="N456" s="103">
        <f t="shared" si="269"/>
        <v>0.47686588976266392</v>
      </c>
      <c r="O456" s="104">
        <f t="shared" si="270"/>
        <v>4.7828450549005523E-2</v>
      </c>
      <c r="P456" s="112"/>
      <c r="Q456" s="117">
        <f t="shared" si="275"/>
        <v>0.47686588976266392</v>
      </c>
      <c r="R456" s="162"/>
      <c r="T456" s="117">
        <f t="shared" si="271"/>
        <v>4.7828450549005537E-2</v>
      </c>
    </row>
    <row r="457" spans="1:20" s="99" customFormat="1" x14ac:dyDescent="0.2">
      <c r="A457" s="142"/>
      <c r="B457" s="143" t="s">
        <v>96</v>
      </c>
      <c r="C457" s="144">
        <f>SUM(C445:C456)</f>
        <v>133419419.03171343</v>
      </c>
      <c r="D457" s="145">
        <f t="shared" si="272"/>
        <v>1.8823697655023341E-2</v>
      </c>
      <c r="E457" s="144">
        <f>SUM(E445:E456)</f>
        <v>127023985.52365351</v>
      </c>
      <c r="F457" s="146">
        <f>(E457/E443)-1</f>
        <v>1.8804542712455463E-2</v>
      </c>
      <c r="G457" s="144">
        <f>SUM(G445:G456)</f>
        <v>127105892.63484591</v>
      </c>
      <c r="H457" s="146">
        <f t="shared" si="267"/>
        <v>1.8817820913884731E-2</v>
      </c>
      <c r="I457" s="142"/>
      <c r="J457" s="147">
        <f>SUM(J445:J456)</f>
        <v>59741974.825172201</v>
      </c>
      <c r="K457" s="146">
        <f t="shared" si="268"/>
        <v>1.8577777577273746E-2</v>
      </c>
      <c r="L457" s="165"/>
      <c r="M457" s="146"/>
      <c r="N457" s="110">
        <f t="shared" si="269"/>
        <v>0.44777570805470002</v>
      </c>
      <c r="O457" s="127">
        <f>AVERAGE(O445:O456)</f>
        <v>4.7369385243249414E-2</v>
      </c>
      <c r="P457" s="142"/>
      <c r="Q457" s="148"/>
      <c r="R457" s="148"/>
      <c r="S457" s="142"/>
      <c r="T457" s="152">
        <f>AVERAGE(T445:T456)</f>
        <v>4.7369385243249428E-2</v>
      </c>
    </row>
    <row r="458" spans="1:20" s="99" customFormat="1" x14ac:dyDescent="0.2">
      <c r="D458" s="111"/>
      <c r="E458" s="137"/>
      <c r="Q458" s="117"/>
    </row>
    <row r="459" spans="1:20" s="99" customFormat="1" x14ac:dyDescent="0.2">
      <c r="A459" s="99">
        <v>2029</v>
      </c>
      <c r="B459" s="113" t="s">
        <v>2</v>
      </c>
      <c r="C459" s="94">
        <v>10111352.322212759</v>
      </c>
      <c r="D459" s="114">
        <f>(C459/C445)-1</f>
        <v>1.8080337156362258E-2</v>
      </c>
      <c r="E459" s="95">
        <f>(G459+J456-J459)</f>
        <v>10234293.746767443</v>
      </c>
      <c r="F459" s="115">
        <f t="shared" ref="F459:F470" si="277">(E459/E445)-1</f>
        <v>1.7834177554371555E-2</v>
      </c>
      <c r="G459" s="95">
        <f>+(C459-(C459*T459))</f>
        <v>9600701.4061256088</v>
      </c>
      <c r="H459" s="115">
        <f t="shared" ref="H459:H471" si="278">(G459/G445)-1</f>
        <v>1.8080337156362258E-2</v>
      </c>
      <c r="I459" s="112"/>
      <c r="J459" s="95">
        <f>+C459*Q459</f>
        <v>4115386.9755233643</v>
      </c>
      <c r="K459" s="115">
        <f t="shared" ref="K459:K471" si="279">(J459/J445)-1</f>
        <v>1.8080337156362258E-2</v>
      </c>
      <c r="L459" s="141"/>
      <c r="M459" s="141"/>
      <c r="N459" s="103">
        <f t="shared" ref="N459:N471" si="280">(J459/C459)</f>
        <v>0.40700658471593604</v>
      </c>
      <c r="O459" s="104">
        <f t="shared" ref="O459:O470" si="281">(C459-G459)/C459</f>
        <v>5.0502731960525751E-2</v>
      </c>
      <c r="P459" s="112"/>
      <c r="Q459" s="117">
        <f>+Q445</f>
        <v>0.40700658471593604</v>
      </c>
      <c r="R459" s="162"/>
      <c r="T459" s="117">
        <f t="shared" ref="T459:T470" si="282">+T445</f>
        <v>5.0502731960525703E-2</v>
      </c>
    </row>
    <row r="460" spans="1:20" s="99" customFormat="1" x14ac:dyDescent="0.2">
      <c r="B460" s="113" t="s">
        <v>3</v>
      </c>
      <c r="C460" s="94">
        <v>9123462.541145511</v>
      </c>
      <c r="D460" s="114">
        <f t="shared" ref="D460:D471" si="283">(C460/C446)-1</f>
        <v>-8.4849069300249047E-3</v>
      </c>
      <c r="E460" s="95">
        <f>(G460+J459-J460)</f>
        <v>9216785.1425677445</v>
      </c>
      <c r="F460" s="115">
        <f t="shared" si="277"/>
        <v>3.2034099140343386E-3</v>
      </c>
      <c r="G460" s="95">
        <f t="shared" ref="G460:G470" si="284">+(C460-(C460*T460))</f>
        <v>8665466.2102561053</v>
      </c>
      <c r="H460" s="115">
        <f t="shared" si="278"/>
        <v>-8.4849069300250157E-3</v>
      </c>
      <c r="I460" s="112"/>
      <c r="J460" s="95">
        <f t="shared" ref="J460:J470" si="285">+C460*Q460</f>
        <v>3564068.0432117241</v>
      </c>
      <c r="K460" s="115">
        <f t="shared" si="279"/>
        <v>-8.4849069300250157E-3</v>
      </c>
      <c r="L460" s="141"/>
      <c r="M460" s="141"/>
      <c r="N460" s="103">
        <f t="shared" si="280"/>
        <v>0.39064861911125159</v>
      </c>
      <c r="O460" s="104">
        <f t="shared" si="281"/>
        <v>5.0199836829921504E-2</v>
      </c>
      <c r="P460" s="112"/>
      <c r="Q460" s="117">
        <f t="shared" ref="Q460:Q470" si="286">+Q446</f>
        <v>0.39064861911125159</v>
      </c>
      <c r="R460" s="162"/>
      <c r="T460" s="117">
        <f t="shared" si="282"/>
        <v>5.0199836829921421E-2</v>
      </c>
    </row>
    <row r="461" spans="1:20" s="99" customFormat="1" x14ac:dyDescent="0.2">
      <c r="B461" s="113" t="s">
        <v>4</v>
      </c>
      <c r="C461" s="94">
        <v>10265664.179298351</v>
      </c>
      <c r="D461" s="114">
        <f t="shared" si="283"/>
        <v>1.7966541041666284E-2</v>
      </c>
      <c r="E461" s="95">
        <f t="shared" ref="E461:E470" si="287">(G461+J460-J461)</f>
        <v>9233052.2325537018</v>
      </c>
      <c r="F461" s="115">
        <f t="shared" si="277"/>
        <v>7.5904243573150509E-3</v>
      </c>
      <c r="G461" s="95">
        <f t="shared" si="284"/>
        <v>9759613.5046807341</v>
      </c>
      <c r="H461" s="115">
        <f t="shared" si="278"/>
        <v>1.7966541041666284E-2</v>
      </c>
      <c r="I461" s="112"/>
      <c r="J461" s="95">
        <f t="shared" si="285"/>
        <v>4090629.3153387564</v>
      </c>
      <c r="K461" s="115">
        <f t="shared" si="279"/>
        <v>1.7966541041666284E-2</v>
      </c>
      <c r="L461" s="141"/>
      <c r="M461" s="141"/>
      <c r="N461" s="103">
        <f t="shared" si="280"/>
        <v>0.39847682954483199</v>
      </c>
      <c r="O461" s="104">
        <f t="shared" si="281"/>
        <v>4.92954635743992E-2</v>
      </c>
      <c r="P461" s="112"/>
      <c r="Q461" s="117">
        <f t="shared" si="286"/>
        <v>0.39847682954483199</v>
      </c>
      <c r="R461" s="162"/>
      <c r="T461" s="117">
        <f t="shared" si="282"/>
        <v>4.9295463574399137E-2</v>
      </c>
    </row>
    <row r="462" spans="1:20" s="99" customFormat="1" x14ac:dyDescent="0.2">
      <c r="B462" s="113" t="s">
        <v>5</v>
      </c>
      <c r="C462" s="94">
        <v>10566271.648731109</v>
      </c>
      <c r="D462" s="114">
        <f t="shared" si="283"/>
        <v>1.7810397477789897E-2</v>
      </c>
      <c r="E462" s="95">
        <f t="shared" si="287"/>
        <v>9549809.6950843427</v>
      </c>
      <c r="F462" s="115">
        <f t="shared" si="277"/>
        <v>1.7877275190552933E-2</v>
      </c>
      <c r="G462" s="95">
        <f t="shared" si="284"/>
        <v>10083841.82146363</v>
      </c>
      <c r="H462" s="115">
        <f t="shared" si="278"/>
        <v>1.7810397477789897E-2</v>
      </c>
      <c r="I462" s="112"/>
      <c r="J462" s="95">
        <f t="shared" si="285"/>
        <v>4624661.4417180438</v>
      </c>
      <c r="K462" s="115">
        <f t="shared" si="279"/>
        <v>1.7810397477789897E-2</v>
      </c>
      <c r="L462" s="141"/>
      <c r="M462" s="141"/>
      <c r="N462" s="103">
        <f t="shared" si="280"/>
        <v>0.43768148268963103</v>
      </c>
      <c r="O462" s="104">
        <f t="shared" si="281"/>
        <v>4.5657526448831511E-2</v>
      </c>
      <c r="P462" s="112"/>
      <c r="Q462" s="117">
        <f t="shared" si="286"/>
        <v>0.43768148268963103</v>
      </c>
      <c r="R462" s="162"/>
      <c r="T462" s="117">
        <f t="shared" si="282"/>
        <v>4.5657526448831441E-2</v>
      </c>
    </row>
    <row r="463" spans="1:20" s="99" customFormat="1" x14ac:dyDescent="0.2">
      <c r="B463" s="113" t="s">
        <v>6</v>
      </c>
      <c r="C463" s="94">
        <v>11966654.424309436</v>
      </c>
      <c r="D463" s="114">
        <f t="shared" si="283"/>
        <v>1.7074920927823145E-2</v>
      </c>
      <c r="E463" s="95">
        <f t="shared" si="287"/>
        <v>10737874.20530458</v>
      </c>
      <c r="F463" s="115">
        <f t="shared" si="277"/>
        <v>1.7391550669429101E-2</v>
      </c>
      <c r="G463" s="95">
        <f t="shared" si="284"/>
        <v>11445090.168256652</v>
      </c>
      <c r="H463" s="115">
        <f t="shared" si="278"/>
        <v>1.7074920927823145E-2</v>
      </c>
      <c r="I463" s="112"/>
      <c r="J463" s="95">
        <f t="shared" si="285"/>
        <v>5331877.4046701156</v>
      </c>
      <c r="K463" s="115">
        <f t="shared" si="279"/>
        <v>1.7074920927823367E-2</v>
      </c>
      <c r="L463" s="141"/>
      <c r="M463" s="141"/>
      <c r="N463" s="103">
        <f t="shared" si="280"/>
        <v>0.44556124173175526</v>
      </c>
      <c r="O463" s="104">
        <f t="shared" si="281"/>
        <v>4.3584801362130311E-2</v>
      </c>
      <c r="P463" s="112"/>
      <c r="Q463" s="117">
        <f t="shared" si="286"/>
        <v>0.44556124173175526</v>
      </c>
      <c r="R463" s="162"/>
      <c r="T463" s="117">
        <f t="shared" si="282"/>
        <v>4.3584801362130311E-2</v>
      </c>
    </row>
    <row r="464" spans="1:20" s="99" customFormat="1" x14ac:dyDescent="0.2">
      <c r="B464" s="113" t="s">
        <v>7</v>
      </c>
      <c r="C464" s="94">
        <v>12501090.191769112</v>
      </c>
      <c r="D464" s="114">
        <f t="shared" si="283"/>
        <v>1.6977397654405868E-2</v>
      </c>
      <c r="E464" s="95">
        <f t="shared" si="287"/>
        <v>11687453.07077558</v>
      </c>
      <c r="F464" s="115">
        <f t="shared" si="277"/>
        <v>1.7021885963411476E-2</v>
      </c>
      <c r="G464" s="95">
        <f t="shared" si="284"/>
        <v>11948732.937742028</v>
      </c>
      <c r="H464" s="115">
        <f t="shared" si="278"/>
        <v>1.6977397654405868E-2</v>
      </c>
      <c r="I464" s="112"/>
      <c r="J464" s="95">
        <f t="shared" si="285"/>
        <v>5593157.2716365634</v>
      </c>
      <c r="K464" s="115">
        <f t="shared" si="279"/>
        <v>1.6977397654405868E-2</v>
      </c>
      <c r="L464" s="141"/>
      <c r="M464" s="141"/>
      <c r="N464" s="103">
        <f t="shared" si="280"/>
        <v>0.44741356040444968</v>
      </c>
      <c r="O464" s="104">
        <f t="shared" si="281"/>
        <v>4.4184726736134029E-2</v>
      </c>
      <c r="P464" s="112"/>
      <c r="Q464" s="117">
        <f t="shared" si="286"/>
        <v>0.44741356040444974</v>
      </c>
      <c r="R464" s="162"/>
      <c r="T464" s="117">
        <f t="shared" si="282"/>
        <v>4.4184726736133953E-2</v>
      </c>
    </row>
    <row r="465" spans="1:20" s="99" customFormat="1" x14ac:dyDescent="0.2">
      <c r="B465" s="113" t="s">
        <v>8</v>
      </c>
      <c r="C465" s="94">
        <v>13279426.787315007</v>
      </c>
      <c r="D465" s="114">
        <f t="shared" si="283"/>
        <v>1.6588091159549512E-2</v>
      </c>
      <c r="E465" s="95">
        <f t="shared" si="287"/>
        <v>12363926.971146617</v>
      </c>
      <c r="F465" s="115">
        <f t="shared" si="277"/>
        <v>1.6764167572027588E-2</v>
      </c>
      <c r="G465" s="95">
        <f t="shared" si="284"/>
        <v>12661442.942456549</v>
      </c>
      <c r="H465" s="115">
        <f t="shared" si="278"/>
        <v>1.6588091159549512E-2</v>
      </c>
      <c r="I465" s="112"/>
      <c r="J465" s="95">
        <f t="shared" si="285"/>
        <v>5890673.2429464934</v>
      </c>
      <c r="K465" s="115">
        <f t="shared" si="279"/>
        <v>1.6588091159549512E-2</v>
      </c>
      <c r="L465" s="141"/>
      <c r="M465" s="141"/>
      <c r="N465" s="103">
        <f t="shared" si="280"/>
        <v>0.44359393950448822</v>
      </c>
      <c r="O465" s="104">
        <f t="shared" si="281"/>
        <v>4.6536936778685277E-2</v>
      </c>
      <c r="P465" s="112"/>
      <c r="Q465" s="117">
        <f t="shared" si="286"/>
        <v>0.44359393950448822</v>
      </c>
      <c r="R465" s="162"/>
      <c r="T465" s="117">
        <f t="shared" si="282"/>
        <v>4.6536936778685332E-2</v>
      </c>
    </row>
    <row r="466" spans="1:20" s="99" customFormat="1" x14ac:dyDescent="0.2">
      <c r="B466" s="113" t="s">
        <v>9</v>
      </c>
      <c r="C466" s="94">
        <v>13511779.53048376</v>
      </c>
      <c r="D466" s="114">
        <f t="shared" si="283"/>
        <v>1.6606175638453236E-2</v>
      </c>
      <c r="E466" s="95">
        <f t="shared" si="287"/>
        <v>12527407.898810457</v>
      </c>
      <c r="F466" s="115">
        <f t="shared" si="277"/>
        <v>1.6597671823392224E-2</v>
      </c>
      <c r="G466" s="95">
        <f t="shared" si="284"/>
        <v>12848533.59158483</v>
      </c>
      <c r="H466" s="115">
        <f t="shared" si="278"/>
        <v>1.6606175638453236E-2</v>
      </c>
      <c r="I466" s="112"/>
      <c r="J466" s="95">
        <f t="shared" si="285"/>
        <v>6211798.9357208638</v>
      </c>
      <c r="K466" s="115">
        <f t="shared" si="279"/>
        <v>1.6606175638453236E-2</v>
      </c>
      <c r="L466" s="141"/>
      <c r="M466" s="141"/>
      <c r="N466" s="103">
        <f t="shared" si="280"/>
        <v>0.45973211165165184</v>
      </c>
      <c r="O466" s="104">
        <f t="shared" si="281"/>
        <v>4.9086497999955465E-2</v>
      </c>
      <c r="P466" s="112"/>
      <c r="Q466" s="117">
        <f t="shared" si="286"/>
        <v>0.45973211165165184</v>
      </c>
      <c r="R466" s="162"/>
      <c r="T466" s="117">
        <f t="shared" si="282"/>
        <v>4.9086497999955465E-2</v>
      </c>
    </row>
    <row r="467" spans="1:20" s="99" customFormat="1" x14ac:dyDescent="0.2">
      <c r="B467" s="113" t="s">
        <v>10</v>
      </c>
      <c r="C467" s="94">
        <v>12466564.69615655</v>
      </c>
      <c r="D467" s="114">
        <f t="shared" si="283"/>
        <v>1.6989834288775985E-2</v>
      </c>
      <c r="E467" s="95">
        <f t="shared" si="287"/>
        <v>12264349.085063588</v>
      </c>
      <c r="F467" s="115">
        <f t="shared" si="277"/>
        <v>1.679547793468239E-2</v>
      </c>
      <c r="G467" s="95">
        <f t="shared" si="284"/>
        <v>11855865.968489932</v>
      </c>
      <c r="H467" s="115">
        <f t="shared" si="278"/>
        <v>1.6989834288775985E-2</v>
      </c>
      <c r="I467" s="112"/>
      <c r="J467" s="95">
        <f t="shared" si="285"/>
        <v>5803315.8191472068</v>
      </c>
      <c r="K467" s="115">
        <f t="shared" si="279"/>
        <v>1.6989834288775985E-2</v>
      </c>
      <c r="L467" s="141"/>
      <c r="M467" s="141"/>
      <c r="N467" s="103">
        <f t="shared" si="280"/>
        <v>0.4655104241296219</v>
      </c>
      <c r="O467" s="104">
        <f t="shared" si="281"/>
        <v>4.8986929643488483E-2</v>
      </c>
      <c r="P467" s="112"/>
      <c r="Q467" s="117">
        <f t="shared" si="286"/>
        <v>0.4655104241296219</v>
      </c>
      <c r="R467" s="162"/>
      <c r="T467" s="117">
        <f t="shared" si="282"/>
        <v>4.8986929643488428E-2</v>
      </c>
    </row>
    <row r="468" spans="1:20" s="99" customFormat="1" x14ac:dyDescent="0.2">
      <c r="B468" s="113" t="s">
        <v>11</v>
      </c>
      <c r="C468" s="94">
        <v>11714923.042461166</v>
      </c>
      <c r="D468" s="114">
        <f t="shared" si="283"/>
        <v>1.7154180295495092E-2</v>
      </c>
      <c r="E468" s="95">
        <f t="shared" si="287"/>
        <v>11351271.929363418</v>
      </c>
      <c r="F468" s="115">
        <f t="shared" si="277"/>
        <v>1.70701520817369E-2</v>
      </c>
      <c r="G468" s="95">
        <f t="shared" si="284"/>
        <v>11140710.820775127</v>
      </c>
      <c r="H468" s="115">
        <f t="shared" si="278"/>
        <v>1.7154180295495092E-2</v>
      </c>
      <c r="I468" s="112"/>
      <c r="J468" s="95">
        <f t="shared" si="285"/>
        <v>5592754.7105589183</v>
      </c>
      <c r="K468" s="115">
        <f t="shared" si="279"/>
        <v>1.7154180295495092E-2</v>
      </c>
      <c r="L468" s="141"/>
      <c r="M468" s="141"/>
      <c r="N468" s="103">
        <f t="shared" si="280"/>
        <v>0.47740430648052701</v>
      </c>
      <c r="O468" s="104">
        <f t="shared" si="281"/>
        <v>4.901544974770948E-2</v>
      </c>
      <c r="P468" s="112"/>
      <c r="Q468" s="117">
        <f t="shared" si="286"/>
        <v>0.47740430648052701</v>
      </c>
      <c r="R468" s="162"/>
      <c r="T468" s="117">
        <f t="shared" si="282"/>
        <v>4.9015449747709543E-2</v>
      </c>
    </row>
    <row r="469" spans="1:20" s="99" customFormat="1" x14ac:dyDescent="0.2">
      <c r="B469" s="125" t="s">
        <v>12</v>
      </c>
      <c r="C469" s="94">
        <v>9849024.0494394936</v>
      </c>
      <c r="D469" s="114">
        <f t="shared" si="283"/>
        <v>1.8102433932903894E-2</v>
      </c>
      <c r="E469" s="95">
        <f t="shared" si="287"/>
        <v>9981228.8922585808</v>
      </c>
      <c r="F469" s="115">
        <f t="shared" si="277"/>
        <v>1.7570883889358679E-2</v>
      </c>
      <c r="G469" s="95">
        <f t="shared" si="284"/>
        <v>9420066.8330901824</v>
      </c>
      <c r="H469" s="115">
        <f t="shared" si="278"/>
        <v>1.8102433932903672E-2</v>
      </c>
      <c r="I469" s="112"/>
      <c r="J469" s="95">
        <f t="shared" si="285"/>
        <v>5031592.6513905181</v>
      </c>
      <c r="K469" s="115">
        <f t="shared" si="279"/>
        <v>1.8102433932903672E-2</v>
      </c>
      <c r="L469" s="141"/>
      <c r="M469" s="141"/>
      <c r="N469" s="103">
        <f t="shared" si="280"/>
        <v>0.51087220684336387</v>
      </c>
      <c r="O469" s="104">
        <f t="shared" si="281"/>
        <v>4.3553271288206782E-2</v>
      </c>
      <c r="P469" s="112"/>
      <c r="Q469" s="117">
        <f t="shared" si="286"/>
        <v>0.51087220684336387</v>
      </c>
      <c r="R469" s="162"/>
      <c r="T469" s="117">
        <f t="shared" si="282"/>
        <v>4.355327128820681E-2</v>
      </c>
    </row>
    <row r="470" spans="1:20" s="99" customFormat="1" x14ac:dyDescent="0.2">
      <c r="B470" s="113" t="s">
        <v>13</v>
      </c>
      <c r="C470" s="94">
        <v>10135433.241492078</v>
      </c>
      <c r="D470" s="114">
        <f t="shared" si="283"/>
        <v>1.7743407384862131E-2</v>
      </c>
      <c r="E470" s="95">
        <f t="shared" si="287"/>
        <v>9849021.4344649427</v>
      </c>
      <c r="F470" s="115">
        <f t="shared" si="277"/>
        <v>1.7926792475702502E-2</v>
      </c>
      <c r="G470" s="95">
        <f t="shared" si="284"/>
        <v>9650671.1739086267</v>
      </c>
      <c r="H470" s="115">
        <f t="shared" si="278"/>
        <v>1.7743407384862131E-2</v>
      </c>
      <c r="I470" s="112"/>
      <c r="J470" s="95">
        <f t="shared" si="285"/>
        <v>4833242.3908342002</v>
      </c>
      <c r="K470" s="115">
        <f t="shared" si="279"/>
        <v>1.7743407384862131E-2</v>
      </c>
      <c r="L470" s="141"/>
      <c r="M470" s="141"/>
      <c r="N470" s="103">
        <f t="shared" si="280"/>
        <v>0.47686588976266386</v>
      </c>
      <c r="O470" s="104">
        <f t="shared" si="281"/>
        <v>4.7828450549005565E-2</v>
      </c>
      <c r="P470" s="112"/>
      <c r="Q470" s="117">
        <f t="shared" si="286"/>
        <v>0.47686588976266392</v>
      </c>
      <c r="R470" s="162"/>
      <c r="T470" s="117">
        <f t="shared" si="282"/>
        <v>4.7828450549005537E-2</v>
      </c>
    </row>
    <row r="471" spans="1:20" s="99" customFormat="1" x14ac:dyDescent="0.2">
      <c r="A471" s="142"/>
      <c r="B471" s="143" t="s">
        <v>96</v>
      </c>
      <c r="C471" s="144">
        <f>SUM(C459:C470)</f>
        <v>135491646.6548143</v>
      </c>
      <c r="D471" s="145">
        <f t="shared" si="283"/>
        <v>1.553167925733745E-2</v>
      </c>
      <c r="E471" s="144">
        <f>SUM(E459:E470)</f>
        <v>128996474.304161</v>
      </c>
      <c r="F471" s="146">
        <f>(E471/E457)-1</f>
        <v>1.5528474975619266E-2</v>
      </c>
      <c r="G471" s="144">
        <f>SUM(G459:G470)</f>
        <v>129080737.37882999</v>
      </c>
      <c r="H471" s="146">
        <f t="shared" si="278"/>
        <v>1.5537003855969678E-2</v>
      </c>
      <c r="I471" s="142"/>
      <c r="J471" s="147">
        <f>SUM(J459:J470)</f>
        <v>60683158.202696763</v>
      </c>
      <c r="K471" s="146">
        <f t="shared" si="279"/>
        <v>1.5754139033381964E-2</v>
      </c>
      <c r="L471" s="165"/>
      <c r="M471" s="146"/>
      <c r="N471" s="110">
        <f t="shared" si="280"/>
        <v>0.44787379665771127</v>
      </c>
      <c r="O471" s="127">
        <f>AVERAGE(O459:O470)</f>
        <v>4.7369385243249441E-2</v>
      </c>
      <c r="P471" s="142"/>
      <c r="Q471" s="148"/>
      <c r="R471" s="148"/>
      <c r="S471" s="142"/>
      <c r="T471" s="152">
        <f>AVERAGE(T459:T470)</f>
        <v>4.7369385243249428E-2</v>
      </c>
    </row>
    <row r="472" spans="1:20" s="99" customFormat="1" x14ac:dyDescent="0.2">
      <c r="A472" s="112"/>
      <c r="C472" s="137"/>
      <c r="D472" s="111"/>
      <c r="E472" s="137"/>
      <c r="Q472" s="112"/>
    </row>
    <row r="473" spans="1:20" s="99" customFormat="1" x14ac:dyDescent="0.2">
      <c r="A473" s="99">
        <v>2030</v>
      </c>
      <c r="B473" s="113" t="s">
        <v>2</v>
      </c>
      <c r="C473" s="94">
        <v>10296129.319037825</v>
      </c>
      <c r="D473" s="114">
        <f>(C473/C459)-1</f>
        <v>1.8274212087254105E-2</v>
      </c>
      <c r="E473" s="95">
        <f>(G473+J470-J473)</f>
        <v>10418796.620706547</v>
      </c>
      <c r="F473" s="115">
        <f t="shared" ref="F473:F484" si="288">(E473/E459)-1</f>
        <v>1.8027904856393384E-2</v>
      </c>
      <c r="G473" s="95">
        <f>+(C473-(C473*T473))</f>
        <v>9776146.6598075479</v>
      </c>
      <c r="H473" s="115">
        <f t="shared" ref="H473:H485" si="289">(G473/G459)-1</f>
        <v>1.8274212087254105E-2</v>
      </c>
      <c r="I473" s="112"/>
      <c r="J473" s="95">
        <f>+C473*Q473</f>
        <v>4190592.4299352011</v>
      </c>
      <c r="K473" s="115">
        <f t="shared" ref="K473:K485" si="290">(J473/J459)-1</f>
        <v>1.8274212087254105E-2</v>
      </c>
      <c r="L473" s="141"/>
      <c r="M473" s="141"/>
      <c r="N473" s="103">
        <f t="shared" ref="N473:N485" si="291">(J473/C473)</f>
        <v>0.40700658471593604</v>
      </c>
      <c r="O473" s="104">
        <f t="shared" ref="O473:O484" si="292">(C473-G473)/C473</f>
        <v>5.0502731960525668E-2</v>
      </c>
      <c r="P473" s="112"/>
      <c r="Q473" s="117">
        <f>+Q459</f>
        <v>0.40700658471593604</v>
      </c>
      <c r="R473" s="162"/>
      <c r="T473" s="117">
        <f t="shared" ref="T473:T484" si="293">+T459</f>
        <v>5.0502731960525703E-2</v>
      </c>
    </row>
    <row r="474" spans="1:20" s="99" customFormat="1" x14ac:dyDescent="0.2">
      <c r="B474" s="113" t="s">
        <v>3</v>
      </c>
      <c r="C474" s="94">
        <v>9293983.2970375419</v>
      </c>
      <c r="D474" s="114">
        <f t="shared" ref="D474:D485" si="294">(C474/C460)-1</f>
        <v>1.8690355237718892E-2</v>
      </c>
      <c r="E474" s="95">
        <f>(G474+J473-J474)</f>
        <v>9387337.5409306921</v>
      </c>
      <c r="F474" s="115">
        <f t="shared" si="288"/>
        <v>1.8504543148700536E-2</v>
      </c>
      <c r="G474" s="95">
        <f t="shared" ref="G474:G484" si="295">+(C474-(C474*T474))</f>
        <v>8827426.8520262428</v>
      </c>
      <c r="H474" s="115">
        <f t="shared" si="289"/>
        <v>1.8690355237719114E-2</v>
      </c>
      <c r="I474" s="112"/>
      <c r="J474" s="95">
        <f t="shared" ref="J474:J484" si="296">+C474*Q474</f>
        <v>3630681.7410307531</v>
      </c>
      <c r="K474" s="115">
        <f t="shared" si="290"/>
        <v>1.8690355237718892E-2</v>
      </c>
      <c r="L474" s="141"/>
      <c r="M474" s="141"/>
      <c r="N474" s="103">
        <f t="shared" si="291"/>
        <v>0.39064861911125159</v>
      </c>
      <c r="O474" s="104">
        <f t="shared" si="292"/>
        <v>5.0199836829921358E-2</v>
      </c>
      <c r="P474" s="112"/>
      <c r="Q474" s="117">
        <f t="shared" ref="Q474:Q484" si="297">+Q460</f>
        <v>0.39064861911125159</v>
      </c>
      <c r="R474" s="162"/>
      <c r="T474" s="117">
        <f t="shared" si="293"/>
        <v>5.0199836829921421E-2</v>
      </c>
    </row>
    <row r="475" spans="1:20" s="99" customFormat="1" x14ac:dyDescent="0.2">
      <c r="B475" s="113" t="s">
        <v>4</v>
      </c>
      <c r="C475" s="94">
        <v>10452522.993870601</v>
      </c>
      <c r="D475" s="114">
        <f t="shared" si="294"/>
        <v>1.8202311249287506E-2</v>
      </c>
      <c r="E475" s="95">
        <f t="shared" ref="E475:E484" si="298">(G475+J474-J475)</f>
        <v>9402854.5450544227</v>
      </c>
      <c r="F475" s="115">
        <f t="shared" si="288"/>
        <v>1.8390702036974904E-2</v>
      </c>
      <c r="G475" s="95">
        <f t="shared" si="295"/>
        <v>9937261.0273656826</v>
      </c>
      <c r="H475" s="115">
        <f t="shared" si="289"/>
        <v>1.8202311249287506E-2</v>
      </c>
      <c r="I475" s="112"/>
      <c r="J475" s="95">
        <f t="shared" si="296"/>
        <v>4165088.2233420126</v>
      </c>
      <c r="K475" s="115">
        <f t="shared" si="290"/>
        <v>1.8202311249287506E-2</v>
      </c>
      <c r="L475" s="141"/>
      <c r="M475" s="141"/>
      <c r="N475" s="103">
        <f t="shared" si="291"/>
        <v>0.39847682954483199</v>
      </c>
      <c r="O475" s="104">
        <f t="shared" si="292"/>
        <v>4.9295463574399213E-2</v>
      </c>
      <c r="P475" s="112"/>
      <c r="Q475" s="117">
        <f t="shared" si="297"/>
        <v>0.39847682954483199</v>
      </c>
      <c r="R475" s="162"/>
      <c r="T475" s="117">
        <f t="shared" si="293"/>
        <v>4.9295463574399137E-2</v>
      </c>
    </row>
    <row r="476" spans="1:20" s="99" customFormat="1" x14ac:dyDescent="0.2">
      <c r="B476" s="113" t="s">
        <v>5</v>
      </c>
      <c r="C476" s="94">
        <v>10757581.998046236</v>
      </c>
      <c r="D476" s="114">
        <f t="shared" si="294"/>
        <v>1.8105757231606123E-2</v>
      </c>
      <c r="E476" s="95">
        <f t="shared" si="298"/>
        <v>9723111.1977268197</v>
      </c>
      <c r="F476" s="115">
        <f t="shared" si="288"/>
        <v>1.8147115824902915E-2</v>
      </c>
      <c r="G476" s="95">
        <f t="shared" si="295"/>
        <v>10266417.413444968</v>
      </c>
      <c r="H476" s="115">
        <f t="shared" si="289"/>
        <v>1.8105757231606123E-2</v>
      </c>
      <c r="I476" s="112"/>
      <c r="J476" s="95">
        <f t="shared" si="296"/>
        <v>4708394.43906016</v>
      </c>
      <c r="K476" s="115">
        <f t="shared" si="290"/>
        <v>1.8105757231606123E-2</v>
      </c>
      <c r="L476" s="141"/>
      <c r="M476" s="141"/>
      <c r="N476" s="103">
        <f t="shared" si="291"/>
        <v>0.43768148268963103</v>
      </c>
      <c r="O476" s="104">
        <f t="shared" si="292"/>
        <v>4.5657526448831365E-2</v>
      </c>
      <c r="P476" s="112"/>
      <c r="Q476" s="117">
        <f t="shared" si="297"/>
        <v>0.43768148268963103</v>
      </c>
      <c r="R476" s="162"/>
      <c r="T476" s="117">
        <f t="shared" si="293"/>
        <v>4.5657526448831441E-2</v>
      </c>
    </row>
    <row r="477" spans="1:20" s="99" customFormat="1" x14ac:dyDescent="0.2">
      <c r="B477" s="113" t="s">
        <v>6</v>
      </c>
      <c r="C477" s="94">
        <v>12174380.101727104</v>
      </c>
      <c r="D477" s="114">
        <f t="shared" si="294"/>
        <v>1.7358709464834865E-2</v>
      </c>
      <c r="E477" s="95">
        <f t="shared" si="298"/>
        <v>10927724.686906517</v>
      </c>
      <c r="F477" s="115">
        <f t="shared" si="288"/>
        <v>1.768045312992661E-2</v>
      </c>
      <c r="G477" s="95">
        <f t="shared" si="295"/>
        <v>11643762.163286256</v>
      </c>
      <c r="H477" s="115">
        <f t="shared" si="289"/>
        <v>1.7358709464834865E-2</v>
      </c>
      <c r="I477" s="112"/>
      <c r="J477" s="95">
        <f t="shared" si="296"/>
        <v>5424431.9154399009</v>
      </c>
      <c r="K477" s="115">
        <f t="shared" si="290"/>
        <v>1.7358709464834643E-2</v>
      </c>
      <c r="L477" s="141"/>
      <c r="M477" s="141"/>
      <c r="N477" s="103">
        <f t="shared" si="291"/>
        <v>0.44556124173175521</v>
      </c>
      <c r="O477" s="104">
        <f t="shared" si="292"/>
        <v>4.3584801362130353E-2</v>
      </c>
      <c r="P477" s="112"/>
      <c r="Q477" s="117">
        <f t="shared" si="297"/>
        <v>0.44556124173175526</v>
      </c>
      <c r="R477" s="162"/>
      <c r="T477" s="117">
        <f t="shared" si="293"/>
        <v>4.3584801362130311E-2</v>
      </c>
    </row>
    <row r="478" spans="1:20" s="99" customFormat="1" x14ac:dyDescent="0.2">
      <c r="B478" s="113" t="s">
        <v>7</v>
      </c>
      <c r="C478" s="94">
        <v>12717217.189778155</v>
      </c>
      <c r="D478" s="114">
        <f t="shared" si="294"/>
        <v>1.7288652005034155E-2</v>
      </c>
      <c r="E478" s="95">
        <f t="shared" si="298"/>
        <v>11889886.917528328</v>
      </c>
      <c r="F478" s="115">
        <f t="shared" si="288"/>
        <v>1.7320612585725259E-2</v>
      </c>
      <c r="G478" s="95">
        <f t="shared" si="295"/>
        <v>12155310.423403742</v>
      </c>
      <c r="H478" s="115">
        <f t="shared" si="289"/>
        <v>1.7288652005034377E-2</v>
      </c>
      <c r="I478" s="112"/>
      <c r="J478" s="95">
        <f t="shared" si="296"/>
        <v>5689855.4213153152</v>
      </c>
      <c r="K478" s="115">
        <f t="shared" si="290"/>
        <v>1.7288652005034377E-2</v>
      </c>
      <c r="L478" s="141"/>
      <c r="M478" s="141"/>
      <c r="N478" s="103">
        <f t="shared" si="291"/>
        <v>0.44741356040444974</v>
      </c>
      <c r="O478" s="104">
        <f t="shared" si="292"/>
        <v>4.4184726736133939E-2</v>
      </c>
      <c r="P478" s="112"/>
      <c r="Q478" s="117">
        <f t="shared" si="297"/>
        <v>0.44741356040444974</v>
      </c>
      <c r="R478" s="162"/>
      <c r="T478" s="117">
        <f t="shared" si="293"/>
        <v>4.4184726736133953E-2</v>
      </c>
    </row>
    <row r="479" spans="1:20" s="99" customFormat="1" x14ac:dyDescent="0.2">
      <c r="B479" s="113" t="s">
        <v>8</v>
      </c>
      <c r="C479" s="94">
        <v>13503033.675096042</v>
      </c>
      <c r="D479" s="114">
        <f t="shared" si="294"/>
        <v>1.6838594870272061E-2</v>
      </c>
      <c r="E479" s="95">
        <f t="shared" si="298"/>
        <v>12574635.368755333</v>
      </c>
      <c r="F479" s="115">
        <f t="shared" si="288"/>
        <v>1.7042190406044933E-2</v>
      </c>
      <c r="G479" s="95">
        <f t="shared" si="295"/>
        <v>12874643.850637639</v>
      </c>
      <c r="H479" s="115">
        <f t="shared" si="289"/>
        <v>1.6838594870272061E-2</v>
      </c>
      <c r="I479" s="112"/>
      <c r="J479" s="95">
        <f t="shared" si="296"/>
        <v>5989863.903197621</v>
      </c>
      <c r="K479" s="115">
        <f t="shared" si="290"/>
        <v>1.6838594870272061E-2</v>
      </c>
      <c r="L479" s="141"/>
      <c r="M479" s="141"/>
      <c r="N479" s="103">
        <f t="shared" si="291"/>
        <v>0.44359393950448822</v>
      </c>
      <c r="O479" s="104">
        <f t="shared" si="292"/>
        <v>4.6536936778685326E-2</v>
      </c>
      <c r="P479" s="112"/>
      <c r="Q479" s="117">
        <f t="shared" si="297"/>
        <v>0.44359393950448822</v>
      </c>
      <c r="R479" s="162"/>
      <c r="T479" s="117">
        <f t="shared" si="293"/>
        <v>4.6536936778685332E-2</v>
      </c>
    </row>
    <row r="480" spans="1:20" s="99" customFormat="1" x14ac:dyDescent="0.2">
      <c r="B480" s="113" t="s">
        <v>9</v>
      </c>
      <c r="C480" s="94">
        <v>13738781.07557871</v>
      </c>
      <c r="D480" s="114">
        <f t="shared" si="294"/>
        <v>1.680027005938145E-2</v>
      </c>
      <c r="E480" s="95">
        <f t="shared" si="298"/>
        <v>12738097.49359256</v>
      </c>
      <c r="F480" s="115">
        <f t="shared" si="288"/>
        <v>1.6818291260565443E-2</v>
      </c>
      <c r="G480" s="95">
        <f t="shared" si="295"/>
        <v>13064392.425790491</v>
      </c>
      <c r="H480" s="115">
        <f t="shared" si="289"/>
        <v>1.6800270059381672E-2</v>
      </c>
      <c r="I480" s="112"/>
      <c r="J480" s="95">
        <f t="shared" si="296"/>
        <v>6316158.8353955531</v>
      </c>
      <c r="K480" s="115">
        <f t="shared" si="290"/>
        <v>1.680027005938145E-2</v>
      </c>
      <c r="L480" s="141"/>
      <c r="M480" s="141"/>
      <c r="N480" s="103">
        <f t="shared" si="291"/>
        <v>0.45973211165165184</v>
      </c>
      <c r="O480" s="104">
        <f t="shared" si="292"/>
        <v>4.9086497999955403E-2</v>
      </c>
      <c r="P480" s="112"/>
      <c r="Q480" s="117">
        <f t="shared" si="297"/>
        <v>0.45973211165165184</v>
      </c>
      <c r="R480" s="162"/>
      <c r="T480" s="117">
        <f t="shared" si="293"/>
        <v>4.9086497999955465E-2</v>
      </c>
    </row>
    <row r="481" spans="1:20" s="99" customFormat="1" x14ac:dyDescent="0.2">
      <c r="B481" s="113" t="s">
        <v>10</v>
      </c>
      <c r="C481" s="94">
        <v>12680462.188126246</v>
      </c>
      <c r="D481" s="114">
        <f t="shared" si="294"/>
        <v>1.7157693172333177E-2</v>
      </c>
      <c r="E481" s="95">
        <f t="shared" si="298"/>
        <v>12472556.783110861</v>
      </c>
      <c r="F481" s="115">
        <f t="shared" si="288"/>
        <v>1.6976661101472112E-2</v>
      </c>
      <c r="G481" s="95">
        <f t="shared" si="295"/>
        <v>12059285.279069589</v>
      </c>
      <c r="H481" s="115">
        <f t="shared" si="289"/>
        <v>1.7157693172333177E-2</v>
      </c>
      <c r="I481" s="112"/>
      <c r="J481" s="95">
        <f t="shared" si="296"/>
        <v>5902887.3313542819</v>
      </c>
      <c r="K481" s="115">
        <f t="shared" si="290"/>
        <v>1.7157693172333177E-2</v>
      </c>
      <c r="L481" s="141"/>
      <c r="M481" s="141"/>
      <c r="N481" s="103">
        <f t="shared" si="291"/>
        <v>0.4655104241296219</v>
      </c>
      <c r="O481" s="104">
        <f t="shared" si="292"/>
        <v>4.8986929643488455E-2</v>
      </c>
      <c r="P481" s="112"/>
      <c r="Q481" s="117">
        <f t="shared" si="297"/>
        <v>0.4655104241296219</v>
      </c>
      <c r="R481" s="162"/>
      <c r="T481" s="117">
        <f t="shared" si="293"/>
        <v>4.8986929643488428E-2</v>
      </c>
    </row>
    <row r="482" spans="1:20" s="99" customFormat="1" x14ac:dyDescent="0.2">
      <c r="B482" s="113" t="s">
        <v>11</v>
      </c>
      <c r="C482" s="94">
        <v>11918268.827263057</v>
      </c>
      <c r="D482" s="114">
        <f t="shared" si="294"/>
        <v>1.7357842135612644E-2</v>
      </c>
      <c r="E482" s="95">
        <f t="shared" si="298"/>
        <v>11547143.987906929</v>
      </c>
      <c r="F482" s="115">
        <f t="shared" si="288"/>
        <v>1.7255516365247914E-2</v>
      </c>
      <c r="G482" s="95">
        <f t="shared" si="295"/>
        <v>11334089.520480651</v>
      </c>
      <c r="H482" s="115">
        <f t="shared" si="289"/>
        <v>1.7357842135612422E-2</v>
      </c>
      <c r="I482" s="112"/>
      <c r="J482" s="95">
        <f t="shared" si="296"/>
        <v>5689832.8639280042</v>
      </c>
      <c r="K482" s="115">
        <f t="shared" si="290"/>
        <v>1.7357842135612644E-2</v>
      </c>
      <c r="L482" s="141"/>
      <c r="M482" s="141"/>
      <c r="N482" s="103">
        <f t="shared" si="291"/>
        <v>0.47740430648052706</v>
      </c>
      <c r="O482" s="104">
        <f t="shared" si="292"/>
        <v>4.901544974770957E-2</v>
      </c>
      <c r="P482" s="112"/>
      <c r="Q482" s="117">
        <f t="shared" si="297"/>
        <v>0.47740430648052701</v>
      </c>
      <c r="R482" s="162"/>
      <c r="T482" s="117">
        <f t="shared" si="293"/>
        <v>4.9015449747709543E-2</v>
      </c>
    </row>
    <row r="483" spans="1:20" s="99" customFormat="1" x14ac:dyDescent="0.2">
      <c r="B483" s="125" t="s">
        <v>12</v>
      </c>
      <c r="C483" s="94">
        <v>10032237.450031474</v>
      </c>
      <c r="D483" s="114">
        <f t="shared" si="294"/>
        <v>1.8602188366309003E-2</v>
      </c>
      <c r="E483" s="95">
        <f t="shared" si="298"/>
        <v>10159942.268996328</v>
      </c>
      <c r="F483" s="115">
        <f t="shared" si="288"/>
        <v>1.7904947243155389E-2</v>
      </c>
      <c r="G483" s="95">
        <f t="shared" si="295"/>
        <v>9595300.6907425448</v>
      </c>
      <c r="H483" s="115">
        <f t="shared" si="289"/>
        <v>1.8602188366309003E-2</v>
      </c>
      <c r="I483" s="112"/>
      <c r="J483" s="95">
        <f t="shared" si="296"/>
        <v>5125191.2856742209</v>
      </c>
      <c r="K483" s="115">
        <f t="shared" si="290"/>
        <v>1.8602188366309003E-2</v>
      </c>
      <c r="L483" s="141"/>
      <c r="M483" s="141"/>
      <c r="N483" s="103">
        <f t="shared" si="291"/>
        <v>0.51087220684336387</v>
      </c>
      <c r="O483" s="104">
        <f t="shared" si="292"/>
        <v>4.3553271288206859E-2</v>
      </c>
      <c r="P483" s="112"/>
      <c r="Q483" s="117">
        <f t="shared" si="297"/>
        <v>0.51087220684336387</v>
      </c>
      <c r="R483" s="162"/>
      <c r="T483" s="117">
        <f t="shared" si="293"/>
        <v>4.355327128820681E-2</v>
      </c>
    </row>
    <row r="484" spans="1:20" s="99" customFormat="1" x14ac:dyDescent="0.2">
      <c r="B484" s="113" t="s">
        <v>13</v>
      </c>
      <c r="C484" s="94">
        <v>10322619.529188655</v>
      </c>
      <c r="D484" s="114">
        <f t="shared" si="294"/>
        <v>1.8468503835660455E-2</v>
      </c>
      <c r="E484" s="95">
        <f t="shared" si="298"/>
        <v>10031590.770706881</v>
      </c>
      <c r="F484" s="115">
        <f t="shared" si="288"/>
        <v>1.8536799564986994E-2</v>
      </c>
      <c r="G484" s="95">
        <f t="shared" si="295"/>
        <v>9828904.6315006576</v>
      </c>
      <c r="H484" s="115">
        <f t="shared" si="289"/>
        <v>1.8468503835660677E-2</v>
      </c>
      <c r="I484" s="112"/>
      <c r="J484" s="95">
        <f t="shared" si="296"/>
        <v>4922505.1464679986</v>
      </c>
      <c r="K484" s="115">
        <f t="shared" si="290"/>
        <v>1.8468503835660455E-2</v>
      </c>
      <c r="L484" s="141"/>
      <c r="M484" s="141"/>
      <c r="N484" s="103">
        <f t="shared" si="291"/>
        <v>0.47686588976266386</v>
      </c>
      <c r="O484" s="104">
        <f t="shared" si="292"/>
        <v>4.7828450549005468E-2</v>
      </c>
      <c r="P484" s="112"/>
      <c r="Q484" s="117">
        <f t="shared" si="297"/>
        <v>0.47686588976266392</v>
      </c>
      <c r="R484" s="162"/>
      <c r="T484" s="117">
        <f t="shared" si="293"/>
        <v>4.7828450549005537E-2</v>
      </c>
    </row>
    <row r="485" spans="1:20" s="99" customFormat="1" x14ac:dyDescent="0.2">
      <c r="A485" s="142"/>
      <c r="B485" s="143" t="s">
        <v>96</v>
      </c>
      <c r="C485" s="144">
        <f>SUM(C473:C484)</f>
        <v>137887217.64478165</v>
      </c>
      <c r="D485" s="145">
        <f t="shared" si="294"/>
        <v>1.7680580678677726E-2</v>
      </c>
      <c r="E485" s="144">
        <f>SUM(E473:E484)</f>
        <v>131273678.18192221</v>
      </c>
      <c r="F485" s="146">
        <f>(E485/E471)-1</f>
        <v>1.7653225718338605E-2</v>
      </c>
      <c r="G485" s="144">
        <f>SUM(G473:G484)</f>
        <v>131362940.937556</v>
      </c>
      <c r="H485" s="146">
        <f t="shared" si="289"/>
        <v>1.7680434781125687E-2</v>
      </c>
      <c r="I485" s="142"/>
      <c r="J485" s="147">
        <f>SUM(J473:J484)</f>
        <v>61755483.536141023</v>
      </c>
      <c r="K485" s="146">
        <f t="shared" si="290"/>
        <v>1.7670888681541985E-2</v>
      </c>
      <c r="L485" s="165"/>
      <c r="M485" s="156"/>
      <c r="N485" s="110">
        <f t="shared" si="291"/>
        <v>0.44786953128050272</v>
      </c>
      <c r="O485" s="127">
        <f>AVERAGE(O473:O484)</f>
        <v>4.7369385243249407E-2</v>
      </c>
      <c r="P485" s="142"/>
      <c r="Q485" s="148"/>
      <c r="R485" s="148"/>
      <c r="S485" s="142"/>
      <c r="T485" s="152">
        <f>AVERAGE(T473:T484)</f>
        <v>4.7369385243249428E-2</v>
      </c>
    </row>
    <row r="486" spans="1:20" s="99" customFormat="1" x14ac:dyDescent="0.2">
      <c r="D486" s="111"/>
      <c r="E486" s="178"/>
      <c r="Q486" s="117"/>
      <c r="R486" s="112"/>
    </row>
    <row r="487" spans="1:20" s="99" customFormat="1" x14ac:dyDescent="0.2">
      <c r="A487" s="99">
        <f>+A473+1</f>
        <v>2031</v>
      </c>
      <c r="B487" s="179" t="str">
        <f>+B473</f>
        <v>January</v>
      </c>
      <c r="C487" s="94">
        <v>10456551.481554952</v>
      </c>
      <c r="D487" s="114">
        <f>(C487/C473)-1</f>
        <v>1.558082241843084E-2</v>
      </c>
      <c r="E487" s="95">
        <f>(G487+J484-J487)</f>
        <v>10595086.904904502</v>
      </c>
      <c r="F487" s="115">
        <f t="shared" ref="F487:F498" si="299">(E487/E473)-1</f>
        <v>1.6920407472739374E-2</v>
      </c>
      <c r="G487" s="95">
        <f>+(C487-(C487*T487))</f>
        <v>9928467.0648505446</v>
      </c>
      <c r="H487" s="115">
        <f t="shared" ref="H487:H499" si="300">(G487/G473)-1</f>
        <v>1.558082241843084E-2</v>
      </c>
      <c r="I487" s="112"/>
      <c r="J487" s="95">
        <f>+C487*Q487</f>
        <v>4255885.3064140417</v>
      </c>
      <c r="K487" s="115">
        <f t="shared" ref="K487:K499" si="301">(J487/J473)-1</f>
        <v>1.558082241843084E-2</v>
      </c>
      <c r="L487" s="141"/>
      <c r="M487" s="141"/>
      <c r="N487" s="103">
        <f t="shared" ref="N487:N499" si="302">(J487/C487)</f>
        <v>0.40700658471593604</v>
      </c>
      <c r="O487" s="104">
        <f t="shared" ref="O487:O498" si="303">(C487-G487)/C487</f>
        <v>5.050273196052564E-2</v>
      </c>
      <c r="P487" s="112"/>
      <c r="Q487" s="117">
        <f>+Q473</f>
        <v>0.40700658471593604</v>
      </c>
      <c r="R487" s="162"/>
      <c r="T487" s="117">
        <f t="shared" ref="T487:T498" si="304">+T473</f>
        <v>5.0502731960525703E-2</v>
      </c>
    </row>
    <row r="488" spans="1:20" s="99" customFormat="1" x14ac:dyDescent="0.2">
      <c r="B488" s="179" t="str">
        <f t="shared" ref="B488:B499" si="305">+B474</f>
        <v>February</v>
      </c>
      <c r="C488" s="94">
        <v>9442529.2719444484</v>
      </c>
      <c r="D488" s="114">
        <f t="shared" ref="D488:D498" si="306">(C488/C474)-1</f>
        <v>1.5983025809208851E-2</v>
      </c>
      <c r="E488" s="95">
        <f>(G488+J487-J488)</f>
        <v>9535690.128642451</v>
      </c>
      <c r="F488" s="115">
        <f t="shared" si="299"/>
        <v>1.5803478575784791E-2</v>
      </c>
      <c r="G488" s="95">
        <f t="shared" ref="G488:G498" si="307">+(C488-(C488*T488))</f>
        <v>8968515.8432310801</v>
      </c>
      <c r="H488" s="115">
        <f t="shared" si="300"/>
        <v>1.5983025809208629E-2</v>
      </c>
      <c r="I488" s="112"/>
      <c r="J488" s="95">
        <f t="shared" ref="J488:J498" si="308">+C488*Q488</f>
        <v>3688711.0210026708</v>
      </c>
      <c r="K488" s="115">
        <f t="shared" si="301"/>
        <v>1.5983025809208851E-2</v>
      </c>
      <c r="L488" s="141"/>
      <c r="M488" s="141"/>
      <c r="N488" s="103">
        <f t="shared" si="302"/>
        <v>0.39064861911125159</v>
      </c>
      <c r="O488" s="104">
        <f t="shared" si="303"/>
        <v>5.0199836829921449E-2</v>
      </c>
      <c r="P488" s="112"/>
      <c r="Q488" s="117">
        <f t="shared" ref="Q488:Q498" si="309">+Q474</f>
        <v>0.39064861911125159</v>
      </c>
      <c r="R488" s="162"/>
      <c r="T488" s="117">
        <f t="shared" si="304"/>
        <v>5.0199836829921421E-2</v>
      </c>
    </row>
    <row r="489" spans="1:20" s="99" customFormat="1" x14ac:dyDescent="0.2">
      <c r="B489" s="179" t="str">
        <f t="shared" si="305"/>
        <v>March</v>
      </c>
      <c r="C489" s="94">
        <v>10615454.772439297</v>
      </c>
      <c r="D489" s="114">
        <f t="shared" si="306"/>
        <v>1.5587794321451298E-2</v>
      </c>
      <c r="E489" s="95">
        <f t="shared" ref="E489:E498" si="310">(G489+J488-J489)</f>
        <v>9550859.2674833369</v>
      </c>
      <c r="F489" s="115">
        <f t="shared" si="299"/>
        <v>1.5740403270064318E-2</v>
      </c>
      <c r="G489" s="95">
        <f t="shared" si="307"/>
        <v>10092161.008378834</v>
      </c>
      <c r="H489" s="115">
        <f t="shared" si="300"/>
        <v>1.5587794321451298E-2</v>
      </c>
      <c r="I489" s="112"/>
      <c r="J489" s="95">
        <f t="shared" si="308"/>
        <v>4230012.7618981674</v>
      </c>
      <c r="K489" s="115">
        <f t="shared" si="301"/>
        <v>1.558779432145152E-2</v>
      </c>
      <c r="L489" s="141"/>
      <c r="M489" s="141"/>
      <c r="N489" s="103">
        <f t="shared" si="302"/>
        <v>0.39847682954483205</v>
      </c>
      <c r="O489" s="104">
        <f t="shared" si="303"/>
        <v>4.929546357439922E-2</v>
      </c>
      <c r="P489" s="112"/>
      <c r="Q489" s="117">
        <f t="shared" si="309"/>
        <v>0.39847682954483199</v>
      </c>
      <c r="R489" s="162"/>
      <c r="T489" s="117">
        <f t="shared" si="304"/>
        <v>4.9295463574399137E-2</v>
      </c>
    </row>
    <row r="490" spans="1:20" s="99" customFormat="1" x14ac:dyDescent="0.2">
      <c r="B490" s="179" t="str">
        <f t="shared" si="305"/>
        <v>April</v>
      </c>
      <c r="C490" s="94">
        <v>10924210.770590665</v>
      </c>
      <c r="D490" s="114">
        <f t="shared" si="306"/>
        <v>1.5489426208853629E-2</v>
      </c>
      <c r="E490" s="95">
        <f t="shared" si="310"/>
        <v>9874126.3230118211</v>
      </c>
      <c r="F490" s="115">
        <f t="shared" si="299"/>
        <v>1.5531564147935217E-2</v>
      </c>
      <c r="G490" s="95">
        <f t="shared" si="307"/>
        <v>10425438.328399813</v>
      </c>
      <c r="H490" s="115">
        <f t="shared" si="300"/>
        <v>1.5489426208853629E-2</v>
      </c>
      <c r="I490" s="112"/>
      <c r="J490" s="95">
        <f t="shared" si="308"/>
        <v>4781324.7672861591</v>
      </c>
      <c r="K490" s="115">
        <f t="shared" si="301"/>
        <v>1.5489426208853629E-2</v>
      </c>
      <c r="L490" s="141"/>
      <c r="M490" s="141"/>
      <c r="N490" s="103">
        <f t="shared" si="302"/>
        <v>0.43768148268963103</v>
      </c>
      <c r="O490" s="104">
        <f t="shared" si="303"/>
        <v>4.5657526448831393E-2</v>
      </c>
      <c r="P490" s="112"/>
      <c r="Q490" s="117">
        <f t="shared" si="309"/>
        <v>0.43768148268963103</v>
      </c>
      <c r="R490" s="162"/>
      <c r="T490" s="117">
        <f t="shared" si="304"/>
        <v>4.5657526448831441E-2</v>
      </c>
    </row>
    <row r="491" spans="1:20" s="99" customFormat="1" x14ac:dyDescent="0.2">
      <c r="B491" s="179" t="str">
        <f t="shared" si="305"/>
        <v>May</v>
      </c>
      <c r="C491" s="94">
        <v>12358461.837558741</v>
      </c>
      <c r="D491" s="114">
        <f t="shared" si="306"/>
        <v>1.5120419626583059E-2</v>
      </c>
      <c r="E491" s="95">
        <f t="shared" si="310"/>
        <v>11094693.898276251</v>
      </c>
      <c r="F491" s="115">
        <f t="shared" si="299"/>
        <v>1.5279412334554321E-2</v>
      </c>
      <c r="G491" s="95">
        <f t="shared" si="307"/>
        <v>11819820.733227275</v>
      </c>
      <c r="H491" s="115">
        <f t="shared" si="300"/>
        <v>1.5120419626583059E-2</v>
      </c>
      <c r="I491" s="112"/>
      <c r="J491" s="95">
        <f t="shared" si="308"/>
        <v>5506451.6022371827</v>
      </c>
      <c r="K491" s="115">
        <f t="shared" si="301"/>
        <v>1.5120419626583281E-2</v>
      </c>
      <c r="L491" s="141"/>
      <c r="M491" s="141"/>
      <c r="N491" s="103">
        <f t="shared" si="302"/>
        <v>0.44556124173175526</v>
      </c>
      <c r="O491" s="104">
        <f t="shared" si="303"/>
        <v>4.358480136213029E-2</v>
      </c>
      <c r="P491" s="112"/>
      <c r="Q491" s="117">
        <f t="shared" si="309"/>
        <v>0.44556124173175526</v>
      </c>
      <c r="R491" s="162"/>
      <c r="T491" s="117">
        <f t="shared" si="304"/>
        <v>4.3584801362130311E-2</v>
      </c>
    </row>
    <row r="492" spans="1:20" s="99" customFormat="1" x14ac:dyDescent="0.2">
      <c r="B492" s="179" t="str">
        <f t="shared" si="305"/>
        <v>June</v>
      </c>
      <c r="C492" s="94">
        <v>12908220.188092114</v>
      </c>
      <c r="D492" s="114">
        <f t="shared" si="306"/>
        <v>1.5019244813046395E-2</v>
      </c>
      <c r="E492" s="95">
        <f t="shared" si="310"/>
        <v>12069012.85582971</v>
      </c>
      <c r="F492" s="115">
        <f t="shared" si="299"/>
        <v>1.5065403022236579E-2</v>
      </c>
      <c r="G492" s="95">
        <f t="shared" si="307"/>
        <v>12337874.006431418</v>
      </c>
      <c r="H492" s="115">
        <f t="shared" si="300"/>
        <v>1.5019244813046395E-2</v>
      </c>
      <c r="I492" s="112"/>
      <c r="J492" s="95">
        <f t="shared" si="308"/>
        <v>5775312.7528388891</v>
      </c>
      <c r="K492" s="115">
        <f t="shared" si="301"/>
        <v>1.5019244813046395E-2</v>
      </c>
      <c r="L492" s="141"/>
      <c r="M492" s="141"/>
      <c r="N492" s="103">
        <f t="shared" si="302"/>
        <v>0.44741356040444974</v>
      </c>
      <c r="O492" s="104">
        <f t="shared" si="303"/>
        <v>4.4184726736133891E-2</v>
      </c>
      <c r="P492" s="112"/>
      <c r="Q492" s="117">
        <f t="shared" si="309"/>
        <v>0.44741356040444974</v>
      </c>
      <c r="R492" s="162"/>
      <c r="T492" s="117">
        <f t="shared" si="304"/>
        <v>4.4184726736133953E-2</v>
      </c>
    </row>
    <row r="493" spans="1:20" s="99" customFormat="1" x14ac:dyDescent="0.2">
      <c r="B493" s="179" t="str">
        <f t="shared" si="305"/>
        <v>July</v>
      </c>
      <c r="C493" s="94">
        <v>13704041.516085211</v>
      </c>
      <c r="D493" s="114">
        <f t="shared" si="306"/>
        <v>1.4886124542508705E-2</v>
      </c>
      <c r="E493" s="95">
        <f t="shared" si="310"/>
        <v>12762580.392024267</v>
      </c>
      <c r="F493" s="115">
        <f t="shared" si="299"/>
        <v>1.494635969611724E-2</v>
      </c>
      <c r="G493" s="95">
        <f t="shared" si="307"/>
        <v>13066297.402438674</v>
      </c>
      <c r="H493" s="115">
        <f t="shared" si="300"/>
        <v>1.4886124542508705E-2</v>
      </c>
      <c r="I493" s="112"/>
      <c r="J493" s="95">
        <f t="shared" si="308"/>
        <v>6079029.7632532986</v>
      </c>
      <c r="K493" s="115">
        <f t="shared" si="301"/>
        <v>1.4886124542508705E-2</v>
      </c>
      <c r="L493" s="141"/>
      <c r="M493" s="141"/>
      <c r="N493" s="103">
        <f t="shared" si="302"/>
        <v>0.44359393950448822</v>
      </c>
      <c r="O493" s="104">
        <f t="shared" si="303"/>
        <v>4.6536936778685367E-2</v>
      </c>
      <c r="P493" s="112"/>
      <c r="Q493" s="117">
        <f t="shared" si="309"/>
        <v>0.44359393950448822</v>
      </c>
      <c r="R493" s="162"/>
      <c r="T493" s="117">
        <f t="shared" si="304"/>
        <v>4.6536936778685332E-2</v>
      </c>
    </row>
    <row r="494" spans="1:20" s="99" customFormat="1" x14ac:dyDescent="0.2">
      <c r="B494" s="179" t="str">
        <f t="shared" si="305"/>
        <v>August</v>
      </c>
      <c r="C494" s="94">
        <v>13943404.888488598</v>
      </c>
      <c r="D494" s="114">
        <f t="shared" si="306"/>
        <v>1.4893884092353371E-2</v>
      </c>
      <c r="E494" s="95">
        <f t="shared" si="310"/>
        <v>12927770.762571704</v>
      </c>
      <c r="F494" s="115">
        <f t="shared" si="299"/>
        <v>1.4890235301979082E-2</v>
      </c>
      <c r="G494" s="95">
        <f t="shared" si="307"/>
        <v>13258971.972317234</v>
      </c>
      <c r="H494" s="115">
        <f t="shared" si="300"/>
        <v>1.4893884092353371E-2</v>
      </c>
      <c r="I494" s="112"/>
      <c r="J494" s="95">
        <f t="shared" si="308"/>
        <v>6410230.9729988286</v>
      </c>
      <c r="K494" s="115">
        <f t="shared" si="301"/>
        <v>1.4893884092353371E-2</v>
      </c>
      <c r="L494" s="141"/>
      <c r="M494" s="141"/>
      <c r="N494" s="103">
        <f t="shared" si="302"/>
        <v>0.45973211165165184</v>
      </c>
      <c r="O494" s="104">
        <f t="shared" si="303"/>
        <v>4.9086497999955438E-2</v>
      </c>
      <c r="P494" s="112"/>
      <c r="Q494" s="117">
        <f t="shared" si="309"/>
        <v>0.45973211165165184</v>
      </c>
      <c r="R494" s="162"/>
      <c r="T494" s="117">
        <f t="shared" si="304"/>
        <v>4.9086497999955465E-2</v>
      </c>
    </row>
    <row r="495" spans="1:20" s="99" customFormat="1" x14ac:dyDescent="0.2">
      <c r="B495" s="179" t="str">
        <f t="shared" si="305"/>
        <v>September</v>
      </c>
      <c r="C495" s="94">
        <v>12872844.653201265</v>
      </c>
      <c r="D495" s="114">
        <f t="shared" si="306"/>
        <v>1.5171565690654587E-2</v>
      </c>
      <c r="E495" s="95">
        <f t="shared" si="310"/>
        <v>12660031.116595712</v>
      </c>
      <c r="F495" s="115">
        <f t="shared" si="299"/>
        <v>1.5030946480733665E-2</v>
      </c>
      <c r="G495" s="95">
        <f t="shared" si="307"/>
        <v>12242243.517863339</v>
      </c>
      <c r="H495" s="115">
        <f t="shared" si="300"/>
        <v>1.5171565690654587E-2</v>
      </c>
      <c r="I495" s="112"/>
      <c r="J495" s="95">
        <f t="shared" si="308"/>
        <v>5992443.3742664568</v>
      </c>
      <c r="K495" s="115">
        <f t="shared" si="301"/>
        <v>1.5171565690654809E-2</v>
      </c>
      <c r="L495" s="141"/>
      <c r="M495" s="141"/>
      <c r="N495" s="103">
        <f t="shared" si="302"/>
        <v>0.4655104241296219</v>
      </c>
      <c r="O495" s="104">
        <f t="shared" si="303"/>
        <v>4.8986929643488421E-2</v>
      </c>
      <c r="P495" s="112"/>
      <c r="Q495" s="117">
        <f t="shared" si="309"/>
        <v>0.4655104241296219</v>
      </c>
      <c r="R495" s="162"/>
      <c r="T495" s="117">
        <f t="shared" si="304"/>
        <v>4.8986929643488428E-2</v>
      </c>
    </row>
    <row r="496" spans="1:20" s="99" customFormat="1" x14ac:dyDescent="0.2">
      <c r="B496" s="179" t="str">
        <f t="shared" si="305"/>
        <v>October</v>
      </c>
      <c r="C496" s="94">
        <v>12102016.102435179</v>
      </c>
      <c r="D496" s="114">
        <f t="shared" si="306"/>
        <v>1.5417278955128122E-2</v>
      </c>
      <c r="E496" s="95">
        <f t="shared" si="310"/>
        <v>11723719.110187516</v>
      </c>
      <c r="F496" s="115">
        <f t="shared" si="299"/>
        <v>1.5291670604048013E-2</v>
      </c>
      <c r="G496" s="95">
        <f t="shared" si="307"/>
        <v>11508830.340320297</v>
      </c>
      <c r="H496" s="115">
        <f t="shared" si="300"/>
        <v>1.5417278955128122E-2</v>
      </c>
      <c r="I496" s="112"/>
      <c r="J496" s="95">
        <f t="shared" si="308"/>
        <v>5777554.6043992369</v>
      </c>
      <c r="K496" s="115">
        <f t="shared" si="301"/>
        <v>1.54172789551279E-2</v>
      </c>
      <c r="L496" s="141"/>
      <c r="M496" s="141"/>
      <c r="N496" s="103">
        <f t="shared" si="302"/>
        <v>0.47740430648052701</v>
      </c>
      <c r="O496" s="104">
        <f t="shared" si="303"/>
        <v>4.901544974770948E-2</v>
      </c>
      <c r="P496" s="112"/>
      <c r="Q496" s="117">
        <f t="shared" si="309"/>
        <v>0.47740430648052701</v>
      </c>
      <c r="R496" s="162"/>
      <c r="T496" s="117">
        <f t="shared" si="304"/>
        <v>4.9015449747709543E-2</v>
      </c>
    </row>
    <row r="497" spans="1:20" s="99" customFormat="1" x14ac:dyDescent="0.2">
      <c r="B497" s="179" t="str">
        <f t="shared" si="305"/>
        <v>November</v>
      </c>
      <c r="C497" s="94">
        <v>10193745.601813806</v>
      </c>
      <c r="D497" s="114">
        <f t="shared" si="306"/>
        <v>1.6098916377006667E-2</v>
      </c>
      <c r="E497" s="95">
        <f t="shared" si="310"/>
        <v>10319627.926975828</v>
      </c>
      <c r="F497" s="115">
        <f t="shared" si="299"/>
        <v>1.5717181628756904E-2</v>
      </c>
      <c r="G497" s="95">
        <f t="shared" si="307"/>
        <v>9749774.6341750454</v>
      </c>
      <c r="H497" s="115">
        <f t="shared" si="300"/>
        <v>1.6098916377006889E-2</v>
      </c>
      <c r="I497" s="112"/>
      <c r="J497" s="95">
        <f t="shared" si="308"/>
        <v>5207701.3115984537</v>
      </c>
      <c r="K497" s="115">
        <f t="shared" si="301"/>
        <v>1.6098916377006667E-2</v>
      </c>
      <c r="L497" s="141"/>
      <c r="M497" s="141"/>
      <c r="N497" s="103">
        <f t="shared" si="302"/>
        <v>0.51087220684336387</v>
      </c>
      <c r="O497" s="104">
        <f t="shared" si="303"/>
        <v>4.355327128820672E-2</v>
      </c>
      <c r="P497" s="112"/>
      <c r="Q497" s="117">
        <f t="shared" si="309"/>
        <v>0.51087220684336387</v>
      </c>
      <c r="R497" s="162"/>
      <c r="T497" s="117">
        <f t="shared" si="304"/>
        <v>4.355327128820681E-2</v>
      </c>
    </row>
    <row r="498" spans="1:20" s="99" customFormat="1" x14ac:dyDescent="0.2">
      <c r="B498" s="179" t="str">
        <f t="shared" si="305"/>
        <v>December</v>
      </c>
      <c r="C498" s="94">
        <v>10488399.208789159</v>
      </c>
      <c r="D498" s="114">
        <f t="shared" si="306"/>
        <v>1.6059845965623154E-2</v>
      </c>
      <c r="E498" s="95">
        <f t="shared" si="310"/>
        <v>10192896.816606548</v>
      </c>
      <c r="F498" s="115">
        <f t="shared" si="299"/>
        <v>1.6079807239614885E-2</v>
      </c>
      <c r="G498" s="95">
        <f t="shared" si="307"/>
        <v>9986755.3258933574</v>
      </c>
      <c r="H498" s="115">
        <f t="shared" si="300"/>
        <v>1.6059845965623154E-2</v>
      </c>
      <c r="I498" s="112"/>
      <c r="J498" s="95">
        <f t="shared" si="308"/>
        <v>5001559.8208852625</v>
      </c>
      <c r="K498" s="115">
        <f t="shared" si="301"/>
        <v>1.6059845965623154E-2</v>
      </c>
      <c r="L498" s="141"/>
      <c r="M498" s="141"/>
      <c r="N498" s="103">
        <f t="shared" si="302"/>
        <v>0.47686588976266392</v>
      </c>
      <c r="O498" s="104">
        <f t="shared" si="303"/>
        <v>4.7828450549005551E-2</v>
      </c>
      <c r="P498" s="112"/>
      <c r="Q498" s="117">
        <f t="shared" si="309"/>
        <v>0.47686588976266392</v>
      </c>
      <c r="R498" s="162"/>
      <c r="T498" s="117">
        <f t="shared" si="304"/>
        <v>4.7828450549005537E-2</v>
      </c>
    </row>
    <row r="499" spans="1:20" s="99" customFormat="1" x14ac:dyDescent="0.2">
      <c r="B499" s="179" t="str">
        <f t="shared" si="305"/>
        <v>TOTAL</v>
      </c>
      <c r="C499" s="144">
        <f>SUM(C487:C498)</f>
        <v>140009880.29299343</v>
      </c>
      <c r="D499" s="145">
        <f>(C499/C485)-1</f>
        <v>1.5394194505252035E-2</v>
      </c>
      <c r="E499" s="144">
        <f>SUM(E487:E498)</f>
        <v>133306095.50310966</v>
      </c>
      <c r="F499" s="146">
        <f>(E499/E485)-1</f>
        <v>1.5482291266120329E-2</v>
      </c>
      <c r="G499" s="144">
        <f>SUM(G487:G498)</f>
        <v>133385150.17752689</v>
      </c>
      <c r="H499" s="146">
        <f t="shared" si="300"/>
        <v>1.5394061868119646E-2</v>
      </c>
      <c r="I499" s="142"/>
      <c r="J499" s="147">
        <f>SUM(J487:J498)</f>
        <v>62706218.059078641</v>
      </c>
      <c r="K499" s="146">
        <f t="shared" si="301"/>
        <v>1.5395143370243725E-2</v>
      </c>
      <c r="L499" s="165"/>
      <c r="M499" s="156"/>
      <c r="N499" s="110">
        <f t="shared" si="302"/>
        <v>0.44786994980536865</v>
      </c>
      <c r="O499" s="127">
        <f>AVERAGE(O487:O498)</f>
        <v>4.7369385243249407E-2</v>
      </c>
      <c r="P499" s="142"/>
      <c r="Q499" s="148"/>
      <c r="R499" s="148"/>
      <c r="S499" s="142"/>
      <c r="T499" s="152">
        <f>AVERAGE(T487:T498)</f>
        <v>4.7369385243249428E-2</v>
      </c>
    </row>
    <row r="500" spans="1:20" s="99" customFormat="1" x14ac:dyDescent="0.2">
      <c r="D500" s="111"/>
    </row>
    <row r="501" spans="1:20" s="99" customFormat="1" x14ac:dyDescent="0.2">
      <c r="A501" s="99">
        <f>+A487+1</f>
        <v>2032</v>
      </c>
      <c r="B501" s="179" t="str">
        <f>+B487</f>
        <v>January</v>
      </c>
      <c r="C501" s="94">
        <v>10621903.88940667</v>
      </c>
      <c r="D501" s="114">
        <f>(C501/C487)-1</f>
        <v>1.5813283006677281E-2</v>
      </c>
      <c r="E501" s="95">
        <f>(G501+J498-J501)</f>
        <v>10763843.720046438</v>
      </c>
      <c r="F501" s="115">
        <f t="shared" ref="F501:F512" si="311">(E501/E487)-1</f>
        <v>1.5927836803662165E-2</v>
      </c>
      <c r="G501" s="95">
        <f>+(C501-(C501*T501))</f>
        <v>10085468.7243695</v>
      </c>
      <c r="H501" s="115">
        <f t="shared" ref="H501:H513" si="312">(G501/G487)-1</f>
        <v>1.5813283006677281E-2</v>
      </c>
      <c r="I501" s="112"/>
      <c r="J501" s="95">
        <f>+C501*Q501</f>
        <v>4323184.8252083259</v>
      </c>
      <c r="K501" s="115">
        <f t="shared" ref="K501:K513" si="313">(J501/J487)-1</f>
        <v>1.5813283006677059E-2</v>
      </c>
      <c r="L501" s="141"/>
      <c r="M501" s="141"/>
      <c r="N501" s="103">
        <f t="shared" ref="N501:N513" si="314">(J501/C501)</f>
        <v>0.40700658471593598</v>
      </c>
      <c r="O501" s="104">
        <f t="shared" ref="O501:O512" si="315">(C501-G501)/C501</f>
        <v>5.0502731960525661E-2</v>
      </c>
      <c r="P501" s="112"/>
      <c r="Q501" s="117">
        <f>+Q487</f>
        <v>0.40700658471593604</v>
      </c>
      <c r="R501" s="162"/>
      <c r="T501" s="117">
        <f t="shared" ref="T501:T512" si="316">+T487</f>
        <v>5.0502731960525703E-2</v>
      </c>
    </row>
    <row r="502" spans="1:20" s="99" customFormat="1" x14ac:dyDescent="0.2">
      <c r="B502" s="179" t="str">
        <f t="shared" ref="B502:B513" si="317">+B488</f>
        <v>February</v>
      </c>
      <c r="C502" s="94">
        <v>9852206.7672211193</v>
      </c>
      <c r="D502" s="114">
        <f t="shared" ref="D502:D513" si="318">(C502/C488)-1</f>
        <v>4.3386415173093607E-2</v>
      </c>
      <c r="E502" s="95">
        <f>(G502+J501-J502)</f>
        <v>9832061.451486839</v>
      </c>
      <c r="F502" s="115">
        <f t="shared" si="311"/>
        <v>3.1080217461573634E-2</v>
      </c>
      <c r="G502" s="95">
        <f t="shared" ref="G502:G512" si="319">+(C502-(C502*T502))</f>
        <v>9357627.5950919706</v>
      </c>
      <c r="H502" s="115">
        <f t="shared" si="312"/>
        <v>4.3386415173093607E-2</v>
      </c>
      <c r="I502" s="112"/>
      <c r="J502" s="95">
        <f t="shared" ref="J502:J512" si="320">+C502*Q502</f>
        <v>3848750.9688134585</v>
      </c>
      <c r="K502" s="115">
        <f t="shared" si="313"/>
        <v>4.3386415173093607E-2</v>
      </c>
      <c r="L502" s="141"/>
      <c r="M502" s="141"/>
      <c r="N502" s="103">
        <f t="shared" si="314"/>
        <v>0.39064861911125159</v>
      </c>
      <c r="O502" s="104">
        <f t="shared" si="315"/>
        <v>5.0199836829921504E-2</v>
      </c>
      <c r="P502" s="112"/>
      <c r="Q502" s="117">
        <f t="shared" ref="Q502:Q512" si="321">+Q488</f>
        <v>0.39064861911125159</v>
      </c>
      <c r="R502" s="162"/>
      <c r="T502" s="117">
        <f t="shared" si="316"/>
        <v>5.0199836829921421E-2</v>
      </c>
    </row>
    <row r="503" spans="1:20" s="99" customFormat="1" x14ac:dyDescent="0.2">
      <c r="B503" s="179" t="str">
        <f t="shared" si="317"/>
        <v>March</v>
      </c>
      <c r="C503" s="94">
        <v>10783703.282850828</v>
      </c>
      <c r="D503" s="114">
        <f t="shared" si="318"/>
        <v>1.584939260900553E-2</v>
      </c>
      <c r="E503" s="95">
        <f t="shared" ref="E503:E512" si="322">(G503+J502-J503)</f>
        <v>9803810.7043847907</v>
      </c>
      <c r="F503" s="115">
        <f t="shared" si="311"/>
        <v>2.6484678479416823E-2</v>
      </c>
      <c r="G503" s="95">
        <f t="shared" si="319"/>
        <v>10252115.630473927</v>
      </c>
      <c r="H503" s="115">
        <f t="shared" si="312"/>
        <v>1.584939260900553E-2</v>
      </c>
      <c r="I503" s="112"/>
      <c r="J503" s="95">
        <f t="shared" si="320"/>
        <v>4297055.8949025944</v>
      </c>
      <c r="K503" s="115">
        <f t="shared" si="313"/>
        <v>1.5849392609005308E-2</v>
      </c>
      <c r="L503" s="141"/>
      <c r="M503" s="141"/>
      <c r="N503" s="103">
        <f t="shared" si="314"/>
        <v>0.39847682954483199</v>
      </c>
      <c r="O503" s="104">
        <f t="shared" si="315"/>
        <v>4.9295463574399137E-2</v>
      </c>
      <c r="P503" s="112"/>
      <c r="Q503" s="117">
        <f t="shared" si="321"/>
        <v>0.39847682954483199</v>
      </c>
      <c r="R503" s="162"/>
      <c r="T503" s="117">
        <f t="shared" si="316"/>
        <v>4.9295463574399137E-2</v>
      </c>
    </row>
    <row r="504" spans="1:20" s="99" customFormat="1" x14ac:dyDescent="0.2">
      <c r="B504" s="179" t="str">
        <f t="shared" si="317"/>
        <v>April</v>
      </c>
      <c r="C504" s="94">
        <v>11096396.602488538</v>
      </c>
      <c r="D504" s="114">
        <f t="shared" si="318"/>
        <v>1.5761855525656676E-2</v>
      </c>
      <c r="E504" s="95">
        <f t="shared" si="322"/>
        <v>10030131.158536922</v>
      </c>
      <c r="F504" s="115">
        <f t="shared" si="311"/>
        <v>1.5799355854049457E-2</v>
      </c>
      <c r="G504" s="95">
        <f t="shared" si="319"/>
        <v>10589762.581123695</v>
      </c>
      <c r="H504" s="115">
        <f t="shared" si="312"/>
        <v>1.5761855525656676E-2</v>
      </c>
      <c r="I504" s="112"/>
      <c r="J504" s="95">
        <f t="shared" si="320"/>
        <v>4856687.3174893679</v>
      </c>
      <c r="K504" s="115">
        <f t="shared" si="313"/>
        <v>1.5761855525656676E-2</v>
      </c>
      <c r="L504" s="141"/>
      <c r="M504" s="141"/>
      <c r="N504" s="103">
        <f t="shared" si="314"/>
        <v>0.43768148268963103</v>
      </c>
      <c r="O504" s="104">
        <f t="shared" si="315"/>
        <v>4.5657526448831413E-2</v>
      </c>
      <c r="P504" s="112"/>
      <c r="Q504" s="117">
        <f t="shared" si="321"/>
        <v>0.43768148268963103</v>
      </c>
      <c r="R504" s="162"/>
      <c r="T504" s="117">
        <f t="shared" si="316"/>
        <v>4.5657526448831441E-2</v>
      </c>
    </row>
    <row r="505" spans="1:20" s="99" customFormat="1" x14ac:dyDescent="0.2">
      <c r="B505" s="179" t="str">
        <f t="shared" si="317"/>
        <v>May</v>
      </c>
      <c r="C505" s="94">
        <v>12547689.938765408</v>
      </c>
      <c r="D505" s="114">
        <f t="shared" si="318"/>
        <v>1.5311622408509029E-2</v>
      </c>
      <c r="E505" s="95">
        <f t="shared" si="322"/>
        <v>11266724.372738715</v>
      </c>
      <c r="F505" s="115">
        <f t="shared" si="311"/>
        <v>1.5505653066209657E-2</v>
      </c>
      <c r="G505" s="95">
        <f t="shared" si="319"/>
        <v>12000801.365230717</v>
      </c>
      <c r="H505" s="115">
        <f t="shared" si="312"/>
        <v>1.5311622408509029E-2</v>
      </c>
      <c r="I505" s="112"/>
      <c r="J505" s="95">
        <f t="shared" si="320"/>
        <v>5590764.3099813676</v>
      </c>
      <c r="K505" s="115">
        <f t="shared" si="313"/>
        <v>1.5311622408509029E-2</v>
      </c>
      <c r="L505" s="141"/>
      <c r="M505" s="141"/>
      <c r="N505" s="103">
        <f t="shared" si="314"/>
        <v>0.44556124173175526</v>
      </c>
      <c r="O505" s="104">
        <f t="shared" si="315"/>
        <v>4.3584801362130339E-2</v>
      </c>
      <c r="P505" s="112"/>
      <c r="Q505" s="117">
        <f t="shared" si="321"/>
        <v>0.44556124173175526</v>
      </c>
      <c r="R505" s="162"/>
      <c r="T505" s="117">
        <f t="shared" si="316"/>
        <v>4.3584801362130311E-2</v>
      </c>
    </row>
    <row r="506" spans="1:20" s="99" customFormat="1" x14ac:dyDescent="0.2">
      <c r="B506" s="179" t="str">
        <f t="shared" si="317"/>
        <v>June</v>
      </c>
      <c r="C506" s="94">
        <v>13104050.227571208</v>
      </c>
      <c r="D506" s="114">
        <f t="shared" si="318"/>
        <v>1.5170955919991735E-2</v>
      </c>
      <c r="E506" s="95">
        <f t="shared" si="322"/>
        <v>12252885.891074397</v>
      </c>
      <c r="F506" s="115">
        <f t="shared" si="311"/>
        <v>1.5235134591464972E-2</v>
      </c>
      <c r="G506" s="95">
        <f t="shared" si="319"/>
        <v>12525051.349129401</v>
      </c>
      <c r="H506" s="115">
        <f t="shared" si="312"/>
        <v>1.5170955919991735E-2</v>
      </c>
      <c r="I506" s="112"/>
      <c r="J506" s="95">
        <f t="shared" si="320"/>
        <v>5862929.7680363739</v>
      </c>
      <c r="K506" s="115">
        <f t="shared" si="313"/>
        <v>1.5170955919991735E-2</v>
      </c>
      <c r="L506" s="141"/>
      <c r="M506" s="141"/>
      <c r="N506" s="103">
        <f t="shared" si="314"/>
        <v>0.44741356040444974</v>
      </c>
      <c r="O506" s="104">
        <f t="shared" si="315"/>
        <v>4.4184726736133884E-2</v>
      </c>
      <c r="P506" s="112"/>
      <c r="Q506" s="117">
        <f t="shared" si="321"/>
        <v>0.44741356040444974</v>
      </c>
      <c r="R506" s="162"/>
      <c r="T506" s="117">
        <f t="shared" si="316"/>
        <v>4.4184726736133953E-2</v>
      </c>
    </row>
    <row r="507" spans="1:20" s="99" customFormat="1" x14ac:dyDescent="0.2">
      <c r="B507" s="179" t="str">
        <f t="shared" si="317"/>
        <v>July</v>
      </c>
      <c r="C507" s="94">
        <v>13909330.412175005</v>
      </c>
      <c r="D507" s="114">
        <f t="shared" si="318"/>
        <v>1.4980171787194019E-2</v>
      </c>
      <c r="E507" s="95">
        <f t="shared" si="322"/>
        <v>12954867.876779849</v>
      </c>
      <c r="F507" s="115">
        <f t="shared" si="311"/>
        <v>1.5066505271594366E-2</v>
      </c>
      <c r="G507" s="95">
        <f t="shared" si="319"/>
        <v>13262032.782149771</v>
      </c>
      <c r="H507" s="115">
        <f t="shared" si="312"/>
        <v>1.4980171787194019E-2</v>
      </c>
      <c r="I507" s="112"/>
      <c r="J507" s="95">
        <f t="shared" si="320"/>
        <v>6170094.6734062973</v>
      </c>
      <c r="K507" s="115">
        <f t="shared" si="313"/>
        <v>1.4980171787193797E-2</v>
      </c>
      <c r="L507" s="141"/>
      <c r="M507" s="141"/>
      <c r="N507" s="103">
        <f t="shared" si="314"/>
        <v>0.44359393950448822</v>
      </c>
      <c r="O507" s="104">
        <f t="shared" si="315"/>
        <v>4.6536936778685381E-2</v>
      </c>
      <c r="P507" s="112"/>
      <c r="Q507" s="117">
        <f t="shared" si="321"/>
        <v>0.44359393950448822</v>
      </c>
      <c r="R507" s="162"/>
      <c r="T507" s="117">
        <f t="shared" si="316"/>
        <v>4.6536936778685332E-2</v>
      </c>
    </row>
    <row r="508" spans="1:20" s="99" customFormat="1" x14ac:dyDescent="0.2">
      <c r="B508" s="179" t="str">
        <f t="shared" si="317"/>
        <v>August</v>
      </c>
      <c r="C508" s="94">
        <v>14151891.817034766</v>
      </c>
      <c r="D508" s="114">
        <f t="shared" si="318"/>
        <v>1.4952368536489402E-2</v>
      </c>
      <c r="E508" s="95">
        <f t="shared" si="322"/>
        <v>13121240.572157474</v>
      </c>
      <c r="F508" s="115">
        <f t="shared" si="311"/>
        <v>1.4965442467923529E-2</v>
      </c>
      <c r="G508" s="95">
        <f t="shared" si="319"/>
        <v>13457225.007662304</v>
      </c>
      <c r="H508" s="115">
        <f t="shared" si="312"/>
        <v>1.4952368536489402E-2</v>
      </c>
      <c r="I508" s="112"/>
      <c r="J508" s="95">
        <f t="shared" si="320"/>
        <v>6506079.108911125</v>
      </c>
      <c r="K508" s="115">
        <f t="shared" si="313"/>
        <v>1.495236853648918E-2</v>
      </c>
      <c r="L508" s="141"/>
      <c r="M508" s="141"/>
      <c r="N508" s="103">
        <f t="shared" si="314"/>
        <v>0.45973211165165184</v>
      </c>
      <c r="O508" s="104">
        <f t="shared" si="315"/>
        <v>4.908649799995541E-2</v>
      </c>
      <c r="P508" s="112"/>
      <c r="Q508" s="117">
        <f t="shared" si="321"/>
        <v>0.45973211165165184</v>
      </c>
      <c r="R508" s="162"/>
      <c r="T508" s="117">
        <f t="shared" si="316"/>
        <v>4.9086497999955465E-2</v>
      </c>
    </row>
    <row r="509" spans="1:20" s="99" customFormat="1" x14ac:dyDescent="0.2">
      <c r="B509" s="179" t="str">
        <f t="shared" si="317"/>
        <v>September</v>
      </c>
      <c r="C509" s="94">
        <v>13068871.798422731</v>
      </c>
      <c r="D509" s="114">
        <f t="shared" si="318"/>
        <v>1.5227958582776591E-2</v>
      </c>
      <c r="E509" s="95">
        <f t="shared" si="322"/>
        <v>12851050.950245332</v>
      </c>
      <c r="F509" s="115">
        <f t="shared" si="311"/>
        <v>1.5088417389371056E-2</v>
      </c>
      <c r="G509" s="95">
        <f t="shared" si="319"/>
        <v>12428667.895113626</v>
      </c>
      <c r="H509" s="115">
        <f t="shared" si="312"/>
        <v>1.5227958582776591E-2</v>
      </c>
      <c r="I509" s="112"/>
      <c r="J509" s="95">
        <f t="shared" si="320"/>
        <v>6083696.0537794204</v>
      </c>
      <c r="K509" s="115">
        <f t="shared" si="313"/>
        <v>1.5227958582776591E-2</v>
      </c>
      <c r="L509" s="141"/>
      <c r="M509" s="141"/>
      <c r="N509" s="103">
        <f t="shared" si="314"/>
        <v>0.4655104241296219</v>
      </c>
      <c r="O509" s="104">
        <f t="shared" si="315"/>
        <v>4.8986929643488469E-2</v>
      </c>
      <c r="P509" s="112"/>
      <c r="Q509" s="117">
        <f t="shared" si="321"/>
        <v>0.4655104241296219</v>
      </c>
      <c r="R509" s="162"/>
      <c r="T509" s="117">
        <f t="shared" si="316"/>
        <v>4.8986929643488428E-2</v>
      </c>
    </row>
    <row r="510" spans="1:20" s="99" customFormat="1" x14ac:dyDescent="0.2">
      <c r="B510" s="179" t="str">
        <f t="shared" si="317"/>
        <v>October</v>
      </c>
      <c r="C510" s="94">
        <v>12288761.297297955</v>
      </c>
      <c r="D510" s="114">
        <f t="shared" si="318"/>
        <v>1.5430916078949641E-2</v>
      </c>
      <c r="E510" s="95">
        <f t="shared" si="322"/>
        <v>11903410.624606799</v>
      </c>
      <c r="F510" s="115">
        <f t="shared" si="311"/>
        <v>1.5327176703094025E-2</v>
      </c>
      <c r="G510" s="95">
        <f t="shared" si="319"/>
        <v>11686422.135468649</v>
      </c>
      <c r="H510" s="115">
        <f t="shared" si="312"/>
        <v>1.5430916078949641E-2</v>
      </c>
      <c r="I510" s="112"/>
      <c r="J510" s="95">
        <f t="shared" si="320"/>
        <v>5866707.5646412717</v>
      </c>
      <c r="K510" s="115">
        <f t="shared" si="313"/>
        <v>1.5430916078949863E-2</v>
      </c>
      <c r="L510" s="141"/>
      <c r="M510" s="141"/>
      <c r="N510" s="103">
        <f t="shared" si="314"/>
        <v>0.47740430648052706</v>
      </c>
      <c r="O510" s="104">
        <f t="shared" si="315"/>
        <v>4.9015449747709543E-2</v>
      </c>
      <c r="P510" s="112"/>
      <c r="Q510" s="117">
        <f t="shared" si="321"/>
        <v>0.47740430648052701</v>
      </c>
      <c r="R510" s="162"/>
      <c r="T510" s="117">
        <f t="shared" si="316"/>
        <v>4.9015449747709543E-2</v>
      </c>
    </row>
    <row r="511" spans="1:20" s="99" customFormat="1" x14ac:dyDescent="0.2">
      <c r="B511" s="179" t="str">
        <f t="shared" si="317"/>
        <v>November</v>
      </c>
      <c r="C511" s="94">
        <v>10357467.575826839</v>
      </c>
      <c r="D511" s="114">
        <f t="shared" si="318"/>
        <v>1.6061022160873017E-2</v>
      </c>
      <c r="E511" s="95">
        <f t="shared" si="322"/>
        <v>10481731.227508074</v>
      </c>
      <c r="F511" s="115">
        <f t="shared" si="311"/>
        <v>1.5708250498887022E-2</v>
      </c>
      <c r="G511" s="95">
        <f t="shared" si="319"/>
        <v>9906365.9806380458</v>
      </c>
      <c r="H511" s="115">
        <f t="shared" si="312"/>
        <v>1.6061022160872795E-2</v>
      </c>
      <c r="I511" s="112"/>
      <c r="J511" s="95">
        <f t="shared" si="320"/>
        <v>5291342.3177712429</v>
      </c>
      <c r="K511" s="115">
        <f t="shared" si="313"/>
        <v>1.6061022160872795E-2</v>
      </c>
      <c r="L511" s="141"/>
      <c r="M511" s="141"/>
      <c r="N511" s="103">
        <f t="shared" si="314"/>
        <v>0.51087220684336387</v>
      </c>
      <c r="O511" s="104">
        <f t="shared" si="315"/>
        <v>4.355327128820688E-2</v>
      </c>
      <c r="P511" s="112"/>
      <c r="Q511" s="117">
        <f t="shared" si="321"/>
        <v>0.51087220684336387</v>
      </c>
      <c r="R511" s="162"/>
      <c r="T511" s="117">
        <f t="shared" si="316"/>
        <v>4.355327128820681E-2</v>
      </c>
    </row>
    <row r="512" spans="1:20" s="99" customFormat="1" x14ac:dyDescent="0.2">
      <c r="B512" s="179" t="str">
        <f t="shared" si="317"/>
        <v>December</v>
      </c>
      <c r="C512" s="94">
        <v>10654767.361615311</v>
      </c>
      <c r="D512" s="114">
        <f t="shared" si="318"/>
        <v>1.5862111034707471E-2</v>
      </c>
      <c r="E512" s="95">
        <f t="shared" si="322"/>
        <v>10355613.547409501</v>
      </c>
      <c r="F512" s="115">
        <f t="shared" si="311"/>
        <v>1.5963737662668231E-2</v>
      </c>
      <c r="G512" s="95">
        <f t="shared" si="319"/>
        <v>10145166.347749135</v>
      </c>
      <c r="H512" s="115">
        <f t="shared" si="312"/>
        <v>1.5862111034707471E-2</v>
      </c>
      <c r="I512" s="112"/>
      <c r="J512" s="95">
        <f t="shared" si="320"/>
        <v>5080895.1181108765</v>
      </c>
      <c r="K512" s="115">
        <f t="shared" si="313"/>
        <v>1.5862111034707471E-2</v>
      </c>
      <c r="L512" s="141"/>
      <c r="M512" s="141"/>
      <c r="N512" s="103">
        <f t="shared" si="314"/>
        <v>0.47686588976266392</v>
      </c>
      <c r="O512" s="104">
        <f t="shared" si="315"/>
        <v>4.7828450549005606E-2</v>
      </c>
      <c r="P512" s="112"/>
      <c r="Q512" s="117">
        <f t="shared" si="321"/>
        <v>0.47686588976266392</v>
      </c>
      <c r="R512" s="162"/>
      <c r="T512" s="117">
        <f t="shared" si="316"/>
        <v>4.7828450549005537E-2</v>
      </c>
    </row>
    <row r="513" spans="1:20" s="99" customFormat="1" x14ac:dyDescent="0.2">
      <c r="B513" s="179" t="str">
        <f t="shared" si="317"/>
        <v>TOTAL</v>
      </c>
      <c r="C513" s="144">
        <f>SUM(C501:C512)</f>
        <v>142437040.97067636</v>
      </c>
      <c r="D513" s="145">
        <f t="shared" si="318"/>
        <v>1.7335638546391863E-2</v>
      </c>
      <c r="E513" s="144">
        <f>SUM(E501:E512)</f>
        <v>135617372.09697512</v>
      </c>
      <c r="F513" s="146">
        <f>(E513/E499)-1</f>
        <v>1.7338116349012278E-2</v>
      </c>
      <c r="G513" s="144">
        <f>SUM(G501:G512)</f>
        <v>135696707.39420074</v>
      </c>
      <c r="H513" s="146">
        <f t="shared" si="312"/>
        <v>1.7329944252394869E-2</v>
      </c>
      <c r="I513" s="142"/>
      <c r="J513" s="147">
        <f>SUM(J501:J512)</f>
        <v>63778187.921051726</v>
      </c>
      <c r="K513" s="146">
        <f t="shared" si="313"/>
        <v>1.7095112656341893E-2</v>
      </c>
      <c r="L513" s="165"/>
      <c r="M513" s="156"/>
      <c r="N513" s="110">
        <f t="shared" si="314"/>
        <v>0.44776406113478445</v>
      </c>
      <c r="O513" s="127">
        <f>AVERAGE(O501:O512)</f>
        <v>4.7369385243249434E-2</v>
      </c>
      <c r="P513" s="142"/>
      <c r="Q513" s="148"/>
      <c r="R513" s="148"/>
      <c r="S513" s="142"/>
      <c r="T513" s="152">
        <f>AVERAGE(T501:T512)</f>
        <v>4.7369385243249428E-2</v>
      </c>
    </row>
    <row r="514" spans="1:20" s="99" customFormat="1" x14ac:dyDescent="0.2">
      <c r="D514" s="111"/>
    </row>
    <row r="515" spans="1:20" s="99" customFormat="1" x14ac:dyDescent="0.2">
      <c r="A515" s="99">
        <f>+A501+1</f>
        <v>2033</v>
      </c>
      <c r="B515" s="179" t="str">
        <f>+B501</f>
        <v>January</v>
      </c>
      <c r="C515" s="94">
        <v>10789008.597087929</v>
      </c>
      <c r="D515" s="114">
        <f>(C515/C501)-1</f>
        <v>1.573208620800215E-2</v>
      </c>
      <c r="E515" s="95">
        <f>(G515+J512-J515)</f>
        <v>10933831.764328636</v>
      </c>
      <c r="F515" s="115">
        <f t="shared" ref="F515:F526" si="323">(E515/E501)-1</f>
        <v>1.579250393292253E-2</v>
      </c>
      <c r="G515" s="95">
        <f>+(C515-(C515*T515))</f>
        <v>10244134.18778939</v>
      </c>
      <c r="H515" s="115">
        <f t="shared" ref="H515:H527" si="324">(G515/G501)-1</f>
        <v>1.573208620800215E-2</v>
      </c>
      <c r="I515" s="112"/>
      <c r="J515" s="95">
        <f>+C515*Q515</f>
        <v>4391197.5415716302</v>
      </c>
      <c r="K515" s="115">
        <f t="shared" ref="K515:K527" si="325">(J515/J501)-1</f>
        <v>1.573208620800215E-2</v>
      </c>
      <c r="L515" s="141"/>
      <c r="M515" s="141"/>
      <c r="N515" s="103">
        <f t="shared" ref="N515:N527" si="326">(J515/C515)</f>
        <v>0.40700658471593604</v>
      </c>
      <c r="O515" s="104">
        <f t="shared" ref="O515:O526" si="327">(C515-G515)/C515</f>
        <v>5.0502731960525703E-2</v>
      </c>
      <c r="P515" s="112"/>
      <c r="Q515" s="117">
        <f>+Q501</f>
        <v>0.40700658471593604</v>
      </c>
      <c r="R515" s="162"/>
      <c r="T515" s="117">
        <f t="shared" ref="T515:T526" si="328">+T501</f>
        <v>5.0502731960525703E-2</v>
      </c>
    </row>
    <row r="516" spans="1:20" s="99" customFormat="1" x14ac:dyDescent="0.2">
      <c r="B516" s="179" t="str">
        <f t="shared" ref="B516:B527" si="329">+B502</f>
        <v>February</v>
      </c>
      <c r="C516" s="94">
        <v>9750316.1052802</v>
      </c>
      <c r="D516" s="114">
        <f t="shared" ref="D516:D527" si="330">(C516/C502)-1</f>
        <v>-1.0341912664674879E-2</v>
      </c>
      <c r="E516" s="95">
        <f>(G516+J515-J516)</f>
        <v>9843101.8469007015</v>
      </c>
      <c r="F516" s="115">
        <f t="shared" si="323"/>
        <v>1.122897315922744E-3</v>
      </c>
      <c r="G516" s="95">
        <f t="shared" ref="G516:G526" si="331">+(C516-(C516*T516))</f>
        <v>9260851.8277549781</v>
      </c>
      <c r="H516" s="115">
        <f t="shared" si="324"/>
        <v>-1.0341912664674879E-2</v>
      </c>
      <c r="I516" s="112"/>
      <c r="J516" s="95">
        <f t="shared" ref="J516:J526" si="332">+C516*Q516</f>
        <v>3808947.5224259067</v>
      </c>
      <c r="K516" s="115">
        <f t="shared" si="325"/>
        <v>-1.0341912664674879E-2</v>
      </c>
      <c r="L516" s="141"/>
      <c r="M516" s="141"/>
      <c r="N516" s="103">
        <f t="shared" si="326"/>
        <v>0.39064861911125159</v>
      </c>
      <c r="O516" s="104">
        <f t="shared" si="327"/>
        <v>5.0199836829921518E-2</v>
      </c>
      <c r="P516" s="112"/>
      <c r="Q516" s="117">
        <f t="shared" ref="Q516:Q526" si="333">+Q502</f>
        <v>0.39064861911125159</v>
      </c>
      <c r="R516" s="162"/>
      <c r="T516" s="117">
        <f t="shared" si="328"/>
        <v>5.0199836829921421E-2</v>
      </c>
    </row>
    <row r="517" spans="1:20" s="99" customFormat="1" x14ac:dyDescent="0.2">
      <c r="B517" s="179" t="str">
        <f t="shared" si="329"/>
        <v>March</v>
      </c>
      <c r="C517" s="94">
        <v>10950766.668700622</v>
      </c>
      <c r="D517" s="114">
        <f t="shared" si="330"/>
        <v>1.5492209073989738E-2</v>
      </c>
      <c r="E517" s="95">
        <f t="shared" ref="E517:E526" si="334">(G517+J516-J517)</f>
        <v>9856264.2884688079</v>
      </c>
      <c r="F517" s="115">
        <f t="shared" si="323"/>
        <v>5.3503260788743123E-3</v>
      </c>
      <c r="G517" s="95">
        <f t="shared" si="331"/>
        <v>10410943.549271947</v>
      </c>
      <c r="H517" s="115">
        <f t="shared" si="324"/>
        <v>1.5492209073989738E-2</v>
      </c>
      <c r="I517" s="112"/>
      <c r="J517" s="95">
        <f t="shared" si="332"/>
        <v>4363626.7832290456</v>
      </c>
      <c r="K517" s="115">
        <f t="shared" si="325"/>
        <v>1.5492209073989738E-2</v>
      </c>
      <c r="L517" s="141"/>
      <c r="M517" s="141"/>
      <c r="N517" s="103">
        <f t="shared" si="326"/>
        <v>0.39847682954483199</v>
      </c>
      <c r="O517" s="104">
        <f t="shared" si="327"/>
        <v>4.929546357439913E-2</v>
      </c>
      <c r="P517" s="112"/>
      <c r="Q517" s="117">
        <f t="shared" si="333"/>
        <v>0.39847682954483199</v>
      </c>
      <c r="R517" s="162"/>
      <c r="T517" s="117">
        <f t="shared" si="328"/>
        <v>4.9295463574399137E-2</v>
      </c>
    </row>
    <row r="518" spans="1:20" s="99" customFormat="1" x14ac:dyDescent="0.2">
      <c r="B518" s="179" t="str">
        <f t="shared" si="329"/>
        <v>April</v>
      </c>
      <c r="C518" s="94">
        <v>11266443.552918116</v>
      </c>
      <c r="D518" s="114">
        <f t="shared" si="330"/>
        <v>1.5324519888865629E-2</v>
      </c>
      <c r="E518" s="95">
        <f t="shared" si="334"/>
        <v>10184558.6727653</v>
      </c>
      <c r="F518" s="115">
        <f t="shared" si="323"/>
        <v>1.539636040521164E-2</v>
      </c>
      <c r="G518" s="95">
        <f t="shared" si="331"/>
        <v>10752045.60841649</v>
      </c>
      <c r="H518" s="115">
        <f t="shared" si="324"/>
        <v>1.5324519888865629E-2</v>
      </c>
      <c r="I518" s="112"/>
      <c r="J518" s="95">
        <f t="shared" si="332"/>
        <v>4931113.7188802352</v>
      </c>
      <c r="K518" s="115">
        <f t="shared" si="325"/>
        <v>1.5324519888865629E-2</v>
      </c>
      <c r="L518" s="141"/>
      <c r="M518" s="141"/>
      <c r="N518" s="103">
        <f t="shared" si="326"/>
        <v>0.43768148268963103</v>
      </c>
      <c r="O518" s="104">
        <f t="shared" si="327"/>
        <v>4.5657526448831441E-2</v>
      </c>
      <c r="P518" s="112"/>
      <c r="Q518" s="117">
        <f t="shared" si="333"/>
        <v>0.43768148268963103</v>
      </c>
      <c r="R518" s="162"/>
      <c r="T518" s="117">
        <f t="shared" si="328"/>
        <v>4.5657526448831441E-2</v>
      </c>
    </row>
    <row r="519" spans="1:20" s="99" customFormat="1" x14ac:dyDescent="0.2">
      <c r="B519" s="179" t="str">
        <f t="shared" si="329"/>
        <v>May</v>
      </c>
      <c r="C519" s="94">
        <v>12734062.322352752</v>
      </c>
      <c r="D519" s="114">
        <f t="shared" si="330"/>
        <v>1.4853123124405343E-2</v>
      </c>
      <c r="E519" s="95">
        <f t="shared" si="334"/>
        <v>11436359.843743201</v>
      </c>
      <c r="F519" s="115">
        <f t="shared" si="323"/>
        <v>1.5056325635775858E-2</v>
      </c>
      <c r="G519" s="95">
        <f t="shared" si="331"/>
        <v>12179050.745500019</v>
      </c>
      <c r="H519" s="115">
        <f t="shared" si="324"/>
        <v>1.4853123124405121E-2</v>
      </c>
      <c r="I519" s="112"/>
      <c r="J519" s="95">
        <f t="shared" si="332"/>
        <v>5673804.6206370518</v>
      </c>
      <c r="K519" s="115">
        <f t="shared" si="325"/>
        <v>1.4853123124405343E-2</v>
      </c>
      <c r="L519" s="141"/>
      <c r="M519" s="141"/>
      <c r="N519" s="103">
        <f t="shared" si="326"/>
        <v>0.44556124173175532</v>
      </c>
      <c r="O519" s="104">
        <f t="shared" si="327"/>
        <v>4.3584801362130374E-2</v>
      </c>
      <c r="P519" s="112"/>
      <c r="Q519" s="117">
        <f t="shared" si="333"/>
        <v>0.44556124173175526</v>
      </c>
      <c r="R519" s="162"/>
      <c r="T519" s="117">
        <f t="shared" si="328"/>
        <v>4.3584801362130311E-2</v>
      </c>
    </row>
    <row r="520" spans="1:20" s="99" customFormat="1" x14ac:dyDescent="0.2">
      <c r="B520" s="179" t="str">
        <f t="shared" si="329"/>
        <v>June</v>
      </c>
      <c r="C520" s="94">
        <v>13296301.895176338</v>
      </c>
      <c r="D520" s="114">
        <f t="shared" si="330"/>
        <v>1.4671163820833666E-2</v>
      </c>
      <c r="E520" s="95">
        <f t="shared" si="334"/>
        <v>12433667.278840605</v>
      </c>
      <c r="F520" s="115">
        <f t="shared" si="323"/>
        <v>1.4754188472276386E-2</v>
      </c>
      <c r="G520" s="95">
        <f t="shared" si="331"/>
        <v>12708808.429336831</v>
      </c>
      <c r="H520" s="115">
        <f t="shared" si="324"/>
        <v>1.4671163820833666E-2</v>
      </c>
      <c r="I520" s="112"/>
      <c r="J520" s="95">
        <f t="shared" si="332"/>
        <v>5948945.7711332785</v>
      </c>
      <c r="K520" s="115">
        <f t="shared" si="325"/>
        <v>1.4671163820833666E-2</v>
      </c>
      <c r="L520" s="141"/>
      <c r="M520" s="141"/>
      <c r="N520" s="103">
        <f t="shared" si="326"/>
        <v>0.44741356040444979</v>
      </c>
      <c r="O520" s="104">
        <f t="shared" si="327"/>
        <v>4.4184726736133995E-2</v>
      </c>
      <c r="P520" s="112"/>
      <c r="Q520" s="117">
        <f t="shared" si="333"/>
        <v>0.44741356040444974</v>
      </c>
      <c r="R520" s="162"/>
      <c r="T520" s="117">
        <f t="shared" si="328"/>
        <v>4.4184726736133953E-2</v>
      </c>
    </row>
    <row r="521" spans="1:20" s="99" customFormat="1" x14ac:dyDescent="0.2">
      <c r="B521" s="179" t="str">
        <f t="shared" si="329"/>
        <v>July</v>
      </c>
      <c r="C521" s="94">
        <v>14110107.022803584</v>
      </c>
      <c r="D521" s="114">
        <f t="shared" si="330"/>
        <v>1.4434671165251434E-2</v>
      </c>
      <c r="E521" s="95">
        <f t="shared" si="334"/>
        <v>13143253.67440078</v>
      </c>
      <c r="F521" s="115">
        <f t="shared" si="323"/>
        <v>1.4541699646245965E-2</v>
      </c>
      <c r="G521" s="95">
        <f t="shared" si="331"/>
        <v>13453465.864342891</v>
      </c>
      <c r="H521" s="115">
        <f t="shared" si="324"/>
        <v>1.4434671165251656E-2</v>
      </c>
      <c r="I521" s="112"/>
      <c r="J521" s="95">
        <f t="shared" si="332"/>
        <v>6259157.9610753879</v>
      </c>
      <c r="K521" s="115">
        <f t="shared" si="325"/>
        <v>1.4434671165251656E-2</v>
      </c>
      <c r="L521" s="141"/>
      <c r="M521" s="141"/>
      <c r="N521" s="103">
        <f t="shared" si="326"/>
        <v>0.44359393950448828</v>
      </c>
      <c r="O521" s="104">
        <f t="shared" si="327"/>
        <v>4.653693677868527E-2</v>
      </c>
      <c r="P521" s="112"/>
      <c r="Q521" s="117">
        <f t="shared" si="333"/>
        <v>0.44359393950448822</v>
      </c>
      <c r="R521" s="162"/>
      <c r="T521" s="117">
        <f t="shared" si="328"/>
        <v>4.6536936778685332E-2</v>
      </c>
    </row>
    <row r="522" spans="1:20" s="99" customFormat="1" x14ac:dyDescent="0.2">
      <c r="B522" s="179" t="str">
        <f t="shared" si="329"/>
        <v>August</v>
      </c>
      <c r="C522" s="94">
        <v>14354555.436462324</v>
      </c>
      <c r="D522" s="114">
        <f t="shared" si="330"/>
        <v>1.4320602647881264E-2</v>
      </c>
      <c r="E522" s="95">
        <f t="shared" si="334"/>
        <v>13309848.458190031</v>
      </c>
      <c r="F522" s="115">
        <f t="shared" si="323"/>
        <v>1.4374241901544904E-2</v>
      </c>
      <c r="G522" s="95">
        <f t="shared" si="331"/>
        <v>13649940.579740167</v>
      </c>
      <c r="H522" s="115">
        <f t="shared" si="324"/>
        <v>1.4320602647881264E-2</v>
      </c>
      <c r="I522" s="112"/>
      <c r="J522" s="95">
        <f t="shared" si="332"/>
        <v>6599250.0826255232</v>
      </c>
      <c r="K522" s="115">
        <f t="shared" si="325"/>
        <v>1.4320602647881264E-2</v>
      </c>
      <c r="L522" s="141"/>
      <c r="M522" s="141"/>
      <c r="N522" s="103">
        <f t="shared" si="326"/>
        <v>0.45973211165165184</v>
      </c>
      <c r="O522" s="104">
        <f t="shared" si="327"/>
        <v>4.9086497999955445E-2</v>
      </c>
      <c r="P522" s="112"/>
      <c r="Q522" s="117">
        <f t="shared" si="333"/>
        <v>0.45973211165165184</v>
      </c>
      <c r="R522" s="162"/>
      <c r="T522" s="117">
        <f t="shared" si="328"/>
        <v>4.9086497999955465E-2</v>
      </c>
    </row>
    <row r="523" spans="1:20" s="99" customFormat="1" x14ac:dyDescent="0.2">
      <c r="B523" s="179" t="str">
        <f t="shared" si="329"/>
        <v>September</v>
      </c>
      <c r="C523" s="94">
        <v>13257758.169689793</v>
      </c>
      <c r="D523" s="114">
        <f t="shared" si="330"/>
        <v>1.4453150522898195E-2</v>
      </c>
      <c r="E523" s="95">
        <f t="shared" si="334"/>
        <v>13035926.757046083</v>
      </c>
      <c r="F523" s="115">
        <f t="shared" si="323"/>
        <v>1.4386045741824782E-2</v>
      </c>
      <c r="G523" s="95">
        <f t="shared" si="331"/>
        <v>12608301.303000815</v>
      </c>
      <c r="H523" s="115">
        <f t="shared" si="324"/>
        <v>1.4453150522898195E-2</v>
      </c>
      <c r="I523" s="112"/>
      <c r="J523" s="95">
        <f t="shared" si="332"/>
        <v>6171624.6285802554</v>
      </c>
      <c r="K523" s="115">
        <f t="shared" si="325"/>
        <v>1.4453150522897973E-2</v>
      </c>
      <c r="L523" s="141"/>
      <c r="M523" s="141"/>
      <c r="N523" s="103">
        <f t="shared" si="326"/>
        <v>0.4655104241296219</v>
      </c>
      <c r="O523" s="104">
        <f t="shared" si="327"/>
        <v>4.8986929643488435E-2</v>
      </c>
      <c r="P523" s="112"/>
      <c r="Q523" s="117">
        <f t="shared" si="333"/>
        <v>0.4655104241296219</v>
      </c>
      <c r="R523" s="162"/>
      <c r="T523" s="117">
        <f t="shared" si="328"/>
        <v>4.8986929643488428E-2</v>
      </c>
    </row>
    <row r="524" spans="1:20" s="99" customFormat="1" x14ac:dyDescent="0.2">
      <c r="B524" s="179" t="str">
        <f t="shared" si="329"/>
        <v>October</v>
      </c>
      <c r="C524" s="94">
        <v>12467551.090975072</v>
      </c>
      <c r="D524" s="114">
        <f t="shared" si="330"/>
        <v>1.4549049277768233E-2</v>
      </c>
      <c r="E524" s="95">
        <f t="shared" si="334"/>
        <v>12076010.513481144</v>
      </c>
      <c r="F524" s="115">
        <f t="shared" si="323"/>
        <v>1.4500036528820148E-2</v>
      </c>
      <c r="G524" s="95">
        <f t="shared" si="331"/>
        <v>11856448.466998382</v>
      </c>
      <c r="H524" s="115">
        <f t="shared" si="324"/>
        <v>1.4549049277768011E-2</v>
      </c>
      <c r="I524" s="112"/>
      <c r="J524" s="95">
        <f t="shared" si="332"/>
        <v>5952062.5820974922</v>
      </c>
      <c r="K524" s="115">
        <f t="shared" si="325"/>
        <v>1.4549049277768011E-2</v>
      </c>
      <c r="L524" s="141"/>
      <c r="M524" s="141"/>
      <c r="N524" s="103">
        <f t="shared" si="326"/>
        <v>0.47740430648052701</v>
      </c>
      <c r="O524" s="104">
        <f t="shared" si="327"/>
        <v>4.9015449747709605E-2</v>
      </c>
      <c r="P524" s="112"/>
      <c r="Q524" s="117">
        <f t="shared" si="333"/>
        <v>0.47740430648052701</v>
      </c>
      <c r="R524" s="162"/>
      <c r="T524" s="117">
        <f t="shared" si="328"/>
        <v>4.9015449747709543E-2</v>
      </c>
    </row>
    <row r="525" spans="1:20" s="99" customFormat="1" x14ac:dyDescent="0.2">
      <c r="B525" s="179" t="str">
        <f t="shared" si="329"/>
        <v>November</v>
      </c>
      <c r="C525" s="94">
        <v>10513181.687560774</v>
      </c>
      <c r="D525" s="114">
        <f t="shared" si="330"/>
        <v>1.5033994612481782E-2</v>
      </c>
      <c r="E525" s="95">
        <f t="shared" si="334"/>
        <v>10636468.485848311</v>
      </c>
      <c r="F525" s="115">
        <f t="shared" si="323"/>
        <v>1.4762566887247308E-2</v>
      </c>
      <c r="G525" s="95">
        <f t="shared" si="331"/>
        <v>10055298.233420232</v>
      </c>
      <c r="H525" s="115">
        <f t="shared" si="324"/>
        <v>1.5033994612482005E-2</v>
      </c>
      <c r="I525" s="112"/>
      <c r="J525" s="95">
        <f t="shared" si="332"/>
        <v>5370892.3296694132</v>
      </c>
      <c r="K525" s="115">
        <f t="shared" si="325"/>
        <v>1.5033994612481782E-2</v>
      </c>
      <c r="L525" s="141"/>
      <c r="M525" s="141"/>
      <c r="N525" s="103">
        <f t="shared" si="326"/>
        <v>0.51087220684336387</v>
      </c>
      <c r="O525" s="104">
        <f t="shared" si="327"/>
        <v>4.3553271288206789E-2</v>
      </c>
      <c r="P525" s="112"/>
      <c r="Q525" s="117">
        <f t="shared" si="333"/>
        <v>0.51087220684336387</v>
      </c>
      <c r="R525" s="162"/>
      <c r="T525" s="117">
        <f t="shared" si="328"/>
        <v>4.355327128820681E-2</v>
      </c>
    </row>
    <row r="526" spans="1:20" s="99" customFormat="1" x14ac:dyDescent="0.2">
      <c r="B526" s="179" t="str">
        <f t="shared" si="329"/>
        <v>December</v>
      </c>
      <c r="C526" s="94">
        <v>10813479.488825809</v>
      </c>
      <c r="D526" s="114">
        <f t="shared" si="330"/>
        <v>1.4895879170696125E-2</v>
      </c>
      <c r="E526" s="95">
        <f t="shared" si="334"/>
        <v>10510600.331631994</v>
      </c>
      <c r="F526" s="115">
        <f t="shared" si="323"/>
        <v>1.49664511439076E-2</v>
      </c>
      <c r="G526" s="95">
        <f t="shared" si="331"/>
        <v>10296287.519831818</v>
      </c>
      <c r="H526" s="115">
        <f t="shared" si="324"/>
        <v>1.4895879170696125E-2</v>
      </c>
      <c r="I526" s="112"/>
      <c r="J526" s="95">
        <f t="shared" si="332"/>
        <v>5156579.5178692359</v>
      </c>
      <c r="K526" s="115">
        <f t="shared" si="325"/>
        <v>1.4895879170696125E-2</v>
      </c>
      <c r="L526" s="141"/>
      <c r="M526" s="141"/>
      <c r="N526" s="103">
        <f t="shared" si="326"/>
        <v>0.47686588976266392</v>
      </c>
      <c r="O526" s="104">
        <f t="shared" si="327"/>
        <v>4.7828450549005606E-2</v>
      </c>
      <c r="P526" s="112"/>
      <c r="Q526" s="117">
        <f t="shared" si="333"/>
        <v>0.47686588976266392</v>
      </c>
      <c r="R526" s="162"/>
      <c r="T526" s="117">
        <f t="shared" si="328"/>
        <v>4.7828450549005537E-2</v>
      </c>
    </row>
    <row r="527" spans="1:20" s="99" customFormat="1" x14ac:dyDescent="0.2">
      <c r="B527" s="179" t="str">
        <f t="shared" si="329"/>
        <v>TOTAL</v>
      </c>
      <c r="C527" s="144">
        <f>SUM(C515:C526)</f>
        <v>144303532.0378333</v>
      </c>
      <c r="D527" s="145">
        <f t="shared" si="330"/>
        <v>1.3103972495056126E-2</v>
      </c>
      <c r="E527" s="144">
        <f>SUM(E515:E526)</f>
        <v>137399891.9156456</v>
      </c>
      <c r="F527" s="146">
        <f>(E527/E513)-1</f>
        <v>1.3143742509594381E-2</v>
      </c>
      <c r="G527" s="144">
        <f>SUM(G515:G526)</f>
        <v>137475576.31540397</v>
      </c>
      <c r="H527" s="146">
        <f t="shared" si="324"/>
        <v>1.3109153164900134E-2</v>
      </c>
      <c r="I527" s="142"/>
      <c r="J527" s="147">
        <f>SUM(J515:J526)</f>
        <v>64627203.059794463</v>
      </c>
      <c r="K527" s="146">
        <f t="shared" si="325"/>
        <v>1.3311998449904161E-2</v>
      </c>
      <c r="L527" s="165"/>
      <c r="M527" s="156"/>
      <c r="N527" s="110">
        <f t="shared" si="326"/>
        <v>0.44785600287906047</v>
      </c>
      <c r="O527" s="127">
        <f>AVERAGE(O515:O526)</f>
        <v>4.7369385243249441E-2</v>
      </c>
      <c r="P527" s="142"/>
      <c r="Q527" s="148"/>
      <c r="R527" s="148"/>
      <c r="S527" s="142"/>
      <c r="T527" s="152">
        <f>AVERAGE(T515:T526)</f>
        <v>4.7369385243249428E-2</v>
      </c>
    </row>
    <row r="528" spans="1:20" s="99" customFormat="1" x14ac:dyDescent="0.2">
      <c r="D528" s="111"/>
    </row>
    <row r="529" spans="1:20" s="99" customFormat="1" x14ac:dyDescent="0.2">
      <c r="A529" s="99">
        <f>+A515+1</f>
        <v>2034</v>
      </c>
      <c r="B529" s="179" t="str">
        <f>+B515</f>
        <v>January</v>
      </c>
      <c r="C529" s="94">
        <v>10948687.43413019</v>
      </c>
      <c r="D529" s="114">
        <f>(C529/C515)-1</f>
        <v>1.480013993921192E-2</v>
      </c>
      <c r="E529" s="95">
        <f>(G529+J526-J529)</f>
        <v>11096140.44550636</v>
      </c>
      <c r="F529" s="115">
        <f t="shared" ref="F529:F540" si="335">(E529/E515)-1</f>
        <v>1.4844629465330828E-2</v>
      </c>
      <c r="G529" s="95">
        <f>+(C529-(C529*T529))</f>
        <v>10395748.807324737</v>
      </c>
      <c r="H529" s="115">
        <f t="shared" ref="H529:H541" si="336">(G529/G515)-1</f>
        <v>1.480013993921192E-2</v>
      </c>
      <c r="I529" s="112"/>
      <c r="J529" s="95">
        <f>+C529*Q529</f>
        <v>4456187.8796876138</v>
      </c>
      <c r="K529" s="115">
        <f t="shared" ref="K529:K541" si="337">(J529/J515)-1</f>
        <v>1.480013993921192E-2</v>
      </c>
      <c r="L529" s="141"/>
      <c r="M529" s="141"/>
      <c r="N529" s="103">
        <f t="shared" ref="N529:N541" si="338">(J529/C529)</f>
        <v>0.40700658471593604</v>
      </c>
      <c r="O529" s="104">
        <f t="shared" ref="O529:O540" si="339">(C529-G529)/C529</f>
        <v>5.0502731960525682E-2</v>
      </c>
      <c r="P529" s="112"/>
      <c r="Q529" s="117">
        <f>+Q515</f>
        <v>0.40700658471593604</v>
      </c>
      <c r="R529" s="162"/>
      <c r="T529" s="117">
        <f t="shared" ref="T529:T540" si="340">+T515</f>
        <v>5.0502731960525703E-2</v>
      </c>
    </row>
    <row r="530" spans="1:20" s="99" customFormat="1" x14ac:dyDescent="0.2">
      <c r="B530" s="179" t="str">
        <f t="shared" ref="B530:B541" si="341">+B516</f>
        <v>February</v>
      </c>
      <c r="C530" s="94">
        <v>9896604.3113263305</v>
      </c>
      <c r="D530" s="114">
        <f t="shared" ref="D530:D541" si="342">(C530/C516)-1</f>
        <v>1.5003432141744488E-2</v>
      </c>
      <c r="E530" s="95">
        <f>(G530+J529-J530)</f>
        <v>9989889.4613049757</v>
      </c>
      <c r="F530" s="115">
        <f t="shared" si="335"/>
        <v>1.4912739570046574E-2</v>
      </c>
      <c r="G530" s="95">
        <f t="shared" ref="G530:G540" si="343">+(C530-(C530*T530))</f>
        <v>9399796.3897274528</v>
      </c>
      <c r="H530" s="115">
        <f t="shared" si="336"/>
        <v>1.500343214174471E-2</v>
      </c>
      <c r="I530" s="112"/>
      <c r="J530" s="95">
        <f t="shared" ref="J530:J540" si="344">+C530*Q530</f>
        <v>3866094.80811009</v>
      </c>
      <c r="K530" s="115">
        <f t="shared" si="337"/>
        <v>1.5003432141744488E-2</v>
      </c>
      <c r="L530" s="141"/>
      <c r="M530" s="141"/>
      <c r="N530" s="103">
        <f t="shared" si="338"/>
        <v>0.39064861911125159</v>
      </c>
      <c r="O530" s="104">
        <f t="shared" si="339"/>
        <v>5.0199836829921331E-2</v>
      </c>
      <c r="P530" s="112"/>
      <c r="Q530" s="117">
        <f t="shared" ref="Q530:Q540" si="345">+Q516</f>
        <v>0.39064861911125159</v>
      </c>
      <c r="R530" s="162"/>
      <c r="T530" s="117">
        <f t="shared" si="340"/>
        <v>5.0199836829921421E-2</v>
      </c>
    </row>
    <row r="531" spans="1:20" s="99" customFormat="1" x14ac:dyDescent="0.2">
      <c r="B531" s="179" t="str">
        <f t="shared" si="341"/>
        <v>March</v>
      </c>
      <c r="C531" s="94">
        <v>11109725.019494189</v>
      </c>
      <c r="D531" s="114">
        <f t="shared" si="342"/>
        <v>1.4515728040110698E-2</v>
      </c>
      <c r="E531" s="95">
        <f t="shared" ref="E531:E540" si="346">(G531+J530-J531)</f>
        <v>10001192.77970127</v>
      </c>
      <c r="F531" s="115">
        <f t="shared" si="335"/>
        <v>1.4704201002607054E-2</v>
      </c>
      <c r="G531" s="95">
        <f t="shared" si="343"/>
        <v>10562065.974474123</v>
      </c>
      <c r="H531" s="115">
        <f t="shared" si="336"/>
        <v>1.4515728040110698E-2</v>
      </c>
      <c r="I531" s="112"/>
      <c r="J531" s="95">
        <f t="shared" si="344"/>
        <v>4426968.0028829416</v>
      </c>
      <c r="K531" s="115">
        <f t="shared" si="337"/>
        <v>1.4515728040110698E-2</v>
      </c>
      <c r="L531" s="141"/>
      <c r="M531" s="141"/>
      <c r="N531" s="103">
        <f t="shared" si="338"/>
        <v>0.39847682954483205</v>
      </c>
      <c r="O531" s="104">
        <f t="shared" si="339"/>
        <v>4.9295463574399109E-2</v>
      </c>
      <c r="P531" s="112"/>
      <c r="Q531" s="117">
        <f t="shared" si="345"/>
        <v>0.39847682954483199</v>
      </c>
      <c r="R531" s="162"/>
      <c r="T531" s="117">
        <f t="shared" si="340"/>
        <v>4.9295463574399137E-2</v>
      </c>
    </row>
    <row r="532" spans="1:20" s="99" customFormat="1" x14ac:dyDescent="0.2">
      <c r="B532" s="179" t="str">
        <f t="shared" si="341"/>
        <v>April</v>
      </c>
      <c r="C532" s="94">
        <v>11427842.091129728</v>
      </c>
      <c r="D532" s="114">
        <f t="shared" si="342"/>
        <v>1.4325597732197215E-2</v>
      </c>
      <c r="E532" s="95">
        <f t="shared" si="346"/>
        <v>10331288.221095214</v>
      </c>
      <c r="F532" s="115">
        <f t="shared" si="335"/>
        <v>1.4407060044956621E-2</v>
      </c>
      <c r="G532" s="95">
        <f t="shared" si="343"/>
        <v>10906075.088600904</v>
      </c>
      <c r="H532" s="115">
        <f t="shared" si="336"/>
        <v>1.4325597732197437E-2</v>
      </c>
      <c r="I532" s="112"/>
      <c r="J532" s="95">
        <f t="shared" si="344"/>
        <v>5001754.8703886326</v>
      </c>
      <c r="K532" s="115">
        <f t="shared" si="337"/>
        <v>1.4325597732197215E-2</v>
      </c>
      <c r="L532" s="141"/>
      <c r="M532" s="141"/>
      <c r="N532" s="103">
        <f t="shared" si="338"/>
        <v>0.43768148268963103</v>
      </c>
      <c r="O532" s="104">
        <f t="shared" si="339"/>
        <v>4.5657526448831365E-2</v>
      </c>
      <c r="P532" s="112"/>
      <c r="Q532" s="117">
        <f t="shared" si="345"/>
        <v>0.43768148268963103</v>
      </c>
      <c r="R532" s="162"/>
      <c r="T532" s="117">
        <f t="shared" si="340"/>
        <v>4.5657526448831441E-2</v>
      </c>
    </row>
    <row r="533" spans="1:20" s="99" customFormat="1" x14ac:dyDescent="0.2">
      <c r="B533" s="179" t="str">
        <f t="shared" si="341"/>
        <v>May</v>
      </c>
      <c r="C533" s="94">
        <v>12911640.823604262</v>
      </c>
      <c r="D533" s="114">
        <f t="shared" si="342"/>
        <v>1.3945157229189764E-2</v>
      </c>
      <c r="E533" s="95">
        <f t="shared" si="346"/>
        <v>11597717.675277393</v>
      </c>
      <c r="F533" s="115">
        <f t="shared" si="335"/>
        <v>1.410919503573238E-2</v>
      </c>
      <c r="G533" s="95">
        <f t="shared" si="343"/>
        <v>12348889.523048297</v>
      </c>
      <c r="H533" s="115">
        <f t="shared" si="336"/>
        <v>1.3945157229189764E-2</v>
      </c>
      <c r="I533" s="112"/>
      <c r="J533" s="95">
        <f t="shared" si="344"/>
        <v>5752926.7181595378</v>
      </c>
      <c r="K533" s="115">
        <f t="shared" si="337"/>
        <v>1.3945157229189542E-2</v>
      </c>
      <c r="L533" s="141"/>
      <c r="M533" s="141"/>
      <c r="N533" s="103">
        <f t="shared" si="338"/>
        <v>0.44556124173175526</v>
      </c>
      <c r="O533" s="104">
        <f t="shared" si="339"/>
        <v>4.3584801362130353E-2</v>
      </c>
      <c r="P533" s="112"/>
      <c r="Q533" s="117">
        <f t="shared" si="345"/>
        <v>0.44556124173175526</v>
      </c>
      <c r="R533" s="162"/>
      <c r="T533" s="117">
        <f t="shared" si="340"/>
        <v>4.3584801362130311E-2</v>
      </c>
    </row>
    <row r="534" spans="1:20" s="99" customFormat="1" x14ac:dyDescent="0.2">
      <c r="B534" s="179" t="str">
        <f t="shared" si="341"/>
        <v>June</v>
      </c>
      <c r="C534" s="94">
        <v>13480076.745626511</v>
      </c>
      <c r="D534" s="114">
        <f t="shared" si="342"/>
        <v>1.382150103833335E-2</v>
      </c>
      <c r="E534" s="95">
        <f t="shared" si="346"/>
        <v>12606220.825112443</v>
      </c>
      <c r="F534" s="115">
        <f t="shared" si="335"/>
        <v>1.3877928562998187E-2</v>
      </c>
      <c r="G534" s="95">
        <f t="shared" si="343"/>
        <v>12884463.23823889</v>
      </c>
      <c r="H534" s="115">
        <f t="shared" si="336"/>
        <v>1.382150103833335E-2</v>
      </c>
      <c r="I534" s="112"/>
      <c r="J534" s="95">
        <f t="shared" si="344"/>
        <v>6031169.131285985</v>
      </c>
      <c r="K534" s="115">
        <f t="shared" si="337"/>
        <v>1.3821501038333128E-2</v>
      </c>
      <c r="L534" s="141"/>
      <c r="M534" s="141"/>
      <c r="N534" s="103">
        <f t="shared" si="338"/>
        <v>0.44741356040444974</v>
      </c>
      <c r="O534" s="104">
        <f t="shared" si="339"/>
        <v>4.418472673613396E-2</v>
      </c>
      <c r="P534" s="112"/>
      <c r="Q534" s="117">
        <f t="shared" si="345"/>
        <v>0.44741356040444974</v>
      </c>
      <c r="R534" s="162"/>
      <c r="T534" s="117">
        <f t="shared" si="340"/>
        <v>4.4184726736133953E-2</v>
      </c>
    </row>
    <row r="535" spans="1:20" s="99" customFormat="1" x14ac:dyDescent="0.2">
      <c r="B535" s="179" t="str">
        <f t="shared" si="341"/>
        <v>July</v>
      </c>
      <c r="C535" s="94">
        <v>14303149.724612022</v>
      </c>
      <c r="D535" s="114">
        <f t="shared" si="342"/>
        <v>1.3681164961857339E-2</v>
      </c>
      <c r="E535" s="95">
        <f t="shared" si="346"/>
        <v>13323903.547764484</v>
      </c>
      <c r="F535" s="115">
        <f t="shared" si="335"/>
        <v>1.3744684371082005E-2</v>
      </c>
      <c r="G535" s="95">
        <f t="shared" si="343"/>
        <v>13637524.950141681</v>
      </c>
      <c r="H535" s="115">
        <f t="shared" si="336"/>
        <v>1.3681164961857339E-2</v>
      </c>
      <c r="I535" s="112"/>
      <c r="J535" s="95">
        <f t="shared" si="344"/>
        <v>6344790.5336631825</v>
      </c>
      <c r="K535" s="115">
        <f t="shared" si="337"/>
        <v>1.3681164961857339E-2</v>
      </c>
      <c r="L535" s="141"/>
      <c r="M535" s="141"/>
      <c r="N535" s="103">
        <f t="shared" si="338"/>
        <v>0.44359393950448822</v>
      </c>
      <c r="O535" s="104">
        <f t="shared" si="339"/>
        <v>4.6536936778685353E-2</v>
      </c>
      <c r="P535" s="112"/>
      <c r="Q535" s="117">
        <f t="shared" si="345"/>
        <v>0.44359393950448822</v>
      </c>
      <c r="R535" s="162"/>
      <c r="T535" s="117">
        <f t="shared" si="340"/>
        <v>4.6536936778685332E-2</v>
      </c>
    </row>
    <row r="536" spans="1:20" s="99" customFormat="1" x14ac:dyDescent="0.2">
      <c r="B536" s="179" t="str">
        <f t="shared" si="341"/>
        <v>August</v>
      </c>
      <c r="C536" s="94">
        <v>14550660.451010449</v>
      </c>
      <c r="D536" s="114">
        <f t="shared" si="342"/>
        <v>1.3661517795946043E-2</v>
      </c>
      <c r="E536" s="95">
        <f t="shared" si="346"/>
        <v>13491804.164477864</v>
      </c>
      <c r="F536" s="115">
        <f t="shared" si="335"/>
        <v>1.3670757173487535E-2</v>
      </c>
      <c r="G536" s="95">
        <f t="shared" si="343"/>
        <v>13836419.485883893</v>
      </c>
      <c r="H536" s="115">
        <f t="shared" si="336"/>
        <v>1.3661517795946043E-2</v>
      </c>
      <c r="I536" s="112"/>
      <c r="J536" s="95">
        <f t="shared" si="344"/>
        <v>6689405.8550692108</v>
      </c>
      <c r="K536" s="115">
        <f t="shared" si="337"/>
        <v>1.3661517795946043E-2</v>
      </c>
      <c r="L536" s="141"/>
      <c r="M536" s="141"/>
      <c r="N536" s="103">
        <f t="shared" si="338"/>
        <v>0.45973211165165184</v>
      </c>
      <c r="O536" s="104">
        <f t="shared" si="339"/>
        <v>4.9086497999955458E-2</v>
      </c>
      <c r="P536" s="112"/>
      <c r="Q536" s="117">
        <f t="shared" si="345"/>
        <v>0.45973211165165184</v>
      </c>
      <c r="R536" s="162"/>
      <c r="T536" s="117">
        <f t="shared" si="340"/>
        <v>4.9086497999955465E-2</v>
      </c>
    </row>
    <row r="537" spans="1:20" s="99" customFormat="1" x14ac:dyDescent="0.2">
      <c r="B537" s="179" t="str">
        <f t="shared" si="341"/>
        <v>September</v>
      </c>
      <c r="C537" s="94">
        <v>13441339.422835471</v>
      </c>
      <c r="D537" s="114">
        <f t="shared" si="342"/>
        <v>1.3847081142676521E-2</v>
      </c>
      <c r="E537" s="95">
        <f t="shared" si="346"/>
        <v>13215211.713689648</v>
      </c>
      <c r="F537" s="115">
        <f t="shared" si="335"/>
        <v>1.3753142372225913E-2</v>
      </c>
      <c r="G537" s="95">
        <f t="shared" si="343"/>
        <v>12782889.474214783</v>
      </c>
      <c r="H537" s="115">
        <f t="shared" si="336"/>
        <v>1.3847081142676521E-2</v>
      </c>
      <c r="I537" s="112"/>
      <c r="J537" s="95">
        <f t="shared" si="344"/>
        <v>6257083.615594347</v>
      </c>
      <c r="K537" s="115">
        <f t="shared" si="337"/>
        <v>1.3847081142676521E-2</v>
      </c>
      <c r="L537" s="141"/>
      <c r="M537" s="141"/>
      <c r="N537" s="103">
        <f t="shared" si="338"/>
        <v>0.46551042412962185</v>
      </c>
      <c r="O537" s="104">
        <f t="shared" si="339"/>
        <v>4.89869296434884E-2</v>
      </c>
      <c r="P537" s="112"/>
      <c r="Q537" s="117">
        <f t="shared" si="345"/>
        <v>0.4655104241296219</v>
      </c>
      <c r="R537" s="162"/>
      <c r="T537" s="117">
        <f t="shared" si="340"/>
        <v>4.8986929643488428E-2</v>
      </c>
    </row>
    <row r="538" spans="1:20" s="99" customFormat="1" x14ac:dyDescent="0.2">
      <c r="B538" s="179" t="str">
        <f t="shared" si="341"/>
        <v>October</v>
      </c>
      <c r="C538" s="94">
        <v>12641970.278687987</v>
      </c>
      <c r="D538" s="114">
        <f t="shared" si="342"/>
        <v>1.3989851450391999E-2</v>
      </c>
      <c r="E538" s="95">
        <f t="shared" si="346"/>
        <v>12244070.981930794</v>
      </c>
      <c r="F538" s="115">
        <f t="shared" si="335"/>
        <v>1.3916886562994835E-2</v>
      </c>
      <c r="G538" s="95">
        <f t="shared" si="343"/>
        <v>12022318.419780919</v>
      </c>
      <c r="H538" s="115">
        <f t="shared" si="336"/>
        <v>1.3989851450392221E-2</v>
      </c>
      <c r="I538" s="112"/>
      <c r="J538" s="95">
        <f t="shared" si="344"/>
        <v>6035331.0534444731</v>
      </c>
      <c r="K538" s="115">
        <f t="shared" si="337"/>
        <v>1.3989851450391999E-2</v>
      </c>
      <c r="L538" s="141"/>
      <c r="M538" s="141"/>
      <c r="N538" s="103">
        <f t="shared" si="338"/>
        <v>0.47740430648052701</v>
      </c>
      <c r="O538" s="104">
        <f t="shared" si="339"/>
        <v>4.9015449747709501E-2</v>
      </c>
      <c r="P538" s="112"/>
      <c r="Q538" s="117">
        <f t="shared" si="345"/>
        <v>0.47740430648052701</v>
      </c>
      <c r="R538" s="162"/>
      <c r="T538" s="117">
        <f t="shared" si="340"/>
        <v>4.9015449747709543E-2</v>
      </c>
    </row>
    <row r="539" spans="1:20" s="99" customFormat="1" x14ac:dyDescent="0.2">
      <c r="B539" s="179" t="str">
        <f t="shared" si="341"/>
        <v>November</v>
      </c>
      <c r="C539" s="94">
        <v>10665008.03636962</v>
      </c>
      <c r="D539" s="114">
        <f t="shared" si="342"/>
        <v>1.4441522397400153E-2</v>
      </c>
      <c r="E539" s="95">
        <f t="shared" si="346"/>
        <v>10787386.909972824</v>
      </c>
      <c r="F539" s="115">
        <f t="shared" si="335"/>
        <v>1.4188771801966871E-2</v>
      </c>
      <c r="G539" s="95">
        <f t="shared" si="343"/>
        <v>10200512.048070708</v>
      </c>
      <c r="H539" s="115">
        <f t="shared" si="336"/>
        <v>1.4441522397400153E-2</v>
      </c>
      <c r="I539" s="112"/>
      <c r="J539" s="95">
        <f t="shared" si="344"/>
        <v>5448456.1915423581</v>
      </c>
      <c r="K539" s="115">
        <f t="shared" si="337"/>
        <v>1.4441522397400153E-2</v>
      </c>
      <c r="L539" s="141"/>
      <c r="M539" s="141"/>
      <c r="N539" s="103">
        <f t="shared" si="338"/>
        <v>0.51087220684336387</v>
      </c>
      <c r="O539" s="104">
        <f t="shared" si="339"/>
        <v>4.3553271288206789E-2</v>
      </c>
      <c r="P539" s="112"/>
      <c r="Q539" s="117">
        <f t="shared" si="345"/>
        <v>0.51087220684336387</v>
      </c>
      <c r="R539" s="162"/>
      <c r="T539" s="117">
        <f t="shared" si="340"/>
        <v>4.355327128820681E-2</v>
      </c>
    </row>
    <row r="540" spans="1:20" s="99" customFormat="1" x14ac:dyDescent="0.2">
      <c r="B540" s="179" t="str">
        <f t="shared" si="341"/>
        <v>December</v>
      </c>
      <c r="C540" s="94">
        <v>10968726.634332757</v>
      </c>
      <c r="D540" s="114">
        <f t="shared" si="342"/>
        <v>1.4356816940132466E-2</v>
      </c>
      <c r="E540" s="95">
        <f t="shared" si="346"/>
        <v>10661954.040414851</v>
      </c>
      <c r="F540" s="115">
        <f t="shared" si="335"/>
        <v>1.4400101231834883E-2</v>
      </c>
      <c r="G540" s="95">
        <f t="shared" si="343"/>
        <v>10444109.434917014</v>
      </c>
      <c r="H540" s="115">
        <f t="shared" si="336"/>
        <v>1.4356816940132466E-2</v>
      </c>
      <c r="I540" s="112"/>
      <c r="J540" s="95">
        <f t="shared" si="344"/>
        <v>5230611.5860445201</v>
      </c>
      <c r="K540" s="115">
        <f t="shared" si="337"/>
        <v>1.4356816940132244E-2</v>
      </c>
      <c r="L540" s="141"/>
      <c r="M540" s="141"/>
      <c r="N540" s="103">
        <f t="shared" si="338"/>
        <v>0.47686588976266392</v>
      </c>
      <c r="O540" s="104">
        <f t="shared" si="339"/>
        <v>4.7828450549005454E-2</v>
      </c>
      <c r="P540" s="112"/>
      <c r="Q540" s="117">
        <f t="shared" si="345"/>
        <v>0.47686588976266392</v>
      </c>
      <c r="R540" s="162"/>
      <c r="T540" s="117">
        <f t="shared" si="340"/>
        <v>4.7828450549005537E-2</v>
      </c>
    </row>
    <row r="541" spans="1:20" s="99" customFormat="1" x14ac:dyDescent="0.2">
      <c r="B541" s="179" t="str">
        <f t="shared" si="341"/>
        <v>TOTAL</v>
      </c>
      <c r="C541" s="144">
        <f>SUM(C529:C540)</f>
        <v>146345430.97315949</v>
      </c>
      <c r="D541" s="145">
        <f t="shared" si="342"/>
        <v>1.4150027421302891E-2</v>
      </c>
      <c r="E541" s="144">
        <f>SUM(E529:E540)</f>
        <v>139346780.76624811</v>
      </c>
      <c r="F541" s="146">
        <f>(E541/E527)-1</f>
        <v>1.4169507875579468E-2</v>
      </c>
      <c r="G541" s="144">
        <f>SUM(G529:G540)</f>
        <v>139420812.83442339</v>
      </c>
      <c r="H541" s="146">
        <f t="shared" si="336"/>
        <v>1.4149688047544906E-2</v>
      </c>
      <c r="I541" s="142"/>
      <c r="J541" s="147">
        <f>SUM(J529:J540)</f>
        <v>65540780.2458729</v>
      </c>
      <c r="K541" s="146">
        <f t="shared" si="337"/>
        <v>1.4136108988550555E-2</v>
      </c>
      <c r="L541" s="165"/>
      <c r="M541" s="156"/>
      <c r="N541" s="110">
        <f t="shared" si="338"/>
        <v>0.44784985639827335</v>
      </c>
      <c r="O541" s="127">
        <f>AVERAGE(O529:O540)</f>
        <v>4.7369385243249386E-2</v>
      </c>
      <c r="P541" s="142"/>
      <c r="Q541" s="148"/>
      <c r="R541" s="148"/>
      <c r="S541" s="142"/>
      <c r="T541" s="152">
        <f>AVERAGE(T529:T540)</f>
        <v>4.7369385243249428E-2</v>
      </c>
    </row>
    <row r="542" spans="1:20" s="99" customFormat="1" x14ac:dyDescent="0.2">
      <c r="D542" s="111"/>
      <c r="R542" s="112"/>
    </row>
    <row r="543" spans="1:20" s="99" customFormat="1" x14ac:dyDescent="0.2">
      <c r="A543" s="99">
        <f>+A529+1</f>
        <v>2035</v>
      </c>
      <c r="B543" s="179" t="str">
        <f>+B529</f>
        <v>January</v>
      </c>
      <c r="C543" s="94">
        <v>11105891.102516999</v>
      </c>
      <c r="D543" s="114">
        <f>(C543/C529)-1</f>
        <v>1.4358220502008301E-2</v>
      </c>
      <c r="E543" s="95">
        <f>(G543+J540-J543)</f>
        <v>11255454.039165772</v>
      </c>
      <c r="F543" s="115">
        <f t="shared" ref="F543:F554" si="347">(E543/E529)-1</f>
        <v>1.4357568241120333E-2</v>
      </c>
      <c r="G543" s="95">
        <f>+(C543-(C543*T543))</f>
        <v>10545013.260983797</v>
      </c>
      <c r="H543" s="115">
        <f t="shared" ref="H543:H555" si="348">(G543/G529)-1</f>
        <v>1.4358220502008301E-2</v>
      </c>
      <c r="I543" s="112"/>
      <c r="J543" s="95">
        <f>+C543*Q543</f>
        <v>4520170.8078625454</v>
      </c>
      <c r="K543" s="115">
        <f t="shared" ref="K543:K555" si="349">(J543/J529)-1</f>
        <v>1.4358220502008301E-2</v>
      </c>
      <c r="L543" s="141"/>
      <c r="M543" s="141"/>
      <c r="N543" s="103">
        <f t="shared" ref="N543:N555" si="350">(J543/C543)</f>
        <v>0.40700658471593604</v>
      </c>
      <c r="O543" s="104">
        <f t="shared" ref="O543:O554" si="351">(C543-G543)/C543</f>
        <v>5.0502731960525647E-2</v>
      </c>
      <c r="P543" s="112"/>
      <c r="Q543" s="117">
        <f>+Q529</f>
        <v>0.40700658471593604</v>
      </c>
      <c r="R543" s="162"/>
      <c r="T543" s="117">
        <f t="shared" ref="T543:T554" si="352">+T529</f>
        <v>5.0502731960525703E-2</v>
      </c>
    </row>
    <row r="544" spans="1:20" s="99" customFormat="1" x14ac:dyDescent="0.2">
      <c r="B544" s="179" t="str">
        <f t="shared" ref="B544:B555" si="353">+B530</f>
        <v>February</v>
      </c>
      <c r="C544" s="94">
        <v>10042333.732184099</v>
      </c>
      <c r="D544" s="114">
        <f t="shared" ref="D544:D555" si="354">(C544/C530)-1</f>
        <v>1.4725194245766238E-2</v>
      </c>
      <c r="E544" s="95">
        <f>(G544+J543-J544)</f>
        <v>10135357.220167326</v>
      </c>
      <c r="F544" s="115">
        <f t="shared" si="347"/>
        <v>1.4561498345482926E-2</v>
      </c>
      <c r="G544" s="95">
        <f t="shared" ref="G544:G554" si="355">+(C544-(C544*T544))</f>
        <v>9538210.2174368408</v>
      </c>
      <c r="H544" s="115">
        <f t="shared" si="348"/>
        <v>1.4725194245766238E-2</v>
      </c>
      <c r="I544" s="112"/>
      <c r="J544" s="95">
        <f t="shared" ref="J544:J554" si="356">+C544*Q544</f>
        <v>3923023.8051320598</v>
      </c>
      <c r="K544" s="115">
        <f t="shared" si="349"/>
        <v>1.472519424576646E-2</v>
      </c>
      <c r="L544" s="141"/>
      <c r="M544" s="141"/>
      <c r="N544" s="103">
        <f t="shared" si="350"/>
        <v>0.39064861911125159</v>
      </c>
      <c r="O544" s="104">
        <f t="shared" si="351"/>
        <v>5.019983682992149E-2</v>
      </c>
      <c r="P544" s="112"/>
      <c r="Q544" s="117">
        <f t="shared" ref="Q544:Q554" si="357">+Q530</f>
        <v>0.39064861911125159</v>
      </c>
      <c r="R544" s="162"/>
      <c r="T544" s="117">
        <f t="shared" si="352"/>
        <v>5.0199836829921421E-2</v>
      </c>
    </row>
    <row r="545" spans="1:20" s="99" customFormat="1" x14ac:dyDescent="0.2">
      <c r="B545" s="179" t="str">
        <f t="shared" si="353"/>
        <v>March</v>
      </c>
      <c r="C545" s="94">
        <v>11270203.523120986</v>
      </c>
      <c r="D545" s="114">
        <f t="shared" si="354"/>
        <v>1.4444867298263997E-2</v>
      </c>
      <c r="E545" s="95">
        <f t="shared" ref="E545:E554" si="358">(G545+J544-J545)</f>
        <v>10146742.452784725</v>
      </c>
      <c r="F545" s="115">
        <f t="shared" si="347"/>
        <v>1.4553231428441782E-2</v>
      </c>
      <c r="G545" s="95">
        <f t="shared" si="355"/>
        <v>10714633.615870912</v>
      </c>
      <c r="H545" s="115">
        <f t="shared" si="348"/>
        <v>1.4444867298263997E-2</v>
      </c>
      <c r="I545" s="112"/>
      <c r="J545" s="95">
        <f t="shared" si="356"/>
        <v>4490914.9682182465</v>
      </c>
      <c r="K545" s="115">
        <f t="shared" si="349"/>
        <v>1.4444867298263997E-2</v>
      </c>
      <c r="L545" s="141"/>
      <c r="M545" s="141"/>
      <c r="N545" s="103">
        <f t="shared" si="350"/>
        <v>0.39847682954483199</v>
      </c>
      <c r="O545" s="104">
        <f t="shared" si="351"/>
        <v>4.9295463574399075E-2</v>
      </c>
      <c r="P545" s="112"/>
      <c r="Q545" s="117">
        <f t="shared" si="357"/>
        <v>0.39847682954483199</v>
      </c>
      <c r="R545" s="162"/>
      <c r="T545" s="117">
        <f t="shared" si="352"/>
        <v>4.9295463574399137E-2</v>
      </c>
    </row>
    <row r="546" spans="1:20" s="99" customFormat="1" x14ac:dyDescent="0.2">
      <c r="B546" s="179" t="str">
        <f t="shared" si="353"/>
        <v>April</v>
      </c>
      <c r="C546" s="94">
        <v>11592676.119362781</v>
      </c>
      <c r="D546" s="114">
        <f t="shared" si="354"/>
        <v>1.4423897960665455E-2</v>
      </c>
      <c r="E546" s="95">
        <f t="shared" si="358"/>
        <v>10480398.498785105</v>
      </c>
      <c r="F546" s="115">
        <f t="shared" si="347"/>
        <v>1.4432883344153158E-2</v>
      </c>
      <c r="G546" s="95">
        <f t="shared" si="355"/>
        <v>11063383.202830238</v>
      </c>
      <c r="H546" s="115">
        <f t="shared" si="348"/>
        <v>1.4423897960665455E-2</v>
      </c>
      <c r="I546" s="112"/>
      <c r="J546" s="95">
        <f t="shared" si="356"/>
        <v>5073899.6722633801</v>
      </c>
      <c r="K546" s="115">
        <f t="shared" si="349"/>
        <v>1.4423897960665455E-2</v>
      </c>
      <c r="L546" s="141"/>
      <c r="M546" s="141"/>
      <c r="N546" s="103">
        <f t="shared" si="350"/>
        <v>0.43768148268963103</v>
      </c>
      <c r="O546" s="104">
        <f t="shared" si="351"/>
        <v>4.565752644883142E-2</v>
      </c>
      <c r="P546" s="112"/>
      <c r="Q546" s="117">
        <f t="shared" si="357"/>
        <v>0.43768148268963103</v>
      </c>
      <c r="R546" s="162"/>
      <c r="T546" s="117">
        <f t="shared" si="352"/>
        <v>4.5657526448831441E-2</v>
      </c>
    </row>
    <row r="547" spans="1:20" s="99" customFormat="1" x14ac:dyDescent="0.2">
      <c r="B547" s="179" t="str">
        <f t="shared" si="353"/>
        <v>May</v>
      </c>
      <c r="C547" s="94">
        <v>13093591.380787492</v>
      </c>
      <c r="D547" s="114">
        <f t="shared" si="354"/>
        <v>1.4091977903428088E-2</v>
      </c>
      <c r="E547" s="95">
        <f t="shared" si="358"/>
        <v>11762812.639250465</v>
      </c>
      <c r="F547" s="115">
        <f t="shared" si="347"/>
        <v>1.4235125271673033E-2</v>
      </c>
      <c r="G547" s="95">
        <f t="shared" si="355"/>
        <v>12522909.801338967</v>
      </c>
      <c r="H547" s="115">
        <f t="shared" si="348"/>
        <v>1.4091977903428088E-2</v>
      </c>
      <c r="I547" s="112"/>
      <c r="J547" s="95">
        <f t="shared" si="356"/>
        <v>5833996.8343518833</v>
      </c>
      <c r="K547" s="115">
        <f t="shared" si="349"/>
        <v>1.4091977903428088E-2</v>
      </c>
      <c r="L547" s="141"/>
      <c r="M547" s="141"/>
      <c r="N547" s="103">
        <f t="shared" si="350"/>
        <v>0.44556124173175532</v>
      </c>
      <c r="O547" s="104">
        <f t="shared" si="351"/>
        <v>4.3584801362130346E-2</v>
      </c>
      <c r="P547" s="112"/>
      <c r="Q547" s="117">
        <f t="shared" si="357"/>
        <v>0.44556124173175526</v>
      </c>
      <c r="R547" s="162"/>
      <c r="T547" s="117">
        <f t="shared" si="352"/>
        <v>4.3584801362130311E-2</v>
      </c>
    </row>
    <row r="548" spans="1:20" s="99" customFormat="1" x14ac:dyDescent="0.2">
      <c r="B548" s="179" t="str">
        <f t="shared" si="353"/>
        <v>June</v>
      </c>
      <c r="C548" s="94">
        <v>13668404.21287402</v>
      </c>
      <c r="D548" s="114">
        <f t="shared" si="354"/>
        <v>1.3970800819706808E-2</v>
      </c>
      <c r="E548" s="95">
        <f t="shared" si="358"/>
        <v>12783036.948231895</v>
      </c>
      <c r="F548" s="115">
        <f t="shared" si="347"/>
        <v>1.4026100730142765E-2</v>
      </c>
      <c r="G548" s="95">
        <f t="shared" si="355"/>
        <v>13064469.507809158</v>
      </c>
      <c r="H548" s="115">
        <f t="shared" si="348"/>
        <v>1.3970800819706808E-2</v>
      </c>
      <c r="I548" s="112"/>
      <c r="J548" s="95">
        <f t="shared" si="356"/>
        <v>6115429.3939291453</v>
      </c>
      <c r="K548" s="115">
        <f t="shared" si="349"/>
        <v>1.3970800819706808E-2</v>
      </c>
      <c r="L548" s="141"/>
      <c r="M548" s="141"/>
      <c r="N548" s="103">
        <f t="shared" si="350"/>
        <v>0.44741356040444974</v>
      </c>
      <c r="O548" s="104">
        <f t="shared" si="351"/>
        <v>4.4184726736133988E-2</v>
      </c>
      <c r="P548" s="112"/>
      <c r="Q548" s="117">
        <f t="shared" si="357"/>
        <v>0.44741356040444974</v>
      </c>
      <c r="R548" s="162"/>
      <c r="T548" s="117">
        <f t="shared" si="352"/>
        <v>4.4184726736133953E-2</v>
      </c>
    </row>
    <row r="549" spans="1:20" s="99" customFormat="1" x14ac:dyDescent="0.2">
      <c r="B549" s="179" t="str">
        <f t="shared" si="353"/>
        <v>July</v>
      </c>
      <c r="C549" s="94">
        <v>14500514.279186377</v>
      </c>
      <c r="D549" s="114">
        <f t="shared" si="354"/>
        <v>1.3798677799949255E-2</v>
      </c>
      <c r="E549" s="95">
        <f t="shared" si="358"/>
        <v>13508793.902901232</v>
      </c>
      <c r="F549" s="115">
        <f t="shared" si="347"/>
        <v>1.3876590630811814E-2</v>
      </c>
      <c r="G549" s="95">
        <f t="shared" si="355"/>
        <v>13825704.762917457</v>
      </c>
      <c r="H549" s="115">
        <f t="shared" si="348"/>
        <v>1.3798677799949477E-2</v>
      </c>
      <c r="I549" s="112"/>
      <c r="J549" s="95">
        <f t="shared" si="356"/>
        <v>6432340.2539453693</v>
      </c>
      <c r="K549" s="115">
        <f t="shared" si="349"/>
        <v>1.3798677799949255E-2</v>
      </c>
      <c r="L549" s="141"/>
      <c r="M549" s="141"/>
      <c r="N549" s="103">
        <f t="shared" si="350"/>
        <v>0.44359393950448822</v>
      </c>
      <c r="O549" s="104">
        <f t="shared" si="351"/>
        <v>4.6536936778685319E-2</v>
      </c>
      <c r="P549" s="112"/>
      <c r="Q549" s="117">
        <f t="shared" si="357"/>
        <v>0.44359393950448822</v>
      </c>
      <c r="R549" s="162"/>
      <c r="T549" s="117">
        <f t="shared" si="352"/>
        <v>4.6536936778685332E-2</v>
      </c>
    </row>
    <row r="550" spans="1:20" s="99" customFormat="1" x14ac:dyDescent="0.2">
      <c r="B550" s="179" t="str">
        <f t="shared" si="353"/>
        <v>August</v>
      </c>
      <c r="C550" s="94">
        <v>14750803.159117963</v>
      </c>
      <c r="D550" s="114">
        <f t="shared" si="354"/>
        <v>1.3754888225270712E-2</v>
      </c>
      <c r="E550" s="95">
        <f t="shared" si="358"/>
        <v>13677660.258396395</v>
      </c>
      <c r="F550" s="115">
        <f t="shared" si="347"/>
        <v>1.377548114787075E-2</v>
      </c>
      <c r="G550" s="95">
        <f t="shared" si="355"/>
        <v>14026737.889350183</v>
      </c>
      <c r="H550" s="115">
        <f t="shared" si="348"/>
        <v>1.3754888225270712E-2</v>
      </c>
      <c r="I550" s="112"/>
      <c r="J550" s="95">
        <f t="shared" si="356"/>
        <v>6781417.884899158</v>
      </c>
      <c r="K550" s="115">
        <f t="shared" si="349"/>
        <v>1.375488822527049E-2</v>
      </c>
      <c r="L550" s="141"/>
      <c r="M550" s="141"/>
      <c r="N550" s="103">
        <f t="shared" si="350"/>
        <v>0.45973211165165184</v>
      </c>
      <c r="O550" s="104">
        <f t="shared" si="351"/>
        <v>4.908649799995541E-2</v>
      </c>
      <c r="P550" s="112"/>
      <c r="Q550" s="117">
        <f t="shared" si="357"/>
        <v>0.45973211165165184</v>
      </c>
      <c r="R550" s="162"/>
      <c r="T550" s="117">
        <f t="shared" si="352"/>
        <v>4.9086497999955465E-2</v>
      </c>
    </row>
    <row r="551" spans="1:20" s="99" customFormat="1" x14ac:dyDescent="0.2">
      <c r="B551" s="179" t="str">
        <f t="shared" si="353"/>
        <v>September</v>
      </c>
      <c r="C551" s="94">
        <v>13628830.435644982</v>
      </c>
      <c r="D551" s="114">
        <f t="shared" si="354"/>
        <v>1.3948834034425373E-2</v>
      </c>
      <c r="E551" s="95">
        <f t="shared" si="358"/>
        <v>13398251.126382371</v>
      </c>
      <c r="F551" s="115">
        <f t="shared" si="347"/>
        <v>1.3850660637022782E-2</v>
      </c>
      <c r="G551" s="95">
        <f t="shared" si="355"/>
        <v>12961195.877971008</v>
      </c>
      <c r="H551" s="115">
        <f t="shared" si="348"/>
        <v>1.3948834034425373E-2</v>
      </c>
      <c r="I551" s="112"/>
      <c r="J551" s="95">
        <f t="shared" si="356"/>
        <v>6344362.636487795</v>
      </c>
      <c r="K551" s="115">
        <f t="shared" si="349"/>
        <v>1.3948834034425373E-2</v>
      </c>
      <c r="L551" s="141"/>
      <c r="M551" s="141"/>
      <c r="N551" s="103">
        <f t="shared" si="350"/>
        <v>0.4655104241296219</v>
      </c>
      <c r="O551" s="104">
        <f t="shared" si="351"/>
        <v>4.8986929643488386E-2</v>
      </c>
      <c r="P551" s="112"/>
      <c r="Q551" s="117">
        <f t="shared" si="357"/>
        <v>0.4655104241296219</v>
      </c>
      <c r="R551" s="162"/>
      <c r="T551" s="117">
        <f t="shared" si="352"/>
        <v>4.8986929643488428E-2</v>
      </c>
    </row>
    <row r="552" spans="1:20" s="99" customFormat="1" x14ac:dyDescent="0.2">
      <c r="B552" s="179" t="str">
        <f t="shared" si="353"/>
        <v>October</v>
      </c>
      <c r="C552" s="94">
        <v>12820511.3565601</v>
      </c>
      <c r="D552" s="114">
        <f t="shared" si="354"/>
        <v>1.4122883849291945E-2</v>
      </c>
      <c r="E552" s="95">
        <f t="shared" si="358"/>
        <v>12415903.530006189</v>
      </c>
      <c r="F552" s="115">
        <f t="shared" si="347"/>
        <v>1.4033939228952352E-2</v>
      </c>
      <c r="G552" s="95">
        <f t="shared" si="355"/>
        <v>12192108.226422688</v>
      </c>
      <c r="H552" s="115">
        <f t="shared" si="348"/>
        <v>1.4122883849291945E-2</v>
      </c>
      <c r="I552" s="112"/>
      <c r="J552" s="95">
        <f t="shared" si="356"/>
        <v>6120567.3329042951</v>
      </c>
      <c r="K552" s="115">
        <f t="shared" si="349"/>
        <v>1.4122883849292167E-2</v>
      </c>
      <c r="L552" s="141"/>
      <c r="M552" s="141"/>
      <c r="N552" s="103">
        <f t="shared" si="350"/>
        <v>0.47740430648052701</v>
      </c>
      <c r="O552" s="104">
        <f t="shared" si="351"/>
        <v>4.9015449747709605E-2</v>
      </c>
      <c r="P552" s="112"/>
      <c r="Q552" s="117">
        <f t="shared" si="357"/>
        <v>0.47740430648052701</v>
      </c>
      <c r="R552" s="162"/>
      <c r="T552" s="117">
        <f t="shared" si="352"/>
        <v>4.9015449747709543E-2</v>
      </c>
    </row>
    <row r="553" spans="1:20" s="99" customFormat="1" x14ac:dyDescent="0.2">
      <c r="B553" s="179" t="str">
        <f t="shared" si="353"/>
        <v>November</v>
      </c>
      <c r="C553" s="94">
        <v>10821584.379743315</v>
      </c>
      <c r="D553" s="114">
        <f t="shared" si="354"/>
        <v>1.468131508572168E-2</v>
      </c>
      <c r="E553" s="95">
        <f t="shared" si="358"/>
        <v>10942389.618767284</v>
      </c>
      <c r="F553" s="115">
        <f t="shared" si="347"/>
        <v>1.4368883779551922E-2</v>
      </c>
      <c r="G553" s="95">
        <f t="shared" si="355"/>
        <v>10350268.979484133</v>
      </c>
      <c r="H553" s="115">
        <f t="shared" si="348"/>
        <v>1.468131508572168E-2</v>
      </c>
      <c r="I553" s="112"/>
      <c r="J553" s="95">
        <f t="shared" si="356"/>
        <v>5528446.6936211428</v>
      </c>
      <c r="K553" s="115">
        <f t="shared" si="349"/>
        <v>1.468131508572168E-2</v>
      </c>
      <c r="L553" s="141"/>
      <c r="M553" s="141"/>
      <c r="N553" s="103">
        <f t="shared" si="350"/>
        <v>0.51087220684336387</v>
      </c>
      <c r="O553" s="104">
        <f t="shared" si="351"/>
        <v>4.355327128820681E-2</v>
      </c>
      <c r="P553" s="112"/>
      <c r="Q553" s="117">
        <f t="shared" si="357"/>
        <v>0.51087220684336387</v>
      </c>
      <c r="R553" s="162"/>
      <c r="T553" s="117">
        <f t="shared" si="352"/>
        <v>4.355327128820681E-2</v>
      </c>
    </row>
    <row r="554" spans="1:20" s="99" customFormat="1" x14ac:dyDescent="0.2">
      <c r="B554" s="179" t="str">
        <f t="shared" si="353"/>
        <v>December</v>
      </c>
      <c r="C554" s="94">
        <v>11129277.660310643</v>
      </c>
      <c r="D554" s="114">
        <f t="shared" si="354"/>
        <v>1.4637161753612515E-2</v>
      </c>
      <c r="E554" s="95">
        <f t="shared" si="358"/>
        <v>10818255.353809692</v>
      </c>
      <c r="F554" s="115">
        <f t="shared" si="347"/>
        <v>1.4659724924940498E-2</v>
      </c>
      <c r="G554" s="95">
        <f t="shared" si="355"/>
        <v>10596981.554088322</v>
      </c>
      <c r="H554" s="115">
        <f t="shared" si="348"/>
        <v>1.4637161753612293E-2</v>
      </c>
      <c r="I554" s="112"/>
      <c r="J554" s="95">
        <f t="shared" si="356"/>
        <v>5307172.8938997732</v>
      </c>
      <c r="K554" s="115">
        <f t="shared" si="349"/>
        <v>1.4637161753612515E-2</v>
      </c>
      <c r="L554" s="141"/>
      <c r="M554" s="141"/>
      <c r="N554" s="103">
        <f t="shared" si="350"/>
        <v>0.47686588976266392</v>
      </c>
      <c r="O554" s="104">
        <f t="shared" si="351"/>
        <v>4.7828450549005599E-2</v>
      </c>
      <c r="P554" s="112"/>
      <c r="Q554" s="117">
        <f t="shared" si="357"/>
        <v>0.47686588976266392</v>
      </c>
      <c r="R554" s="162"/>
      <c r="T554" s="117">
        <f t="shared" si="352"/>
        <v>4.7828450549005537E-2</v>
      </c>
    </row>
    <row r="555" spans="1:20" s="99" customFormat="1" x14ac:dyDescent="0.2">
      <c r="B555" s="179" t="str">
        <f t="shared" si="353"/>
        <v>TOTAL</v>
      </c>
      <c r="C555" s="144">
        <f>SUM(C543:C554)</f>
        <v>148424621.34140977</v>
      </c>
      <c r="D555" s="145">
        <f t="shared" si="354"/>
        <v>1.4207415663230583E-2</v>
      </c>
      <c r="E555" s="144">
        <f>SUM(E543:E554)</f>
        <v>141325055.58864844</v>
      </c>
      <c r="F555" s="146">
        <f>(E555/E541)-1</f>
        <v>1.4196774489672936E-2</v>
      </c>
      <c r="G555" s="144">
        <f>SUM(G543:G554)</f>
        <v>141401616.89650372</v>
      </c>
      <c r="H555" s="146">
        <f t="shared" si="348"/>
        <v>1.4207377089622497E-2</v>
      </c>
      <c r="I555" s="142"/>
      <c r="J555" s="147">
        <f>SUM(J543:J554)</f>
        <v>66471743.177514799</v>
      </c>
      <c r="K555" s="146">
        <f t="shared" si="349"/>
        <v>1.4204330924188602E-2</v>
      </c>
      <c r="L555" s="165"/>
      <c r="M555" s="156"/>
      <c r="N555" s="110">
        <f t="shared" si="350"/>
        <v>0.44784849425092987</v>
      </c>
      <c r="O555" s="127">
        <f>AVERAGE(O543:O554)</f>
        <v>4.7369385243249428E-2</v>
      </c>
      <c r="P555" s="142"/>
      <c r="Q555" s="148"/>
      <c r="R555" s="148"/>
      <c r="S555" s="142"/>
      <c r="T555" s="152">
        <f>AVERAGE(T543:T554)</f>
        <v>4.7369385243249428E-2</v>
      </c>
    </row>
    <row r="556" spans="1:20" s="99" customFormat="1" x14ac:dyDescent="0.2">
      <c r="D556" s="111"/>
    </row>
    <row r="557" spans="1:20" s="99" customFormat="1" x14ac:dyDescent="0.2">
      <c r="A557" s="99">
        <f>+A543+1</f>
        <v>2036</v>
      </c>
      <c r="B557" s="179" t="str">
        <f>+B543</f>
        <v>January</v>
      </c>
      <c r="C557" s="94">
        <v>11268307.020672528</v>
      </c>
      <c r="D557" s="114">
        <f>(C557/C543)-1</f>
        <v>1.4624303142925621E-2</v>
      </c>
      <c r="E557" s="95">
        <f>(G557+J554-J557)</f>
        <v>11420124.469443837</v>
      </c>
      <c r="F557" s="115">
        <f t="shared" ref="F557:F568" si="359">(E557/E543)-1</f>
        <v>1.4630278770190852E-2</v>
      </c>
      <c r="G557" s="95">
        <f>+(C557-(C557*T557))</f>
        <v>10699226.731558593</v>
      </c>
      <c r="H557" s="115">
        <f t="shared" ref="H557:H569" si="360">(G557/G543)-1</f>
        <v>1.4624303142925399E-2</v>
      </c>
      <c r="I557" s="112"/>
      <c r="J557" s="95">
        <f>+C557*Q557</f>
        <v>4586275.15601453</v>
      </c>
      <c r="K557" s="115">
        <f t="shared" ref="K557:K569" si="361">(J557/J543)-1</f>
        <v>1.4624303142925621E-2</v>
      </c>
      <c r="L557" s="141"/>
      <c r="M557" s="141"/>
      <c r="N557" s="103">
        <f t="shared" ref="N557:N569" si="362">(J557/C557)</f>
        <v>0.40700658471593604</v>
      </c>
      <c r="O557" s="104">
        <f t="shared" ref="O557:O568" si="363">(C557-G557)/C557</f>
        <v>5.0502731960525744E-2</v>
      </c>
      <c r="P557" s="112"/>
      <c r="Q557" s="117">
        <f>+Q543</f>
        <v>0.40700658471593604</v>
      </c>
      <c r="R557" s="162"/>
      <c r="T557" s="117">
        <f t="shared" ref="T557:T568" si="364">+T543</f>
        <v>5.0502731960525703E-2</v>
      </c>
    </row>
    <row r="558" spans="1:20" s="99" customFormat="1" x14ac:dyDescent="0.2">
      <c r="B558" s="179" t="str">
        <f t="shared" ref="B558:B569" si="365">+B544</f>
        <v>February</v>
      </c>
      <c r="C558" s="94">
        <v>10459987.149855448</v>
      </c>
      <c r="D558" s="114">
        <f t="shared" ref="D558:D569" si="366">(C558/C544)-1</f>
        <v>4.1589278827971476E-2</v>
      </c>
      <c r="E558" s="95">
        <f>(G558+J557-J558)</f>
        <v>10434993.121691693</v>
      </c>
      <c r="F558" s="115">
        <f t="shared" si="359"/>
        <v>2.9563427811715615E-2</v>
      </c>
      <c r="G558" s="95">
        <f t="shared" ref="G558:G568" si="367">+(C558-(C558*T558))</f>
        <v>9934897.5016896296</v>
      </c>
      <c r="H558" s="115">
        <f t="shared" si="360"/>
        <v>4.1589278827971699E-2</v>
      </c>
      <c r="I558" s="112"/>
      <c r="J558" s="95">
        <f t="shared" ref="J558:J568" si="368">+C558*Q558</f>
        <v>4086179.536012467</v>
      </c>
      <c r="K558" s="115">
        <f t="shared" si="361"/>
        <v>4.1589278827971476E-2</v>
      </c>
      <c r="L558" s="141"/>
      <c r="M558" s="141"/>
      <c r="N558" s="103">
        <f t="shared" si="362"/>
        <v>0.39064861911125159</v>
      </c>
      <c r="O558" s="104">
        <f t="shared" si="363"/>
        <v>5.0199836829921421E-2</v>
      </c>
      <c r="P558" s="112"/>
      <c r="Q558" s="117">
        <f t="shared" ref="Q558:Q568" si="369">+Q544</f>
        <v>0.39064861911125159</v>
      </c>
      <c r="R558" s="162"/>
      <c r="T558" s="117">
        <f t="shared" si="364"/>
        <v>5.0199836829921421E-2</v>
      </c>
    </row>
    <row r="559" spans="1:20" s="99" customFormat="1" x14ac:dyDescent="0.2">
      <c r="B559" s="179" t="str">
        <f t="shared" si="365"/>
        <v>March</v>
      </c>
      <c r="C559" s="94">
        <v>11433478.394040829</v>
      </c>
      <c r="D559" s="114">
        <f t="shared" si="366"/>
        <v>1.448730456241365E-2</v>
      </c>
      <c r="E559" s="95">
        <f t="shared" ref="E559:E568" si="370">(G559+J558-J559)</f>
        <v>10400063.091224451</v>
      </c>
      <c r="F559" s="115">
        <f t="shared" si="359"/>
        <v>2.4965710878982916E-2</v>
      </c>
      <c r="G559" s="95">
        <f t="shared" si="367"/>
        <v>10869859.77633871</v>
      </c>
      <c r="H559" s="115">
        <f t="shared" si="360"/>
        <v>1.448730456241365E-2</v>
      </c>
      <c r="I559" s="112"/>
      <c r="J559" s="95">
        <f t="shared" si="368"/>
        <v>4555976.2211267268</v>
      </c>
      <c r="K559" s="115">
        <f t="shared" si="361"/>
        <v>1.448730456241365E-2</v>
      </c>
      <c r="L559" s="141"/>
      <c r="M559" s="141"/>
      <c r="N559" s="103">
        <f t="shared" si="362"/>
        <v>0.39847682954483199</v>
      </c>
      <c r="O559" s="104">
        <f t="shared" si="363"/>
        <v>4.9295463574399123E-2</v>
      </c>
      <c r="P559" s="112"/>
      <c r="Q559" s="117">
        <f t="shared" si="369"/>
        <v>0.39847682954483199</v>
      </c>
      <c r="R559" s="162"/>
      <c r="T559" s="117">
        <f t="shared" si="364"/>
        <v>4.9295463574399137E-2</v>
      </c>
    </row>
    <row r="560" spans="1:20" s="99" customFormat="1" x14ac:dyDescent="0.2">
      <c r="B560" s="179" t="str">
        <f t="shared" si="365"/>
        <v>April</v>
      </c>
      <c r="C560" s="94">
        <v>11759207.710218113</v>
      </c>
      <c r="D560" s="114">
        <f t="shared" si="366"/>
        <v>1.4365241393847095E-2</v>
      </c>
      <c r="E560" s="95">
        <f t="shared" si="370"/>
        <v>10631500.128434651</v>
      </c>
      <c r="F560" s="115">
        <f t="shared" si="359"/>
        <v>1.4417546209436694E-2</v>
      </c>
      <c r="G560" s="95">
        <f t="shared" si="367"/>
        <v>11222311.373171527</v>
      </c>
      <c r="H560" s="115">
        <f t="shared" si="360"/>
        <v>1.4365241393847095E-2</v>
      </c>
      <c r="I560" s="112"/>
      <c r="J560" s="95">
        <f t="shared" si="368"/>
        <v>5146787.465863605</v>
      </c>
      <c r="K560" s="115">
        <f t="shared" si="361"/>
        <v>1.4365241393847095E-2</v>
      </c>
      <c r="L560" s="141"/>
      <c r="M560" s="141"/>
      <c r="N560" s="103">
        <f t="shared" si="362"/>
        <v>0.43768148268963103</v>
      </c>
      <c r="O560" s="104">
        <f t="shared" si="363"/>
        <v>4.5657526448831434E-2</v>
      </c>
      <c r="P560" s="112"/>
      <c r="Q560" s="117">
        <f t="shared" si="369"/>
        <v>0.43768148268963103</v>
      </c>
      <c r="R560" s="162"/>
      <c r="T560" s="117">
        <f t="shared" si="364"/>
        <v>4.5657526448831441E-2</v>
      </c>
    </row>
    <row r="561" spans="1:20" s="99" customFormat="1" x14ac:dyDescent="0.2">
      <c r="B561" s="179" t="str">
        <f t="shared" si="365"/>
        <v>May</v>
      </c>
      <c r="C561" s="94">
        <v>13277178.340754189</v>
      </c>
      <c r="D561" s="114">
        <f t="shared" si="366"/>
        <v>1.402113099665514E-2</v>
      </c>
      <c r="E561" s="95">
        <f t="shared" si="370"/>
        <v>11929486.55778604</v>
      </c>
      <c r="F561" s="115">
        <f t="shared" si="359"/>
        <v>1.4169563321905887E-2</v>
      </c>
      <c r="G561" s="95">
        <f t="shared" si="367"/>
        <v>12698495.160122838</v>
      </c>
      <c r="H561" s="115">
        <f t="shared" si="360"/>
        <v>1.402113099665514E-2</v>
      </c>
      <c r="I561" s="112"/>
      <c r="J561" s="95">
        <f t="shared" si="368"/>
        <v>5915796.068200402</v>
      </c>
      <c r="K561" s="115">
        <f t="shared" si="361"/>
        <v>1.402113099665514E-2</v>
      </c>
      <c r="L561" s="141"/>
      <c r="M561" s="141"/>
      <c r="N561" s="103">
        <f t="shared" si="362"/>
        <v>0.44556124173175526</v>
      </c>
      <c r="O561" s="104">
        <f t="shared" si="363"/>
        <v>4.3584801362130346E-2</v>
      </c>
      <c r="P561" s="112"/>
      <c r="Q561" s="117">
        <f t="shared" si="369"/>
        <v>0.44556124173175526</v>
      </c>
      <c r="R561" s="162"/>
      <c r="T561" s="117">
        <f t="shared" si="364"/>
        <v>4.3584801362130311E-2</v>
      </c>
    </row>
    <row r="562" spans="1:20" s="99" customFormat="1" x14ac:dyDescent="0.2">
      <c r="B562" s="179" t="str">
        <f t="shared" si="365"/>
        <v>June</v>
      </c>
      <c r="C562" s="94">
        <v>13859036.667097909</v>
      </c>
      <c r="D562" s="114">
        <f t="shared" si="366"/>
        <v>1.3946942982878463E-2</v>
      </c>
      <c r="E562" s="95">
        <f t="shared" si="370"/>
        <v>12961754.048334438</v>
      </c>
      <c r="F562" s="115">
        <f t="shared" si="359"/>
        <v>1.398080134058155E-2</v>
      </c>
      <c r="G562" s="95">
        <f t="shared" si="367"/>
        <v>13246678.919136127</v>
      </c>
      <c r="H562" s="115">
        <f t="shared" si="360"/>
        <v>1.3946942982878463E-2</v>
      </c>
      <c r="I562" s="112"/>
      <c r="J562" s="95">
        <f t="shared" si="368"/>
        <v>6200720.9390020939</v>
      </c>
      <c r="K562" s="115">
        <f t="shared" si="361"/>
        <v>1.3946942982878463E-2</v>
      </c>
      <c r="L562" s="141"/>
      <c r="M562" s="141"/>
      <c r="N562" s="103">
        <f t="shared" si="362"/>
        <v>0.44741356040444968</v>
      </c>
      <c r="O562" s="104">
        <f t="shared" si="363"/>
        <v>4.418472673613396E-2</v>
      </c>
      <c r="P562" s="112"/>
      <c r="Q562" s="117">
        <f t="shared" si="369"/>
        <v>0.44741356040444974</v>
      </c>
      <c r="R562" s="162"/>
      <c r="T562" s="117">
        <f t="shared" si="364"/>
        <v>4.4184726736133953E-2</v>
      </c>
    </row>
    <row r="563" spans="1:20" s="99" customFormat="1" x14ac:dyDescent="0.2">
      <c r="B563" s="179" t="str">
        <f t="shared" si="365"/>
        <v>July</v>
      </c>
      <c r="C563" s="94">
        <v>14700930.073175021</v>
      </c>
      <c r="D563" s="114">
        <f t="shared" si="366"/>
        <v>1.3821288688796063E-2</v>
      </c>
      <c r="E563" s="95">
        <f t="shared" si="370"/>
        <v>13696271.273234181</v>
      </c>
      <c r="F563" s="115">
        <f t="shared" si="359"/>
        <v>1.3878172372789432E-2</v>
      </c>
      <c r="G563" s="95">
        <f t="shared" si="367"/>
        <v>14016793.8197718</v>
      </c>
      <c r="H563" s="115">
        <f t="shared" si="360"/>
        <v>1.3821288688795841E-2</v>
      </c>
      <c r="I563" s="112"/>
      <c r="J563" s="95">
        <f t="shared" si="368"/>
        <v>6521243.485539712</v>
      </c>
      <c r="K563" s="115">
        <f t="shared" si="361"/>
        <v>1.3821288688796063E-2</v>
      </c>
      <c r="L563" s="141"/>
      <c r="M563" s="141"/>
      <c r="N563" s="103">
        <f t="shared" si="362"/>
        <v>0.44359393950448822</v>
      </c>
      <c r="O563" s="104">
        <f t="shared" si="363"/>
        <v>4.653693677868536E-2</v>
      </c>
      <c r="P563" s="112"/>
      <c r="Q563" s="117">
        <f t="shared" si="369"/>
        <v>0.44359393950448822</v>
      </c>
      <c r="R563" s="162"/>
      <c r="T563" s="117">
        <f t="shared" si="364"/>
        <v>4.6536936778685332E-2</v>
      </c>
    </row>
    <row r="564" spans="1:20" s="99" customFormat="1" x14ac:dyDescent="0.2">
      <c r="B564" s="179" t="str">
        <f t="shared" si="365"/>
        <v>August</v>
      </c>
      <c r="C564" s="94">
        <v>14954329.154692544</v>
      </c>
      <c r="D564" s="114">
        <f t="shared" si="366"/>
        <v>1.379762128062656E-2</v>
      </c>
      <c r="E564" s="95">
        <f t="shared" si="370"/>
        <v>13866531.6714691</v>
      </c>
      <c r="F564" s="115">
        <f t="shared" si="359"/>
        <v>1.3808751606968928E-2</v>
      </c>
      <c r="G564" s="95">
        <f t="shared" si="367"/>
        <v>14220273.506550053</v>
      </c>
      <c r="H564" s="115">
        <f t="shared" si="360"/>
        <v>1.379762128062656E-2</v>
      </c>
      <c r="I564" s="112"/>
      <c r="J564" s="95">
        <f t="shared" si="368"/>
        <v>6874985.3206206644</v>
      </c>
      <c r="K564" s="115">
        <f t="shared" si="361"/>
        <v>1.379762128062656E-2</v>
      </c>
      <c r="L564" s="141"/>
      <c r="M564" s="141"/>
      <c r="N564" s="103">
        <f t="shared" si="362"/>
        <v>0.45973211165165184</v>
      </c>
      <c r="O564" s="104">
        <f t="shared" si="363"/>
        <v>4.9086497999955417E-2</v>
      </c>
      <c r="P564" s="112"/>
      <c r="Q564" s="117">
        <f t="shared" si="369"/>
        <v>0.45973211165165184</v>
      </c>
      <c r="R564" s="162"/>
      <c r="T564" s="117">
        <f t="shared" si="364"/>
        <v>4.9086497999955465E-2</v>
      </c>
    </row>
    <row r="565" spans="1:20" s="99" customFormat="1" x14ac:dyDescent="0.2">
      <c r="B565" s="179" t="str">
        <f t="shared" si="365"/>
        <v>September</v>
      </c>
      <c r="C565" s="94">
        <v>13819218.653315654</v>
      </c>
      <c r="D565" s="114">
        <f t="shared" si="366"/>
        <v>1.3969519876975589E-2</v>
      </c>
      <c r="E565" s="95">
        <f t="shared" si="370"/>
        <v>13584252.545593411</v>
      </c>
      <c r="F565" s="115">
        <f t="shared" si="359"/>
        <v>1.3882514774244292E-2</v>
      </c>
      <c r="G565" s="95">
        <f t="shared" si="367"/>
        <v>13142257.561417697</v>
      </c>
      <c r="H565" s="115">
        <f t="shared" si="360"/>
        <v>1.3969519876975367E-2</v>
      </c>
      <c r="I565" s="112"/>
      <c r="J565" s="95">
        <f t="shared" si="368"/>
        <v>6432990.3364449525</v>
      </c>
      <c r="K565" s="115">
        <f t="shared" si="361"/>
        <v>1.3969519876975589E-2</v>
      </c>
      <c r="L565" s="141"/>
      <c r="M565" s="141"/>
      <c r="N565" s="103">
        <f t="shared" si="362"/>
        <v>0.4655104241296219</v>
      </c>
      <c r="O565" s="104">
        <f t="shared" si="363"/>
        <v>4.8986929643488442E-2</v>
      </c>
      <c r="P565" s="112"/>
      <c r="Q565" s="117">
        <f t="shared" si="369"/>
        <v>0.4655104241296219</v>
      </c>
      <c r="R565" s="162"/>
      <c r="T565" s="117">
        <f t="shared" si="364"/>
        <v>4.8986929643488428E-2</v>
      </c>
    </row>
    <row r="566" spans="1:20" s="99" customFormat="1" x14ac:dyDescent="0.2">
      <c r="B566" s="179" t="str">
        <f t="shared" si="365"/>
        <v>October</v>
      </c>
      <c r="C566" s="94">
        <v>13000422.046527654</v>
      </c>
      <c r="D566" s="114">
        <f t="shared" si="366"/>
        <v>1.4033035419877882E-2</v>
      </c>
      <c r="E566" s="95">
        <f t="shared" si="370"/>
        <v>12589733.378375327</v>
      </c>
      <c r="F566" s="115">
        <f t="shared" si="359"/>
        <v>1.40005798167675E-2</v>
      </c>
      <c r="G566" s="95">
        <f t="shared" si="367"/>
        <v>12363200.513007063</v>
      </c>
      <c r="H566" s="115">
        <f t="shared" si="360"/>
        <v>1.4033035419877882E-2</v>
      </c>
      <c r="I566" s="112"/>
      <c r="J566" s="95">
        <f t="shared" si="368"/>
        <v>6206457.4710766878</v>
      </c>
      <c r="K566" s="115">
        <f t="shared" si="361"/>
        <v>1.403303541987766E-2</v>
      </c>
      <c r="L566" s="141"/>
      <c r="M566" s="141"/>
      <c r="N566" s="103">
        <f t="shared" si="362"/>
        <v>0.47740430648052695</v>
      </c>
      <c r="O566" s="104">
        <f t="shared" si="363"/>
        <v>4.9015449747709466E-2</v>
      </c>
      <c r="P566" s="112"/>
      <c r="Q566" s="117">
        <f t="shared" si="369"/>
        <v>0.47740430648052701</v>
      </c>
      <c r="R566" s="162"/>
      <c r="T566" s="117">
        <f t="shared" si="364"/>
        <v>4.9015449747709543E-2</v>
      </c>
    </row>
    <row r="567" spans="1:20" s="99" customFormat="1" x14ac:dyDescent="0.2">
      <c r="B567" s="179" t="str">
        <f t="shared" si="365"/>
        <v>November</v>
      </c>
      <c r="C567" s="94">
        <v>10976851.917159926</v>
      </c>
      <c r="D567" s="114">
        <f t="shared" si="366"/>
        <v>1.434794868921907E-2</v>
      </c>
      <c r="E567" s="95">
        <f t="shared" si="370"/>
        <v>11097463.015685774</v>
      </c>
      <c r="F567" s="115">
        <f t="shared" si="359"/>
        <v>1.4171803629851043E-2</v>
      </c>
      <c r="G567" s="95">
        <f t="shared" si="367"/>
        <v>10498774.107721386</v>
      </c>
      <c r="H567" s="115">
        <f t="shared" si="360"/>
        <v>1.434794868921907E-2</v>
      </c>
      <c r="I567" s="112"/>
      <c r="J567" s="95">
        <f t="shared" si="368"/>
        <v>5607768.5631123008</v>
      </c>
      <c r="K567" s="115">
        <f t="shared" si="361"/>
        <v>1.4347948689218848E-2</v>
      </c>
      <c r="L567" s="141"/>
      <c r="M567" s="141"/>
      <c r="N567" s="103">
        <f t="shared" si="362"/>
        <v>0.51087220684336387</v>
      </c>
      <c r="O567" s="104">
        <f t="shared" si="363"/>
        <v>4.3553271288206845E-2</v>
      </c>
      <c r="P567" s="112"/>
      <c r="Q567" s="117">
        <f t="shared" si="369"/>
        <v>0.51087220684336387</v>
      </c>
      <c r="R567" s="162"/>
      <c r="T567" s="117">
        <f t="shared" si="364"/>
        <v>4.355327128820681E-2</v>
      </c>
    </row>
    <row r="568" spans="1:20" s="99" customFormat="1" x14ac:dyDescent="0.2">
      <c r="B568" s="179" t="str">
        <f t="shared" si="365"/>
        <v>December</v>
      </c>
      <c r="C568" s="94">
        <v>11285874.19424188</v>
      </c>
      <c r="D568" s="114">
        <f t="shared" si="366"/>
        <v>1.40706826364565E-2</v>
      </c>
      <c r="E568" s="95">
        <f t="shared" si="370"/>
        <v>10972008.442165943</v>
      </c>
      <c r="F568" s="115">
        <f t="shared" si="359"/>
        <v>1.4212373744913132E-2</v>
      </c>
      <c r="G568" s="95">
        <f t="shared" si="367"/>
        <v>10746088.318440285</v>
      </c>
      <c r="H568" s="115">
        <f t="shared" si="360"/>
        <v>1.4070682636456722E-2</v>
      </c>
      <c r="I568" s="112"/>
      <c r="J568" s="95">
        <f t="shared" si="368"/>
        <v>5381848.4393866416</v>
      </c>
      <c r="K568" s="115">
        <f t="shared" si="361"/>
        <v>1.40706826364565E-2</v>
      </c>
      <c r="L568" s="141"/>
      <c r="M568" s="141"/>
      <c r="N568" s="103">
        <f t="shared" si="362"/>
        <v>0.47686588976266392</v>
      </c>
      <c r="O568" s="104">
        <f t="shared" si="363"/>
        <v>4.7828450549005488E-2</v>
      </c>
      <c r="P568" s="112"/>
      <c r="Q568" s="117">
        <f t="shared" si="369"/>
        <v>0.47686588976266392</v>
      </c>
      <c r="R568" s="162"/>
      <c r="T568" s="117">
        <f t="shared" si="364"/>
        <v>4.7828450549005537E-2</v>
      </c>
    </row>
    <row r="569" spans="1:20" s="99" customFormat="1" x14ac:dyDescent="0.2">
      <c r="B569" s="179" t="str">
        <f t="shared" si="365"/>
        <v>TOTAL</v>
      </c>
      <c r="C569" s="144">
        <f>SUM(C557:C568)</f>
        <v>150794821.32175168</v>
      </c>
      <c r="D569" s="145">
        <f t="shared" si="366"/>
        <v>1.5969048523896356E-2</v>
      </c>
      <c r="E569" s="144">
        <f>SUM(E557:E568)</f>
        <v>143584181.74343884</v>
      </c>
      <c r="F569" s="146">
        <f>(E569/E555)-1</f>
        <v>1.5985319414032251E-2</v>
      </c>
      <c r="G569" s="144">
        <f>SUM(G557:G568)</f>
        <v>143658857.28892571</v>
      </c>
      <c r="H569" s="146">
        <f t="shared" si="360"/>
        <v>1.596332801536593E-2</v>
      </c>
      <c r="I569" s="142"/>
      <c r="J569" s="147">
        <f>SUM(J557:J568)</f>
        <v>67517029.002400786</v>
      </c>
      <c r="K569" s="146">
        <f t="shared" si="361"/>
        <v>1.572526572824362E-2</v>
      </c>
      <c r="L569" s="165"/>
      <c r="M569" s="156"/>
      <c r="N569" s="110">
        <f t="shared" si="362"/>
        <v>0.44774103255402486</v>
      </c>
      <c r="O569" s="127">
        <f>AVERAGE(O557:O568)</f>
        <v>4.7369385243249428E-2</v>
      </c>
      <c r="P569" s="142"/>
      <c r="Q569" s="148"/>
      <c r="R569" s="148"/>
      <c r="S569" s="142"/>
      <c r="T569" s="152">
        <f>AVERAGE(T557:T568)</f>
        <v>4.7369385243249428E-2</v>
      </c>
    </row>
    <row r="570" spans="1:20" s="99" customFormat="1" x14ac:dyDescent="0.2">
      <c r="D570" s="111"/>
    </row>
    <row r="571" spans="1:20" s="99" customFormat="1" x14ac:dyDescent="0.2">
      <c r="A571" s="99">
        <f>+A557+1</f>
        <v>2037</v>
      </c>
      <c r="B571" s="179" t="str">
        <f>+B557</f>
        <v>January</v>
      </c>
      <c r="C571" s="94">
        <v>11425304.686923604</v>
      </c>
      <c r="D571" s="114">
        <f>(C571/C557)-1</f>
        <v>1.3932675597412514E-2</v>
      </c>
      <c r="E571" s="95">
        <f>(G571+J568-J571)</f>
        <v>11579969.786175452</v>
      </c>
      <c r="F571" s="115">
        <f t="shared" ref="F571:F582" si="371">(E571/E557)-1</f>
        <v>1.3996810381472047E-2</v>
      </c>
      <c r="G571" s="95">
        <f>+(C571-(C571*T571))</f>
        <v>10848295.586752564</v>
      </c>
      <c r="H571" s="115">
        <f t="shared" ref="H571:H583" si="372">(G571/G557)-1</f>
        <v>1.3932675597412514E-2</v>
      </c>
      <c r="I571" s="112"/>
      <c r="J571" s="95">
        <f>+C571*Q571</f>
        <v>4650174.2399637531</v>
      </c>
      <c r="K571" s="115">
        <f t="shared" ref="K571:K583" si="373">(J571/J557)-1</f>
        <v>1.3932675597412514E-2</v>
      </c>
      <c r="L571" s="141"/>
      <c r="M571" s="141"/>
      <c r="N571" s="103">
        <f t="shared" ref="N571:N583" si="374">(J571/C571)</f>
        <v>0.40700658471593604</v>
      </c>
      <c r="O571" s="104">
        <f t="shared" ref="O571:O582" si="375">(C571-G571)/C571</f>
        <v>5.0502731960525696E-2</v>
      </c>
      <c r="P571" s="112"/>
      <c r="Q571" s="117">
        <f>+Q557</f>
        <v>0.40700658471593604</v>
      </c>
      <c r="R571" s="162"/>
      <c r="T571" s="117">
        <f t="shared" ref="T571:T582" si="376">+T557</f>
        <v>5.0502731960525703E-2</v>
      </c>
    </row>
    <row r="572" spans="1:20" s="99" customFormat="1" x14ac:dyDescent="0.2">
      <c r="B572" s="179" t="str">
        <f t="shared" ref="B572:B583" si="377">+B558</f>
        <v>February</v>
      </c>
      <c r="C572" s="94">
        <v>10337190.930246914</v>
      </c>
      <c r="D572" s="114">
        <f t="shared" ref="D572:D583" si="378">(C572/C558)-1</f>
        <v>-1.1739614767139694E-2</v>
      </c>
      <c r="E572" s="95">
        <f>(G572+J571-J572)</f>
        <v>10430230.509842217</v>
      </c>
      <c r="F572" s="115">
        <f t="shared" si="371"/>
        <v>-4.5640776126387728E-4</v>
      </c>
      <c r="G572" s="95">
        <f t="shared" ref="G572:G582" si="379">+(C572-(C572*T572))</f>
        <v>9818265.6322687753</v>
      </c>
      <c r="H572" s="115">
        <f t="shared" si="372"/>
        <v>-1.1739614767139694E-2</v>
      </c>
      <c r="I572" s="112"/>
      <c r="J572" s="95">
        <f t="shared" ref="J572:J582" si="380">+C572*Q572</f>
        <v>4038209.362390311</v>
      </c>
      <c r="K572" s="115">
        <f t="shared" si="373"/>
        <v>-1.1739614767139694E-2</v>
      </c>
      <c r="L572" s="141"/>
      <c r="M572" s="141"/>
      <c r="N572" s="103">
        <f t="shared" si="374"/>
        <v>0.39064861911125159</v>
      </c>
      <c r="O572" s="104">
        <f t="shared" si="375"/>
        <v>5.0199836829921407E-2</v>
      </c>
      <c r="P572" s="112"/>
      <c r="Q572" s="117">
        <f t="shared" ref="Q572:Q582" si="381">+Q558</f>
        <v>0.39064861911125159</v>
      </c>
      <c r="R572" s="162"/>
      <c r="T572" s="117">
        <f t="shared" si="376"/>
        <v>5.0199836829921421E-2</v>
      </c>
    </row>
    <row r="573" spans="1:20" s="99" customFormat="1" x14ac:dyDescent="0.2">
      <c r="B573" s="179" t="str">
        <f t="shared" si="377"/>
        <v>March</v>
      </c>
      <c r="C573" s="94">
        <v>11593354.684865531</v>
      </c>
      <c r="D573" s="114">
        <f t="shared" si="378"/>
        <v>1.3983171639877279E-2</v>
      </c>
      <c r="E573" s="95">
        <f t="shared" ref="E573:E582" si="382">(G573+J572-J573)</f>
        <v>10440381.035069022</v>
      </c>
      <c r="F573" s="115">
        <f t="shared" si="371"/>
        <v>3.8767018517986696E-3</v>
      </c>
      <c r="G573" s="95">
        <f t="shared" si="379"/>
        <v>11021854.891292652</v>
      </c>
      <c r="H573" s="115">
        <f t="shared" si="372"/>
        <v>1.3983171639877279E-2</v>
      </c>
      <c r="I573" s="112"/>
      <c r="J573" s="95">
        <f t="shared" si="380"/>
        <v>4619683.2186139412</v>
      </c>
      <c r="K573" s="115">
        <f t="shared" si="373"/>
        <v>1.3983171639877279E-2</v>
      </c>
      <c r="L573" s="141"/>
      <c r="M573" s="141"/>
      <c r="N573" s="103">
        <f t="shared" si="374"/>
        <v>0.39847682954483199</v>
      </c>
      <c r="O573" s="104">
        <f t="shared" si="375"/>
        <v>4.9295463574399144E-2</v>
      </c>
      <c r="P573" s="112"/>
      <c r="Q573" s="117">
        <f t="shared" si="381"/>
        <v>0.39847682954483199</v>
      </c>
      <c r="R573" s="162"/>
      <c r="T573" s="117">
        <f t="shared" si="376"/>
        <v>4.9295463574399137E-2</v>
      </c>
    </row>
    <row r="574" spans="1:20" s="99" customFormat="1" x14ac:dyDescent="0.2">
      <c r="B574" s="179" t="str">
        <f t="shared" si="377"/>
        <v>April</v>
      </c>
      <c r="C574" s="94">
        <v>11923575.860784831</v>
      </c>
      <c r="D574" s="114">
        <f t="shared" si="378"/>
        <v>1.3977825259765542E-2</v>
      </c>
      <c r="E574" s="95">
        <f t="shared" si="382"/>
        <v>10780129.737459742</v>
      </c>
      <c r="F574" s="115">
        <f t="shared" si="371"/>
        <v>1.3980116373941476E-2</v>
      </c>
      <c r="G574" s="95">
        <f t="shared" si="379"/>
        <v>11379174.880556399</v>
      </c>
      <c r="H574" s="115">
        <f t="shared" si="372"/>
        <v>1.3977825259765542E-2</v>
      </c>
      <c r="I574" s="112"/>
      <c r="J574" s="95">
        <f t="shared" si="380"/>
        <v>5218728.3617105978</v>
      </c>
      <c r="K574" s="115">
        <f t="shared" si="373"/>
        <v>1.3977825259765542E-2</v>
      </c>
      <c r="L574" s="141"/>
      <c r="M574" s="141"/>
      <c r="N574" s="103">
        <f t="shared" si="374"/>
        <v>0.43768148268963097</v>
      </c>
      <c r="O574" s="104">
        <f t="shared" si="375"/>
        <v>4.5657526448831441E-2</v>
      </c>
      <c r="P574" s="112"/>
      <c r="Q574" s="117">
        <f t="shared" si="381"/>
        <v>0.43768148268963103</v>
      </c>
      <c r="R574" s="162"/>
      <c r="T574" s="117">
        <f t="shared" si="376"/>
        <v>4.5657526448831441E-2</v>
      </c>
    </row>
    <row r="575" spans="1:20" s="99" customFormat="1" x14ac:dyDescent="0.2">
      <c r="B575" s="179" t="str">
        <f t="shared" si="377"/>
        <v>May</v>
      </c>
      <c r="C575" s="94">
        <v>13458266.855421282</v>
      </c>
      <c r="D575" s="114">
        <f t="shared" si="378"/>
        <v>1.3639081288171262E-2</v>
      </c>
      <c r="E575" s="95">
        <f t="shared" si="382"/>
        <v>12093937.237900972</v>
      </c>
      <c r="F575" s="115">
        <f t="shared" si="371"/>
        <v>1.378522699349527E-2</v>
      </c>
      <c r="G575" s="95">
        <f t="shared" si="379"/>
        <v>12871690.967849204</v>
      </c>
      <c r="H575" s="115">
        <f t="shared" si="372"/>
        <v>1.3639081288171484E-2</v>
      </c>
      <c r="I575" s="112"/>
      <c r="J575" s="95">
        <f t="shared" si="380"/>
        <v>5996482.0916588316</v>
      </c>
      <c r="K575" s="115">
        <f t="shared" si="373"/>
        <v>1.3639081288171262E-2</v>
      </c>
      <c r="L575" s="141"/>
      <c r="M575" s="141"/>
      <c r="N575" s="103">
        <f t="shared" si="374"/>
        <v>0.44556124173175526</v>
      </c>
      <c r="O575" s="104">
        <f t="shared" si="375"/>
        <v>4.3584801362130263E-2</v>
      </c>
      <c r="P575" s="112"/>
      <c r="Q575" s="117">
        <f t="shared" si="381"/>
        <v>0.44556124173175526</v>
      </c>
      <c r="R575" s="162"/>
      <c r="T575" s="117">
        <f t="shared" si="376"/>
        <v>4.3584801362130311E-2</v>
      </c>
    </row>
    <row r="576" spans="1:20" s="99" customFormat="1" x14ac:dyDescent="0.2">
      <c r="B576" s="179" t="str">
        <f t="shared" si="377"/>
        <v>June</v>
      </c>
      <c r="C576" s="94">
        <v>14045983.735780166</v>
      </c>
      <c r="D576" s="114">
        <f t="shared" si="378"/>
        <v>1.3489182053041171E-2</v>
      </c>
      <c r="E576" s="95">
        <f t="shared" si="382"/>
        <v>13137484.281724973</v>
      </c>
      <c r="F576" s="115">
        <f t="shared" si="371"/>
        <v>1.355759665977585E-2</v>
      </c>
      <c r="G576" s="95">
        <f t="shared" si="379"/>
        <v>13425365.782674538</v>
      </c>
      <c r="H576" s="115">
        <f t="shared" si="372"/>
        <v>1.3489182053041171E-2</v>
      </c>
      <c r="I576" s="112"/>
      <c r="J576" s="95">
        <f t="shared" si="380"/>
        <v>6284363.5926083978</v>
      </c>
      <c r="K576" s="115">
        <f t="shared" si="373"/>
        <v>1.3489182053041171E-2</v>
      </c>
      <c r="L576" s="141"/>
      <c r="M576" s="141"/>
      <c r="N576" s="103">
        <f t="shared" si="374"/>
        <v>0.44741356040444974</v>
      </c>
      <c r="O576" s="104">
        <f t="shared" si="375"/>
        <v>4.4184726736133946E-2</v>
      </c>
      <c r="P576" s="112"/>
      <c r="Q576" s="117">
        <f t="shared" si="381"/>
        <v>0.44741356040444974</v>
      </c>
      <c r="R576" s="162"/>
      <c r="T576" s="117">
        <f t="shared" si="376"/>
        <v>4.4184726736133953E-2</v>
      </c>
    </row>
    <row r="577" spans="1:20" s="99" customFormat="1" x14ac:dyDescent="0.2">
      <c r="B577" s="179" t="str">
        <f t="shared" si="377"/>
        <v>July</v>
      </c>
      <c r="C577" s="94">
        <v>14896894.082121104</v>
      </c>
      <c r="D577" s="114">
        <f t="shared" si="378"/>
        <v>1.3330041566802731E-2</v>
      </c>
      <c r="E577" s="95">
        <f t="shared" si="382"/>
        <v>13879829.924361866</v>
      </c>
      <c r="F577" s="115">
        <f t="shared" si="371"/>
        <v>1.3402089332620326E-2</v>
      </c>
      <c r="G577" s="95">
        <f t="shared" si="379"/>
        <v>14203638.264022663</v>
      </c>
      <c r="H577" s="115">
        <f t="shared" si="372"/>
        <v>1.3330041566802731E-2</v>
      </c>
      <c r="I577" s="112"/>
      <c r="J577" s="95">
        <f t="shared" si="380"/>
        <v>6608171.9322691979</v>
      </c>
      <c r="K577" s="115">
        <f t="shared" si="373"/>
        <v>1.3330041566802731E-2</v>
      </c>
      <c r="L577" s="141"/>
      <c r="M577" s="141"/>
      <c r="N577" s="103">
        <f t="shared" si="374"/>
        <v>0.44359393950448822</v>
      </c>
      <c r="O577" s="104">
        <f t="shared" si="375"/>
        <v>4.6536936778685284E-2</v>
      </c>
      <c r="P577" s="112"/>
      <c r="Q577" s="117">
        <f t="shared" si="381"/>
        <v>0.44359393950448822</v>
      </c>
      <c r="R577" s="162"/>
      <c r="T577" s="117">
        <f t="shared" si="376"/>
        <v>4.6536936778685332E-2</v>
      </c>
    </row>
    <row r="578" spans="1:20" s="99" customFormat="1" x14ac:dyDescent="0.2">
      <c r="B578" s="179" t="str">
        <f t="shared" si="377"/>
        <v>August</v>
      </c>
      <c r="C578" s="94">
        <v>15153981.154288625</v>
      </c>
      <c r="D578" s="114">
        <f t="shared" si="378"/>
        <v>1.3350782741961442E-2</v>
      </c>
      <c r="E578" s="95">
        <f t="shared" si="382"/>
        <v>14051525.464946028</v>
      </c>
      <c r="F578" s="115">
        <f t="shared" si="371"/>
        <v>1.3341028446036018E-2</v>
      </c>
      <c r="G578" s="95">
        <f t="shared" si="379"/>
        <v>14410125.288667275</v>
      </c>
      <c r="H578" s="115">
        <f t="shared" si="372"/>
        <v>1.3350782741961442E-2</v>
      </c>
      <c r="I578" s="112"/>
      <c r="J578" s="95">
        <f t="shared" si="380"/>
        <v>6966771.7559904465</v>
      </c>
      <c r="K578" s="115">
        <f t="shared" si="373"/>
        <v>1.3350782741961664E-2</v>
      </c>
      <c r="L578" s="141"/>
      <c r="M578" s="141"/>
      <c r="N578" s="103">
        <f t="shared" si="374"/>
        <v>0.45973211165165184</v>
      </c>
      <c r="O578" s="104">
        <f t="shared" si="375"/>
        <v>4.9086497999955417E-2</v>
      </c>
      <c r="P578" s="112"/>
      <c r="Q578" s="117">
        <f t="shared" si="381"/>
        <v>0.45973211165165184</v>
      </c>
      <c r="R578" s="162"/>
      <c r="T578" s="117">
        <f t="shared" si="376"/>
        <v>4.9086497999955465E-2</v>
      </c>
    </row>
    <row r="579" spans="1:20" s="99" customFormat="1" x14ac:dyDescent="0.2">
      <c r="B579" s="179" t="str">
        <f t="shared" si="377"/>
        <v>September</v>
      </c>
      <c r="C579" s="94">
        <v>14007397.013198981</v>
      </c>
      <c r="D579" s="114">
        <f t="shared" si="378"/>
        <v>1.3617149030215048E-2</v>
      </c>
      <c r="E579" s="95">
        <f t="shared" si="382"/>
        <v>13767400.072649185</v>
      </c>
      <c r="F579" s="115">
        <f t="shared" si="371"/>
        <v>1.3482341147668553E-2</v>
      </c>
      <c r="G579" s="95">
        <f t="shared" si="379"/>
        <v>13321217.641224993</v>
      </c>
      <c r="H579" s="115">
        <f t="shared" si="372"/>
        <v>1.3617149030215048E-2</v>
      </c>
      <c r="I579" s="112"/>
      <c r="J579" s="95">
        <f t="shared" si="380"/>
        <v>6520589.3245662563</v>
      </c>
      <c r="K579" s="115">
        <f t="shared" si="373"/>
        <v>1.3617149030215048E-2</v>
      </c>
      <c r="L579" s="141"/>
      <c r="M579" s="141"/>
      <c r="N579" s="103">
        <f t="shared" si="374"/>
        <v>0.46551042412962185</v>
      </c>
      <c r="O579" s="104">
        <f t="shared" si="375"/>
        <v>4.8986929643488372E-2</v>
      </c>
      <c r="P579" s="112"/>
      <c r="Q579" s="117">
        <f t="shared" si="381"/>
        <v>0.4655104241296219</v>
      </c>
      <c r="R579" s="162"/>
      <c r="T579" s="117">
        <f t="shared" si="376"/>
        <v>4.8986929643488428E-2</v>
      </c>
    </row>
    <row r="580" spans="1:20" s="99" customFormat="1" x14ac:dyDescent="0.2">
      <c r="B580" s="179" t="str">
        <f t="shared" si="377"/>
        <v>October</v>
      </c>
      <c r="C580" s="94">
        <v>13180213.512811074</v>
      </c>
      <c r="D580" s="114">
        <f t="shared" si="378"/>
        <v>1.3829663809371562E-2</v>
      </c>
      <c r="E580" s="95">
        <f t="shared" si="382"/>
        <v>12762478.052927213</v>
      </c>
      <c r="F580" s="115">
        <f t="shared" si="371"/>
        <v>1.3721074891752671E-2</v>
      </c>
      <c r="G580" s="95">
        <f t="shared" si="379"/>
        <v>12534179.4197098</v>
      </c>
      <c r="H580" s="115">
        <f t="shared" si="372"/>
        <v>1.3829663809371562E-2</v>
      </c>
      <c r="I580" s="112"/>
      <c r="J580" s="95">
        <f t="shared" si="380"/>
        <v>6292290.6913488414</v>
      </c>
      <c r="K580" s="115">
        <f t="shared" si="373"/>
        <v>1.3829663809371562E-2</v>
      </c>
      <c r="L580" s="141"/>
      <c r="M580" s="141"/>
      <c r="N580" s="103">
        <f t="shared" si="374"/>
        <v>0.47740430648052701</v>
      </c>
      <c r="O580" s="104">
        <f t="shared" si="375"/>
        <v>4.9015449747709598E-2</v>
      </c>
      <c r="P580" s="112"/>
      <c r="Q580" s="117">
        <f t="shared" si="381"/>
        <v>0.47740430648052701</v>
      </c>
      <c r="R580" s="162"/>
      <c r="T580" s="117">
        <f t="shared" si="376"/>
        <v>4.9015449747709543E-2</v>
      </c>
    </row>
    <row r="581" spans="1:20" s="99" customFormat="1" x14ac:dyDescent="0.2">
      <c r="B581" s="179" t="str">
        <f t="shared" si="377"/>
        <v>November</v>
      </c>
      <c r="C581" s="94">
        <v>11134089.206405921</v>
      </c>
      <c r="D581" s="114">
        <f t="shared" si="378"/>
        <v>1.4324442967130535E-2</v>
      </c>
      <c r="E581" s="95">
        <f t="shared" si="382"/>
        <v>11253357.165933598</v>
      </c>
      <c r="F581" s="115">
        <f t="shared" si="371"/>
        <v>1.4047728749126964E-2</v>
      </c>
      <c r="G581" s="95">
        <f t="shared" si="379"/>
        <v>10649163.198652228</v>
      </c>
      <c r="H581" s="115">
        <f t="shared" si="372"/>
        <v>1.4324442967130535E-2</v>
      </c>
      <c r="I581" s="112"/>
      <c r="J581" s="95">
        <f t="shared" si="380"/>
        <v>5688096.724067471</v>
      </c>
      <c r="K581" s="115">
        <f t="shared" si="373"/>
        <v>1.4324442967130535E-2</v>
      </c>
      <c r="L581" s="141"/>
      <c r="M581" s="141"/>
      <c r="N581" s="103">
        <f t="shared" si="374"/>
        <v>0.51087220684336387</v>
      </c>
      <c r="O581" s="104">
        <f t="shared" si="375"/>
        <v>4.3553271288206831E-2</v>
      </c>
      <c r="P581" s="112"/>
      <c r="Q581" s="117">
        <f t="shared" si="381"/>
        <v>0.51087220684336387</v>
      </c>
      <c r="R581" s="162"/>
      <c r="T581" s="117">
        <f t="shared" si="376"/>
        <v>4.355327128820681E-2</v>
      </c>
    </row>
    <row r="582" spans="1:20" s="99" customFormat="1" x14ac:dyDescent="0.2">
      <c r="B582" s="179" t="str">
        <f t="shared" si="377"/>
        <v>December</v>
      </c>
      <c r="C582" s="94">
        <v>11445853.491092606</v>
      </c>
      <c r="D582" s="114">
        <f t="shared" si="378"/>
        <v>1.4175179883924915E-2</v>
      </c>
      <c r="E582" s="95">
        <f t="shared" si="382"/>
        <v>11128375.668347221</v>
      </c>
      <c r="F582" s="115">
        <f t="shared" si="371"/>
        <v>1.4251467906308823E-2</v>
      </c>
      <c r="G582" s="95">
        <f t="shared" si="379"/>
        <v>10898416.05340272</v>
      </c>
      <c r="H582" s="115">
        <f t="shared" si="372"/>
        <v>1.4175179883924915E-2</v>
      </c>
      <c r="I582" s="112"/>
      <c r="J582" s="95">
        <f t="shared" si="380"/>
        <v>5458137.1091229683</v>
      </c>
      <c r="K582" s="115">
        <f t="shared" si="373"/>
        <v>1.4175179883924915E-2</v>
      </c>
      <c r="L582" s="141"/>
      <c r="M582" s="141"/>
      <c r="N582" s="103">
        <f t="shared" si="374"/>
        <v>0.47686588976266392</v>
      </c>
      <c r="O582" s="104">
        <f t="shared" si="375"/>
        <v>4.7828450549005572E-2</v>
      </c>
      <c r="P582" s="112"/>
      <c r="Q582" s="117">
        <f t="shared" si="381"/>
        <v>0.47686588976266392</v>
      </c>
      <c r="R582" s="162"/>
      <c r="T582" s="117">
        <f t="shared" si="376"/>
        <v>4.7828450549005537E-2</v>
      </c>
    </row>
    <row r="583" spans="1:20" s="99" customFormat="1" x14ac:dyDescent="0.2">
      <c r="B583" s="179" t="str">
        <f t="shared" si="377"/>
        <v>TOTAL</v>
      </c>
      <c r="C583" s="144">
        <f>SUM(C571:C582)</f>
        <v>152602105.21394062</v>
      </c>
      <c r="D583" s="145">
        <f t="shared" si="378"/>
        <v>1.1985052777991223E-2</v>
      </c>
      <c r="E583" s="144">
        <f>SUM(E571:E582)</f>
        <v>145305098.93733749</v>
      </c>
      <c r="F583" s="146">
        <f>(E583/E569)-1</f>
        <v>1.1985423275759244E-2</v>
      </c>
      <c r="G583" s="144">
        <f>SUM(G571:G582)</f>
        <v>145381387.60707381</v>
      </c>
      <c r="H583" s="146">
        <f t="shared" si="372"/>
        <v>1.1990421966699749E-2</v>
      </c>
      <c r="I583" s="142"/>
      <c r="J583" s="147">
        <f>SUM(J571:J582)</f>
        <v>68341698.404311016</v>
      </c>
      <c r="K583" s="146">
        <f t="shared" si="373"/>
        <v>1.2214243044979201E-2</v>
      </c>
      <c r="L583" s="165"/>
      <c r="M583" s="156"/>
      <c r="N583" s="110">
        <f t="shared" si="374"/>
        <v>0.44784243512564476</v>
      </c>
      <c r="O583" s="127">
        <f>AVERAGE(O571:O582)</f>
        <v>4.7369385243249414E-2</v>
      </c>
      <c r="P583" s="142"/>
      <c r="Q583" s="148"/>
      <c r="R583" s="148"/>
      <c r="S583" s="142"/>
      <c r="T583" s="152">
        <f>AVERAGE(T571:T582)</f>
        <v>4.7369385243249428E-2</v>
      </c>
    </row>
    <row r="584" spans="1:20" s="99" customFormat="1" x14ac:dyDescent="0.2">
      <c r="D584" s="111"/>
    </row>
    <row r="585" spans="1:20" s="99" customFormat="1" x14ac:dyDescent="0.2">
      <c r="A585" s="99">
        <f>+A571+1</f>
        <v>2038</v>
      </c>
      <c r="B585" s="179" t="str">
        <f>+B571</f>
        <v>January</v>
      </c>
      <c r="C585" s="94">
        <v>11585946.440910812</v>
      </c>
      <c r="D585" s="114">
        <f>(C585/C571)-1</f>
        <v>1.4060172432080797E-2</v>
      </c>
      <c r="E585" s="95">
        <f>(G585+J582-J585)</f>
        <v>11743405.110802591</v>
      </c>
      <c r="F585" s="115">
        <f t="shared" ref="F585:F596" si="383">(E585/E571)-1</f>
        <v>1.4113622716205532E-2</v>
      </c>
      <c r="G585" s="95">
        <f>+(C585-(C585*T585))</f>
        <v>11000824.493296487</v>
      </c>
      <c r="H585" s="115">
        <f t="shared" ref="H585:H597" si="384">(G585/G571)-1</f>
        <v>1.406017243208102E-2</v>
      </c>
      <c r="I585" s="112"/>
      <c r="J585" s="95">
        <f>+C585*Q585</f>
        <v>4715556.4916168638</v>
      </c>
      <c r="K585" s="115">
        <f t="shared" ref="K585:K597" si="385">(J585/J571)-1</f>
        <v>1.4060172432080797E-2</v>
      </c>
      <c r="L585" s="141"/>
      <c r="M585" s="141"/>
      <c r="N585" s="103">
        <f t="shared" ref="N585:N597" si="386">(J585/C585)</f>
        <v>0.40700658471593598</v>
      </c>
      <c r="O585" s="104">
        <f t="shared" ref="O585:O596" si="387">(C585-G585)/C585</f>
        <v>5.0502731960525675E-2</v>
      </c>
      <c r="P585" s="112"/>
      <c r="Q585" s="117">
        <f>+Q571</f>
        <v>0.40700658471593604</v>
      </c>
      <c r="R585" s="162"/>
      <c r="T585" s="117">
        <f t="shared" ref="T585:T596" si="388">+T571</f>
        <v>5.0502731960525703E-2</v>
      </c>
    </row>
    <row r="586" spans="1:20" s="99" customFormat="1" x14ac:dyDescent="0.2">
      <c r="B586" s="179" t="str">
        <f t="shared" ref="B586:B597" si="389">+B572</f>
        <v>February</v>
      </c>
      <c r="C586" s="94">
        <v>10484671.466384724</v>
      </c>
      <c r="D586" s="114">
        <f t="shared" ref="D586:D597" si="390">(C586/C572)-1</f>
        <v>1.4266983857894822E-2</v>
      </c>
      <c r="E586" s="95">
        <f>(G586+J585-J586)</f>
        <v>10578076.730995409</v>
      </c>
      <c r="F586" s="115">
        <f t="shared" si="383"/>
        <v>1.4174779839590368E-2</v>
      </c>
      <c r="G586" s="95">
        <f t="shared" ref="G586:G596" si="391">+(C586-(C586*T586))</f>
        <v>9958342.6695568785</v>
      </c>
      <c r="H586" s="115">
        <f t="shared" si="384"/>
        <v>1.4266983857895044E-2</v>
      </c>
      <c r="I586" s="112"/>
      <c r="J586" s="95">
        <f t="shared" ref="J586:J596" si="392">+C586*Q586</f>
        <v>4095822.4301783335</v>
      </c>
      <c r="K586" s="115">
        <f t="shared" si="385"/>
        <v>1.4266983857894822E-2</v>
      </c>
      <c r="L586" s="141"/>
      <c r="M586" s="141"/>
      <c r="N586" s="103">
        <f t="shared" si="386"/>
        <v>0.39064861911125159</v>
      </c>
      <c r="O586" s="104">
        <f t="shared" si="387"/>
        <v>5.0199836829921345E-2</v>
      </c>
      <c r="P586" s="112"/>
      <c r="Q586" s="117">
        <f t="shared" ref="Q586:Q596" si="393">+Q572</f>
        <v>0.39064861911125159</v>
      </c>
      <c r="R586" s="162"/>
      <c r="T586" s="117">
        <f t="shared" si="388"/>
        <v>5.0199836829921421E-2</v>
      </c>
    </row>
    <row r="587" spans="1:20" s="99" customFormat="1" x14ac:dyDescent="0.2">
      <c r="B587" s="179" t="str">
        <f t="shared" si="389"/>
        <v>March</v>
      </c>
      <c r="C587" s="94">
        <v>11754271.575492475</v>
      </c>
      <c r="D587" s="114">
        <f t="shared" si="390"/>
        <v>1.3880097262702895E-2</v>
      </c>
      <c r="E587" s="95">
        <f t="shared" ref="E587:E596" si="394">(G587+J586-J587)</f>
        <v>10586856.868366346</v>
      </c>
      <c r="F587" s="115">
        <f t="shared" si="383"/>
        <v>1.4029740179531291E-2</v>
      </c>
      <c r="G587" s="95">
        <f t="shared" si="391"/>
        <v>11174839.309199192</v>
      </c>
      <c r="H587" s="115">
        <f t="shared" si="384"/>
        <v>1.3880097262702895E-2</v>
      </c>
      <c r="I587" s="112"/>
      <c r="J587" s="95">
        <f t="shared" si="392"/>
        <v>4683804.8710111789</v>
      </c>
      <c r="K587" s="115">
        <f t="shared" si="385"/>
        <v>1.3880097262702895E-2</v>
      </c>
      <c r="L587" s="141"/>
      <c r="M587" s="141"/>
      <c r="N587" s="103">
        <f t="shared" si="386"/>
        <v>0.39847682954483199</v>
      </c>
      <c r="O587" s="104">
        <f t="shared" si="387"/>
        <v>4.9295463574399061E-2</v>
      </c>
      <c r="P587" s="112"/>
      <c r="Q587" s="117">
        <f t="shared" si="393"/>
        <v>0.39847682954483199</v>
      </c>
      <c r="R587" s="162"/>
      <c r="T587" s="117">
        <f t="shared" si="388"/>
        <v>4.9295463574399137E-2</v>
      </c>
    </row>
    <row r="588" spans="1:20" s="99" customFormat="1" x14ac:dyDescent="0.2">
      <c r="B588" s="179" t="str">
        <f t="shared" si="389"/>
        <v>April</v>
      </c>
      <c r="C588" s="94">
        <v>12088141.254312934</v>
      </c>
      <c r="D588" s="114">
        <f t="shared" si="390"/>
        <v>1.3801681261519816E-2</v>
      </c>
      <c r="E588" s="95">
        <f t="shared" si="394"/>
        <v>10929275.909138728</v>
      </c>
      <c r="F588" s="115">
        <f t="shared" si="383"/>
        <v>1.383528541040846E-2</v>
      </c>
      <c r="G588" s="95">
        <f t="shared" si="391"/>
        <v>11536226.625276931</v>
      </c>
      <c r="H588" s="115">
        <f t="shared" si="384"/>
        <v>1.3801681261519816E-2</v>
      </c>
      <c r="I588" s="112"/>
      <c r="J588" s="95">
        <f t="shared" si="392"/>
        <v>5290755.5871493816</v>
      </c>
      <c r="K588" s="115">
        <f t="shared" si="385"/>
        <v>1.3801681261520038E-2</v>
      </c>
      <c r="L588" s="141"/>
      <c r="M588" s="141"/>
      <c r="N588" s="103">
        <f t="shared" si="386"/>
        <v>0.43768148268963109</v>
      </c>
      <c r="O588" s="104">
        <f t="shared" si="387"/>
        <v>4.5657526448831476E-2</v>
      </c>
      <c r="P588" s="112"/>
      <c r="Q588" s="117">
        <f t="shared" si="393"/>
        <v>0.43768148268963103</v>
      </c>
      <c r="R588" s="162"/>
      <c r="T588" s="117">
        <f t="shared" si="388"/>
        <v>4.5657526448831441E-2</v>
      </c>
    </row>
    <row r="589" spans="1:20" s="99" customFormat="1" x14ac:dyDescent="0.2">
      <c r="B589" s="179" t="str">
        <f t="shared" si="389"/>
        <v>May</v>
      </c>
      <c r="C589" s="94">
        <v>13640432.328622689</v>
      </c>
      <c r="D589" s="114">
        <f t="shared" si="390"/>
        <v>1.353558189612114E-2</v>
      </c>
      <c r="E589" s="95">
        <f t="shared" si="394"/>
        <v>12259024.416136367</v>
      </c>
      <c r="F589" s="115">
        <f t="shared" si="383"/>
        <v>1.3650408050575269E-2</v>
      </c>
      <c r="G589" s="95">
        <f t="shared" si="391"/>
        <v>13045916.79508609</v>
      </c>
      <c r="H589" s="115">
        <f t="shared" si="384"/>
        <v>1.353558189612114E-2</v>
      </c>
      <c r="I589" s="112"/>
      <c r="J589" s="95">
        <f t="shared" si="392"/>
        <v>6077647.9660991039</v>
      </c>
      <c r="K589" s="115">
        <f t="shared" si="385"/>
        <v>1.353558189612114E-2</v>
      </c>
      <c r="L589" s="141"/>
      <c r="M589" s="141"/>
      <c r="N589" s="103">
        <f t="shared" si="386"/>
        <v>0.44556124173175532</v>
      </c>
      <c r="O589" s="104">
        <f t="shared" si="387"/>
        <v>4.358480136213027E-2</v>
      </c>
      <c r="P589" s="112"/>
      <c r="Q589" s="117">
        <f t="shared" si="393"/>
        <v>0.44556124173175526</v>
      </c>
      <c r="R589" s="162"/>
      <c r="T589" s="117">
        <f t="shared" si="388"/>
        <v>4.3584801362130311E-2</v>
      </c>
    </row>
    <row r="590" spans="1:20" s="99" customFormat="1" x14ac:dyDescent="0.2">
      <c r="B590" s="179" t="str">
        <f t="shared" si="389"/>
        <v>June</v>
      </c>
      <c r="C590" s="94">
        <v>14235622.631536119</v>
      </c>
      <c r="D590" s="114">
        <f t="shared" si="390"/>
        <v>1.350128971549891E-2</v>
      </c>
      <c r="E590" s="95">
        <f t="shared" si="394"/>
        <v>13315062.895592336</v>
      </c>
      <c r="F590" s="115">
        <f t="shared" si="383"/>
        <v>1.3516942061303494E-2</v>
      </c>
      <c r="G590" s="95">
        <f t="shared" si="391"/>
        <v>13606625.53564297</v>
      </c>
      <c r="H590" s="115">
        <f t="shared" si="384"/>
        <v>1.3501289715498688E-2</v>
      </c>
      <c r="I590" s="112"/>
      <c r="J590" s="95">
        <f t="shared" si="392"/>
        <v>6369210.6061497368</v>
      </c>
      <c r="K590" s="115">
        <f t="shared" si="385"/>
        <v>1.350128971549891E-2</v>
      </c>
      <c r="L590" s="141"/>
      <c r="M590" s="141"/>
      <c r="N590" s="103">
        <f t="shared" si="386"/>
        <v>0.44741356040444974</v>
      </c>
      <c r="O590" s="104">
        <f t="shared" si="387"/>
        <v>4.4184726736134008E-2</v>
      </c>
      <c r="P590" s="112"/>
      <c r="Q590" s="117">
        <f t="shared" si="393"/>
        <v>0.44741356040444974</v>
      </c>
      <c r="R590" s="162"/>
      <c r="T590" s="117">
        <f t="shared" si="388"/>
        <v>4.4184726736133953E-2</v>
      </c>
    </row>
    <row r="591" spans="1:20" s="99" customFormat="1" x14ac:dyDescent="0.2">
      <c r="B591" s="179" t="str">
        <f t="shared" si="389"/>
        <v>July</v>
      </c>
      <c r="C591" s="94">
        <v>15096315.952557979</v>
      </c>
      <c r="D591" s="114">
        <f t="shared" si="390"/>
        <v>1.3386808641958181E-2</v>
      </c>
      <c r="E591" s="95">
        <f t="shared" si="394"/>
        <v>14066355.992232818</v>
      </c>
      <c r="F591" s="115">
        <f t="shared" si="383"/>
        <v>1.3438642179870008E-2</v>
      </c>
      <c r="G591" s="95">
        <f t="shared" si="391"/>
        <v>14393779.651482729</v>
      </c>
      <c r="H591" s="115">
        <f t="shared" si="384"/>
        <v>1.3386808641958181E-2</v>
      </c>
      <c r="I591" s="112"/>
      <c r="J591" s="95">
        <f t="shared" si="392"/>
        <v>6696634.2653996451</v>
      </c>
      <c r="K591" s="115">
        <f t="shared" si="385"/>
        <v>1.3386808641958181E-2</v>
      </c>
      <c r="L591" s="141"/>
      <c r="M591" s="141"/>
      <c r="N591" s="103">
        <f t="shared" si="386"/>
        <v>0.44359393950448822</v>
      </c>
      <c r="O591" s="104">
        <f t="shared" si="387"/>
        <v>4.653693677868536E-2</v>
      </c>
      <c r="P591" s="112"/>
      <c r="Q591" s="117">
        <f t="shared" si="393"/>
        <v>0.44359393950448822</v>
      </c>
      <c r="R591" s="162"/>
      <c r="T591" s="117">
        <f t="shared" si="388"/>
        <v>4.6536936778685332E-2</v>
      </c>
    </row>
    <row r="592" spans="1:20" s="99" customFormat="1" x14ac:dyDescent="0.2">
      <c r="B592" s="179" t="str">
        <f t="shared" si="389"/>
        <v>August</v>
      </c>
      <c r="C592" s="94">
        <v>15356082.943157941</v>
      </c>
      <c r="D592" s="114">
        <f t="shared" si="390"/>
        <v>1.3336547459815273E-2</v>
      </c>
      <c r="E592" s="95">
        <f t="shared" si="394"/>
        <v>14239256.435725201</v>
      </c>
      <c r="F592" s="115">
        <f t="shared" si="383"/>
        <v>1.3360184362011029E-2</v>
      </c>
      <c r="G592" s="95">
        <f t="shared" si="391"/>
        <v>14602306.608481469</v>
      </c>
      <c r="H592" s="115">
        <f t="shared" si="384"/>
        <v>1.3336547459815273E-2</v>
      </c>
      <c r="I592" s="112"/>
      <c r="J592" s="95">
        <f t="shared" si="392"/>
        <v>7059684.4381559128</v>
      </c>
      <c r="K592" s="115">
        <f t="shared" si="385"/>
        <v>1.3336547459815051E-2</v>
      </c>
      <c r="L592" s="141"/>
      <c r="M592" s="141"/>
      <c r="N592" s="103">
        <f t="shared" si="386"/>
        <v>0.45973211165165184</v>
      </c>
      <c r="O592" s="104">
        <f t="shared" si="387"/>
        <v>4.9086497999955465E-2</v>
      </c>
      <c r="P592" s="112"/>
      <c r="Q592" s="117">
        <f t="shared" si="393"/>
        <v>0.45973211165165184</v>
      </c>
      <c r="R592" s="162"/>
      <c r="T592" s="117">
        <f t="shared" si="388"/>
        <v>4.9086497999955465E-2</v>
      </c>
    </row>
    <row r="593" spans="1:20" s="99" customFormat="1" x14ac:dyDescent="0.2">
      <c r="B593" s="179" t="str">
        <f t="shared" si="389"/>
        <v>September</v>
      </c>
      <c r="C593" s="94">
        <v>14196290.308330575</v>
      </c>
      <c r="D593" s="114">
        <f t="shared" si="390"/>
        <v>1.348525318113003E-2</v>
      </c>
      <c r="E593" s="95">
        <f t="shared" si="394"/>
        <v>13952020.949455556</v>
      </c>
      <c r="F593" s="115">
        <f t="shared" si="383"/>
        <v>1.3410003038492713E-2</v>
      </c>
      <c r="G593" s="95">
        <f t="shared" si="391"/>
        <v>13500857.633797849</v>
      </c>
      <c r="H593" s="115">
        <f t="shared" si="384"/>
        <v>1.348525318113003E-2</v>
      </c>
      <c r="I593" s="112"/>
      <c r="J593" s="95">
        <f t="shared" si="392"/>
        <v>6608521.1224982068</v>
      </c>
      <c r="K593" s="115">
        <f t="shared" si="385"/>
        <v>1.3485253181130252E-2</v>
      </c>
      <c r="L593" s="141"/>
      <c r="M593" s="141"/>
      <c r="N593" s="103">
        <f t="shared" si="386"/>
        <v>0.4655104241296219</v>
      </c>
      <c r="O593" s="104">
        <f t="shared" si="387"/>
        <v>4.8986929643488421E-2</v>
      </c>
      <c r="P593" s="112"/>
      <c r="Q593" s="117">
        <f t="shared" si="393"/>
        <v>0.4655104241296219</v>
      </c>
      <c r="R593" s="162"/>
      <c r="T593" s="117">
        <f t="shared" si="388"/>
        <v>4.8986929643488428E-2</v>
      </c>
    </row>
    <row r="594" spans="1:20" s="99" customFormat="1" x14ac:dyDescent="0.2">
      <c r="B594" s="179" t="str">
        <f t="shared" si="389"/>
        <v>October</v>
      </c>
      <c r="C594" s="94">
        <v>13359919.35849834</v>
      </c>
      <c r="D594" s="114">
        <f t="shared" si="390"/>
        <v>1.3634517036662075E-2</v>
      </c>
      <c r="E594" s="95">
        <f t="shared" si="394"/>
        <v>12935514.989066953</v>
      </c>
      <c r="F594" s="115">
        <f t="shared" si="383"/>
        <v>1.3558255334280567E-2</v>
      </c>
      <c r="G594" s="95">
        <f t="shared" si="391"/>
        <v>12705076.902548414</v>
      </c>
      <c r="H594" s="115">
        <f t="shared" si="384"/>
        <v>1.3634517036662297E-2</v>
      </c>
      <c r="I594" s="112"/>
      <c r="J594" s="95">
        <f t="shared" si="392"/>
        <v>6378083.0359796677</v>
      </c>
      <c r="K594" s="115">
        <f t="shared" si="385"/>
        <v>1.3634517036662075E-2</v>
      </c>
      <c r="L594" s="141"/>
      <c r="M594" s="141"/>
      <c r="N594" s="103">
        <f t="shared" si="386"/>
        <v>0.47740430648052701</v>
      </c>
      <c r="O594" s="104">
        <f t="shared" si="387"/>
        <v>4.9015449747709501E-2</v>
      </c>
      <c r="P594" s="112"/>
      <c r="Q594" s="117">
        <f t="shared" si="393"/>
        <v>0.47740430648052701</v>
      </c>
      <c r="R594" s="162"/>
      <c r="T594" s="117">
        <f t="shared" si="388"/>
        <v>4.9015449747709543E-2</v>
      </c>
    </row>
    <row r="595" spans="1:20" s="99" customFormat="1" x14ac:dyDescent="0.2">
      <c r="B595" s="179" t="str">
        <f t="shared" si="389"/>
        <v>November</v>
      </c>
      <c r="C595" s="94">
        <v>11292481.997556355</v>
      </c>
      <c r="D595" s="114">
        <f t="shared" si="390"/>
        <v>1.422593157052332E-2</v>
      </c>
      <c r="E595" s="95">
        <f t="shared" si="394"/>
        <v>11409725.302748686</v>
      </c>
      <c r="F595" s="115">
        <f t="shared" si="383"/>
        <v>1.3895243393540202E-2</v>
      </c>
      <c r="G595" s="95">
        <f t="shared" si="391"/>
        <v>10800657.465599591</v>
      </c>
      <c r="H595" s="115">
        <f t="shared" si="384"/>
        <v>1.422593157052332E-2</v>
      </c>
      <c r="I595" s="112"/>
      <c r="J595" s="95">
        <f t="shared" si="392"/>
        <v>5769015.1988305729</v>
      </c>
      <c r="K595" s="115">
        <f t="shared" si="385"/>
        <v>1.422593157052332E-2</v>
      </c>
      <c r="L595" s="141"/>
      <c r="M595" s="141"/>
      <c r="N595" s="103">
        <f t="shared" si="386"/>
        <v>0.51087220684336387</v>
      </c>
      <c r="O595" s="104">
        <f t="shared" si="387"/>
        <v>4.3553271288206852E-2</v>
      </c>
      <c r="P595" s="112"/>
      <c r="Q595" s="117">
        <f t="shared" si="393"/>
        <v>0.51087220684336387</v>
      </c>
      <c r="R595" s="162"/>
      <c r="T595" s="117">
        <f t="shared" si="388"/>
        <v>4.355327128820681E-2</v>
      </c>
    </row>
    <row r="596" spans="1:20" s="99" customFormat="1" x14ac:dyDescent="0.2">
      <c r="B596" s="179" t="str">
        <f t="shared" si="389"/>
        <v>December</v>
      </c>
      <c r="C596" s="94">
        <v>11609532.166435393</v>
      </c>
      <c r="D596" s="114">
        <f t="shared" si="390"/>
        <v>1.4300259519324232E-2</v>
      </c>
      <c r="E596" s="95">
        <f t="shared" si="394"/>
        <v>11287091.543871041</v>
      </c>
      <c r="F596" s="115">
        <f t="shared" si="383"/>
        <v>1.4262267940438056E-2</v>
      </c>
      <c r="G596" s="95">
        <f t="shared" si="391"/>
        <v>11054266.231315948</v>
      </c>
      <c r="H596" s="115">
        <f t="shared" si="384"/>
        <v>1.4300259519324232E-2</v>
      </c>
      <c r="I596" s="112"/>
      <c r="J596" s="95">
        <f t="shared" si="392"/>
        <v>5536189.8862754805</v>
      </c>
      <c r="K596" s="115">
        <f t="shared" si="385"/>
        <v>1.4300259519324232E-2</v>
      </c>
      <c r="L596" s="141"/>
      <c r="M596" s="141"/>
      <c r="N596" s="103">
        <f t="shared" si="386"/>
        <v>0.47686588976266392</v>
      </c>
      <c r="O596" s="104">
        <f t="shared" si="387"/>
        <v>4.7828450549005558E-2</v>
      </c>
      <c r="P596" s="112"/>
      <c r="Q596" s="117">
        <f t="shared" si="393"/>
        <v>0.47686588976266392</v>
      </c>
      <c r="R596" s="162"/>
      <c r="T596" s="117">
        <f t="shared" si="388"/>
        <v>4.7828450549005537E-2</v>
      </c>
    </row>
    <row r="597" spans="1:20" s="99" customFormat="1" x14ac:dyDescent="0.2">
      <c r="B597" s="179" t="str">
        <f t="shared" si="389"/>
        <v>TOTAL</v>
      </c>
      <c r="C597" s="144">
        <f>SUM(C585:C596)</f>
        <v>154699708.42379633</v>
      </c>
      <c r="D597" s="145">
        <f t="shared" si="390"/>
        <v>1.3745571903578613E-2</v>
      </c>
      <c r="E597" s="144">
        <f>SUM(E585:E596)</f>
        <v>147301667.14413205</v>
      </c>
      <c r="F597" s="146">
        <f>(E597/E583)-1</f>
        <v>1.3740524051778724E-2</v>
      </c>
      <c r="G597" s="144">
        <f>SUM(G585:G596)</f>
        <v>147379719.92128456</v>
      </c>
      <c r="H597" s="146">
        <f t="shared" si="384"/>
        <v>1.3745448073529731E-2</v>
      </c>
      <c r="I597" s="142"/>
      <c r="J597" s="147">
        <f>SUM(J585:J596)</f>
        <v>69280925.899344087</v>
      </c>
      <c r="K597" s="146">
        <f t="shared" si="385"/>
        <v>1.3743110238153333E-2</v>
      </c>
      <c r="L597" s="165"/>
      <c r="M597" s="156"/>
      <c r="N597" s="110">
        <f t="shared" si="386"/>
        <v>0.44784134763557903</v>
      </c>
      <c r="O597" s="127">
        <f>AVERAGE(O585:O596)</f>
        <v>4.7369385243249414E-2</v>
      </c>
      <c r="P597" s="142"/>
      <c r="Q597" s="148"/>
      <c r="R597" s="148"/>
      <c r="S597" s="142"/>
      <c r="T597" s="152">
        <f>AVERAGE(T585:T596)</f>
        <v>4.7369385243249428E-2</v>
      </c>
    </row>
    <row r="598" spans="1:20" s="99" customFormat="1" x14ac:dyDescent="0.2">
      <c r="D598" s="111"/>
      <c r="R598" s="112"/>
    </row>
    <row r="599" spans="1:20" s="99" customFormat="1" x14ac:dyDescent="0.2">
      <c r="A599" s="99">
        <f>+A585+1</f>
        <v>2039</v>
      </c>
      <c r="B599" s="179" t="str">
        <f>+B585</f>
        <v>January</v>
      </c>
      <c r="C599" s="94">
        <v>11753154.800740302</v>
      </c>
      <c r="D599" s="114">
        <f>(C599/C585)-1</f>
        <v>1.4431998342324892E-2</v>
      </c>
      <c r="E599" s="95">
        <f>(G599+J596-J599)</f>
        <v>11912166.865336411</v>
      </c>
      <c r="F599" s="115">
        <f t="shared" ref="F599:F610" si="395">(E599/E585)-1</f>
        <v>1.4370768353940022E-2</v>
      </c>
      <c r="G599" s="95">
        <f>+(C599-(C599*T599))</f>
        <v>11159588.374147948</v>
      </c>
      <c r="H599" s="115">
        <f t="shared" ref="H599:H611" si="396">(G599/G585)-1</f>
        <v>1.443199834232467E-2</v>
      </c>
      <c r="I599" s="112"/>
      <c r="J599" s="95">
        <f>+C599*Q599</f>
        <v>4783611.3950870177</v>
      </c>
      <c r="K599" s="115">
        <f t="shared" ref="K599:K611" si="397">(J599/J585)-1</f>
        <v>1.4431998342324892E-2</v>
      </c>
      <c r="L599" s="141"/>
      <c r="M599" s="141"/>
      <c r="N599" s="103">
        <f t="shared" ref="N599:N611" si="398">(J599/C599)</f>
        <v>0.40700658471593604</v>
      </c>
      <c r="O599" s="104">
        <f t="shared" ref="O599:O610" si="399">(C599-G599)/C599</f>
        <v>5.0502731960525737E-2</v>
      </c>
      <c r="P599" s="112"/>
      <c r="Q599" s="117">
        <f>+Q585</f>
        <v>0.40700658471593604</v>
      </c>
      <c r="R599" s="162"/>
      <c r="T599" s="117">
        <f t="shared" ref="T599:T610" si="400">+T585</f>
        <v>5.0502731960525703E-2</v>
      </c>
    </row>
    <row r="600" spans="1:20" s="99" customFormat="1" x14ac:dyDescent="0.2">
      <c r="B600" s="179" t="str">
        <f t="shared" ref="B600:B611" si="401">+B586</f>
        <v>February</v>
      </c>
      <c r="C600" s="94">
        <v>10640813.447510211</v>
      </c>
      <c r="D600" s="114">
        <f t="shared" ref="D600:D611" si="402">(C600/C586)-1</f>
        <v>1.4892405701609102E-2</v>
      </c>
      <c r="E600" s="95">
        <f>(G600+J599-J600)</f>
        <v>10733438.664304283</v>
      </c>
      <c r="F600" s="115">
        <f t="shared" si="395"/>
        <v>1.46871626345495E-2</v>
      </c>
      <c r="G600" s="95">
        <f t="shared" ref="G600:G610" si="403">+(C600-(C600*T600))</f>
        <v>10106646.348707564</v>
      </c>
      <c r="H600" s="115">
        <f t="shared" si="396"/>
        <v>1.4892405701609102E-2</v>
      </c>
      <c r="I600" s="112"/>
      <c r="J600" s="95">
        <f t="shared" ref="J600:J610" si="404">+C600*Q600</f>
        <v>4156819.0794903003</v>
      </c>
      <c r="K600" s="115">
        <f t="shared" si="397"/>
        <v>1.4892405701609324E-2</v>
      </c>
      <c r="L600" s="141"/>
      <c r="M600" s="141"/>
      <c r="N600" s="103">
        <f t="shared" si="398"/>
        <v>0.39064861911125159</v>
      </c>
      <c r="O600" s="104">
        <f t="shared" si="399"/>
        <v>5.0199836829921463E-2</v>
      </c>
      <c r="P600" s="112"/>
      <c r="Q600" s="117">
        <f t="shared" ref="Q600:Q610" si="405">+Q586</f>
        <v>0.39064861911125159</v>
      </c>
      <c r="R600" s="162"/>
      <c r="T600" s="117">
        <f t="shared" si="400"/>
        <v>5.0199836829921421E-2</v>
      </c>
    </row>
    <row r="601" spans="1:20" s="99" customFormat="1" x14ac:dyDescent="0.2">
      <c r="B601" s="179" t="str">
        <f t="shared" si="401"/>
        <v>March</v>
      </c>
      <c r="C601" s="94">
        <v>11924824.901393229</v>
      </c>
      <c r="D601" s="114">
        <f t="shared" si="402"/>
        <v>1.4509901766805777E-2</v>
      </c>
      <c r="E601" s="95">
        <f t="shared" ref="E601:E610" si="406">(G601+J600-J601)</f>
        <v>10742037.789741375</v>
      </c>
      <c r="F601" s="115">
        <f t="shared" si="395"/>
        <v>1.4657884139220867E-2</v>
      </c>
      <c r="G601" s="95">
        <f t="shared" si="403"/>
        <v>11336985.129835511</v>
      </c>
      <c r="H601" s="115">
        <f t="shared" si="396"/>
        <v>1.4509901766805777E-2</v>
      </c>
      <c r="I601" s="112"/>
      <c r="J601" s="95">
        <f t="shared" si="404"/>
        <v>4751766.4195844373</v>
      </c>
      <c r="K601" s="115">
        <f t="shared" si="397"/>
        <v>1.4509901766805777E-2</v>
      </c>
      <c r="L601" s="141"/>
      <c r="M601" s="141"/>
      <c r="N601" s="103">
        <f t="shared" si="398"/>
        <v>0.39847682954483193</v>
      </c>
      <c r="O601" s="104">
        <f t="shared" si="399"/>
        <v>4.9295463574399206E-2</v>
      </c>
      <c r="P601" s="112"/>
      <c r="Q601" s="117">
        <f t="shared" si="405"/>
        <v>0.39847682954483199</v>
      </c>
      <c r="R601" s="162"/>
      <c r="T601" s="117">
        <f t="shared" si="400"/>
        <v>4.9295463574399137E-2</v>
      </c>
    </row>
    <row r="602" spans="1:20" s="99" customFormat="1" x14ac:dyDescent="0.2">
      <c r="B602" s="179" t="str">
        <f t="shared" si="401"/>
        <v>April</v>
      </c>
      <c r="C602" s="94">
        <v>12262316.288461193</v>
      </c>
      <c r="D602" s="114">
        <f t="shared" si="402"/>
        <v>1.440875238665118E-2</v>
      </c>
      <c r="E602" s="95">
        <f t="shared" si="406"/>
        <v>11087226.903438367</v>
      </c>
      <c r="F602" s="115">
        <f t="shared" si="395"/>
        <v>1.4452100542869939E-2</v>
      </c>
      <c r="G602" s="95">
        <f t="shared" si="403"/>
        <v>11702449.25819684</v>
      </c>
      <c r="H602" s="115">
        <f t="shared" si="396"/>
        <v>1.4408752386651402E-2</v>
      </c>
      <c r="I602" s="112"/>
      <c r="J602" s="95">
        <f t="shared" si="404"/>
        <v>5366988.7743429085</v>
      </c>
      <c r="K602" s="115">
        <f t="shared" si="397"/>
        <v>1.440875238665118E-2</v>
      </c>
      <c r="L602" s="141"/>
      <c r="M602" s="141"/>
      <c r="N602" s="103">
        <f t="shared" si="398"/>
        <v>0.43768148268963103</v>
      </c>
      <c r="O602" s="104">
        <f t="shared" si="399"/>
        <v>4.5657526448831427E-2</v>
      </c>
      <c r="P602" s="112"/>
      <c r="Q602" s="117">
        <f t="shared" si="405"/>
        <v>0.43768148268963103</v>
      </c>
      <c r="R602" s="162"/>
      <c r="T602" s="117">
        <f t="shared" si="400"/>
        <v>4.5657526448831441E-2</v>
      </c>
    </row>
    <row r="603" spans="1:20" s="99" customFormat="1" x14ac:dyDescent="0.2">
      <c r="B603" s="179" t="str">
        <f t="shared" si="401"/>
        <v>May</v>
      </c>
      <c r="C603" s="94">
        <v>13830982.20381457</v>
      </c>
      <c r="D603" s="114">
        <f t="shared" si="402"/>
        <v>1.3969489426814974E-2</v>
      </c>
      <c r="E603" s="95">
        <f t="shared" si="406"/>
        <v>12432600.761059631</v>
      </c>
      <c r="F603" s="115">
        <f t="shared" si="395"/>
        <v>1.4159066743907323E-2</v>
      </c>
      <c r="G603" s="95">
        <f t="shared" si="403"/>
        <v>13228161.591818152</v>
      </c>
      <c r="H603" s="115">
        <f t="shared" si="396"/>
        <v>1.3969489426814974E-2</v>
      </c>
      <c r="I603" s="112"/>
      <c r="J603" s="95">
        <f t="shared" si="404"/>
        <v>6162549.6051014289</v>
      </c>
      <c r="K603" s="115">
        <f t="shared" si="397"/>
        <v>1.3969489426814974E-2</v>
      </c>
      <c r="L603" s="141"/>
      <c r="M603" s="141"/>
      <c r="N603" s="103">
        <f t="shared" si="398"/>
        <v>0.44556124173175526</v>
      </c>
      <c r="O603" s="104">
        <f t="shared" si="399"/>
        <v>4.3584801362130346E-2</v>
      </c>
      <c r="P603" s="112"/>
      <c r="Q603" s="117">
        <f t="shared" si="405"/>
        <v>0.44556124173175526</v>
      </c>
      <c r="R603" s="162"/>
      <c r="T603" s="117">
        <f t="shared" si="400"/>
        <v>4.3584801362130311E-2</v>
      </c>
    </row>
    <row r="604" spans="1:20" s="99" customFormat="1" x14ac:dyDescent="0.2">
      <c r="B604" s="179" t="str">
        <f t="shared" si="401"/>
        <v>June</v>
      </c>
      <c r="C604" s="94">
        <v>14432107.182329621</v>
      </c>
      <c r="D604" s="114">
        <f t="shared" si="402"/>
        <v>1.3802315211575822E-2</v>
      </c>
      <c r="E604" s="95">
        <f t="shared" si="406"/>
        <v>13499857.616768494</v>
      </c>
      <c r="F604" s="115">
        <f t="shared" si="395"/>
        <v>1.3878621725273987E-2</v>
      </c>
      <c r="G604" s="95">
        <f t="shared" si="403"/>
        <v>13794428.470251791</v>
      </c>
      <c r="H604" s="115">
        <f t="shared" si="396"/>
        <v>1.3802315211575822E-2</v>
      </c>
      <c r="I604" s="112"/>
      <c r="J604" s="95">
        <f t="shared" si="404"/>
        <v>6457120.4585847268</v>
      </c>
      <c r="K604" s="115">
        <f t="shared" si="397"/>
        <v>1.3802315211575822E-2</v>
      </c>
      <c r="L604" s="141"/>
      <c r="M604" s="141"/>
      <c r="N604" s="103">
        <f t="shared" si="398"/>
        <v>0.44741356040444974</v>
      </c>
      <c r="O604" s="104">
        <f t="shared" si="399"/>
        <v>4.4184726736133918E-2</v>
      </c>
      <c r="P604" s="112"/>
      <c r="Q604" s="117">
        <f t="shared" si="405"/>
        <v>0.44741356040444974</v>
      </c>
      <c r="R604" s="162"/>
      <c r="T604" s="117">
        <f t="shared" si="400"/>
        <v>4.4184726736133953E-2</v>
      </c>
    </row>
    <row r="605" spans="1:20" s="99" customFormat="1" x14ac:dyDescent="0.2">
      <c r="B605" s="179" t="str">
        <f t="shared" si="401"/>
        <v>July</v>
      </c>
      <c r="C605" s="94">
        <v>15301873.114998108</v>
      </c>
      <c r="D605" s="114">
        <f t="shared" si="402"/>
        <v>1.3616379193845507E-2</v>
      </c>
      <c r="E605" s="95">
        <f t="shared" si="406"/>
        <v>14259073.094954876</v>
      </c>
      <c r="F605" s="115">
        <f t="shared" si="395"/>
        <v>1.3700570554909364E-2</v>
      </c>
      <c r="G605" s="95">
        <f t="shared" si="403"/>
        <v>14589770.813249975</v>
      </c>
      <c r="H605" s="115">
        <f t="shared" si="396"/>
        <v>1.3616379193845507E-2</v>
      </c>
      <c r="I605" s="112"/>
      <c r="J605" s="95">
        <f t="shared" si="404"/>
        <v>6787818.1768798251</v>
      </c>
      <c r="K605" s="115">
        <f t="shared" si="397"/>
        <v>1.3616379193845507E-2</v>
      </c>
      <c r="L605" s="141"/>
      <c r="M605" s="141"/>
      <c r="N605" s="103">
        <f t="shared" si="398"/>
        <v>0.44359393950448822</v>
      </c>
      <c r="O605" s="104">
        <f t="shared" si="399"/>
        <v>4.6536936778685374E-2</v>
      </c>
      <c r="P605" s="112"/>
      <c r="Q605" s="117">
        <f t="shared" si="405"/>
        <v>0.44359393950448822</v>
      </c>
      <c r="R605" s="162"/>
      <c r="T605" s="117">
        <f t="shared" si="400"/>
        <v>4.6536936778685332E-2</v>
      </c>
    </row>
    <row r="606" spans="1:20" s="99" customFormat="1" x14ac:dyDescent="0.2">
      <c r="B606" s="179" t="str">
        <f t="shared" si="401"/>
        <v>August</v>
      </c>
      <c r="C606" s="94">
        <v>15565090.037693109</v>
      </c>
      <c r="D606" s="114">
        <f t="shared" si="402"/>
        <v>1.3610703674161506E-2</v>
      </c>
      <c r="E606" s="95">
        <f t="shared" si="406"/>
        <v>14433100.742491843</v>
      </c>
      <c r="F606" s="115">
        <f t="shared" si="395"/>
        <v>1.3613372835979076E-2</v>
      </c>
      <c r="G606" s="95">
        <f t="shared" si="403"/>
        <v>14801054.27668876</v>
      </c>
      <c r="H606" s="115">
        <f t="shared" si="396"/>
        <v>1.3610703674161506E-2</v>
      </c>
      <c r="I606" s="112"/>
      <c r="J606" s="95">
        <f t="shared" si="404"/>
        <v>7155771.711076742</v>
      </c>
      <c r="K606" s="115">
        <f t="shared" si="397"/>
        <v>1.3610703674161506E-2</v>
      </c>
      <c r="L606" s="141"/>
      <c r="M606" s="141"/>
      <c r="N606" s="103">
        <f t="shared" si="398"/>
        <v>0.45973211165165184</v>
      </c>
      <c r="O606" s="104">
        <f t="shared" si="399"/>
        <v>4.9086497999955445E-2</v>
      </c>
      <c r="P606" s="112"/>
      <c r="Q606" s="117">
        <f t="shared" si="405"/>
        <v>0.45973211165165184</v>
      </c>
      <c r="R606" s="162"/>
      <c r="T606" s="117">
        <f t="shared" si="400"/>
        <v>4.9086497999955465E-2</v>
      </c>
    </row>
    <row r="607" spans="1:20" s="99" customFormat="1" x14ac:dyDescent="0.2">
      <c r="B607" s="179" t="str">
        <f t="shared" si="401"/>
        <v>September</v>
      </c>
      <c r="C607" s="94">
        <v>14393340.961857004</v>
      </c>
      <c r="D607" s="114">
        <f t="shared" si="402"/>
        <v>1.3880432792417352E-2</v>
      </c>
      <c r="E607" s="95">
        <f t="shared" si="406"/>
        <v>14143776.836104203</v>
      </c>
      <c r="F607" s="115">
        <f t="shared" si="395"/>
        <v>1.3743950596356358E-2</v>
      </c>
      <c r="G607" s="95">
        <f t="shared" si="403"/>
        <v>13688255.380823774</v>
      </c>
      <c r="H607" s="115">
        <f t="shared" si="396"/>
        <v>1.3880432792417352E-2</v>
      </c>
      <c r="I607" s="112"/>
      <c r="J607" s="95">
        <f t="shared" si="404"/>
        <v>6700250.2557963142</v>
      </c>
      <c r="K607" s="115">
        <f t="shared" si="397"/>
        <v>1.3880432792417352E-2</v>
      </c>
      <c r="L607" s="141"/>
      <c r="M607" s="141"/>
      <c r="N607" s="103">
        <f t="shared" si="398"/>
        <v>0.4655104241296219</v>
      </c>
      <c r="O607" s="104">
        <f t="shared" si="399"/>
        <v>4.8986929643488476E-2</v>
      </c>
      <c r="P607" s="112"/>
      <c r="Q607" s="117">
        <f t="shared" si="405"/>
        <v>0.4655104241296219</v>
      </c>
      <c r="R607" s="162"/>
      <c r="T607" s="117">
        <f t="shared" si="400"/>
        <v>4.8986929643488428E-2</v>
      </c>
    </row>
    <row r="608" spans="1:20" s="99" customFormat="1" x14ac:dyDescent="0.2">
      <c r="B608" s="179" t="str">
        <f t="shared" si="401"/>
        <v>October</v>
      </c>
      <c r="C608" s="94">
        <v>13548086.523627674</v>
      </c>
      <c r="D608" s="114">
        <f t="shared" si="402"/>
        <v>1.4084453661738605E-2</v>
      </c>
      <c r="E608" s="95">
        <f t="shared" si="406"/>
        <v>13116356.374296851</v>
      </c>
      <c r="F608" s="115">
        <f t="shared" si="395"/>
        <v>1.3980223082169063E-2</v>
      </c>
      <c r="G608" s="95">
        <f t="shared" si="403"/>
        <v>12884020.969451182</v>
      </c>
      <c r="H608" s="115">
        <f t="shared" si="396"/>
        <v>1.4084453661738605E-2</v>
      </c>
      <c r="I608" s="112"/>
      <c r="J608" s="95">
        <f t="shared" si="404"/>
        <v>6467914.8509506434</v>
      </c>
      <c r="K608" s="115">
        <f t="shared" si="397"/>
        <v>1.4084453661738383E-2</v>
      </c>
      <c r="L608" s="141"/>
      <c r="M608" s="141"/>
      <c r="N608" s="103">
        <f t="shared" si="398"/>
        <v>0.47740430648052695</v>
      </c>
      <c r="O608" s="104">
        <f t="shared" si="399"/>
        <v>4.9015449747709501E-2</v>
      </c>
      <c r="P608" s="112"/>
      <c r="Q608" s="117">
        <f t="shared" si="405"/>
        <v>0.47740430648052701</v>
      </c>
      <c r="R608" s="162"/>
      <c r="T608" s="117">
        <f t="shared" si="400"/>
        <v>4.9015449747709543E-2</v>
      </c>
    </row>
    <row r="609" spans="1:20" s="99" customFormat="1" x14ac:dyDescent="0.2">
      <c r="B609" s="179" t="str">
        <f t="shared" si="401"/>
        <v>November</v>
      </c>
      <c r="C609" s="94">
        <v>11457801.780425161</v>
      </c>
      <c r="D609" s="114">
        <f t="shared" si="402"/>
        <v>1.4639809291224104E-2</v>
      </c>
      <c r="E609" s="95">
        <f t="shared" si="406"/>
        <v>11573219.400926825</v>
      </c>
      <c r="F609" s="115">
        <f t="shared" si="395"/>
        <v>1.4329363226540881E-2</v>
      </c>
      <c r="G609" s="95">
        <f t="shared" si="403"/>
        <v>10958777.031115806</v>
      </c>
      <c r="H609" s="115">
        <f t="shared" si="396"/>
        <v>1.4639809291224104E-2</v>
      </c>
      <c r="I609" s="112"/>
      <c r="J609" s="95">
        <f t="shared" si="404"/>
        <v>5853472.4811396254</v>
      </c>
      <c r="K609" s="115">
        <f t="shared" si="397"/>
        <v>1.4639809291224104E-2</v>
      </c>
      <c r="L609" s="141"/>
      <c r="M609" s="141"/>
      <c r="N609" s="103">
        <f t="shared" si="398"/>
        <v>0.51087220684336387</v>
      </c>
      <c r="O609" s="104">
        <f t="shared" si="399"/>
        <v>4.3553271288206755E-2</v>
      </c>
      <c r="P609" s="112"/>
      <c r="Q609" s="117">
        <f t="shared" si="405"/>
        <v>0.51087220684336387</v>
      </c>
      <c r="R609" s="162"/>
      <c r="T609" s="117">
        <f t="shared" si="400"/>
        <v>4.355327128820681E-2</v>
      </c>
    </row>
    <row r="610" spans="1:20" s="99" customFormat="1" x14ac:dyDescent="0.2">
      <c r="B610" s="179" t="str">
        <f t="shared" si="401"/>
        <v>December</v>
      </c>
      <c r="C610" s="94">
        <v>11777871.059439821</v>
      </c>
      <c r="D610" s="114">
        <f t="shared" si="402"/>
        <v>1.4500058278930306E-2</v>
      </c>
      <c r="E610" s="95">
        <f t="shared" si="406"/>
        <v>11451561.254770765</v>
      </c>
      <c r="F610" s="115">
        <f t="shared" si="395"/>
        <v>1.4571487283544959E-2</v>
      </c>
      <c r="G610" s="95">
        <f t="shared" si="403"/>
        <v>11214553.73590084</v>
      </c>
      <c r="H610" s="115">
        <f t="shared" si="396"/>
        <v>1.4500058278930306E-2</v>
      </c>
      <c r="I610" s="112"/>
      <c r="J610" s="95">
        <f t="shared" si="404"/>
        <v>5616464.9622696992</v>
      </c>
      <c r="K610" s="115">
        <f t="shared" si="397"/>
        <v>1.4500058278930306E-2</v>
      </c>
      <c r="L610" s="141"/>
      <c r="M610" s="141"/>
      <c r="N610" s="103">
        <f t="shared" si="398"/>
        <v>0.47686588976266392</v>
      </c>
      <c r="O610" s="104">
        <f t="shared" si="399"/>
        <v>4.7828450549005572E-2</v>
      </c>
      <c r="P610" s="112"/>
      <c r="Q610" s="117">
        <f t="shared" si="405"/>
        <v>0.47686588976266392</v>
      </c>
      <c r="R610" s="162"/>
      <c r="T610" s="117">
        <f t="shared" si="400"/>
        <v>4.7828450549005537E-2</v>
      </c>
    </row>
    <row r="611" spans="1:20" s="99" customFormat="1" x14ac:dyDescent="0.2">
      <c r="B611" s="179" t="str">
        <f t="shared" si="401"/>
        <v>TOTAL</v>
      </c>
      <c r="C611" s="144">
        <f>SUM(C599:C610)</f>
        <v>156888262.30228999</v>
      </c>
      <c r="D611" s="145">
        <f t="shared" si="402"/>
        <v>1.4147110558852427E-2</v>
      </c>
      <c r="E611" s="144">
        <f>SUM(E599:E610)</f>
        <v>149384416.30419391</v>
      </c>
      <c r="F611" s="146">
        <f>(E611/E597)-1</f>
        <v>1.4139345470027376E-2</v>
      </c>
      <c r="G611" s="144">
        <f>SUM(G599:G610)</f>
        <v>149464691.38018814</v>
      </c>
      <c r="H611" s="146">
        <f t="shared" si="396"/>
        <v>1.4146935955755335E-2</v>
      </c>
      <c r="I611" s="142"/>
      <c r="J611" s="147">
        <f>SUM(J599:J610)</f>
        <v>70260548.170303673</v>
      </c>
      <c r="K611" s="146">
        <f t="shared" si="397"/>
        <v>1.4139855353302311E-2</v>
      </c>
      <c r="L611" s="165"/>
      <c r="M611" s="156"/>
      <c r="N611" s="110">
        <f t="shared" si="398"/>
        <v>0.44783814377984943</v>
      </c>
      <c r="O611" s="127">
        <f>AVERAGE(O599:O610)</f>
        <v>4.7369385243249434E-2</v>
      </c>
      <c r="P611" s="142"/>
      <c r="Q611" s="148"/>
      <c r="R611" s="148"/>
      <c r="S611" s="142"/>
      <c r="T611" s="152">
        <f>AVERAGE(T599:T610)</f>
        <v>4.7369385243249428E-2</v>
      </c>
    </row>
    <row r="612" spans="1:20" s="99" customFormat="1" x14ac:dyDescent="0.2">
      <c r="D612" s="111"/>
    </row>
    <row r="613" spans="1:20" s="99" customFormat="1" x14ac:dyDescent="0.2">
      <c r="A613" s="99">
        <f>+A599+1</f>
        <v>2040</v>
      </c>
      <c r="B613" s="179" t="str">
        <f>+B599</f>
        <v>January</v>
      </c>
      <c r="C613" s="94">
        <v>11923409.66475503</v>
      </c>
      <c r="D613" s="114">
        <f>(C613/C599)-1</f>
        <v>1.4485886291909056E-2</v>
      </c>
      <c r="E613" s="95">
        <f>(G613+J610-J613)</f>
        <v>12084803.618849136</v>
      </c>
      <c r="F613" s="115">
        <f t="shared" ref="F613:F624" si="407">(E613/E599)-1</f>
        <v>1.4492472735173401E-2</v>
      </c>
      <c r="G613" s="95">
        <f>+(C613-(C613*T613))</f>
        <v>11321244.902400365</v>
      </c>
      <c r="H613" s="115">
        <f t="shared" ref="H613:H625" si="408">(G613/G599)-1</f>
        <v>1.4485886291909056E-2</v>
      </c>
      <c r="I613" s="112"/>
      <c r="J613" s="95">
        <f>+C613*Q613</f>
        <v>4852906.2458209284</v>
      </c>
      <c r="K613" s="115">
        <f t="shared" ref="K613:K625" si="409">(J613/J599)-1</f>
        <v>1.4485886291909056E-2</v>
      </c>
      <c r="L613" s="141"/>
      <c r="M613" s="141"/>
      <c r="N613" s="103">
        <f t="shared" ref="N613:N625" si="410">(J613/C613)</f>
        <v>0.40700658471593604</v>
      </c>
      <c r="O613" s="104">
        <f t="shared" ref="O613:O624" si="411">(C613-G613)/C613</f>
        <v>5.0502731960525668E-2</v>
      </c>
      <c r="P613" s="112"/>
      <c r="Q613" s="117">
        <f>+Q599</f>
        <v>0.40700658471593604</v>
      </c>
      <c r="R613" s="162"/>
      <c r="T613" s="117">
        <f t="shared" ref="T613:T624" si="412">+T599</f>
        <v>5.0502731960525703E-2</v>
      </c>
    </row>
    <row r="614" spans="1:20" s="99" customFormat="1" x14ac:dyDescent="0.2">
      <c r="B614" s="179" t="str">
        <f t="shared" ref="B614:B625" si="413">+B600</f>
        <v>February</v>
      </c>
      <c r="C614" s="94">
        <v>11080020.88822465</v>
      </c>
      <c r="D614" s="114">
        <f t="shared" ref="D614:D625" si="414">(C614/C600)-1</f>
        <v>4.127573919804095E-2</v>
      </c>
      <c r="E614" s="95">
        <f>(G614+J613-J614)</f>
        <v>11048317.033675797</v>
      </c>
      <c r="F614" s="115">
        <f t="shared" si="407"/>
        <v>2.9336206151593602E-2</v>
      </c>
      <c r="G614" s="95">
        <f t="shared" ref="G614:G624" si="415">+(C614-(C614*T614))</f>
        <v>10523805.647563651</v>
      </c>
      <c r="H614" s="115">
        <f t="shared" si="408"/>
        <v>4.127573919804095E-2</v>
      </c>
      <c r="I614" s="112"/>
      <c r="J614" s="95">
        <f t="shared" ref="J614:J624" si="416">+C614*Q614</f>
        <v>4328394.8597087832</v>
      </c>
      <c r="K614" s="115">
        <f t="shared" si="409"/>
        <v>4.1275739198041173E-2</v>
      </c>
      <c r="L614" s="141"/>
      <c r="M614" s="141"/>
      <c r="N614" s="103">
        <f t="shared" si="410"/>
        <v>0.39064861911125159</v>
      </c>
      <c r="O614" s="104">
        <f t="shared" si="411"/>
        <v>5.019983682992147E-2</v>
      </c>
      <c r="P614" s="112"/>
      <c r="Q614" s="117">
        <f t="shared" ref="Q614:Q624" si="417">+Q600</f>
        <v>0.39064861911125159</v>
      </c>
      <c r="R614" s="162"/>
      <c r="T614" s="117">
        <f t="shared" si="412"/>
        <v>5.0199836829921421E-2</v>
      </c>
    </row>
    <row r="615" spans="1:20" s="99" customFormat="1" x14ac:dyDescent="0.2">
      <c r="B615" s="179" t="str">
        <f t="shared" si="413"/>
        <v>March</v>
      </c>
      <c r="C615" s="94">
        <v>12100107.859654028</v>
      </c>
      <c r="D615" s="114">
        <f t="shared" si="414"/>
        <v>1.4698996397030539E-2</v>
      </c>
      <c r="E615" s="95">
        <f t="shared" ref="E615:E624" si="418">(G615+J614-J615)</f>
        <v>11010409.676055495</v>
      </c>
      <c r="F615" s="115">
        <f t="shared" si="407"/>
        <v>2.4983331055715929E-2</v>
      </c>
      <c r="G615" s="95">
        <f t="shared" si="415"/>
        <v>11503627.433412151</v>
      </c>
      <c r="H615" s="115">
        <f t="shared" si="408"/>
        <v>1.4698996397030539E-2</v>
      </c>
      <c r="I615" s="112"/>
      <c r="J615" s="95">
        <f t="shared" si="416"/>
        <v>4821612.6170654399</v>
      </c>
      <c r="K615" s="115">
        <f t="shared" si="409"/>
        <v>1.4698996397030539E-2</v>
      </c>
      <c r="L615" s="141"/>
      <c r="M615" s="141"/>
      <c r="N615" s="103">
        <f t="shared" si="410"/>
        <v>0.39847682954483199</v>
      </c>
      <c r="O615" s="104">
        <f t="shared" si="411"/>
        <v>4.92954635743992E-2</v>
      </c>
      <c r="P615" s="112"/>
      <c r="Q615" s="117">
        <f t="shared" si="417"/>
        <v>0.39847682954483199</v>
      </c>
      <c r="R615" s="162"/>
      <c r="T615" s="117">
        <f t="shared" si="412"/>
        <v>4.9295463574399137E-2</v>
      </c>
    </row>
    <row r="616" spans="1:20" s="99" customFormat="1" x14ac:dyDescent="0.2">
      <c r="B616" s="179" t="str">
        <f t="shared" si="413"/>
        <v>April</v>
      </c>
      <c r="C616" s="94">
        <v>12442590.068095315</v>
      </c>
      <c r="D616" s="114">
        <f t="shared" si="414"/>
        <v>1.4701445909021116E-2</v>
      </c>
      <c r="E616" s="95">
        <f t="shared" si="418"/>
        <v>11250213.530531488</v>
      </c>
      <c r="F616" s="115">
        <f t="shared" si="407"/>
        <v>1.470039609657281E-2</v>
      </c>
      <c r="G616" s="95">
        <f t="shared" si="415"/>
        <v>11874492.182969285</v>
      </c>
      <c r="H616" s="115">
        <f t="shared" si="408"/>
        <v>1.4701445909021116E-2</v>
      </c>
      <c r="I616" s="112"/>
      <c r="J616" s="95">
        <f t="shared" si="416"/>
        <v>5445891.2695032349</v>
      </c>
      <c r="K616" s="115">
        <f t="shared" si="409"/>
        <v>1.4701445909021116E-2</v>
      </c>
      <c r="L616" s="141"/>
      <c r="M616" s="141"/>
      <c r="N616" s="103">
        <f t="shared" si="410"/>
        <v>0.43768148268963103</v>
      </c>
      <c r="O616" s="104">
        <f t="shared" si="411"/>
        <v>4.5657526448831504E-2</v>
      </c>
      <c r="P616" s="112"/>
      <c r="Q616" s="117">
        <f t="shared" si="417"/>
        <v>0.43768148268963103</v>
      </c>
      <c r="R616" s="162"/>
      <c r="T616" s="117">
        <f t="shared" si="412"/>
        <v>4.5657526448831441E-2</v>
      </c>
    </row>
    <row r="617" spans="1:20" s="99" customFormat="1" x14ac:dyDescent="0.2">
      <c r="B617" s="179" t="str">
        <f t="shared" si="413"/>
        <v>May</v>
      </c>
      <c r="C617" s="94">
        <v>14028188.890462358</v>
      </c>
      <c r="D617" s="114">
        <f t="shared" si="414"/>
        <v>1.4258328421057342E-2</v>
      </c>
      <c r="E617" s="95">
        <f t="shared" si="418"/>
        <v>12612247.072422326</v>
      </c>
      <c r="F617" s="115">
        <f t="shared" si="407"/>
        <v>1.4449616360670658E-2</v>
      </c>
      <c r="G617" s="95">
        <f t="shared" si="415"/>
        <v>13416773.064201113</v>
      </c>
      <c r="H617" s="115">
        <f t="shared" si="408"/>
        <v>1.4258328421057342E-2</v>
      </c>
      <c r="I617" s="112"/>
      <c r="J617" s="95">
        <f t="shared" si="416"/>
        <v>6250417.2612820221</v>
      </c>
      <c r="K617" s="115">
        <f t="shared" si="409"/>
        <v>1.4258328421057342E-2</v>
      </c>
      <c r="L617" s="141"/>
      <c r="M617" s="141"/>
      <c r="N617" s="103">
        <f t="shared" si="410"/>
        <v>0.44556124173175526</v>
      </c>
      <c r="O617" s="104">
        <f t="shared" si="411"/>
        <v>4.3584801362130283E-2</v>
      </c>
      <c r="P617" s="112"/>
      <c r="Q617" s="117">
        <f t="shared" si="417"/>
        <v>0.44556124173175526</v>
      </c>
      <c r="R617" s="162"/>
      <c r="T617" s="117">
        <f t="shared" si="412"/>
        <v>4.3584801362130311E-2</v>
      </c>
    </row>
    <row r="618" spans="1:20" s="99" customFormat="1" x14ac:dyDescent="0.2">
      <c r="B618" s="179" t="str">
        <f t="shared" si="413"/>
        <v>June</v>
      </c>
      <c r="C618" s="94">
        <v>14634916.367810369</v>
      </c>
      <c r="D618" s="114">
        <f t="shared" si="414"/>
        <v>1.4052638531472539E-2</v>
      </c>
      <c r="E618" s="95">
        <f t="shared" si="418"/>
        <v>13690833.810231121</v>
      </c>
      <c r="F618" s="115">
        <f t="shared" si="407"/>
        <v>1.4146533903099057E-2</v>
      </c>
      <c r="G618" s="95">
        <f t="shared" si="415"/>
        <v>13988276.587292492</v>
      </c>
      <c r="H618" s="115">
        <f t="shared" si="408"/>
        <v>1.4052638531472539E-2</v>
      </c>
      <c r="I618" s="112"/>
      <c r="J618" s="95">
        <f t="shared" si="416"/>
        <v>6547860.0383433942</v>
      </c>
      <c r="K618" s="115">
        <f t="shared" si="409"/>
        <v>1.4052638531472539E-2</v>
      </c>
      <c r="L618" s="141"/>
      <c r="M618" s="141"/>
      <c r="N618" s="103">
        <f t="shared" si="410"/>
        <v>0.44741356040444974</v>
      </c>
      <c r="O618" s="104">
        <f t="shared" si="411"/>
        <v>4.4184726736134015E-2</v>
      </c>
      <c r="P618" s="112"/>
      <c r="Q618" s="117">
        <f t="shared" si="417"/>
        <v>0.44741356040444974</v>
      </c>
      <c r="R618" s="162"/>
      <c r="T618" s="117">
        <f t="shared" si="412"/>
        <v>4.4184726736133953E-2</v>
      </c>
    </row>
    <row r="619" spans="1:20" s="99" customFormat="1" x14ac:dyDescent="0.2">
      <c r="B619" s="179" t="str">
        <f t="shared" si="413"/>
        <v>July</v>
      </c>
      <c r="C619" s="94">
        <v>15512640.191547951</v>
      </c>
      <c r="D619" s="114">
        <f t="shared" si="414"/>
        <v>1.3773939632479415E-2</v>
      </c>
      <c r="E619" s="95">
        <f t="shared" si="418"/>
        <v>14457276.29934237</v>
      </c>
      <c r="F619" s="115">
        <f t="shared" si="407"/>
        <v>1.3900146458862173E-2</v>
      </c>
      <c r="G619" s="95">
        <f t="shared" si="415"/>
        <v>14790729.43568339</v>
      </c>
      <c r="H619" s="115">
        <f t="shared" si="408"/>
        <v>1.3773939632479415E-2</v>
      </c>
      <c r="I619" s="112"/>
      <c r="J619" s="95">
        <f t="shared" si="416"/>
        <v>6881313.1746844146</v>
      </c>
      <c r="K619" s="115">
        <f t="shared" si="409"/>
        <v>1.3773939632479415E-2</v>
      </c>
      <c r="L619" s="141"/>
      <c r="M619" s="141"/>
      <c r="N619" s="103">
        <f t="shared" si="410"/>
        <v>0.44359393950448822</v>
      </c>
      <c r="O619" s="104">
        <f t="shared" si="411"/>
        <v>4.6536936778685367E-2</v>
      </c>
      <c r="P619" s="112"/>
      <c r="Q619" s="117">
        <f t="shared" si="417"/>
        <v>0.44359393950448822</v>
      </c>
      <c r="R619" s="162"/>
      <c r="T619" s="117">
        <f t="shared" si="412"/>
        <v>4.6536936778685332E-2</v>
      </c>
    </row>
    <row r="620" spans="1:20" s="99" customFormat="1" x14ac:dyDescent="0.2">
      <c r="B620" s="179" t="str">
        <f t="shared" si="413"/>
        <v>August</v>
      </c>
      <c r="C620" s="94">
        <v>15777599.781927684</v>
      </c>
      <c r="D620" s="114">
        <f t="shared" si="414"/>
        <v>1.3652972370860272E-2</v>
      </c>
      <c r="E620" s="95">
        <f t="shared" si="418"/>
        <v>14630976.571932152</v>
      </c>
      <c r="F620" s="115">
        <f t="shared" si="407"/>
        <v>1.370986269483665E-2</v>
      </c>
      <c r="G620" s="95">
        <f t="shared" si="415"/>
        <v>15003132.661787994</v>
      </c>
      <c r="H620" s="115">
        <f t="shared" si="408"/>
        <v>1.3652972370860272E-2</v>
      </c>
      <c r="I620" s="112"/>
      <c r="J620" s="95">
        <f t="shared" si="416"/>
        <v>7253469.264540256</v>
      </c>
      <c r="K620" s="115">
        <f t="shared" si="409"/>
        <v>1.3652972370860272E-2</v>
      </c>
      <c r="L620" s="141"/>
      <c r="M620" s="141"/>
      <c r="N620" s="103">
        <f t="shared" si="410"/>
        <v>0.45973211165165184</v>
      </c>
      <c r="O620" s="104">
        <f t="shared" si="411"/>
        <v>4.9086497999955403E-2</v>
      </c>
      <c r="P620" s="112"/>
      <c r="Q620" s="117">
        <f t="shared" si="417"/>
        <v>0.45973211165165184</v>
      </c>
      <c r="R620" s="162"/>
      <c r="T620" s="117">
        <f t="shared" si="412"/>
        <v>4.9086497999955465E-2</v>
      </c>
    </row>
    <row r="621" spans="1:20" s="99" customFormat="1" x14ac:dyDescent="0.2">
      <c r="B621" s="179" t="str">
        <f t="shared" si="413"/>
        <v>September</v>
      </c>
      <c r="C621" s="94">
        <v>14592349.429571697</v>
      </c>
      <c r="D621" s="114">
        <f t="shared" si="414"/>
        <v>1.3826426278796156E-2</v>
      </c>
      <c r="E621" s="95">
        <f t="shared" si="418"/>
        <v>14338093.527264759</v>
      </c>
      <c r="F621" s="115">
        <f t="shared" si="407"/>
        <v>1.3738670611977755E-2</v>
      </c>
      <c r="G621" s="95">
        <f t="shared" si="415"/>
        <v>13877515.03473207</v>
      </c>
      <c r="H621" s="115">
        <f t="shared" si="408"/>
        <v>1.3826426278796156E-2</v>
      </c>
      <c r="I621" s="112"/>
      <c r="J621" s="95">
        <f t="shared" si="416"/>
        <v>6792890.7720075669</v>
      </c>
      <c r="K621" s="115">
        <f t="shared" si="409"/>
        <v>1.3826426278796156E-2</v>
      </c>
      <c r="L621" s="141"/>
      <c r="M621" s="141"/>
      <c r="N621" s="103">
        <f t="shared" si="410"/>
        <v>0.4655104241296219</v>
      </c>
      <c r="O621" s="104">
        <f t="shared" si="411"/>
        <v>4.8986929643488455E-2</v>
      </c>
      <c r="P621" s="112"/>
      <c r="Q621" s="117">
        <f t="shared" si="417"/>
        <v>0.4655104241296219</v>
      </c>
      <c r="R621" s="162"/>
      <c r="T621" s="117">
        <f t="shared" si="412"/>
        <v>4.8986929643488428E-2</v>
      </c>
    </row>
    <row r="622" spans="1:20" s="99" customFormat="1" x14ac:dyDescent="0.2">
      <c r="B622" s="179" t="str">
        <f t="shared" si="413"/>
        <v>October</v>
      </c>
      <c r="C622" s="94">
        <v>13737709.120624153</v>
      </c>
      <c r="D622" s="114">
        <f t="shared" si="414"/>
        <v>1.3996264097205113E-2</v>
      </c>
      <c r="E622" s="95">
        <f t="shared" si="418"/>
        <v>13298798.406218331</v>
      </c>
      <c r="F622" s="115">
        <f t="shared" si="407"/>
        <v>1.3909505560476987E-2</v>
      </c>
      <c r="G622" s="95">
        <f t="shared" si="415"/>
        <v>13064349.129573548</v>
      </c>
      <c r="H622" s="115">
        <f t="shared" si="408"/>
        <v>1.3996264097205113E-2</v>
      </c>
      <c r="I622" s="112"/>
      <c r="J622" s="95">
        <f t="shared" si="416"/>
        <v>6558441.4953627847</v>
      </c>
      <c r="K622" s="115">
        <f t="shared" si="409"/>
        <v>1.3996264097205335E-2</v>
      </c>
      <c r="L622" s="141"/>
      <c r="M622" s="141"/>
      <c r="N622" s="103">
        <f t="shared" si="410"/>
        <v>0.47740430648052706</v>
      </c>
      <c r="O622" s="104">
        <f t="shared" si="411"/>
        <v>4.9015449747709577E-2</v>
      </c>
      <c r="P622" s="112"/>
      <c r="Q622" s="117">
        <f t="shared" si="417"/>
        <v>0.47740430648052701</v>
      </c>
      <c r="R622" s="162"/>
      <c r="T622" s="117">
        <f t="shared" si="412"/>
        <v>4.9015449747709543E-2</v>
      </c>
    </row>
    <row r="623" spans="1:20" s="99" customFormat="1" x14ac:dyDescent="0.2">
      <c r="B623" s="179" t="str">
        <f t="shared" si="413"/>
        <v>November</v>
      </c>
      <c r="C623" s="94">
        <v>11625546.522637108</v>
      </c>
      <c r="D623" s="114">
        <f t="shared" si="414"/>
        <v>1.4640220299370732E-2</v>
      </c>
      <c r="E623" s="95">
        <f t="shared" si="418"/>
        <v>11738488.828645993</v>
      </c>
      <c r="F623" s="115">
        <f t="shared" si="407"/>
        <v>1.4280333068422912E-2</v>
      </c>
      <c r="G623" s="95">
        <f t="shared" si="415"/>
        <v>11119215.941063024</v>
      </c>
      <c r="H623" s="115">
        <f t="shared" si="408"/>
        <v>1.4640220299370732E-2</v>
      </c>
      <c r="I623" s="112"/>
      <c r="J623" s="95">
        <f t="shared" si="416"/>
        <v>5939168.6077798149</v>
      </c>
      <c r="K623" s="115">
        <f t="shared" si="409"/>
        <v>1.4640220299370954E-2</v>
      </c>
      <c r="L623" s="141"/>
      <c r="M623" s="141"/>
      <c r="N623" s="103">
        <f t="shared" si="410"/>
        <v>0.51087220684336387</v>
      </c>
      <c r="O623" s="104">
        <f t="shared" si="411"/>
        <v>4.3553271288206893E-2</v>
      </c>
      <c r="P623" s="112"/>
      <c r="Q623" s="117">
        <f t="shared" si="417"/>
        <v>0.51087220684336387</v>
      </c>
      <c r="R623" s="162"/>
      <c r="T623" s="117">
        <f t="shared" si="412"/>
        <v>4.355327128820681E-2</v>
      </c>
    </row>
    <row r="624" spans="1:20" s="99" customFormat="1" x14ac:dyDescent="0.2">
      <c r="B624" s="179" t="str">
        <f t="shared" si="413"/>
        <v>December</v>
      </c>
      <c r="C624" s="94">
        <v>11949887.856989253</v>
      </c>
      <c r="D624" s="114">
        <f t="shared" si="414"/>
        <v>1.4605084117605749E-2</v>
      </c>
      <c r="E624" s="95">
        <f t="shared" si="418"/>
        <v>11619017.938847663</v>
      </c>
      <c r="F624" s="115">
        <f t="shared" si="407"/>
        <v>1.4623043998226448E-2</v>
      </c>
      <c r="G624" s="95">
        <f t="shared" si="415"/>
        <v>11378343.236555081</v>
      </c>
      <c r="H624" s="115">
        <f t="shared" si="408"/>
        <v>1.4605084117605749E-2</v>
      </c>
      <c r="I624" s="112"/>
      <c r="J624" s="95">
        <f t="shared" si="416"/>
        <v>5698493.9054872338</v>
      </c>
      <c r="K624" s="115">
        <f t="shared" si="409"/>
        <v>1.4605084117605749E-2</v>
      </c>
      <c r="L624" s="141"/>
      <c r="M624" s="141"/>
      <c r="N624" s="103">
        <f t="shared" si="410"/>
        <v>0.47686588976266392</v>
      </c>
      <c r="O624" s="104">
        <f t="shared" si="411"/>
        <v>4.7828450549005551E-2</v>
      </c>
      <c r="P624" s="112"/>
      <c r="Q624" s="117">
        <f t="shared" si="417"/>
        <v>0.47686588976266392</v>
      </c>
      <c r="R624" s="162"/>
      <c r="T624" s="117">
        <f t="shared" si="412"/>
        <v>4.7828450549005537E-2</v>
      </c>
    </row>
    <row r="625" spans="1:20" s="99" customFormat="1" x14ac:dyDescent="0.2">
      <c r="B625" s="179" t="str">
        <f t="shared" si="413"/>
        <v>TOTAL</v>
      </c>
      <c r="C625" s="144">
        <f>SUM(C613:C624)</f>
        <v>159404966.64229959</v>
      </c>
      <c r="D625" s="145">
        <f t="shared" si="414"/>
        <v>1.6041380681242057E-2</v>
      </c>
      <c r="E625" s="144">
        <f>SUM(E613:E624)</f>
        <v>151779476.31401664</v>
      </c>
      <c r="F625" s="146">
        <f>(E625/E611)-1</f>
        <v>1.603286386275804E-2</v>
      </c>
      <c r="G625" s="144">
        <f>SUM(G613:G624)</f>
        <v>151861505.25723416</v>
      </c>
      <c r="H625" s="146">
        <f t="shared" si="408"/>
        <v>1.6035987194790602E-2</v>
      </c>
      <c r="I625" s="142"/>
      <c r="J625" s="147">
        <f>SUM(J613:J624)</f>
        <v>71370859.511585876</v>
      </c>
      <c r="K625" s="146">
        <f t="shared" si="409"/>
        <v>1.5802770832230584E-2</v>
      </c>
      <c r="L625" s="165"/>
      <c r="M625" s="156"/>
      <c r="N625" s="110">
        <f t="shared" si="410"/>
        <v>0.44773297228398251</v>
      </c>
      <c r="O625" s="127">
        <f>AVERAGE(O613:O624)</f>
        <v>4.7369385243249441E-2</v>
      </c>
      <c r="P625" s="142"/>
      <c r="Q625" s="148"/>
      <c r="R625" s="148"/>
      <c r="S625" s="142"/>
      <c r="T625" s="152">
        <f>AVERAGE(T613:T624)</f>
        <v>4.7369385243249428E-2</v>
      </c>
    </row>
    <row r="626" spans="1:20" s="99" customFormat="1" x14ac:dyDescent="0.2">
      <c r="D626" s="111"/>
    </row>
    <row r="627" spans="1:20" s="99" customFormat="1" x14ac:dyDescent="0.2">
      <c r="A627" s="99">
        <f>+A613+1</f>
        <v>2041</v>
      </c>
      <c r="B627" s="179" t="str">
        <f>+B613</f>
        <v>January</v>
      </c>
      <c r="C627" s="94">
        <v>12071934.138555611</v>
      </c>
      <c r="D627" s="114">
        <f>(C627/C613)-1</f>
        <v>1.245654372168481E-2</v>
      </c>
      <c r="E627" s="95">
        <f>(G627+J624-J627)</f>
        <v>12247405.705349015</v>
      </c>
      <c r="F627" s="115">
        <f t="shared" ref="F627:F638" si="419">(E627/E613)-1</f>
        <v>1.3455087201107885E-2</v>
      </c>
      <c r="G627" s="95">
        <f>+(C627-(C627*T627))</f>
        <v>11462268.484511016</v>
      </c>
      <c r="H627" s="115">
        <f t="shared" ref="H627:H639" si="420">(G627/G613)-1</f>
        <v>1.245654372168481E-2</v>
      </c>
      <c r="I627" s="112"/>
      <c r="J627" s="95">
        <f>+C627*Q627</f>
        <v>4913356.6846492346</v>
      </c>
      <c r="K627" s="115">
        <f t="shared" ref="K627:K639" si="421">(J627/J613)-1</f>
        <v>1.2456543721685032E-2</v>
      </c>
      <c r="L627" s="141"/>
      <c r="M627" s="141"/>
      <c r="N627" s="103">
        <f t="shared" ref="N627:N639" si="422">(J627/C627)</f>
        <v>0.40700658471593604</v>
      </c>
      <c r="O627" s="104">
        <f t="shared" ref="O627:O638" si="423">(C627-G627)/C627</f>
        <v>5.0502731960525772E-2</v>
      </c>
      <c r="P627" s="112"/>
      <c r="Q627" s="117">
        <f>+Q613</f>
        <v>0.40700658471593604</v>
      </c>
      <c r="R627" s="162"/>
      <c r="T627" s="117">
        <f t="shared" ref="T627:T638" si="424">+T613</f>
        <v>5.0502731960525703E-2</v>
      </c>
    </row>
    <row r="628" spans="1:20" s="99" customFormat="1" x14ac:dyDescent="0.2">
      <c r="B628" s="179" t="str">
        <f t="shared" ref="B628:B639" si="425">+B614</f>
        <v>February</v>
      </c>
      <c r="C628" s="94">
        <v>11217941.353451626</v>
      </c>
      <c r="D628" s="114">
        <f t="shared" ref="D628:D639" si="426">(C628/C614)-1</f>
        <v>1.2447671951011596E-2</v>
      </c>
      <c r="E628" s="95">
        <f>(G628+J627-J628)</f>
        <v>11185885.91359308</v>
      </c>
      <c r="F628" s="115">
        <f t="shared" si="419"/>
        <v>1.2451568822470005E-2</v>
      </c>
      <c r="G628" s="95">
        <f t="shared" ref="G628:G638" si="427">+(C628-(C628*T628))</f>
        <v>10654802.527940728</v>
      </c>
      <c r="H628" s="115">
        <f t="shared" si="420"/>
        <v>1.2447671951011596E-2</v>
      </c>
      <c r="I628" s="112"/>
      <c r="J628" s="95">
        <f t="shared" ref="J628:J638" si="428">+C628*Q628</f>
        <v>4382273.2989968825</v>
      </c>
      <c r="K628" s="115">
        <f t="shared" si="421"/>
        <v>1.2447671951011374E-2</v>
      </c>
      <c r="L628" s="141"/>
      <c r="M628" s="141"/>
      <c r="N628" s="103">
        <f t="shared" si="422"/>
        <v>0.39064861911125159</v>
      </c>
      <c r="O628" s="104">
        <f t="shared" si="423"/>
        <v>5.0199836829921338E-2</v>
      </c>
      <c r="P628" s="112"/>
      <c r="Q628" s="117">
        <f t="shared" ref="Q628:Q638" si="429">+Q614</f>
        <v>0.39064861911125159</v>
      </c>
      <c r="R628" s="162"/>
      <c r="T628" s="117">
        <f t="shared" si="424"/>
        <v>5.0199836829921421E-2</v>
      </c>
    </row>
    <row r="629" spans="1:20" s="99" customFormat="1" x14ac:dyDescent="0.2">
      <c r="B629" s="179" t="str">
        <f t="shared" si="425"/>
        <v>March</v>
      </c>
      <c r="C629" s="94">
        <v>12250716.55217625</v>
      </c>
      <c r="D629" s="114">
        <f t="shared" si="426"/>
        <v>1.2446888430177161E-2</v>
      </c>
      <c r="E629" s="95">
        <f t="shared" ref="E629:E638" si="430">(G629+J628-J629)</f>
        <v>11147458.408251453</v>
      </c>
      <c r="F629" s="115">
        <f t="shared" si="419"/>
        <v>1.2447196446649933E-2</v>
      </c>
      <c r="G629" s="95">
        <f t="shared" si="427"/>
        <v>11646811.800618157</v>
      </c>
      <c r="H629" s="115">
        <f t="shared" si="420"/>
        <v>1.2446888430177161E-2</v>
      </c>
      <c r="I629" s="112"/>
      <c r="J629" s="95">
        <f t="shared" si="428"/>
        <v>4881626.691363587</v>
      </c>
      <c r="K629" s="115">
        <f t="shared" si="421"/>
        <v>1.2446888430176939E-2</v>
      </c>
      <c r="L629" s="141"/>
      <c r="M629" s="141"/>
      <c r="N629" s="103">
        <f t="shared" si="422"/>
        <v>0.39847682954483193</v>
      </c>
      <c r="O629" s="104">
        <f t="shared" si="423"/>
        <v>4.9295463574399172E-2</v>
      </c>
      <c r="P629" s="112"/>
      <c r="Q629" s="117">
        <f t="shared" si="429"/>
        <v>0.39847682954483199</v>
      </c>
      <c r="R629" s="162"/>
      <c r="T629" s="117">
        <f t="shared" si="424"/>
        <v>4.9295463574399137E-2</v>
      </c>
    </row>
    <row r="630" spans="1:20" s="99" customFormat="1" x14ac:dyDescent="0.2">
      <c r="B630" s="179" t="str">
        <f t="shared" si="425"/>
        <v>April</v>
      </c>
      <c r="C630" s="94">
        <v>12597469.829010956</v>
      </c>
      <c r="D630" s="114">
        <f t="shared" si="426"/>
        <v>1.24475499126806E-2</v>
      </c>
      <c r="E630" s="95">
        <f t="shared" si="430"/>
        <v>11390247.935568713</v>
      </c>
      <c r="F630" s="115">
        <f t="shared" si="419"/>
        <v>1.2447266414738811E-2</v>
      </c>
      <c r="G630" s="95">
        <f t="shared" si="427"/>
        <v>12022300.517104533</v>
      </c>
      <c r="H630" s="115">
        <f t="shared" si="420"/>
        <v>1.2447549912680822E-2</v>
      </c>
      <c r="I630" s="112"/>
      <c r="J630" s="95">
        <f t="shared" si="428"/>
        <v>5513679.2728994079</v>
      </c>
      <c r="K630" s="115">
        <f t="shared" si="421"/>
        <v>1.24475499126806E-2</v>
      </c>
      <c r="L630" s="141"/>
      <c r="M630" s="141"/>
      <c r="N630" s="103">
        <f t="shared" si="422"/>
        <v>0.43768148268963103</v>
      </c>
      <c r="O630" s="104">
        <f t="shared" si="423"/>
        <v>4.5657526448831406E-2</v>
      </c>
      <c r="P630" s="112"/>
      <c r="Q630" s="117">
        <f t="shared" si="429"/>
        <v>0.43768148268963103</v>
      </c>
      <c r="R630" s="162"/>
      <c r="T630" s="117">
        <f t="shared" si="424"/>
        <v>4.5657526448831441E-2</v>
      </c>
    </row>
    <row r="631" spans="1:20" s="99" customFormat="1" x14ac:dyDescent="0.2">
      <c r="B631" s="179" t="str">
        <f t="shared" si="425"/>
        <v>May</v>
      </c>
      <c r="C631" s="94">
        <v>14202610.200012952</v>
      </c>
      <c r="D631" s="114">
        <f t="shared" si="426"/>
        <v>1.2433629951274838E-2</v>
      </c>
      <c r="E631" s="95">
        <f t="shared" si="430"/>
        <v>12769138.891971167</v>
      </c>
      <c r="F631" s="115">
        <f t="shared" si="419"/>
        <v>1.2439640505607974E-2</v>
      </c>
      <c r="G631" s="95">
        <f t="shared" si="427"/>
        <v>13583592.255621621</v>
      </c>
      <c r="H631" s="115">
        <f t="shared" si="420"/>
        <v>1.2433629951274838E-2</v>
      </c>
      <c r="I631" s="112"/>
      <c r="J631" s="95">
        <f t="shared" si="428"/>
        <v>6328132.636549864</v>
      </c>
      <c r="K631" s="115">
        <f t="shared" si="421"/>
        <v>1.2433629951274838E-2</v>
      </c>
      <c r="L631" s="141"/>
      <c r="M631" s="141"/>
      <c r="N631" s="103">
        <f t="shared" si="422"/>
        <v>0.44556124173175526</v>
      </c>
      <c r="O631" s="104">
        <f t="shared" si="423"/>
        <v>4.3584801362130332E-2</v>
      </c>
      <c r="P631" s="112"/>
      <c r="Q631" s="117">
        <f t="shared" si="429"/>
        <v>0.44556124173175526</v>
      </c>
      <c r="R631" s="162"/>
      <c r="T631" s="117">
        <f t="shared" si="424"/>
        <v>4.3584801362130311E-2</v>
      </c>
    </row>
    <row r="632" spans="1:20" s="99" customFormat="1" x14ac:dyDescent="0.2">
      <c r="B632" s="179" t="str">
        <f t="shared" si="425"/>
        <v>June</v>
      </c>
      <c r="C632" s="94">
        <v>14816669.601850163</v>
      </c>
      <c r="D632" s="114">
        <f t="shared" si="426"/>
        <v>1.2419150849372951E-2</v>
      </c>
      <c r="E632" s="95">
        <f t="shared" si="430"/>
        <v>13860952.841002533</v>
      </c>
      <c r="F632" s="115">
        <f t="shared" si="419"/>
        <v>1.2425761142778713E-2</v>
      </c>
      <c r="G632" s="95">
        <f t="shared" si="427"/>
        <v>14161999.104352832</v>
      </c>
      <c r="H632" s="115">
        <f t="shared" si="420"/>
        <v>1.2419150849373173E-2</v>
      </c>
      <c r="I632" s="112"/>
      <c r="J632" s="95">
        <f t="shared" si="428"/>
        <v>6629178.8999001626</v>
      </c>
      <c r="K632" s="115">
        <f t="shared" si="421"/>
        <v>1.2419150849373173E-2</v>
      </c>
      <c r="L632" s="141"/>
      <c r="M632" s="141"/>
      <c r="N632" s="103">
        <f t="shared" si="422"/>
        <v>0.44741356040444974</v>
      </c>
      <c r="O632" s="104">
        <f t="shared" si="423"/>
        <v>4.4184726736133904E-2</v>
      </c>
      <c r="P632" s="112"/>
      <c r="Q632" s="117">
        <f t="shared" si="429"/>
        <v>0.44741356040444974</v>
      </c>
      <c r="R632" s="162"/>
      <c r="T632" s="117">
        <f t="shared" si="424"/>
        <v>4.4184726736133953E-2</v>
      </c>
    </row>
    <row r="633" spans="1:20" s="99" customFormat="1" x14ac:dyDescent="0.2">
      <c r="B633" s="179" t="str">
        <f t="shared" si="425"/>
        <v>July</v>
      </c>
      <c r="C633" s="94">
        <v>15705050.784417361</v>
      </c>
      <c r="D633" s="114">
        <f t="shared" si="426"/>
        <v>1.2403471652378428E-2</v>
      </c>
      <c r="E633" s="95">
        <f t="shared" si="430"/>
        <v>14636699.381279297</v>
      </c>
      <c r="F633" s="115">
        <f t="shared" si="419"/>
        <v>1.2410572933788888E-2</v>
      </c>
      <c r="G633" s="95">
        <f t="shared" si="427"/>
        <v>14974185.828956887</v>
      </c>
      <c r="H633" s="115">
        <f t="shared" si="420"/>
        <v>1.2403471652378428E-2</v>
      </c>
      <c r="I633" s="112"/>
      <c r="J633" s="95">
        <f t="shared" si="428"/>
        <v>6966665.3475777498</v>
      </c>
      <c r="K633" s="115">
        <f t="shared" si="421"/>
        <v>1.2403471652378206E-2</v>
      </c>
      <c r="L633" s="141"/>
      <c r="M633" s="141"/>
      <c r="N633" s="103">
        <f t="shared" si="422"/>
        <v>0.44359393950448822</v>
      </c>
      <c r="O633" s="104">
        <f t="shared" si="423"/>
        <v>4.6536936778685374E-2</v>
      </c>
      <c r="P633" s="112"/>
      <c r="Q633" s="117">
        <f t="shared" si="429"/>
        <v>0.44359393950448822</v>
      </c>
      <c r="R633" s="162"/>
      <c r="T633" s="117">
        <f t="shared" si="424"/>
        <v>4.6536936778685332E-2</v>
      </c>
    </row>
    <row r="634" spans="1:20" s="99" customFormat="1" x14ac:dyDescent="0.2">
      <c r="B634" s="179" t="str">
        <f t="shared" si="425"/>
        <v>August</v>
      </c>
      <c r="C634" s="94">
        <v>15973255.511937244</v>
      </c>
      <c r="D634" s="114">
        <f t="shared" si="426"/>
        <v>1.2400855181639914E-2</v>
      </c>
      <c r="E634" s="95">
        <f t="shared" si="430"/>
        <v>14812431.198321212</v>
      </c>
      <c r="F634" s="115">
        <f t="shared" si="419"/>
        <v>1.2402085773082216E-2</v>
      </c>
      <c r="G634" s="95">
        <f t="shared" si="427"/>
        <v>15189184.337197758</v>
      </c>
      <c r="H634" s="115">
        <f t="shared" si="420"/>
        <v>1.2400855181639914E-2</v>
      </c>
      <c r="I634" s="112"/>
      <c r="J634" s="95">
        <f t="shared" si="428"/>
        <v>7343418.4864542959</v>
      </c>
      <c r="K634" s="115">
        <f t="shared" si="421"/>
        <v>1.2400855181639914E-2</v>
      </c>
      <c r="L634" s="141"/>
      <c r="M634" s="141"/>
      <c r="N634" s="103">
        <f t="shared" si="422"/>
        <v>0.45973211165165184</v>
      </c>
      <c r="O634" s="104">
        <f t="shared" si="423"/>
        <v>4.9086497999955493E-2</v>
      </c>
      <c r="P634" s="112"/>
      <c r="Q634" s="117">
        <f t="shared" si="429"/>
        <v>0.45973211165165184</v>
      </c>
      <c r="R634" s="162"/>
      <c r="T634" s="117">
        <f t="shared" si="424"/>
        <v>4.9086497999955465E-2</v>
      </c>
    </row>
    <row r="635" spans="1:20" s="99" customFormat="1" x14ac:dyDescent="0.2">
      <c r="B635" s="179" t="str">
        <f t="shared" si="425"/>
        <v>September</v>
      </c>
      <c r="C635" s="94">
        <v>14773198.406361904</v>
      </c>
      <c r="D635" s="114">
        <f t="shared" si="426"/>
        <v>1.2393410510285197E-2</v>
      </c>
      <c r="E635" s="95">
        <f t="shared" si="430"/>
        <v>14515845.405977868</v>
      </c>
      <c r="F635" s="115">
        <f t="shared" si="419"/>
        <v>1.2397176680086774E-2</v>
      </c>
      <c r="G635" s="95">
        <f t="shared" si="427"/>
        <v>14049504.775420157</v>
      </c>
      <c r="H635" s="115">
        <f t="shared" si="420"/>
        <v>1.2393410510284975E-2</v>
      </c>
      <c r="I635" s="112"/>
      <c r="J635" s="95">
        <f t="shared" si="428"/>
        <v>6877077.8558965847</v>
      </c>
      <c r="K635" s="115">
        <f t="shared" si="421"/>
        <v>1.2393410510285197E-2</v>
      </c>
      <c r="L635" s="141"/>
      <c r="M635" s="141"/>
      <c r="N635" s="103">
        <f t="shared" si="422"/>
        <v>0.4655104241296219</v>
      </c>
      <c r="O635" s="104">
        <f t="shared" si="423"/>
        <v>4.8986929643488483E-2</v>
      </c>
      <c r="P635" s="112"/>
      <c r="Q635" s="117">
        <f t="shared" si="429"/>
        <v>0.4655104241296219</v>
      </c>
      <c r="R635" s="162"/>
      <c r="T635" s="117">
        <f t="shared" si="424"/>
        <v>4.8986929643488428E-2</v>
      </c>
    </row>
    <row r="636" spans="1:20" s="99" customFormat="1" x14ac:dyDescent="0.2">
      <c r="B636" s="179" t="str">
        <f t="shared" si="425"/>
        <v>October</v>
      </c>
      <c r="C636" s="94">
        <v>13907751.674572557</v>
      </c>
      <c r="D636" s="114">
        <f t="shared" si="426"/>
        <v>1.2377795486521403E-2</v>
      </c>
      <c r="E636" s="95">
        <f t="shared" si="430"/>
        <v>13463514.284257807</v>
      </c>
      <c r="F636" s="115">
        <f t="shared" si="419"/>
        <v>1.2385771481614238E-2</v>
      </c>
      <c r="G636" s="95">
        <f t="shared" si="427"/>
        <v>13226056.971263923</v>
      </c>
      <c r="H636" s="115">
        <f t="shared" si="420"/>
        <v>1.2377795486521403E-2</v>
      </c>
      <c r="I636" s="112"/>
      <c r="J636" s="95">
        <f t="shared" si="428"/>
        <v>6639620.5429026997</v>
      </c>
      <c r="K636" s="115">
        <f t="shared" si="421"/>
        <v>1.2377795486521181E-2</v>
      </c>
      <c r="L636" s="141"/>
      <c r="M636" s="141"/>
      <c r="N636" s="103">
        <f t="shared" si="422"/>
        <v>0.47740430648052701</v>
      </c>
      <c r="O636" s="104">
        <f t="shared" si="423"/>
        <v>4.9015449747709543E-2</v>
      </c>
      <c r="P636" s="112"/>
      <c r="Q636" s="117">
        <f t="shared" si="429"/>
        <v>0.47740430648052701</v>
      </c>
      <c r="R636" s="162"/>
      <c r="T636" s="117">
        <f t="shared" si="424"/>
        <v>4.9015449747709543E-2</v>
      </c>
    </row>
    <row r="637" spans="1:20" s="99" customFormat="1" x14ac:dyDescent="0.2">
      <c r="B637" s="179" t="str">
        <f t="shared" si="425"/>
        <v>November</v>
      </c>
      <c r="C637" s="94">
        <v>11769287.667766547</v>
      </c>
      <c r="D637" s="114">
        <f t="shared" si="426"/>
        <v>1.2364248411852907E-2</v>
      </c>
      <c r="E637" s="95">
        <f t="shared" si="430"/>
        <v>11883715.268199779</v>
      </c>
      <c r="F637" s="115">
        <f t="shared" si="419"/>
        <v>1.2371817333026947E-2</v>
      </c>
      <c r="G637" s="95">
        <f t="shared" si="427"/>
        <v>11256696.689103363</v>
      </c>
      <c r="H637" s="115">
        <f t="shared" si="420"/>
        <v>1.2364248411852907E-2</v>
      </c>
      <c r="I637" s="112"/>
      <c r="J637" s="95">
        <f t="shared" si="428"/>
        <v>6012601.9638062827</v>
      </c>
      <c r="K637" s="115">
        <f t="shared" si="421"/>
        <v>1.2364248411852907E-2</v>
      </c>
      <c r="L637" s="141"/>
      <c r="M637" s="141"/>
      <c r="N637" s="103">
        <f t="shared" si="422"/>
        <v>0.51087220684336387</v>
      </c>
      <c r="O637" s="104">
        <f t="shared" si="423"/>
        <v>4.3553271288206852E-2</v>
      </c>
      <c r="P637" s="112"/>
      <c r="Q637" s="117">
        <f t="shared" si="429"/>
        <v>0.51087220684336387</v>
      </c>
      <c r="R637" s="162"/>
      <c r="T637" s="117">
        <f t="shared" si="424"/>
        <v>4.355327128820681E-2</v>
      </c>
    </row>
    <row r="638" spans="1:20" s="99" customFormat="1" x14ac:dyDescent="0.2">
      <c r="B638" s="179" t="str">
        <f t="shared" si="425"/>
        <v>December</v>
      </c>
      <c r="C638" s="94">
        <v>12097444.4138643</v>
      </c>
      <c r="D638" s="114">
        <f t="shared" si="426"/>
        <v>1.2347944904666397E-2</v>
      </c>
      <c r="E638" s="95">
        <f t="shared" si="430"/>
        <v>11762585.761480961</v>
      </c>
      <c r="F638" s="115">
        <f t="shared" si="419"/>
        <v>1.2356278593329773E-2</v>
      </c>
      <c r="G638" s="95">
        <f t="shared" si="427"/>
        <v>11518842.391946448</v>
      </c>
      <c r="H638" s="115">
        <f t="shared" si="420"/>
        <v>1.2347944904666619E-2</v>
      </c>
      <c r="I638" s="112"/>
      <c r="J638" s="95">
        <f t="shared" si="428"/>
        <v>5768858.5942717679</v>
      </c>
      <c r="K638" s="115">
        <f t="shared" si="421"/>
        <v>1.2347944904666397E-2</v>
      </c>
      <c r="L638" s="141"/>
      <c r="M638" s="141"/>
      <c r="N638" s="103">
        <f t="shared" si="422"/>
        <v>0.47686588976266392</v>
      </c>
      <c r="O638" s="104">
        <f t="shared" si="423"/>
        <v>4.7828450549005516E-2</v>
      </c>
      <c r="P638" s="112"/>
      <c r="Q638" s="117">
        <f t="shared" si="429"/>
        <v>0.47686588976266392</v>
      </c>
      <c r="R638" s="162"/>
      <c r="T638" s="117">
        <f t="shared" si="424"/>
        <v>4.7828450549005537E-2</v>
      </c>
    </row>
    <row r="639" spans="1:20" s="99" customFormat="1" x14ac:dyDescent="0.2">
      <c r="B639" s="179" t="str">
        <f t="shared" si="425"/>
        <v>TOTAL</v>
      </c>
      <c r="C639" s="144">
        <f>SUM(C627:C638)</f>
        <v>161383330.13397747</v>
      </c>
      <c r="D639" s="145">
        <f t="shared" si="426"/>
        <v>1.2410927547303219E-2</v>
      </c>
      <c r="E639" s="144">
        <f>SUM(E627:E638)</f>
        <v>153675880.99525285</v>
      </c>
      <c r="F639" s="146">
        <f>(E639/E625)-1</f>
        <v>1.2494473741052614E-2</v>
      </c>
      <c r="G639" s="144">
        <f>SUM(G627:G638)</f>
        <v>153746245.68403742</v>
      </c>
      <c r="H639" s="146">
        <f t="shared" si="420"/>
        <v>1.2410916272762806E-2</v>
      </c>
      <c r="I639" s="142"/>
      <c r="J639" s="147">
        <f>SUM(J627:J638)</f>
        <v>72256490.27526851</v>
      </c>
      <c r="K639" s="146">
        <f t="shared" si="421"/>
        <v>1.2408856636213939E-2</v>
      </c>
      <c r="L639" s="165"/>
      <c r="M639" s="156"/>
      <c r="N639" s="110">
        <f t="shared" si="422"/>
        <v>0.44773205643533631</v>
      </c>
      <c r="O639" s="127">
        <f>AVERAGE(O627:O638)</f>
        <v>4.7369385243249434E-2</v>
      </c>
      <c r="P639" s="142"/>
      <c r="Q639" s="148"/>
      <c r="R639" s="148"/>
      <c r="S639" s="142"/>
      <c r="T639" s="152">
        <f>AVERAGE(T627:T638)</f>
        <v>4.7369385243249428E-2</v>
      </c>
    </row>
    <row r="640" spans="1:20" s="99" customFormat="1" x14ac:dyDescent="0.2">
      <c r="D640" s="111"/>
    </row>
    <row r="641" spans="1:20" s="99" customFormat="1" x14ac:dyDescent="0.2">
      <c r="A641" s="99">
        <f>+A627+1</f>
        <v>2042</v>
      </c>
      <c r="B641" s="179" t="str">
        <f>+B627</f>
        <v>January</v>
      </c>
      <c r="C641" s="94">
        <v>12220991.115213703</v>
      </c>
      <c r="D641" s="114">
        <f>(C641/C627)-1</f>
        <v>1.2347398101024476E-2</v>
      </c>
      <c r="E641" s="95">
        <f>(G641+J638-J641)</f>
        <v>12398632.415254939</v>
      </c>
      <c r="F641" s="115">
        <f t="shared" ref="F641:F652" si="431">(E641/E627)-1</f>
        <v>1.2347652518759578E-2</v>
      </c>
      <c r="G641" s="95">
        <f>+(C641-(C641*T641))</f>
        <v>11603797.6766301</v>
      </c>
      <c r="H641" s="115">
        <f t="shared" ref="H641:H653" si="432">(G641/G627)-1</f>
        <v>1.2347398101024476E-2</v>
      </c>
      <c r="I641" s="112"/>
      <c r="J641" s="95">
        <f>+C641*Q641</f>
        <v>4974023.8556469278</v>
      </c>
      <c r="K641" s="115">
        <f t="shared" ref="K641:K653" si="433">(J641/J627)-1</f>
        <v>1.2347398101024254E-2</v>
      </c>
      <c r="L641" s="141"/>
      <c r="M641" s="141"/>
      <c r="N641" s="103">
        <f t="shared" ref="N641:N653" si="434">(J641/C641)</f>
        <v>0.40700658471593604</v>
      </c>
      <c r="O641" s="104">
        <f t="shared" ref="O641:O652" si="435">(C641-G641)/C641</f>
        <v>5.0502731960525654E-2</v>
      </c>
      <c r="P641" s="112"/>
      <c r="Q641" s="117">
        <f>+Q627</f>
        <v>0.40700658471593604</v>
      </c>
      <c r="R641" s="162"/>
      <c r="T641" s="117">
        <f t="shared" ref="T641:T652" si="436">+T627</f>
        <v>5.0502731960525703E-2</v>
      </c>
    </row>
    <row r="642" spans="1:20" s="99" customFormat="1" x14ac:dyDescent="0.2">
      <c r="B642" s="179" t="str">
        <f t="shared" ref="B642:B653" si="437">+B628</f>
        <v>February</v>
      </c>
      <c r="C642" s="94">
        <v>11356359.389589811</v>
      </c>
      <c r="D642" s="114">
        <f t="shared" ref="D642:D653" si="438">(C642/C628)-1</f>
        <v>1.2338987321911299E-2</v>
      </c>
      <c r="E642" s="95">
        <f>(G642+J641-J642)</f>
        <v>11323949.743223028</v>
      </c>
      <c r="F642" s="115">
        <f t="shared" si="431"/>
        <v>1.234268172377595E-2</v>
      </c>
      <c r="G642" s="95">
        <f t="shared" ref="G642:G652" si="439">+(C642-(C642*T642))</f>
        <v>10786272.001250457</v>
      </c>
      <c r="H642" s="115">
        <f t="shared" si="432"/>
        <v>1.2338987321911299E-2</v>
      </c>
      <c r="I642" s="112"/>
      <c r="J642" s="95">
        <f t="shared" ref="J642:J652" si="440">+C642*Q642</f>
        <v>4436346.1136743557</v>
      </c>
      <c r="K642" s="115">
        <f t="shared" si="433"/>
        <v>1.2338987321911299E-2</v>
      </c>
      <c r="L642" s="141"/>
      <c r="M642" s="141"/>
      <c r="N642" s="103">
        <f t="shared" si="434"/>
        <v>0.39064861911125159</v>
      </c>
      <c r="O642" s="104">
        <f t="shared" si="435"/>
        <v>5.0199836829921352E-2</v>
      </c>
      <c r="P642" s="112"/>
      <c r="Q642" s="117">
        <f t="shared" ref="Q642:Q652" si="441">+Q628</f>
        <v>0.39064861911125159</v>
      </c>
      <c r="R642" s="162"/>
      <c r="T642" s="117">
        <f t="shared" si="436"/>
        <v>5.0199836829921421E-2</v>
      </c>
    </row>
    <row r="643" spans="1:20" s="99" customFormat="1" x14ac:dyDescent="0.2">
      <c r="B643" s="179" t="str">
        <f t="shared" si="437"/>
        <v>March</v>
      </c>
      <c r="C643" s="94">
        <v>12401875.706193492</v>
      </c>
      <c r="D643" s="114">
        <f t="shared" si="438"/>
        <v>1.2338801030409074E-2</v>
      </c>
      <c r="E643" s="95">
        <f t="shared" ref="E643:E652" si="442">(G643+J642-J643)</f>
        <v>11285005.495925903</v>
      </c>
      <c r="F643" s="115">
        <f t="shared" si="431"/>
        <v>1.2338874265064526E-2</v>
      </c>
      <c r="G643" s="95">
        <f t="shared" si="439"/>
        <v>11790519.494064605</v>
      </c>
      <c r="H643" s="115">
        <f t="shared" si="432"/>
        <v>1.2338801030409074E-2</v>
      </c>
      <c r="I643" s="112"/>
      <c r="J643" s="95">
        <f t="shared" si="440"/>
        <v>4941860.1118130572</v>
      </c>
      <c r="K643" s="115">
        <f t="shared" si="433"/>
        <v>1.2338801030409297E-2</v>
      </c>
      <c r="L643" s="141"/>
      <c r="M643" s="141"/>
      <c r="N643" s="103">
        <f t="shared" si="434"/>
        <v>0.39847682954483199</v>
      </c>
      <c r="O643" s="104">
        <f t="shared" si="435"/>
        <v>4.9295463574399144E-2</v>
      </c>
      <c r="P643" s="112"/>
      <c r="Q643" s="117">
        <f t="shared" si="441"/>
        <v>0.39847682954483199</v>
      </c>
      <c r="R643" s="162"/>
      <c r="T643" s="117">
        <f t="shared" si="436"/>
        <v>4.9295463574399137E-2</v>
      </c>
    </row>
    <row r="644" spans="1:20" s="99" customFormat="1" x14ac:dyDescent="0.2">
      <c r="B644" s="179" t="str">
        <f t="shared" si="437"/>
        <v>April</v>
      </c>
      <c r="C644" s="94">
        <v>12752921.295755101</v>
      </c>
      <c r="D644" s="114">
        <f t="shared" si="438"/>
        <v>1.2339895935781664E-2</v>
      </c>
      <c r="E644" s="95">
        <f t="shared" si="442"/>
        <v>11530797.064857094</v>
      </c>
      <c r="F644" s="115">
        <f t="shared" si="431"/>
        <v>1.2339426681791776E-2</v>
      </c>
      <c r="G644" s="95">
        <f t="shared" si="439"/>
        <v>12170654.454394298</v>
      </c>
      <c r="H644" s="115">
        <f t="shared" si="432"/>
        <v>1.2339895935781664E-2</v>
      </c>
      <c r="I644" s="112"/>
      <c r="J644" s="95">
        <f t="shared" si="440"/>
        <v>5581717.5013502631</v>
      </c>
      <c r="K644" s="115">
        <f t="shared" si="433"/>
        <v>1.2339895935781664E-2</v>
      </c>
      <c r="L644" s="141"/>
      <c r="M644" s="141"/>
      <c r="N644" s="103">
        <f t="shared" si="434"/>
        <v>0.43768148268963103</v>
      </c>
      <c r="O644" s="104">
        <f t="shared" si="435"/>
        <v>4.5657526448831393E-2</v>
      </c>
      <c r="P644" s="112"/>
      <c r="Q644" s="117">
        <f t="shared" si="441"/>
        <v>0.43768148268963103</v>
      </c>
      <c r="R644" s="162"/>
      <c r="T644" s="117">
        <f t="shared" si="436"/>
        <v>4.5657526448831441E-2</v>
      </c>
    </row>
    <row r="645" spans="1:20" s="99" customFormat="1" x14ac:dyDescent="0.2">
      <c r="B645" s="179" t="str">
        <f t="shared" si="437"/>
        <v>May</v>
      </c>
      <c r="C645" s="94">
        <v>14377666.261542674</v>
      </c>
      <c r="D645" s="114">
        <f t="shared" si="438"/>
        <v>1.2325625998632406E-2</v>
      </c>
      <c r="E645" s="95">
        <f t="shared" si="442"/>
        <v>12926605.202134879</v>
      </c>
      <c r="F645" s="115">
        <f t="shared" si="431"/>
        <v>1.233178771849075E-2</v>
      </c>
      <c r="G645" s="95">
        <f t="shared" si="439"/>
        <v>13751018.533482334</v>
      </c>
      <c r="H645" s="115">
        <f t="shared" si="432"/>
        <v>1.2325625998632406E-2</v>
      </c>
      <c r="I645" s="112"/>
      <c r="J645" s="95">
        <f t="shared" si="440"/>
        <v>6406130.8326977175</v>
      </c>
      <c r="K645" s="115">
        <f t="shared" si="433"/>
        <v>1.2325625998632406E-2</v>
      </c>
      <c r="L645" s="141"/>
      <c r="M645" s="141"/>
      <c r="N645" s="103">
        <f t="shared" si="434"/>
        <v>0.44556124173175526</v>
      </c>
      <c r="O645" s="104">
        <f t="shared" si="435"/>
        <v>4.3584801362130332E-2</v>
      </c>
      <c r="P645" s="112"/>
      <c r="Q645" s="117">
        <f t="shared" si="441"/>
        <v>0.44556124173175526</v>
      </c>
      <c r="R645" s="162"/>
      <c r="T645" s="117">
        <f t="shared" si="436"/>
        <v>4.3584801362130311E-2</v>
      </c>
    </row>
    <row r="646" spans="1:20" s="99" customFormat="1" x14ac:dyDescent="0.2">
      <c r="B646" s="179" t="str">
        <f t="shared" si="437"/>
        <v>June</v>
      </c>
      <c r="C646" s="94">
        <v>14999082.946775101</v>
      </c>
      <c r="D646" s="114">
        <f t="shared" si="438"/>
        <v>1.2311359423318624E-2</v>
      </c>
      <c r="E646" s="95">
        <f t="shared" si="442"/>
        <v>14031690.294158639</v>
      </c>
      <c r="F646" s="115">
        <f t="shared" si="431"/>
        <v>1.2317872740396529E-2</v>
      </c>
      <c r="G646" s="95">
        <f t="shared" si="439"/>
        <v>14336352.565479236</v>
      </c>
      <c r="H646" s="115">
        <f t="shared" si="432"/>
        <v>1.2311359423318624E-2</v>
      </c>
      <c r="I646" s="112"/>
      <c r="J646" s="95">
        <f t="shared" si="440"/>
        <v>6710793.1040183138</v>
      </c>
      <c r="K646" s="115">
        <f t="shared" si="433"/>
        <v>1.2311359423318624E-2</v>
      </c>
      <c r="L646" s="141"/>
      <c r="M646" s="141"/>
      <c r="N646" s="103">
        <f t="shared" si="434"/>
        <v>0.44741356040444974</v>
      </c>
      <c r="O646" s="104">
        <f t="shared" si="435"/>
        <v>4.4184726736134002E-2</v>
      </c>
      <c r="P646" s="112"/>
      <c r="Q646" s="117">
        <f t="shared" si="441"/>
        <v>0.44741356040444974</v>
      </c>
      <c r="R646" s="162"/>
      <c r="T646" s="117">
        <f t="shared" si="436"/>
        <v>4.4184726736133953E-2</v>
      </c>
    </row>
    <row r="647" spans="1:20" s="99" customFormat="1" x14ac:dyDescent="0.2">
      <c r="B647" s="179" t="str">
        <f t="shared" si="437"/>
        <v>July</v>
      </c>
      <c r="C647" s="94">
        <v>15898149.943702145</v>
      </c>
      <c r="D647" s="114">
        <f t="shared" si="438"/>
        <v>1.2295354019254523E-2</v>
      </c>
      <c r="E647" s="95">
        <f t="shared" si="442"/>
        <v>14816768.88453244</v>
      </c>
      <c r="F647" s="115">
        <f t="shared" si="431"/>
        <v>1.230260310486786E-2</v>
      </c>
      <c r="G647" s="95">
        <f t="shared" si="439"/>
        <v>15158298.744874017</v>
      </c>
      <c r="H647" s="115">
        <f t="shared" si="432"/>
        <v>1.2295354019254523E-2</v>
      </c>
      <c r="I647" s="112"/>
      <c r="J647" s="95">
        <f t="shared" si="440"/>
        <v>7052322.9643598916</v>
      </c>
      <c r="K647" s="115">
        <f t="shared" si="433"/>
        <v>1.2295354019254523E-2</v>
      </c>
      <c r="L647" s="141"/>
      <c r="M647" s="141"/>
      <c r="N647" s="103">
        <f t="shared" si="434"/>
        <v>0.44359393950448822</v>
      </c>
      <c r="O647" s="104">
        <f t="shared" si="435"/>
        <v>4.6536936778685381E-2</v>
      </c>
      <c r="P647" s="112"/>
      <c r="Q647" s="117">
        <f t="shared" si="441"/>
        <v>0.44359393950448822</v>
      </c>
      <c r="R647" s="162"/>
      <c r="T647" s="117">
        <f t="shared" si="436"/>
        <v>4.6536936778685332E-2</v>
      </c>
    </row>
    <row r="648" spans="1:20" s="99" customFormat="1" x14ac:dyDescent="0.2">
      <c r="B648" s="179" t="str">
        <f t="shared" si="437"/>
        <v>August</v>
      </c>
      <c r="C648" s="94">
        <v>16169616.033287443</v>
      </c>
      <c r="D648" s="114">
        <f t="shared" si="438"/>
        <v>1.2293080844005377E-2</v>
      </c>
      <c r="E648" s="95">
        <f t="shared" si="442"/>
        <v>14994537.448989682</v>
      </c>
      <c r="F648" s="115">
        <f t="shared" si="431"/>
        <v>1.2294149976481261E-2</v>
      </c>
      <c r="G648" s="95">
        <f t="shared" si="439"/>
        <v>15375906.208209431</v>
      </c>
      <c r="H648" s="115">
        <f t="shared" si="432"/>
        <v>1.2293080844005377E-2</v>
      </c>
      <c r="I648" s="112"/>
      <c r="J648" s="95">
        <f t="shared" si="440"/>
        <v>7433691.7235796424</v>
      </c>
      <c r="K648" s="115">
        <f t="shared" si="433"/>
        <v>1.2293080844005377E-2</v>
      </c>
      <c r="L648" s="141"/>
      <c r="M648" s="141"/>
      <c r="N648" s="103">
        <f t="shared" si="434"/>
        <v>0.45973211165165184</v>
      </c>
      <c r="O648" s="104">
        <f t="shared" si="435"/>
        <v>4.90864979999555E-2</v>
      </c>
      <c r="P648" s="112"/>
      <c r="Q648" s="117">
        <f t="shared" si="441"/>
        <v>0.45973211165165184</v>
      </c>
      <c r="R648" s="162"/>
      <c r="T648" s="117">
        <f t="shared" si="436"/>
        <v>4.9086497999955465E-2</v>
      </c>
    </row>
    <row r="649" spans="1:20" s="99" customFormat="1" x14ac:dyDescent="0.2">
      <c r="B649" s="179" t="str">
        <f t="shared" si="437"/>
        <v>September</v>
      </c>
      <c r="C649" s="94">
        <v>14954703.964757526</v>
      </c>
      <c r="D649" s="114">
        <f t="shared" si="438"/>
        <v>1.2286138275747982E-2</v>
      </c>
      <c r="E649" s="95">
        <f t="shared" si="442"/>
        <v>14694240.07200918</v>
      </c>
      <c r="F649" s="115">
        <f t="shared" si="431"/>
        <v>1.2289650450386214E-2</v>
      </c>
      <c r="G649" s="95">
        <f t="shared" si="439"/>
        <v>14222118.933796752</v>
      </c>
      <c r="H649" s="115">
        <f t="shared" si="432"/>
        <v>1.2286138275747982E-2</v>
      </c>
      <c r="I649" s="112"/>
      <c r="J649" s="95">
        <f t="shared" si="440"/>
        <v>6961570.5853672139</v>
      </c>
      <c r="K649" s="115">
        <f t="shared" si="433"/>
        <v>1.2286138275747982E-2</v>
      </c>
      <c r="L649" s="141"/>
      <c r="M649" s="141"/>
      <c r="N649" s="103">
        <f t="shared" si="434"/>
        <v>0.4655104241296219</v>
      </c>
      <c r="O649" s="104">
        <f t="shared" si="435"/>
        <v>4.8986929643488407E-2</v>
      </c>
      <c r="P649" s="112"/>
      <c r="Q649" s="117">
        <f t="shared" si="441"/>
        <v>0.4655104241296219</v>
      </c>
      <c r="R649" s="162"/>
      <c r="T649" s="117">
        <f t="shared" si="436"/>
        <v>4.8986929643488428E-2</v>
      </c>
    </row>
    <row r="650" spans="1:20" s="99" customFormat="1" x14ac:dyDescent="0.2">
      <c r="B650" s="179" t="str">
        <f t="shared" si="437"/>
        <v>October</v>
      </c>
      <c r="C650" s="94">
        <v>14078409.042886948</v>
      </c>
      <c r="D650" s="114">
        <f t="shared" si="438"/>
        <v>1.2270665475455855E-2</v>
      </c>
      <c r="E650" s="95">
        <f t="shared" si="442"/>
        <v>13628826.971816212</v>
      </c>
      <c r="F650" s="115">
        <f t="shared" si="431"/>
        <v>1.2278568883883123E-2</v>
      </c>
      <c r="G650" s="95">
        <f t="shared" si="439"/>
        <v>13388349.491917623</v>
      </c>
      <c r="H650" s="115">
        <f t="shared" si="432"/>
        <v>1.2270665475455855E-2</v>
      </c>
      <c r="I650" s="112"/>
      <c r="J650" s="95">
        <f t="shared" si="440"/>
        <v>6721093.1054686233</v>
      </c>
      <c r="K650" s="115">
        <f t="shared" si="433"/>
        <v>1.2270665475455855E-2</v>
      </c>
      <c r="L650" s="141"/>
      <c r="M650" s="141"/>
      <c r="N650" s="103">
        <f t="shared" si="434"/>
        <v>0.47740430648052701</v>
      </c>
      <c r="O650" s="104">
        <f t="shared" si="435"/>
        <v>4.9015449747709557E-2</v>
      </c>
      <c r="P650" s="112"/>
      <c r="Q650" s="117">
        <f t="shared" si="441"/>
        <v>0.47740430648052701</v>
      </c>
      <c r="R650" s="162"/>
      <c r="T650" s="117">
        <f t="shared" si="436"/>
        <v>4.9015449747709543E-2</v>
      </c>
    </row>
    <row r="651" spans="1:20" s="99" customFormat="1" x14ac:dyDescent="0.2">
      <c r="B651" s="179" t="str">
        <f t="shared" si="437"/>
        <v>November</v>
      </c>
      <c r="C651" s="94">
        <v>11913552.623387923</v>
      </c>
      <c r="D651" s="114">
        <f t="shared" si="438"/>
        <v>1.2257747426506205E-2</v>
      </c>
      <c r="E651" s="95">
        <f t="shared" si="442"/>
        <v>12029468.61938907</v>
      </c>
      <c r="F651" s="115">
        <f t="shared" si="431"/>
        <v>1.2264964945711831E-2</v>
      </c>
      <c r="G651" s="95">
        <f t="shared" si="439"/>
        <v>11394678.433975181</v>
      </c>
      <c r="H651" s="115">
        <f t="shared" si="432"/>
        <v>1.2257747426506205E-2</v>
      </c>
      <c r="I651" s="112"/>
      <c r="J651" s="95">
        <f t="shared" si="440"/>
        <v>6086302.9200547356</v>
      </c>
      <c r="K651" s="115">
        <f t="shared" si="433"/>
        <v>1.2257747426506205E-2</v>
      </c>
      <c r="L651" s="141"/>
      <c r="M651" s="141"/>
      <c r="N651" s="103">
        <f t="shared" si="434"/>
        <v>0.51087220684336387</v>
      </c>
      <c r="O651" s="104">
        <f t="shared" si="435"/>
        <v>4.3553271288206866E-2</v>
      </c>
      <c r="P651" s="112"/>
      <c r="Q651" s="117">
        <f t="shared" si="441"/>
        <v>0.51087220684336387</v>
      </c>
      <c r="R651" s="162"/>
      <c r="T651" s="117">
        <f t="shared" si="436"/>
        <v>4.355327128820681E-2</v>
      </c>
    </row>
    <row r="652" spans="1:20" s="99" customFormat="1" x14ac:dyDescent="0.2">
      <c r="B652" s="179" t="str">
        <f t="shared" si="437"/>
        <v>December</v>
      </c>
      <c r="C652" s="94">
        <v>12245532.067035135</v>
      </c>
      <c r="D652" s="114">
        <f t="shared" si="438"/>
        <v>1.2241234438004067E-2</v>
      </c>
      <c r="E652" s="95">
        <f t="shared" si="442"/>
        <v>11906673.617411476</v>
      </c>
      <c r="F652" s="115">
        <f t="shared" si="431"/>
        <v>1.2249675271432281E-2</v>
      </c>
      <c r="G652" s="95">
        <f t="shared" si="439"/>
        <v>11659847.242120683</v>
      </c>
      <c r="H652" s="115">
        <f t="shared" si="432"/>
        <v>1.2241234438004067E-2</v>
      </c>
      <c r="I652" s="112"/>
      <c r="J652" s="95">
        <f t="shared" si="440"/>
        <v>5839476.5447639422</v>
      </c>
      <c r="K652" s="115">
        <f t="shared" si="433"/>
        <v>1.2241234438003845E-2</v>
      </c>
      <c r="L652" s="141"/>
      <c r="M652" s="141"/>
      <c r="N652" s="103">
        <f t="shared" si="434"/>
        <v>0.47686588976266386</v>
      </c>
      <c r="O652" s="104">
        <f t="shared" si="435"/>
        <v>4.7828450549005551E-2</v>
      </c>
      <c r="P652" s="112"/>
      <c r="Q652" s="117">
        <f t="shared" si="441"/>
        <v>0.47686588976266392</v>
      </c>
      <c r="R652" s="162"/>
      <c r="T652" s="117">
        <f t="shared" si="436"/>
        <v>4.7828450549005537E-2</v>
      </c>
    </row>
    <row r="653" spans="1:20" s="99" customFormat="1" x14ac:dyDescent="0.2">
      <c r="B653" s="179" t="str">
        <f t="shared" si="437"/>
        <v>TOTAL</v>
      </c>
      <c r="C653" s="144">
        <f>SUM(C641:C652)</f>
        <v>163368860.39012703</v>
      </c>
      <c r="D653" s="145">
        <f t="shared" si="438"/>
        <v>1.2303192990882117E-2</v>
      </c>
      <c r="E653" s="144">
        <f>SUM(E641:E652)</f>
        <v>155567195.82970253</v>
      </c>
      <c r="F653" s="146">
        <f>(E653/E639)-1</f>
        <v>1.2307167671341324E-2</v>
      </c>
      <c r="G653" s="144">
        <f>SUM(G641:G652)</f>
        <v>155637813.7801947</v>
      </c>
      <c r="H653" s="146">
        <f t="shared" si="432"/>
        <v>1.2303182349210795E-2</v>
      </c>
      <c r="I653" s="142"/>
      <c r="J653" s="147">
        <f>SUM(J641:J652)</f>
        <v>73145329.362794697</v>
      </c>
      <c r="K653" s="146">
        <f t="shared" si="433"/>
        <v>1.2301166084043968E-2</v>
      </c>
      <c r="L653" s="165"/>
      <c r="M653" s="156"/>
      <c r="N653" s="110">
        <f t="shared" si="434"/>
        <v>0.4477311599537554</v>
      </c>
      <c r="O653" s="127">
        <f>AVERAGE(O641:O652)</f>
        <v>4.7369385243249428E-2</v>
      </c>
      <c r="P653" s="142"/>
      <c r="Q653" s="148"/>
      <c r="R653" s="148"/>
      <c r="S653" s="142"/>
      <c r="T653" s="152">
        <f>AVERAGE(T641:T652)</f>
        <v>4.7369385243249428E-2</v>
      </c>
    </row>
    <row r="654" spans="1:20" s="99" customFormat="1" x14ac:dyDescent="0.2">
      <c r="D654" s="111"/>
      <c r="R654" s="112"/>
    </row>
    <row r="655" spans="1:20" s="99" customFormat="1" x14ac:dyDescent="0.2">
      <c r="A655" s="99">
        <f>+A641+1</f>
        <v>2043</v>
      </c>
      <c r="B655" s="179" t="str">
        <f>+B641</f>
        <v>January</v>
      </c>
      <c r="C655" s="94">
        <v>12370583.039610337</v>
      </c>
      <c r="D655" s="114">
        <f>(C655/C641)-1</f>
        <v>1.2240572224163637E-2</v>
      </c>
      <c r="E655" s="95">
        <f>(G655+J652-J655)</f>
        <v>12550402.591032725</v>
      </c>
      <c r="F655" s="115">
        <f t="shared" ref="F655:F666" si="443">(E655/E641)-1</f>
        <v>1.2240880340242288E-2</v>
      </c>
      <c r="G655" s="95">
        <f>+(C655-(C655*T655))</f>
        <v>11745834.800165471</v>
      </c>
      <c r="H655" s="115">
        <f t="shared" ref="H655:H667" si="444">(G655/G641)-1</f>
        <v>1.2240572224163415E-2</v>
      </c>
      <c r="I655" s="112"/>
      <c r="J655" s="95">
        <f>+C655*Q655</f>
        <v>5034908.7538966862</v>
      </c>
      <c r="K655" s="115">
        <f t="shared" ref="K655:K667" si="445">(J655/J641)-1</f>
        <v>1.2240572224163415E-2</v>
      </c>
      <c r="L655" s="141"/>
      <c r="M655" s="141"/>
      <c r="N655" s="103">
        <f t="shared" ref="N655:N667" si="446">(J655/C655)</f>
        <v>0.40700658471593604</v>
      </c>
      <c r="O655" s="104">
        <f t="shared" ref="O655:O666" si="447">(C655-G655)/C655</f>
        <v>5.0502731960525751E-2</v>
      </c>
      <c r="P655" s="112"/>
      <c r="Q655" s="117">
        <f>+Q641</f>
        <v>0.40700658471593604</v>
      </c>
      <c r="R655" s="162"/>
      <c r="T655" s="117">
        <f t="shared" ref="T655:T666" si="448">+T641</f>
        <v>5.0502731960525703E-2</v>
      </c>
    </row>
    <row r="656" spans="1:20" s="99" customFormat="1" x14ac:dyDescent="0.2">
      <c r="B656" s="179" t="str">
        <f t="shared" ref="B656:B667" si="449">+B642</f>
        <v>February</v>
      </c>
      <c r="C656" s="94">
        <v>11495277.322456043</v>
      </c>
      <c r="D656" s="114">
        <f t="shared" ref="D656:D667" si="450">(C656/C642)-1</f>
        <v>1.2232611535134774E-2</v>
      </c>
      <c r="E656" s="95">
        <f>(G656+J655-J656)</f>
        <v>11462510.818132401</v>
      </c>
      <c r="F656" s="115">
        <f t="shared" si="443"/>
        <v>1.2236108252979161E-2</v>
      </c>
      <c r="G656" s="95">
        <f t="shared" ref="G656:G666" si="451">+(C656-(C656*T656))</f>
        <v>10918216.276554054</v>
      </c>
      <c r="H656" s="115">
        <f t="shared" si="444"/>
        <v>1.2232611535134774E-2</v>
      </c>
      <c r="I656" s="112"/>
      <c r="J656" s="95">
        <f t="shared" ref="J656:J666" si="452">+C656*Q656</f>
        <v>4490614.2123183385</v>
      </c>
      <c r="K656" s="115">
        <f t="shared" si="445"/>
        <v>1.2232611535134774E-2</v>
      </c>
      <c r="L656" s="141"/>
      <c r="M656" s="141"/>
      <c r="N656" s="103">
        <f t="shared" si="446"/>
        <v>0.39064861911125154</v>
      </c>
      <c r="O656" s="104">
        <f t="shared" si="447"/>
        <v>5.0199836829921435E-2</v>
      </c>
      <c r="P656" s="112"/>
      <c r="Q656" s="117">
        <f t="shared" ref="Q656:Q666" si="453">+Q642</f>
        <v>0.39064861911125159</v>
      </c>
      <c r="R656" s="162"/>
      <c r="T656" s="117">
        <f t="shared" si="448"/>
        <v>5.0199836829921421E-2</v>
      </c>
    </row>
    <row r="657" spans="1:20" s="99" customFormat="1" x14ac:dyDescent="0.2">
      <c r="B657" s="179" t="str">
        <f t="shared" si="449"/>
        <v>March</v>
      </c>
      <c r="C657" s="94">
        <v>12553587.982797276</v>
      </c>
      <c r="D657" s="114">
        <f t="shared" si="450"/>
        <v>1.2233010570168679E-2</v>
      </c>
      <c r="E657" s="95">
        <f t="shared" ref="E657:E666" si="454">(G657+J656-J657)</f>
        <v>11423053.317184456</v>
      </c>
      <c r="F657" s="115">
        <f t="shared" si="443"/>
        <v>1.2232853702055291E-2</v>
      </c>
      <c r="G657" s="95">
        <f t="shared" si="451"/>
        <v>11934753.043663278</v>
      </c>
      <c r="H657" s="115">
        <f t="shared" si="444"/>
        <v>1.2233010570168679E-2</v>
      </c>
      <c r="I657" s="112"/>
      <c r="J657" s="95">
        <f t="shared" si="452"/>
        <v>5002313.9387971619</v>
      </c>
      <c r="K657" s="115">
        <f t="shared" si="445"/>
        <v>1.2233010570168901E-2</v>
      </c>
      <c r="L657" s="141"/>
      <c r="M657" s="141"/>
      <c r="N657" s="103">
        <f t="shared" si="446"/>
        <v>0.39847682954483205</v>
      </c>
      <c r="O657" s="104">
        <f t="shared" si="447"/>
        <v>4.9295463574399151E-2</v>
      </c>
      <c r="P657" s="112"/>
      <c r="Q657" s="117">
        <f t="shared" si="453"/>
        <v>0.39847682954483199</v>
      </c>
      <c r="R657" s="162"/>
      <c r="T657" s="117">
        <f t="shared" si="448"/>
        <v>4.9295463574399137E-2</v>
      </c>
    </row>
    <row r="658" spans="1:20" s="99" customFormat="1" x14ac:dyDescent="0.2">
      <c r="B658" s="179" t="str">
        <f t="shared" si="449"/>
        <v>April</v>
      </c>
      <c r="C658" s="94">
        <v>12908947.30368075</v>
      </c>
      <c r="D658" s="114">
        <f t="shared" si="450"/>
        <v>1.2234530764146045E-2</v>
      </c>
      <c r="E658" s="95">
        <f t="shared" si="454"/>
        <v>11671863.443696231</v>
      </c>
      <c r="F658" s="115">
        <f t="shared" si="443"/>
        <v>1.2233879240583612E-2</v>
      </c>
      <c r="G658" s="95">
        <f t="shared" si="451"/>
        <v>12319556.700736374</v>
      </c>
      <c r="H658" s="115">
        <f t="shared" si="444"/>
        <v>1.2234530764145823E-2</v>
      </c>
      <c r="I658" s="112"/>
      <c r="J658" s="95">
        <f t="shared" si="452"/>
        <v>5650007.1958373049</v>
      </c>
      <c r="K658" s="115">
        <f t="shared" si="445"/>
        <v>1.2234530764146045E-2</v>
      </c>
      <c r="L658" s="141"/>
      <c r="M658" s="141"/>
      <c r="N658" s="103">
        <f t="shared" si="446"/>
        <v>0.43768148268963103</v>
      </c>
      <c r="O658" s="104">
        <f t="shared" si="447"/>
        <v>4.5657526448831504E-2</v>
      </c>
      <c r="P658" s="112"/>
      <c r="Q658" s="117">
        <f t="shared" si="453"/>
        <v>0.43768148268963103</v>
      </c>
      <c r="R658" s="162"/>
      <c r="T658" s="117">
        <f t="shared" si="448"/>
        <v>4.5657526448831441E-2</v>
      </c>
    </row>
    <row r="659" spans="1:20" s="99" customFormat="1" x14ac:dyDescent="0.2">
      <c r="B659" s="179" t="str">
        <f t="shared" si="449"/>
        <v>May</v>
      </c>
      <c r="C659" s="94">
        <v>14553360.085622685</v>
      </c>
      <c r="D659" s="114">
        <f t="shared" si="450"/>
        <v>1.2219912528499632E-2</v>
      </c>
      <c r="E659" s="95">
        <f t="shared" si="454"/>
        <v>13084648.781857163</v>
      </c>
      <c r="F659" s="115">
        <f t="shared" si="443"/>
        <v>1.2226224693253629E-2</v>
      </c>
      <c r="G659" s="95">
        <f t="shared" si="451"/>
        <v>13919054.777139265</v>
      </c>
      <c r="H659" s="115">
        <f t="shared" si="444"/>
        <v>1.2219912528499632E-2</v>
      </c>
      <c r="I659" s="112"/>
      <c r="J659" s="95">
        <f t="shared" si="452"/>
        <v>6484413.1911194073</v>
      </c>
      <c r="K659" s="115">
        <f t="shared" si="445"/>
        <v>1.221991252849941E-2</v>
      </c>
      <c r="L659" s="141"/>
      <c r="M659" s="141"/>
      <c r="N659" s="103">
        <f t="shared" si="446"/>
        <v>0.44556124173175526</v>
      </c>
      <c r="O659" s="104">
        <f t="shared" si="447"/>
        <v>4.358480136213027E-2</v>
      </c>
      <c r="P659" s="112"/>
      <c r="Q659" s="117">
        <f t="shared" si="453"/>
        <v>0.44556124173175526</v>
      </c>
      <c r="R659" s="162"/>
      <c r="T659" s="117">
        <f t="shared" si="448"/>
        <v>4.3584801362130311E-2</v>
      </c>
    </row>
    <row r="660" spans="1:20" s="99" customFormat="1" x14ac:dyDescent="0.2">
      <c r="B660" s="179" t="str">
        <f t="shared" si="449"/>
        <v>June</v>
      </c>
      <c r="C660" s="94">
        <v>15182159.523065647</v>
      </c>
      <c r="D660" s="114">
        <f t="shared" si="450"/>
        <v>1.2205851313723759E-2</v>
      </c>
      <c r="E660" s="95">
        <f t="shared" si="454"/>
        <v>14203049.097550884</v>
      </c>
      <c r="F660" s="115">
        <f t="shared" si="443"/>
        <v>1.2212270923880109E-2</v>
      </c>
      <c r="G660" s="95">
        <f t="shared" si="451"/>
        <v>14511339.953274598</v>
      </c>
      <c r="H660" s="115">
        <f t="shared" si="444"/>
        <v>1.2205851313723759E-2</v>
      </c>
      <c r="I660" s="112"/>
      <c r="J660" s="95">
        <f t="shared" si="452"/>
        <v>6792704.0468431236</v>
      </c>
      <c r="K660" s="115">
        <f t="shared" si="445"/>
        <v>1.2205851313723759E-2</v>
      </c>
      <c r="L660" s="141"/>
      <c r="M660" s="141"/>
      <c r="N660" s="103">
        <f t="shared" si="446"/>
        <v>0.44741356040444974</v>
      </c>
      <c r="O660" s="104">
        <f t="shared" si="447"/>
        <v>4.4184726736133911E-2</v>
      </c>
      <c r="P660" s="112"/>
      <c r="Q660" s="117">
        <f t="shared" si="453"/>
        <v>0.44741356040444974</v>
      </c>
      <c r="R660" s="162"/>
      <c r="T660" s="117">
        <f t="shared" si="448"/>
        <v>4.4184726736133953E-2</v>
      </c>
    </row>
    <row r="661" spans="1:20" s="99" customFormat="1" x14ac:dyDescent="0.2">
      <c r="B661" s="179" t="str">
        <f t="shared" si="449"/>
        <v>July</v>
      </c>
      <c r="C661" s="94">
        <v>16091940.772418832</v>
      </c>
      <c r="D661" s="114">
        <f t="shared" si="450"/>
        <v>1.2189520755744088E-2</v>
      </c>
      <c r="E661" s="95">
        <f t="shared" si="454"/>
        <v>14997487.787379384</v>
      </c>
      <c r="F661" s="115">
        <f t="shared" si="443"/>
        <v>1.2196917172380362E-2</v>
      </c>
      <c r="G661" s="95">
        <f t="shared" si="451"/>
        <v>15343071.142046429</v>
      </c>
      <c r="H661" s="115">
        <f t="shared" si="444"/>
        <v>1.2189520755744088E-2</v>
      </c>
      <c r="I661" s="112"/>
      <c r="J661" s="95">
        <f t="shared" si="452"/>
        <v>7138287.4015101669</v>
      </c>
      <c r="K661" s="115">
        <f t="shared" si="445"/>
        <v>1.2189520755744088E-2</v>
      </c>
      <c r="L661" s="141"/>
      <c r="M661" s="141"/>
      <c r="N661" s="103">
        <f t="shared" si="446"/>
        <v>0.44359393950448822</v>
      </c>
      <c r="O661" s="104">
        <f t="shared" si="447"/>
        <v>4.6536936778685284E-2</v>
      </c>
      <c r="P661" s="112"/>
      <c r="Q661" s="117">
        <f t="shared" si="453"/>
        <v>0.44359393950448822</v>
      </c>
      <c r="R661" s="162"/>
      <c r="T661" s="117">
        <f t="shared" si="448"/>
        <v>4.6536936778685332E-2</v>
      </c>
    </row>
    <row r="662" spans="1:20" s="99" customFormat="1" x14ac:dyDescent="0.2">
      <c r="B662" s="179" t="str">
        <f t="shared" si="449"/>
        <v>August</v>
      </c>
      <c r="C662" s="94">
        <v>16366684.590856427</v>
      </c>
      <c r="D662" s="114">
        <f t="shared" si="450"/>
        <v>1.2187584242154603E-2</v>
      </c>
      <c r="E662" s="95">
        <f t="shared" si="454"/>
        <v>15177298.29424064</v>
      </c>
      <c r="F662" s="115">
        <f t="shared" si="443"/>
        <v>1.2188495035121871E-2</v>
      </c>
      <c r="G662" s="95">
        <f t="shared" si="451"/>
        <v>15563301.360421451</v>
      </c>
      <c r="H662" s="115">
        <f t="shared" si="444"/>
        <v>1.2187584242154603E-2</v>
      </c>
      <c r="I662" s="112"/>
      <c r="J662" s="95">
        <f t="shared" si="452"/>
        <v>7524290.4676909763</v>
      </c>
      <c r="K662" s="115">
        <f t="shared" si="445"/>
        <v>1.2187584242154603E-2</v>
      </c>
      <c r="L662" s="141"/>
      <c r="M662" s="141"/>
      <c r="N662" s="103">
        <f t="shared" si="446"/>
        <v>0.45973211165165179</v>
      </c>
      <c r="O662" s="104">
        <f t="shared" si="447"/>
        <v>4.90864979999555E-2</v>
      </c>
      <c r="P662" s="112"/>
      <c r="Q662" s="117">
        <f t="shared" si="453"/>
        <v>0.45973211165165184</v>
      </c>
      <c r="R662" s="162"/>
      <c r="T662" s="117">
        <f t="shared" si="448"/>
        <v>4.9086497999955465E-2</v>
      </c>
    </row>
    <row r="663" spans="1:20" s="99" customFormat="1" x14ac:dyDescent="0.2">
      <c r="B663" s="179" t="str">
        <f t="shared" si="449"/>
        <v>September</v>
      </c>
      <c r="C663" s="94">
        <v>15136869.210955204</v>
      </c>
      <c r="D663" s="114">
        <f t="shared" si="450"/>
        <v>1.2181133550150713E-2</v>
      </c>
      <c r="E663" s="95">
        <f t="shared" si="454"/>
        <v>14873280.525200058</v>
      </c>
      <c r="F663" s="115">
        <f t="shared" si="443"/>
        <v>1.2184396900655647E-2</v>
      </c>
      <c r="G663" s="95">
        <f t="shared" si="451"/>
        <v>14395360.463895455</v>
      </c>
      <c r="H663" s="115">
        <f t="shared" si="444"/>
        <v>1.2181133550150491E-2</v>
      </c>
      <c r="I663" s="112"/>
      <c r="J663" s="95">
        <f t="shared" si="452"/>
        <v>7046370.4063863726</v>
      </c>
      <c r="K663" s="115">
        <f t="shared" si="445"/>
        <v>1.2181133550150713E-2</v>
      </c>
      <c r="L663" s="141"/>
      <c r="M663" s="141"/>
      <c r="N663" s="103">
        <f t="shared" si="446"/>
        <v>0.4655104241296219</v>
      </c>
      <c r="O663" s="104">
        <f t="shared" si="447"/>
        <v>4.8986929643488469E-2</v>
      </c>
      <c r="P663" s="112"/>
      <c r="Q663" s="117">
        <f t="shared" si="453"/>
        <v>0.4655104241296219</v>
      </c>
      <c r="R663" s="162"/>
      <c r="T663" s="117">
        <f t="shared" si="448"/>
        <v>4.8986929643488428E-2</v>
      </c>
    </row>
    <row r="664" spans="1:20" s="99" customFormat="1" x14ac:dyDescent="0.2">
      <c r="B664" s="179" t="str">
        <f t="shared" si="449"/>
        <v>October</v>
      </c>
      <c r="C664" s="94">
        <v>14249684.101541569</v>
      </c>
      <c r="D664" s="114">
        <f t="shared" si="450"/>
        <v>1.2165796442827226E-2</v>
      </c>
      <c r="E664" s="95">
        <f t="shared" si="454"/>
        <v>13794739.27686505</v>
      </c>
      <c r="F664" s="115">
        <f t="shared" si="443"/>
        <v>1.2173630598725671E-2</v>
      </c>
      <c r="G664" s="95">
        <f t="shared" si="451"/>
        <v>13551229.426541723</v>
      </c>
      <c r="H664" s="115">
        <f t="shared" si="444"/>
        <v>1.2165796442827226E-2</v>
      </c>
      <c r="I664" s="112"/>
      <c r="J664" s="95">
        <f t="shared" si="452"/>
        <v>6802860.5560630448</v>
      </c>
      <c r="K664" s="115">
        <f t="shared" si="445"/>
        <v>1.2165796442827226E-2</v>
      </c>
      <c r="L664" s="141"/>
      <c r="M664" s="141"/>
      <c r="N664" s="103">
        <f t="shared" si="446"/>
        <v>0.47740430648052701</v>
      </c>
      <c r="O664" s="104">
        <f t="shared" si="447"/>
        <v>4.9015449747709522E-2</v>
      </c>
      <c r="P664" s="112"/>
      <c r="Q664" s="117">
        <f t="shared" si="453"/>
        <v>0.47740430648052701</v>
      </c>
      <c r="R664" s="162"/>
      <c r="T664" s="117">
        <f t="shared" si="448"/>
        <v>4.9015449747709543E-2</v>
      </c>
    </row>
    <row r="665" spans="1:20" s="99" customFormat="1" x14ac:dyDescent="0.2">
      <c r="B665" s="179" t="str">
        <f t="shared" si="449"/>
        <v>November</v>
      </c>
      <c r="C665" s="94">
        <v>12058343.918750864</v>
      </c>
      <c r="D665" s="114">
        <f t="shared" si="450"/>
        <v>1.2153494422704414E-2</v>
      </c>
      <c r="E665" s="95">
        <f t="shared" si="454"/>
        <v>12175751.382185545</v>
      </c>
      <c r="F665" s="115">
        <f t="shared" si="443"/>
        <v>1.2160367795523097E-2</v>
      </c>
      <c r="G665" s="95">
        <f t="shared" si="451"/>
        <v>11533163.594771009</v>
      </c>
      <c r="H665" s="115">
        <f t="shared" si="444"/>
        <v>1.2153494422704414E-2</v>
      </c>
      <c r="I665" s="112"/>
      <c r="J665" s="95">
        <f t="shared" si="452"/>
        <v>6160272.7686485099</v>
      </c>
      <c r="K665" s="115">
        <f t="shared" si="445"/>
        <v>1.2153494422704414E-2</v>
      </c>
      <c r="L665" s="141"/>
      <c r="M665" s="141"/>
      <c r="N665" s="103">
        <f t="shared" si="446"/>
        <v>0.51087220684336387</v>
      </c>
      <c r="O665" s="104">
        <f t="shared" si="447"/>
        <v>4.3553271288206762E-2</v>
      </c>
      <c r="P665" s="112"/>
      <c r="Q665" s="117">
        <f t="shared" si="453"/>
        <v>0.51087220684336387</v>
      </c>
      <c r="R665" s="162"/>
      <c r="T665" s="117">
        <f t="shared" si="448"/>
        <v>4.355327128820681E-2</v>
      </c>
    </row>
    <row r="666" spans="1:20" s="99" customFormat="1" x14ac:dyDescent="0.2">
      <c r="B666" s="179" t="str">
        <f t="shared" si="449"/>
        <v>December</v>
      </c>
      <c r="C666" s="94">
        <v>12394153.285643131</v>
      </c>
      <c r="D666" s="114">
        <f t="shared" si="450"/>
        <v>1.2136771011206804E-2</v>
      </c>
      <c r="E666" s="95">
        <f t="shared" si="454"/>
        <v>12051283.972359408</v>
      </c>
      <c r="F666" s="115">
        <f t="shared" si="443"/>
        <v>1.214531947331321E-2</v>
      </c>
      <c r="G666" s="95">
        <f t="shared" si="451"/>
        <v>11801360.138123954</v>
      </c>
      <c r="H666" s="115">
        <f t="shared" si="444"/>
        <v>1.2136771011206804E-2</v>
      </c>
      <c r="I666" s="112"/>
      <c r="J666" s="95">
        <f t="shared" si="452"/>
        <v>5910348.9344130559</v>
      </c>
      <c r="K666" s="115">
        <f t="shared" si="445"/>
        <v>1.2136771011206804E-2</v>
      </c>
      <c r="L666" s="141"/>
      <c r="M666" s="141"/>
      <c r="N666" s="103">
        <f t="shared" si="446"/>
        <v>0.47686588976266392</v>
      </c>
      <c r="O666" s="104">
        <f t="shared" si="447"/>
        <v>4.7828450549005523E-2</v>
      </c>
      <c r="P666" s="112"/>
      <c r="Q666" s="117">
        <f t="shared" si="453"/>
        <v>0.47686588976266392</v>
      </c>
      <c r="R666" s="162"/>
      <c r="T666" s="117">
        <f t="shared" si="448"/>
        <v>4.7828450549005537E-2</v>
      </c>
    </row>
    <row r="667" spans="1:20" s="99" customFormat="1" x14ac:dyDescent="0.2">
      <c r="B667" s="179" t="str">
        <f t="shared" si="449"/>
        <v>TOTAL</v>
      </c>
      <c r="C667" s="144">
        <f>SUM(C655:C666)</f>
        <v>165361591.13739875</v>
      </c>
      <c r="D667" s="145">
        <f t="shared" si="450"/>
        <v>1.219773916836453E-2</v>
      </c>
      <c r="E667" s="144">
        <f>SUM(E655:E666)</f>
        <v>157465369.28768393</v>
      </c>
      <c r="F667" s="146">
        <f>(E667/E653)-1</f>
        <v>1.2201630606360814E-2</v>
      </c>
      <c r="G667" s="144">
        <f>SUM(G655:G666)</f>
        <v>157536241.67733306</v>
      </c>
      <c r="H667" s="146">
        <f t="shared" si="444"/>
        <v>1.2197729144534764E-2</v>
      </c>
      <c r="I667" s="142"/>
      <c r="J667" s="147">
        <f>SUM(J655:J666)</f>
        <v>74037391.873524144</v>
      </c>
      <c r="K667" s="146">
        <f t="shared" si="445"/>
        <v>1.2195754923802316E-2</v>
      </c>
      <c r="L667" s="165"/>
      <c r="M667" s="156"/>
      <c r="N667" s="110">
        <f t="shared" si="446"/>
        <v>0.44773028225161771</v>
      </c>
      <c r="O667" s="127">
        <f>AVERAGE(O655:O666)</f>
        <v>4.7369385243249428E-2</v>
      </c>
      <c r="P667" s="142"/>
      <c r="Q667" s="148"/>
      <c r="R667" s="148"/>
      <c r="S667" s="142"/>
      <c r="T667" s="152">
        <f>AVERAGE(T655:T666)</f>
        <v>4.7369385243249428E-2</v>
      </c>
    </row>
    <row r="668" spans="1:20" s="99" customFormat="1" x14ac:dyDescent="0.2">
      <c r="D668" s="111"/>
    </row>
    <row r="669" spans="1:20" s="99" customFormat="1" x14ac:dyDescent="0.2">
      <c r="A669" s="99">
        <f>+A655+1</f>
        <v>2044</v>
      </c>
      <c r="B669" s="179" t="str">
        <f>+B655</f>
        <v>January</v>
      </c>
      <c r="C669" s="94">
        <v>12520712.379312005</v>
      </c>
      <c r="D669" s="114">
        <f>(C669/C655)-1</f>
        <v>1.2135995467712046E-2</v>
      </c>
      <c r="E669" s="95">
        <f>(G669+J666-J669)</f>
        <v>12702718.748763511</v>
      </c>
      <c r="F669" s="115">
        <f t="shared" ref="F669:F680" si="455">(E669/E655)-1</f>
        <v>1.2136356314148555E-2</v>
      </c>
      <c r="G669" s="95">
        <f>+(C669-(C669*T669))</f>
        <v>11888382.198064774</v>
      </c>
      <c r="H669" s="115">
        <f t="shared" ref="H669:H681" si="456">(G669/G655)-1</f>
        <v>1.2135995467712046E-2</v>
      </c>
      <c r="I669" s="112"/>
      <c r="J669" s="95">
        <f>+C669*Q669</f>
        <v>5096012.3837143201</v>
      </c>
      <c r="K669" s="115">
        <f t="shared" ref="K669:K681" si="457">(J669/J655)-1</f>
        <v>1.2135995467712046E-2</v>
      </c>
      <c r="L669" s="141"/>
      <c r="M669" s="141"/>
      <c r="N669" s="103">
        <f t="shared" ref="N669:N681" si="458">(J669/C669)</f>
        <v>0.40700658471593598</v>
      </c>
      <c r="O669" s="104">
        <f t="shared" ref="O669:O680" si="459">(C669-G669)/C669</f>
        <v>5.0502731960525737E-2</v>
      </c>
      <c r="P669" s="112"/>
      <c r="Q669" s="117">
        <f>+Q655</f>
        <v>0.40700658471593604</v>
      </c>
      <c r="R669" s="162"/>
      <c r="T669" s="117">
        <f t="shared" ref="T669:T680" si="460">+T655</f>
        <v>5.0502731960525703E-2</v>
      </c>
    </row>
    <row r="670" spans="1:20" s="99" customFormat="1" x14ac:dyDescent="0.2">
      <c r="B670" s="179" t="str">
        <f t="shared" ref="B670:B681" si="461">+B656</f>
        <v>February</v>
      </c>
      <c r="C670" s="94">
        <v>11634697.499788892</v>
      </c>
      <c r="D670" s="114">
        <f t="shared" ref="D670:D681" si="462">(C670/C656)-1</f>
        <v>1.2128474452764326E-2</v>
      </c>
      <c r="E670" s="95">
        <f>(G670+J669-J670)</f>
        <v>11601571.455378652</v>
      </c>
      <c r="F670" s="115">
        <f t="shared" si="455"/>
        <v>1.213177805915544E-2</v>
      </c>
      <c r="G670" s="95">
        <f t="shared" ref="G670:G680" si="463">+(C670-(C670*T670))</f>
        <v>11050637.583733995</v>
      </c>
      <c r="H670" s="115">
        <f t="shared" si="456"/>
        <v>1.2128474452764326E-2</v>
      </c>
      <c r="I670" s="112"/>
      <c r="J670" s="95">
        <f t="shared" ref="J670:J680" si="464">+C670*Q670</f>
        <v>4545078.5120696621</v>
      </c>
      <c r="K670" s="115">
        <f t="shared" si="457"/>
        <v>1.2128474452764326E-2</v>
      </c>
      <c r="L670" s="141"/>
      <c r="M670" s="141"/>
      <c r="N670" s="103">
        <f t="shared" si="458"/>
        <v>0.39064861911125159</v>
      </c>
      <c r="O670" s="104">
        <f t="shared" si="459"/>
        <v>5.0199836829921414E-2</v>
      </c>
      <c r="P670" s="112"/>
      <c r="Q670" s="117">
        <f t="shared" ref="Q670:Q680" si="465">+Q656</f>
        <v>0.39064861911125159</v>
      </c>
      <c r="R670" s="162"/>
      <c r="T670" s="117">
        <f t="shared" si="460"/>
        <v>5.0199836829921421E-2</v>
      </c>
    </row>
    <row r="671" spans="1:20" s="99" customFormat="1" x14ac:dyDescent="0.2">
      <c r="B671" s="179" t="str">
        <f t="shared" si="461"/>
        <v>March</v>
      </c>
      <c r="C671" s="94">
        <v>12705856.068874324</v>
      </c>
      <c r="D671" s="114">
        <f t="shared" si="462"/>
        <v>1.2129447476347588E-2</v>
      </c>
      <c r="E671" s="95">
        <f t="shared" ref="E671:E680" si="466">(G671+J670-J671)</f>
        <v>11561604.272941232</v>
      </c>
      <c r="F671" s="115">
        <f t="shared" si="455"/>
        <v>1.2129064962722813E-2</v>
      </c>
      <c r="G671" s="95">
        <f t="shared" si="463"/>
        <v>12079515.003849572</v>
      </c>
      <c r="H671" s="115">
        <f t="shared" si="456"/>
        <v>1.2129447476347588E-2</v>
      </c>
      <c r="I671" s="112"/>
      <c r="J671" s="95">
        <f t="shared" si="464"/>
        <v>5062989.2429780029</v>
      </c>
      <c r="K671" s="115">
        <f t="shared" si="457"/>
        <v>1.2129447476347366E-2</v>
      </c>
      <c r="L671" s="141"/>
      <c r="M671" s="141"/>
      <c r="N671" s="103">
        <f t="shared" si="458"/>
        <v>0.39847682954483199</v>
      </c>
      <c r="O671" s="104">
        <f t="shared" si="459"/>
        <v>4.9295463574399116E-2</v>
      </c>
      <c r="P671" s="112"/>
      <c r="Q671" s="117">
        <f t="shared" si="465"/>
        <v>0.39847682954483199</v>
      </c>
      <c r="R671" s="162"/>
      <c r="T671" s="117">
        <f t="shared" si="460"/>
        <v>4.9295463574399137E-2</v>
      </c>
    </row>
    <row r="672" spans="1:20" s="99" customFormat="1" x14ac:dyDescent="0.2">
      <c r="B672" s="179" t="str">
        <f t="shared" si="461"/>
        <v>April</v>
      </c>
      <c r="C672" s="94">
        <v>13065550.716186021</v>
      </c>
      <c r="D672" s="114">
        <f t="shared" si="462"/>
        <v>1.213138521842283E-2</v>
      </c>
      <c r="E672" s="95">
        <f t="shared" si="466"/>
        <v>11813449.622154344</v>
      </c>
      <c r="F672" s="115">
        <f t="shared" si="455"/>
        <v>1.2130554743131627E-2</v>
      </c>
      <c r="G672" s="95">
        <f t="shared" si="463"/>
        <v>12469009.988793209</v>
      </c>
      <c r="H672" s="115">
        <f t="shared" si="456"/>
        <v>1.213138521842283E-2</v>
      </c>
      <c r="I672" s="112"/>
      <c r="J672" s="95">
        <f t="shared" si="464"/>
        <v>5718549.6096168682</v>
      </c>
      <c r="K672" s="115">
        <f t="shared" si="457"/>
        <v>1.213138521842283E-2</v>
      </c>
      <c r="L672" s="141"/>
      <c r="M672" s="141"/>
      <c r="N672" s="103">
        <f t="shared" si="458"/>
        <v>0.43768148268963103</v>
      </c>
      <c r="O672" s="104">
        <f t="shared" si="459"/>
        <v>4.5657526448831406E-2</v>
      </c>
      <c r="P672" s="112"/>
      <c r="Q672" s="117">
        <f t="shared" si="465"/>
        <v>0.43768148268963103</v>
      </c>
      <c r="R672" s="162"/>
      <c r="T672" s="117">
        <f t="shared" si="460"/>
        <v>4.5657526448831441E-2</v>
      </c>
    </row>
    <row r="673" spans="1:20" s="99" customFormat="1" x14ac:dyDescent="0.2">
      <c r="B673" s="179" t="str">
        <f t="shared" si="461"/>
        <v>May</v>
      </c>
      <c r="C673" s="94">
        <v>14729694.711553743</v>
      </c>
      <c r="D673" s="114">
        <f t="shared" si="462"/>
        <v>1.2116420187064492E-2</v>
      </c>
      <c r="E673" s="95">
        <f t="shared" si="466"/>
        <v>13243272.437033165</v>
      </c>
      <c r="F673" s="115">
        <f t="shared" si="455"/>
        <v>1.2122882151483161E-2</v>
      </c>
      <c r="G673" s="95">
        <f t="shared" si="463"/>
        <v>14087703.893425852</v>
      </c>
      <c r="H673" s="115">
        <f t="shared" si="456"/>
        <v>1.2116420187064492E-2</v>
      </c>
      <c r="I673" s="112"/>
      <c r="J673" s="95">
        <f t="shared" si="464"/>
        <v>6562981.0660095541</v>
      </c>
      <c r="K673" s="115">
        <f t="shared" si="457"/>
        <v>1.2116420187064492E-2</v>
      </c>
      <c r="L673" s="141"/>
      <c r="M673" s="141"/>
      <c r="N673" s="103">
        <f t="shared" si="458"/>
        <v>0.44556124173175526</v>
      </c>
      <c r="O673" s="104">
        <f t="shared" si="459"/>
        <v>4.3584801362130297E-2</v>
      </c>
      <c r="P673" s="112"/>
      <c r="Q673" s="117">
        <f t="shared" si="465"/>
        <v>0.44556124173175526</v>
      </c>
      <c r="R673" s="162"/>
      <c r="T673" s="117">
        <f t="shared" si="460"/>
        <v>4.3584801362130311E-2</v>
      </c>
    </row>
    <row r="674" spans="1:20" s="99" customFormat="1" x14ac:dyDescent="0.2">
      <c r="B674" s="179" t="str">
        <f t="shared" si="461"/>
        <v>June</v>
      </c>
      <c r="C674" s="94">
        <v>15365902.480898479</v>
      </c>
      <c r="D674" s="114">
        <f t="shared" si="462"/>
        <v>1.2102557449332529E-2</v>
      </c>
      <c r="E674" s="95">
        <f t="shared" si="466"/>
        <v>14375032.206929095</v>
      </c>
      <c r="F674" s="115">
        <f t="shared" si="455"/>
        <v>1.2108886493102933E-2</v>
      </c>
      <c r="G674" s="95">
        <f t="shared" si="463"/>
        <v>14686964.278725896</v>
      </c>
      <c r="H674" s="115">
        <f t="shared" si="456"/>
        <v>1.2102557449332307E-2</v>
      </c>
      <c r="I674" s="112"/>
      <c r="J674" s="95">
        <f t="shared" si="464"/>
        <v>6874913.137806356</v>
      </c>
      <c r="K674" s="115">
        <f t="shared" si="457"/>
        <v>1.2102557449332529E-2</v>
      </c>
      <c r="L674" s="141"/>
      <c r="M674" s="141"/>
      <c r="N674" s="103">
        <f t="shared" si="458"/>
        <v>0.44741356040444974</v>
      </c>
      <c r="O674" s="104">
        <f t="shared" si="459"/>
        <v>4.4184726736134015E-2</v>
      </c>
      <c r="P674" s="112"/>
      <c r="Q674" s="117">
        <f t="shared" si="465"/>
        <v>0.44741356040444974</v>
      </c>
      <c r="R674" s="162"/>
      <c r="T674" s="117">
        <f t="shared" si="460"/>
        <v>4.4184726736133953E-2</v>
      </c>
    </row>
    <row r="675" spans="1:20" s="99" customFormat="1" x14ac:dyDescent="0.2">
      <c r="B675" s="179" t="str">
        <f t="shared" si="461"/>
        <v>July</v>
      </c>
      <c r="C675" s="94">
        <v>16286426.40189762</v>
      </c>
      <c r="D675" s="114">
        <f t="shared" si="462"/>
        <v>1.2085902640912805E-2</v>
      </c>
      <c r="E675" s="95">
        <f t="shared" si="466"/>
        <v>15178859.095820479</v>
      </c>
      <c r="F675" s="115">
        <f t="shared" si="455"/>
        <v>1.2093445983248019E-2</v>
      </c>
      <c r="G675" s="95">
        <f t="shared" si="463"/>
        <v>15528506.006081799</v>
      </c>
      <c r="H675" s="115">
        <f t="shared" si="456"/>
        <v>1.2085902640912582E-2</v>
      </c>
      <c r="I675" s="112"/>
      <c r="J675" s="95">
        <f t="shared" si="464"/>
        <v>7224560.0480676731</v>
      </c>
      <c r="K675" s="115">
        <f t="shared" si="457"/>
        <v>1.2085902640912805E-2</v>
      </c>
      <c r="L675" s="141"/>
      <c r="M675" s="141"/>
      <c r="N675" s="103">
        <f t="shared" si="458"/>
        <v>0.44359393950448822</v>
      </c>
      <c r="O675" s="104">
        <f t="shared" si="459"/>
        <v>4.6536936778685339E-2</v>
      </c>
      <c r="P675" s="112"/>
      <c r="Q675" s="117">
        <f t="shared" si="465"/>
        <v>0.44359393950448822</v>
      </c>
      <c r="R675" s="162"/>
      <c r="T675" s="117">
        <f t="shared" si="460"/>
        <v>4.6536936778685332E-2</v>
      </c>
    </row>
    <row r="676" spans="1:20" s="99" customFormat="1" x14ac:dyDescent="0.2">
      <c r="B676" s="179" t="str">
        <f t="shared" si="461"/>
        <v>August</v>
      </c>
      <c r="C676" s="94">
        <v>16564464.459708204</v>
      </c>
      <c r="D676" s="114">
        <f t="shared" si="462"/>
        <v>1.208429647152065E-2</v>
      </c>
      <c r="E676" s="95">
        <f t="shared" si="466"/>
        <v>15360716.731763687</v>
      </c>
      <c r="F676" s="115">
        <f t="shared" si="455"/>
        <v>1.2085051895741383E-2</v>
      </c>
      <c r="G676" s="95">
        <f t="shared" si="463"/>
        <v>15751372.908136405</v>
      </c>
      <c r="H676" s="115">
        <f t="shared" si="456"/>
        <v>1.208429647152065E-2</v>
      </c>
      <c r="I676" s="112"/>
      <c r="J676" s="95">
        <f t="shared" si="464"/>
        <v>7615216.2244403912</v>
      </c>
      <c r="K676" s="115">
        <f t="shared" si="457"/>
        <v>1.208429647152065E-2</v>
      </c>
      <c r="L676" s="141"/>
      <c r="M676" s="141"/>
      <c r="N676" s="103">
        <f t="shared" si="458"/>
        <v>0.45973211165165184</v>
      </c>
      <c r="O676" s="104">
        <f t="shared" si="459"/>
        <v>4.9086497999955424E-2</v>
      </c>
      <c r="P676" s="112"/>
      <c r="Q676" s="117">
        <f t="shared" si="465"/>
        <v>0.45973211165165184</v>
      </c>
      <c r="R676" s="162"/>
      <c r="T676" s="117">
        <f t="shared" si="460"/>
        <v>4.9086497999955465E-2</v>
      </c>
    </row>
    <row r="677" spans="1:20" s="99" customFormat="1" x14ac:dyDescent="0.2">
      <c r="B677" s="179" t="str">
        <f t="shared" si="461"/>
        <v>September</v>
      </c>
      <c r="C677" s="94">
        <v>15319697.280732315</v>
      </c>
      <c r="D677" s="114">
        <f t="shared" si="462"/>
        <v>1.2078327904477826E-2</v>
      </c>
      <c r="E677" s="95">
        <f t="shared" si="466"/>
        <v>15052969.793630818</v>
      </c>
      <c r="F677" s="115">
        <f t="shared" si="455"/>
        <v>1.2081347361552863E-2</v>
      </c>
      <c r="G677" s="95">
        <f t="shared" si="463"/>
        <v>14569232.347881541</v>
      </c>
      <c r="H677" s="115">
        <f t="shared" si="456"/>
        <v>1.2078327904477826E-2</v>
      </c>
      <c r="I677" s="112"/>
      <c r="J677" s="95">
        <f t="shared" si="464"/>
        <v>7131478.7786911149</v>
      </c>
      <c r="K677" s="115">
        <f t="shared" si="457"/>
        <v>1.2078327904477604E-2</v>
      </c>
      <c r="L677" s="141"/>
      <c r="M677" s="141"/>
      <c r="N677" s="103">
        <f t="shared" si="458"/>
        <v>0.46551042412962185</v>
      </c>
      <c r="O677" s="104">
        <f t="shared" si="459"/>
        <v>4.8986929643488393E-2</v>
      </c>
      <c r="P677" s="112"/>
      <c r="Q677" s="117">
        <f t="shared" si="465"/>
        <v>0.4655104241296219</v>
      </c>
      <c r="R677" s="162"/>
      <c r="T677" s="117">
        <f t="shared" si="460"/>
        <v>4.8986929643488428E-2</v>
      </c>
    </row>
    <row r="678" spans="1:20" s="99" customFormat="1" x14ac:dyDescent="0.2">
      <c r="B678" s="179" t="str">
        <f t="shared" si="461"/>
        <v>October</v>
      </c>
      <c r="C678" s="94">
        <v>14421579.75363831</v>
      </c>
      <c r="D678" s="114">
        <f t="shared" si="462"/>
        <v>1.2063120197741473E-2</v>
      </c>
      <c r="E678" s="95">
        <f t="shared" si="466"/>
        <v>13961254.033993073</v>
      </c>
      <c r="F678" s="115">
        <f t="shared" si="455"/>
        <v>1.2070888313727046E-2</v>
      </c>
      <c r="G678" s="95">
        <f t="shared" si="463"/>
        <v>13714699.535941266</v>
      </c>
      <c r="H678" s="115">
        <f t="shared" si="456"/>
        <v>1.2063120197741251E-2</v>
      </c>
      <c r="I678" s="112"/>
      <c r="J678" s="95">
        <f t="shared" si="464"/>
        <v>6884924.2806393066</v>
      </c>
      <c r="K678" s="115">
        <f t="shared" si="457"/>
        <v>1.2063120197741251E-2</v>
      </c>
      <c r="L678" s="141"/>
      <c r="M678" s="141"/>
      <c r="N678" s="103">
        <f t="shared" si="458"/>
        <v>0.47740430648052695</v>
      </c>
      <c r="O678" s="104">
        <f t="shared" si="459"/>
        <v>4.9015449747709605E-2</v>
      </c>
      <c r="P678" s="112"/>
      <c r="Q678" s="117">
        <f t="shared" si="465"/>
        <v>0.47740430648052701</v>
      </c>
      <c r="R678" s="162"/>
      <c r="T678" s="117">
        <f t="shared" si="460"/>
        <v>4.9015449747709543E-2</v>
      </c>
    </row>
    <row r="679" spans="1:20" s="99" customFormat="1" x14ac:dyDescent="0.2">
      <c r="B679" s="179" t="str">
        <f t="shared" si="461"/>
        <v>November</v>
      </c>
      <c r="C679" s="94">
        <v>12203664.107601393</v>
      </c>
      <c r="D679" s="114">
        <f t="shared" si="462"/>
        <v>1.2051421806319018E-2</v>
      </c>
      <c r="E679" s="95">
        <f t="shared" si="466"/>
        <v>12322566.08042671</v>
      </c>
      <c r="F679" s="115">
        <f t="shared" si="455"/>
        <v>1.2057957955348142E-2</v>
      </c>
      <c r="G679" s="95">
        <f t="shared" si="463"/>
        <v>11672154.614012877</v>
      </c>
      <c r="H679" s="115">
        <f t="shared" si="456"/>
        <v>1.2051421806319018E-2</v>
      </c>
      <c r="I679" s="112"/>
      <c r="J679" s="95">
        <f t="shared" si="464"/>
        <v>6234512.8142254744</v>
      </c>
      <c r="K679" s="115">
        <f t="shared" si="457"/>
        <v>1.2051421806319018E-2</v>
      </c>
      <c r="L679" s="141"/>
      <c r="M679" s="141"/>
      <c r="N679" s="103">
        <f t="shared" si="458"/>
        <v>0.51087220684336387</v>
      </c>
      <c r="O679" s="104">
        <f t="shared" si="459"/>
        <v>4.3553271288206873E-2</v>
      </c>
      <c r="P679" s="112"/>
      <c r="Q679" s="117">
        <f t="shared" si="465"/>
        <v>0.51087220684336387</v>
      </c>
      <c r="R679" s="162"/>
      <c r="T679" s="117">
        <f t="shared" si="460"/>
        <v>4.355327128820681E-2</v>
      </c>
    </row>
    <row r="680" spans="1:20" s="99" customFormat="1" x14ac:dyDescent="0.2">
      <c r="B680" s="179" t="str">
        <f t="shared" si="461"/>
        <v>December</v>
      </c>
      <c r="C680" s="94">
        <v>12543310.561997369</v>
      </c>
      <c r="D680" s="114">
        <f t="shared" si="462"/>
        <v>1.2034486980810222E-2</v>
      </c>
      <c r="E680" s="95">
        <f t="shared" si="466"/>
        <v>12196419.315571237</v>
      </c>
      <c r="F680" s="115">
        <f t="shared" si="455"/>
        <v>1.2043143580775961E-2</v>
      </c>
      <c r="G680" s="95">
        <f t="shared" si="463"/>
        <v>11943383.453062059</v>
      </c>
      <c r="H680" s="115">
        <f t="shared" si="456"/>
        <v>1.2034486980810222E-2</v>
      </c>
      <c r="I680" s="112"/>
      <c r="J680" s="95">
        <f t="shared" si="464"/>
        <v>5981476.9517162954</v>
      </c>
      <c r="K680" s="115">
        <f t="shared" si="457"/>
        <v>1.2034486980810222E-2</v>
      </c>
      <c r="L680" s="141"/>
      <c r="M680" s="141"/>
      <c r="N680" s="103">
        <f t="shared" si="458"/>
        <v>0.47686588976266392</v>
      </c>
      <c r="O680" s="104">
        <f t="shared" si="459"/>
        <v>4.7828450549005502E-2</v>
      </c>
      <c r="P680" s="112"/>
      <c r="Q680" s="117">
        <f t="shared" si="465"/>
        <v>0.47686588976266392</v>
      </c>
      <c r="R680" s="162"/>
      <c r="T680" s="117">
        <f t="shared" si="460"/>
        <v>4.7828450549005537E-2</v>
      </c>
    </row>
    <row r="681" spans="1:20" s="99" customFormat="1" x14ac:dyDescent="0.2">
      <c r="B681" s="179" t="str">
        <f t="shared" si="461"/>
        <v>TOTAL</v>
      </c>
      <c r="C681" s="144">
        <f>SUM(C669:C680)</f>
        <v>167361556.4221887</v>
      </c>
      <c r="D681" s="145">
        <f t="shared" si="462"/>
        <v>1.2094497101979185E-2</v>
      </c>
      <c r="E681" s="144">
        <f>SUM(E669:E680)</f>
        <v>159370433.79440606</v>
      </c>
      <c r="F681" s="146">
        <f>(E681/E667)-1</f>
        <v>1.2098307807868691E-2</v>
      </c>
      <c r="G681" s="144">
        <f>SUM(G669:G680)</f>
        <v>159441561.81170923</v>
      </c>
      <c r="H681" s="146">
        <f t="shared" si="456"/>
        <v>1.2094487681626021E-2</v>
      </c>
      <c r="I681" s="142"/>
      <c r="J681" s="147">
        <f>SUM(J669:J680)</f>
        <v>74932693.049975008</v>
      </c>
      <c r="K681" s="146">
        <f t="shared" si="457"/>
        <v>1.2092554232330022E-2</v>
      </c>
      <c r="L681" s="165"/>
      <c r="M681" s="156"/>
      <c r="N681" s="110">
        <f t="shared" si="458"/>
        <v>0.44772942276509847</v>
      </c>
      <c r="O681" s="127">
        <f>AVERAGE(O669:O680)</f>
        <v>4.7369385243249428E-2</v>
      </c>
      <c r="P681" s="142"/>
      <c r="Q681" s="148"/>
      <c r="R681" s="148"/>
      <c r="S681" s="142"/>
      <c r="T681" s="152">
        <f>AVERAGE(T669:T680)</f>
        <v>4.7369385243249428E-2</v>
      </c>
    </row>
    <row r="682" spans="1:20" s="99" customFormat="1" x14ac:dyDescent="0.2">
      <c r="D682" s="111"/>
    </row>
    <row r="683" spans="1:20" s="99" customFormat="1" x14ac:dyDescent="0.2">
      <c r="A683" s="99">
        <f>+A669+1</f>
        <v>2045</v>
      </c>
      <c r="B683" s="179" t="str">
        <f>+B669</f>
        <v>January</v>
      </c>
      <c r="C683" s="94">
        <v>12671381.62487947</v>
      </c>
      <c r="D683" s="114">
        <f>(C683/C669)-1</f>
        <v>1.2033600086239105E-2</v>
      </c>
      <c r="E683" s="95">
        <f>(G683+J680-J683)</f>
        <v>12855583.428050486</v>
      </c>
      <c r="F683" s="115">
        <f t="shared" ref="F683:F694" si="467">(E683/E669)-1</f>
        <v>1.2034012742496936E-2</v>
      </c>
      <c r="G683" s="95">
        <f>+(C683-(C683*T683))</f>
        <v>12031442.235108651</v>
      </c>
      <c r="H683" s="115">
        <f t="shared" ref="H683:H695" si="468">(G683/G669)-1</f>
        <v>1.2033600086239105E-2</v>
      </c>
      <c r="I683" s="112"/>
      <c r="J683" s="95">
        <f>+C683*Q683</f>
        <v>5157335.7587744612</v>
      </c>
      <c r="K683" s="115">
        <f t="shared" ref="K683:K695" si="469">(J683/J669)-1</f>
        <v>1.2033600086239327E-2</v>
      </c>
      <c r="L683" s="141"/>
      <c r="M683" s="141"/>
      <c r="N683" s="103">
        <f t="shared" ref="N683:N695" si="470">(J683/C683)</f>
        <v>0.40700658471593604</v>
      </c>
      <c r="O683" s="104">
        <f t="shared" ref="O683:O694" si="471">(C683-G683)/C683</f>
        <v>5.050273196052573E-2</v>
      </c>
      <c r="P683" s="112"/>
      <c r="Q683" s="117">
        <f>+Q669</f>
        <v>0.40700658471593604</v>
      </c>
      <c r="R683" s="162"/>
      <c r="T683" s="117">
        <f t="shared" ref="T683:T694" si="472">+T669</f>
        <v>5.0502731960525703E-2</v>
      </c>
    </row>
    <row r="684" spans="1:20" s="99" customFormat="1" x14ac:dyDescent="0.2">
      <c r="B684" s="179" t="str">
        <f t="shared" ref="B684:B695" si="473">+B670</f>
        <v>February</v>
      </c>
      <c r="C684" s="94">
        <v>11774622.291548293</v>
      </c>
      <c r="D684" s="114">
        <f t="shared" ref="D684:D695" si="474">(C684/C670)-1</f>
        <v>1.2026508790790702E-2</v>
      </c>
      <c r="E684" s="95">
        <f>(G684+J683-J684)</f>
        <v>11741133.993803173</v>
      </c>
      <c r="F684" s="115">
        <f t="shared" si="467"/>
        <v>1.2029623655838373E-2</v>
      </c>
      <c r="G684" s="95">
        <f t="shared" ref="G684:G694" si="475">+(C684-(C684*T684))</f>
        <v>11183538.173778614</v>
      </c>
      <c r="H684" s="115">
        <f t="shared" si="468"/>
        <v>1.2026508790790702E-2</v>
      </c>
      <c r="I684" s="112"/>
      <c r="J684" s="95">
        <f t="shared" ref="J684:J694" si="476">+C684*Q684</f>
        <v>4599739.938749902</v>
      </c>
      <c r="K684" s="115">
        <f t="shared" si="469"/>
        <v>1.2026508790790702E-2</v>
      </c>
      <c r="L684" s="141"/>
      <c r="M684" s="141"/>
      <c r="N684" s="103">
        <f t="shared" si="470"/>
        <v>0.39064861911125165</v>
      </c>
      <c r="O684" s="104">
        <f t="shared" si="471"/>
        <v>5.0199836829921358E-2</v>
      </c>
      <c r="P684" s="112"/>
      <c r="Q684" s="117">
        <f t="shared" ref="Q684:Q694" si="477">+Q670</f>
        <v>0.39064861911125159</v>
      </c>
      <c r="R684" s="162"/>
      <c r="T684" s="117">
        <f t="shared" si="472"/>
        <v>5.0199836829921421E-2</v>
      </c>
    </row>
    <row r="685" spans="1:20" s="99" customFormat="1" x14ac:dyDescent="0.2">
      <c r="B685" s="179" t="str">
        <f t="shared" si="473"/>
        <v>March</v>
      </c>
      <c r="C685" s="94">
        <v>12858682.677461745</v>
      </c>
      <c r="D685" s="114">
        <f t="shared" si="474"/>
        <v>1.2028045002162591E-2</v>
      </c>
      <c r="E685" s="95">
        <f t="shared" ref="E685:E694" si="478">(G685+J684-J685)</f>
        <v>11700660.787232064</v>
      </c>
      <c r="F685" s="115">
        <f t="shared" si="467"/>
        <v>1.202744108932019E-2</v>
      </c>
      <c r="G685" s="95">
        <f t="shared" si="475"/>
        <v>12224807.953920173</v>
      </c>
      <c r="H685" s="115">
        <f t="shared" si="468"/>
        <v>1.2028045002162591E-2</v>
      </c>
      <c r="I685" s="112"/>
      <c r="J685" s="95">
        <f t="shared" si="476"/>
        <v>5123887.105438008</v>
      </c>
      <c r="K685" s="115">
        <f t="shared" si="469"/>
        <v>1.2028045002162813E-2</v>
      </c>
      <c r="L685" s="141"/>
      <c r="M685" s="141"/>
      <c r="N685" s="103">
        <f t="shared" si="470"/>
        <v>0.39847682954483199</v>
      </c>
      <c r="O685" s="104">
        <f t="shared" si="471"/>
        <v>4.9295463574399144E-2</v>
      </c>
      <c r="P685" s="112"/>
      <c r="Q685" s="117">
        <f t="shared" si="477"/>
        <v>0.39847682954483199</v>
      </c>
      <c r="R685" s="162"/>
      <c r="T685" s="117">
        <f t="shared" si="472"/>
        <v>4.9295463574399137E-2</v>
      </c>
    </row>
    <row r="686" spans="1:20" s="99" customFormat="1" x14ac:dyDescent="0.2">
      <c r="B686" s="179" t="str">
        <f t="shared" si="473"/>
        <v>April</v>
      </c>
      <c r="C686" s="94">
        <v>13222734.425102275</v>
      </c>
      <c r="D686" s="114">
        <f t="shared" si="474"/>
        <v>1.2030392926455802E-2</v>
      </c>
      <c r="E686" s="95">
        <f t="shared" si="478"/>
        <v>11955558.175410312</v>
      </c>
      <c r="F686" s="115">
        <f t="shared" si="467"/>
        <v>1.2029386656837726E-2</v>
      </c>
      <c r="G686" s="95">
        <f t="shared" si="475"/>
        <v>12619017.078362294</v>
      </c>
      <c r="H686" s="115">
        <f t="shared" si="468"/>
        <v>1.2030392926455802E-2</v>
      </c>
      <c r="I686" s="112"/>
      <c r="J686" s="95">
        <f t="shared" si="476"/>
        <v>5787346.0083899898</v>
      </c>
      <c r="K686" s="115">
        <f t="shared" si="469"/>
        <v>1.2030392926455802E-2</v>
      </c>
      <c r="L686" s="141"/>
      <c r="M686" s="141"/>
      <c r="N686" s="103">
        <f t="shared" si="470"/>
        <v>0.43768148268963103</v>
      </c>
      <c r="O686" s="104">
        <f t="shared" si="471"/>
        <v>4.5657526448831455E-2</v>
      </c>
      <c r="P686" s="112"/>
      <c r="Q686" s="117">
        <f t="shared" si="477"/>
        <v>0.43768148268963103</v>
      </c>
      <c r="R686" s="162"/>
      <c r="T686" s="117">
        <f t="shared" si="472"/>
        <v>4.5657526448831441E-2</v>
      </c>
    </row>
    <row r="687" spans="1:20" s="99" customFormat="1" x14ac:dyDescent="0.2">
      <c r="B687" s="179" t="str">
        <f t="shared" si="473"/>
        <v>May</v>
      </c>
      <c r="C687" s="94">
        <v>14906673.207760224</v>
      </c>
      <c r="D687" s="114">
        <f t="shared" si="474"/>
        <v>1.2015082435324453E-2</v>
      </c>
      <c r="E687" s="95">
        <f t="shared" si="478"/>
        <v>13402479.000880662</v>
      </c>
      <c r="F687" s="115">
        <f t="shared" si="467"/>
        <v>1.2021693626289576E-2</v>
      </c>
      <c r="G687" s="95">
        <f t="shared" si="475"/>
        <v>14256968.817029804</v>
      </c>
      <c r="H687" s="115">
        <f t="shared" si="468"/>
        <v>1.2015082435324453E-2</v>
      </c>
      <c r="I687" s="112"/>
      <c r="J687" s="95">
        <f t="shared" si="476"/>
        <v>6641835.8245391324</v>
      </c>
      <c r="K687" s="115">
        <f t="shared" si="469"/>
        <v>1.2015082435324453E-2</v>
      </c>
      <c r="L687" s="141"/>
      <c r="M687" s="141"/>
      <c r="N687" s="103">
        <f t="shared" si="470"/>
        <v>0.44556124173175521</v>
      </c>
      <c r="O687" s="104">
        <f t="shared" si="471"/>
        <v>4.3584801362130374E-2</v>
      </c>
      <c r="P687" s="112"/>
      <c r="Q687" s="117">
        <f t="shared" si="477"/>
        <v>0.44556124173175526</v>
      </c>
      <c r="R687" s="162"/>
      <c r="T687" s="117">
        <f t="shared" si="472"/>
        <v>4.3584801362130311E-2</v>
      </c>
    </row>
    <row r="688" spans="1:20" s="99" customFormat="1" x14ac:dyDescent="0.2">
      <c r="B688" s="179" t="str">
        <f t="shared" si="473"/>
        <v>June</v>
      </c>
      <c r="C688" s="94">
        <v>15550315.000553446</v>
      </c>
      <c r="D688" s="114">
        <f t="shared" si="474"/>
        <v>1.2001411559406483E-2</v>
      </c>
      <c r="E688" s="95">
        <f t="shared" si="478"/>
        <v>14547642.606323978</v>
      </c>
      <c r="F688" s="115">
        <f t="shared" si="467"/>
        <v>1.2007653054973977E-2</v>
      </c>
      <c r="G688" s="95">
        <f t="shared" si="475"/>
        <v>14863228.581593188</v>
      </c>
      <c r="H688" s="115">
        <f t="shared" si="468"/>
        <v>1.2001411559406483E-2</v>
      </c>
      <c r="I688" s="112"/>
      <c r="J688" s="95">
        <f t="shared" si="476"/>
        <v>6957421.7998083401</v>
      </c>
      <c r="K688" s="115">
        <f t="shared" si="469"/>
        <v>1.2001411559406483E-2</v>
      </c>
      <c r="L688" s="141"/>
      <c r="M688" s="141"/>
      <c r="N688" s="103">
        <f t="shared" si="470"/>
        <v>0.44741356040444974</v>
      </c>
      <c r="O688" s="104">
        <f t="shared" si="471"/>
        <v>4.4184726736133932E-2</v>
      </c>
      <c r="P688" s="112"/>
      <c r="Q688" s="117">
        <f t="shared" si="477"/>
        <v>0.44741356040444974</v>
      </c>
      <c r="R688" s="162"/>
      <c r="T688" s="117">
        <f t="shared" si="472"/>
        <v>4.4184726736133953E-2</v>
      </c>
    </row>
    <row r="689" spans="1:20" s="99" customFormat="1" x14ac:dyDescent="0.2">
      <c r="B689" s="179" t="str">
        <f t="shared" si="473"/>
        <v>July</v>
      </c>
      <c r="C689" s="94">
        <v>16481609.992166055</v>
      </c>
      <c r="D689" s="114">
        <f t="shared" si="474"/>
        <v>1.1984433260674887E-2</v>
      </c>
      <c r="E689" s="95">
        <f t="shared" si="478"/>
        <v>15360885.843956538</v>
      </c>
      <c r="F689" s="115">
        <f t="shared" si="467"/>
        <v>1.1992123188374615E-2</v>
      </c>
      <c r="G689" s="95">
        <f t="shared" si="475"/>
        <v>15714606.349949675</v>
      </c>
      <c r="H689" s="115">
        <f t="shared" si="468"/>
        <v>1.1984433260674887E-2</v>
      </c>
      <c r="I689" s="112"/>
      <c r="J689" s="95">
        <f t="shared" si="476"/>
        <v>7311142.3058014782</v>
      </c>
      <c r="K689" s="115">
        <f t="shared" si="469"/>
        <v>1.1984433260674887E-2</v>
      </c>
      <c r="L689" s="141"/>
      <c r="M689" s="141"/>
      <c r="N689" s="103">
        <f t="shared" si="470"/>
        <v>0.44359393950448828</v>
      </c>
      <c r="O689" s="104">
        <f t="shared" si="471"/>
        <v>4.653693677868536E-2</v>
      </c>
      <c r="P689" s="112"/>
      <c r="Q689" s="117">
        <f t="shared" si="477"/>
        <v>0.44359393950448822</v>
      </c>
      <c r="R689" s="162"/>
      <c r="T689" s="117">
        <f t="shared" si="472"/>
        <v>4.6536936778685332E-2</v>
      </c>
    </row>
    <row r="690" spans="1:20" s="99" customFormat="1" x14ac:dyDescent="0.2">
      <c r="B690" s="179" t="str">
        <f t="shared" si="473"/>
        <v>August</v>
      </c>
      <c r="C690" s="94">
        <v>16762958.945503863</v>
      </c>
      <c r="D690" s="114">
        <f t="shared" si="474"/>
        <v>1.1983151419020066E-2</v>
      </c>
      <c r="E690" s="95">
        <f t="shared" si="478"/>
        <v>15544795.787007093</v>
      </c>
      <c r="F690" s="115">
        <f t="shared" si="467"/>
        <v>1.1983754303779293E-2</v>
      </c>
      <c r="G690" s="95">
        <f t="shared" si="475"/>
        <v>15940123.994752051</v>
      </c>
      <c r="H690" s="115">
        <f t="shared" si="468"/>
        <v>1.1983151419019844E-2</v>
      </c>
      <c r="I690" s="112"/>
      <c r="J690" s="95">
        <f t="shared" si="476"/>
        <v>7706470.513546438</v>
      </c>
      <c r="K690" s="115">
        <f t="shared" si="469"/>
        <v>1.1983151419020066E-2</v>
      </c>
      <c r="L690" s="141"/>
      <c r="M690" s="141"/>
      <c r="N690" s="103">
        <f t="shared" si="470"/>
        <v>0.45973211165165184</v>
      </c>
      <c r="O690" s="104">
        <f t="shared" si="471"/>
        <v>4.9086497999955486E-2</v>
      </c>
      <c r="P690" s="112"/>
      <c r="Q690" s="117">
        <f t="shared" si="477"/>
        <v>0.45973211165165184</v>
      </c>
      <c r="R690" s="162"/>
      <c r="T690" s="117">
        <f t="shared" si="472"/>
        <v>4.9086497999955465E-2</v>
      </c>
    </row>
    <row r="691" spans="1:20" s="99" customFormat="1" x14ac:dyDescent="0.2">
      <c r="B691" s="179" t="str">
        <f t="shared" si="473"/>
        <v>September</v>
      </c>
      <c r="C691" s="94">
        <v>15503191.339852428</v>
      </c>
      <c r="D691" s="114">
        <f t="shared" si="474"/>
        <v>1.1977655678020227E-2</v>
      </c>
      <c r="E691" s="95">
        <f t="shared" si="478"/>
        <v>15233310.934006592</v>
      </c>
      <c r="F691" s="115">
        <f t="shared" si="467"/>
        <v>1.1980435943748535E-2</v>
      </c>
      <c r="G691" s="95">
        <f t="shared" si="475"/>
        <v>14743737.596437538</v>
      </c>
      <c r="H691" s="115">
        <f t="shared" si="468"/>
        <v>1.1977655678020005E-2</v>
      </c>
      <c r="I691" s="112"/>
      <c r="J691" s="95">
        <f t="shared" si="476"/>
        <v>7216897.1759773847</v>
      </c>
      <c r="K691" s="115">
        <f t="shared" si="469"/>
        <v>1.1977655678020227E-2</v>
      </c>
      <c r="L691" s="141"/>
      <c r="M691" s="141"/>
      <c r="N691" s="103">
        <f t="shared" si="470"/>
        <v>0.4655104241296219</v>
      </c>
      <c r="O691" s="104">
        <f t="shared" si="471"/>
        <v>4.8986929643488428E-2</v>
      </c>
      <c r="P691" s="112"/>
      <c r="Q691" s="117">
        <f t="shared" si="477"/>
        <v>0.4655104241296219</v>
      </c>
      <c r="R691" s="162"/>
      <c r="T691" s="117">
        <f t="shared" si="472"/>
        <v>4.8986929643488428E-2</v>
      </c>
    </row>
    <row r="692" spans="1:20" s="99" customFormat="1" x14ac:dyDescent="0.2">
      <c r="B692" s="179" t="str">
        <f t="shared" si="473"/>
        <v>October</v>
      </c>
      <c r="C692" s="94">
        <v>14594098.929777617</v>
      </c>
      <c r="D692" s="114">
        <f t="shared" si="474"/>
        <v>1.19625713053928E-2</v>
      </c>
      <c r="E692" s="95">
        <f t="shared" si="478"/>
        <v>14128374.104770698</v>
      </c>
      <c r="F692" s="115">
        <f t="shared" si="467"/>
        <v>1.197027647879767E-2</v>
      </c>
      <c r="G692" s="95">
        <f t="shared" si="475"/>
        <v>13878762.607071999</v>
      </c>
      <c r="H692" s="115">
        <f t="shared" si="468"/>
        <v>1.19625713053928E-2</v>
      </c>
      <c r="I692" s="112"/>
      <c r="J692" s="95">
        <f t="shared" si="476"/>
        <v>6967285.6782786846</v>
      </c>
      <c r="K692" s="115">
        <f t="shared" si="469"/>
        <v>1.19625713053928E-2</v>
      </c>
      <c r="L692" s="141"/>
      <c r="M692" s="141"/>
      <c r="N692" s="103">
        <f t="shared" si="470"/>
        <v>0.47740430648052701</v>
      </c>
      <c r="O692" s="104">
        <f t="shared" si="471"/>
        <v>4.9015449747709598E-2</v>
      </c>
      <c r="P692" s="112"/>
      <c r="Q692" s="117">
        <f t="shared" si="477"/>
        <v>0.47740430648052701</v>
      </c>
      <c r="R692" s="162"/>
      <c r="T692" s="117">
        <f t="shared" si="472"/>
        <v>4.9015449747709543E-2</v>
      </c>
    </row>
    <row r="693" spans="1:20" s="99" customFormat="1" x14ac:dyDescent="0.2">
      <c r="B693" s="179" t="str">
        <f t="shared" si="473"/>
        <v>November</v>
      </c>
      <c r="C693" s="94">
        <v>12349515.768519159</v>
      </c>
      <c r="D693" s="114">
        <f t="shared" si="474"/>
        <v>1.195146471025188E-2</v>
      </c>
      <c r="E693" s="95">
        <f t="shared" si="478"/>
        <v>12469915.262143239</v>
      </c>
      <c r="F693" s="115">
        <f t="shared" si="467"/>
        <v>1.195767024131289E-2</v>
      </c>
      <c r="G693" s="95">
        <f t="shared" si="475"/>
        <v>11811653.957974857</v>
      </c>
      <c r="H693" s="115">
        <f t="shared" si="468"/>
        <v>1.1951464710252102E-2</v>
      </c>
      <c r="I693" s="112"/>
      <c r="J693" s="95">
        <f t="shared" si="476"/>
        <v>6309024.3741103038</v>
      </c>
      <c r="K693" s="115">
        <f t="shared" si="469"/>
        <v>1.195146471025188E-2</v>
      </c>
      <c r="L693" s="141"/>
      <c r="M693" s="141"/>
      <c r="N693" s="103">
        <f t="shared" si="470"/>
        <v>0.51087220684336387</v>
      </c>
      <c r="O693" s="104">
        <f t="shared" si="471"/>
        <v>4.3553271288206803E-2</v>
      </c>
      <c r="P693" s="112"/>
      <c r="Q693" s="117">
        <f t="shared" si="477"/>
        <v>0.51087220684336387</v>
      </c>
      <c r="R693" s="162"/>
      <c r="T693" s="117">
        <f t="shared" si="472"/>
        <v>4.355327128820681E-2</v>
      </c>
    </row>
    <row r="694" spans="1:20" s="99" customFormat="1" x14ac:dyDescent="0.2">
      <c r="B694" s="179" t="str">
        <f t="shared" si="473"/>
        <v>December</v>
      </c>
      <c r="C694" s="94">
        <v>12693006.411890967</v>
      </c>
      <c r="D694" s="114">
        <f t="shared" si="474"/>
        <v>1.1934317431885333E-2</v>
      </c>
      <c r="E694" s="95">
        <f t="shared" si="478"/>
        <v>12342082.160142349</v>
      </c>
      <c r="F694" s="115">
        <f t="shared" si="467"/>
        <v>1.1943082703391728E-2</v>
      </c>
      <c r="G694" s="95">
        <f t="shared" si="475"/>
        <v>12085919.58240163</v>
      </c>
      <c r="H694" s="115">
        <f t="shared" si="468"/>
        <v>1.1934317431885333E-2</v>
      </c>
      <c r="I694" s="112"/>
      <c r="J694" s="95">
        <f t="shared" si="476"/>
        <v>6052861.7963695843</v>
      </c>
      <c r="K694" s="115">
        <f t="shared" si="469"/>
        <v>1.1934317431885555E-2</v>
      </c>
      <c r="L694" s="141"/>
      <c r="M694" s="141"/>
      <c r="N694" s="103">
        <f t="shared" si="470"/>
        <v>0.47686588976266392</v>
      </c>
      <c r="O694" s="104">
        <f t="shared" si="471"/>
        <v>4.7828450549005537E-2</v>
      </c>
      <c r="P694" s="112"/>
      <c r="Q694" s="117">
        <f t="shared" si="477"/>
        <v>0.47686588976266392</v>
      </c>
      <c r="R694" s="162"/>
      <c r="T694" s="117">
        <f t="shared" si="472"/>
        <v>4.7828450549005537E-2</v>
      </c>
    </row>
    <row r="695" spans="1:20" s="99" customFormat="1" x14ac:dyDescent="0.2">
      <c r="B695" s="179" t="str">
        <f t="shared" si="473"/>
        <v>TOTAL</v>
      </c>
      <c r="C695" s="144">
        <f>SUM(C683:C694)</f>
        <v>169368790.61501554</v>
      </c>
      <c r="D695" s="145">
        <f t="shared" si="474"/>
        <v>1.1993400609655813E-2</v>
      </c>
      <c r="E695" s="144">
        <f>SUM(E683:E694)</f>
        <v>161282422.08372718</v>
      </c>
      <c r="F695" s="146">
        <f>(E695/E681)-1</f>
        <v>1.1997132992608073E-2</v>
      </c>
      <c r="G695" s="144">
        <f>SUM(G683:G694)</f>
        <v>161353806.92838049</v>
      </c>
      <c r="H695" s="146">
        <f t="shared" si="468"/>
        <v>1.1993391779048901E-2</v>
      </c>
      <c r="I695" s="142"/>
      <c r="J695" s="147">
        <f>SUM(J683:J694)</f>
        <v>75831248.279783711</v>
      </c>
      <c r="K695" s="146">
        <f t="shared" si="469"/>
        <v>1.1991497879429325E-2</v>
      </c>
      <c r="L695" s="165"/>
      <c r="M695" s="156"/>
      <c r="N695" s="110">
        <f t="shared" si="470"/>
        <v>0.4477285809529824</v>
      </c>
      <c r="O695" s="127">
        <f>AVERAGE(O683:O694)</f>
        <v>4.7369385243249441E-2</v>
      </c>
      <c r="P695" s="142"/>
      <c r="Q695" s="148"/>
      <c r="R695" s="148"/>
      <c r="S695" s="142"/>
      <c r="T695" s="152">
        <f>AVERAGE(T683:T694)</f>
        <v>4.7369385243249428E-2</v>
      </c>
    </row>
    <row r="696" spans="1:20" s="99" customFormat="1" x14ac:dyDescent="0.2">
      <c r="D696" s="111"/>
    </row>
    <row r="697" spans="1:20" s="99" customFormat="1" x14ac:dyDescent="0.2">
      <c r="A697" s="99">
        <f>+A683+1</f>
        <v>2046</v>
      </c>
      <c r="B697" s="179" t="str">
        <f>+B683</f>
        <v>January</v>
      </c>
      <c r="C697" s="94">
        <v>12822593.290181164</v>
      </c>
      <c r="D697" s="114">
        <f>(C697/C683)-1</f>
        <v>1.1933321067751468E-2</v>
      </c>
      <c r="E697" s="95">
        <f>(G697+J694-J697)</f>
        <v>13008999.192339782</v>
      </c>
      <c r="F697" s="115">
        <f t="shared" ref="F697:F708" si="479">(E697/E683)-1</f>
        <v>1.1933784658465729E-2</v>
      </c>
      <c r="G697" s="95">
        <f>+(C697-(C697*T697))</f>
        <v>12175017.298208309</v>
      </c>
      <c r="H697" s="115">
        <f t="shared" ref="H697:H709" si="480">(G697/G683)-1</f>
        <v>1.1933321067751468E-2</v>
      </c>
      <c r="I697" s="112"/>
      <c r="J697" s="95">
        <f>+C697*Q697</f>
        <v>5218879.9022381129</v>
      </c>
      <c r="K697" s="115">
        <f t="shared" ref="K697:K709" si="481">(J697/J683)-1</f>
        <v>1.1933321067751468E-2</v>
      </c>
      <c r="L697" s="141"/>
      <c r="M697" s="141"/>
      <c r="N697" s="103">
        <f t="shared" ref="N697:N709" si="482">(J697/C697)</f>
        <v>0.40700658471593604</v>
      </c>
      <c r="O697" s="104">
        <f t="shared" ref="O697:O708" si="483">(C697-G697)/C697</f>
        <v>5.0502731960525675E-2</v>
      </c>
      <c r="P697" s="112"/>
      <c r="Q697" s="117">
        <f>+Q683</f>
        <v>0.40700658471593604</v>
      </c>
      <c r="R697" s="162"/>
      <c r="T697" s="117">
        <f t="shared" ref="T697:T708" si="484">+T683</f>
        <v>5.0502731960525703E-2</v>
      </c>
    </row>
    <row r="698" spans="1:20" s="99" customFormat="1" x14ac:dyDescent="0.2">
      <c r="B698" s="179" t="str">
        <f t="shared" ref="B698:B709" si="485">+B684</f>
        <v>February</v>
      </c>
      <c r="C698" s="94">
        <v>11915054.090219671</v>
      </c>
      <c r="D698" s="114">
        <f t="shared" ref="D698:D709" si="486">(C698/C684)-1</f>
        <v>1.1926649976040204E-2</v>
      </c>
      <c r="E698" s="95">
        <f>(G698+J697-J698)</f>
        <v>11881200.794328885</v>
      </c>
      <c r="F698" s="115">
        <f t="shared" si="479"/>
        <v>1.1929580277308505E-2</v>
      </c>
      <c r="G698" s="95">
        <f t="shared" ref="G698:G708" si="487">+(C698-(C698*T698))</f>
        <v>11316920.319070956</v>
      </c>
      <c r="H698" s="115">
        <f t="shared" si="480"/>
        <v>1.1926649976040204E-2</v>
      </c>
      <c r="I698" s="112"/>
      <c r="J698" s="95">
        <f t="shared" ref="J698:J708" si="488">+C698*Q698</f>
        <v>4654599.4269801844</v>
      </c>
      <c r="K698" s="115">
        <f t="shared" si="481"/>
        <v>1.1926649976040204E-2</v>
      </c>
      <c r="L698" s="141"/>
      <c r="M698" s="141"/>
      <c r="N698" s="103">
        <f t="shared" si="482"/>
        <v>0.39064861911125159</v>
      </c>
      <c r="O698" s="104">
        <f t="shared" si="483"/>
        <v>5.0199836829921407E-2</v>
      </c>
      <c r="P698" s="112"/>
      <c r="Q698" s="117">
        <f t="shared" ref="Q698:Q708" si="489">+Q684</f>
        <v>0.39064861911125159</v>
      </c>
      <c r="R698" s="162"/>
      <c r="T698" s="117">
        <f t="shared" si="484"/>
        <v>5.0199836829921421E-2</v>
      </c>
    </row>
    <row r="699" spans="1:20" s="99" customFormat="1" x14ac:dyDescent="0.2">
      <c r="B699" s="179" t="str">
        <f t="shared" si="485"/>
        <v>March</v>
      </c>
      <c r="C699" s="94">
        <v>13012070.548107456</v>
      </c>
      <c r="D699" s="114">
        <f t="shared" si="486"/>
        <v>1.1928739085735662E-2</v>
      </c>
      <c r="E699" s="95">
        <f t="shared" ref="E699:E708" si="490">(G699+J698-J699)</f>
        <v>11840225.307532353</v>
      </c>
      <c r="F699" s="115">
        <f t="shared" si="479"/>
        <v>1.1927917819187117E-2</v>
      </c>
      <c r="G699" s="95">
        <f t="shared" si="487"/>
        <v>12370634.498375714</v>
      </c>
      <c r="H699" s="115">
        <f t="shared" si="480"/>
        <v>1.1928739085735884E-2</v>
      </c>
      <c r="I699" s="112"/>
      <c r="J699" s="95">
        <f t="shared" si="488"/>
        <v>5185008.617823543</v>
      </c>
      <c r="K699" s="115">
        <f t="shared" si="481"/>
        <v>1.1928739085735662E-2</v>
      </c>
      <c r="L699" s="141"/>
      <c r="M699" s="141"/>
      <c r="N699" s="103">
        <f t="shared" si="482"/>
        <v>0.39847682954483193</v>
      </c>
      <c r="O699" s="104">
        <f t="shared" si="483"/>
        <v>4.9295463574399109E-2</v>
      </c>
      <c r="P699" s="112"/>
      <c r="Q699" s="117">
        <f t="shared" si="489"/>
        <v>0.39847682954483199</v>
      </c>
      <c r="R699" s="162"/>
      <c r="T699" s="117">
        <f t="shared" si="484"/>
        <v>4.9295463574399137E-2</v>
      </c>
    </row>
    <row r="700" spans="1:20" s="99" customFormat="1" x14ac:dyDescent="0.2">
      <c r="B700" s="179" t="str">
        <f t="shared" si="485"/>
        <v>April</v>
      </c>
      <c r="C700" s="94">
        <v>13380501.351087946</v>
      </c>
      <c r="D700" s="114">
        <f t="shared" si="486"/>
        <v>1.1931490183011206E-2</v>
      </c>
      <c r="E700" s="95">
        <f t="shared" si="490"/>
        <v>12098191.704100784</v>
      </c>
      <c r="F700" s="115">
        <f t="shared" si="479"/>
        <v>1.1930311123727888E-2</v>
      </c>
      <c r="G700" s="95">
        <f t="shared" si="487"/>
        <v>12769580.756752023</v>
      </c>
      <c r="H700" s="115">
        <f t="shared" si="480"/>
        <v>1.1931490183011206E-2</v>
      </c>
      <c r="I700" s="112"/>
      <c r="J700" s="95">
        <f t="shared" si="488"/>
        <v>5856397.6704747835</v>
      </c>
      <c r="K700" s="115">
        <f t="shared" si="481"/>
        <v>1.1931490183011206E-2</v>
      </c>
      <c r="L700" s="141"/>
      <c r="M700" s="141"/>
      <c r="N700" s="103">
        <f t="shared" si="482"/>
        <v>0.43768148268963103</v>
      </c>
      <c r="O700" s="104">
        <f t="shared" si="483"/>
        <v>4.5657526448831455E-2</v>
      </c>
      <c r="P700" s="112"/>
      <c r="Q700" s="117">
        <f t="shared" si="489"/>
        <v>0.43768148268963103</v>
      </c>
      <c r="R700" s="162"/>
      <c r="T700" s="117">
        <f t="shared" si="484"/>
        <v>4.5657526448831441E-2</v>
      </c>
    </row>
    <row r="701" spans="1:20" s="99" customFormat="1" x14ac:dyDescent="0.2">
      <c r="B701" s="179" t="str">
        <f t="shared" si="485"/>
        <v>May</v>
      </c>
      <c r="C701" s="94">
        <v>15084298.672189921</v>
      </c>
      <c r="D701" s="114">
        <f t="shared" si="486"/>
        <v>1.191583540834773E-2</v>
      </c>
      <c r="E701" s="95">
        <f t="shared" si="490"/>
        <v>13562271.334316652</v>
      </c>
      <c r="F701" s="115">
        <f t="shared" si="479"/>
        <v>1.1922595321767648E-2</v>
      </c>
      <c r="G701" s="95">
        <f t="shared" si="487"/>
        <v>14426852.510875478</v>
      </c>
      <c r="H701" s="115">
        <f t="shared" si="480"/>
        <v>1.191583540834773E-2</v>
      </c>
      <c r="I701" s="112"/>
      <c r="J701" s="95">
        <f t="shared" si="488"/>
        <v>6720978.8470336087</v>
      </c>
      <c r="K701" s="115">
        <f t="shared" si="481"/>
        <v>1.191583540834773E-2</v>
      </c>
      <c r="L701" s="141"/>
      <c r="M701" s="141"/>
      <c r="N701" s="103">
        <f t="shared" si="482"/>
        <v>0.44556124173175526</v>
      </c>
      <c r="O701" s="104">
        <f t="shared" si="483"/>
        <v>4.3584801362130249E-2</v>
      </c>
      <c r="P701" s="112"/>
      <c r="Q701" s="117">
        <f t="shared" si="489"/>
        <v>0.44556124173175526</v>
      </c>
      <c r="R701" s="162"/>
      <c r="T701" s="117">
        <f t="shared" si="484"/>
        <v>4.3584801362130311E-2</v>
      </c>
    </row>
    <row r="702" spans="1:20" s="99" customFormat="1" x14ac:dyDescent="0.2">
      <c r="B702" s="179" t="str">
        <f t="shared" si="485"/>
        <v>June</v>
      </c>
      <c r="C702" s="94">
        <v>15735400.292826559</v>
      </c>
      <c r="D702" s="114">
        <f t="shared" si="486"/>
        <v>1.1902350033843545E-2</v>
      </c>
      <c r="E702" s="95">
        <f t="shared" si="490"/>
        <v>14720883.308435194</v>
      </c>
      <c r="F702" s="115">
        <f t="shared" si="479"/>
        <v>1.1908506883163916E-2</v>
      </c>
      <c r="G702" s="95">
        <f t="shared" si="487"/>
        <v>15040135.930804336</v>
      </c>
      <c r="H702" s="115">
        <f t="shared" si="480"/>
        <v>1.1902350033843545E-2</v>
      </c>
      <c r="I702" s="112"/>
      <c r="J702" s="95">
        <f t="shared" si="488"/>
        <v>7040231.4694027519</v>
      </c>
      <c r="K702" s="115">
        <f t="shared" si="481"/>
        <v>1.1902350033843323E-2</v>
      </c>
      <c r="L702" s="141"/>
      <c r="M702" s="141"/>
      <c r="N702" s="103">
        <f t="shared" si="482"/>
        <v>0.44741356040444974</v>
      </c>
      <c r="O702" s="104">
        <f t="shared" si="483"/>
        <v>4.4184726736133904E-2</v>
      </c>
      <c r="P702" s="112"/>
      <c r="Q702" s="117">
        <f t="shared" si="489"/>
        <v>0.44741356040444974</v>
      </c>
      <c r="R702" s="162"/>
      <c r="T702" s="117">
        <f t="shared" si="484"/>
        <v>4.4184726736133953E-2</v>
      </c>
    </row>
    <row r="703" spans="1:20" s="99" customFormat="1" x14ac:dyDescent="0.2">
      <c r="B703" s="179" t="str">
        <f t="shared" si="485"/>
        <v>July</v>
      </c>
      <c r="C703" s="94">
        <v>16677494.732338421</v>
      </c>
      <c r="D703" s="114">
        <f t="shared" si="486"/>
        <v>1.1885048867523951E-2</v>
      </c>
      <c r="E703" s="95">
        <f t="shared" si="490"/>
        <v>15543571.094372133</v>
      </c>
      <c r="F703" s="115">
        <f t="shared" si="479"/>
        <v>1.1892885102552153E-2</v>
      </c>
      <c r="G703" s="95">
        <f t="shared" si="487"/>
        <v>15901375.214352731</v>
      </c>
      <c r="H703" s="115">
        <f t="shared" si="480"/>
        <v>1.1885048867524173E-2</v>
      </c>
      <c r="I703" s="112"/>
      <c r="J703" s="95">
        <f t="shared" si="488"/>
        <v>7398035.5893833507</v>
      </c>
      <c r="K703" s="115">
        <f t="shared" si="481"/>
        <v>1.1885048867523951E-2</v>
      </c>
      <c r="L703" s="141"/>
      <c r="M703" s="141"/>
      <c r="N703" s="103">
        <f t="shared" si="482"/>
        <v>0.44359393950448822</v>
      </c>
      <c r="O703" s="104">
        <f t="shared" si="483"/>
        <v>4.6536936778685312E-2</v>
      </c>
      <c r="P703" s="112"/>
      <c r="Q703" s="117">
        <f t="shared" si="489"/>
        <v>0.44359393950448822</v>
      </c>
      <c r="R703" s="162"/>
      <c r="T703" s="117">
        <f t="shared" si="484"/>
        <v>4.6536936778685332E-2</v>
      </c>
    </row>
    <row r="704" spans="1:20" s="99" customFormat="1" x14ac:dyDescent="0.2">
      <c r="B704" s="179" t="str">
        <f t="shared" si="485"/>
        <v>August</v>
      </c>
      <c r="C704" s="94">
        <v>16962171.384918854</v>
      </c>
      <c r="D704" s="114">
        <f t="shared" si="486"/>
        <v>1.1884085623703244E-2</v>
      </c>
      <c r="E704" s="95">
        <f t="shared" si="490"/>
        <v>15729538.513555516</v>
      </c>
      <c r="F704" s="115">
        <f t="shared" si="479"/>
        <v>1.1884538663598176E-2</v>
      </c>
      <c r="G704" s="95">
        <f t="shared" si="487"/>
        <v>16129557.793158133</v>
      </c>
      <c r="H704" s="115">
        <f t="shared" si="480"/>
        <v>1.1884085623703244E-2</v>
      </c>
      <c r="I704" s="112"/>
      <c r="J704" s="95">
        <f t="shared" si="488"/>
        <v>7798054.8689859686</v>
      </c>
      <c r="K704" s="115">
        <f t="shared" si="481"/>
        <v>1.1884085623703244E-2</v>
      </c>
      <c r="L704" s="141"/>
      <c r="M704" s="141"/>
      <c r="N704" s="103">
        <f t="shared" si="482"/>
        <v>0.45973211165165184</v>
      </c>
      <c r="O704" s="104">
        <f t="shared" si="483"/>
        <v>4.9086497999955458E-2</v>
      </c>
      <c r="P704" s="112"/>
      <c r="Q704" s="117">
        <f t="shared" si="489"/>
        <v>0.45973211165165184</v>
      </c>
      <c r="R704" s="162"/>
      <c r="T704" s="117">
        <f t="shared" si="484"/>
        <v>4.9086497999955465E-2</v>
      </c>
    </row>
    <row r="705" spans="1:20" s="99" customFormat="1" x14ac:dyDescent="0.2">
      <c r="B705" s="179" t="str">
        <f t="shared" si="485"/>
        <v>September</v>
      </c>
      <c r="C705" s="94">
        <v>15687354.584476767</v>
      </c>
      <c r="D705" s="114">
        <f t="shared" si="486"/>
        <v>1.1879053840413434E-2</v>
      </c>
      <c r="E705" s="95">
        <f t="shared" si="490"/>
        <v>15414307.032048967</v>
      </c>
      <c r="F705" s="115">
        <f t="shared" si="479"/>
        <v>1.188159939926936E-2</v>
      </c>
      <c r="G705" s="95">
        <f t="shared" si="487"/>
        <v>14918879.249154547</v>
      </c>
      <c r="H705" s="115">
        <f t="shared" si="480"/>
        <v>1.1879053840413434E-2</v>
      </c>
      <c r="I705" s="112"/>
      <c r="J705" s="95">
        <f t="shared" si="488"/>
        <v>7302627.0860915482</v>
      </c>
      <c r="K705" s="115">
        <f t="shared" si="481"/>
        <v>1.1879053840413434E-2</v>
      </c>
      <c r="L705" s="141"/>
      <c r="M705" s="141"/>
      <c r="N705" s="103">
        <f t="shared" si="482"/>
        <v>0.4655104241296219</v>
      </c>
      <c r="O705" s="104">
        <f t="shared" si="483"/>
        <v>4.8986929643488483E-2</v>
      </c>
      <c r="P705" s="112"/>
      <c r="Q705" s="117">
        <f t="shared" si="489"/>
        <v>0.4655104241296219</v>
      </c>
      <c r="R705" s="162"/>
      <c r="T705" s="117">
        <f t="shared" si="484"/>
        <v>4.8986929643488428E-2</v>
      </c>
    </row>
    <row r="706" spans="1:20" s="99" customFormat="1" x14ac:dyDescent="0.2">
      <c r="B706" s="179" t="str">
        <f t="shared" si="485"/>
        <v>October</v>
      </c>
      <c r="C706" s="94">
        <v>14767244.588434882</v>
      </c>
      <c r="D706" s="114">
        <f t="shared" si="486"/>
        <v>1.1864086949827435E-2</v>
      </c>
      <c r="E706" s="95">
        <f t="shared" si="490"/>
        <v>14296102.378119795</v>
      </c>
      <c r="F706" s="115">
        <f t="shared" si="479"/>
        <v>1.1871732168562854E-2</v>
      </c>
      <c r="G706" s="95">
        <f t="shared" si="487"/>
        <v>14043421.453398317</v>
      </c>
      <c r="H706" s="115">
        <f t="shared" si="480"/>
        <v>1.1864086949827657E-2</v>
      </c>
      <c r="I706" s="112"/>
      <c r="J706" s="95">
        <f t="shared" si="488"/>
        <v>7049946.1613700707</v>
      </c>
      <c r="K706" s="115">
        <f t="shared" si="481"/>
        <v>1.1864086949827435E-2</v>
      </c>
      <c r="L706" s="141"/>
      <c r="M706" s="141"/>
      <c r="N706" s="103">
        <f t="shared" si="482"/>
        <v>0.47740430648052701</v>
      </c>
      <c r="O706" s="104">
        <f t="shared" si="483"/>
        <v>4.9015449747709522E-2</v>
      </c>
      <c r="P706" s="112"/>
      <c r="Q706" s="117">
        <f t="shared" si="489"/>
        <v>0.47740430648052701</v>
      </c>
      <c r="R706" s="162"/>
      <c r="T706" s="117">
        <f t="shared" si="484"/>
        <v>4.9015449747709543E-2</v>
      </c>
    </row>
    <row r="707" spans="1:20" s="99" customFormat="1" x14ac:dyDescent="0.2">
      <c r="B707" s="179" t="str">
        <f t="shared" si="485"/>
        <v>November</v>
      </c>
      <c r="C707" s="94">
        <v>12495901.505259644</v>
      </c>
      <c r="D707" s="114">
        <f t="shared" si="486"/>
        <v>1.1853560858932299E-2</v>
      </c>
      <c r="E707" s="95">
        <f t="shared" si="490"/>
        <v>12617801.499891125</v>
      </c>
      <c r="F707" s="115">
        <f t="shared" si="479"/>
        <v>1.1859442076310289E-2</v>
      </c>
      <c r="G707" s="95">
        <f t="shared" si="487"/>
        <v>11951664.117010359</v>
      </c>
      <c r="H707" s="115">
        <f t="shared" si="480"/>
        <v>1.1853560858932077E-2</v>
      </c>
      <c r="I707" s="112"/>
      <c r="J707" s="95">
        <f t="shared" si="488"/>
        <v>6383808.7784893066</v>
      </c>
      <c r="K707" s="115">
        <f t="shared" si="481"/>
        <v>1.1853560858932077E-2</v>
      </c>
      <c r="L707" s="141"/>
      <c r="M707" s="141"/>
      <c r="N707" s="103">
        <f t="shared" si="482"/>
        <v>0.51087220684336387</v>
      </c>
      <c r="O707" s="104">
        <f t="shared" si="483"/>
        <v>4.3553271288206845E-2</v>
      </c>
      <c r="P707" s="112"/>
      <c r="Q707" s="117">
        <f t="shared" si="489"/>
        <v>0.51087220684336387</v>
      </c>
      <c r="R707" s="162"/>
      <c r="T707" s="117">
        <f t="shared" si="484"/>
        <v>4.355327128820681E-2</v>
      </c>
    </row>
    <row r="708" spans="1:20" s="99" customFormat="1" x14ac:dyDescent="0.2">
      <c r="B708" s="179" t="str">
        <f t="shared" si="485"/>
        <v>December</v>
      </c>
      <c r="C708" s="94">
        <v>12843243.374922086</v>
      </c>
      <c r="D708" s="114">
        <f t="shared" si="486"/>
        <v>1.1836200042440348E-2</v>
      </c>
      <c r="E708" s="95">
        <f t="shared" si="490"/>
        <v>12488275.043344429</v>
      </c>
      <c r="F708" s="115">
        <f t="shared" si="479"/>
        <v>1.1845074542948364E-2</v>
      </c>
      <c r="G708" s="95">
        <f t="shared" si="487"/>
        <v>12228970.944275782</v>
      </c>
      <c r="H708" s="115">
        <f t="shared" si="480"/>
        <v>1.1836200042440348E-2</v>
      </c>
      <c r="I708" s="112"/>
      <c r="J708" s="95">
        <f t="shared" si="488"/>
        <v>6124504.6794206593</v>
      </c>
      <c r="K708" s="115">
        <f t="shared" si="481"/>
        <v>1.1836200042440348E-2</v>
      </c>
      <c r="L708" s="141"/>
      <c r="M708" s="141"/>
      <c r="N708" s="103">
        <f t="shared" si="482"/>
        <v>0.47686588976266397</v>
      </c>
      <c r="O708" s="104">
        <f t="shared" si="483"/>
        <v>4.7828450549005544E-2</v>
      </c>
      <c r="P708" s="112"/>
      <c r="Q708" s="117">
        <f t="shared" si="489"/>
        <v>0.47686588976266392</v>
      </c>
      <c r="R708" s="162"/>
      <c r="T708" s="117">
        <f t="shared" si="484"/>
        <v>4.7828450549005537E-2</v>
      </c>
    </row>
    <row r="709" spans="1:20" s="99" customFormat="1" x14ac:dyDescent="0.2">
      <c r="B709" s="179" t="str">
        <f t="shared" si="485"/>
        <v>TOTAL</v>
      </c>
      <c r="C709" s="144">
        <f>SUM(C697:C708)</f>
        <v>171383328.41496339</v>
      </c>
      <c r="D709" s="145">
        <f t="shared" si="486"/>
        <v>1.1894386165435922E-2</v>
      </c>
      <c r="E709" s="144">
        <f>SUM(E697:E708)</f>
        <v>163201367.20238563</v>
      </c>
      <c r="F709" s="146">
        <f>(E709/E695)-1</f>
        <v>1.1898042538462494E-2</v>
      </c>
      <c r="G709" s="144">
        <f>SUM(G697:G708)</f>
        <v>163273010.0854367</v>
      </c>
      <c r="H709" s="146">
        <f t="shared" si="480"/>
        <v>1.1894377911443321E-2</v>
      </c>
      <c r="I709" s="142"/>
      <c r="J709" s="147">
        <f>SUM(J697:J708)</f>
        <v>76733073.09769389</v>
      </c>
      <c r="K709" s="146">
        <f t="shared" si="481"/>
        <v>1.1892522388433413E-2</v>
      </c>
      <c r="L709" s="165"/>
      <c r="M709" s="156"/>
      <c r="N709" s="110">
        <f t="shared" si="482"/>
        <v>0.4477277562955439</v>
      </c>
      <c r="O709" s="127">
        <f>AVERAGE(O697:O708)</f>
        <v>4.7369385243249414E-2</v>
      </c>
      <c r="P709" s="142"/>
      <c r="Q709" s="148"/>
      <c r="R709" s="148"/>
      <c r="S709" s="142"/>
      <c r="T709" s="152">
        <f>AVERAGE(T697:T708)</f>
        <v>4.7369385243249428E-2</v>
      </c>
    </row>
    <row r="710" spans="1:20" s="99" customFormat="1" x14ac:dyDescent="0.2">
      <c r="D710" s="111"/>
      <c r="R710" s="112"/>
    </row>
    <row r="711" spans="1:20" s="99" customFormat="1" x14ac:dyDescent="0.2">
      <c r="A711" s="99">
        <f>+A697+1</f>
        <v>2047</v>
      </c>
      <c r="B711" s="179" t="str">
        <f>+B697</f>
        <v>January</v>
      </c>
      <c r="C711" s="94">
        <v>12974349.912711214</v>
      </c>
      <c r="D711" s="114">
        <f>(C711/C697)-1</f>
        <v>1.183509599780086E-2</v>
      </c>
      <c r="E711" s="95">
        <f>(G711+J708-J711)</f>
        <v>13162968.629246056</v>
      </c>
      <c r="F711" s="115">
        <f t="shared" ref="F711:F722" si="491">(E711/E697)-1</f>
        <v>1.1835609690631577E-2</v>
      </c>
      <c r="G711" s="95">
        <f>+(C711-(C711*T711))</f>
        <v>12319109.79670749</v>
      </c>
      <c r="H711" s="115">
        <f t="shared" ref="H711:H723" si="492">(G711/G697)-1</f>
        <v>1.183509599780086E-2</v>
      </c>
      <c r="I711" s="112"/>
      <c r="J711" s="95">
        <f>+C711*Q711</f>
        <v>5280645.8468820937</v>
      </c>
      <c r="K711" s="115">
        <f t="shared" ref="K711:K723" si="493">(J711/J697)-1</f>
        <v>1.1835095997800638E-2</v>
      </c>
      <c r="L711" s="141"/>
      <c r="M711" s="141"/>
      <c r="N711" s="103">
        <f t="shared" ref="N711:N723" si="494">(J711/C711)</f>
        <v>0.40700658471593598</v>
      </c>
      <c r="O711" s="104">
        <f t="shared" ref="O711:O722" si="495">(C711-G711)/C711</f>
        <v>5.0502731960525647E-2</v>
      </c>
      <c r="P711" s="112"/>
      <c r="Q711" s="117">
        <f>+Q697</f>
        <v>0.40700658471593604</v>
      </c>
      <c r="R711" s="162"/>
      <c r="T711" s="117">
        <f t="shared" ref="T711:T722" si="496">+T697</f>
        <v>5.0502731960525703E-2</v>
      </c>
    </row>
    <row r="712" spans="1:20" s="99" customFormat="1" x14ac:dyDescent="0.2">
      <c r="B712" s="179" t="str">
        <f t="shared" ref="B712:B723" si="497">+B698</f>
        <v>February</v>
      </c>
      <c r="C712" s="94">
        <v>12055995.311122533</v>
      </c>
      <c r="D712" s="114">
        <f t="shared" ref="D712:D723" si="498">(C712/C698)-1</f>
        <v>1.1828836011626098E-2</v>
      </c>
      <c r="E712" s="95">
        <f>(G712+J711-J712)</f>
        <v>12021774.240262236</v>
      </c>
      <c r="F712" s="115">
        <f t="shared" si="491"/>
        <v>1.183158574345855E-2</v>
      </c>
      <c r="G712" s="95">
        <f t="shared" ref="G712:G722" si="499">+(C712-(C712*T712))</f>
        <v>11450786.313681884</v>
      </c>
      <c r="H712" s="115">
        <f t="shared" si="492"/>
        <v>1.1828836011625876E-2</v>
      </c>
      <c r="I712" s="112"/>
      <c r="J712" s="95">
        <f t="shared" ref="J712:J722" si="500">+C712*Q712</f>
        <v>4709657.9203017419</v>
      </c>
      <c r="K712" s="115">
        <f t="shared" si="493"/>
        <v>1.1828836011626098E-2</v>
      </c>
      <c r="L712" s="141"/>
      <c r="M712" s="141"/>
      <c r="N712" s="103">
        <f t="shared" si="494"/>
        <v>0.39064861911125165</v>
      </c>
      <c r="O712" s="104">
        <f t="shared" si="495"/>
        <v>5.0199836829921449E-2</v>
      </c>
      <c r="P712" s="112"/>
      <c r="Q712" s="117">
        <f t="shared" ref="Q712:Q722" si="501">+Q698</f>
        <v>0.39064861911125159</v>
      </c>
      <c r="R712" s="162"/>
      <c r="T712" s="117">
        <f t="shared" si="496"/>
        <v>5.0199836829921421E-2</v>
      </c>
    </row>
    <row r="713" spans="1:20" s="99" customFormat="1" x14ac:dyDescent="0.2">
      <c r="B713" s="179" t="str">
        <f t="shared" si="497"/>
        <v>March</v>
      </c>
      <c r="C713" s="94">
        <v>13166022.447235962</v>
      </c>
      <c r="D713" s="114">
        <f t="shared" si="498"/>
        <v>1.1831468217093022E-2</v>
      </c>
      <c r="E713" s="95">
        <f t="shared" ref="E713:E722" si="502">(G713+J712-J713)</f>
        <v>11980300.305079587</v>
      </c>
      <c r="F713" s="115">
        <f t="shared" si="491"/>
        <v>1.1830433451137434E-2</v>
      </c>
      <c r="G713" s="95">
        <f t="shared" si="499"/>
        <v>12516997.26726852</v>
      </c>
      <c r="H713" s="115">
        <f t="shared" si="492"/>
        <v>1.1831468217093022E-2</v>
      </c>
      <c r="I713" s="112"/>
      <c r="J713" s="95">
        <f t="shared" si="500"/>
        <v>5246354.8824906759</v>
      </c>
      <c r="K713" s="115">
        <f t="shared" si="493"/>
        <v>1.1831468217093022E-2</v>
      </c>
      <c r="L713" s="141"/>
      <c r="M713" s="141"/>
      <c r="N713" s="103">
        <f t="shared" si="494"/>
        <v>0.39847682954483193</v>
      </c>
      <c r="O713" s="104">
        <f t="shared" si="495"/>
        <v>4.9295463574399193E-2</v>
      </c>
      <c r="P713" s="112"/>
      <c r="Q713" s="117">
        <f t="shared" si="501"/>
        <v>0.39847682954483199</v>
      </c>
      <c r="R713" s="162"/>
      <c r="T713" s="117">
        <f t="shared" si="496"/>
        <v>4.9295463574399137E-2</v>
      </c>
    </row>
    <row r="714" spans="1:20" s="99" customFormat="1" x14ac:dyDescent="0.2">
      <c r="B714" s="179" t="str">
        <f t="shared" si="497"/>
        <v>April</v>
      </c>
      <c r="C714" s="94">
        <v>13538854.444028253</v>
      </c>
      <c r="D714" s="114">
        <f t="shared" si="498"/>
        <v>1.1834615817846839E-2</v>
      </c>
      <c r="E714" s="95">
        <f t="shared" si="502"/>
        <v>12241352.834672444</v>
      </c>
      <c r="F714" s="115">
        <f t="shared" si="491"/>
        <v>1.1833266828061184E-2</v>
      </c>
      <c r="G714" s="95">
        <f t="shared" si="499"/>
        <v>12920703.839163154</v>
      </c>
      <c r="H714" s="115">
        <f t="shared" si="492"/>
        <v>1.1834615817846839E-2</v>
      </c>
      <c r="I714" s="112"/>
      <c r="J714" s="95">
        <f t="shared" si="500"/>
        <v>5925705.8869813858</v>
      </c>
      <c r="K714" s="115">
        <f t="shared" si="493"/>
        <v>1.1834615817846839E-2</v>
      </c>
      <c r="L714" s="141"/>
      <c r="M714" s="141"/>
      <c r="N714" s="103">
        <f t="shared" si="494"/>
        <v>0.43768148268963103</v>
      </c>
      <c r="O714" s="104">
        <f t="shared" si="495"/>
        <v>4.5657526448831393E-2</v>
      </c>
      <c r="P714" s="112"/>
      <c r="Q714" s="117">
        <f t="shared" si="501"/>
        <v>0.43768148268963103</v>
      </c>
      <c r="R714" s="162"/>
      <c r="T714" s="117">
        <f t="shared" si="496"/>
        <v>4.5657526448831441E-2</v>
      </c>
    </row>
    <row r="715" spans="1:20" s="99" customFormat="1" x14ac:dyDescent="0.2">
      <c r="B715" s="179" t="str">
        <f t="shared" si="497"/>
        <v>May</v>
      </c>
      <c r="C715" s="94">
        <v>15262574.23271982</v>
      </c>
      <c r="D715" s="114">
        <f t="shared" si="498"/>
        <v>1.1818617782912044E-2</v>
      </c>
      <c r="E715" s="95">
        <f t="shared" si="502"/>
        <v>13722652.32633961</v>
      </c>
      <c r="F715" s="115">
        <f t="shared" si="491"/>
        <v>1.1825525980824869E-2</v>
      </c>
      <c r="G715" s="95">
        <f t="shared" si="499"/>
        <v>14597357.966511957</v>
      </c>
      <c r="H715" s="115">
        <f t="shared" si="492"/>
        <v>1.1818617782911822E-2</v>
      </c>
      <c r="I715" s="112"/>
      <c r="J715" s="95">
        <f t="shared" si="500"/>
        <v>6800411.527153735</v>
      </c>
      <c r="K715" s="115">
        <f t="shared" si="493"/>
        <v>1.1818617782911822E-2</v>
      </c>
      <c r="L715" s="141"/>
      <c r="M715" s="141"/>
      <c r="N715" s="103">
        <f t="shared" si="494"/>
        <v>0.44556124173175526</v>
      </c>
      <c r="O715" s="104">
        <f t="shared" si="495"/>
        <v>4.3584801362130367E-2</v>
      </c>
      <c r="P715" s="112"/>
      <c r="Q715" s="117">
        <f t="shared" si="501"/>
        <v>0.44556124173175526</v>
      </c>
      <c r="R715" s="162"/>
      <c r="T715" s="117">
        <f t="shared" si="496"/>
        <v>4.3584801362130311E-2</v>
      </c>
    </row>
    <row r="716" spans="1:20" s="99" customFormat="1" x14ac:dyDescent="0.2">
      <c r="B716" s="179" t="str">
        <f t="shared" si="497"/>
        <v>June</v>
      </c>
      <c r="C716" s="94">
        <v>15921161.599449081</v>
      </c>
      <c r="D716" s="114">
        <f t="shared" si="498"/>
        <v>1.1805311791604378E-2</v>
      </c>
      <c r="E716" s="95">
        <f t="shared" si="502"/>
        <v>14894757.355025209</v>
      </c>
      <c r="F716" s="115">
        <f t="shared" si="491"/>
        <v>1.1811386786170885E-2</v>
      </c>
      <c r="G716" s="95">
        <f t="shared" si="499"/>
        <v>15217689.424855594</v>
      </c>
      <c r="H716" s="115">
        <f t="shared" si="492"/>
        <v>1.1805311791604378E-2</v>
      </c>
      <c r="I716" s="112"/>
      <c r="J716" s="95">
        <f t="shared" si="500"/>
        <v>7123343.5969841173</v>
      </c>
      <c r="K716" s="115">
        <f t="shared" si="493"/>
        <v>1.18053117916046E-2</v>
      </c>
      <c r="L716" s="141"/>
      <c r="M716" s="141"/>
      <c r="N716" s="103">
        <f t="shared" si="494"/>
        <v>0.44741356040444974</v>
      </c>
      <c r="O716" s="104">
        <f t="shared" si="495"/>
        <v>4.4184726736134002E-2</v>
      </c>
      <c r="P716" s="112"/>
      <c r="Q716" s="117">
        <f t="shared" si="501"/>
        <v>0.44741356040444974</v>
      </c>
      <c r="R716" s="162"/>
      <c r="T716" s="117">
        <f t="shared" si="496"/>
        <v>4.4184726736133953E-2</v>
      </c>
    </row>
    <row r="717" spans="1:20" s="99" customFormat="1" x14ac:dyDescent="0.2">
      <c r="B717" s="179" t="str">
        <f t="shared" si="497"/>
        <v>July</v>
      </c>
      <c r="C717" s="94">
        <v>16874083.841010876</v>
      </c>
      <c r="D717" s="114">
        <f t="shared" si="498"/>
        <v>1.1787688248598771E-2</v>
      </c>
      <c r="E717" s="95">
        <f t="shared" si="502"/>
        <v>15726917.938524593</v>
      </c>
      <c r="F717" s="115">
        <f t="shared" si="491"/>
        <v>1.1795670572693817E-2</v>
      </c>
      <c r="G717" s="95">
        <f t="shared" si="499"/>
        <v>16088815.668103518</v>
      </c>
      <c r="H717" s="115">
        <f t="shared" si="492"/>
        <v>1.1787688248598993E-2</v>
      </c>
      <c r="I717" s="112"/>
      <c r="J717" s="95">
        <f t="shared" si="500"/>
        <v>7485241.3265630407</v>
      </c>
      <c r="K717" s="115">
        <f t="shared" si="493"/>
        <v>1.1787688248598771E-2</v>
      </c>
      <c r="L717" s="141"/>
      <c r="M717" s="141"/>
      <c r="N717" s="103">
        <f t="shared" si="494"/>
        <v>0.44359393950448822</v>
      </c>
      <c r="O717" s="104">
        <f t="shared" si="495"/>
        <v>4.6536936778685284E-2</v>
      </c>
      <c r="P717" s="112"/>
      <c r="Q717" s="117">
        <f t="shared" si="501"/>
        <v>0.44359393950448822</v>
      </c>
      <c r="R717" s="162"/>
      <c r="T717" s="117">
        <f t="shared" si="496"/>
        <v>4.6536936778685332E-2</v>
      </c>
    </row>
    <row r="718" spans="1:20" s="99" customFormat="1" x14ac:dyDescent="0.2">
      <c r="B718" s="179" t="str">
        <f t="shared" si="497"/>
        <v>August</v>
      </c>
      <c r="C718" s="94">
        <v>17162105.146066487</v>
      </c>
      <c r="D718" s="114">
        <f t="shared" si="498"/>
        <v>1.1787038145681938E-2</v>
      </c>
      <c r="E718" s="95">
        <f t="shared" si="502"/>
        <v>15914947.993513284</v>
      </c>
      <c r="F718" s="115">
        <f t="shared" si="491"/>
        <v>1.1787343907005532E-2</v>
      </c>
      <c r="G718" s="95">
        <f t="shared" si="499"/>
        <v>16319677.50613907</v>
      </c>
      <c r="H718" s="115">
        <f t="shared" si="492"/>
        <v>1.1787038145681938E-2</v>
      </c>
      <c r="I718" s="112"/>
      <c r="J718" s="95">
        <f t="shared" si="500"/>
        <v>7889970.8391888272</v>
      </c>
      <c r="K718" s="115">
        <f t="shared" si="493"/>
        <v>1.1787038145681938E-2</v>
      </c>
      <c r="L718" s="141"/>
      <c r="M718" s="141"/>
      <c r="N718" s="103">
        <f t="shared" si="494"/>
        <v>0.45973211165165184</v>
      </c>
      <c r="O718" s="104">
        <f t="shared" si="495"/>
        <v>4.908649799995541E-2</v>
      </c>
      <c r="P718" s="112"/>
      <c r="Q718" s="117">
        <f t="shared" si="501"/>
        <v>0.45973211165165184</v>
      </c>
      <c r="R718" s="162"/>
      <c r="T718" s="117">
        <f t="shared" si="496"/>
        <v>4.9086497999955465E-2</v>
      </c>
    </row>
    <row r="719" spans="1:20" s="99" customFormat="1" x14ac:dyDescent="0.2">
      <c r="B719" s="179" t="str">
        <f t="shared" si="497"/>
        <v>September</v>
      </c>
      <c r="C719" s="94">
        <v>15872190.24158174</v>
      </c>
      <c r="D719" s="114">
        <f t="shared" si="498"/>
        <v>1.178246186185361E-2</v>
      </c>
      <c r="E719" s="95">
        <f t="shared" si="502"/>
        <v>15595961.202893376</v>
      </c>
      <c r="F719" s="115">
        <f t="shared" si="491"/>
        <v>1.1784776991059065E-2</v>
      </c>
      <c r="G719" s="95">
        <f t="shared" si="499"/>
        <v>15094660.374929311</v>
      </c>
      <c r="H719" s="115">
        <f t="shared" si="492"/>
        <v>1.178246186185361E-2</v>
      </c>
      <c r="I719" s="112"/>
      <c r="J719" s="95">
        <f t="shared" si="500"/>
        <v>7388670.0112247616</v>
      </c>
      <c r="K719" s="115">
        <f t="shared" si="493"/>
        <v>1.178246186185361E-2</v>
      </c>
      <c r="L719" s="141"/>
      <c r="M719" s="141"/>
      <c r="N719" s="103">
        <f t="shared" si="494"/>
        <v>0.4655104241296219</v>
      </c>
      <c r="O719" s="104">
        <f t="shared" si="495"/>
        <v>4.8986929643488476E-2</v>
      </c>
      <c r="P719" s="112"/>
      <c r="Q719" s="117">
        <f t="shared" si="501"/>
        <v>0.4655104241296219</v>
      </c>
      <c r="R719" s="162"/>
      <c r="T719" s="117">
        <f t="shared" si="496"/>
        <v>4.8986929643488428E-2</v>
      </c>
    </row>
    <row r="720" spans="1:20" s="99" customFormat="1" x14ac:dyDescent="0.2">
      <c r="B720" s="179" t="str">
        <f t="shared" si="497"/>
        <v>October</v>
      </c>
      <c r="C720" s="94">
        <v>14941019.716342416</v>
      </c>
      <c r="D720" s="114">
        <f t="shared" si="498"/>
        <v>1.1767606804835351E-2</v>
      </c>
      <c r="E720" s="95">
        <f t="shared" si="502"/>
        <v>14464441.770688927</v>
      </c>
      <c r="F720" s="115">
        <f t="shared" si="491"/>
        <v>1.1775194952910795E-2</v>
      </c>
      <c r="G720" s="95">
        <f t="shared" si="499"/>
        <v>14208678.915256497</v>
      </c>
      <c r="H720" s="115">
        <f t="shared" si="492"/>
        <v>1.1767606804835351E-2</v>
      </c>
      <c r="I720" s="112"/>
      <c r="J720" s="95">
        <f t="shared" si="500"/>
        <v>7132907.1557923313</v>
      </c>
      <c r="K720" s="115">
        <f t="shared" si="493"/>
        <v>1.1767606804835351E-2</v>
      </c>
      <c r="L720" s="141"/>
      <c r="M720" s="141"/>
      <c r="N720" s="103">
        <f t="shared" si="494"/>
        <v>0.47740430648052701</v>
      </c>
      <c r="O720" s="104">
        <f t="shared" si="495"/>
        <v>4.9015449747709543E-2</v>
      </c>
      <c r="P720" s="112"/>
      <c r="Q720" s="117">
        <f t="shared" si="501"/>
        <v>0.47740430648052701</v>
      </c>
      <c r="R720" s="162"/>
      <c r="T720" s="117">
        <f t="shared" si="496"/>
        <v>4.9015449747709543E-2</v>
      </c>
    </row>
    <row r="721" spans="1:20" s="99" customFormat="1" x14ac:dyDescent="0.2">
      <c r="B721" s="179" t="str">
        <f t="shared" si="497"/>
        <v>November</v>
      </c>
      <c r="C721" s="94">
        <v>12642823.947101446</v>
      </c>
      <c r="D721" s="114">
        <f t="shared" si="498"/>
        <v>1.1757650440823442E-2</v>
      </c>
      <c r="E721" s="95">
        <f t="shared" si="502"/>
        <v>12766227.391088787</v>
      </c>
      <c r="F721" s="115">
        <f t="shared" si="491"/>
        <v>1.1763213361610125E-2</v>
      </c>
      <c r="G721" s="95">
        <f t="shared" si="499"/>
        <v>12092187.605884299</v>
      </c>
      <c r="H721" s="115">
        <f t="shared" si="492"/>
        <v>1.1757650440823442E-2</v>
      </c>
      <c r="I721" s="112"/>
      <c r="J721" s="95">
        <f t="shared" si="500"/>
        <v>6458867.3705878444</v>
      </c>
      <c r="K721" s="115">
        <f t="shared" si="493"/>
        <v>1.1757650440823442E-2</v>
      </c>
      <c r="L721" s="141"/>
      <c r="M721" s="141"/>
      <c r="N721" s="103">
        <f t="shared" si="494"/>
        <v>0.51087220684336387</v>
      </c>
      <c r="O721" s="104">
        <f t="shared" si="495"/>
        <v>4.3553271288206831E-2</v>
      </c>
      <c r="P721" s="112"/>
      <c r="Q721" s="117">
        <f t="shared" si="501"/>
        <v>0.51087220684336387</v>
      </c>
      <c r="R721" s="162"/>
      <c r="T721" s="117">
        <f t="shared" si="496"/>
        <v>4.355327128820681E-2</v>
      </c>
    </row>
    <row r="722" spans="1:20" s="99" customFormat="1" x14ac:dyDescent="0.2">
      <c r="B722" s="179" t="str">
        <f t="shared" si="497"/>
        <v>December</v>
      </c>
      <c r="C722" s="94">
        <v>12994024.014819691</v>
      </c>
      <c r="D722" s="114">
        <f t="shared" si="498"/>
        <v>1.1740074955834068E-2</v>
      </c>
      <c r="E722" s="95">
        <f t="shared" si="502"/>
        <v>12635000.526957728</v>
      </c>
      <c r="F722" s="115">
        <f t="shared" si="491"/>
        <v>1.1749059265914852E-2</v>
      </c>
      <c r="G722" s="95">
        <f t="shared" si="499"/>
        <v>12372539.979794297</v>
      </c>
      <c r="H722" s="115">
        <f t="shared" si="492"/>
        <v>1.1740074955834068E-2</v>
      </c>
      <c r="I722" s="112"/>
      <c r="J722" s="95">
        <f t="shared" si="500"/>
        <v>6196406.8234244147</v>
      </c>
      <c r="K722" s="115">
        <f t="shared" si="493"/>
        <v>1.1740074955834068E-2</v>
      </c>
      <c r="L722" s="141"/>
      <c r="M722" s="141"/>
      <c r="N722" s="103">
        <f t="shared" si="494"/>
        <v>0.47686588976266392</v>
      </c>
      <c r="O722" s="104">
        <f t="shared" si="495"/>
        <v>4.7828450549005509E-2</v>
      </c>
      <c r="P722" s="112"/>
      <c r="Q722" s="117">
        <f t="shared" si="501"/>
        <v>0.47686588976266392</v>
      </c>
      <c r="R722" s="162"/>
      <c r="T722" s="117">
        <f t="shared" si="496"/>
        <v>4.7828450549005537E-2</v>
      </c>
    </row>
    <row r="723" spans="1:20" s="99" customFormat="1" x14ac:dyDescent="0.2">
      <c r="B723" s="179" t="str">
        <f t="shared" si="497"/>
        <v>TOTAL</v>
      </c>
      <c r="C723" s="144">
        <f>SUM(C711:C722)</f>
        <v>173405204.85418952</v>
      </c>
      <c r="D723" s="145">
        <f t="shared" si="498"/>
        <v>1.1797392768161385E-2</v>
      </c>
      <c r="E723" s="144">
        <f>SUM(E711:E722)</f>
        <v>165127302.51429182</v>
      </c>
      <c r="F723" s="146">
        <f>(E723/E709)-1</f>
        <v>1.1800975352846299E-2</v>
      </c>
      <c r="G723" s="144">
        <f>SUM(G711:G722)</f>
        <v>165199204.6582956</v>
      </c>
      <c r="H723" s="146">
        <f t="shared" si="492"/>
        <v>1.1797385078225586E-2</v>
      </c>
      <c r="I723" s="142"/>
      <c r="J723" s="147">
        <f>SUM(J711:J722)</f>
        <v>77638183.187574968</v>
      </c>
      <c r="K723" s="146">
        <f t="shared" si="493"/>
        <v>1.1795566805055779E-2</v>
      </c>
      <c r="L723" s="165"/>
      <c r="M723" s="156"/>
      <c r="N723" s="110">
        <f t="shared" si="494"/>
        <v>0.44772694829349702</v>
      </c>
      <c r="O723" s="127">
        <f>AVERAGE(O711:O722)</f>
        <v>4.7369385243249428E-2</v>
      </c>
      <c r="P723" s="142"/>
      <c r="Q723" s="148"/>
      <c r="R723" s="148"/>
      <c r="S723" s="142"/>
      <c r="T723" s="152">
        <f>AVERAGE(T711:T722)</f>
        <v>4.7369385243249428E-2</v>
      </c>
    </row>
    <row r="724" spans="1:20" s="99" customFormat="1" x14ac:dyDescent="0.2">
      <c r="D724" s="111"/>
    </row>
    <row r="725" spans="1:20" s="99" customFormat="1" x14ac:dyDescent="0.2">
      <c r="A725" s="99">
        <f>+A711+1</f>
        <v>2048</v>
      </c>
      <c r="B725" s="179" t="str">
        <f>+B711</f>
        <v>January</v>
      </c>
      <c r="C725" s="94">
        <v>13126654.053912161</v>
      </c>
      <c r="D725" s="114">
        <f>(C725/C711)-1</f>
        <v>1.1738864931624127E-2</v>
      </c>
      <c r="E725" s="95">
        <f>(G725+J722-J725)</f>
        <v>13317494.350882918</v>
      </c>
      <c r="F725" s="115">
        <f t="shared" ref="F725:F736" si="503">(E725/E711)-1</f>
        <v>1.1739427935240299E-2</v>
      </c>
      <c r="G725" s="95">
        <f>+(C725-(C725*T725))</f>
        <v>12463722.162688887</v>
      </c>
      <c r="H725" s="115">
        <f t="shared" ref="H725:H737" si="504">(G725/G711)-1</f>
        <v>1.1738864931624127E-2</v>
      </c>
      <c r="I725" s="112"/>
      <c r="J725" s="95">
        <f>+C725*Q725</f>
        <v>5342634.6352303848</v>
      </c>
      <c r="K725" s="115">
        <f t="shared" ref="K725:K737" si="505">(J725/J711)-1</f>
        <v>1.1738864931624127E-2</v>
      </c>
      <c r="L725" s="141"/>
      <c r="M725" s="141"/>
      <c r="N725" s="103">
        <f t="shared" ref="N725:N737" si="506">(J725/C725)</f>
        <v>0.40700658471593598</v>
      </c>
      <c r="O725" s="104">
        <f t="shared" ref="O725:O736" si="507">(C725-G725)/C725</f>
        <v>5.0502731960525717E-2</v>
      </c>
      <c r="P725" s="112"/>
      <c r="Q725" s="117">
        <f>+Q711</f>
        <v>0.40700658471593604</v>
      </c>
      <c r="R725" s="162"/>
      <c r="T725" s="117">
        <f t="shared" ref="T725:T736" si="508">+T711</f>
        <v>5.0502731960525703E-2</v>
      </c>
    </row>
    <row r="726" spans="1:20" s="99" customFormat="1" x14ac:dyDescent="0.2">
      <c r="B726" s="179" t="str">
        <f t="shared" ref="B726:B737" si="509">+B712</f>
        <v>February</v>
      </c>
      <c r="C726" s="94">
        <v>12197448.392723633</v>
      </c>
      <c r="D726" s="114">
        <f t="shared" ref="D726:D737" si="510">(C726/C712)-1</f>
        <v>1.1733007350342994E-2</v>
      </c>
      <c r="E726" s="95">
        <f>(G726+J725-J726)</f>
        <v>12162856.73759966</v>
      </c>
      <c r="F726" s="115">
        <f t="shared" si="503"/>
        <v>1.1735580332636886E-2</v>
      </c>
      <c r="G726" s="95">
        <f t="shared" ref="G726:G736" si="511">+(C726-(C726*T726))</f>
        <v>11585138.473667519</v>
      </c>
      <c r="H726" s="115">
        <f t="shared" si="504"/>
        <v>1.1733007350342994E-2</v>
      </c>
      <c r="I726" s="112"/>
      <c r="J726" s="95">
        <f t="shared" ref="J726:J736" si="512">+C726*Q726</f>
        <v>4764916.3712982424</v>
      </c>
      <c r="K726" s="115">
        <f t="shared" si="505"/>
        <v>1.1733007350342772E-2</v>
      </c>
      <c r="L726" s="141"/>
      <c r="M726" s="141"/>
      <c r="N726" s="103">
        <f t="shared" si="506"/>
        <v>0.39064861911125159</v>
      </c>
      <c r="O726" s="104">
        <f t="shared" si="507"/>
        <v>5.0199836829921435E-2</v>
      </c>
      <c r="P726" s="112"/>
      <c r="Q726" s="117">
        <f t="shared" ref="Q726:Q736" si="513">+Q712</f>
        <v>0.39064861911125159</v>
      </c>
      <c r="R726" s="162"/>
      <c r="T726" s="117">
        <f t="shared" si="508"/>
        <v>5.0199836829921421E-2</v>
      </c>
    </row>
    <row r="727" spans="1:20" s="99" customFormat="1" x14ac:dyDescent="0.2">
      <c r="B727" s="179" t="str">
        <f t="shared" si="509"/>
        <v>March</v>
      </c>
      <c r="C727" s="94">
        <v>13320541.16851954</v>
      </c>
      <c r="D727" s="114">
        <f t="shared" si="510"/>
        <v>1.1736173312997478E-2</v>
      </c>
      <c r="E727" s="95">
        <f t="shared" ref="E727:E736" si="514">(G727+J726-J727)</f>
        <v>12120888.275200665</v>
      </c>
      <c r="F727" s="115">
        <f t="shared" si="503"/>
        <v>1.1734928719730808E-2</v>
      </c>
      <c r="G727" s="95">
        <f t="shared" si="511"/>
        <v>12663898.916555502</v>
      </c>
      <c r="H727" s="115">
        <f t="shared" si="504"/>
        <v>1.17361733129977E-2</v>
      </c>
      <c r="I727" s="112"/>
      <c r="J727" s="95">
        <f t="shared" si="512"/>
        <v>5307927.012653078</v>
      </c>
      <c r="K727" s="115">
        <f t="shared" si="505"/>
        <v>1.17361733129977E-2</v>
      </c>
      <c r="L727" s="141"/>
      <c r="M727" s="141"/>
      <c r="N727" s="103">
        <f t="shared" si="506"/>
        <v>0.39847682954483199</v>
      </c>
      <c r="O727" s="104">
        <f t="shared" si="507"/>
        <v>4.9295463574399075E-2</v>
      </c>
      <c r="P727" s="112"/>
      <c r="Q727" s="117">
        <f t="shared" si="513"/>
        <v>0.39847682954483199</v>
      </c>
      <c r="R727" s="162"/>
      <c r="T727" s="117">
        <f t="shared" si="508"/>
        <v>4.9295463574399137E-2</v>
      </c>
    </row>
    <row r="728" spans="1:20" s="99" customFormat="1" x14ac:dyDescent="0.2">
      <c r="B728" s="179" t="str">
        <f t="shared" si="509"/>
        <v>April</v>
      </c>
      <c r="C728" s="94">
        <v>13697796.683440797</v>
      </c>
      <c r="D728" s="114">
        <f t="shared" si="510"/>
        <v>1.173971107154137E-2</v>
      </c>
      <c r="E728" s="95">
        <f t="shared" si="514"/>
        <v>12385044.219739486</v>
      </c>
      <c r="F728" s="115">
        <f t="shared" si="503"/>
        <v>1.1738194871734331E-2</v>
      </c>
      <c r="G728" s="95">
        <f t="shared" si="511"/>
        <v>13072389.169075884</v>
      </c>
      <c r="H728" s="115">
        <f t="shared" si="504"/>
        <v>1.173971107154137E-2</v>
      </c>
      <c r="I728" s="112"/>
      <c r="J728" s="95">
        <f t="shared" si="512"/>
        <v>5995271.9619894782</v>
      </c>
      <c r="K728" s="115">
        <f t="shared" si="505"/>
        <v>1.1739711071541148E-2</v>
      </c>
      <c r="L728" s="141"/>
      <c r="M728" s="141"/>
      <c r="N728" s="103">
        <f t="shared" si="506"/>
        <v>0.43768148268963103</v>
      </c>
      <c r="O728" s="104">
        <f t="shared" si="507"/>
        <v>4.5657526448831393E-2</v>
      </c>
      <c r="P728" s="112"/>
      <c r="Q728" s="117">
        <f t="shared" si="513"/>
        <v>0.43768148268963103</v>
      </c>
      <c r="R728" s="162"/>
      <c r="T728" s="117">
        <f t="shared" si="508"/>
        <v>4.5657526448831441E-2</v>
      </c>
    </row>
    <row r="729" spans="1:20" s="99" customFormat="1" x14ac:dyDescent="0.2">
      <c r="B729" s="179" t="str">
        <f t="shared" si="509"/>
        <v>May</v>
      </c>
      <c r="C729" s="94">
        <v>15441503.047567831</v>
      </c>
      <c r="D729" s="114">
        <f t="shared" si="510"/>
        <v>1.17233706529285E-2</v>
      </c>
      <c r="E729" s="95">
        <f t="shared" si="514"/>
        <v>13883624.894417331</v>
      </c>
      <c r="F729" s="115">
        <f t="shared" si="503"/>
        <v>1.1730426760776069E-2</v>
      </c>
      <c r="G729" s="95">
        <f t="shared" si="511"/>
        <v>14768488.204506857</v>
      </c>
      <c r="H729" s="115">
        <f t="shared" si="504"/>
        <v>1.1723370652928722E-2</v>
      </c>
      <c r="I729" s="112"/>
      <c r="J729" s="95">
        <f t="shared" si="512"/>
        <v>6880135.2720790058</v>
      </c>
      <c r="K729" s="115">
        <f t="shared" si="505"/>
        <v>1.17233706529285E-2</v>
      </c>
      <c r="L729" s="141"/>
      <c r="M729" s="141"/>
      <c r="N729" s="103">
        <f t="shared" si="506"/>
        <v>0.44556124173175526</v>
      </c>
      <c r="O729" s="104">
        <f t="shared" si="507"/>
        <v>4.3584801362130325E-2</v>
      </c>
      <c r="P729" s="112"/>
      <c r="Q729" s="117">
        <f t="shared" si="513"/>
        <v>0.44556124173175526</v>
      </c>
      <c r="R729" s="162"/>
      <c r="T729" s="117">
        <f t="shared" si="508"/>
        <v>4.3584801362130311E-2</v>
      </c>
    </row>
    <row r="730" spans="1:20" s="99" customFormat="1" x14ac:dyDescent="0.2">
      <c r="B730" s="179" t="str">
        <f t="shared" si="509"/>
        <v>June</v>
      </c>
      <c r="C730" s="94">
        <v>16107602.193512857</v>
      </c>
      <c r="D730" s="114">
        <f t="shared" si="510"/>
        <v>1.1710238156883435E-2</v>
      </c>
      <c r="E730" s="95">
        <f t="shared" si="514"/>
        <v>15069267.817319034</v>
      </c>
      <c r="F730" s="115">
        <f t="shared" si="503"/>
        <v>1.171623398315691E-2</v>
      </c>
      <c r="G730" s="95">
        <f t="shared" si="511"/>
        <v>15395892.19221814</v>
      </c>
      <c r="H730" s="115">
        <f t="shared" si="504"/>
        <v>1.1710238156883435E-2</v>
      </c>
      <c r="I730" s="112"/>
      <c r="J730" s="95">
        <f t="shared" si="512"/>
        <v>7206759.6469781119</v>
      </c>
      <c r="K730" s="115">
        <f t="shared" si="505"/>
        <v>1.1710238156883435E-2</v>
      </c>
      <c r="L730" s="141"/>
      <c r="M730" s="141"/>
      <c r="N730" s="103">
        <f t="shared" si="506"/>
        <v>0.44741356040444974</v>
      </c>
      <c r="O730" s="104">
        <f t="shared" si="507"/>
        <v>4.4184726736133939E-2</v>
      </c>
      <c r="P730" s="112"/>
      <c r="Q730" s="117">
        <f t="shared" si="513"/>
        <v>0.44741356040444974</v>
      </c>
      <c r="R730" s="162"/>
      <c r="T730" s="117">
        <f t="shared" si="508"/>
        <v>4.4184726736133953E-2</v>
      </c>
    </row>
    <row r="731" spans="1:20" s="99" customFormat="1" x14ac:dyDescent="0.2">
      <c r="B731" s="179" t="str">
        <f t="shared" si="509"/>
        <v>July</v>
      </c>
      <c r="C731" s="94">
        <v>17071380.566662408</v>
      </c>
      <c r="D731" s="114">
        <f t="shared" si="510"/>
        <v>1.1692292601511278E-2</v>
      </c>
      <c r="E731" s="95">
        <f t="shared" si="514"/>
        <v>15910929.497138735</v>
      </c>
      <c r="F731" s="115">
        <f t="shared" si="503"/>
        <v>1.1700420853814508E-2</v>
      </c>
      <c r="G731" s="95">
        <f t="shared" si="511"/>
        <v>16276930.808506763</v>
      </c>
      <c r="H731" s="115">
        <f t="shared" si="504"/>
        <v>1.1692292601511278E-2</v>
      </c>
      <c r="I731" s="112"/>
      <c r="J731" s="95">
        <f t="shared" si="512"/>
        <v>7572760.9583461406</v>
      </c>
      <c r="K731" s="115">
        <f t="shared" si="505"/>
        <v>1.1692292601511278E-2</v>
      </c>
      <c r="L731" s="141"/>
      <c r="M731" s="141"/>
      <c r="N731" s="103">
        <f t="shared" si="506"/>
        <v>0.44359393950448822</v>
      </c>
      <c r="O731" s="104">
        <f t="shared" si="507"/>
        <v>4.6536936778685326E-2</v>
      </c>
      <c r="P731" s="112"/>
      <c r="Q731" s="117">
        <f t="shared" si="513"/>
        <v>0.44359393950448822</v>
      </c>
      <c r="R731" s="162"/>
      <c r="T731" s="117">
        <f t="shared" si="508"/>
        <v>4.6536936778685332E-2</v>
      </c>
    </row>
    <row r="732" spans="1:20" s="99" customFormat="1" x14ac:dyDescent="0.2">
      <c r="B732" s="179" t="str">
        <f t="shared" si="509"/>
        <v>August</v>
      </c>
      <c r="C732" s="94">
        <v>17362763.628927629</v>
      </c>
      <c r="D732" s="114">
        <f t="shared" si="510"/>
        <v>1.1691950442753951E-2</v>
      </c>
      <c r="E732" s="95">
        <f t="shared" si="514"/>
        <v>16101027.337893318</v>
      </c>
      <c r="F732" s="115">
        <f t="shared" si="503"/>
        <v>1.1692111369504765E-2</v>
      </c>
      <c r="G732" s="95">
        <f t="shared" si="511"/>
        <v>16510486.366782574</v>
      </c>
      <c r="H732" s="115">
        <f t="shared" si="504"/>
        <v>1.1691950442753951E-2</v>
      </c>
      <c r="I732" s="112"/>
      <c r="J732" s="95">
        <f t="shared" si="512"/>
        <v>7982219.9872353971</v>
      </c>
      <c r="K732" s="115">
        <f t="shared" si="505"/>
        <v>1.1691950442753951E-2</v>
      </c>
      <c r="L732" s="141"/>
      <c r="M732" s="141"/>
      <c r="N732" s="103">
        <f t="shared" si="506"/>
        <v>0.45973211165165184</v>
      </c>
      <c r="O732" s="104">
        <f t="shared" si="507"/>
        <v>4.9086497999955458E-2</v>
      </c>
      <c r="P732" s="112"/>
      <c r="Q732" s="117">
        <f t="shared" si="513"/>
        <v>0.45973211165165184</v>
      </c>
      <c r="R732" s="162"/>
      <c r="T732" s="117">
        <f t="shared" si="508"/>
        <v>4.9086497999955465E-2</v>
      </c>
    </row>
    <row r="733" spans="1:20" s="99" customFormat="1" x14ac:dyDescent="0.2">
      <c r="B733" s="179" t="str">
        <f t="shared" si="509"/>
        <v>September</v>
      </c>
      <c r="C733" s="94">
        <v>16057701.56938269</v>
      </c>
      <c r="D733" s="114">
        <f t="shared" si="510"/>
        <v>1.1687821590932623E-2</v>
      </c>
      <c r="E733" s="95">
        <f t="shared" si="514"/>
        <v>15778276.591492372</v>
      </c>
      <c r="F733" s="115">
        <f t="shared" si="503"/>
        <v>1.1689910370203505E-2</v>
      </c>
      <c r="G733" s="95">
        <f t="shared" si="511"/>
        <v>15271084.072367206</v>
      </c>
      <c r="H733" s="115">
        <f t="shared" si="504"/>
        <v>1.1687821590932623E-2</v>
      </c>
      <c r="I733" s="112"/>
      <c r="J733" s="95">
        <f t="shared" si="512"/>
        <v>7475027.4681102317</v>
      </c>
      <c r="K733" s="115">
        <f t="shared" si="505"/>
        <v>1.1687821590932845E-2</v>
      </c>
      <c r="L733" s="141"/>
      <c r="M733" s="141"/>
      <c r="N733" s="103">
        <f t="shared" si="506"/>
        <v>0.46551042412962196</v>
      </c>
      <c r="O733" s="104">
        <f t="shared" si="507"/>
        <v>4.8986929643488435E-2</v>
      </c>
      <c r="P733" s="112"/>
      <c r="Q733" s="117">
        <f t="shared" si="513"/>
        <v>0.4655104241296219</v>
      </c>
      <c r="R733" s="162"/>
      <c r="T733" s="117">
        <f t="shared" si="508"/>
        <v>4.8986929643488428E-2</v>
      </c>
    </row>
    <row r="734" spans="1:20" s="99" customFormat="1" x14ac:dyDescent="0.2">
      <c r="B734" s="179" t="str">
        <f t="shared" si="509"/>
        <v>October</v>
      </c>
      <c r="C734" s="94">
        <v>15115427.328877058</v>
      </c>
      <c r="D734" s="114">
        <f t="shared" si="510"/>
        <v>1.1673072912411486E-2</v>
      </c>
      <c r="E734" s="95">
        <f t="shared" si="514"/>
        <v>14633395.227234203</v>
      </c>
      <c r="F734" s="115">
        <f t="shared" si="503"/>
        <v>1.1680606775136493E-2</v>
      </c>
      <c r="G734" s="95">
        <f t="shared" si="511"/>
        <v>14374537.860223329</v>
      </c>
      <c r="H734" s="115">
        <f t="shared" si="504"/>
        <v>1.1673072912411486E-2</v>
      </c>
      <c r="I734" s="112"/>
      <c r="J734" s="95">
        <f t="shared" si="512"/>
        <v>7216170.101099357</v>
      </c>
      <c r="K734" s="115">
        <f t="shared" si="505"/>
        <v>1.1673072912411486E-2</v>
      </c>
      <c r="L734" s="141"/>
      <c r="M734" s="141"/>
      <c r="N734" s="103">
        <f t="shared" si="506"/>
        <v>0.47740430648052701</v>
      </c>
      <c r="O734" s="104">
        <f t="shared" si="507"/>
        <v>4.9015449747709564E-2</v>
      </c>
      <c r="P734" s="112"/>
      <c r="Q734" s="117">
        <f t="shared" si="513"/>
        <v>0.47740430648052701</v>
      </c>
      <c r="R734" s="162"/>
      <c r="T734" s="117">
        <f t="shared" si="508"/>
        <v>4.9015449747709543E-2</v>
      </c>
    </row>
    <row r="735" spans="1:20" s="99" customFormat="1" x14ac:dyDescent="0.2">
      <c r="B735" s="179" t="str">
        <f t="shared" si="509"/>
        <v>November</v>
      </c>
      <c r="C735" s="94">
        <v>12790285.749198707</v>
      </c>
      <c r="D735" s="114">
        <f t="shared" si="510"/>
        <v>1.166367598839102E-2</v>
      </c>
      <c r="E735" s="95">
        <f t="shared" si="514"/>
        <v>12915195.558359155</v>
      </c>
      <c r="F735" s="115">
        <f t="shared" si="503"/>
        <v>1.1668926355984599E-2</v>
      </c>
      <c r="G735" s="95">
        <f t="shared" si="511"/>
        <v>12233226.96411017</v>
      </c>
      <c r="H735" s="115">
        <f t="shared" si="504"/>
        <v>1.166367598839102E-2</v>
      </c>
      <c r="I735" s="112"/>
      <c r="J735" s="95">
        <f t="shared" si="512"/>
        <v>6534201.5068503711</v>
      </c>
      <c r="K735" s="115">
        <f t="shared" si="505"/>
        <v>1.1663675988390798E-2</v>
      </c>
      <c r="L735" s="141"/>
      <c r="M735" s="141"/>
      <c r="N735" s="103">
        <f t="shared" si="506"/>
        <v>0.51087220684336387</v>
      </c>
      <c r="O735" s="104">
        <f t="shared" si="507"/>
        <v>4.3553271288206852E-2</v>
      </c>
      <c r="P735" s="112"/>
      <c r="Q735" s="117">
        <f t="shared" si="513"/>
        <v>0.51087220684336387</v>
      </c>
      <c r="R735" s="162"/>
      <c r="T735" s="117">
        <f t="shared" si="508"/>
        <v>4.355327128820681E-2</v>
      </c>
    </row>
    <row r="736" spans="1:20" s="99" customFormat="1" x14ac:dyDescent="0.2">
      <c r="B736" s="179" t="str">
        <f t="shared" si="509"/>
        <v>December</v>
      </c>
      <c r="C736" s="94">
        <v>13145350.919774126</v>
      </c>
      <c r="D736" s="114">
        <f t="shared" si="510"/>
        <v>1.1645884660659966E-2</v>
      </c>
      <c r="E736" s="95">
        <f t="shared" si="514"/>
        <v>12782261.197608214</v>
      </c>
      <c r="F736" s="115">
        <f t="shared" si="503"/>
        <v>1.1654979383364017E-2</v>
      </c>
      <c r="G736" s="95">
        <f t="shared" si="511"/>
        <v>12516629.153358385</v>
      </c>
      <c r="H736" s="115">
        <f t="shared" si="504"/>
        <v>1.1645884660659966E-2</v>
      </c>
      <c r="I736" s="112"/>
      <c r="J736" s="95">
        <f t="shared" si="512"/>
        <v>6268569.4626005413</v>
      </c>
      <c r="K736" s="115">
        <f t="shared" si="505"/>
        <v>1.1645884660659966E-2</v>
      </c>
      <c r="L736" s="141"/>
      <c r="M736" s="141"/>
      <c r="N736" s="103">
        <f t="shared" si="506"/>
        <v>0.47686588976266392</v>
      </c>
      <c r="O736" s="104">
        <f t="shared" si="507"/>
        <v>4.7828450549005537E-2</v>
      </c>
      <c r="P736" s="112"/>
      <c r="Q736" s="117">
        <f t="shared" si="513"/>
        <v>0.47686588976266392</v>
      </c>
      <c r="R736" s="162"/>
      <c r="T736" s="117">
        <f t="shared" si="508"/>
        <v>4.7828450549005537E-2</v>
      </c>
    </row>
    <row r="737" spans="1:20" s="99" customFormat="1" x14ac:dyDescent="0.2">
      <c r="B737" s="179" t="str">
        <f t="shared" si="509"/>
        <v>TOTAL</v>
      </c>
      <c r="C737" s="144">
        <f>SUM(C725:C736)</f>
        <v>175434455.30249941</v>
      </c>
      <c r="D737" s="145">
        <f t="shared" si="510"/>
        <v>1.1702361817894857E-2</v>
      </c>
      <c r="E737" s="144">
        <f>SUM(E725:E736)</f>
        <v>167060261.70488507</v>
      </c>
      <c r="F737" s="146">
        <f>(E737/E723)-1</f>
        <v>1.1705872748850599E-2</v>
      </c>
      <c r="G737" s="144">
        <f>SUM(G725:G736)</f>
        <v>167132424.3440612</v>
      </c>
      <c r="H737" s="146">
        <f t="shared" si="504"/>
        <v>1.1702354680001914E-2</v>
      </c>
      <c r="I737" s="142"/>
      <c r="J737" s="147">
        <f>SUM(J725:J736)</f>
        <v>78546594.384470344</v>
      </c>
      <c r="K737" s="146">
        <f t="shared" si="505"/>
        <v>1.1700572573943857E-2</v>
      </c>
      <c r="L737" s="165"/>
      <c r="M737" s="156"/>
      <c r="N737" s="110">
        <f t="shared" si="506"/>
        <v>0.44772615646700326</v>
      </c>
      <c r="O737" s="127">
        <f>AVERAGE(O725:O736)</f>
        <v>4.7369385243249414E-2</v>
      </c>
      <c r="P737" s="142"/>
      <c r="Q737" s="148"/>
      <c r="R737" s="148"/>
      <c r="S737" s="142"/>
      <c r="T737" s="152">
        <f>AVERAGE(T725:T736)</f>
        <v>4.7369385243249428E-2</v>
      </c>
    </row>
    <row r="738" spans="1:20" s="99" customFormat="1" x14ac:dyDescent="0.2">
      <c r="D738" s="111"/>
    </row>
    <row r="739" spans="1:20" s="99" customFormat="1" x14ac:dyDescent="0.2">
      <c r="A739" s="99">
        <f>+A725+1</f>
        <v>2049</v>
      </c>
      <c r="B739" s="179" t="str">
        <f>+B725</f>
        <v>January</v>
      </c>
      <c r="C739" s="94">
        <v>13279508.299502466</v>
      </c>
      <c r="D739" s="114">
        <f>(C739/C725)-1</f>
        <v>1.1644570273774413E-2</v>
      </c>
      <c r="E739" s="95">
        <f>(G739+J736-J739)</f>
        <v>13472578.994198233</v>
      </c>
      <c r="F739" s="115">
        <f t="shared" ref="F739:F750" si="515">(E739/E725)-1</f>
        <v>1.1645181835953533E-2</v>
      </c>
      <c r="G739" s="95">
        <f>+(C739-(C739*T739))</f>
        <v>12608856.851285117</v>
      </c>
      <c r="H739" s="115">
        <f t="shared" ref="H739:H751" si="516">(G739/G725)-1</f>
        <v>1.1644570273774413E-2</v>
      </c>
      <c r="I739" s="112"/>
      <c r="J739" s="95">
        <f>+C739*Q739</f>
        <v>5404847.3196874261</v>
      </c>
      <c r="K739" s="115">
        <f t="shared" ref="K739:K751" si="517">(J739/J725)-1</f>
        <v>1.1644570273774413E-2</v>
      </c>
      <c r="L739" s="141"/>
      <c r="M739" s="141"/>
      <c r="N739" s="103">
        <f t="shared" ref="N739:N751" si="518">(J739/C739)</f>
        <v>0.40700658471593604</v>
      </c>
      <c r="O739" s="104">
        <f t="shared" ref="O739:O750" si="519">(C739-G739)/C739</f>
        <v>5.0502731960525675E-2</v>
      </c>
      <c r="P739" s="112"/>
      <c r="Q739" s="117">
        <f>+Q725</f>
        <v>0.40700658471593604</v>
      </c>
      <c r="R739" s="162"/>
      <c r="T739" s="117">
        <f t="shared" ref="T739:T750" si="520">+T725</f>
        <v>5.0502731960525703E-2</v>
      </c>
    </row>
    <row r="740" spans="1:20" s="99" customFormat="1" x14ac:dyDescent="0.2">
      <c r="B740" s="179" t="str">
        <f t="shared" ref="B740:B751" si="521">+B726</f>
        <v>February</v>
      </c>
      <c r="C740" s="94">
        <v>12339415.796954777</v>
      </c>
      <c r="D740" s="114">
        <f t="shared" ref="D740:D751" si="522">(C740/C726)-1</f>
        <v>1.1639106775465757E-2</v>
      </c>
      <c r="E740" s="95">
        <f>(G740+J739-J740)</f>
        <v>12304450.715338571</v>
      </c>
      <c r="F740" s="115">
        <f t="shared" si="515"/>
        <v>1.1641506661933754E-2</v>
      </c>
      <c r="G740" s="95">
        <f t="shared" ref="G740:G750" si="523">+(C740-(C740*T740))</f>
        <v>11719979.137371093</v>
      </c>
      <c r="H740" s="115">
        <f t="shared" si="516"/>
        <v>1.1639106775465757E-2</v>
      </c>
      <c r="I740" s="112"/>
      <c r="J740" s="95">
        <f t="shared" ref="J740:J750" si="524">+C740*Q740</f>
        <v>4820375.7417199481</v>
      </c>
      <c r="K740" s="115">
        <f t="shared" si="517"/>
        <v>1.1639106775465979E-2</v>
      </c>
      <c r="L740" s="141"/>
      <c r="M740" s="141"/>
      <c r="N740" s="103">
        <f t="shared" si="518"/>
        <v>0.39064861911125165</v>
      </c>
      <c r="O740" s="104">
        <f t="shared" si="519"/>
        <v>5.0199836829921379E-2</v>
      </c>
      <c r="P740" s="112"/>
      <c r="Q740" s="117">
        <f t="shared" ref="Q740:Q750" si="525">+Q726</f>
        <v>0.39064861911125159</v>
      </c>
      <c r="R740" s="162"/>
      <c r="T740" s="117">
        <f t="shared" si="520"/>
        <v>5.0199836829921421E-2</v>
      </c>
    </row>
    <row r="741" spans="1:20" s="99" customFormat="1" x14ac:dyDescent="0.2">
      <c r="B741" s="179" t="str">
        <f t="shared" si="521"/>
        <v>March</v>
      </c>
      <c r="C741" s="94">
        <v>13475629.533254927</v>
      </c>
      <c r="D741" s="114">
        <f t="shared" si="522"/>
        <v>1.1642797599087595E-2</v>
      </c>
      <c r="E741" s="95">
        <f t="shared" ref="E741:E750" si="526">(G741+J740-J741)</f>
        <v>12261991.737644084</v>
      </c>
      <c r="F741" s="115">
        <f t="shared" si="515"/>
        <v>1.1641346676886322E-2</v>
      </c>
      <c r="G741" s="95">
        <f t="shared" si="523"/>
        <v>12811342.128456261</v>
      </c>
      <c r="H741" s="115">
        <f t="shared" si="516"/>
        <v>1.1642797599087595E-2</v>
      </c>
      <c r="I741" s="112"/>
      <c r="J741" s="95">
        <f t="shared" si="524"/>
        <v>5369726.1325321272</v>
      </c>
      <c r="K741" s="115">
        <f t="shared" si="517"/>
        <v>1.1642797599087595E-2</v>
      </c>
      <c r="L741" s="141"/>
      <c r="M741" s="141"/>
      <c r="N741" s="103">
        <f t="shared" si="518"/>
        <v>0.39847682954483199</v>
      </c>
      <c r="O741" s="104">
        <f t="shared" si="519"/>
        <v>4.9295463574399179E-2</v>
      </c>
      <c r="P741" s="112"/>
      <c r="Q741" s="117">
        <f t="shared" si="525"/>
        <v>0.39847682954483199</v>
      </c>
      <c r="R741" s="162"/>
      <c r="T741" s="117">
        <f t="shared" si="520"/>
        <v>4.9295463574399137E-2</v>
      </c>
    </row>
    <row r="742" spans="1:20" s="99" customFormat="1" x14ac:dyDescent="0.2">
      <c r="B742" s="179" t="str">
        <f t="shared" si="521"/>
        <v>April</v>
      </c>
      <c r="C742" s="94">
        <v>13857331.07888723</v>
      </c>
      <c r="D742" s="114">
        <f t="shared" si="522"/>
        <v>1.1646719478563439E-2</v>
      </c>
      <c r="E742" s="95">
        <f t="shared" si="526"/>
        <v>12529268.538446382</v>
      </c>
      <c r="F742" s="115">
        <f t="shared" si="515"/>
        <v>1.1645038656949547E-2</v>
      </c>
      <c r="G742" s="95">
        <f t="shared" si="523"/>
        <v>13224639.618642721</v>
      </c>
      <c r="H742" s="115">
        <f t="shared" si="516"/>
        <v>1.1646719478563439E-2</v>
      </c>
      <c r="I742" s="112"/>
      <c r="J742" s="95">
        <f t="shared" si="524"/>
        <v>6065097.2127284668</v>
      </c>
      <c r="K742" s="115">
        <f t="shared" si="517"/>
        <v>1.1646719478563439E-2</v>
      </c>
      <c r="L742" s="141"/>
      <c r="M742" s="141"/>
      <c r="N742" s="103">
        <f t="shared" si="518"/>
        <v>0.43768148268963103</v>
      </c>
      <c r="O742" s="104">
        <f t="shared" si="519"/>
        <v>4.5657526448831504E-2</v>
      </c>
      <c r="P742" s="112"/>
      <c r="Q742" s="117">
        <f t="shared" si="525"/>
        <v>0.43768148268963103</v>
      </c>
      <c r="R742" s="162"/>
      <c r="T742" s="117">
        <f t="shared" si="520"/>
        <v>4.5657526448831441E-2</v>
      </c>
    </row>
    <row r="743" spans="1:20" s="99" customFormat="1" x14ac:dyDescent="0.2">
      <c r="B743" s="179" t="str">
        <f t="shared" si="521"/>
        <v>May</v>
      </c>
      <c r="C743" s="94">
        <v>15621088.305710675</v>
      </c>
      <c r="D743" s="114">
        <f t="shared" si="522"/>
        <v>1.1630037412137195E-2</v>
      </c>
      <c r="E743" s="95">
        <f t="shared" si="526"/>
        <v>14045191.984880593</v>
      </c>
      <c r="F743" s="115">
        <f t="shared" si="515"/>
        <v>1.1637241116203567E-2</v>
      </c>
      <c r="G743" s="95">
        <f t="shared" si="523"/>
        <v>14940246.274845978</v>
      </c>
      <c r="H743" s="115">
        <f t="shared" si="516"/>
        <v>1.1630037412137195E-2</v>
      </c>
      <c r="I743" s="112"/>
      <c r="J743" s="95">
        <f t="shared" si="524"/>
        <v>6960151.5026938496</v>
      </c>
      <c r="K743" s="115">
        <f t="shared" si="517"/>
        <v>1.1630037412137195E-2</v>
      </c>
      <c r="L743" s="141"/>
      <c r="M743" s="141"/>
      <c r="N743" s="103">
        <f t="shared" si="518"/>
        <v>0.44556124173175526</v>
      </c>
      <c r="O743" s="104">
        <f t="shared" si="519"/>
        <v>4.3584801362130339E-2</v>
      </c>
      <c r="P743" s="112"/>
      <c r="Q743" s="117">
        <f t="shared" si="525"/>
        <v>0.44556124173175526</v>
      </c>
      <c r="R743" s="162"/>
      <c r="T743" s="117">
        <f t="shared" si="520"/>
        <v>4.3584801362130311E-2</v>
      </c>
    </row>
    <row r="744" spans="1:20" s="99" customFormat="1" x14ac:dyDescent="0.2">
      <c r="B744" s="179" t="str">
        <f t="shared" si="521"/>
        <v>June</v>
      </c>
      <c r="C744" s="94">
        <v>16294725.379901875</v>
      </c>
      <c r="D744" s="114">
        <f t="shared" si="522"/>
        <v>1.1617072742482915E-2</v>
      </c>
      <c r="E744" s="95">
        <f t="shared" si="526"/>
        <v>15244417.796409767</v>
      </c>
      <c r="F744" s="115">
        <f t="shared" si="515"/>
        <v>1.1622991987005227E-2</v>
      </c>
      <c r="G744" s="95">
        <f t="shared" si="523"/>
        <v>15574747.391750565</v>
      </c>
      <c r="H744" s="115">
        <f t="shared" si="516"/>
        <v>1.1617072742483137E-2</v>
      </c>
      <c r="I744" s="112"/>
      <c r="J744" s="95">
        <f t="shared" si="524"/>
        <v>7290481.0980346473</v>
      </c>
      <c r="K744" s="115">
        <f t="shared" si="517"/>
        <v>1.1617072742482915E-2</v>
      </c>
      <c r="L744" s="141"/>
      <c r="M744" s="141"/>
      <c r="N744" s="103">
        <f t="shared" si="518"/>
        <v>0.44741356040444974</v>
      </c>
      <c r="O744" s="104">
        <f t="shared" si="519"/>
        <v>4.4184726736133904E-2</v>
      </c>
      <c r="P744" s="112"/>
      <c r="Q744" s="117">
        <f t="shared" si="525"/>
        <v>0.44741356040444974</v>
      </c>
      <c r="R744" s="162"/>
      <c r="T744" s="117">
        <f t="shared" si="520"/>
        <v>4.4184726736133953E-2</v>
      </c>
    </row>
    <row r="745" spans="1:20" s="99" customFormat="1" x14ac:dyDescent="0.2">
      <c r="B745" s="179" t="str">
        <f t="shared" si="521"/>
        <v>July</v>
      </c>
      <c r="C745" s="94">
        <v>17269388.18806174</v>
      </c>
      <c r="D745" s="114">
        <f t="shared" si="522"/>
        <v>1.1598805417413427E-2</v>
      </c>
      <c r="E745" s="95">
        <f t="shared" si="526"/>
        <v>16095608.920607401</v>
      </c>
      <c r="F745" s="115">
        <f t="shared" si="515"/>
        <v>1.1607079492236938E-2</v>
      </c>
      <c r="G745" s="95">
        <f t="shared" si="523"/>
        <v>16465723.761747336</v>
      </c>
      <c r="H745" s="115">
        <f t="shared" si="516"/>
        <v>1.1598805417413427E-2</v>
      </c>
      <c r="I745" s="112"/>
      <c r="J745" s="95">
        <f t="shared" si="524"/>
        <v>7660595.9391745832</v>
      </c>
      <c r="K745" s="115">
        <f t="shared" si="517"/>
        <v>1.1598805417413427E-2</v>
      </c>
      <c r="L745" s="141"/>
      <c r="M745" s="141"/>
      <c r="N745" s="103">
        <f t="shared" si="518"/>
        <v>0.44359393950448822</v>
      </c>
      <c r="O745" s="104">
        <f t="shared" si="519"/>
        <v>4.6536936778685319E-2</v>
      </c>
      <c r="P745" s="112"/>
      <c r="Q745" s="117">
        <f t="shared" si="525"/>
        <v>0.44359393950448822</v>
      </c>
      <c r="R745" s="162"/>
      <c r="T745" s="117">
        <f t="shared" si="520"/>
        <v>4.6536936778685332E-2</v>
      </c>
    </row>
    <row r="746" spans="1:20" s="99" customFormat="1" x14ac:dyDescent="0.2">
      <c r="B746" s="179" t="str">
        <f t="shared" si="521"/>
        <v>August</v>
      </c>
      <c r="C746" s="94">
        <v>17564150.265786797</v>
      </c>
      <c r="D746" s="114">
        <f t="shared" si="522"/>
        <v>1.1598766254217852E-2</v>
      </c>
      <c r="E746" s="95">
        <f t="shared" si="526"/>
        <v>16287779.687011834</v>
      </c>
      <c r="F746" s="115">
        <f t="shared" si="515"/>
        <v>1.1598784673757967E-2</v>
      </c>
      <c r="G746" s="95">
        <f t="shared" si="523"/>
        <v>16701987.638894336</v>
      </c>
      <c r="H746" s="115">
        <f t="shared" si="516"/>
        <v>1.1598766254217852E-2</v>
      </c>
      <c r="I746" s="112"/>
      <c r="J746" s="95">
        <f t="shared" si="524"/>
        <v>8074803.8910570862</v>
      </c>
      <c r="K746" s="115">
        <f t="shared" si="517"/>
        <v>1.1598766254217852E-2</v>
      </c>
      <c r="L746" s="141"/>
      <c r="M746" s="141"/>
      <c r="N746" s="103">
        <f t="shared" si="518"/>
        <v>0.45973211165165184</v>
      </c>
      <c r="O746" s="104">
        <f t="shared" si="519"/>
        <v>4.9086497999955445E-2</v>
      </c>
      <c r="P746" s="112"/>
      <c r="Q746" s="117">
        <f t="shared" si="525"/>
        <v>0.45973211165165184</v>
      </c>
      <c r="R746" s="162"/>
      <c r="T746" s="117">
        <f t="shared" si="520"/>
        <v>4.9086497999955465E-2</v>
      </c>
    </row>
    <row r="747" spans="1:20" s="99" customFormat="1" x14ac:dyDescent="0.2">
      <c r="B747" s="179" t="str">
        <f t="shared" si="521"/>
        <v>September</v>
      </c>
      <c r="C747" s="94">
        <v>16243891.857763881</v>
      </c>
      <c r="D747" s="114">
        <f t="shared" si="522"/>
        <v>1.1595077139570309E-2</v>
      </c>
      <c r="E747" s="95">
        <f t="shared" si="526"/>
        <v>15961256.373024879</v>
      </c>
      <c r="F747" s="115">
        <f t="shared" si="515"/>
        <v>1.1596943460299602E-2</v>
      </c>
      <c r="G747" s="95">
        <f t="shared" si="523"/>
        <v>15448153.470191168</v>
      </c>
      <c r="H747" s="115">
        <f t="shared" si="516"/>
        <v>1.1595077139570309E-2</v>
      </c>
      <c r="I747" s="112"/>
      <c r="J747" s="95">
        <f t="shared" si="524"/>
        <v>7561700.9882233758</v>
      </c>
      <c r="K747" s="115">
        <f t="shared" si="517"/>
        <v>1.1595077139570087E-2</v>
      </c>
      <c r="L747" s="141"/>
      <c r="M747" s="141"/>
      <c r="N747" s="103">
        <f t="shared" si="518"/>
        <v>0.4655104241296219</v>
      </c>
      <c r="O747" s="104">
        <f t="shared" si="519"/>
        <v>4.8986929643488393E-2</v>
      </c>
      <c r="P747" s="112"/>
      <c r="Q747" s="117">
        <f t="shared" si="525"/>
        <v>0.4655104241296219</v>
      </c>
      <c r="R747" s="162"/>
      <c r="T747" s="117">
        <f t="shared" si="520"/>
        <v>4.8986929643488428E-2</v>
      </c>
    </row>
    <row r="748" spans="1:20" s="99" customFormat="1" x14ac:dyDescent="0.2">
      <c r="B748" s="179" t="str">
        <f t="shared" si="521"/>
        <v>October</v>
      </c>
      <c r="C748" s="94">
        <v>15290470.470453547</v>
      </c>
      <c r="D748" s="114">
        <f t="shared" si="522"/>
        <v>1.1580429568278205E-2</v>
      </c>
      <c r="E748" s="95">
        <f t="shared" si="526"/>
        <v>14802965.721005715</v>
      </c>
      <c r="F748" s="115">
        <f t="shared" si="515"/>
        <v>1.1587911837160236E-2</v>
      </c>
      <c r="G748" s="95">
        <f t="shared" si="523"/>
        <v>14541001.183490194</v>
      </c>
      <c r="H748" s="115">
        <f t="shared" si="516"/>
        <v>1.1580429568278205E-2</v>
      </c>
      <c r="I748" s="112"/>
      <c r="J748" s="95">
        <f t="shared" si="524"/>
        <v>7299736.4507078528</v>
      </c>
      <c r="K748" s="115">
        <f t="shared" si="517"/>
        <v>1.1580429568278205E-2</v>
      </c>
      <c r="L748" s="141"/>
      <c r="M748" s="141"/>
      <c r="N748" s="103">
        <f t="shared" si="518"/>
        <v>0.47740430648052695</v>
      </c>
      <c r="O748" s="104">
        <f t="shared" si="519"/>
        <v>4.901544974770957E-2</v>
      </c>
      <c r="P748" s="112"/>
      <c r="Q748" s="117">
        <f t="shared" si="525"/>
        <v>0.47740430648052701</v>
      </c>
      <c r="R748" s="162"/>
      <c r="T748" s="117">
        <f t="shared" si="520"/>
        <v>4.9015449747709543E-2</v>
      </c>
    </row>
    <row r="749" spans="1:20" s="99" customFormat="1" x14ac:dyDescent="0.2">
      <c r="B749" s="179" t="str">
        <f t="shared" si="521"/>
        <v>November</v>
      </c>
      <c r="C749" s="94">
        <v>12938289.59293876</v>
      </c>
      <c r="D749" s="114">
        <f t="shared" si="522"/>
        <v>1.1571582265026858E-2</v>
      </c>
      <c r="E749" s="95">
        <f t="shared" si="526"/>
        <v>13064708.649876816</v>
      </c>
      <c r="F749" s="115">
        <f t="shared" si="515"/>
        <v>1.1576525561851847E-2</v>
      </c>
      <c r="G749" s="95">
        <f t="shared" si="523"/>
        <v>12374784.756292116</v>
      </c>
      <c r="H749" s="115">
        <f t="shared" si="516"/>
        <v>1.1571582265026858E-2</v>
      </c>
      <c r="I749" s="112"/>
      <c r="J749" s="95">
        <f t="shared" si="524"/>
        <v>6609812.5571231525</v>
      </c>
      <c r="K749" s="115">
        <f t="shared" si="517"/>
        <v>1.1571582265026858E-2</v>
      </c>
      <c r="L749" s="141"/>
      <c r="M749" s="141"/>
      <c r="N749" s="103">
        <f t="shared" si="518"/>
        <v>0.51087220684336387</v>
      </c>
      <c r="O749" s="104">
        <f t="shared" si="519"/>
        <v>4.3553271288206789E-2</v>
      </c>
      <c r="P749" s="112"/>
      <c r="Q749" s="117">
        <f t="shared" si="525"/>
        <v>0.51087220684336387</v>
      </c>
      <c r="R749" s="162"/>
      <c r="T749" s="117">
        <f t="shared" si="520"/>
        <v>4.355327128820681E-2</v>
      </c>
    </row>
    <row r="750" spans="1:20" s="99" customFormat="1" x14ac:dyDescent="0.2">
      <c r="B750" s="179" t="str">
        <f t="shared" si="521"/>
        <v>December</v>
      </c>
      <c r="C750" s="94">
        <v>13297226.702772582</v>
      </c>
      <c r="D750" s="114">
        <f t="shared" si="522"/>
        <v>1.155357387759004E-2</v>
      </c>
      <c r="E750" s="95">
        <f t="shared" si="526"/>
        <v>12930059.667109758</v>
      </c>
      <c r="F750" s="115">
        <f t="shared" si="515"/>
        <v>1.1562779637862564E-2</v>
      </c>
      <c r="G750" s="95">
        <f t="shared" si="523"/>
        <v>12661240.952980107</v>
      </c>
      <c r="H750" s="115">
        <f t="shared" si="516"/>
        <v>1.1553573877589818E-2</v>
      </c>
      <c r="I750" s="112"/>
      <c r="J750" s="95">
        <f t="shared" si="524"/>
        <v>6340993.8429935006</v>
      </c>
      <c r="K750" s="115">
        <f t="shared" si="517"/>
        <v>1.1553573877589818E-2</v>
      </c>
      <c r="L750" s="141"/>
      <c r="M750" s="141"/>
      <c r="N750" s="103">
        <f t="shared" si="518"/>
        <v>0.47686588976266386</v>
      </c>
      <c r="O750" s="104">
        <f t="shared" si="519"/>
        <v>4.7828450549005599E-2</v>
      </c>
      <c r="P750" s="112"/>
      <c r="Q750" s="117">
        <f t="shared" si="525"/>
        <v>0.47686588976266392</v>
      </c>
      <c r="R750" s="162"/>
      <c r="T750" s="117">
        <f t="shared" si="520"/>
        <v>4.7828450549005537E-2</v>
      </c>
    </row>
    <row r="751" spans="1:20" s="99" customFormat="1" x14ac:dyDescent="0.2">
      <c r="B751" s="179" t="str">
        <f t="shared" si="521"/>
        <v>TOTAL</v>
      </c>
      <c r="C751" s="144">
        <f>SUM(C739:C750)</f>
        <v>177471115.47198927</v>
      </c>
      <c r="D751" s="145">
        <f t="shared" si="522"/>
        <v>1.1609236999528205E-2</v>
      </c>
      <c r="E751" s="144">
        <f>SUM(E739:E750)</f>
        <v>169000278.78555402</v>
      </c>
      <c r="F751" s="146">
        <f>(E751/E737)-1</f>
        <v>1.1612678328590365E-2</v>
      </c>
      <c r="G751" s="144">
        <f>SUM(G739:G750)</f>
        <v>169072703.16594696</v>
      </c>
      <c r="H751" s="146">
        <f t="shared" si="516"/>
        <v>1.1609230402183757E-2</v>
      </c>
      <c r="I751" s="142"/>
      <c r="J751" s="147">
        <f>SUM(J739:J750)</f>
        <v>79458322.67667602</v>
      </c>
      <c r="K751" s="146">
        <f t="shared" si="517"/>
        <v>1.1607483422424902E-2</v>
      </c>
      <c r="L751" s="165"/>
      <c r="M751" s="156"/>
      <c r="N751" s="110">
        <f t="shared" si="518"/>
        <v>0.44772538035473797</v>
      </c>
      <c r="O751" s="127">
        <f>AVERAGE(O739:O750)</f>
        <v>4.7369385243249428E-2</v>
      </c>
      <c r="P751" s="142"/>
      <c r="Q751" s="148"/>
      <c r="R751" s="148"/>
      <c r="S751" s="142"/>
      <c r="T751" s="152">
        <f>AVERAGE(T739:T750)</f>
        <v>4.7369385243249428E-2</v>
      </c>
    </row>
    <row r="752" spans="1:20" s="99" customFormat="1" x14ac:dyDescent="0.2">
      <c r="D752" s="111"/>
    </row>
    <row r="753" spans="1:20" s="99" customFormat="1" x14ac:dyDescent="0.2">
      <c r="A753" s="99">
        <f>+A739+1</f>
        <v>2050</v>
      </c>
      <c r="B753" s="179" t="str">
        <f>+B739</f>
        <v>January</v>
      </c>
      <c r="C753" s="94">
        <v>13432915.259808868</v>
      </c>
      <c r="D753" s="114">
        <f>(C753/C739)-1</f>
        <v>1.1552156664727642E-2</v>
      </c>
      <c r="E753" s="95">
        <f>(G753+J750-J753)</f>
        <v>13628225.221314397</v>
      </c>
      <c r="F753" s="115">
        <f t="shared" ref="F753:F764" si="527">(E753/E739)-1</f>
        <v>1.1552816070567573E-2</v>
      </c>
      <c r="G753" s="95">
        <f>+(C753-(C753*T753))</f>
        <v>12754516.340994285</v>
      </c>
      <c r="H753" s="115">
        <f t="shared" ref="H753:H765" si="528">(G753/G739)-1</f>
        <v>1.155215666472742E-2</v>
      </c>
      <c r="I753" s="112"/>
      <c r="J753" s="95">
        <f>+C753*Q753</f>
        <v>5467284.9626733884</v>
      </c>
      <c r="K753" s="115">
        <f t="shared" ref="K753:K765" si="529">(J753/J739)-1</f>
        <v>1.1552156664727642E-2</v>
      </c>
      <c r="L753" s="141"/>
      <c r="M753" s="141"/>
      <c r="N753" s="103">
        <f t="shared" ref="N753:N765" si="530">(J753/C753)</f>
        <v>0.40700658471593609</v>
      </c>
      <c r="O753" s="104">
        <f t="shared" ref="O753:O764" si="531">(C753-G753)/C753</f>
        <v>5.0502731960525703E-2</v>
      </c>
      <c r="P753" s="112"/>
      <c r="Q753" s="117">
        <f>+Q739</f>
        <v>0.40700658471593604</v>
      </c>
      <c r="R753" s="162"/>
      <c r="T753" s="117">
        <f t="shared" ref="T753:T764" si="532">+T739</f>
        <v>5.0502731960525703E-2</v>
      </c>
    </row>
    <row r="754" spans="1:20" s="99" customFormat="1" x14ac:dyDescent="0.2">
      <c r="B754" s="179" t="str">
        <f t="shared" ref="B754:B765" si="533">+B740</f>
        <v>February</v>
      </c>
      <c r="C754" s="94">
        <v>12481900.009535335</v>
      </c>
      <c r="D754" s="114">
        <f t="shared" ref="D754:D765" si="534">(C754/C740)-1</f>
        <v>1.1547079288447559E-2</v>
      </c>
      <c r="E754" s="95">
        <f>(G754+J753-J754)</f>
        <v>12446558.625792958</v>
      </c>
      <c r="F754" s="115">
        <f t="shared" si="527"/>
        <v>1.154930957439948E-2</v>
      </c>
      <c r="G754" s="95">
        <f t="shared" ref="G754:G764" si="535">+(C754-(C754*T754))</f>
        <v>11855310.665729266</v>
      </c>
      <c r="H754" s="115">
        <f t="shared" si="528"/>
        <v>1.1547079288447337E-2</v>
      </c>
      <c r="I754" s="112"/>
      <c r="J754" s="95">
        <f t="shared" ref="J754:J764" si="536">+C754*Q754</f>
        <v>4876037.0026096972</v>
      </c>
      <c r="K754" s="115">
        <f t="shared" si="529"/>
        <v>1.1547079288447559E-2</v>
      </c>
      <c r="L754" s="141"/>
      <c r="M754" s="141"/>
      <c r="N754" s="103">
        <f t="shared" si="530"/>
        <v>0.39064861911125165</v>
      </c>
      <c r="O754" s="104">
        <f t="shared" si="531"/>
        <v>5.019983682992149E-2</v>
      </c>
      <c r="P754" s="112"/>
      <c r="Q754" s="117">
        <f t="shared" ref="Q754:Q764" si="537">+Q740</f>
        <v>0.39064861911125159</v>
      </c>
      <c r="R754" s="162"/>
      <c r="T754" s="117">
        <f t="shared" si="532"/>
        <v>5.0199836829921421E-2</v>
      </c>
    </row>
    <row r="755" spans="1:20" s="99" customFormat="1" x14ac:dyDescent="0.2">
      <c r="B755" s="179" t="str">
        <f t="shared" si="533"/>
        <v>March</v>
      </c>
      <c r="C755" s="94">
        <v>13631290.390745603</v>
      </c>
      <c r="D755" s="114">
        <f t="shared" si="534"/>
        <v>1.155128649882653E-2</v>
      </c>
      <c r="E755" s="95">
        <f t="shared" ref="E755:E764" si="538">(G755+J754-J755)</f>
        <v>12403613.236917002</v>
      </c>
      <c r="F755" s="115">
        <f t="shared" si="527"/>
        <v>1.1549632580337033E-2</v>
      </c>
      <c r="G755" s="95">
        <f t="shared" si="535"/>
        <v>12959329.611816546</v>
      </c>
      <c r="H755" s="115">
        <f t="shared" si="528"/>
        <v>1.155128649882653E-2</v>
      </c>
      <c r="I755" s="112"/>
      <c r="J755" s="95">
        <f t="shared" si="536"/>
        <v>5431753.3775092419</v>
      </c>
      <c r="K755" s="115">
        <f t="shared" si="529"/>
        <v>1.155128649882653E-2</v>
      </c>
      <c r="L755" s="141"/>
      <c r="M755" s="141"/>
      <c r="N755" s="103">
        <f t="shared" si="530"/>
        <v>0.39847682954483199</v>
      </c>
      <c r="O755" s="104">
        <f t="shared" si="531"/>
        <v>4.9295463574399123E-2</v>
      </c>
      <c r="P755" s="112"/>
      <c r="Q755" s="117">
        <f t="shared" si="537"/>
        <v>0.39847682954483199</v>
      </c>
      <c r="R755" s="162"/>
      <c r="T755" s="117">
        <f t="shared" si="532"/>
        <v>4.9295463574399137E-2</v>
      </c>
    </row>
    <row r="756" spans="1:20" s="99" customFormat="1" x14ac:dyDescent="0.2">
      <c r="B756" s="179" t="str">
        <f t="shared" si="533"/>
        <v>April</v>
      </c>
      <c r="C756" s="94">
        <v>14017460.670390962</v>
      </c>
      <c r="D756" s="114">
        <f t="shared" si="534"/>
        <v>1.1555586757085123E-2</v>
      </c>
      <c r="E756" s="95">
        <f t="shared" si="538"/>
        <v>12674028.496836066</v>
      </c>
      <c r="F756" s="115">
        <f t="shared" si="527"/>
        <v>1.1553743775662983E-2</v>
      </c>
      <c r="G756" s="95">
        <f t="shared" si="535"/>
        <v>13377458.089087132</v>
      </c>
      <c r="H756" s="115">
        <f t="shared" si="528"/>
        <v>1.1555586757085123E-2</v>
      </c>
      <c r="I756" s="112"/>
      <c r="J756" s="95">
        <f t="shared" si="536"/>
        <v>6135182.9697603052</v>
      </c>
      <c r="K756" s="115">
        <f t="shared" si="529"/>
        <v>1.1555586757085123E-2</v>
      </c>
      <c r="L756" s="141"/>
      <c r="M756" s="141"/>
      <c r="N756" s="103">
        <f t="shared" si="530"/>
        <v>0.43768148268963103</v>
      </c>
      <c r="O756" s="104">
        <f t="shared" si="531"/>
        <v>4.5657526448831406E-2</v>
      </c>
      <c r="P756" s="112"/>
      <c r="Q756" s="117">
        <f t="shared" si="537"/>
        <v>0.43768148268963103</v>
      </c>
      <c r="R756" s="162"/>
      <c r="T756" s="117">
        <f t="shared" si="532"/>
        <v>4.5657526448831441E-2</v>
      </c>
    </row>
    <row r="757" spans="1:20" s="99" customFormat="1" x14ac:dyDescent="0.2">
      <c r="B757" s="179" t="str">
        <f t="shared" si="533"/>
        <v>May</v>
      </c>
      <c r="C757" s="94">
        <v>15801333.227307899</v>
      </c>
      <c r="D757" s="114">
        <f t="shared" si="534"/>
        <v>1.1538563643566979E-2</v>
      </c>
      <c r="E757" s="95">
        <f t="shared" si="538"/>
        <v>14207356.573322609</v>
      </c>
      <c r="F757" s="115">
        <f t="shared" si="527"/>
        <v>1.1545914688569914E-2</v>
      </c>
      <c r="G757" s="95">
        <f t="shared" si="535"/>
        <v>15112635.257338855</v>
      </c>
      <c r="H757" s="115">
        <f t="shared" si="528"/>
        <v>1.1538563643567201E-2</v>
      </c>
      <c r="I757" s="112"/>
      <c r="J757" s="95">
        <f t="shared" si="536"/>
        <v>7040461.6537765516</v>
      </c>
      <c r="K757" s="115">
        <f t="shared" si="529"/>
        <v>1.1538563643566979E-2</v>
      </c>
      <c r="L757" s="141"/>
      <c r="M757" s="141"/>
      <c r="N757" s="103">
        <f t="shared" si="530"/>
        <v>0.44556124173175526</v>
      </c>
      <c r="O757" s="104">
        <f t="shared" si="531"/>
        <v>4.3584801362130263E-2</v>
      </c>
      <c r="P757" s="112"/>
      <c r="Q757" s="117">
        <f t="shared" si="537"/>
        <v>0.44556124173175526</v>
      </c>
      <c r="R757" s="162"/>
      <c r="T757" s="117">
        <f t="shared" si="532"/>
        <v>4.3584801362130311E-2</v>
      </c>
    </row>
    <row r="758" spans="1:20" s="99" customFormat="1" x14ac:dyDescent="0.2">
      <c r="B758" s="179" t="str">
        <f t="shared" si="533"/>
        <v>June</v>
      </c>
      <c r="C758" s="94">
        <v>16482534.495730307</v>
      </c>
      <c r="D758" s="114">
        <f t="shared" si="534"/>
        <v>1.1525761339928886E-2</v>
      </c>
      <c r="E758" s="95">
        <f t="shared" si="538"/>
        <v>15420210.423670257</v>
      </c>
      <c r="F758" s="115">
        <f t="shared" si="527"/>
        <v>1.1531606494141755E-2</v>
      </c>
      <c r="G758" s="95">
        <f t="shared" si="535"/>
        <v>15754258.213117562</v>
      </c>
      <c r="H758" s="115">
        <f t="shared" si="528"/>
        <v>1.1525761339928886E-2</v>
      </c>
      <c r="I758" s="112"/>
      <c r="J758" s="95">
        <f t="shared" si="536"/>
        <v>7374509.4432238583</v>
      </c>
      <c r="K758" s="115">
        <f t="shared" si="529"/>
        <v>1.1525761339929108E-2</v>
      </c>
      <c r="L758" s="141"/>
      <c r="M758" s="141"/>
      <c r="N758" s="103">
        <f t="shared" si="530"/>
        <v>0.44741356040444974</v>
      </c>
      <c r="O758" s="104">
        <f t="shared" si="531"/>
        <v>4.4184726736133932E-2</v>
      </c>
      <c r="P758" s="112"/>
      <c r="Q758" s="117">
        <f t="shared" si="537"/>
        <v>0.44741356040444974</v>
      </c>
      <c r="R758" s="162"/>
      <c r="T758" s="117">
        <f t="shared" si="532"/>
        <v>4.4184726736133953E-2</v>
      </c>
    </row>
    <row r="759" spans="1:20" s="99" customFormat="1" x14ac:dyDescent="0.2">
      <c r="B759" s="179" t="str">
        <f t="shared" si="533"/>
        <v>July</v>
      </c>
      <c r="C759" s="94">
        <v>17468110.014680237</v>
      </c>
      <c r="D759" s="114">
        <f t="shared" si="534"/>
        <v>1.1507172370812224E-2</v>
      </c>
      <c r="E759" s="95">
        <f t="shared" si="538"/>
        <v>16280959.38939799</v>
      </c>
      <c r="F759" s="115">
        <f t="shared" si="527"/>
        <v>1.1515592215544102E-2</v>
      </c>
      <c r="G759" s="95">
        <f t="shared" si="535"/>
        <v>16655197.683283942</v>
      </c>
      <c r="H759" s="115">
        <f t="shared" si="528"/>
        <v>1.1507172370812224E-2</v>
      </c>
      <c r="I759" s="112"/>
      <c r="J759" s="95">
        <f t="shared" si="536"/>
        <v>7748747.7371098101</v>
      </c>
      <c r="K759" s="115">
        <f t="shared" si="529"/>
        <v>1.1507172370812224E-2</v>
      </c>
      <c r="L759" s="141"/>
      <c r="M759" s="141"/>
      <c r="N759" s="103">
        <f t="shared" si="530"/>
        <v>0.44359393950448822</v>
      </c>
      <c r="O759" s="104">
        <f t="shared" si="531"/>
        <v>4.653693677868536E-2</v>
      </c>
      <c r="P759" s="112"/>
      <c r="Q759" s="117">
        <f t="shared" si="537"/>
        <v>0.44359393950448822</v>
      </c>
      <c r="R759" s="162"/>
      <c r="T759" s="117">
        <f t="shared" si="532"/>
        <v>4.6536936778685332E-2</v>
      </c>
    </row>
    <row r="760" spans="1:20" s="99" customFormat="1" x14ac:dyDescent="0.2">
      <c r="B760" s="179" t="str">
        <f t="shared" si="533"/>
        <v>August</v>
      </c>
      <c r="C760" s="94">
        <v>17766268.521674726</v>
      </c>
      <c r="D760" s="114">
        <f t="shared" si="534"/>
        <v>1.1507431491384779E-2</v>
      </c>
      <c r="E760" s="95">
        <f t="shared" si="538"/>
        <v>16475208.210888885</v>
      </c>
      <c r="F760" s="115">
        <f t="shared" si="527"/>
        <v>1.1507309619770201E-2</v>
      </c>
      <c r="G760" s="95">
        <f t="shared" si="535"/>
        <v>16894184.617418867</v>
      </c>
      <c r="H760" s="115">
        <f t="shared" si="528"/>
        <v>1.1507431491384779E-2</v>
      </c>
      <c r="I760" s="112"/>
      <c r="J760" s="95">
        <f t="shared" si="536"/>
        <v>8167724.1436397927</v>
      </c>
      <c r="K760" s="115">
        <f t="shared" si="529"/>
        <v>1.1507431491384779E-2</v>
      </c>
      <c r="L760" s="141"/>
      <c r="M760" s="141"/>
      <c r="N760" s="103">
        <f t="shared" si="530"/>
        <v>0.45973211165165184</v>
      </c>
      <c r="O760" s="104">
        <f t="shared" si="531"/>
        <v>4.9086497999955542E-2</v>
      </c>
      <c r="P760" s="112"/>
      <c r="Q760" s="117">
        <f t="shared" si="537"/>
        <v>0.45973211165165184</v>
      </c>
      <c r="R760" s="162"/>
      <c r="T760" s="117">
        <f t="shared" si="532"/>
        <v>4.9086497999955465E-2</v>
      </c>
    </row>
    <row r="761" spans="1:20" s="99" customFormat="1" x14ac:dyDescent="0.2">
      <c r="B761" s="179" t="str">
        <f t="shared" si="533"/>
        <v>September</v>
      </c>
      <c r="C761" s="94">
        <v>16430764.428714886</v>
      </c>
      <c r="D761" s="114">
        <f t="shared" si="534"/>
        <v>1.1504174774574549E-2</v>
      </c>
      <c r="E761" s="95">
        <f t="shared" si="538"/>
        <v>16144903.75331152</v>
      </c>
      <c r="F761" s="115">
        <f t="shared" si="527"/>
        <v>1.1505822348484518E-2</v>
      </c>
      <c r="G761" s="95">
        <f t="shared" si="535"/>
        <v>15625871.727656698</v>
      </c>
      <c r="H761" s="115">
        <f t="shared" si="528"/>
        <v>1.1504174774574549E-2</v>
      </c>
      <c r="I761" s="112"/>
      <c r="J761" s="95">
        <f t="shared" si="536"/>
        <v>7648692.117984971</v>
      </c>
      <c r="K761" s="115">
        <f t="shared" si="529"/>
        <v>1.1504174774574549E-2</v>
      </c>
      <c r="L761" s="141"/>
      <c r="M761" s="141"/>
      <c r="N761" s="103">
        <f t="shared" si="530"/>
        <v>0.4655104241296219</v>
      </c>
      <c r="O761" s="104">
        <f t="shared" si="531"/>
        <v>4.8986929643488428E-2</v>
      </c>
      <c r="P761" s="112"/>
      <c r="Q761" s="117">
        <f t="shared" si="537"/>
        <v>0.4655104241296219</v>
      </c>
      <c r="R761" s="162"/>
      <c r="T761" s="117">
        <f t="shared" si="532"/>
        <v>4.8986929643488428E-2</v>
      </c>
    </row>
    <row r="762" spans="1:20" s="99" customFormat="1" x14ac:dyDescent="0.2">
      <c r="B762" s="179" t="str">
        <f t="shared" si="533"/>
        <v>October</v>
      </c>
      <c r="C762" s="94">
        <v>15466152.214923684</v>
      </c>
      <c r="D762" s="114">
        <f t="shared" si="534"/>
        <v>1.1489623213988942E-2</v>
      </c>
      <c r="E762" s="95">
        <f t="shared" si="538"/>
        <v>14973156.254139729</v>
      </c>
      <c r="F762" s="115">
        <f t="shared" si="527"/>
        <v>1.149705649135635E-2</v>
      </c>
      <c r="G762" s="95">
        <f t="shared" si="535"/>
        <v>14708071.808242666</v>
      </c>
      <c r="H762" s="115">
        <f t="shared" si="528"/>
        <v>1.1489623213988942E-2</v>
      </c>
      <c r="I762" s="112"/>
      <c r="J762" s="95">
        <f t="shared" si="536"/>
        <v>7383607.6720879078</v>
      </c>
      <c r="K762" s="115">
        <f t="shared" si="529"/>
        <v>1.1489623213988942E-2</v>
      </c>
      <c r="L762" s="141"/>
      <c r="M762" s="141"/>
      <c r="N762" s="103">
        <f t="shared" si="530"/>
        <v>0.47740430648052701</v>
      </c>
      <c r="O762" s="104">
        <f t="shared" si="531"/>
        <v>4.9015449747709508E-2</v>
      </c>
      <c r="P762" s="112"/>
      <c r="Q762" s="117">
        <f t="shared" si="537"/>
        <v>0.47740430648052701</v>
      </c>
      <c r="R762" s="162"/>
      <c r="T762" s="117">
        <f t="shared" si="532"/>
        <v>4.9015449747709543E-2</v>
      </c>
    </row>
    <row r="763" spans="1:20" s="99" customFormat="1" x14ac:dyDescent="0.2">
      <c r="B763" s="179" t="str">
        <f t="shared" si="533"/>
        <v>November</v>
      </c>
      <c r="C763" s="94">
        <v>13086838.186305087</v>
      </c>
      <c r="D763" s="114">
        <f t="shared" si="534"/>
        <v>1.1481316158466592E-2</v>
      </c>
      <c r="E763" s="95">
        <f t="shared" si="538"/>
        <v>13214769.339720299</v>
      </c>
      <c r="F763" s="115">
        <f t="shared" si="527"/>
        <v>1.148595761796023E-2</v>
      </c>
      <c r="G763" s="95">
        <f t="shared" si="535"/>
        <v>12516863.572472077</v>
      </c>
      <c r="H763" s="115">
        <f t="shared" si="528"/>
        <v>1.148131615846637E-2</v>
      </c>
      <c r="I763" s="112"/>
      <c r="J763" s="95">
        <f t="shared" si="536"/>
        <v>6685701.9048396852</v>
      </c>
      <c r="K763" s="115">
        <f t="shared" si="529"/>
        <v>1.148131615846637E-2</v>
      </c>
      <c r="L763" s="141"/>
      <c r="M763" s="141"/>
      <c r="N763" s="103">
        <f t="shared" si="530"/>
        <v>0.51087220684336387</v>
      </c>
      <c r="O763" s="104">
        <f t="shared" si="531"/>
        <v>4.3553271288206838E-2</v>
      </c>
      <c r="P763" s="112"/>
      <c r="Q763" s="117">
        <f t="shared" si="537"/>
        <v>0.51087220684336387</v>
      </c>
      <c r="R763" s="162"/>
      <c r="T763" s="117">
        <f t="shared" si="532"/>
        <v>4.355327128820681E-2</v>
      </c>
    </row>
    <row r="764" spans="1:20" s="99" customFormat="1" x14ac:dyDescent="0.2">
      <c r="B764" s="179" t="str">
        <f t="shared" si="533"/>
        <v>December</v>
      </c>
      <c r="C764" s="94">
        <v>13449654.00193953</v>
      </c>
      <c r="D764" s="114">
        <f t="shared" si="534"/>
        <v>1.1463089452717679E-2</v>
      </c>
      <c r="E764" s="95">
        <f t="shared" si="538"/>
        <v>13078398.57281135</v>
      </c>
      <c r="F764" s="115">
        <f t="shared" si="527"/>
        <v>1.1472406896847032E-2</v>
      </c>
      <c r="G764" s="95">
        <f t="shared" si="535"/>
        <v>12806377.89060653</v>
      </c>
      <c r="H764" s="115">
        <f t="shared" si="528"/>
        <v>1.1463089452717679E-2</v>
      </c>
      <c r="I764" s="112"/>
      <c r="J764" s="95">
        <f t="shared" si="536"/>
        <v>6413681.2226348678</v>
      </c>
      <c r="K764" s="115">
        <f t="shared" si="529"/>
        <v>1.1463089452717679E-2</v>
      </c>
      <c r="L764" s="141"/>
      <c r="M764" s="141"/>
      <c r="N764" s="103">
        <f t="shared" si="530"/>
        <v>0.47686588976266397</v>
      </c>
      <c r="O764" s="104">
        <f t="shared" si="531"/>
        <v>4.7828450549005565E-2</v>
      </c>
      <c r="P764" s="112"/>
      <c r="Q764" s="117">
        <f t="shared" si="537"/>
        <v>0.47686588976266392</v>
      </c>
      <c r="R764" s="162"/>
      <c r="T764" s="117">
        <f t="shared" si="532"/>
        <v>4.7828450549005537E-2</v>
      </c>
    </row>
    <row r="765" spans="1:20" s="99" customFormat="1" x14ac:dyDescent="0.2">
      <c r="B765" s="179" t="str">
        <f t="shared" si="533"/>
        <v>TOTAL</v>
      </c>
      <c r="C765" s="144">
        <f>SUM(C753:C764)</f>
        <v>179515221.42175713</v>
      </c>
      <c r="D765" s="145">
        <f t="shared" si="534"/>
        <v>1.1517964173107798E-2</v>
      </c>
      <c r="E765" s="144">
        <f>SUM(E753:E764)</f>
        <v>170947388.09812307</v>
      </c>
      <c r="F765" s="146">
        <f>(E765/E751)-1</f>
        <v>1.1521337873292792E-2</v>
      </c>
      <c r="G765" s="144">
        <f>SUM(G753:G764)</f>
        <v>171020075.47776443</v>
      </c>
      <c r="H765" s="146">
        <f t="shared" si="528"/>
        <v>1.1517958105313308E-2</v>
      </c>
      <c r="I765" s="142"/>
      <c r="J765" s="147">
        <f>SUM(J753:J764)</f>
        <v>80373384.207850069</v>
      </c>
      <c r="K765" s="146">
        <f t="shared" si="529"/>
        <v>1.1516245250954071E-2</v>
      </c>
      <c r="L765" s="165"/>
      <c r="M765" s="156"/>
      <c r="N765" s="110">
        <f t="shared" si="530"/>
        <v>0.44772461951301062</v>
      </c>
      <c r="O765" s="127">
        <f>AVERAGE(O753:O764)</f>
        <v>4.7369385243249434E-2</v>
      </c>
      <c r="P765" s="142"/>
      <c r="Q765" s="148"/>
      <c r="R765" s="148"/>
      <c r="S765" s="142"/>
      <c r="T765" s="152">
        <f>AVERAGE(T753:T764)</f>
        <v>4.7369385243249428E-2</v>
      </c>
    </row>
    <row r="766" spans="1:20" s="99" customFormat="1" x14ac:dyDescent="0.2">
      <c r="D766" s="111"/>
      <c r="R766" s="112"/>
    </row>
    <row r="767" spans="1:20" s="99" customFormat="1" x14ac:dyDescent="0.2">
      <c r="A767" s="99">
        <f>+A753+1</f>
        <v>2051</v>
      </c>
      <c r="B767" s="179" t="str">
        <f>+B753</f>
        <v>January</v>
      </c>
      <c r="C767" s="94">
        <v>13586877.570103627</v>
      </c>
      <c r="D767" s="114">
        <f>(C767/C753)-1</f>
        <v>1.1461570874001792E-2</v>
      </c>
      <c r="E767" s="95">
        <f>(G767+J764-J767)</f>
        <v>13784435.719873639</v>
      </c>
      <c r="F767" s="115">
        <f t="shared" ref="F767:F778" si="539">(E767/E753)-1</f>
        <v>1.1462277444236113E-2</v>
      </c>
      <c r="G767" s="95">
        <f>+(C767-(C767*T767))</f>
        <v>12900703.134000205</v>
      </c>
      <c r="H767" s="115">
        <f t="shared" ref="H767:H779" si="540">(G767/G753)-1</f>
        <v>1.1461570874001792E-2</v>
      </c>
      <c r="I767" s="112"/>
      <c r="J767" s="95">
        <f>+C767*Q767</f>
        <v>5529948.6367614325</v>
      </c>
      <c r="K767" s="115">
        <f t="shared" ref="K767:K779" si="541">(J767/J753)-1</f>
        <v>1.146157087400157E-2</v>
      </c>
      <c r="L767" s="141"/>
      <c r="M767" s="141"/>
      <c r="N767" s="103">
        <f t="shared" ref="N767:N779" si="542">(J767/C767)</f>
        <v>0.40700658471593598</v>
      </c>
      <c r="O767" s="104">
        <f t="shared" ref="O767:O778" si="543">(C767-G767)/C767</f>
        <v>5.0502731960525703E-2</v>
      </c>
      <c r="P767" s="112"/>
      <c r="Q767" s="117">
        <f>+Q753</f>
        <v>0.40700658471593604</v>
      </c>
      <c r="R767" s="162"/>
      <c r="T767" s="117">
        <f t="shared" ref="T767:T778" si="544">+T753</f>
        <v>5.0502731960525703E-2</v>
      </c>
    </row>
    <row r="768" spans="1:20" s="99" customFormat="1" x14ac:dyDescent="0.2">
      <c r="B768" s="179" t="str">
        <f t="shared" ref="B768:B779" si="545">+B754</f>
        <v>February</v>
      </c>
      <c r="C768" s="94">
        <v>12624903.54029952</v>
      </c>
      <c r="D768" s="114">
        <f t="shared" ref="D768:D779" si="546">(C768/C754)-1</f>
        <v>1.1456872003055674E-2</v>
      </c>
      <c r="E768" s="95">
        <f>(G768+J767-J768)</f>
        <v>12589182.944913663</v>
      </c>
      <c r="F768" s="115">
        <f t="shared" si="539"/>
        <v>1.145893603273973E-2</v>
      </c>
      <c r="G768" s="95">
        <f t="shared" ref="G768:G778" si="547">+(C768-(C768*T768))</f>
        <v>11991135.442582987</v>
      </c>
      <c r="H768" s="115">
        <f t="shared" si="540"/>
        <v>1.1456872003055674E-2</v>
      </c>
      <c r="I768" s="112"/>
      <c r="J768" s="95">
        <f t="shared" ref="J768:J778" si="548">+C768*Q768</f>
        <v>4931901.1344307587</v>
      </c>
      <c r="K768" s="115">
        <f t="shared" si="541"/>
        <v>1.1456872003055452E-2</v>
      </c>
      <c r="L768" s="141"/>
      <c r="M768" s="141"/>
      <c r="N768" s="103">
        <f t="shared" si="542"/>
        <v>0.39064861911125159</v>
      </c>
      <c r="O768" s="104">
        <f t="shared" si="543"/>
        <v>5.0199836829921379E-2</v>
      </c>
      <c r="P768" s="112"/>
      <c r="Q768" s="117">
        <f t="shared" ref="Q768:Q778" si="549">+Q754</f>
        <v>0.39064861911125159</v>
      </c>
      <c r="R768" s="162"/>
      <c r="T768" s="117">
        <f t="shared" si="544"/>
        <v>5.0199836829921421E-2</v>
      </c>
    </row>
    <row r="769" spans="1:20" s="99" customFormat="1" x14ac:dyDescent="0.2">
      <c r="B769" s="179" t="str">
        <f t="shared" si="545"/>
        <v>March</v>
      </c>
      <c r="C769" s="94">
        <v>13787526.618689718</v>
      </c>
      <c r="D769" s="114">
        <f t="shared" si="546"/>
        <v>1.1461587528806882E-2</v>
      </c>
      <c r="E769" s="95">
        <f t="shared" ref="E769:E778" si="550">(G769+J768-J769)</f>
        <v>12545755.342627343</v>
      </c>
      <c r="F769" s="115">
        <f t="shared" si="539"/>
        <v>1.1459733788480309E-2</v>
      </c>
      <c r="G769" s="95">
        <f t="shared" si="547"/>
        <v>13107864.10247704</v>
      </c>
      <c r="H769" s="115">
        <f t="shared" si="540"/>
        <v>1.1461587528806882E-2</v>
      </c>
      <c r="I769" s="112"/>
      <c r="J769" s="95">
        <f t="shared" si="548"/>
        <v>5494009.894280456</v>
      </c>
      <c r="K769" s="115">
        <f t="shared" si="541"/>
        <v>1.1461587528806882E-2</v>
      </c>
      <c r="L769" s="141"/>
      <c r="M769" s="141"/>
      <c r="N769" s="103">
        <f t="shared" si="542"/>
        <v>0.39847682954483193</v>
      </c>
      <c r="O769" s="104">
        <f t="shared" si="543"/>
        <v>4.9295463574399144E-2</v>
      </c>
      <c r="P769" s="112"/>
      <c r="Q769" s="117">
        <f t="shared" si="549"/>
        <v>0.39847682954483199</v>
      </c>
      <c r="R769" s="162"/>
      <c r="T769" s="117">
        <f t="shared" si="544"/>
        <v>4.9295463574399137E-2</v>
      </c>
    </row>
    <row r="770" spans="1:20" s="99" customFormat="1" x14ac:dyDescent="0.2">
      <c r="B770" s="179" t="str">
        <f t="shared" si="545"/>
        <v>April</v>
      </c>
      <c r="C770" s="94">
        <v>14178188.528861111</v>
      </c>
      <c r="D770" s="114">
        <f t="shared" si="546"/>
        <v>1.1466260705097264E-2</v>
      </c>
      <c r="E770" s="95">
        <f t="shared" si="550"/>
        <v>12819326.828223523</v>
      </c>
      <c r="F770" s="115">
        <f t="shared" si="539"/>
        <v>1.1464257905347885E-2</v>
      </c>
      <c r="G770" s="95">
        <f t="shared" si="547"/>
        <v>13530847.511108117</v>
      </c>
      <c r="H770" s="115">
        <f t="shared" si="540"/>
        <v>1.1466260705097264E-2</v>
      </c>
      <c r="I770" s="112"/>
      <c r="J770" s="95">
        <f t="shared" si="548"/>
        <v>6205530.5771650495</v>
      </c>
      <c r="K770" s="115">
        <f t="shared" si="541"/>
        <v>1.1466260705097264E-2</v>
      </c>
      <c r="L770" s="141"/>
      <c r="M770" s="141"/>
      <c r="N770" s="103">
        <f t="shared" si="542"/>
        <v>0.43768148268963103</v>
      </c>
      <c r="O770" s="104">
        <f t="shared" si="543"/>
        <v>4.5657526448831379E-2</v>
      </c>
      <c r="P770" s="112"/>
      <c r="Q770" s="117">
        <f t="shared" si="549"/>
        <v>0.43768148268963103</v>
      </c>
      <c r="R770" s="162"/>
      <c r="T770" s="117">
        <f t="shared" si="544"/>
        <v>4.5657526448831441E-2</v>
      </c>
    </row>
    <row r="771" spans="1:20" s="99" customFormat="1" x14ac:dyDescent="0.2">
      <c r="B771" s="179" t="str">
        <f t="shared" si="545"/>
        <v>May</v>
      </c>
      <c r="C771" s="94">
        <v>15982241.064132214</v>
      </c>
      <c r="D771" s="114">
        <f t="shared" si="546"/>
        <v>1.1448897015327031E-2</v>
      </c>
      <c r="E771" s="95">
        <f t="shared" si="550"/>
        <v>14370121.66500438</v>
      </c>
      <c r="F771" s="115">
        <f t="shared" si="539"/>
        <v>1.1456395202144698E-2</v>
      </c>
      <c r="G771" s="95">
        <f t="shared" si="547"/>
        <v>15285658.26203033</v>
      </c>
      <c r="H771" s="115">
        <f t="shared" si="540"/>
        <v>1.1448897015327031E-2</v>
      </c>
      <c r="I771" s="112"/>
      <c r="J771" s="95">
        <f t="shared" si="548"/>
        <v>7121067.174190999</v>
      </c>
      <c r="K771" s="115">
        <f t="shared" si="541"/>
        <v>1.1448897015327031E-2</v>
      </c>
      <c r="L771" s="141"/>
      <c r="M771" s="141"/>
      <c r="N771" s="103">
        <f t="shared" si="542"/>
        <v>0.44556124173175526</v>
      </c>
      <c r="O771" s="104">
        <f t="shared" si="543"/>
        <v>4.358480136213027E-2</v>
      </c>
      <c r="P771" s="112"/>
      <c r="Q771" s="117">
        <f t="shared" si="549"/>
        <v>0.44556124173175526</v>
      </c>
      <c r="R771" s="162"/>
      <c r="T771" s="117">
        <f t="shared" si="544"/>
        <v>4.3584801362130311E-2</v>
      </c>
    </row>
    <row r="772" spans="1:20" s="99" customFormat="1" x14ac:dyDescent="0.2">
      <c r="B772" s="179" t="str">
        <f t="shared" si="545"/>
        <v>June</v>
      </c>
      <c r="C772" s="94">
        <v>16671032.91078696</v>
      </c>
      <c r="D772" s="114">
        <f t="shared" si="546"/>
        <v>1.1436251815852838E-2</v>
      </c>
      <c r="E772" s="95">
        <f t="shared" si="550"/>
        <v>15596648.861170791</v>
      </c>
      <c r="F772" s="115">
        <f t="shared" si="539"/>
        <v>1.1442025280647306E-2</v>
      </c>
      <c r="G772" s="95">
        <f t="shared" si="547"/>
        <v>15934427.877214743</v>
      </c>
      <c r="H772" s="115">
        <f t="shared" si="540"/>
        <v>1.1436251815852838E-2</v>
      </c>
      <c r="I772" s="112"/>
      <c r="J772" s="95">
        <f t="shared" si="548"/>
        <v>7458846.1902349517</v>
      </c>
      <c r="K772" s="115">
        <f t="shared" si="541"/>
        <v>1.1436251815852838E-2</v>
      </c>
      <c r="L772" s="141"/>
      <c r="M772" s="141"/>
      <c r="N772" s="103">
        <f t="shared" si="542"/>
        <v>0.44741356040444974</v>
      </c>
      <c r="O772" s="104">
        <f t="shared" si="543"/>
        <v>4.4184726736133939E-2</v>
      </c>
      <c r="P772" s="112"/>
      <c r="Q772" s="117">
        <f t="shared" si="549"/>
        <v>0.44741356040444974</v>
      </c>
      <c r="R772" s="162"/>
      <c r="T772" s="117">
        <f t="shared" si="544"/>
        <v>4.4184726736133953E-2</v>
      </c>
    </row>
    <row r="773" spans="1:20" s="99" customFormat="1" x14ac:dyDescent="0.2">
      <c r="B773" s="179" t="str">
        <f t="shared" si="545"/>
        <v>July</v>
      </c>
      <c r="C773" s="94">
        <v>17667549.387110926</v>
      </c>
      <c r="D773" s="114">
        <f t="shared" si="546"/>
        <v>1.141734121568283E-2</v>
      </c>
      <c r="E773" s="95">
        <f t="shared" si="550"/>
        <v>16466984.114464955</v>
      </c>
      <c r="F773" s="115">
        <f t="shared" si="539"/>
        <v>1.1425906828814059E-2</v>
      </c>
      <c r="G773" s="95">
        <f t="shared" si="547"/>
        <v>16845355.758248646</v>
      </c>
      <c r="H773" s="115">
        <f t="shared" si="540"/>
        <v>1.141734121568283E-2</v>
      </c>
      <c r="I773" s="112"/>
      <c r="J773" s="95">
        <f t="shared" si="548"/>
        <v>7837217.8340186421</v>
      </c>
      <c r="K773" s="115">
        <f t="shared" si="541"/>
        <v>1.1417341215682608E-2</v>
      </c>
      <c r="L773" s="141"/>
      <c r="M773" s="141"/>
      <c r="N773" s="103">
        <f t="shared" si="542"/>
        <v>0.44359393950448822</v>
      </c>
      <c r="O773" s="104">
        <f t="shared" si="543"/>
        <v>4.6536936778685242E-2</v>
      </c>
      <c r="P773" s="112"/>
      <c r="Q773" s="117">
        <f t="shared" si="549"/>
        <v>0.44359393950448822</v>
      </c>
      <c r="R773" s="162"/>
      <c r="T773" s="117">
        <f t="shared" si="544"/>
        <v>4.6536936778685332E-2</v>
      </c>
    </row>
    <row r="774" spans="1:20" s="99" customFormat="1" x14ac:dyDescent="0.2">
      <c r="B774" s="179" t="str">
        <f t="shared" si="545"/>
        <v>August</v>
      </c>
      <c r="C774" s="94">
        <v>17969121.894817419</v>
      </c>
      <c r="D774" s="114">
        <f t="shared" si="546"/>
        <v>1.141789413433747E-2</v>
      </c>
      <c r="E774" s="95">
        <f t="shared" si="550"/>
        <v>16663316.109654807</v>
      </c>
      <c r="F774" s="115">
        <f t="shared" si="539"/>
        <v>1.1417634081346328E-2</v>
      </c>
      <c r="G774" s="95">
        <f t="shared" si="547"/>
        <v>17087080.628866509</v>
      </c>
      <c r="H774" s="115">
        <f t="shared" si="540"/>
        <v>1.141789413433747E-2</v>
      </c>
      <c r="I774" s="112"/>
      <c r="J774" s="95">
        <f t="shared" si="548"/>
        <v>8260982.3532303432</v>
      </c>
      <c r="K774" s="115">
        <f t="shared" si="541"/>
        <v>1.141789413433747E-2</v>
      </c>
      <c r="L774" s="141"/>
      <c r="M774" s="141"/>
      <c r="N774" s="103">
        <f t="shared" si="542"/>
        <v>0.45973211165165184</v>
      </c>
      <c r="O774" s="104">
        <f t="shared" si="543"/>
        <v>4.9086497999955438E-2</v>
      </c>
      <c r="P774" s="112"/>
      <c r="Q774" s="117">
        <f t="shared" si="549"/>
        <v>0.45973211165165184</v>
      </c>
      <c r="R774" s="162"/>
      <c r="T774" s="117">
        <f t="shared" si="544"/>
        <v>4.9086497999955465E-2</v>
      </c>
    </row>
    <row r="775" spans="1:20" s="99" customFormat="1" x14ac:dyDescent="0.2">
      <c r="B775" s="179" t="str">
        <f t="shared" si="545"/>
        <v>September</v>
      </c>
      <c r="C775" s="94">
        <v>16618322.63677342</v>
      </c>
      <c r="D775" s="114">
        <f t="shared" si="546"/>
        <v>1.1415062815382626E-2</v>
      </c>
      <c r="E775" s="95">
        <f t="shared" si="550"/>
        <v>16329221.969236061</v>
      </c>
      <c r="F775" s="115">
        <f t="shared" si="539"/>
        <v>1.1416495182681619E-2</v>
      </c>
      <c r="G775" s="95">
        <f t="shared" si="547"/>
        <v>15804242.03497301</v>
      </c>
      <c r="H775" s="115">
        <f t="shared" si="540"/>
        <v>1.1415062815382626E-2</v>
      </c>
      <c r="I775" s="112"/>
      <c r="J775" s="95">
        <f t="shared" si="548"/>
        <v>7736002.4189672917</v>
      </c>
      <c r="K775" s="115">
        <f t="shared" si="541"/>
        <v>1.1415062815382626E-2</v>
      </c>
      <c r="L775" s="141"/>
      <c r="M775" s="141"/>
      <c r="N775" s="103">
        <f t="shared" si="542"/>
        <v>0.4655104241296219</v>
      </c>
      <c r="O775" s="104">
        <f t="shared" si="543"/>
        <v>4.8986929643488393E-2</v>
      </c>
      <c r="P775" s="112"/>
      <c r="Q775" s="117">
        <f t="shared" si="549"/>
        <v>0.4655104241296219</v>
      </c>
      <c r="R775" s="162"/>
      <c r="T775" s="117">
        <f t="shared" si="544"/>
        <v>4.8986929643488428E-2</v>
      </c>
    </row>
    <row r="776" spans="1:20" s="99" customFormat="1" x14ac:dyDescent="0.2">
      <c r="B776" s="179" t="str">
        <f t="shared" si="545"/>
        <v>October</v>
      </c>
      <c r="C776" s="94">
        <v>15642475.665981445</v>
      </c>
      <c r="D776" s="114">
        <f t="shared" si="546"/>
        <v>1.1400602335183363E-2</v>
      </c>
      <c r="E776" s="95">
        <f t="shared" si="550"/>
        <v>15143969.858056661</v>
      </c>
      <c r="F776" s="115">
        <f t="shared" si="539"/>
        <v>1.1407989138543018E-2</v>
      </c>
      <c r="G776" s="95">
        <f t="shared" si="547"/>
        <v>14875752.686045762</v>
      </c>
      <c r="H776" s="115">
        <f t="shared" si="540"/>
        <v>1.1400602335183363E-2</v>
      </c>
      <c r="I776" s="112"/>
      <c r="J776" s="95">
        <f t="shared" si="548"/>
        <v>7467785.2469563922</v>
      </c>
      <c r="K776" s="115">
        <f t="shared" si="541"/>
        <v>1.1400602335183585E-2</v>
      </c>
      <c r="L776" s="141"/>
      <c r="M776" s="141"/>
      <c r="N776" s="103">
        <f t="shared" si="542"/>
        <v>0.47740430648052701</v>
      </c>
      <c r="O776" s="104">
        <f t="shared" si="543"/>
        <v>4.901544974770957E-2</v>
      </c>
      <c r="P776" s="112"/>
      <c r="Q776" s="117">
        <f t="shared" si="549"/>
        <v>0.47740430648052701</v>
      </c>
      <c r="R776" s="162"/>
      <c r="T776" s="117">
        <f t="shared" si="544"/>
        <v>4.9015449747709543E-2</v>
      </c>
    </row>
    <row r="777" spans="1:20" s="99" customFormat="1" x14ac:dyDescent="0.2">
      <c r="B777" s="179" t="str">
        <f t="shared" si="545"/>
        <v>November</v>
      </c>
      <c r="C777" s="94">
        <v>13235934.264245633</v>
      </c>
      <c r="D777" s="114">
        <f t="shared" si="546"/>
        <v>1.1392826580263637E-2</v>
      </c>
      <c r="E777" s="95">
        <f t="shared" si="550"/>
        <v>13365380.328229599</v>
      </c>
      <c r="F777" s="115">
        <f t="shared" si="539"/>
        <v>1.1397171198183509E-2</v>
      </c>
      <c r="G777" s="95">
        <f t="shared" si="547"/>
        <v>12659466.02848207</v>
      </c>
      <c r="H777" s="115">
        <f t="shared" si="540"/>
        <v>1.1392826580263637E-2</v>
      </c>
      <c r="I777" s="112"/>
      <c r="J777" s="95">
        <f t="shared" si="548"/>
        <v>6761870.9472088618</v>
      </c>
      <c r="K777" s="115">
        <f t="shared" si="541"/>
        <v>1.1392826580263637E-2</v>
      </c>
      <c r="L777" s="141"/>
      <c r="M777" s="141"/>
      <c r="N777" s="103">
        <f t="shared" si="542"/>
        <v>0.51087220684336387</v>
      </c>
      <c r="O777" s="104">
        <f t="shared" si="543"/>
        <v>4.3553271288206873E-2</v>
      </c>
      <c r="P777" s="112"/>
      <c r="Q777" s="117">
        <f t="shared" si="549"/>
        <v>0.51087220684336387</v>
      </c>
      <c r="R777" s="162"/>
      <c r="T777" s="117">
        <f t="shared" si="544"/>
        <v>4.355327128820681E-2</v>
      </c>
    </row>
    <row r="778" spans="1:20" s="99" customFormat="1" x14ac:dyDescent="0.2">
      <c r="B778" s="179" t="str">
        <f t="shared" si="545"/>
        <v>December</v>
      </c>
      <c r="C778" s="94">
        <v>13602635.480882194</v>
      </c>
      <c r="D778" s="114">
        <f t="shared" si="546"/>
        <v>1.1374380256964578E-2</v>
      </c>
      <c r="E778" s="95">
        <f t="shared" si="550"/>
        <v>13227280.577949464</v>
      </c>
      <c r="F778" s="115">
        <f t="shared" si="539"/>
        <v>1.1383810052067345E-2</v>
      </c>
      <c r="G778" s="95">
        <f t="shared" si="547"/>
        <v>12952042.502448672</v>
      </c>
      <c r="H778" s="115">
        <f t="shared" si="540"/>
        <v>1.1374380256964578E-2</v>
      </c>
      <c r="I778" s="112"/>
      <c r="J778" s="95">
        <f t="shared" si="548"/>
        <v>6486632.871708069</v>
      </c>
      <c r="K778" s="115">
        <f t="shared" si="541"/>
        <v>1.1374380256964356E-2</v>
      </c>
      <c r="L778" s="141"/>
      <c r="M778" s="141"/>
      <c r="N778" s="103">
        <f t="shared" si="542"/>
        <v>0.47686588976266392</v>
      </c>
      <c r="O778" s="104">
        <f t="shared" si="543"/>
        <v>4.7828450549005488E-2</v>
      </c>
      <c r="P778" s="112"/>
      <c r="Q778" s="117">
        <f t="shared" si="549"/>
        <v>0.47686588976266392</v>
      </c>
      <c r="R778" s="162"/>
      <c r="T778" s="117">
        <f t="shared" si="544"/>
        <v>4.7828450549005537E-2</v>
      </c>
    </row>
    <row r="779" spans="1:20" s="99" customFormat="1" x14ac:dyDescent="0.2">
      <c r="B779" s="179" t="str">
        <f t="shared" si="545"/>
        <v>TOTAL</v>
      </c>
      <c r="C779" s="144">
        <f>SUM(C767:C778)</f>
        <v>181566809.56268415</v>
      </c>
      <c r="D779" s="145">
        <f t="shared" si="546"/>
        <v>1.1428491270425223E-2</v>
      </c>
      <c r="E779" s="144">
        <f>SUM(E767:E778)</f>
        <v>172901624.31940487</v>
      </c>
      <c r="F779" s="146">
        <f>(E779/E765)-1</f>
        <v>1.1431799239658869E-2</v>
      </c>
      <c r="G779" s="144">
        <f>SUM(G767:G778)</f>
        <v>172974575.96847811</v>
      </c>
      <c r="H779" s="146">
        <f t="shared" si="540"/>
        <v>1.1428485721653114E-2</v>
      </c>
      <c r="I779" s="142"/>
      <c r="J779" s="147">
        <f>SUM(J767:J778)</f>
        <v>81291795.279153243</v>
      </c>
      <c r="K779" s="146">
        <f t="shared" si="541"/>
        <v>1.1426806029818382E-2</v>
      </c>
      <c r="L779" s="165"/>
      <c r="M779" s="156"/>
      <c r="N779" s="110">
        <f t="shared" si="542"/>
        <v>0.44772387351493365</v>
      </c>
      <c r="O779" s="127">
        <f>AVERAGE(O767:O778)</f>
        <v>4.7369385243249407E-2</v>
      </c>
      <c r="P779" s="142"/>
      <c r="Q779" s="148"/>
      <c r="R779" s="148"/>
      <c r="S779" s="142"/>
      <c r="T779" s="152">
        <f>AVERAGE(T767:T778)</f>
        <v>4.7369385243249428E-2</v>
      </c>
    </row>
    <row r="780" spans="1:20" s="99" customFormat="1" x14ac:dyDescent="0.2">
      <c r="D780" s="111"/>
    </row>
    <row r="781" spans="1:20" s="99" customFormat="1" x14ac:dyDescent="0.2">
      <c r="A781" s="99">
        <f>+A767+1</f>
        <v>2052</v>
      </c>
      <c r="B781" s="179" t="str">
        <f>+B767</f>
        <v>January</v>
      </c>
      <c r="C781" s="94">
        <v>13741397.890946805</v>
      </c>
      <c r="D781" s="114">
        <f>(C781/C767)-1</f>
        <v>1.1372761699360856E-2</v>
      </c>
      <c r="E781" s="95">
        <f>(G781+J778-J781)</f>
        <v>13941213.20338843</v>
      </c>
      <c r="F781" s="115">
        <f t="shared" ref="F781:F792" si="551">(E781/E767)-1</f>
        <v>1.1373514788767025E-2</v>
      </c>
      <c r="G781" s="95">
        <f>+(C781-(C781*T781))</f>
        <v>13047419.756497385</v>
      </c>
      <c r="H781" s="115">
        <f t="shared" ref="H781:H793" si="552">(G781/G767)-1</f>
        <v>1.1372761699360634E-2</v>
      </c>
      <c r="I781" s="112"/>
      <c r="J781" s="95">
        <f>+C781*Q781</f>
        <v>5592839.4248170257</v>
      </c>
      <c r="K781" s="115">
        <f t="shared" ref="K781:K793" si="553">(J781/J767)-1</f>
        <v>1.1372761699360856E-2</v>
      </c>
      <c r="L781" s="141"/>
      <c r="M781" s="141"/>
      <c r="N781" s="103">
        <f t="shared" ref="N781:N793" si="554">(J781/C781)</f>
        <v>0.40700658471593604</v>
      </c>
      <c r="O781" s="104">
        <f t="shared" ref="O781:O792" si="555">(C781-G781)/C781</f>
        <v>5.0502731960525758E-2</v>
      </c>
      <c r="P781" s="112"/>
      <c r="Q781" s="117">
        <f>+Q767</f>
        <v>0.40700658471593604</v>
      </c>
      <c r="R781" s="162"/>
      <c r="T781" s="117">
        <f t="shared" ref="T781:T792" si="556">+T767</f>
        <v>5.0502731960525703E-2</v>
      </c>
    </row>
    <row r="782" spans="1:20" s="99" customFormat="1" x14ac:dyDescent="0.2">
      <c r="B782" s="179" t="str">
        <f t="shared" ref="B782:B793" si="557">+B768</f>
        <v>February</v>
      </c>
      <c r="C782" s="94">
        <v>12768428.923528517</v>
      </c>
      <c r="D782" s="114">
        <f t="shared" ref="D782:D793" si="558">(C782/C768)-1</f>
        <v>1.1368434045524012E-2</v>
      </c>
      <c r="E782" s="95">
        <f>(G782+J781-J782)</f>
        <v>12732326.172613382</v>
      </c>
      <c r="F782" s="115">
        <f t="shared" si="551"/>
        <v>1.1370335019045275E-2</v>
      </c>
      <c r="G782" s="95">
        <f t="shared" ref="G782:G792" si="559">+(C782-(C782*T782))</f>
        <v>12127455.874992937</v>
      </c>
      <c r="H782" s="115">
        <f t="shared" si="552"/>
        <v>1.1368434045524012E-2</v>
      </c>
      <c r="I782" s="112"/>
      <c r="J782" s="95">
        <f t="shared" ref="J782:J792" si="560">+C782*Q782</f>
        <v>4987969.1271965802</v>
      </c>
      <c r="K782" s="115">
        <f t="shared" si="553"/>
        <v>1.1368434045524012E-2</v>
      </c>
      <c r="L782" s="141"/>
      <c r="M782" s="141"/>
      <c r="N782" s="103">
        <f t="shared" si="554"/>
        <v>0.39064861911125165</v>
      </c>
      <c r="O782" s="104">
        <f t="shared" si="555"/>
        <v>5.0199836829921345E-2</v>
      </c>
      <c r="P782" s="112"/>
      <c r="Q782" s="117">
        <f t="shared" ref="Q782:Q792" si="561">+Q768</f>
        <v>0.39064861911125159</v>
      </c>
      <c r="R782" s="162"/>
      <c r="T782" s="117">
        <f t="shared" si="556"/>
        <v>5.0199836829921421E-2</v>
      </c>
    </row>
    <row r="783" spans="1:20" s="99" customFormat="1" x14ac:dyDescent="0.2">
      <c r="B783" s="179" t="str">
        <f t="shared" si="557"/>
        <v>March</v>
      </c>
      <c r="C783" s="94">
        <v>13944341.123573797</v>
      </c>
      <c r="D783" s="114">
        <f t="shared" si="558"/>
        <v>1.1373650199993701E-2</v>
      </c>
      <c r="E783" s="95">
        <f t="shared" ref="E783:E792" si="562">(G783+J782-J783)</f>
        <v>12688420.649830943</v>
      </c>
      <c r="F783" s="115">
        <f t="shared" si="551"/>
        <v>1.1371599661190501E-2</v>
      </c>
      <c r="G783" s="95">
        <f t="shared" si="559"/>
        <v>13256948.36364767</v>
      </c>
      <c r="H783" s="115">
        <f t="shared" si="552"/>
        <v>1.1373650199993701E-2</v>
      </c>
      <c r="I783" s="112"/>
      <c r="J783" s="95">
        <f t="shared" si="560"/>
        <v>5556496.8410133068</v>
      </c>
      <c r="K783" s="115">
        <f t="shared" si="553"/>
        <v>1.1373650199993701E-2</v>
      </c>
      <c r="L783" s="141"/>
      <c r="M783" s="141"/>
      <c r="N783" s="103">
        <f t="shared" si="554"/>
        <v>0.39847682954483199</v>
      </c>
      <c r="O783" s="104">
        <f t="shared" si="555"/>
        <v>4.9295463574399082E-2</v>
      </c>
      <c r="P783" s="112"/>
      <c r="Q783" s="117">
        <f t="shared" si="561"/>
        <v>0.39847682954483199</v>
      </c>
      <c r="R783" s="162"/>
      <c r="T783" s="117">
        <f t="shared" si="556"/>
        <v>4.9295463574399137E-2</v>
      </c>
    </row>
    <row r="784" spans="1:20" s="99" customFormat="1" x14ac:dyDescent="0.2">
      <c r="B784" s="179" t="str">
        <f t="shared" si="557"/>
        <v>April</v>
      </c>
      <c r="C784" s="94">
        <v>14339517.756522736</v>
      </c>
      <c r="D784" s="114">
        <f t="shared" si="558"/>
        <v>1.1378691102408744E-2</v>
      </c>
      <c r="E784" s="95">
        <f t="shared" si="562"/>
        <v>12965166.293574952</v>
      </c>
      <c r="F784" s="115">
        <f t="shared" si="551"/>
        <v>1.1376530710672128E-2</v>
      </c>
      <c r="G784" s="95">
        <f t="shared" si="559"/>
        <v>13684810.84529081</v>
      </c>
      <c r="H784" s="115">
        <f t="shared" si="552"/>
        <v>1.1378691102408522E-2</v>
      </c>
      <c r="I784" s="112"/>
      <c r="J784" s="95">
        <f t="shared" si="560"/>
        <v>6276141.3927291622</v>
      </c>
      <c r="K784" s="115">
        <f t="shared" si="553"/>
        <v>1.1378691102408744E-2</v>
      </c>
      <c r="L784" s="141"/>
      <c r="M784" s="141"/>
      <c r="N784" s="103">
        <f t="shared" si="554"/>
        <v>0.43768148268963103</v>
      </c>
      <c r="O784" s="104">
        <f t="shared" si="555"/>
        <v>4.5657526448831497E-2</v>
      </c>
      <c r="P784" s="112"/>
      <c r="Q784" s="117">
        <f t="shared" si="561"/>
        <v>0.43768148268963103</v>
      </c>
      <c r="R784" s="162"/>
      <c r="T784" s="117">
        <f t="shared" si="556"/>
        <v>4.5657526448831441E-2</v>
      </c>
    </row>
    <row r="785" spans="1:20" s="99" customFormat="1" x14ac:dyDescent="0.2">
      <c r="B785" s="179" t="str">
        <f t="shared" si="557"/>
        <v>May</v>
      </c>
      <c r="C785" s="94">
        <v>16163815.100006206</v>
      </c>
      <c r="D785" s="114">
        <f t="shared" si="558"/>
        <v>1.1360987182297277E-2</v>
      </c>
      <c r="E785" s="95">
        <f t="shared" si="562"/>
        <v>14533490.295266133</v>
      </c>
      <c r="F785" s="115">
        <f t="shared" si="551"/>
        <v>1.1368632365834852E-2</v>
      </c>
      <c r="G785" s="95">
        <f t="shared" si="559"/>
        <v>15459318.429618234</v>
      </c>
      <c r="H785" s="115">
        <f t="shared" si="552"/>
        <v>1.1360987182297277E-2</v>
      </c>
      <c r="I785" s="112"/>
      <c r="J785" s="95">
        <f t="shared" si="560"/>
        <v>7201969.5270812614</v>
      </c>
      <c r="K785" s="115">
        <f t="shared" si="553"/>
        <v>1.1360987182297277E-2</v>
      </c>
      <c r="L785" s="141"/>
      <c r="M785" s="141"/>
      <c r="N785" s="103">
        <f t="shared" si="554"/>
        <v>0.44556124173175526</v>
      </c>
      <c r="O785" s="104">
        <f t="shared" si="555"/>
        <v>4.3584801362130263E-2</v>
      </c>
      <c r="P785" s="112"/>
      <c r="Q785" s="117">
        <f t="shared" si="561"/>
        <v>0.44556124173175526</v>
      </c>
      <c r="R785" s="162"/>
      <c r="T785" s="117">
        <f t="shared" si="556"/>
        <v>4.3584801362130311E-2</v>
      </c>
    </row>
    <row r="786" spans="1:20" s="99" customFormat="1" x14ac:dyDescent="0.2">
      <c r="B786" s="179" t="str">
        <f t="shared" si="557"/>
        <v>June</v>
      </c>
      <c r="C786" s="94">
        <v>16860224.027986366</v>
      </c>
      <c r="D786" s="114">
        <f t="shared" si="558"/>
        <v>1.1348494014248534E-2</v>
      </c>
      <c r="E786" s="95">
        <f t="shared" si="562"/>
        <v>15773736.302103017</v>
      </c>
      <c r="F786" s="115">
        <f t="shared" si="551"/>
        <v>1.1354198104254198E-2</v>
      </c>
      <c r="G786" s="95">
        <f t="shared" si="559"/>
        <v>16115259.636599788</v>
      </c>
      <c r="H786" s="115">
        <f t="shared" si="552"/>
        <v>1.1348494014248534E-2</v>
      </c>
      <c r="I786" s="112"/>
      <c r="J786" s="95">
        <f t="shared" si="560"/>
        <v>7543492.8615780333</v>
      </c>
      <c r="K786" s="115">
        <f t="shared" si="553"/>
        <v>1.1348494014248534E-2</v>
      </c>
      <c r="L786" s="141"/>
      <c r="M786" s="141"/>
      <c r="N786" s="103">
        <f t="shared" si="554"/>
        <v>0.44741356040444974</v>
      </c>
      <c r="O786" s="104">
        <f t="shared" si="555"/>
        <v>4.4184726736133988E-2</v>
      </c>
      <c r="P786" s="112"/>
      <c r="Q786" s="117">
        <f t="shared" si="561"/>
        <v>0.44741356040444974</v>
      </c>
      <c r="R786" s="162"/>
      <c r="T786" s="117">
        <f t="shared" si="556"/>
        <v>4.4184726736133953E-2</v>
      </c>
    </row>
    <row r="787" spans="1:20" s="99" customFormat="1" x14ac:dyDescent="0.2">
      <c r="B787" s="179" t="str">
        <f t="shared" si="557"/>
        <v>July</v>
      </c>
      <c r="C787" s="94">
        <v>17867709.677493718</v>
      </c>
      <c r="D787" s="114">
        <f t="shared" si="558"/>
        <v>1.1329261687464953E-2</v>
      </c>
      <c r="E787" s="95">
        <f t="shared" si="562"/>
        <v>16653686.337668413</v>
      </c>
      <c r="F787" s="115">
        <f t="shared" si="551"/>
        <v>1.1337973116732014E-2</v>
      </c>
      <c r="G787" s="95">
        <f t="shared" si="559"/>
        <v>17036201.201852288</v>
      </c>
      <c r="H787" s="115">
        <f t="shared" si="552"/>
        <v>1.1329261687464953E-2</v>
      </c>
      <c r="I787" s="112"/>
      <c r="J787" s="95">
        <f t="shared" si="560"/>
        <v>7926007.7257619072</v>
      </c>
      <c r="K787" s="115">
        <f t="shared" si="553"/>
        <v>1.1329261687464953E-2</v>
      </c>
      <c r="L787" s="141"/>
      <c r="M787" s="141"/>
      <c r="N787" s="103">
        <f t="shared" si="554"/>
        <v>0.44359393950448822</v>
      </c>
      <c r="O787" s="104">
        <f t="shared" si="555"/>
        <v>4.6536936778685346E-2</v>
      </c>
      <c r="P787" s="112"/>
      <c r="Q787" s="117">
        <f t="shared" si="561"/>
        <v>0.44359393950448822</v>
      </c>
      <c r="R787" s="162"/>
      <c r="T787" s="117">
        <f t="shared" si="556"/>
        <v>4.6536936778685332E-2</v>
      </c>
    </row>
    <row r="788" spans="1:20" s="99" customFormat="1" x14ac:dyDescent="0.2">
      <c r="B788" s="179" t="str">
        <f t="shared" si="557"/>
        <v>August</v>
      </c>
      <c r="C788" s="94">
        <v>18172713.917091921</v>
      </c>
      <c r="D788" s="114">
        <f t="shared" si="558"/>
        <v>1.1330104134538832E-2</v>
      </c>
      <c r="E788" s="95">
        <f t="shared" si="562"/>
        <v>16852106.613962702</v>
      </c>
      <c r="F788" s="115">
        <f t="shared" si="551"/>
        <v>1.1329707908410258E-2</v>
      </c>
      <c r="G788" s="95">
        <f t="shared" si="559"/>
        <v>17280679.031746827</v>
      </c>
      <c r="H788" s="115">
        <f t="shared" si="552"/>
        <v>1.1330104134538832E-2</v>
      </c>
      <c r="I788" s="112"/>
      <c r="J788" s="95">
        <f t="shared" si="560"/>
        <v>8354580.1435460299</v>
      </c>
      <c r="K788" s="115">
        <f t="shared" si="553"/>
        <v>1.1330104134538832E-2</v>
      </c>
      <c r="L788" s="141"/>
      <c r="M788" s="141"/>
      <c r="N788" s="103">
        <f t="shared" si="554"/>
        <v>0.45973211165165184</v>
      </c>
      <c r="O788" s="104">
        <f t="shared" si="555"/>
        <v>4.9086497999955382E-2</v>
      </c>
      <c r="P788" s="112"/>
      <c r="Q788" s="117">
        <f t="shared" si="561"/>
        <v>0.45973211165165184</v>
      </c>
      <c r="R788" s="162"/>
      <c r="T788" s="117">
        <f t="shared" si="556"/>
        <v>4.9086497999955465E-2</v>
      </c>
    </row>
    <row r="789" spans="1:20" s="99" customFormat="1" x14ac:dyDescent="0.2">
      <c r="B789" s="179" t="str">
        <f t="shared" si="557"/>
        <v>September</v>
      </c>
      <c r="C789" s="94">
        <v>16806569.869474728</v>
      </c>
      <c r="D789" s="114">
        <f t="shared" si="558"/>
        <v>1.1327691537577289E-2</v>
      </c>
      <c r="E789" s="95">
        <f t="shared" si="562"/>
        <v>16514214.289173122</v>
      </c>
      <c r="F789" s="115">
        <f t="shared" si="551"/>
        <v>1.1328912074658692E-2</v>
      </c>
      <c r="G789" s="95">
        <f t="shared" si="559"/>
        <v>15983267.613730397</v>
      </c>
      <c r="H789" s="115">
        <f t="shared" si="552"/>
        <v>1.1327691537577289E-2</v>
      </c>
      <c r="I789" s="112"/>
      <c r="J789" s="95">
        <f t="shared" si="560"/>
        <v>7823633.4681033045</v>
      </c>
      <c r="K789" s="115">
        <f t="shared" si="553"/>
        <v>1.1327691537577289E-2</v>
      </c>
      <c r="L789" s="141"/>
      <c r="M789" s="141"/>
      <c r="N789" s="103">
        <f t="shared" si="554"/>
        <v>0.4655104241296219</v>
      </c>
      <c r="O789" s="104">
        <f t="shared" si="555"/>
        <v>4.8986929643488407E-2</v>
      </c>
      <c r="P789" s="112"/>
      <c r="Q789" s="117">
        <f t="shared" si="561"/>
        <v>0.4655104241296219</v>
      </c>
      <c r="R789" s="162"/>
      <c r="T789" s="117">
        <f t="shared" si="556"/>
        <v>4.8986929643488428E-2</v>
      </c>
    </row>
    <row r="790" spans="1:20" s="99" customFormat="1" x14ac:dyDescent="0.2">
      <c r="B790" s="179" t="str">
        <f t="shared" si="557"/>
        <v>October</v>
      </c>
      <c r="C790" s="94">
        <v>15819443.957574055</v>
      </c>
      <c r="D790" s="114">
        <f t="shared" si="558"/>
        <v>1.1313317365579945E-2</v>
      </c>
      <c r="E790" s="95">
        <f t="shared" si="562"/>
        <v>15315409.593864977</v>
      </c>
      <c r="F790" s="115">
        <f t="shared" si="551"/>
        <v>1.132066013173616E-2</v>
      </c>
      <c r="G790" s="95">
        <f t="shared" si="559"/>
        <v>15044046.797234876</v>
      </c>
      <c r="H790" s="115">
        <f t="shared" si="552"/>
        <v>1.1313317365579945E-2</v>
      </c>
      <c r="I790" s="112"/>
      <c r="J790" s="95">
        <f t="shared" si="560"/>
        <v>7552270.6714732051</v>
      </c>
      <c r="K790" s="115">
        <f t="shared" si="553"/>
        <v>1.1313317365579945E-2</v>
      </c>
      <c r="L790" s="141"/>
      <c r="M790" s="141"/>
      <c r="N790" s="103">
        <f t="shared" si="554"/>
        <v>0.47740430648052701</v>
      </c>
      <c r="O790" s="104">
        <f t="shared" si="555"/>
        <v>4.901544974770955E-2</v>
      </c>
      <c r="P790" s="112"/>
      <c r="Q790" s="117">
        <f t="shared" si="561"/>
        <v>0.47740430648052701</v>
      </c>
      <c r="R790" s="162"/>
      <c r="T790" s="117">
        <f t="shared" si="556"/>
        <v>4.9015449747709543E-2</v>
      </c>
    </row>
    <row r="791" spans="1:20" s="99" customFormat="1" x14ac:dyDescent="0.2">
      <c r="B791" s="179" t="str">
        <f t="shared" si="557"/>
        <v>November</v>
      </c>
      <c r="C791" s="94">
        <v>13385580.58904662</v>
      </c>
      <c r="D791" s="114">
        <f t="shared" si="558"/>
        <v>1.1306064370932178E-2</v>
      </c>
      <c r="E791" s="95">
        <f t="shared" si="562"/>
        <v>13516544.342368983</v>
      </c>
      <c r="F791" s="115">
        <f t="shared" si="551"/>
        <v>1.1310116916022572E-2</v>
      </c>
      <c r="G791" s="95">
        <f t="shared" si="559"/>
        <v>12802594.766301718</v>
      </c>
      <c r="H791" s="115">
        <f t="shared" si="552"/>
        <v>1.1306064370932178E-2</v>
      </c>
      <c r="I791" s="112"/>
      <c r="J791" s="95">
        <f t="shared" si="560"/>
        <v>6838321.0954059409</v>
      </c>
      <c r="K791" s="115">
        <f t="shared" si="553"/>
        <v>1.1306064370932178E-2</v>
      </c>
      <c r="L791" s="141"/>
      <c r="M791" s="141"/>
      <c r="N791" s="103">
        <f t="shared" si="554"/>
        <v>0.51087220684336387</v>
      </c>
      <c r="O791" s="104">
        <f t="shared" si="555"/>
        <v>4.3553271288206782E-2</v>
      </c>
      <c r="P791" s="112"/>
      <c r="Q791" s="117">
        <f t="shared" si="561"/>
        <v>0.51087220684336387</v>
      </c>
      <c r="R791" s="162"/>
      <c r="T791" s="117">
        <f t="shared" si="556"/>
        <v>4.355327128820681E-2</v>
      </c>
    </row>
    <row r="792" spans="1:20" s="99" customFormat="1" x14ac:dyDescent="0.2">
      <c r="B792" s="179" t="str">
        <f t="shared" si="557"/>
        <v>December</v>
      </c>
      <c r="C792" s="94">
        <v>13756173.829041159</v>
      </c>
      <c r="D792" s="114">
        <f t="shared" si="558"/>
        <v>1.1287397091156004E-2</v>
      </c>
      <c r="E792" s="95">
        <f t="shared" si="562"/>
        <v>13376708.372005697</v>
      </c>
      <c r="F792" s="115">
        <f t="shared" si="551"/>
        <v>1.1296939924698934E-2</v>
      </c>
      <c r="G792" s="95">
        <f t="shared" si="559"/>
        <v>13098237.34931534</v>
      </c>
      <c r="H792" s="115">
        <f t="shared" si="552"/>
        <v>1.1287397091156004E-2</v>
      </c>
      <c r="I792" s="112"/>
      <c r="J792" s="95">
        <f t="shared" si="560"/>
        <v>6559850.0727155833</v>
      </c>
      <c r="K792" s="115">
        <f t="shared" si="553"/>
        <v>1.1287397091156004E-2</v>
      </c>
      <c r="L792" s="141"/>
      <c r="M792" s="141"/>
      <c r="N792" s="103">
        <f t="shared" si="554"/>
        <v>0.47686588976266386</v>
      </c>
      <c r="O792" s="104">
        <f t="shared" si="555"/>
        <v>4.782845054900553E-2</v>
      </c>
      <c r="P792" s="112"/>
      <c r="Q792" s="117">
        <f t="shared" si="561"/>
        <v>0.47686588976266392</v>
      </c>
      <c r="R792" s="162"/>
      <c r="T792" s="117">
        <f t="shared" si="556"/>
        <v>4.7828450549005537E-2</v>
      </c>
    </row>
    <row r="793" spans="1:20" s="99" customFormat="1" x14ac:dyDescent="0.2">
      <c r="B793" s="179" t="str">
        <f t="shared" si="557"/>
        <v>TOTAL</v>
      </c>
      <c r="C793" s="144">
        <f>SUM(C781:C792)</f>
        <v>183625916.66228664</v>
      </c>
      <c r="D793" s="145">
        <f t="shared" si="558"/>
        <v>1.134076819745844E-2</v>
      </c>
      <c r="E793" s="144">
        <f>SUM(E781:E792)</f>
        <v>174863022.46582076</v>
      </c>
      <c r="F793" s="146">
        <f>(E793/E779)-1</f>
        <v>1.1344012262097358E-2</v>
      </c>
      <c r="G793" s="144">
        <f>SUM(G781:G792)</f>
        <v>174936239.66682827</v>
      </c>
      <c r="H793" s="146">
        <f t="shared" si="552"/>
        <v>1.1340763157630995E-2</v>
      </c>
      <c r="I793" s="142"/>
      <c r="J793" s="147">
        <f>SUM(J781:J792)</f>
        <v>82213572.351421326</v>
      </c>
      <c r="K793" s="146">
        <f t="shared" si="553"/>
        <v>1.1339115701685998E-2</v>
      </c>
      <c r="L793" s="165"/>
      <c r="M793" s="156"/>
      <c r="N793" s="110">
        <f t="shared" si="554"/>
        <v>0.4477231419496378</v>
      </c>
      <c r="O793" s="127">
        <f>AVERAGE(O781:O792)</f>
        <v>4.7369385243249414E-2</v>
      </c>
      <c r="P793" s="142"/>
      <c r="Q793" s="148"/>
      <c r="R793" s="148"/>
      <c r="S793" s="142"/>
      <c r="T793" s="152">
        <f>AVERAGE(T781:T792)</f>
        <v>4.7369385243249428E-2</v>
      </c>
    </row>
    <row r="794" spans="1:20" s="99" customFormat="1" x14ac:dyDescent="0.2">
      <c r="D794" s="111"/>
    </row>
    <row r="795" spans="1:20" s="99" customFormat="1" x14ac:dyDescent="0.2">
      <c r="A795" s="99">
        <f>+A781+1</f>
        <v>2053</v>
      </c>
      <c r="B795" s="179" t="str">
        <f>+B781</f>
        <v>January</v>
      </c>
      <c r="C795" s="94">
        <v>13896478.908533571</v>
      </c>
      <c r="D795" s="114">
        <f>(C795/C781)-1</f>
        <v>1.1285679871691823E-2</v>
      </c>
      <c r="E795" s="95">
        <f>(G795+J792-J795)</f>
        <v>14098560.411597099</v>
      </c>
      <c r="F795" s="115">
        <f t="shared" ref="F795:F806" si="563">(E795/E781)-1</f>
        <v>1.1286478867594152E-2</v>
      </c>
      <c r="G795" s="95">
        <f>+(C795-(C795*T795))</f>
        <v>13194668.759020802</v>
      </c>
      <c r="H795" s="115">
        <f t="shared" ref="H795:H807" si="564">(G795/G781)-1</f>
        <v>1.1285679871691823E-2</v>
      </c>
      <c r="I795" s="112"/>
      <c r="J795" s="95">
        <f>+C795*Q795</f>
        <v>5655958.4201392876</v>
      </c>
      <c r="K795" s="115">
        <f t="shared" ref="K795:K807" si="565">(J795/J781)-1</f>
        <v>1.1285679871691823E-2</v>
      </c>
      <c r="L795" s="141"/>
      <c r="M795" s="141"/>
      <c r="N795" s="103">
        <f t="shared" ref="N795:N807" si="566">(J795/C795)</f>
        <v>0.40700658471593604</v>
      </c>
      <c r="O795" s="104">
        <f t="shared" ref="O795:O806" si="567">(C795-G795)/C795</f>
        <v>5.0502731960525696E-2</v>
      </c>
      <c r="P795" s="112"/>
      <c r="Q795" s="117">
        <f>+Q781</f>
        <v>0.40700658471593604</v>
      </c>
      <c r="R795" s="162"/>
      <c r="T795" s="117">
        <f t="shared" ref="T795:T806" si="568">+T781</f>
        <v>5.0502731960525703E-2</v>
      </c>
    </row>
    <row r="796" spans="1:20" s="99" customFormat="1" x14ac:dyDescent="0.2">
      <c r="B796" s="179" t="str">
        <f t="shared" ref="B796:B807" si="569">+B782</f>
        <v>February</v>
      </c>
      <c r="C796" s="94">
        <v>12912478.718287544</v>
      </c>
      <c r="D796" s="114">
        <f t="shared" ref="D796:D807" si="570">(C796/C782)-1</f>
        <v>1.1281716460322277E-2</v>
      </c>
      <c r="E796" s="95">
        <f>(G796+J795-J796)</f>
        <v>12875990.833096512</v>
      </c>
      <c r="F796" s="115">
        <f t="shared" si="563"/>
        <v>1.1283457440176559E-2</v>
      </c>
      <c r="G796" s="95">
        <f t="shared" ref="G796:G806" si="571">+(C796-(C796*T796))</f>
        <v>12264274.393559678</v>
      </c>
      <c r="H796" s="115">
        <f t="shared" si="564"/>
        <v>1.1281716460322277E-2</v>
      </c>
      <c r="I796" s="112"/>
      <c r="J796" s="95">
        <f t="shared" ref="J796:J806" si="572">+C796*Q796</f>
        <v>5044241.9806024535</v>
      </c>
      <c r="K796" s="115">
        <f t="shared" si="565"/>
        <v>1.1281716460322277E-2</v>
      </c>
      <c r="L796" s="141"/>
      <c r="M796" s="141"/>
      <c r="N796" s="103">
        <f t="shared" si="566"/>
        <v>0.39064861911125165</v>
      </c>
      <c r="O796" s="104">
        <f t="shared" si="567"/>
        <v>5.0199836829921358E-2</v>
      </c>
      <c r="P796" s="112"/>
      <c r="Q796" s="117">
        <f t="shared" ref="Q796:Q806" si="573">+Q782</f>
        <v>0.39064861911125159</v>
      </c>
      <c r="R796" s="162"/>
      <c r="T796" s="117">
        <f t="shared" si="568"/>
        <v>5.0199836829921421E-2</v>
      </c>
    </row>
    <row r="797" spans="1:20" s="99" customFormat="1" x14ac:dyDescent="0.2">
      <c r="B797" s="179" t="str">
        <f t="shared" si="569"/>
        <v>March</v>
      </c>
      <c r="C797" s="94">
        <v>14101736.841072258</v>
      </c>
      <c r="D797" s="114">
        <f t="shared" si="570"/>
        <v>1.1287425924511707E-2</v>
      </c>
      <c r="E797" s="95">
        <f t="shared" ref="E797:E806" si="574">(G797+J796-J797)</f>
        <v>12831611.779383846</v>
      </c>
      <c r="F797" s="115">
        <f t="shared" si="563"/>
        <v>1.1285181466206495E-2</v>
      </c>
      <c r="G797" s="95">
        <f t="shared" si="571"/>
        <v>13406585.186287418</v>
      </c>
      <c r="H797" s="115">
        <f t="shared" si="564"/>
        <v>1.1287425924511707E-2</v>
      </c>
      <c r="I797" s="112"/>
      <c r="J797" s="95">
        <f t="shared" si="572"/>
        <v>5619215.3875060277</v>
      </c>
      <c r="K797" s="115">
        <f t="shared" si="565"/>
        <v>1.1287425924511707E-2</v>
      </c>
      <c r="L797" s="141"/>
      <c r="M797" s="141"/>
      <c r="N797" s="103">
        <f t="shared" si="566"/>
        <v>0.39847682954483199</v>
      </c>
      <c r="O797" s="104">
        <f t="shared" si="567"/>
        <v>4.9295463574399123E-2</v>
      </c>
      <c r="P797" s="112"/>
      <c r="Q797" s="117">
        <f t="shared" si="573"/>
        <v>0.39847682954483199</v>
      </c>
      <c r="R797" s="162"/>
      <c r="T797" s="117">
        <f t="shared" si="568"/>
        <v>4.9295463574399137E-2</v>
      </c>
    </row>
    <row r="798" spans="1:20" s="99" customFormat="1" x14ac:dyDescent="0.2">
      <c r="B798" s="179" t="str">
        <f t="shared" si="569"/>
        <v>April</v>
      </c>
      <c r="C798" s="94">
        <v>14501451.487353435</v>
      </c>
      <c r="D798" s="114">
        <f t="shared" si="570"/>
        <v>1.1292829618139599E-2</v>
      </c>
      <c r="E798" s="95">
        <f t="shared" si="574"/>
        <v>13111549.68189257</v>
      </c>
      <c r="F798" s="115">
        <f t="shared" si="563"/>
        <v>1.1290513750692233E-2</v>
      </c>
      <c r="G798" s="95">
        <f t="shared" si="571"/>
        <v>13839351.082523149</v>
      </c>
      <c r="H798" s="115">
        <f t="shared" si="564"/>
        <v>1.1292829618139599E-2</v>
      </c>
      <c r="I798" s="112"/>
      <c r="J798" s="95">
        <f t="shared" si="572"/>
        <v>6347016.7881366061</v>
      </c>
      <c r="K798" s="115">
        <f t="shared" si="565"/>
        <v>1.1292829618139599E-2</v>
      </c>
      <c r="L798" s="141"/>
      <c r="M798" s="141"/>
      <c r="N798" s="103">
        <f t="shared" si="566"/>
        <v>0.43768148268963097</v>
      </c>
      <c r="O798" s="104">
        <f t="shared" si="567"/>
        <v>4.5657526448831497E-2</v>
      </c>
      <c r="P798" s="112"/>
      <c r="Q798" s="117">
        <f t="shared" si="573"/>
        <v>0.43768148268963103</v>
      </c>
      <c r="R798" s="162"/>
      <c r="T798" s="117">
        <f t="shared" si="568"/>
        <v>4.5657526448831441E-2</v>
      </c>
    </row>
    <row r="799" spans="1:20" s="99" customFormat="1" x14ac:dyDescent="0.2">
      <c r="B799" s="179" t="str">
        <f t="shared" si="569"/>
        <v>May</v>
      </c>
      <c r="C799" s="94">
        <v>16346058.65124549</v>
      </c>
      <c r="D799" s="114">
        <f t="shared" si="570"/>
        <v>1.1274785693336398E-2</v>
      </c>
      <c r="E799" s="95">
        <f t="shared" si="574"/>
        <v>14697465.529944789</v>
      </c>
      <c r="F799" s="115">
        <f t="shared" si="563"/>
        <v>1.1282577780511893E-2</v>
      </c>
      <c r="G799" s="95">
        <f t="shared" si="571"/>
        <v>15633618.931877224</v>
      </c>
      <c r="H799" s="115">
        <f t="shared" si="564"/>
        <v>1.1274785693336398E-2</v>
      </c>
      <c r="I799" s="112"/>
      <c r="J799" s="95">
        <f t="shared" si="572"/>
        <v>7283170.1900690412</v>
      </c>
      <c r="K799" s="115">
        <f t="shared" si="565"/>
        <v>1.1274785693336398E-2</v>
      </c>
      <c r="L799" s="141"/>
      <c r="M799" s="141"/>
      <c r="N799" s="103">
        <f t="shared" si="566"/>
        <v>0.44556124173175526</v>
      </c>
      <c r="O799" s="104">
        <f t="shared" si="567"/>
        <v>4.3584801362130283E-2</v>
      </c>
      <c r="P799" s="112"/>
      <c r="Q799" s="117">
        <f t="shared" si="573"/>
        <v>0.44556124173175526</v>
      </c>
      <c r="R799" s="162"/>
      <c r="T799" s="117">
        <f t="shared" si="568"/>
        <v>4.3584801362130311E-2</v>
      </c>
    </row>
    <row r="800" spans="1:20" s="99" customFormat="1" x14ac:dyDescent="0.2">
      <c r="B800" s="179" t="str">
        <f t="shared" si="569"/>
        <v>June</v>
      </c>
      <c r="C800" s="94">
        <v>17050111.283826515</v>
      </c>
      <c r="D800" s="114">
        <f t="shared" si="570"/>
        <v>1.1262439664203372E-2</v>
      </c>
      <c r="E800" s="95">
        <f t="shared" si="574"/>
        <v>15951475.971210103</v>
      </c>
      <c r="F800" s="115">
        <f t="shared" si="563"/>
        <v>1.1268076611841815E-2</v>
      </c>
      <c r="G800" s="95">
        <f t="shared" si="571"/>
        <v>16296756.775929967</v>
      </c>
      <c r="H800" s="115">
        <f t="shared" si="564"/>
        <v>1.1262439664203372E-2</v>
      </c>
      <c r="I800" s="112"/>
      <c r="J800" s="95">
        <f t="shared" si="572"/>
        <v>7628450.9947889047</v>
      </c>
      <c r="K800" s="115">
        <f t="shared" si="565"/>
        <v>1.1262439664203372E-2</v>
      </c>
      <c r="L800" s="141"/>
      <c r="M800" s="141"/>
      <c r="N800" s="103">
        <f t="shared" si="566"/>
        <v>0.44741356040444974</v>
      </c>
      <c r="O800" s="104">
        <f t="shared" si="567"/>
        <v>4.4184726736133925E-2</v>
      </c>
      <c r="P800" s="112"/>
      <c r="Q800" s="117">
        <f t="shared" si="573"/>
        <v>0.44741356040444974</v>
      </c>
      <c r="R800" s="162"/>
      <c r="T800" s="117">
        <f t="shared" si="568"/>
        <v>4.4184726736133953E-2</v>
      </c>
    </row>
    <row r="801" spans="1:20" s="99" customFormat="1" x14ac:dyDescent="0.2">
      <c r="B801" s="179" t="str">
        <f t="shared" si="569"/>
        <v>July</v>
      </c>
      <c r="C801" s="94">
        <v>18068594.28994691</v>
      </c>
      <c r="D801" s="114">
        <f t="shared" si="570"/>
        <v>1.1242885410558623E-2</v>
      </c>
      <c r="E801" s="95">
        <f t="shared" si="574"/>
        <v>16841069.332198985</v>
      </c>
      <c r="F801" s="115">
        <f t="shared" si="563"/>
        <v>1.1251742751197114E-2</v>
      </c>
      <c r="G801" s="95">
        <f t="shared" si="571"/>
        <v>17227737.259795934</v>
      </c>
      <c r="H801" s="115">
        <f t="shared" si="564"/>
        <v>1.1242885410558623E-2</v>
      </c>
      <c r="I801" s="112"/>
      <c r="J801" s="95">
        <f t="shared" si="572"/>
        <v>8015118.9223858509</v>
      </c>
      <c r="K801" s="115">
        <f t="shared" si="565"/>
        <v>1.1242885410558623E-2</v>
      </c>
      <c r="L801" s="141"/>
      <c r="M801" s="141"/>
      <c r="N801" s="103">
        <f t="shared" si="566"/>
        <v>0.44359393950448822</v>
      </c>
      <c r="O801" s="104">
        <f t="shared" si="567"/>
        <v>4.6536936778685437E-2</v>
      </c>
      <c r="P801" s="112"/>
      <c r="Q801" s="117">
        <f t="shared" si="573"/>
        <v>0.44359393950448822</v>
      </c>
      <c r="R801" s="162"/>
      <c r="T801" s="117">
        <f t="shared" si="568"/>
        <v>4.6536936778685332E-2</v>
      </c>
    </row>
    <row r="802" spans="1:20" s="99" customFormat="1" x14ac:dyDescent="0.2">
      <c r="B802" s="179" t="str">
        <f t="shared" si="569"/>
        <v>August</v>
      </c>
      <c r="C802" s="94">
        <v>18377048.154488783</v>
      </c>
      <c r="D802" s="114">
        <f t="shared" si="570"/>
        <v>1.12440133228906E-2</v>
      </c>
      <c r="E802" s="95">
        <f t="shared" si="574"/>
        <v>17041582.985407017</v>
      </c>
      <c r="F802" s="115">
        <f t="shared" si="563"/>
        <v>1.1243482834800256E-2</v>
      </c>
      <c r="G802" s="95">
        <f t="shared" si="571"/>
        <v>17474983.217008386</v>
      </c>
      <c r="H802" s="115">
        <f t="shared" si="564"/>
        <v>1.12440133228906E-2</v>
      </c>
      <c r="I802" s="112"/>
      <c r="J802" s="95">
        <f t="shared" si="572"/>
        <v>8448519.1539872196</v>
      </c>
      <c r="K802" s="115">
        <f t="shared" si="565"/>
        <v>1.12440133228906E-2</v>
      </c>
      <c r="L802" s="141"/>
      <c r="M802" s="141"/>
      <c r="N802" s="103">
        <f t="shared" si="566"/>
        <v>0.45973211165165184</v>
      </c>
      <c r="O802" s="104">
        <f t="shared" si="567"/>
        <v>4.9086497999955389E-2</v>
      </c>
      <c r="P802" s="112"/>
      <c r="Q802" s="117">
        <f t="shared" si="573"/>
        <v>0.45973211165165184</v>
      </c>
      <c r="R802" s="162"/>
      <c r="T802" s="117">
        <f t="shared" si="568"/>
        <v>4.9086497999955465E-2</v>
      </c>
    </row>
    <row r="803" spans="1:20" s="99" customFormat="1" x14ac:dyDescent="0.2">
      <c r="B803" s="179" t="str">
        <f t="shared" si="569"/>
        <v>September</v>
      </c>
      <c r="C803" s="94">
        <v>16995509.547807641</v>
      </c>
      <c r="D803" s="114">
        <f t="shared" si="570"/>
        <v>1.1242013081805613E-2</v>
      </c>
      <c r="E803" s="95">
        <f t="shared" si="574"/>
        <v>16699884.013422199</v>
      </c>
      <c r="F803" s="115">
        <f t="shared" si="563"/>
        <v>1.1243025008510488E-2</v>
      </c>
      <c r="G803" s="95">
        <f t="shared" si="571"/>
        <v>16162951.717333952</v>
      </c>
      <c r="H803" s="115">
        <f t="shared" si="564"/>
        <v>1.1242013081805391E-2</v>
      </c>
      <c r="I803" s="112"/>
      <c r="J803" s="95">
        <f t="shared" si="572"/>
        <v>7911586.8578989739</v>
      </c>
      <c r="K803" s="115">
        <f t="shared" si="565"/>
        <v>1.1242013081805613E-2</v>
      </c>
      <c r="L803" s="141"/>
      <c r="M803" s="141"/>
      <c r="N803" s="103">
        <f t="shared" si="566"/>
        <v>0.4655104241296219</v>
      </c>
      <c r="O803" s="104">
        <f t="shared" si="567"/>
        <v>4.8986929643488462E-2</v>
      </c>
      <c r="P803" s="112"/>
      <c r="Q803" s="117">
        <f t="shared" si="573"/>
        <v>0.4655104241296219</v>
      </c>
      <c r="R803" s="162"/>
      <c r="T803" s="117">
        <f t="shared" si="568"/>
        <v>4.8986929643488428E-2</v>
      </c>
    </row>
    <row r="804" spans="1:20" s="99" customFormat="1" x14ac:dyDescent="0.2">
      <c r="B804" s="179" t="str">
        <f t="shared" si="569"/>
        <v>October</v>
      </c>
      <c r="C804" s="94">
        <v>15997060.254319174</v>
      </c>
      <c r="D804" s="114">
        <f t="shared" si="570"/>
        <v>1.122772059634114E-2</v>
      </c>
      <c r="E804" s="95">
        <f t="shared" si="574"/>
        <v>15487478.552771036</v>
      </c>
      <c r="F804" s="115">
        <f t="shared" si="563"/>
        <v>1.1235021685282565E-2</v>
      </c>
      <c r="G804" s="95">
        <f t="shared" si="571"/>
        <v>15212957.151312511</v>
      </c>
      <c r="H804" s="115">
        <f t="shared" si="564"/>
        <v>1.122772059634114E-2</v>
      </c>
      <c r="I804" s="112"/>
      <c r="J804" s="95">
        <f t="shared" si="572"/>
        <v>7637065.4564404488</v>
      </c>
      <c r="K804" s="115">
        <f t="shared" si="565"/>
        <v>1.122772059634114E-2</v>
      </c>
      <c r="L804" s="141"/>
      <c r="M804" s="141"/>
      <c r="N804" s="103">
        <f t="shared" si="566"/>
        <v>0.47740430648052701</v>
      </c>
      <c r="O804" s="104">
        <f t="shared" si="567"/>
        <v>4.9015449747709522E-2</v>
      </c>
      <c r="P804" s="112"/>
      <c r="Q804" s="117">
        <f t="shared" si="573"/>
        <v>0.47740430648052701</v>
      </c>
      <c r="R804" s="162"/>
      <c r="T804" s="117">
        <f t="shared" si="568"/>
        <v>4.9015449747709543E-2</v>
      </c>
    </row>
    <row r="805" spans="1:20" s="99" customFormat="1" x14ac:dyDescent="0.2">
      <c r="B805" s="179" t="str">
        <f t="shared" si="569"/>
        <v>November</v>
      </c>
      <c r="C805" s="94">
        <v>13535779.950711856</v>
      </c>
      <c r="D805" s="114">
        <f t="shared" si="570"/>
        <v>1.1220982210375263E-2</v>
      </c>
      <c r="E805" s="95">
        <f t="shared" si="574"/>
        <v>13668264.136095155</v>
      </c>
      <c r="F805" s="115">
        <f t="shared" si="563"/>
        <v>1.1224747234438448E-2</v>
      </c>
      <c r="G805" s="95">
        <f t="shared" si="571"/>
        <v>12946252.454421032</v>
      </c>
      <c r="H805" s="115">
        <f t="shared" si="564"/>
        <v>1.1220982210375263E-2</v>
      </c>
      <c r="I805" s="112"/>
      <c r="J805" s="95">
        <f t="shared" si="572"/>
        <v>6915053.774766325</v>
      </c>
      <c r="K805" s="115">
        <f t="shared" si="565"/>
        <v>1.1220982210375263E-2</v>
      </c>
      <c r="L805" s="141"/>
      <c r="M805" s="141"/>
      <c r="N805" s="103">
        <f t="shared" si="566"/>
        <v>0.51087220684336387</v>
      </c>
      <c r="O805" s="104">
        <f t="shared" si="567"/>
        <v>4.3553271288206769E-2</v>
      </c>
      <c r="P805" s="112"/>
      <c r="Q805" s="117">
        <f t="shared" si="573"/>
        <v>0.51087220684336387</v>
      </c>
      <c r="R805" s="162"/>
      <c r="T805" s="117">
        <f t="shared" si="568"/>
        <v>4.355327128820681E-2</v>
      </c>
    </row>
    <row r="806" spans="1:20" s="99" customFormat="1" x14ac:dyDescent="0.2">
      <c r="B806" s="179" t="str">
        <f t="shared" si="569"/>
        <v>December</v>
      </c>
      <c r="C806" s="94">
        <v>13910271.762046127</v>
      </c>
      <c r="D806" s="114">
        <f t="shared" si="570"/>
        <v>1.1202092596390933E-2</v>
      </c>
      <c r="E806" s="95">
        <f t="shared" si="574"/>
        <v>13526684.671069615</v>
      </c>
      <c r="F806" s="115">
        <f t="shared" si="563"/>
        <v>1.1211749175737529E-2</v>
      </c>
      <c r="G806" s="95">
        <f t="shared" si="571"/>
        <v>13244965.016951876</v>
      </c>
      <c r="H806" s="115">
        <f t="shared" si="564"/>
        <v>1.1202092596390933E-2</v>
      </c>
      <c r="I806" s="112"/>
      <c r="J806" s="95">
        <f t="shared" si="572"/>
        <v>6633334.1206485853</v>
      </c>
      <c r="K806" s="115">
        <f t="shared" si="565"/>
        <v>1.1202092596390933E-2</v>
      </c>
      <c r="L806" s="141"/>
      <c r="M806" s="141"/>
      <c r="N806" s="103">
        <f t="shared" si="566"/>
        <v>0.47686588976266392</v>
      </c>
      <c r="O806" s="104">
        <f t="shared" si="567"/>
        <v>4.7828450549005509E-2</v>
      </c>
      <c r="P806" s="112"/>
      <c r="Q806" s="117">
        <f t="shared" si="573"/>
        <v>0.47686588976266392</v>
      </c>
      <c r="R806" s="162"/>
      <c r="T806" s="117">
        <f t="shared" si="568"/>
        <v>4.7828450549005537E-2</v>
      </c>
    </row>
    <row r="807" spans="1:20" s="99" customFormat="1" x14ac:dyDescent="0.2">
      <c r="B807" s="179" t="str">
        <f t="shared" si="569"/>
        <v>TOTAL</v>
      </c>
      <c r="C807" s="144">
        <f>SUM(C795:C806)</f>
        <v>185692579.8496393</v>
      </c>
      <c r="D807" s="145">
        <f t="shared" si="570"/>
        <v>1.1254746742277888E-2</v>
      </c>
      <c r="E807" s="144">
        <f>SUM(E795:E806)</f>
        <v>176831617.89808896</v>
      </c>
      <c r="F807" s="146">
        <f>(E807/E793)-1</f>
        <v>1.1257928660434624E-2</v>
      </c>
      <c r="G807" s="144">
        <f>SUM(G795:G806)</f>
        <v>176905101.94602194</v>
      </c>
      <c r="H807" s="146">
        <f t="shared" si="564"/>
        <v>1.1254742201749712E-2</v>
      </c>
      <c r="I807" s="142"/>
      <c r="J807" s="147">
        <f>SUM(J795:J806)</f>
        <v>83138732.047369719</v>
      </c>
      <c r="K807" s="146">
        <f t="shared" si="565"/>
        <v>1.1253126089616927E-2</v>
      </c>
      <c r="L807" s="165"/>
      <c r="M807" s="156"/>
      <c r="N807" s="110">
        <f t="shared" si="566"/>
        <v>0.44772242442153359</v>
      </c>
      <c r="O807" s="127">
        <f>AVERAGE(O795:O806)</f>
        <v>4.7369385243249414E-2</v>
      </c>
      <c r="P807" s="142"/>
      <c r="Q807" s="148"/>
      <c r="R807" s="148"/>
      <c r="S807" s="142"/>
      <c r="T807" s="152">
        <f>AVERAGE(T795:T806)</f>
        <v>4.7369385243249428E-2</v>
      </c>
    </row>
    <row r="808" spans="1:20" s="99" customFormat="1" x14ac:dyDescent="0.2">
      <c r="D808" s="111"/>
    </row>
    <row r="809" spans="1:20" s="99" customFormat="1" x14ac:dyDescent="0.2">
      <c r="A809" s="99">
        <f>+A795+1</f>
        <v>2054</v>
      </c>
      <c r="B809" s="179" t="str">
        <f>+B795</f>
        <v>January</v>
      </c>
      <c r="C809" s="94">
        <v>14052123.335046684</v>
      </c>
      <c r="D809" s="114">
        <f>(C809/C795)-1</f>
        <v>1.1200277965199845E-2</v>
      </c>
      <c r="E809" s="95">
        <f>(G809+J806-J809)</f>
        <v>14256480.110824699</v>
      </c>
      <c r="F809" s="115">
        <f t="shared" ref="F809:F820" si="575">(E809/E795)-1</f>
        <v>1.1201122286052634E-2</v>
      </c>
      <c r="G809" s="95">
        <f>+(C809-(C809*T809))</f>
        <v>13342452.716780573</v>
      </c>
      <c r="H809" s="115">
        <f t="shared" ref="H809:H821" si="576">(G809/G795)-1</f>
        <v>1.1200277965199845E-2</v>
      </c>
      <c r="I809" s="112"/>
      <c r="J809" s="95">
        <f>+C809*Q809</f>
        <v>5719306.7266044598</v>
      </c>
      <c r="K809" s="115">
        <f t="shared" ref="K809:K821" si="577">(J809/J795)-1</f>
        <v>1.1200277965199845E-2</v>
      </c>
      <c r="L809" s="141"/>
      <c r="M809" s="141"/>
      <c r="N809" s="103">
        <f t="shared" ref="N809:N821" si="578">(J809/C809)</f>
        <v>0.40700658471593604</v>
      </c>
      <c r="O809" s="104">
        <f t="shared" ref="O809:O820" si="579">(C809-G809)/C809</f>
        <v>5.0502731960525703E-2</v>
      </c>
      <c r="P809" s="112"/>
      <c r="Q809" s="117">
        <f>+Q795</f>
        <v>0.40700658471593604</v>
      </c>
      <c r="R809" s="162"/>
      <c r="T809" s="117">
        <f t="shared" ref="T809:T820" si="580">+T795</f>
        <v>5.0502731960525703E-2</v>
      </c>
    </row>
    <row r="810" spans="1:20" s="99" customFormat="1" x14ac:dyDescent="0.2">
      <c r="B810" s="179" t="str">
        <f t="shared" ref="B810:B821" si="581">+B796</f>
        <v>February</v>
      </c>
      <c r="C810" s="94">
        <v>13057055.50876788</v>
      </c>
      <c r="D810" s="114">
        <f>(C810/C796)-1</f>
        <v>1.1196672121176698E-2</v>
      </c>
      <c r="E810" s="95">
        <f>(G810+J809-J810)</f>
        <v>13020179.475193836</v>
      </c>
      <c r="F810" s="115">
        <f t="shared" si="575"/>
        <v>1.1198256038416954E-2</v>
      </c>
      <c r="G810" s="95">
        <f t="shared" ref="G810:G820" si="582">+(C810-(C810*T810))</f>
        <v>12401593.452748507</v>
      </c>
      <c r="H810" s="115">
        <f t="shared" si="576"/>
        <v>1.1196672121176698E-2</v>
      </c>
      <c r="I810" s="112"/>
      <c r="J810" s="95">
        <f t="shared" ref="J810:J820" si="583">+C810*Q810</f>
        <v>5100720.7041591331</v>
      </c>
      <c r="K810" s="115">
        <f t="shared" si="577"/>
        <v>1.1196672121176476E-2</v>
      </c>
      <c r="L810" s="141"/>
      <c r="M810" s="141"/>
      <c r="N810" s="103">
        <f t="shared" si="578"/>
        <v>0.39064861911125159</v>
      </c>
      <c r="O810" s="104">
        <f t="shared" si="579"/>
        <v>5.0199836829921345E-2</v>
      </c>
      <c r="P810" s="112"/>
      <c r="Q810" s="117">
        <f t="shared" ref="Q810:Q820" si="584">+Q796</f>
        <v>0.39064861911125159</v>
      </c>
      <c r="R810" s="162"/>
      <c r="T810" s="117">
        <f t="shared" si="580"/>
        <v>5.0199836829921421E-2</v>
      </c>
    </row>
    <row r="811" spans="1:20" s="99" customFormat="1" x14ac:dyDescent="0.2">
      <c r="B811" s="179" t="str">
        <f t="shared" si="581"/>
        <v>March</v>
      </c>
      <c r="C811" s="94">
        <v>14259716.73645287</v>
      </c>
      <c r="D811" s="114">
        <f>(C811/C797)-1</f>
        <v>1.1202867927621929E-2</v>
      </c>
      <c r="E811" s="95">
        <f t="shared" ref="E811:E820" si="585">(G811+J810-J811)</f>
        <v>12975331.378299821</v>
      </c>
      <c r="F811" s="115">
        <f t="shared" si="575"/>
        <v>1.1200432290734197E-2</v>
      </c>
      <c r="G811" s="95">
        <f t="shared" si="582"/>
        <v>13556777.389489807</v>
      </c>
      <c r="H811" s="115">
        <f t="shared" si="576"/>
        <v>1.1202867927621929E-2</v>
      </c>
      <c r="I811" s="112"/>
      <c r="J811" s="95">
        <f t="shared" si="583"/>
        <v>5682166.7153491182</v>
      </c>
      <c r="K811" s="115">
        <f t="shared" si="577"/>
        <v>1.1202867927621929E-2</v>
      </c>
      <c r="L811" s="141"/>
      <c r="M811" s="141"/>
      <c r="N811" s="103">
        <f t="shared" si="578"/>
        <v>0.39847682954483199</v>
      </c>
      <c r="O811" s="104">
        <f t="shared" si="579"/>
        <v>4.9295463574399186E-2</v>
      </c>
      <c r="P811" s="112"/>
      <c r="Q811" s="117">
        <f t="shared" si="584"/>
        <v>0.39847682954483199</v>
      </c>
      <c r="R811" s="162"/>
      <c r="T811" s="117">
        <f t="shared" si="580"/>
        <v>4.9295463574399137E-2</v>
      </c>
    </row>
    <row r="812" spans="1:20" s="99" customFormat="1" x14ac:dyDescent="0.2">
      <c r="B812" s="179" t="str">
        <f t="shared" si="581"/>
        <v>April</v>
      </c>
      <c r="C812" s="94">
        <v>14663992.887526441</v>
      </c>
      <c r="D812" s="114">
        <f t="shared" ref="D812:D821" si="586">(C812/C798)-1</f>
        <v>1.1208629723359564E-2</v>
      </c>
      <c r="E812" s="95">
        <f t="shared" si="585"/>
        <v>13258479.810605068</v>
      </c>
      <c r="F812" s="115">
        <f t="shared" si="575"/>
        <v>1.1206160391201703E-2</v>
      </c>
      <c r="G812" s="95">
        <f t="shared" si="582"/>
        <v>13994471.244418727</v>
      </c>
      <c r="H812" s="115">
        <f t="shared" si="576"/>
        <v>1.1208629723359564E-2</v>
      </c>
      <c r="I812" s="112"/>
      <c r="J812" s="95">
        <f t="shared" si="583"/>
        <v>6418158.1491627768</v>
      </c>
      <c r="K812" s="115">
        <f t="shared" si="577"/>
        <v>1.1208629723359564E-2</v>
      </c>
      <c r="L812" s="141"/>
      <c r="M812" s="141"/>
      <c r="N812" s="103">
        <f t="shared" si="578"/>
        <v>0.43768148268963103</v>
      </c>
      <c r="O812" s="104">
        <f t="shared" si="579"/>
        <v>4.5657526448831406E-2</v>
      </c>
      <c r="P812" s="112"/>
      <c r="Q812" s="117">
        <f t="shared" si="584"/>
        <v>0.43768148268963103</v>
      </c>
      <c r="R812" s="162"/>
      <c r="T812" s="117">
        <f t="shared" si="580"/>
        <v>4.5657526448831441E-2</v>
      </c>
    </row>
    <row r="813" spans="1:20" s="99" customFormat="1" x14ac:dyDescent="0.2">
      <c r="B813" s="179" t="str">
        <f t="shared" si="581"/>
        <v>May</v>
      </c>
      <c r="C813" s="94">
        <v>16528975.06710848</v>
      </c>
      <c r="D813" s="114">
        <f t="shared" si="586"/>
        <v>1.1190245903654139E-2</v>
      </c>
      <c r="E813" s="95">
        <f t="shared" si="585"/>
        <v>14862050.465797655</v>
      </c>
      <c r="F813" s="115">
        <f t="shared" si="575"/>
        <v>1.1198184851499704E-2</v>
      </c>
      <c r="G813" s="95">
        <f t="shared" si="582"/>
        <v>15808562.972088953</v>
      </c>
      <c r="H813" s="115">
        <f t="shared" si="576"/>
        <v>1.1190245903654139E-2</v>
      </c>
      <c r="I813" s="112"/>
      <c r="J813" s="95">
        <f t="shared" si="583"/>
        <v>7364670.6554540768</v>
      </c>
      <c r="K813" s="115">
        <f t="shared" si="577"/>
        <v>1.1190245903654139E-2</v>
      </c>
      <c r="L813" s="141"/>
      <c r="M813" s="141"/>
      <c r="N813" s="103">
        <f t="shared" si="578"/>
        <v>0.44556124173175526</v>
      </c>
      <c r="O813" s="104">
        <f t="shared" si="579"/>
        <v>4.3584801362130256E-2</v>
      </c>
      <c r="P813" s="112"/>
      <c r="Q813" s="117">
        <f t="shared" si="584"/>
        <v>0.44556124173175526</v>
      </c>
      <c r="R813" s="162"/>
      <c r="T813" s="117">
        <f t="shared" si="580"/>
        <v>4.3584801362130311E-2</v>
      </c>
    </row>
    <row r="814" spans="1:20" s="99" customFormat="1" x14ac:dyDescent="0.2">
      <c r="B814" s="179" t="str">
        <f t="shared" si="581"/>
        <v>June</v>
      </c>
      <c r="C814" s="94">
        <v>17240698.148853414</v>
      </c>
      <c r="D814" s="114">
        <f t="shared" si="586"/>
        <v>1.1178042292761203E-2</v>
      </c>
      <c r="E814" s="95">
        <f t="shared" si="585"/>
        <v>16129871.125223322</v>
      </c>
      <c r="F814" s="115">
        <f t="shared" si="575"/>
        <v>1.1183614252072482E-2</v>
      </c>
      <c r="G814" s="95">
        <f t="shared" si="582"/>
        <v>16478922.612406155</v>
      </c>
      <c r="H814" s="115">
        <f t="shared" si="576"/>
        <v>1.1178042292761203E-2</v>
      </c>
      <c r="I814" s="112"/>
      <c r="J814" s="95">
        <f t="shared" si="583"/>
        <v>7713722.1426369119</v>
      </c>
      <c r="K814" s="115">
        <f t="shared" si="577"/>
        <v>1.1178042292761203E-2</v>
      </c>
      <c r="L814" s="141"/>
      <c r="M814" s="141"/>
      <c r="N814" s="103">
        <f t="shared" si="578"/>
        <v>0.44741356040444974</v>
      </c>
      <c r="O814" s="104">
        <f t="shared" si="579"/>
        <v>4.418472673613396E-2</v>
      </c>
      <c r="P814" s="112"/>
      <c r="Q814" s="117">
        <f>+Q800</f>
        <v>0.44741356040444974</v>
      </c>
      <c r="R814" s="162"/>
      <c r="T814" s="117">
        <f t="shared" si="580"/>
        <v>4.4184726736133953E-2</v>
      </c>
    </row>
    <row r="815" spans="1:20" s="99" customFormat="1" x14ac:dyDescent="0.2">
      <c r="B815" s="179" t="str">
        <f t="shared" si="581"/>
        <v>July</v>
      </c>
      <c r="C815" s="94">
        <v>18270206.661005083</v>
      </c>
      <c r="D815" s="114">
        <f t="shared" si="586"/>
        <v>1.1158165810958964E-2</v>
      </c>
      <c r="E815" s="95">
        <f t="shared" si="585"/>
        <v>17029136.403008901</v>
      </c>
      <c r="F815" s="115">
        <f t="shared" si="575"/>
        <v>1.1167169204056693E-2</v>
      </c>
      <c r="G815" s="95">
        <f t="shared" si="582"/>
        <v>17419967.208688375</v>
      </c>
      <c r="H815" s="115">
        <f t="shared" si="576"/>
        <v>1.1158165810958964E-2</v>
      </c>
      <c r="I815" s="112"/>
      <c r="J815" s="95">
        <f t="shared" si="583"/>
        <v>8104552.9483163869</v>
      </c>
      <c r="K815" s="115">
        <f t="shared" si="577"/>
        <v>1.1158165810958964E-2</v>
      </c>
      <c r="L815" s="141"/>
      <c r="M815" s="141"/>
      <c r="N815" s="103">
        <f t="shared" si="578"/>
        <v>0.44359393950448822</v>
      </c>
      <c r="O815" s="104">
        <f t="shared" si="579"/>
        <v>4.6536936778685312E-2</v>
      </c>
      <c r="P815" s="112"/>
      <c r="Q815" s="117">
        <f t="shared" si="584"/>
        <v>0.44359393950448822</v>
      </c>
      <c r="R815" s="162"/>
      <c r="T815" s="117">
        <f t="shared" si="580"/>
        <v>4.6536936778685332E-2</v>
      </c>
    </row>
    <row r="816" spans="1:20" s="99" customFormat="1" x14ac:dyDescent="0.2">
      <c r="B816" s="179" t="str">
        <f t="shared" si="581"/>
        <v>August</v>
      </c>
      <c r="C816" s="94">
        <v>18582128.207581408</v>
      </c>
      <c r="D816" s="114">
        <f t="shared" si="586"/>
        <v>1.1159575322902571E-2</v>
      </c>
      <c r="E816" s="95">
        <f t="shared" si="585"/>
        <v>17231748.516948309</v>
      </c>
      <c r="F816" s="115">
        <f t="shared" si="575"/>
        <v>1.1158912391186604E-2</v>
      </c>
      <c r="G816" s="95">
        <f t="shared" si="582"/>
        <v>17669996.608485047</v>
      </c>
      <c r="H816" s="115">
        <f t="shared" si="576"/>
        <v>1.1159575322902349E-2</v>
      </c>
      <c r="I816" s="112"/>
      <c r="J816" s="95">
        <f t="shared" si="583"/>
        <v>8542801.0398531258</v>
      </c>
      <c r="K816" s="115">
        <f t="shared" si="577"/>
        <v>1.1159575322902571E-2</v>
      </c>
      <c r="L816" s="141"/>
      <c r="M816" s="141"/>
      <c r="N816" s="103">
        <f t="shared" si="578"/>
        <v>0.4597321116516519</v>
      </c>
      <c r="O816" s="104">
        <f t="shared" si="579"/>
        <v>4.9086497999955507E-2</v>
      </c>
      <c r="P816" s="112"/>
      <c r="Q816" s="117">
        <f t="shared" si="584"/>
        <v>0.45973211165165184</v>
      </c>
      <c r="R816" s="162"/>
      <c r="T816" s="117">
        <f t="shared" si="580"/>
        <v>4.9086497999955465E-2</v>
      </c>
    </row>
    <row r="817" spans="1:20" s="99" customFormat="1" x14ac:dyDescent="0.2">
      <c r="B817" s="179" t="str">
        <f t="shared" si="581"/>
        <v>September</v>
      </c>
      <c r="C817" s="94">
        <v>17185145.126677424</v>
      </c>
      <c r="D817" s="114">
        <f t="shared" si="586"/>
        <v>1.1157981367745817E-2</v>
      </c>
      <c r="E817" s="95">
        <f t="shared" si="585"/>
        <v>16886234.474648152</v>
      </c>
      <c r="F817" s="115">
        <f t="shared" si="575"/>
        <v>1.1158787754224964E-2</v>
      </c>
      <c r="G817" s="95">
        <f t="shared" si="582"/>
        <v>16343297.631443739</v>
      </c>
      <c r="H817" s="115">
        <f t="shared" si="576"/>
        <v>1.1157981367745817E-2</v>
      </c>
      <c r="I817" s="112"/>
      <c r="J817" s="95">
        <f t="shared" si="583"/>
        <v>7999864.1966487123</v>
      </c>
      <c r="K817" s="115">
        <f t="shared" si="577"/>
        <v>1.1157981367745595E-2</v>
      </c>
      <c r="L817" s="141"/>
      <c r="M817" s="141"/>
      <c r="N817" s="103">
        <f t="shared" si="578"/>
        <v>0.4655104241296219</v>
      </c>
      <c r="O817" s="104">
        <f t="shared" si="579"/>
        <v>4.8986929643488414E-2</v>
      </c>
      <c r="P817" s="112"/>
      <c r="Q817" s="117">
        <f t="shared" si="584"/>
        <v>0.4655104241296219</v>
      </c>
      <c r="R817" s="162"/>
      <c r="T817" s="117">
        <f t="shared" si="580"/>
        <v>4.8986929643488428E-2</v>
      </c>
    </row>
    <row r="818" spans="1:20" s="99" customFormat="1" x14ac:dyDescent="0.2">
      <c r="B818" s="179" t="str">
        <f t="shared" si="581"/>
        <v>October</v>
      </c>
      <c r="C818" s="94">
        <v>16175327.751928262</v>
      </c>
      <c r="D818" s="114">
        <f t="shared" si="586"/>
        <v>1.1143766090457641E-2</v>
      </c>
      <c r="E818" s="95">
        <f t="shared" si="585"/>
        <v>15660179.856495067</v>
      </c>
      <c r="F818" s="115">
        <f t="shared" si="575"/>
        <v>1.1151027789034984E-2</v>
      </c>
      <c r="G818" s="95">
        <f t="shared" si="582"/>
        <v>15382486.787350891</v>
      </c>
      <c r="H818" s="115">
        <f t="shared" si="576"/>
        <v>1.1143766090457419E-2</v>
      </c>
      <c r="I818" s="112"/>
      <c r="J818" s="95">
        <f t="shared" si="583"/>
        <v>7722171.1275045341</v>
      </c>
      <c r="K818" s="115">
        <f t="shared" si="577"/>
        <v>1.1143766090457419E-2</v>
      </c>
      <c r="L818" s="141"/>
      <c r="M818" s="141"/>
      <c r="N818" s="103">
        <f t="shared" si="578"/>
        <v>0.47740430648052701</v>
      </c>
      <c r="O818" s="104">
        <f t="shared" si="579"/>
        <v>4.9015449747709536E-2</v>
      </c>
      <c r="P818" s="112"/>
      <c r="Q818" s="117">
        <f t="shared" si="584"/>
        <v>0.47740430648052701</v>
      </c>
      <c r="R818" s="162"/>
      <c r="T818" s="117">
        <f t="shared" si="580"/>
        <v>4.9015449747709543E-2</v>
      </c>
    </row>
    <row r="819" spans="1:20" s="99" customFormat="1" x14ac:dyDescent="0.2">
      <c r="B819" s="179" t="str">
        <f t="shared" si="581"/>
        <v>November</v>
      </c>
      <c r="C819" s="94">
        <v>13686535.167347709</v>
      </c>
      <c r="D819" s="114">
        <f t="shared" si="586"/>
        <v>1.1137534533274041E-2</v>
      </c>
      <c r="E819" s="95">
        <f t="shared" si="585"/>
        <v>13820542.490730934</v>
      </c>
      <c r="F819" s="115">
        <f t="shared" si="575"/>
        <v>1.1141016380685986E-2</v>
      </c>
      <c r="G819" s="95">
        <f t="shared" si="582"/>
        <v>13090441.788208632</v>
      </c>
      <c r="H819" s="115">
        <f t="shared" si="576"/>
        <v>1.1137534533274263E-2</v>
      </c>
      <c r="I819" s="112"/>
      <c r="J819" s="95">
        <f t="shared" si="583"/>
        <v>6992070.424982232</v>
      </c>
      <c r="K819" s="115">
        <f t="shared" si="577"/>
        <v>1.1137534533274041E-2</v>
      </c>
      <c r="L819" s="141"/>
      <c r="M819" s="141"/>
      <c r="N819" s="103">
        <f t="shared" si="578"/>
        <v>0.51087220684336387</v>
      </c>
      <c r="O819" s="104">
        <f t="shared" si="579"/>
        <v>4.3553271288206748E-2</v>
      </c>
      <c r="P819" s="112"/>
      <c r="Q819" s="117">
        <f t="shared" si="584"/>
        <v>0.51087220684336387</v>
      </c>
      <c r="R819" s="162"/>
      <c r="T819" s="117">
        <f t="shared" si="580"/>
        <v>4.355327128820681E-2</v>
      </c>
    </row>
    <row r="820" spans="1:20" s="99" customFormat="1" x14ac:dyDescent="0.2">
      <c r="B820" s="179" t="str">
        <f t="shared" si="581"/>
        <v>December</v>
      </c>
      <c r="C820" s="94">
        <v>14064932.02207699</v>
      </c>
      <c r="D820" s="114">
        <f t="shared" si="586"/>
        <v>1.1118421169372894E-2</v>
      </c>
      <c r="E820" s="95">
        <f t="shared" si="585"/>
        <v>13677212.218207061</v>
      </c>
      <c r="F820" s="115">
        <f t="shared" si="575"/>
        <v>1.1128192221364408E-2</v>
      </c>
      <c r="G820" s="95">
        <f t="shared" si="582"/>
        <v>13392228.116383957</v>
      </c>
      <c r="H820" s="115">
        <f t="shared" si="576"/>
        <v>1.1118421169372894E-2</v>
      </c>
      <c r="I820" s="112"/>
      <c r="J820" s="95">
        <f t="shared" si="583"/>
        <v>6707086.3231591275</v>
      </c>
      <c r="K820" s="115">
        <f t="shared" si="577"/>
        <v>1.1118421169372894E-2</v>
      </c>
      <c r="L820" s="141"/>
      <c r="M820" s="141"/>
      <c r="N820" s="103">
        <f t="shared" si="578"/>
        <v>0.47686588976266392</v>
      </c>
      <c r="O820" s="104">
        <f t="shared" si="579"/>
        <v>4.782845054900553E-2</v>
      </c>
      <c r="P820" s="112"/>
      <c r="Q820" s="117">
        <f t="shared" si="584"/>
        <v>0.47686588976266392</v>
      </c>
      <c r="R820" s="162"/>
      <c r="T820" s="117">
        <f t="shared" si="580"/>
        <v>4.7828450549005537E-2</v>
      </c>
    </row>
    <row r="821" spans="1:20" s="99" customFormat="1" x14ac:dyDescent="0.2">
      <c r="B821" s="179" t="str">
        <f t="shared" si="581"/>
        <v>TOTAL</v>
      </c>
      <c r="C821" s="144">
        <f>SUM(C809:C820)</f>
        <v>187766836.62037265</v>
      </c>
      <c r="D821" s="145">
        <f t="shared" si="586"/>
        <v>1.1170380488078502E-2</v>
      </c>
      <c r="E821" s="144">
        <f>SUM(E809:E820)</f>
        <v>178807446.32598281</v>
      </c>
      <c r="F821" s="146">
        <f>(E821/E807)-1</f>
        <v>1.1173501952759013E-2</v>
      </c>
      <c r="G821" s="144">
        <f>SUM(G809:G820)</f>
        <v>178881198.52849337</v>
      </c>
      <c r="H821" s="146">
        <f t="shared" si="576"/>
        <v>1.1170376437613427E-2</v>
      </c>
      <c r="I821" s="142"/>
      <c r="J821" s="147">
        <f>SUM(J809:J820)</f>
        <v>84067291.153830588</v>
      </c>
      <c r="K821" s="146">
        <f t="shared" si="577"/>
        <v>1.1168790810182294E-2</v>
      </c>
      <c r="L821" s="165"/>
      <c r="M821" s="156"/>
      <c r="N821" s="110">
        <f t="shared" si="578"/>
        <v>0.44772172054960907</v>
      </c>
      <c r="O821" s="127">
        <f>AVERAGE(O809:O820)</f>
        <v>4.7369385243249407E-2</v>
      </c>
      <c r="P821" s="142"/>
      <c r="Q821" s="148"/>
      <c r="R821" s="148"/>
      <c r="S821" s="142"/>
      <c r="T821" s="152">
        <f>AVERAGE(T809:T820)</f>
        <v>4.7369385243249428E-2</v>
      </c>
    </row>
    <row r="822" spans="1:20" s="99" customFormat="1" x14ac:dyDescent="0.2">
      <c r="D822" s="111"/>
      <c r="R822" s="112"/>
    </row>
    <row r="823" spans="1:20" s="99" customFormat="1" x14ac:dyDescent="0.2">
      <c r="A823" s="99">
        <f>+A809+1</f>
        <v>2055</v>
      </c>
      <c r="B823" s="179" t="str">
        <f>+B809</f>
        <v>January</v>
      </c>
      <c r="C823" s="94">
        <v>14208333.909014164</v>
      </c>
      <c r="D823" s="114">
        <f>(C823/C809)-1</f>
        <v>1.1116510312564776E-2</v>
      </c>
      <c r="E823" s="95">
        <f>(G823+J820-J823)</f>
        <v>14414975.09434922</v>
      </c>
      <c r="F823" s="115">
        <f t="shared" ref="F823:F834" si="587">(E823/E809)-1</f>
        <v>1.1117399406616491E-2</v>
      </c>
      <c r="G823" s="95">
        <f>+(C823-(C823*T823))</f>
        <v>13490774.230001573</v>
      </c>
      <c r="H823" s="115">
        <f t="shared" ref="H823:H835" si="588">(G823/G809)-1</f>
        <v>1.1116510312564776E-2</v>
      </c>
      <c r="I823" s="112"/>
      <c r="J823" s="95">
        <f>+C823*Q823</f>
        <v>5782885.4588114796</v>
      </c>
      <c r="K823" s="115">
        <f t="shared" ref="K823:K835" si="589">(J823/J809)-1</f>
        <v>1.1116510312564776E-2</v>
      </c>
      <c r="L823" s="141"/>
      <c r="M823" s="141"/>
      <c r="N823" s="103">
        <f t="shared" ref="N823:N835" si="590">(J823/C823)</f>
        <v>0.40700658471593604</v>
      </c>
      <c r="O823" s="104">
        <f t="shared" ref="O823:O834" si="591">(C823-G823)/C823</f>
        <v>5.0502731960525724E-2</v>
      </c>
      <c r="P823" s="112"/>
      <c r="Q823" s="117">
        <f>+Q809</f>
        <v>0.40700658471593604</v>
      </c>
      <c r="R823" s="162"/>
      <c r="T823" s="117">
        <f t="shared" ref="T823:T834" si="592">+T809</f>
        <v>5.0502731960525703E-2</v>
      </c>
    </row>
    <row r="824" spans="1:20" s="99" customFormat="1" x14ac:dyDescent="0.2">
      <c r="B824" s="179" t="str">
        <f t="shared" ref="B824:B835" si="593">+B810</f>
        <v>February</v>
      </c>
      <c r="C824" s="94">
        <v>13202161.904633986</v>
      </c>
      <c r="D824" s="114">
        <f t="shared" ref="D824:D835" si="594">(C824/C810)-1</f>
        <v>1.1113255647007492E-2</v>
      </c>
      <c r="E824" s="95">
        <f>(G824+J823-J824)</f>
        <v>13164894.672702197</v>
      </c>
      <c r="F824" s="115">
        <f t="shared" si="587"/>
        <v>1.1114685307070715E-2</v>
      </c>
      <c r="G824" s="95">
        <f t="shared" ref="G824:G834" si="595">+(C824-(C824*T824))</f>
        <v>12539415.531219155</v>
      </c>
      <c r="H824" s="115">
        <f t="shared" si="588"/>
        <v>1.1113255647007492E-2</v>
      </c>
      <c r="I824" s="112"/>
      <c r="J824" s="95">
        <f t="shared" ref="J824:J834" si="596">+C824*Q824</f>
        <v>5157406.3173284382</v>
      </c>
      <c r="K824" s="115">
        <f t="shared" si="589"/>
        <v>1.1113255647007492E-2</v>
      </c>
      <c r="L824" s="141"/>
      <c r="M824" s="141"/>
      <c r="N824" s="103">
        <f t="shared" si="590"/>
        <v>0.39064861911125159</v>
      </c>
      <c r="O824" s="104">
        <f t="shared" si="591"/>
        <v>5.0199836829921463E-2</v>
      </c>
      <c r="P824" s="112"/>
      <c r="Q824" s="117">
        <f t="shared" ref="Q824:Q834" si="597">+Q810</f>
        <v>0.39064861911125159</v>
      </c>
      <c r="R824" s="162"/>
      <c r="T824" s="117">
        <f t="shared" si="592"/>
        <v>5.0199836829921421E-2</v>
      </c>
    </row>
    <row r="825" spans="1:20" s="99" customFormat="1" x14ac:dyDescent="0.2">
      <c r="B825" s="179" t="str">
        <f t="shared" si="593"/>
        <v>March</v>
      </c>
      <c r="C825" s="94">
        <v>14418283.804988217</v>
      </c>
      <c r="D825" s="114">
        <f t="shared" si="594"/>
        <v>1.1119931164550678E-2</v>
      </c>
      <c r="E825" s="95">
        <f t="shared" ref="E825:E834" si="598">(G825+J824-J825)</f>
        <v>13119582.120113209</v>
      </c>
      <c r="F825" s="115">
        <f t="shared" si="587"/>
        <v>1.1117306957927564E-2</v>
      </c>
      <c r="G825" s="95">
        <f t="shared" si="595"/>
        <v>13707527.820874071</v>
      </c>
      <c r="H825" s="115">
        <f t="shared" si="588"/>
        <v>1.1119931164550678E-2</v>
      </c>
      <c r="I825" s="112"/>
      <c r="J825" s="95">
        <f t="shared" si="596"/>
        <v>5745352.018089301</v>
      </c>
      <c r="K825" s="115">
        <f t="shared" si="589"/>
        <v>1.1119931164550678E-2</v>
      </c>
      <c r="L825" s="141"/>
      <c r="M825" s="141"/>
      <c r="N825" s="103">
        <f t="shared" si="590"/>
        <v>0.39847682954483199</v>
      </c>
      <c r="O825" s="104">
        <f t="shared" si="591"/>
        <v>4.9295463574399151E-2</v>
      </c>
      <c r="P825" s="112"/>
      <c r="Q825" s="117">
        <f t="shared" si="597"/>
        <v>0.39847682954483199</v>
      </c>
      <c r="R825" s="162"/>
      <c r="T825" s="117">
        <f t="shared" si="592"/>
        <v>4.9295463574399137E-2</v>
      </c>
    </row>
    <row r="826" spans="1:20" s="99" customFormat="1" x14ac:dyDescent="0.2">
      <c r="B826" s="179" t="str">
        <f t="shared" si="593"/>
        <v>April</v>
      </c>
      <c r="C826" s="94">
        <v>14827145.155860286</v>
      </c>
      <c r="D826" s="114">
        <f t="shared" si="594"/>
        <v>1.1126046608535001E-2</v>
      </c>
      <c r="E826" s="95">
        <f t="shared" si="598"/>
        <v>13405959.525963923</v>
      </c>
      <c r="F826" s="115">
        <f t="shared" si="587"/>
        <v>1.1123425721921043E-2</v>
      </c>
      <c r="G826" s="95">
        <f t="shared" si="595"/>
        <v>14150174.383745933</v>
      </c>
      <c r="H826" s="115">
        <f t="shared" si="588"/>
        <v>1.1126046608535001E-2</v>
      </c>
      <c r="I826" s="112"/>
      <c r="J826" s="95">
        <f t="shared" si="596"/>
        <v>6489566.87587131</v>
      </c>
      <c r="K826" s="115">
        <f t="shared" si="589"/>
        <v>1.1126046608535001E-2</v>
      </c>
      <c r="L826" s="141"/>
      <c r="M826" s="141"/>
      <c r="N826" s="103">
        <f t="shared" si="590"/>
        <v>0.43768148268963097</v>
      </c>
      <c r="O826" s="104">
        <f t="shared" si="591"/>
        <v>4.5657526448831393E-2</v>
      </c>
      <c r="P826" s="112"/>
      <c r="Q826" s="117">
        <f t="shared" si="597"/>
        <v>0.43768148268963103</v>
      </c>
      <c r="R826" s="162"/>
      <c r="T826" s="117">
        <f t="shared" si="592"/>
        <v>4.5657526448831441E-2</v>
      </c>
    </row>
    <row r="827" spans="1:20" s="99" customFormat="1" x14ac:dyDescent="0.2">
      <c r="B827" s="179" t="str">
        <f t="shared" si="593"/>
        <v>May</v>
      </c>
      <c r="C827" s="94">
        <v>16712567.730252763</v>
      </c>
      <c r="D827" s="114">
        <f t="shared" si="594"/>
        <v>1.1107322892005556E-2</v>
      </c>
      <c r="E827" s="95">
        <f t="shared" si="598"/>
        <v>15027248.230932372</v>
      </c>
      <c r="F827" s="115">
        <f t="shared" si="587"/>
        <v>1.111540870587735E-2</v>
      </c>
      <c r="G827" s="95">
        <f t="shared" si="595"/>
        <v>15984153.785478547</v>
      </c>
      <c r="H827" s="115">
        <f t="shared" si="588"/>
        <v>1.1107322892005556E-2</v>
      </c>
      <c r="I827" s="112"/>
      <c r="J827" s="95">
        <f t="shared" si="596"/>
        <v>7446472.4304174837</v>
      </c>
      <c r="K827" s="115">
        <f t="shared" si="589"/>
        <v>1.1107322892005556E-2</v>
      </c>
      <c r="L827" s="141"/>
      <c r="M827" s="141"/>
      <c r="N827" s="103">
        <f t="shared" si="590"/>
        <v>0.44556124173175526</v>
      </c>
      <c r="O827" s="104">
        <f t="shared" si="591"/>
        <v>4.3584801362130332E-2</v>
      </c>
      <c r="P827" s="112"/>
      <c r="Q827" s="117">
        <f t="shared" si="597"/>
        <v>0.44556124173175526</v>
      </c>
      <c r="R827" s="162"/>
      <c r="T827" s="117">
        <f t="shared" si="592"/>
        <v>4.3584801362130311E-2</v>
      </c>
    </row>
    <row r="828" spans="1:20" s="99" customFormat="1" x14ac:dyDescent="0.2">
      <c r="B828" s="179" t="str">
        <f t="shared" si="593"/>
        <v>June</v>
      </c>
      <c r="C828" s="94">
        <v>17431988.12813247</v>
      </c>
      <c r="D828" s="114">
        <f t="shared" si="594"/>
        <v>1.1095257142575532E-2</v>
      </c>
      <c r="E828" s="95">
        <f t="shared" si="598"/>
        <v>16308925.053305043</v>
      </c>
      <c r="F828" s="115">
        <f t="shared" si="587"/>
        <v>1.1100766192838618E-2</v>
      </c>
      <c r="G828" s="95">
        <f t="shared" si="595"/>
        <v>16661760.496223405</v>
      </c>
      <c r="H828" s="115">
        <f t="shared" si="588"/>
        <v>1.1095257142575532E-2</v>
      </c>
      <c r="I828" s="112"/>
      <c r="J828" s="95">
        <f t="shared" si="596"/>
        <v>7799307.8733358476</v>
      </c>
      <c r="K828" s="115">
        <f t="shared" si="589"/>
        <v>1.1095257142575532E-2</v>
      </c>
      <c r="L828" s="141"/>
      <c r="M828" s="141"/>
      <c r="N828" s="103">
        <f t="shared" si="590"/>
        <v>0.44741356040444974</v>
      </c>
      <c r="O828" s="104">
        <f t="shared" si="591"/>
        <v>4.4184726736133981E-2</v>
      </c>
      <c r="P828" s="112"/>
      <c r="Q828" s="117">
        <f t="shared" si="597"/>
        <v>0.44741356040444974</v>
      </c>
      <c r="R828" s="162"/>
      <c r="T828" s="117">
        <f t="shared" si="592"/>
        <v>4.4184726736133953E-2</v>
      </c>
    </row>
    <row r="829" spans="1:20" s="99" customFormat="1" x14ac:dyDescent="0.2">
      <c r="B829" s="179" t="str">
        <f t="shared" si="593"/>
        <v>July</v>
      </c>
      <c r="C829" s="94">
        <v>18472550.260063466</v>
      </c>
      <c r="D829" s="114">
        <f t="shared" si="594"/>
        <v>1.1075058033703122E-2</v>
      </c>
      <c r="E829" s="95">
        <f t="shared" si="598"/>
        <v>17217890.887249444</v>
      </c>
      <c r="F829" s="115">
        <f t="shared" si="587"/>
        <v>1.1084207664646462E-2</v>
      </c>
      <c r="G829" s="95">
        <f t="shared" si="595"/>
        <v>17612894.356469806</v>
      </c>
      <c r="H829" s="115">
        <f t="shared" si="588"/>
        <v>1.1075058033703344E-2</v>
      </c>
      <c r="I829" s="112"/>
      <c r="J829" s="95">
        <f t="shared" si="596"/>
        <v>8194311.3425562112</v>
      </c>
      <c r="K829" s="115">
        <f t="shared" si="589"/>
        <v>1.1075058033703122E-2</v>
      </c>
      <c r="L829" s="141"/>
      <c r="M829" s="141"/>
      <c r="N829" s="103">
        <f t="shared" si="590"/>
        <v>0.44359393950448822</v>
      </c>
      <c r="O829" s="104">
        <f t="shared" si="591"/>
        <v>4.6536936778685256E-2</v>
      </c>
      <c r="P829" s="112"/>
      <c r="Q829" s="117">
        <f t="shared" si="597"/>
        <v>0.44359393950448822</v>
      </c>
      <c r="R829" s="162"/>
      <c r="T829" s="117">
        <f t="shared" si="592"/>
        <v>4.6536936778685332E-2</v>
      </c>
    </row>
    <row r="830" spans="1:20" s="99" customFormat="1" x14ac:dyDescent="0.2">
      <c r="B830" s="179" t="str">
        <f t="shared" si="593"/>
        <v>August</v>
      </c>
      <c r="C830" s="94">
        <v>18787957.712002322</v>
      </c>
      <c r="D830" s="114">
        <f t="shared" si="594"/>
        <v>1.1076745468634464E-2</v>
      </c>
      <c r="E830" s="95">
        <f t="shared" si="598"/>
        <v>17422606.533344321</v>
      </c>
      <c r="F830" s="115">
        <f t="shared" si="587"/>
        <v>1.1075951822781871E-2</v>
      </c>
      <c r="G830" s="95">
        <f t="shared" si="595"/>
        <v>17865722.663348872</v>
      </c>
      <c r="H830" s="115">
        <f t="shared" si="588"/>
        <v>1.1076745468634686E-2</v>
      </c>
      <c r="I830" s="112"/>
      <c r="J830" s="95">
        <f t="shared" si="596"/>
        <v>8637427.4725607652</v>
      </c>
      <c r="K830" s="115">
        <f t="shared" si="589"/>
        <v>1.1076745468634464E-2</v>
      </c>
      <c r="L830" s="141"/>
      <c r="M830" s="141"/>
      <c r="N830" s="103">
        <f t="shared" si="590"/>
        <v>0.45973211165165184</v>
      </c>
      <c r="O830" s="104">
        <f t="shared" si="591"/>
        <v>4.9086497999955465E-2</v>
      </c>
      <c r="P830" s="112"/>
      <c r="Q830" s="117">
        <f t="shared" si="597"/>
        <v>0.45973211165165184</v>
      </c>
      <c r="R830" s="162"/>
      <c r="T830" s="117">
        <f t="shared" si="592"/>
        <v>4.9086497999955465E-2</v>
      </c>
    </row>
    <row r="831" spans="1:20" s="99" customFormat="1" x14ac:dyDescent="0.2">
      <c r="B831" s="179" t="str">
        <f t="shared" si="593"/>
        <v>September</v>
      </c>
      <c r="C831" s="94">
        <v>17375480.095375407</v>
      </c>
      <c r="D831" s="114">
        <f t="shared" si="594"/>
        <v>1.1075552012797196E-2</v>
      </c>
      <c r="E831" s="95">
        <f t="shared" si="598"/>
        <v>17073269.038328178</v>
      </c>
      <c r="F831" s="115">
        <f t="shared" si="587"/>
        <v>1.1076155785993969E-2</v>
      </c>
      <c r="G831" s="95">
        <f t="shared" si="595"/>
        <v>16524308.674421418</v>
      </c>
      <c r="H831" s="115">
        <f t="shared" si="588"/>
        <v>1.1075552012797196E-2</v>
      </c>
      <c r="I831" s="112"/>
      <c r="J831" s="95">
        <f t="shared" si="596"/>
        <v>8088467.1086540092</v>
      </c>
      <c r="K831" s="115">
        <f t="shared" si="589"/>
        <v>1.1075552012797196E-2</v>
      </c>
      <c r="L831" s="141"/>
      <c r="M831" s="141"/>
      <c r="N831" s="103">
        <f t="shared" si="590"/>
        <v>0.4655104241296219</v>
      </c>
      <c r="O831" s="104">
        <f t="shared" si="591"/>
        <v>4.8986929643488449E-2</v>
      </c>
      <c r="P831" s="112"/>
      <c r="Q831" s="117">
        <f t="shared" si="597"/>
        <v>0.4655104241296219</v>
      </c>
      <c r="R831" s="162"/>
      <c r="T831" s="117">
        <f t="shared" si="592"/>
        <v>4.8986929643488428E-2</v>
      </c>
    </row>
    <row r="832" spans="1:20" s="99" customFormat="1" x14ac:dyDescent="0.2">
      <c r="B832" s="179" t="str">
        <f t="shared" si="593"/>
        <v>October</v>
      </c>
      <c r="C832" s="94">
        <v>16354249.677636212</v>
      </c>
      <c r="D832" s="114">
        <f t="shared" si="594"/>
        <v>1.1061409601831329E-2</v>
      </c>
      <c r="E832" s="95">
        <f t="shared" si="598"/>
        <v>15833516.657693248</v>
      </c>
      <c r="F832" s="115">
        <f t="shared" si="587"/>
        <v>1.1068634127231247E-2</v>
      </c>
      <c r="G832" s="95">
        <f t="shared" si="595"/>
        <v>15552638.77440054</v>
      </c>
      <c r="H832" s="115">
        <f t="shared" si="588"/>
        <v>1.1061409601831551E-2</v>
      </c>
      <c r="I832" s="112"/>
      <c r="J832" s="95">
        <f t="shared" si="596"/>
        <v>7807589.2253612978</v>
      </c>
      <c r="K832" s="115">
        <f t="shared" si="589"/>
        <v>1.1061409601831329E-2</v>
      </c>
      <c r="L832" s="141"/>
      <c r="M832" s="141"/>
      <c r="N832" s="103">
        <f t="shared" si="590"/>
        <v>0.47740430648052701</v>
      </c>
      <c r="O832" s="104">
        <f t="shared" si="591"/>
        <v>4.9015449747709501E-2</v>
      </c>
      <c r="P832" s="112"/>
      <c r="Q832" s="117">
        <f t="shared" si="597"/>
        <v>0.47740430648052701</v>
      </c>
      <c r="R832" s="162"/>
      <c r="T832" s="117">
        <f t="shared" si="592"/>
        <v>4.9015449747709543E-2</v>
      </c>
    </row>
    <row r="833" spans="1:20" s="99" customFormat="1" x14ac:dyDescent="0.2">
      <c r="B833" s="179" t="str">
        <f t="shared" si="593"/>
        <v>November</v>
      </c>
      <c r="C833" s="94">
        <v>13837849.085553769</v>
      </c>
      <c r="D833" s="114">
        <f t="shared" si="594"/>
        <v>1.1055677449107293E-2</v>
      </c>
      <c r="E833" s="95">
        <f t="shared" si="598"/>
        <v>13973382.215344403</v>
      </c>
      <c r="F833" s="115">
        <f t="shared" si="587"/>
        <v>1.1058880265805371E-2</v>
      </c>
      <c r="G833" s="95">
        <f t="shared" si="595"/>
        <v>13235165.490285382</v>
      </c>
      <c r="H833" s="115">
        <f t="shared" si="588"/>
        <v>1.1055677449107293E-2</v>
      </c>
      <c r="I833" s="112"/>
      <c r="J833" s="95">
        <f t="shared" si="596"/>
        <v>7069372.5003022784</v>
      </c>
      <c r="K833" s="115">
        <f t="shared" si="589"/>
        <v>1.1055677449107293E-2</v>
      </c>
      <c r="L833" s="141"/>
      <c r="M833" s="141"/>
      <c r="N833" s="103">
        <f t="shared" si="590"/>
        <v>0.51087220684336387</v>
      </c>
      <c r="O833" s="104">
        <f t="shared" si="591"/>
        <v>4.3553271288206775E-2</v>
      </c>
      <c r="P833" s="112"/>
      <c r="Q833" s="117">
        <f t="shared" si="597"/>
        <v>0.51087220684336387</v>
      </c>
      <c r="R833" s="162"/>
      <c r="T833" s="117">
        <f t="shared" si="592"/>
        <v>4.355327128820681E-2</v>
      </c>
    </row>
    <row r="834" spans="1:20" s="99" customFormat="1" x14ac:dyDescent="0.2">
      <c r="B834" s="179" t="str">
        <f t="shared" si="593"/>
        <v>December</v>
      </c>
      <c r="C834" s="94">
        <v>14220157.378230218</v>
      </c>
      <c r="D834" s="114">
        <f t="shared" si="594"/>
        <v>1.1036338882376207E-2</v>
      </c>
      <c r="E834" s="95">
        <f t="shared" si="598"/>
        <v>13828293.783833873</v>
      </c>
      <c r="F834" s="115">
        <f t="shared" si="587"/>
        <v>1.1046225152936628E-2</v>
      </c>
      <c r="G834" s="95">
        <f t="shared" si="595"/>
        <v>13540029.284266457</v>
      </c>
      <c r="H834" s="115">
        <f t="shared" si="588"/>
        <v>1.1036338882376207E-2</v>
      </c>
      <c r="I834" s="112"/>
      <c r="J834" s="95">
        <f t="shared" si="596"/>
        <v>6781108.0007348629</v>
      </c>
      <c r="K834" s="115">
        <f t="shared" si="589"/>
        <v>1.1036338882376207E-2</v>
      </c>
      <c r="L834" s="141"/>
      <c r="M834" s="141"/>
      <c r="N834" s="103">
        <f t="shared" si="590"/>
        <v>0.47686588976266392</v>
      </c>
      <c r="O834" s="104">
        <f t="shared" si="591"/>
        <v>4.7828450549005586E-2</v>
      </c>
      <c r="P834" s="112"/>
      <c r="Q834" s="117">
        <f t="shared" si="597"/>
        <v>0.47686588976266392</v>
      </c>
      <c r="R834" s="162"/>
      <c r="T834" s="117">
        <f t="shared" si="592"/>
        <v>4.7828450549005537E-2</v>
      </c>
    </row>
    <row r="835" spans="1:20" s="99" customFormat="1" x14ac:dyDescent="0.2">
      <c r="B835" s="179" t="str">
        <f t="shared" si="593"/>
        <v>TOTAL</v>
      </c>
      <c r="C835" s="144">
        <f>SUM(C823:C834)</f>
        <v>189848724.84174326</v>
      </c>
      <c r="D835" s="145">
        <f t="shared" si="594"/>
        <v>1.1087624730983681E-2</v>
      </c>
      <c r="E835" s="144">
        <f>SUM(E823:E834)</f>
        <v>180790543.81315941</v>
      </c>
      <c r="F835" s="146">
        <f>(E835/E821)-1</f>
        <v>1.1090687373059627E-2</v>
      </c>
      <c r="G835" s="144">
        <f>SUM(G823:G834)</f>
        <v>180864565.49073517</v>
      </c>
      <c r="H835" s="146">
        <f t="shared" si="588"/>
        <v>1.1087621161739225E-2</v>
      </c>
      <c r="I835" s="142"/>
      <c r="J835" s="147">
        <f>SUM(J823:J834)</f>
        <v>84999266.624023288</v>
      </c>
      <c r="K835" s="146">
        <f t="shared" si="589"/>
        <v>1.108606519136357E-2</v>
      </c>
      <c r="L835" s="165"/>
      <c r="M835" s="156"/>
      <c r="N835" s="110">
        <f t="shared" si="590"/>
        <v>0.44772102996677043</v>
      </c>
      <c r="O835" s="127">
        <f>AVERAGE(O823:O834)</f>
        <v>4.7369385243249428E-2</v>
      </c>
      <c r="P835" s="142"/>
      <c r="Q835" s="148"/>
      <c r="R835" s="148"/>
      <c r="S835" s="142"/>
      <c r="T835" s="152">
        <f>AVERAGE(T823:T834)</f>
        <v>4.7369385243249428E-2</v>
      </c>
    </row>
    <row r="836" spans="1:20" s="99" customFormat="1" x14ac:dyDescent="0.2">
      <c r="D836" s="111"/>
    </row>
    <row r="837" spans="1:20" s="99" customFormat="1" x14ac:dyDescent="0.2">
      <c r="A837" s="99">
        <f>+A823+1</f>
        <v>2056</v>
      </c>
      <c r="B837" s="179" t="str">
        <f>+B823</f>
        <v>January</v>
      </c>
      <c r="C837" s="94">
        <v>14365113.395672282</v>
      </c>
      <c r="D837" s="114">
        <f>(C837/C823)-1</f>
        <v>1.1034332924752865E-2</v>
      </c>
      <c r="E837" s="95">
        <f>(G837+J834-J837)</f>
        <v>14574048.182773232</v>
      </c>
      <c r="F837" s="115">
        <f t="shared" ref="F837:F848" si="599">(E837/E823)-1</f>
        <v>1.1035266268782484E-2</v>
      </c>
      <c r="G837" s="95">
        <f>+(C837-(C837*T837))</f>
        <v>13639635.924268087</v>
      </c>
      <c r="H837" s="115">
        <f t="shared" ref="H837:H849" si="600">(G837/G823)-1</f>
        <v>1.1034332924752865E-2</v>
      </c>
      <c r="I837" s="112"/>
      <c r="J837" s="95">
        <f>+C837*Q837</f>
        <v>5846695.7422297187</v>
      </c>
      <c r="K837" s="115">
        <f t="shared" ref="K837:K849" si="601">(J837/J823)-1</f>
        <v>1.1034332924753087E-2</v>
      </c>
      <c r="L837" s="141"/>
      <c r="M837" s="141"/>
      <c r="N837" s="103">
        <f t="shared" ref="N837:N849" si="602">(J837/C837)</f>
        <v>0.40700658471593604</v>
      </c>
      <c r="O837" s="104">
        <f t="shared" ref="O837:O848" si="603">(C837-G837)/C837</f>
        <v>5.050273196052573E-2</v>
      </c>
      <c r="P837" s="112"/>
      <c r="Q837" s="117">
        <f>+Q823</f>
        <v>0.40700658471593604</v>
      </c>
      <c r="R837" s="162"/>
      <c r="T837" s="117">
        <f t="shared" ref="T837:T848" si="604">+T823</f>
        <v>5.0502731960525703E-2</v>
      </c>
    </row>
    <row r="838" spans="1:20" s="99" customFormat="1" x14ac:dyDescent="0.2">
      <c r="B838" s="179" t="str">
        <f t="shared" ref="B838:B849" si="605">+B824</f>
        <v>February</v>
      </c>
      <c r="C838" s="94">
        <v>13347800.541375762</v>
      </c>
      <c r="D838" s="114">
        <f t="shared" ref="D838:D849" si="606">(C838/C824)-1</f>
        <v>1.1031423322467759E-2</v>
      </c>
      <c r="E838" s="95">
        <f>(G838+J837-J838)</f>
        <v>13310139.024729222</v>
      </c>
      <c r="F838" s="115">
        <f t="shared" si="599"/>
        <v>1.1032701410683687E-2</v>
      </c>
      <c r="G838" s="95">
        <f t="shared" ref="G838:G848" si="607">+(C838-(C838*T838))</f>
        <v>12677743.132160362</v>
      </c>
      <c r="H838" s="115">
        <f t="shared" si="600"/>
        <v>1.1031423322467981E-2</v>
      </c>
      <c r="I838" s="112"/>
      <c r="J838" s="95">
        <f t="shared" ref="J838:J848" si="608">+C838*Q838</f>
        <v>5214299.8496608576</v>
      </c>
      <c r="K838" s="115">
        <f t="shared" si="601"/>
        <v>1.1031423322467759E-2</v>
      </c>
      <c r="L838" s="141"/>
      <c r="M838" s="141"/>
      <c r="N838" s="103">
        <f t="shared" si="602"/>
        <v>0.39064861911125159</v>
      </c>
      <c r="O838" s="104">
        <f t="shared" si="603"/>
        <v>5.0199836829921414E-2</v>
      </c>
      <c r="P838" s="112"/>
      <c r="Q838" s="117">
        <f t="shared" ref="Q838:Q848" si="609">+Q824</f>
        <v>0.39064861911125159</v>
      </c>
      <c r="R838" s="162"/>
      <c r="T838" s="117">
        <f t="shared" si="604"/>
        <v>5.0199836829921421E-2</v>
      </c>
    </row>
    <row r="839" spans="1:20" s="99" customFormat="1" x14ac:dyDescent="0.2">
      <c r="B839" s="179" t="str">
        <f t="shared" si="605"/>
        <v>March</v>
      </c>
      <c r="C839" s="94">
        <v>14577441.072373267</v>
      </c>
      <c r="D839" s="114">
        <f t="shared" si="606"/>
        <v>1.1038572241863331E-2</v>
      </c>
      <c r="E839" s="95">
        <f t="shared" ref="E839:E848" si="610">(G839+J838-J839)</f>
        <v>13264366.705247086</v>
      </c>
      <c r="F839" s="115">
        <f t="shared" si="599"/>
        <v>1.1035761947929101E-2</v>
      </c>
      <c r="G839" s="95">
        <f t="shared" si="607"/>
        <v>13858839.356982142</v>
      </c>
      <c r="H839" s="115">
        <f t="shared" si="600"/>
        <v>1.1038572241863331E-2</v>
      </c>
      <c r="I839" s="112"/>
      <c r="J839" s="95">
        <f t="shared" si="608"/>
        <v>5808772.5013959156</v>
      </c>
      <c r="K839" s="115">
        <f t="shared" si="601"/>
        <v>1.1038572241863553E-2</v>
      </c>
      <c r="L839" s="141"/>
      <c r="M839" s="141"/>
      <c r="N839" s="103">
        <f t="shared" si="602"/>
        <v>0.39847682954483199</v>
      </c>
      <c r="O839" s="104">
        <f t="shared" si="603"/>
        <v>4.9295463574399082E-2</v>
      </c>
      <c r="P839" s="112"/>
      <c r="Q839" s="117">
        <f t="shared" si="609"/>
        <v>0.39847682954483199</v>
      </c>
      <c r="R839" s="162"/>
      <c r="T839" s="117">
        <f t="shared" si="604"/>
        <v>4.9295463574399137E-2</v>
      </c>
    </row>
    <row r="840" spans="1:20" s="99" customFormat="1" x14ac:dyDescent="0.2">
      <c r="B840" s="179" t="str">
        <f t="shared" si="605"/>
        <v>April</v>
      </c>
      <c r="C840" s="94">
        <v>14990911.524275139</v>
      </c>
      <c r="D840" s="114">
        <f t="shared" si="606"/>
        <v>1.1045037105482658E-2</v>
      </c>
      <c r="E840" s="95">
        <f t="shared" si="610"/>
        <v>13553991.70344555</v>
      </c>
      <c r="F840" s="115">
        <f t="shared" si="599"/>
        <v>1.1042266478197726E-2</v>
      </c>
      <c r="G840" s="95">
        <f t="shared" si="607"/>
        <v>14306463.584863454</v>
      </c>
      <c r="H840" s="115">
        <f t="shared" si="600"/>
        <v>1.1045037105482436E-2</v>
      </c>
      <c r="I840" s="112"/>
      <c r="J840" s="95">
        <f t="shared" si="608"/>
        <v>6561244.3828138197</v>
      </c>
      <c r="K840" s="115">
        <f t="shared" si="601"/>
        <v>1.1045037105482658E-2</v>
      </c>
      <c r="L840" s="141"/>
      <c r="M840" s="141"/>
      <c r="N840" s="103">
        <f t="shared" si="602"/>
        <v>0.43768148268963103</v>
      </c>
      <c r="O840" s="104">
        <f t="shared" si="603"/>
        <v>4.5657526448831483E-2</v>
      </c>
      <c r="P840" s="112"/>
      <c r="Q840" s="117">
        <f t="shared" si="609"/>
        <v>0.43768148268963103</v>
      </c>
      <c r="R840" s="162"/>
      <c r="T840" s="117">
        <f t="shared" si="604"/>
        <v>4.5657526448831441E-2</v>
      </c>
    </row>
    <row r="841" spans="1:20" s="99" customFormat="1" x14ac:dyDescent="0.2">
      <c r="B841" s="179" t="str">
        <f t="shared" si="605"/>
        <v>May</v>
      </c>
      <c r="C841" s="94">
        <v>16896840.057198305</v>
      </c>
      <c r="D841" s="114">
        <f t="shared" si="606"/>
        <v>1.1025973382412957E-2</v>
      </c>
      <c r="E841" s="95">
        <f t="shared" si="610"/>
        <v>15193061.985243311</v>
      </c>
      <c r="F841" s="115">
        <f t="shared" si="599"/>
        <v>1.1034206114305389E-2</v>
      </c>
      <c r="G841" s="95">
        <f t="shared" si="607"/>
        <v>16160394.63965763</v>
      </c>
      <c r="H841" s="115">
        <f t="shared" si="600"/>
        <v>1.1025973382412957E-2</v>
      </c>
      <c r="I841" s="112"/>
      <c r="J841" s="95">
        <f t="shared" si="608"/>
        <v>7528577.0372281391</v>
      </c>
      <c r="K841" s="115">
        <f t="shared" si="601"/>
        <v>1.1025973382412957E-2</v>
      </c>
      <c r="L841" s="141"/>
      <c r="M841" s="141"/>
      <c r="N841" s="103">
        <f t="shared" si="602"/>
        <v>0.44556124173175526</v>
      </c>
      <c r="O841" s="104">
        <f t="shared" si="603"/>
        <v>4.3584801362130332E-2</v>
      </c>
      <c r="P841" s="112"/>
      <c r="Q841" s="117">
        <f t="shared" si="609"/>
        <v>0.44556124173175526</v>
      </c>
      <c r="R841" s="162"/>
      <c r="T841" s="117">
        <f t="shared" si="604"/>
        <v>4.3584801362130311E-2</v>
      </c>
    </row>
    <row r="842" spans="1:20" s="99" customFormat="1" x14ac:dyDescent="0.2">
      <c r="B842" s="179" t="str">
        <f t="shared" si="605"/>
        <v>June</v>
      </c>
      <c r="C842" s="94">
        <v>17623984.761726957</v>
      </c>
      <c r="D842" s="114">
        <f t="shared" si="606"/>
        <v>1.1014041094064009E-2</v>
      </c>
      <c r="E842" s="95">
        <f t="shared" si="610"/>
        <v>16488641.077498376</v>
      </c>
      <c r="F842" s="115">
        <f t="shared" si="599"/>
        <v>1.1019489243217384E-2</v>
      </c>
      <c r="G842" s="95">
        <f t="shared" si="607"/>
        <v>16845273.811028261</v>
      </c>
      <c r="H842" s="115">
        <f t="shared" si="600"/>
        <v>1.1014041094064009E-2</v>
      </c>
      <c r="I842" s="112"/>
      <c r="J842" s="95">
        <f t="shared" si="608"/>
        <v>7885209.7707580253</v>
      </c>
      <c r="K842" s="115">
        <f t="shared" si="601"/>
        <v>1.1014041094064009E-2</v>
      </c>
      <c r="L842" s="141"/>
      <c r="M842" s="141"/>
      <c r="N842" s="103">
        <f t="shared" si="602"/>
        <v>0.44741356040444974</v>
      </c>
      <c r="O842" s="104">
        <f t="shared" si="603"/>
        <v>4.4184726736134043E-2</v>
      </c>
      <c r="P842" s="112"/>
      <c r="Q842" s="117">
        <f t="shared" si="609"/>
        <v>0.44741356040444974</v>
      </c>
      <c r="R842" s="162"/>
      <c r="T842" s="117">
        <f t="shared" si="604"/>
        <v>4.4184726736133953E-2</v>
      </c>
    </row>
    <row r="843" spans="1:20" s="99" customFormat="1" x14ac:dyDescent="0.2">
      <c r="B843" s="179" t="str">
        <f t="shared" si="605"/>
        <v>July</v>
      </c>
      <c r="C843" s="94">
        <v>18675628.589828882</v>
      </c>
      <c r="D843" s="114">
        <f t="shared" si="606"/>
        <v>1.0993518864824026E-2</v>
      </c>
      <c r="E843" s="95">
        <f t="shared" si="610"/>
        <v>17407336.154714987</v>
      </c>
      <c r="F843" s="115">
        <f t="shared" si="599"/>
        <v>1.1002814961839302E-2</v>
      </c>
      <c r="G843" s="95">
        <f t="shared" si="607"/>
        <v>17806522.042841807</v>
      </c>
      <c r="H843" s="115">
        <f t="shared" si="600"/>
        <v>1.0993518864823804E-2</v>
      </c>
      <c r="I843" s="112"/>
      <c r="J843" s="95">
        <f t="shared" si="608"/>
        <v>8284395.6588848438</v>
      </c>
      <c r="K843" s="115">
        <f t="shared" si="601"/>
        <v>1.0993518864824026E-2</v>
      </c>
      <c r="L843" s="141"/>
      <c r="M843" s="141"/>
      <c r="N843" s="103">
        <f t="shared" si="602"/>
        <v>0.44359393950448822</v>
      </c>
      <c r="O843" s="104">
        <f t="shared" si="603"/>
        <v>4.6536936778685353E-2</v>
      </c>
      <c r="P843" s="112"/>
      <c r="Q843" s="117">
        <f t="shared" si="609"/>
        <v>0.44359393950448822</v>
      </c>
      <c r="R843" s="162"/>
      <c r="T843" s="117">
        <f t="shared" si="604"/>
        <v>4.6536936778685332E-2</v>
      </c>
    </row>
    <row r="844" spans="1:20" s="99" customFormat="1" x14ac:dyDescent="0.2">
      <c r="B844" s="179" t="str">
        <f t="shared" si="605"/>
        <v>August</v>
      </c>
      <c r="C844" s="94">
        <v>18994540.33892652</v>
      </c>
      <c r="D844" s="114">
        <f t="shared" si="606"/>
        <v>1.0995480727116425E-2</v>
      </c>
      <c r="E844" s="95">
        <f t="shared" si="610"/>
        <v>17614160.391587399</v>
      </c>
      <c r="F844" s="115">
        <f t="shared" si="599"/>
        <v>1.0994558011539368E-2</v>
      </c>
      <c r="G844" s="95">
        <f t="shared" si="607"/>
        <v>18062164.872569729</v>
      </c>
      <c r="H844" s="115">
        <f t="shared" si="600"/>
        <v>1.0995480727116203E-2</v>
      </c>
      <c r="I844" s="112"/>
      <c r="J844" s="95">
        <f t="shared" si="608"/>
        <v>8732400.1398671716</v>
      </c>
      <c r="K844" s="115">
        <f t="shared" si="601"/>
        <v>1.0995480727116203E-2</v>
      </c>
      <c r="L844" s="141"/>
      <c r="M844" s="141"/>
      <c r="N844" s="103">
        <f t="shared" si="602"/>
        <v>0.45973211165165184</v>
      </c>
      <c r="O844" s="104">
        <f t="shared" si="603"/>
        <v>4.9086497999955542E-2</v>
      </c>
      <c r="P844" s="112"/>
      <c r="Q844" s="117">
        <f t="shared" si="609"/>
        <v>0.45973211165165184</v>
      </c>
      <c r="R844" s="162"/>
      <c r="T844" s="117">
        <f t="shared" si="604"/>
        <v>4.9086497999955465E-2</v>
      </c>
    </row>
    <row r="845" spans="1:20" s="99" customFormat="1" x14ac:dyDescent="0.2">
      <c r="B845" s="179" t="str">
        <f t="shared" si="605"/>
        <v>September</v>
      </c>
      <c r="C845" s="94">
        <v>17566517.978055645</v>
      </c>
      <c r="D845" s="114">
        <f t="shared" si="606"/>
        <v>1.0994682255201838E-2</v>
      </c>
      <c r="E845" s="95">
        <f t="shared" si="610"/>
        <v>17260991.10320542</v>
      </c>
      <c r="F845" s="115">
        <f t="shared" si="599"/>
        <v>1.0995086204980353E-2</v>
      </c>
      <c r="G845" s="95">
        <f t="shared" si="607"/>
        <v>16705988.197783558</v>
      </c>
      <c r="H845" s="115">
        <f t="shared" si="600"/>
        <v>1.0994682255201838E-2</v>
      </c>
      <c r="I845" s="112"/>
      <c r="J845" s="95">
        <f t="shared" si="608"/>
        <v>8177397.2344453111</v>
      </c>
      <c r="K845" s="115">
        <f t="shared" si="601"/>
        <v>1.0994682255201838E-2</v>
      </c>
      <c r="L845" s="141"/>
      <c r="M845" s="141"/>
      <c r="N845" s="103">
        <f t="shared" si="602"/>
        <v>0.4655104241296219</v>
      </c>
      <c r="O845" s="104">
        <f t="shared" si="603"/>
        <v>4.8986929643488462E-2</v>
      </c>
      <c r="P845" s="112"/>
      <c r="Q845" s="117">
        <f t="shared" si="609"/>
        <v>0.4655104241296219</v>
      </c>
      <c r="R845" s="162"/>
      <c r="T845" s="117">
        <f t="shared" si="604"/>
        <v>4.8986929643488428E-2</v>
      </c>
    </row>
    <row r="846" spans="1:20" s="99" customFormat="1" x14ac:dyDescent="0.2">
      <c r="B846" s="179" t="str">
        <f t="shared" si="605"/>
        <v>October</v>
      </c>
      <c r="C846" s="94">
        <v>16533829.290637337</v>
      </c>
      <c r="D846" s="114">
        <f t="shared" si="606"/>
        <v>1.0980608498761812E-2</v>
      </c>
      <c r="E846" s="95">
        <f t="shared" si="610"/>
        <v>16007492.140386064</v>
      </c>
      <c r="F846" s="115">
        <f t="shared" si="599"/>
        <v>1.0987798001796723E-2</v>
      </c>
      <c r="G846" s="95">
        <f t="shared" si="607"/>
        <v>15723416.211904895</v>
      </c>
      <c r="H846" s="115">
        <f t="shared" si="600"/>
        <v>1.0980608498761812E-2</v>
      </c>
      <c r="I846" s="112"/>
      <c r="J846" s="95">
        <f t="shared" si="608"/>
        <v>7893321.3059641412</v>
      </c>
      <c r="K846" s="115">
        <f t="shared" si="601"/>
        <v>1.0980608498761812E-2</v>
      </c>
      <c r="L846" s="141"/>
      <c r="M846" s="141"/>
      <c r="N846" s="103">
        <f t="shared" si="602"/>
        <v>0.47740430648052701</v>
      </c>
      <c r="O846" s="104">
        <f t="shared" si="603"/>
        <v>4.9015449747709522E-2</v>
      </c>
      <c r="P846" s="112"/>
      <c r="Q846" s="117">
        <f t="shared" si="609"/>
        <v>0.47740430648052701</v>
      </c>
      <c r="R846" s="162"/>
      <c r="T846" s="117">
        <f t="shared" si="604"/>
        <v>4.9015449747709543E-2</v>
      </c>
    </row>
    <row r="847" spans="1:20" s="99" customFormat="1" x14ac:dyDescent="0.2">
      <c r="B847" s="179" t="str">
        <f t="shared" si="605"/>
        <v>November</v>
      </c>
      <c r="C847" s="94">
        <v>13989724.580819303</v>
      </c>
      <c r="D847" s="114">
        <f t="shared" si="606"/>
        <v>1.097536866651394E-2</v>
      </c>
      <c r="E847" s="95">
        <f t="shared" si="610"/>
        <v>14126786.147133714</v>
      </c>
      <c r="F847" s="115">
        <f t="shared" si="599"/>
        <v>1.0978296408499899E-2</v>
      </c>
      <c r="G847" s="95">
        <f t="shared" si="607"/>
        <v>13380426.310903585</v>
      </c>
      <c r="H847" s="115">
        <f t="shared" si="600"/>
        <v>1.0975368666513718E-2</v>
      </c>
      <c r="I847" s="112"/>
      <c r="J847" s="95">
        <f t="shared" si="608"/>
        <v>7146961.4697340112</v>
      </c>
      <c r="K847" s="115">
        <f t="shared" si="601"/>
        <v>1.097536866651394E-2</v>
      </c>
      <c r="L847" s="141"/>
      <c r="M847" s="141"/>
      <c r="N847" s="103">
        <f t="shared" si="602"/>
        <v>0.51087220684336387</v>
      </c>
      <c r="O847" s="104">
        <f t="shared" si="603"/>
        <v>4.3553271288206824E-2</v>
      </c>
      <c r="P847" s="112"/>
      <c r="Q847" s="117">
        <f t="shared" si="609"/>
        <v>0.51087220684336387</v>
      </c>
      <c r="R847" s="162"/>
      <c r="T847" s="117">
        <f t="shared" si="604"/>
        <v>4.355327128820681E-2</v>
      </c>
    </row>
    <row r="848" spans="1:20" s="99" customFormat="1" x14ac:dyDescent="0.2">
      <c r="B848" s="179" t="str">
        <f t="shared" si="605"/>
        <v>December</v>
      </c>
      <c r="C848" s="94">
        <v>14375950.626890702</v>
      </c>
      <c r="D848" s="114">
        <f t="shared" si="606"/>
        <v>1.0955803407562081E-2</v>
      </c>
      <c r="E848" s="95">
        <f t="shared" si="610"/>
        <v>13979932.166095167</v>
      </c>
      <c r="F848" s="115">
        <f t="shared" si="599"/>
        <v>1.0965805661329542E-2</v>
      </c>
      <c r="G848" s="95">
        <f t="shared" si="607"/>
        <v>13688371.183237515</v>
      </c>
      <c r="H848" s="115">
        <f t="shared" si="600"/>
        <v>1.0955803407562303E-2</v>
      </c>
      <c r="I848" s="112"/>
      <c r="J848" s="95">
        <f t="shared" si="608"/>
        <v>6855400.4868763611</v>
      </c>
      <c r="K848" s="115">
        <f t="shared" si="601"/>
        <v>1.0955803407562081E-2</v>
      </c>
      <c r="L848" s="141"/>
      <c r="M848" s="141"/>
      <c r="N848" s="103">
        <f t="shared" si="602"/>
        <v>0.47686588976266392</v>
      </c>
      <c r="O848" s="104">
        <f t="shared" si="603"/>
        <v>4.7828450549005516E-2</v>
      </c>
      <c r="P848" s="112"/>
      <c r="Q848" s="117">
        <f t="shared" si="609"/>
        <v>0.47686588976266392</v>
      </c>
      <c r="R848" s="162"/>
      <c r="T848" s="117">
        <f t="shared" si="604"/>
        <v>4.7828450549005537E-2</v>
      </c>
    </row>
    <row r="849" spans="1:20" s="99" customFormat="1" x14ac:dyDescent="0.2">
      <c r="B849" s="179" t="str">
        <f t="shared" si="605"/>
        <v>TOTAL</v>
      </c>
      <c r="C849" s="144">
        <f>SUM(C837:C848)</f>
        <v>191938282.7577801</v>
      </c>
      <c r="D849" s="145">
        <f t="shared" si="606"/>
        <v>1.1006436402344555E-2</v>
      </c>
      <c r="E849" s="144">
        <f>SUM(E837:E848)</f>
        <v>182780946.78205952</v>
      </c>
      <c r="F849" s="146">
        <f>(E849/E835)-1</f>
        <v>1.1009441793355723E-2</v>
      </c>
      <c r="G849" s="144">
        <f>SUM(G837:G848)</f>
        <v>182855239.26820099</v>
      </c>
      <c r="H849" s="146">
        <f t="shared" si="600"/>
        <v>1.1006433305852825E-2</v>
      </c>
      <c r="I849" s="142"/>
      <c r="J849" s="147">
        <f>SUM(J837:J848)</f>
        <v>85934675.579858303</v>
      </c>
      <c r="K849" s="146">
        <f t="shared" si="601"/>
        <v>1.1004906194927555E-2</v>
      </c>
      <c r="L849" s="165"/>
      <c r="M849" s="156"/>
      <c r="N849" s="110">
        <f t="shared" si="602"/>
        <v>0.44772035231921442</v>
      </c>
      <c r="O849" s="127">
        <f>AVERAGE(O837:O848)</f>
        <v>4.7369385243249441E-2</v>
      </c>
      <c r="P849" s="142"/>
      <c r="Q849" s="148"/>
      <c r="R849" s="148"/>
      <c r="S849" s="142"/>
      <c r="T849" s="152">
        <f>AVERAGE(T837:T848)</f>
        <v>4.7369385243249428E-2</v>
      </c>
    </row>
    <row r="850" spans="1:20" s="99" customFormat="1" x14ac:dyDescent="0.2">
      <c r="D850" s="111"/>
    </row>
    <row r="851" spans="1:20" s="99" customFormat="1" x14ac:dyDescent="0.2">
      <c r="A851" s="99">
        <f>+A837+1</f>
        <v>2057</v>
      </c>
      <c r="B851" s="179" t="str">
        <f>+B837</f>
        <v>January</v>
      </c>
      <c r="C851" s="94">
        <v>14522464.587333927</v>
      </c>
      <c r="D851" s="114">
        <f>(C851/C837)-1</f>
        <v>1.0953703415181426E-2</v>
      </c>
      <c r="E851" s="95">
        <f>(G851+J848-J851)</f>
        <v>14733702.224401031</v>
      </c>
      <c r="F851" s="115">
        <f t="shared" ref="F851:F862" si="611">(E851/E837)-1</f>
        <v>1.0954680513305393E-2</v>
      </c>
      <c r="G851" s="95">
        <f>+(C851-(C851*T851))</f>
        <v>13789040.450873574</v>
      </c>
      <c r="H851" s="115">
        <f t="shared" ref="H851:H863" si="612">(G851/G837)-1</f>
        <v>1.0953703415181426E-2</v>
      </c>
      <c r="I851" s="112"/>
      <c r="J851" s="95">
        <f>+C851*Q851</f>
        <v>5910738.7133489074</v>
      </c>
      <c r="K851" s="115">
        <f t="shared" ref="K851:K863" si="613">(J851/J837)-1</f>
        <v>1.0953703415181426E-2</v>
      </c>
      <c r="L851" s="141"/>
      <c r="M851" s="141"/>
      <c r="N851" s="103">
        <f t="shared" ref="N851:N863" si="614">(J851/C851)</f>
        <v>0.40700658471593609</v>
      </c>
      <c r="O851" s="104">
        <f t="shared" ref="O851:O862" si="615">(C851-G851)/C851</f>
        <v>5.0502731960525765E-2</v>
      </c>
      <c r="P851" s="112"/>
      <c r="Q851" s="117">
        <f>+Q837</f>
        <v>0.40700658471593604</v>
      </c>
      <c r="R851" s="162"/>
      <c r="T851" s="117">
        <f t="shared" ref="T851:T862" si="616">+T837</f>
        <v>5.0502731960525703E-2</v>
      </c>
    </row>
    <row r="852" spans="1:20" s="99" customFormat="1" x14ac:dyDescent="0.2">
      <c r="B852" s="179" t="str">
        <f t="shared" ref="B852:B863" si="617">+B838</f>
        <v>February</v>
      </c>
      <c r="C852" s="94">
        <v>13493974.080666011</v>
      </c>
      <c r="D852" s="114">
        <f t="shared" ref="D852:D863" si="618">(C852/C838)-1</f>
        <v>1.0951133022788051E-2</v>
      </c>
      <c r="E852" s="95">
        <f>(G852+J851-J852)</f>
        <v>13455915.156043097</v>
      </c>
      <c r="F852" s="115">
        <f t="shared" si="611"/>
        <v>1.0952262109586774E-2</v>
      </c>
      <c r="G852" s="95">
        <f t="shared" ref="G852:G862" si="619">+(C852-(C852*T852))</f>
        <v>12816578.783629388</v>
      </c>
      <c r="H852" s="115">
        <f t="shared" si="612"/>
        <v>1.0951133022788051E-2</v>
      </c>
      <c r="I852" s="112"/>
      <c r="J852" s="95">
        <f t="shared" ref="J852:J862" si="620">+C852*Q852</f>
        <v>5271402.3409351977</v>
      </c>
      <c r="K852" s="115">
        <f t="shared" si="613"/>
        <v>1.0951133022788051E-2</v>
      </c>
      <c r="L852" s="141"/>
      <c r="M852" s="141"/>
      <c r="N852" s="103">
        <f t="shared" si="614"/>
        <v>0.39064861911125159</v>
      </c>
      <c r="O852" s="104">
        <f t="shared" si="615"/>
        <v>5.019983682992149E-2</v>
      </c>
      <c r="P852" s="112"/>
      <c r="Q852" s="117">
        <f t="shared" ref="Q852:Q862" si="621">+Q838</f>
        <v>0.39064861911125159</v>
      </c>
      <c r="R852" s="162"/>
      <c r="T852" s="117">
        <f t="shared" si="616"/>
        <v>5.0199836829921421E-2</v>
      </c>
    </row>
    <row r="853" spans="1:20" s="99" customFormat="1" x14ac:dyDescent="0.2">
      <c r="B853" s="179" t="str">
        <f t="shared" si="617"/>
        <v>March</v>
      </c>
      <c r="C853" s="94">
        <v>14737191.595149148</v>
      </c>
      <c r="D853" s="114">
        <f t="shared" si="618"/>
        <v>1.0958749343095375E-2</v>
      </c>
      <c r="E853" s="95">
        <f t="shared" ref="E853:E862" si="622">(G853+J852-J853)</f>
        <v>13409687.861386951</v>
      </c>
      <c r="F853" s="115">
        <f t="shared" si="611"/>
        <v>1.0955755323198257E-2</v>
      </c>
      <c r="G853" s="95">
        <f t="shared" si="619"/>
        <v>14010714.903681532</v>
      </c>
      <c r="H853" s="115">
        <f t="shared" si="612"/>
        <v>1.0958749343095153E-2</v>
      </c>
      <c r="I853" s="112"/>
      <c r="J853" s="95">
        <f t="shared" si="620"/>
        <v>5872429.3832297781</v>
      </c>
      <c r="K853" s="115">
        <f t="shared" si="613"/>
        <v>1.0958749343095375E-2</v>
      </c>
      <c r="L853" s="141"/>
      <c r="M853" s="141"/>
      <c r="N853" s="103">
        <f t="shared" si="614"/>
        <v>0.39847682954483199</v>
      </c>
      <c r="O853" s="104">
        <f t="shared" si="615"/>
        <v>4.9295463574399186E-2</v>
      </c>
      <c r="P853" s="112"/>
      <c r="Q853" s="117">
        <f t="shared" si="621"/>
        <v>0.39847682954483199</v>
      </c>
      <c r="R853" s="162"/>
      <c r="T853" s="117">
        <f t="shared" si="616"/>
        <v>4.9295463574399137E-2</v>
      </c>
    </row>
    <row r="854" spans="1:20" s="99" customFormat="1" x14ac:dyDescent="0.2">
      <c r="B854" s="179" t="str">
        <f t="shared" si="617"/>
        <v>April</v>
      </c>
      <c r="C854" s="94">
        <v>15155295.258255923</v>
      </c>
      <c r="D854" s="114">
        <f t="shared" si="618"/>
        <v>1.096555961354273E-2</v>
      </c>
      <c r="E854" s="95">
        <f t="shared" si="622"/>
        <v>13702579.248159442</v>
      </c>
      <c r="F854" s="115">
        <f t="shared" si="611"/>
        <v>1.0962640966949877E-2</v>
      </c>
      <c r="G854" s="95">
        <f t="shared" si="619"/>
        <v>14463341.964162253</v>
      </c>
      <c r="H854" s="115">
        <f t="shared" si="612"/>
        <v>1.096555961354273E-2</v>
      </c>
      <c r="I854" s="112"/>
      <c r="J854" s="95">
        <f t="shared" si="620"/>
        <v>6633192.099232587</v>
      </c>
      <c r="K854" s="115">
        <f t="shared" si="613"/>
        <v>1.096555961354273E-2</v>
      </c>
      <c r="L854" s="141"/>
      <c r="M854" s="141"/>
      <c r="N854" s="103">
        <f t="shared" si="614"/>
        <v>0.43768148268963103</v>
      </c>
      <c r="O854" s="104">
        <f t="shared" si="615"/>
        <v>4.565752644883149E-2</v>
      </c>
      <c r="P854" s="112"/>
      <c r="Q854" s="117">
        <f t="shared" si="621"/>
        <v>0.43768148268963103</v>
      </c>
      <c r="R854" s="162"/>
      <c r="T854" s="117">
        <f t="shared" si="616"/>
        <v>4.5657526448831441E-2</v>
      </c>
    </row>
    <row r="855" spans="1:20" s="99" customFormat="1" x14ac:dyDescent="0.2">
      <c r="B855" s="179" t="str">
        <f t="shared" si="617"/>
        <v>May</v>
      </c>
      <c r="C855" s="94">
        <v>17081795.498797469</v>
      </c>
      <c r="D855" s="114">
        <f t="shared" si="618"/>
        <v>1.0946155670117141E-2</v>
      </c>
      <c r="E855" s="95">
        <f t="shared" si="622"/>
        <v>15359494.920854326</v>
      </c>
      <c r="F855" s="115">
        <f t="shared" si="611"/>
        <v>1.0954535417065259E-2</v>
      </c>
      <c r="G855" s="95">
        <f t="shared" si="619"/>
        <v>16337288.835073849</v>
      </c>
      <c r="H855" s="115">
        <f t="shared" si="612"/>
        <v>1.0946155670117141E-2</v>
      </c>
      <c r="I855" s="112"/>
      <c r="J855" s="95">
        <f t="shared" si="620"/>
        <v>7610986.013452108</v>
      </c>
      <c r="K855" s="115">
        <f t="shared" si="613"/>
        <v>1.0946155670117141E-2</v>
      </c>
      <c r="L855" s="141"/>
      <c r="M855" s="141"/>
      <c r="N855" s="103">
        <f t="shared" si="614"/>
        <v>0.44556124173175526</v>
      </c>
      <c r="O855" s="104">
        <f t="shared" si="615"/>
        <v>4.3584801362130332E-2</v>
      </c>
      <c r="P855" s="112"/>
      <c r="Q855" s="117">
        <f t="shared" si="621"/>
        <v>0.44556124173175526</v>
      </c>
      <c r="R855" s="162"/>
      <c r="T855" s="117">
        <f t="shared" si="616"/>
        <v>4.3584801362130311E-2</v>
      </c>
    </row>
    <row r="856" spans="1:20" s="99" customFormat="1" x14ac:dyDescent="0.2">
      <c r="B856" s="179" t="str">
        <f t="shared" si="617"/>
        <v>June</v>
      </c>
      <c r="C856" s="94">
        <v>17816691.625183456</v>
      </c>
      <c r="D856" s="114">
        <f t="shared" si="618"/>
        <v>1.0934352591758456E-2</v>
      </c>
      <c r="E856" s="95">
        <f t="shared" si="622"/>
        <v>16669022.553183395</v>
      </c>
      <c r="F856" s="115">
        <f t="shared" si="611"/>
        <v>1.0939741779641299E-2</v>
      </c>
      <c r="G856" s="95">
        <f t="shared" si="619"/>
        <v>17029465.974382758</v>
      </c>
      <c r="H856" s="115">
        <f t="shared" si="612"/>
        <v>1.0934352591758456E-2</v>
      </c>
      <c r="I856" s="112"/>
      <c r="J856" s="95">
        <f t="shared" si="620"/>
        <v>7971429.4346514717</v>
      </c>
      <c r="K856" s="115">
        <f t="shared" si="613"/>
        <v>1.0934352591758456E-2</v>
      </c>
      <c r="L856" s="141"/>
      <c r="M856" s="141"/>
      <c r="N856" s="103">
        <f t="shared" si="614"/>
        <v>0.44741356040444974</v>
      </c>
      <c r="O856" s="104">
        <f t="shared" si="615"/>
        <v>4.418472673613396E-2</v>
      </c>
      <c r="P856" s="112"/>
      <c r="Q856" s="117">
        <f t="shared" si="621"/>
        <v>0.44741356040444974</v>
      </c>
      <c r="R856" s="162"/>
      <c r="T856" s="117">
        <f t="shared" si="616"/>
        <v>4.4184726736133953E-2</v>
      </c>
    </row>
    <row r="857" spans="1:20" s="99" customFormat="1" x14ac:dyDescent="0.2">
      <c r="B857" s="179" t="str">
        <f t="shared" si="617"/>
        <v>July</v>
      </c>
      <c r="C857" s="94">
        <v>18879445.186777398</v>
      </c>
      <c r="D857" s="114">
        <f t="shared" si="618"/>
        <v>1.0913506657522554E-2</v>
      </c>
      <c r="E857" s="95">
        <f t="shared" si="622"/>
        <v>17597475.608293522</v>
      </c>
      <c r="F857" s="115">
        <f t="shared" si="611"/>
        <v>1.0922949490294931E-2</v>
      </c>
      <c r="G857" s="95">
        <f t="shared" si="619"/>
        <v>18000853.639703684</v>
      </c>
      <c r="H857" s="115">
        <f t="shared" si="612"/>
        <v>1.0913506657522554E-2</v>
      </c>
      <c r="I857" s="112"/>
      <c r="J857" s="95">
        <f t="shared" si="620"/>
        <v>8374807.466061634</v>
      </c>
      <c r="K857" s="115">
        <f t="shared" si="613"/>
        <v>1.0913506657522554E-2</v>
      </c>
      <c r="L857" s="141"/>
      <c r="M857" s="141"/>
      <c r="N857" s="103">
        <f t="shared" si="614"/>
        <v>0.44359393950448822</v>
      </c>
      <c r="O857" s="104">
        <f t="shared" si="615"/>
        <v>4.6536936778685312E-2</v>
      </c>
      <c r="P857" s="112"/>
      <c r="Q857" s="117">
        <f t="shared" si="621"/>
        <v>0.44359393950448822</v>
      </c>
      <c r="R857" s="162"/>
      <c r="T857" s="117">
        <f t="shared" si="616"/>
        <v>4.6536936778685332E-2</v>
      </c>
    </row>
    <row r="858" spans="1:20" s="99" customFormat="1" x14ac:dyDescent="0.2">
      <c r="B858" s="179" t="str">
        <f t="shared" si="617"/>
        <v>August</v>
      </c>
      <c r="C858" s="94">
        <v>19201879.795561969</v>
      </c>
      <c r="D858" s="114">
        <f t="shared" si="618"/>
        <v>1.0915739624956178E-2</v>
      </c>
      <c r="E858" s="95">
        <f t="shared" si="622"/>
        <v>17806413.48134847</v>
      </c>
      <c r="F858" s="115">
        <f t="shared" si="611"/>
        <v>1.0914689402561129E-2</v>
      </c>
      <c r="G858" s="95">
        <f t="shared" si="619"/>
        <v>18259326.76138173</v>
      </c>
      <c r="H858" s="115">
        <f t="shared" si="612"/>
        <v>1.0915739624956178E-2</v>
      </c>
      <c r="I858" s="112"/>
      <c r="J858" s="95">
        <f t="shared" si="620"/>
        <v>8827720.7460948937</v>
      </c>
      <c r="K858" s="115">
        <f t="shared" si="613"/>
        <v>1.09157396249564E-2</v>
      </c>
      <c r="L858" s="141"/>
      <c r="M858" s="141"/>
      <c r="N858" s="103">
        <f t="shared" si="614"/>
        <v>0.4597321116516519</v>
      </c>
      <c r="O858" s="104">
        <f t="shared" si="615"/>
        <v>4.9086497999955514E-2</v>
      </c>
      <c r="P858" s="112"/>
      <c r="Q858" s="117">
        <f t="shared" si="621"/>
        <v>0.45973211165165184</v>
      </c>
      <c r="R858" s="162"/>
      <c r="T858" s="117">
        <f t="shared" si="616"/>
        <v>4.9086497999955465E-2</v>
      </c>
    </row>
    <row r="859" spans="1:20" s="99" customFormat="1" x14ac:dyDescent="0.2">
      <c r="B859" s="179" t="str">
        <f t="shared" si="617"/>
        <v>September</v>
      </c>
      <c r="C859" s="94">
        <v>17758262.334218621</v>
      </c>
      <c r="D859" s="114">
        <f t="shared" si="618"/>
        <v>1.0915330881311025E-2</v>
      </c>
      <c r="E859" s="95">
        <f t="shared" si="622"/>
        <v>17449404.101749338</v>
      </c>
      <c r="F859" s="115">
        <f t="shared" si="611"/>
        <v>1.0915537666254194E-2</v>
      </c>
      <c r="G859" s="95">
        <f t="shared" si="619"/>
        <v>16888339.586661644</v>
      </c>
      <c r="H859" s="115">
        <f t="shared" si="612"/>
        <v>1.0915330881311247E-2</v>
      </c>
      <c r="I859" s="112"/>
      <c r="J859" s="95">
        <f t="shared" si="620"/>
        <v>8266656.2310071997</v>
      </c>
      <c r="K859" s="115">
        <f t="shared" si="613"/>
        <v>1.0915330881311025E-2</v>
      </c>
      <c r="L859" s="141"/>
      <c r="M859" s="141"/>
      <c r="N859" s="103">
        <f t="shared" si="614"/>
        <v>0.4655104241296219</v>
      </c>
      <c r="O859" s="104">
        <f t="shared" si="615"/>
        <v>4.8986929643488358E-2</v>
      </c>
      <c r="P859" s="112"/>
      <c r="Q859" s="117">
        <f t="shared" si="621"/>
        <v>0.4655104241296219</v>
      </c>
      <c r="R859" s="162"/>
      <c r="T859" s="117">
        <f t="shared" si="616"/>
        <v>4.8986929643488428E-2</v>
      </c>
    </row>
    <row r="860" spans="1:20" s="99" customFormat="1" x14ac:dyDescent="0.2">
      <c r="B860" s="179" t="str">
        <f t="shared" si="617"/>
        <v>October</v>
      </c>
      <c r="C860" s="94">
        <v>16714069.88252786</v>
      </c>
      <c r="D860" s="114">
        <f t="shared" si="618"/>
        <v>1.0901321691556776E-2</v>
      </c>
      <c r="E860" s="95">
        <f t="shared" si="622"/>
        <v>16182109.520393033</v>
      </c>
      <c r="F860" s="115">
        <f t="shared" si="611"/>
        <v>1.0908478259777921E-2</v>
      </c>
      <c r="G860" s="95">
        <f t="shared" si="619"/>
        <v>15894822.23012111</v>
      </c>
      <c r="H860" s="115">
        <f t="shared" si="612"/>
        <v>1.0901321691556776E-2</v>
      </c>
      <c r="I860" s="112"/>
      <c r="J860" s="95">
        <f t="shared" si="620"/>
        <v>7979368.9407352768</v>
      </c>
      <c r="K860" s="115">
        <f t="shared" si="613"/>
        <v>1.0901321691556998E-2</v>
      </c>
      <c r="L860" s="141"/>
      <c r="M860" s="141"/>
      <c r="N860" s="103">
        <f t="shared" si="614"/>
        <v>0.47740430648052701</v>
      </c>
      <c r="O860" s="104">
        <f t="shared" si="615"/>
        <v>4.9015449747709564E-2</v>
      </c>
      <c r="P860" s="112"/>
      <c r="Q860" s="117">
        <f t="shared" si="621"/>
        <v>0.47740430648052701</v>
      </c>
      <c r="R860" s="162"/>
      <c r="T860" s="117">
        <f t="shared" si="616"/>
        <v>4.9015449747709543E-2</v>
      </c>
    </row>
    <row r="861" spans="1:20" s="99" customFormat="1" x14ac:dyDescent="0.2">
      <c r="B861" s="179" t="str">
        <f t="shared" si="617"/>
        <v>November</v>
      </c>
      <c r="C861" s="94">
        <v>14142164.557925615</v>
      </c>
      <c r="D861" s="114">
        <f t="shared" si="618"/>
        <v>1.0896567421728731E-2</v>
      </c>
      <c r="E861" s="95">
        <f t="shared" si="622"/>
        <v>14280757.151817631</v>
      </c>
      <c r="F861" s="115">
        <f t="shared" si="611"/>
        <v>1.0899223863111818E-2</v>
      </c>
      <c r="G861" s="95">
        <f t="shared" si="619"/>
        <v>13526227.028331818</v>
      </c>
      <c r="H861" s="115">
        <f t="shared" si="612"/>
        <v>1.0896567421728731E-2</v>
      </c>
      <c r="I861" s="112"/>
      <c r="J861" s="95">
        <f t="shared" si="620"/>
        <v>7224838.8172494648</v>
      </c>
      <c r="K861" s="115">
        <f t="shared" si="613"/>
        <v>1.0896567421728731E-2</v>
      </c>
      <c r="L861" s="141"/>
      <c r="M861" s="141"/>
      <c r="N861" s="103">
        <f t="shared" si="614"/>
        <v>0.51087220684336387</v>
      </c>
      <c r="O861" s="104">
        <f t="shared" si="615"/>
        <v>4.3553271288206789E-2</v>
      </c>
      <c r="P861" s="112"/>
      <c r="Q861" s="117">
        <f t="shared" si="621"/>
        <v>0.51087220684336387</v>
      </c>
      <c r="R861" s="162"/>
      <c r="T861" s="117">
        <f t="shared" si="616"/>
        <v>4.355327128820681E-2</v>
      </c>
    </row>
    <row r="862" spans="1:20" s="99" customFormat="1" x14ac:dyDescent="0.2">
      <c r="B862" s="179" t="str">
        <f t="shared" si="617"/>
        <v>December</v>
      </c>
      <c r="C862" s="94">
        <v>14532314.592109077</v>
      </c>
      <c r="D862" s="114">
        <f t="shared" si="618"/>
        <v>1.0876773945361906E-2</v>
      </c>
      <c r="E862" s="95">
        <f t="shared" si="622"/>
        <v>14132130.191250222</v>
      </c>
      <c r="F862" s="115">
        <f t="shared" si="611"/>
        <v>1.0886892965344508E-2</v>
      </c>
      <c r="G862" s="95">
        <f t="shared" si="619"/>
        <v>13837256.502277795</v>
      </c>
      <c r="H862" s="115">
        <f t="shared" si="612"/>
        <v>1.0876773945361906E-2</v>
      </c>
      <c r="I862" s="112"/>
      <c r="J862" s="95">
        <f t="shared" si="620"/>
        <v>6929965.1282770392</v>
      </c>
      <c r="K862" s="115">
        <f t="shared" si="613"/>
        <v>1.0876773945361906E-2</v>
      </c>
      <c r="L862" s="141"/>
      <c r="M862" s="141"/>
      <c r="N862" s="103">
        <f t="shared" si="614"/>
        <v>0.47686588976266392</v>
      </c>
      <c r="O862" s="104">
        <f t="shared" si="615"/>
        <v>4.7828450549005599E-2</v>
      </c>
      <c r="P862" s="112"/>
      <c r="Q862" s="117">
        <f t="shared" si="621"/>
        <v>0.47686588976266392</v>
      </c>
      <c r="R862" s="162"/>
      <c r="T862" s="117">
        <f t="shared" si="616"/>
        <v>4.7828450549005537E-2</v>
      </c>
    </row>
    <row r="863" spans="1:20" s="99" customFormat="1" x14ac:dyDescent="0.2">
      <c r="B863" s="179" t="str">
        <f t="shared" si="617"/>
        <v>TOTAL</v>
      </c>
      <c r="C863" s="144">
        <f>SUM(C851:C862)</f>
        <v>194035548.99450648</v>
      </c>
      <c r="D863" s="145">
        <f t="shared" si="618"/>
        <v>1.0926773995227679E-2</v>
      </c>
      <c r="E863" s="144">
        <f>SUM(E851:E862)</f>
        <v>184778692.01888046</v>
      </c>
      <c r="F863" s="146">
        <f>(E863/E849)-1</f>
        <v>1.0929723650041856E-2</v>
      </c>
      <c r="G863" s="144">
        <f>SUM(G851:G862)</f>
        <v>184853256.66028112</v>
      </c>
      <c r="H863" s="146">
        <f t="shared" si="612"/>
        <v>1.0926771363381826E-2</v>
      </c>
      <c r="I863" s="142"/>
      <c r="J863" s="147">
        <f>SUM(J851:J862)</f>
        <v>86873535.314275563</v>
      </c>
      <c r="K863" s="146">
        <f t="shared" si="613"/>
        <v>1.0925272342999559E-2</v>
      </c>
      <c r="L863" s="165"/>
      <c r="M863" s="156"/>
      <c r="N863" s="110">
        <f t="shared" si="614"/>
        <v>0.44771968726583766</v>
      </c>
      <c r="O863" s="127">
        <f>AVERAGE(O851:O862)</f>
        <v>4.7369385243249441E-2</v>
      </c>
      <c r="P863" s="142"/>
      <c r="Q863" s="148"/>
      <c r="R863" s="148"/>
      <c r="S863" s="142"/>
      <c r="T863" s="152">
        <f>AVERAGE(T851:T862)</f>
        <v>4.7369385243249428E-2</v>
      </c>
    </row>
    <row r="864" spans="1:20" s="99" customFormat="1" x14ac:dyDescent="0.2">
      <c r="D864" s="111"/>
    </row>
    <row r="865" spans="1:20" s="99" customFormat="1" x14ac:dyDescent="0.2">
      <c r="A865" s="99">
        <f>+A851+1</f>
        <v>2058</v>
      </c>
      <c r="B865" s="179" t="str">
        <f>+B851</f>
        <v>January</v>
      </c>
      <c r="C865" s="94">
        <v>14680390.30376241</v>
      </c>
      <c r="D865" s="114">
        <f>(C865/C851)-1</f>
        <v>1.0874580927966004E-2</v>
      </c>
      <c r="E865" s="95">
        <f>(G865+J862-J865)</f>
        <v>14893940.095621355</v>
      </c>
      <c r="F865" s="115">
        <f t="shared" ref="F865:F876" si="623">(E865/E851)-1</f>
        <v>1.0875601310507577E-2</v>
      </c>
      <c r="G865" s="95">
        <f>+(C865-(C865*T865))</f>
        <v>13938990.487175597</v>
      </c>
      <c r="H865" s="115">
        <f t="shared" ref="H865:H877" si="624">(G865/G851)-1</f>
        <v>1.0874580927966004E-2</v>
      </c>
      <c r="I865" s="112"/>
      <c r="J865" s="95">
        <f>+C865*Q865</f>
        <v>5975015.5198312812</v>
      </c>
      <c r="K865" s="115">
        <f t="shared" ref="K865:K877" si="625">(J865/J851)-1</f>
        <v>1.0874580927966004E-2</v>
      </c>
      <c r="L865" s="141"/>
      <c r="M865" s="141"/>
      <c r="N865" s="103">
        <f t="shared" ref="N865:N877" si="626">(J865/C865)</f>
        <v>0.40700658471593604</v>
      </c>
      <c r="O865" s="104">
        <f t="shared" ref="O865:O876" si="627">(C865-G865)/C865</f>
        <v>5.0502731960525668E-2</v>
      </c>
      <c r="P865" s="112"/>
      <c r="Q865" s="117">
        <f>+Q851</f>
        <v>0.40700658471593604</v>
      </c>
      <c r="R865" s="162"/>
      <c r="T865" s="117">
        <f t="shared" ref="T865:T876" si="628">+T851</f>
        <v>5.0502731960525703E-2</v>
      </c>
    </row>
    <row r="866" spans="1:20" s="99" customFormat="1" x14ac:dyDescent="0.2">
      <c r="B866" s="179" t="str">
        <f t="shared" ref="B866:B877" si="629">+B852</f>
        <v>February</v>
      </c>
      <c r="C866" s="94">
        <v>13640685.210723234</v>
      </c>
      <c r="D866" s="114">
        <f t="shared" ref="D866:D877" si="630">(C866/C852)-1</f>
        <v>1.0872344142666579E-2</v>
      </c>
      <c r="E866" s="95">
        <f>(G866+J865-J866)</f>
        <v>13602225.717427583</v>
      </c>
      <c r="F866" s="115">
        <f t="shared" si="623"/>
        <v>1.0873326688506824E-2</v>
      </c>
      <c r="G866" s="95">
        <f t="shared" ref="G866:G876" si="631">+(C866-(C866*T866))</f>
        <v>12955925.038896605</v>
      </c>
      <c r="H866" s="115">
        <f t="shared" si="624"/>
        <v>1.0872344142666579E-2</v>
      </c>
      <c r="I866" s="112"/>
      <c r="J866" s="95">
        <f t="shared" ref="J866:J876" si="632">+C866*Q866</f>
        <v>5328714.8413003031</v>
      </c>
      <c r="K866" s="115">
        <f t="shared" si="625"/>
        <v>1.0872344142666579E-2</v>
      </c>
      <c r="L866" s="141"/>
      <c r="M866" s="141"/>
      <c r="N866" s="103">
        <f t="shared" si="626"/>
        <v>0.39064861911125159</v>
      </c>
      <c r="O866" s="104">
        <f t="shared" si="627"/>
        <v>5.0199836829921442E-2</v>
      </c>
      <c r="P866" s="112"/>
      <c r="Q866" s="117">
        <f t="shared" ref="Q866:Q876" si="633">+Q852</f>
        <v>0.39064861911125159</v>
      </c>
      <c r="R866" s="162"/>
      <c r="T866" s="117">
        <f t="shared" si="628"/>
        <v>5.0199836829921421E-2</v>
      </c>
    </row>
    <row r="867" spans="1:20" s="99" customFormat="1" x14ac:dyDescent="0.2">
      <c r="B867" s="179" t="str">
        <f t="shared" si="629"/>
        <v>March</v>
      </c>
      <c r="C867" s="94">
        <v>14897538.461133188</v>
      </c>
      <c r="D867" s="114">
        <f t="shared" si="630"/>
        <v>1.088042215837226E-2</v>
      </c>
      <c r="E867" s="95">
        <f t="shared" ref="E867:E876" si="634">(G867+J866-J867)</f>
        <v>13555548.343859941</v>
      </c>
      <c r="F867" s="115">
        <f t="shared" si="623"/>
        <v>1.0877246657843065E-2</v>
      </c>
      <c r="G867" s="95">
        <f t="shared" si="631"/>
        <v>14163157.396574186</v>
      </c>
      <c r="H867" s="115">
        <f t="shared" si="624"/>
        <v>1.0880422158372482E-2</v>
      </c>
      <c r="I867" s="112"/>
      <c r="J867" s="95">
        <f t="shared" si="632"/>
        <v>5936323.8940145476</v>
      </c>
      <c r="K867" s="115">
        <f t="shared" si="625"/>
        <v>1.088042215837226E-2</v>
      </c>
      <c r="L867" s="141"/>
      <c r="M867" s="141"/>
      <c r="N867" s="103">
        <f t="shared" si="626"/>
        <v>0.39847682954483199</v>
      </c>
      <c r="O867" s="104">
        <f t="shared" si="627"/>
        <v>4.9295463574399151E-2</v>
      </c>
      <c r="P867" s="112"/>
      <c r="Q867" s="117">
        <f t="shared" si="633"/>
        <v>0.39847682954483199</v>
      </c>
      <c r="R867" s="162"/>
      <c r="T867" s="117">
        <f t="shared" si="628"/>
        <v>4.9295463574399137E-2</v>
      </c>
    </row>
    <row r="868" spans="1:20" s="99" customFormat="1" x14ac:dyDescent="0.2">
      <c r="B868" s="179" t="str">
        <f t="shared" si="629"/>
        <v>April</v>
      </c>
      <c r="C868" s="94">
        <v>15320299.657322304</v>
      </c>
      <c r="D868" s="114">
        <f t="shared" si="630"/>
        <v>1.0887574029710523E-2</v>
      </c>
      <c r="E868" s="95">
        <f t="shared" si="634"/>
        <v>13851725.095262364</v>
      </c>
      <c r="F868" s="115">
        <f t="shared" si="623"/>
        <v>1.0884508996578557E-2</v>
      </c>
      <c r="G868" s="95">
        <f t="shared" si="631"/>
        <v>14620812.670514088</v>
      </c>
      <c r="H868" s="115">
        <f t="shared" si="624"/>
        <v>1.0887574029710523E-2</v>
      </c>
      <c r="I868" s="112"/>
      <c r="J868" s="95">
        <f t="shared" si="632"/>
        <v>6705411.4692662721</v>
      </c>
      <c r="K868" s="115">
        <f t="shared" si="625"/>
        <v>1.0887574029710523E-2</v>
      </c>
      <c r="L868" s="141"/>
      <c r="M868" s="141"/>
      <c r="N868" s="103">
        <f t="shared" si="626"/>
        <v>0.43768148268963103</v>
      </c>
      <c r="O868" s="104">
        <f t="shared" si="627"/>
        <v>4.5657526448831427E-2</v>
      </c>
      <c r="P868" s="112"/>
      <c r="Q868" s="117">
        <f t="shared" si="633"/>
        <v>0.43768148268963103</v>
      </c>
      <c r="R868" s="162"/>
      <c r="T868" s="117">
        <f t="shared" si="628"/>
        <v>4.5657526448831441E-2</v>
      </c>
    </row>
    <row r="869" spans="1:20" s="99" customFormat="1" x14ac:dyDescent="0.2">
      <c r="B869" s="179" t="str">
        <f t="shared" si="629"/>
        <v>May</v>
      </c>
      <c r="C869" s="94">
        <v>17267437.540712055</v>
      </c>
      <c r="D869" s="114">
        <f t="shared" si="630"/>
        <v>1.0867829551504338E-2</v>
      </c>
      <c r="E869" s="95">
        <f t="shared" si="634"/>
        <v>15526550.262568211</v>
      </c>
      <c r="F869" s="115">
        <f t="shared" si="623"/>
        <v>1.0876356454082803E-2</v>
      </c>
      <c r="G869" s="95">
        <f t="shared" si="631"/>
        <v>16514839.705467127</v>
      </c>
      <c r="H869" s="115">
        <f t="shared" si="624"/>
        <v>1.0867829551504338E-2</v>
      </c>
      <c r="I869" s="112"/>
      <c r="J869" s="95">
        <f t="shared" si="632"/>
        <v>7693700.9121651892</v>
      </c>
      <c r="K869" s="115">
        <f t="shared" si="625"/>
        <v>1.0867829551504338E-2</v>
      </c>
      <c r="L869" s="141"/>
      <c r="M869" s="141"/>
      <c r="N869" s="103">
        <f t="shared" si="626"/>
        <v>0.44556124173175526</v>
      </c>
      <c r="O869" s="104">
        <f t="shared" si="627"/>
        <v>4.3584801362130353E-2</v>
      </c>
      <c r="P869" s="112"/>
      <c r="Q869" s="117">
        <f t="shared" si="633"/>
        <v>0.44556124173175526</v>
      </c>
      <c r="R869" s="162"/>
      <c r="T869" s="117">
        <f t="shared" si="628"/>
        <v>4.3584801362130311E-2</v>
      </c>
    </row>
    <row r="870" spans="1:20" s="99" customFormat="1" x14ac:dyDescent="0.2">
      <c r="B870" s="179" t="str">
        <f t="shared" si="629"/>
        <v>June</v>
      </c>
      <c r="C870" s="94">
        <v>18010112.3300246</v>
      </c>
      <c r="D870" s="114">
        <f t="shared" si="630"/>
        <v>1.0856151574613726E-2</v>
      </c>
      <c r="E870" s="95">
        <f t="shared" si="634"/>
        <v>16850072.869540188</v>
      </c>
      <c r="F870" s="115">
        <f t="shared" si="623"/>
        <v>1.0861483676031014E-2</v>
      </c>
      <c r="G870" s="95">
        <f t="shared" si="631"/>
        <v>17214340.438235387</v>
      </c>
      <c r="H870" s="115">
        <f t="shared" si="624"/>
        <v>1.0856151574613948E-2</v>
      </c>
      <c r="I870" s="112"/>
      <c r="J870" s="95">
        <f t="shared" si="632"/>
        <v>8057968.480860386</v>
      </c>
      <c r="K870" s="115">
        <f t="shared" si="625"/>
        <v>1.0856151574613726E-2</v>
      </c>
      <c r="L870" s="141"/>
      <c r="M870" s="141"/>
      <c r="N870" s="103">
        <f t="shared" si="626"/>
        <v>0.44741356040444974</v>
      </c>
      <c r="O870" s="104">
        <f t="shared" si="627"/>
        <v>4.4184726736133904E-2</v>
      </c>
      <c r="P870" s="112"/>
      <c r="Q870" s="117">
        <f t="shared" si="633"/>
        <v>0.44741356040444974</v>
      </c>
      <c r="R870" s="162"/>
      <c r="T870" s="117">
        <f t="shared" si="628"/>
        <v>4.4184726736133953E-2</v>
      </c>
    </row>
    <row r="871" spans="1:20" s="99" customFormat="1" x14ac:dyDescent="0.2">
      <c r="B871" s="179" t="str">
        <f t="shared" si="629"/>
        <v>July</v>
      </c>
      <c r="C871" s="94">
        <v>19084003.621618696</v>
      </c>
      <c r="D871" s="114">
        <f t="shared" si="630"/>
        <v>1.0834981262296983E-2</v>
      </c>
      <c r="E871" s="95">
        <f t="shared" si="634"/>
        <v>17788312.684423856</v>
      </c>
      <c r="F871" s="115">
        <f t="shared" si="623"/>
        <v>1.0844571140669501E-2</v>
      </c>
      <c r="G871" s="95">
        <f t="shared" si="631"/>
        <v>18195892.551595226</v>
      </c>
      <c r="H871" s="115">
        <f t="shared" si="624"/>
        <v>1.0834981262297205E-2</v>
      </c>
      <c r="I871" s="112"/>
      <c r="J871" s="95">
        <f t="shared" si="632"/>
        <v>8465548.3480317574</v>
      </c>
      <c r="K871" s="115">
        <f t="shared" si="625"/>
        <v>1.0834981262296983E-2</v>
      </c>
      <c r="L871" s="141"/>
      <c r="M871" s="141"/>
      <c r="N871" s="103">
        <f t="shared" si="626"/>
        <v>0.44359393950448822</v>
      </c>
      <c r="O871" s="104">
        <f t="shared" si="627"/>
        <v>4.6536936778685249E-2</v>
      </c>
      <c r="P871" s="112"/>
      <c r="Q871" s="117">
        <f t="shared" si="633"/>
        <v>0.44359393950448822</v>
      </c>
      <c r="R871" s="162"/>
      <c r="T871" s="117">
        <f t="shared" si="628"/>
        <v>4.6536936778685332E-2</v>
      </c>
    </row>
    <row r="872" spans="1:20" s="99" customFormat="1" x14ac:dyDescent="0.2">
      <c r="B872" s="179" t="str">
        <f t="shared" si="629"/>
        <v>August</v>
      </c>
      <c r="C872" s="94">
        <v>19409979.825647362</v>
      </c>
      <c r="D872" s="114">
        <f t="shared" si="630"/>
        <v>1.0837482178879698E-2</v>
      </c>
      <c r="E872" s="95">
        <f t="shared" si="634"/>
        <v>17999369.225427482</v>
      </c>
      <c r="F872" s="115">
        <f t="shared" si="623"/>
        <v>1.0836305934439183E-2</v>
      </c>
      <c r="G872" s="95">
        <f t="shared" si="631"/>
        <v>18457211.889756545</v>
      </c>
      <c r="H872" s="115">
        <f t="shared" si="624"/>
        <v>1.0837482178879698E-2</v>
      </c>
      <c r="I872" s="112"/>
      <c r="J872" s="95">
        <f t="shared" si="632"/>
        <v>8923391.0123608224</v>
      </c>
      <c r="K872" s="115">
        <f t="shared" si="625"/>
        <v>1.0837482178879476E-2</v>
      </c>
      <c r="L872" s="141"/>
      <c r="M872" s="141"/>
      <c r="N872" s="103">
        <f t="shared" si="626"/>
        <v>0.45973211165165184</v>
      </c>
      <c r="O872" s="104">
        <f t="shared" si="627"/>
        <v>4.9086497999955514E-2</v>
      </c>
      <c r="P872" s="112"/>
      <c r="Q872" s="117">
        <f t="shared" si="633"/>
        <v>0.45973211165165184</v>
      </c>
      <c r="R872" s="162"/>
      <c r="T872" s="117">
        <f t="shared" si="628"/>
        <v>4.9086497999955465E-2</v>
      </c>
    </row>
    <row r="873" spans="1:20" s="99" customFormat="1" x14ac:dyDescent="0.2">
      <c r="B873" s="179" t="str">
        <f t="shared" si="629"/>
        <v>September</v>
      </c>
      <c r="C873" s="94">
        <v>17950716.759202138</v>
      </c>
      <c r="D873" s="114">
        <f t="shared" si="630"/>
        <v>1.0837458156740531E-2</v>
      </c>
      <c r="E873" s="95">
        <f t="shared" si="634"/>
        <v>17638511.500622839</v>
      </c>
      <c r="F873" s="115">
        <f t="shared" si="623"/>
        <v>1.0837470309633224E-2</v>
      </c>
      <c r="G873" s="95">
        <f t="shared" si="631"/>
        <v>17071366.260268915</v>
      </c>
      <c r="H873" s="115">
        <f t="shared" si="624"/>
        <v>1.0837458156740531E-2</v>
      </c>
      <c r="I873" s="112"/>
      <c r="J873" s="95">
        <f t="shared" si="632"/>
        <v>8356245.7720068991</v>
      </c>
      <c r="K873" s="115">
        <f t="shared" si="625"/>
        <v>1.0837458156740531E-2</v>
      </c>
      <c r="L873" s="141"/>
      <c r="M873" s="141"/>
      <c r="N873" s="103">
        <f t="shared" si="626"/>
        <v>0.4655104241296219</v>
      </c>
      <c r="O873" s="104">
        <f t="shared" si="627"/>
        <v>4.8986929643488338E-2</v>
      </c>
      <c r="P873" s="112"/>
      <c r="Q873" s="117">
        <f t="shared" si="633"/>
        <v>0.4655104241296219</v>
      </c>
      <c r="R873" s="162"/>
      <c r="T873" s="117">
        <f t="shared" si="628"/>
        <v>4.8986929643488428E-2</v>
      </c>
    </row>
    <row r="874" spans="1:20" s="99" customFormat="1" x14ac:dyDescent="0.2">
      <c r="B874" s="179" t="str">
        <f t="shared" si="629"/>
        <v>October</v>
      </c>
      <c r="C874" s="94">
        <v>16894974.77775491</v>
      </c>
      <c r="D874" s="114">
        <f t="shared" si="630"/>
        <v>1.0823509564008793E-2</v>
      </c>
      <c r="E874" s="95">
        <f t="shared" si="634"/>
        <v>16357372.045773868</v>
      </c>
      <c r="F874" s="115">
        <f t="shared" si="623"/>
        <v>1.0830635224657437E-2</v>
      </c>
      <c r="G874" s="95">
        <f t="shared" si="631"/>
        <v>16066859.990547044</v>
      </c>
      <c r="H874" s="115">
        <f t="shared" si="624"/>
        <v>1.0823509564008793E-2</v>
      </c>
      <c r="I874" s="112"/>
      <c r="J874" s="95">
        <f t="shared" si="632"/>
        <v>8065733.7167800786</v>
      </c>
      <c r="K874" s="115">
        <f t="shared" si="625"/>
        <v>1.0823509564008571E-2</v>
      </c>
      <c r="L874" s="141"/>
      <c r="M874" s="141"/>
      <c r="N874" s="103">
        <f t="shared" si="626"/>
        <v>0.47740430648052701</v>
      </c>
      <c r="O874" s="104">
        <f t="shared" si="627"/>
        <v>4.901544974770955E-2</v>
      </c>
      <c r="P874" s="112"/>
      <c r="Q874" s="117">
        <f t="shared" si="633"/>
        <v>0.47740430648052701</v>
      </c>
      <c r="R874" s="162"/>
      <c r="T874" s="117">
        <f t="shared" si="628"/>
        <v>4.9015449747709543E-2</v>
      </c>
    </row>
    <row r="875" spans="1:20" s="99" customFormat="1" x14ac:dyDescent="0.2">
      <c r="B875" s="179" t="str">
        <f t="shared" si="629"/>
        <v>November</v>
      </c>
      <c r="C875" s="94">
        <v>14295171.95135434</v>
      </c>
      <c r="D875" s="114">
        <f t="shared" si="630"/>
        <v>1.0819234410829548E-2</v>
      </c>
      <c r="E875" s="95">
        <f t="shared" si="634"/>
        <v>14435298.124031771</v>
      </c>
      <c r="F875" s="115">
        <f t="shared" si="623"/>
        <v>1.0821623151435755E-2</v>
      </c>
      <c r="G875" s="95">
        <f t="shared" si="631"/>
        <v>13672570.44924544</v>
      </c>
      <c r="H875" s="115">
        <f t="shared" si="624"/>
        <v>1.0819234410829548E-2</v>
      </c>
      <c r="I875" s="112"/>
      <c r="J875" s="95">
        <f t="shared" si="632"/>
        <v>7303006.0419937475</v>
      </c>
      <c r="K875" s="115">
        <f t="shared" si="625"/>
        <v>1.0819234410829548E-2</v>
      </c>
      <c r="L875" s="141"/>
      <c r="M875" s="141"/>
      <c r="N875" s="103">
        <f t="shared" si="626"/>
        <v>0.51087220684336387</v>
      </c>
      <c r="O875" s="104">
        <f t="shared" si="627"/>
        <v>4.3553271288206782E-2</v>
      </c>
      <c r="P875" s="112"/>
      <c r="Q875" s="117">
        <f t="shared" si="633"/>
        <v>0.51087220684336387</v>
      </c>
      <c r="R875" s="162"/>
      <c r="T875" s="117">
        <f t="shared" si="628"/>
        <v>4.355327128820681E-2</v>
      </c>
    </row>
    <row r="876" spans="1:20" s="99" customFormat="1" x14ac:dyDescent="0.2">
      <c r="B876" s="179" t="str">
        <f t="shared" si="629"/>
        <v>December</v>
      </c>
      <c r="C876" s="94">
        <v>14689252.125984672</v>
      </c>
      <c r="D876" s="114">
        <f t="shared" si="630"/>
        <v>1.0799211156687472E-2</v>
      </c>
      <c r="E876" s="95">
        <f t="shared" si="634"/>
        <v>14284890.714063102</v>
      </c>
      <c r="F876" s="115">
        <f t="shared" si="623"/>
        <v>1.0809447743940215E-2</v>
      </c>
      <c r="G876" s="95">
        <f t="shared" si="631"/>
        <v>13986687.95707514</v>
      </c>
      <c r="H876" s="115">
        <f t="shared" si="624"/>
        <v>1.0799211156687472E-2</v>
      </c>
      <c r="I876" s="112"/>
      <c r="J876" s="95">
        <f t="shared" si="632"/>
        <v>7004803.2850057837</v>
      </c>
      <c r="K876" s="115">
        <f t="shared" si="625"/>
        <v>1.0799211156687472E-2</v>
      </c>
      <c r="L876" s="141"/>
      <c r="M876" s="141"/>
      <c r="N876" s="103">
        <f t="shared" si="626"/>
        <v>0.47686588976266392</v>
      </c>
      <c r="O876" s="104">
        <f t="shared" si="627"/>
        <v>4.7828450549005579E-2</v>
      </c>
      <c r="P876" s="112"/>
      <c r="Q876" s="117">
        <f t="shared" si="633"/>
        <v>0.47686588976266392</v>
      </c>
      <c r="R876" s="162"/>
      <c r="T876" s="117">
        <f t="shared" si="628"/>
        <v>4.7828450549005537E-2</v>
      </c>
    </row>
    <row r="877" spans="1:20" s="99" customFormat="1" x14ac:dyDescent="0.2">
      <c r="B877" s="179" t="str">
        <f t="shared" si="629"/>
        <v>TOTAL</v>
      </c>
      <c r="C877" s="144">
        <f>SUM(C865:C876)</f>
        <v>196140562.56523985</v>
      </c>
      <c r="D877" s="145">
        <f t="shared" si="630"/>
        <v>1.0848597494848455E-2</v>
      </c>
      <c r="E877" s="144">
        <f>SUM(E865:E876)</f>
        <v>186783816.67862257</v>
      </c>
      <c r="F877" s="146">
        <f>(E877/E863)-1</f>
        <v>1.0851492874174307E-2</v>
      </c>
      <c r="G877" s="144">
        <f>SUM(G865:G876)</f>
        <v>186858654.83535132</v>
      </c>
      <c r="H877" s="146">
        <f t="shared" si="624"/>
        <v>1.0848595319884913E-2</v>
      </c>
      <c r="I877" s="142"/>
      <c r="J877" s="147">
        <f>SUM(J865:J876)</f>
        <v>87815863.29361707</v>
      </c>
      <c r="K877" s="146">
        <f t="shared" si="625"/>
        <v>1.0847123648560109E-2</v>
      </c>
      <c r="L877" s="165"/>
      <c r="M877" s="156"/>
      <c r="N877" s="110">
        <f t="shared" si="626"/>
        <v>0.44771903447767442</v>
      </c>
      <c r="O877" s="127">
        <f>AVERAGE(O865:O876)</f>
        <v>4.7369385243249407E-2</v>
      </c>
      <c r="P877" s="142"/>
      <c r="Q877" s="148"/>
      <c r="R877" s="148"/>
      <c r="S877" s="142"/>
      <c r="T877" s="152">
        <f>AVERAGE(T865:T876)</f>
        <v>4.7369385243249428E-2</v>
      </c>
    </row>
    <row r="878" spans="1:20" s="99" customFormat="1" x14ac:dyDescent="0.2">
      <c r="D878" s="111"/>
      <c r="R878" s="112"/>
    </row>
    <row r="879" spans="1:20" s="99" customFormat="1" x14ac:dyDescent="0.2">
      <c r="A879" s="99">
        <f>+A865+1</f>
        <v>2059</v>
      </c>
      <c r="B879" s="179" t="str">
        <f>+B865</f>
        <v>January</v>
      </c>
      <c r="C879" s="94">
        <v>14838893.392550824</v>
      </c>
      <c r="D879" s="114">
        <f>(C879/C865)-1</f>
        <v>1.0796926069996271E-2</v>
      </c>
      <c r="E879" s="95">
        <f>(G879+J876-J879)</f>
        <v>15054764.701295815</v>
      </c>
      <c r="F879" s="115">
        <f t="shared" ref="F879:F890" si="635">(E879/E865)-1</f>
        <v>1.0797989292419707E-2</v>
      </c>
      <c r="G879" s="95">
        <f>+(C879-(C879*T879))</f>
        <v>14089488.736956013</v>
      </c>
      <c r="H879" s="115">
        <f t="shared" ref="H879:H891" si="636">(G879/G865)-1</f>
        <v>1.0796926069996271E-2</v>
      </c>
      <c r="I879" s="112"/>
      <c r="J879" s="95">
        <f>+C879*Q879</f>
        <v>6039527.3206659807</v>
      </c>
      <c r="K879" s="115">
        <f t="shared" ref="K879:K891" si="637">(J879/J865)-1</f>
        <v>1.0796926069996493E-2</v>
      </c>
      <c r="L879" s="141"/>
      <c r="M879" s="141"/>
      <c r="N879" s="103">
        <f t="shared" ref="N879:N891" si="638">(J879/C879)</f>
        <v>0.40700658471593604</v>
      </c>
      <c r="O879" s="104">
        <f t="shared" ref="O879:O890" si="639">(C879-G879)/C879</f>
        <v>5.0502731960525744E-2</v>
      </c>
      <c r="P879" s="112"/>
      <c r="Q879" s="117">
        <f>+Q865</f>
        <v>0.40700658471593604</v>
      </c>
      <c r="R879" s="162"/>
      <c r="T879" s="117">
        <f t="shared" ref="T879:T890" si="640">+T865</f>
        <v>5.0502731960525703E-2</v>
      </c>
    </row>
    <row r="880" spans="1:20" s="99" customFormat="1" x14ac:dyDescent="0.2">
      <c r="B880" s="179" t="str">
        <f t="shared" ref="B880:B891" si="641">+B866</f>
        <v>February</v>
      </c>
      <c r="C880" s="94">
        <v>13787936.646679763</v>
      </c>
      <c r="D880" s="114">
        <f t="shared" ref="D880:D891" si="642">(C880/C866)-1</f>
        <v>1.0795017528941298E-2</v>
      </c>
      <c r="E880" s="95">
        <f>(G880+J879-J880)</f>
        <v>13749073.386042256</v>
      </c>
      <c r="F880" s="115">
        <f t="shared" si="635"/>
        <v>1.0795855888976025E-2</v>
      </c>
      <c r="G880" s="95">
        <f t="shared" ref="G880:G890" si="643">+(C880-(C880*T880))</f>
        <v>13095784.476795144</v>
      </c>
      <c r="H880" s="115">
        <f t="shared" si="636"/>
        <v>1.0795017528941298E-2</v>
      </c>
      <c r="I880" s="112"/>
      <c r="J880" s="95">
        <f t="shared" ref="J880:J890" si="644">+C880*Q880</f>
        <v>5386238.4114188701</v>
      </c>
      <c r="K880" s="115">
        <f t="shared" si="637"/>
        <v>1.0795017528941298E-2</v>
      </c>
      <c r="L880" s="141"/>
      <c r="M880" s="141"/>
      <c r="N880" s="103">
        <f t="shared" si="638"/>
        <v>0.39064861911125159</v>
      </c>
      <c r="O880" s="104">
        <f t="shared" si="639"/>
        <v>5.0199836829921449E-2</v>
      </c>
      <c r="P880" s="112"/>
      <c r="Q880" s="117">
        <f t="shared" ref="Q880:Q890" si="645">+Q866</f>
        <v>0.39064861911125159</v>
      </c>
      <c r="R880" s="162"/>
      <c r="T880" s="117">
        <f t="shared" si="640"/>
        <v>5.0199836829921421E-2</v>
      </c>
    </row>
    <row r="881" spans="1:20" s="99" customFormat="1" x14ac:dyDescent="0.2">
      <c r="B881" s="179" t="str">
        <f t="shared" si="641"/>
        <v>March</v>
      </c>
      <c r="C881" s="94">
        <v>15058484.78985535</v>
      </c>
      <c r="D881" s="114">
        <f t="shared" si="642"/>
        <v>1.0803551817775814E-2</v>
      </c>
      <c r="E881" s="95">
        <f t="shared" ref="E881:E890" si="646">(G881+J880-J881)</f>
        <v>13701950.936019626</v>
      </c>
      <c r="F881" s="115">
        <f t="shared" si="635"/>
        <v>1.0800196970711218E-2</v>
      </c>
      <c r="G881" s="95">
        <f t="shared" si="643"/>
        <v>14316169.801411392</v>
      </c>
      <c r="H881" s="115">
        <f t="shared" si="636"/>
        <v>1.0803551817776036E-2</v>
      </c>
      <c r="I881" s="112"/>
      <c r="J881" s="95">
        <f t="shared" si="644"/>
        <v>6000457.2768106358</v>
      </c>
      <c r="K881" s="115">
        <f t="shared" si="637"/>
        <v>1.0803551817776036E-2</v>
      </c>
      <c r="L881" s="141"/>
      <c r="M881" s="141"/>
      <c r="N881" s="103">
        <f t="shared" si="638"/>
        <v>0.39847682954483205</v>
      </c>
      <c r="O881" s="104">
        <f t="shared" si="639"/>
        <v>4.9295463574399123E-2</v>
      </c>
      <c r="P881" s="112"/>
      <c r="Q881" s="117">
        <f t="shared" si="645"/>
        <v>0.39847682954483199</v>
      </c>
      <c r="R881" s="162"/>
      <c r="T881" s="117">
        <f t="shared" si="640"/>
        <v>4.9295463574399137E-2</v>
      </c>
    </row>
    <row r="882" spans="1:20" s="99" customFormat="1" x14ac:dyDescent="0.2">
      <c r="B882" s="179" t="str">
        <f t="shared" si="641"/>
        <v>April</v>
      </c>
      <c r="C882" s="94">
        <v>15485928.055505672</v>
      </c>
      <c r="D882" s="114">
        <f t="shared" si="642"/>
        <v>1.0811041682478262E-2</v>
      </c>
      <c r="E882" s="95">
        <f t="shared" si="646"/>
        <v>14001432.21037868</v>
      </c>
      <c r="F882" s="115">
        <f t="shared" si="635"/>
        <v>1.0807831810603963E-2</v>
      </c>
      <c r="G882" s="95">
        <f t="shared" si="643"/>
        <v>14778878.885726722</v>
      </c>
      <c r="H882" s="115">
        <f t="shared" si="636"/>
        <v>1.0811041682478262E-2</v>
      </c>
      <c r="I882" s="112"/>
      <c r="J882" s="95">
        <f t="shared" si="644"/>
        <v>6777903.9521586774</v>
      </c>
      <c r="K882" s="115">
        <f t="shared" si="637"/>
        <v>1.0811041682478262E-2</v>
      </c>
      <c r="L882" s="141"/>
      <c r="M882" s="141"/>
      <c r="N882" s="103">
        <f t="shared" si="638"/>
        <v>0.43768148268963103</v>
      </c>
      <c r="O882" s="104">
        <f t="shared" si="639"/>
        <v>4.5657526448831406E-2</v>
      </c>
      <c r="P882" s="112"/>
      <c r="Q882" s="117">
        <f t="shared" si="645"/>
        <v>0.43768148268963103</v>
      </c>
      <c r="R882" s="162"/>
      <c r="T882" s="117">
        <f t="shared" si="640"/>
        <v>4.5657526448831441E-2</v>
      </c>
    </row>
    <row r="883" spans="1:20" s="99" customFormat="1" x14ac:dyDescent="0.2">
      <c r="B883" s="179" t="str">
        <f t="shared" si="641"/>
        <v>May</v>
      </c>
      <c r="C883" s="94">
        <v>17453769.703897364</v>
      </c>
      <c r="D883" s="114">
        <f t="shared" si="642"/>
        <v>1.0790956257753281E-2</v>
      </c>
      <c r="E883" s="95">
        <f t="shared" si="646"/>
        <v>15694231.268322706</v>
      </c>
      <c r="F883" s="115">
        <f t="shared" si="635"/>
        <v>1.0799630498652624E-2</v>
      </c>
      <c r="G883" s="95">
        <f t="shared" si="643"/>
        <v>16693050.61833263</v>
      </c>
      <c r="H883" s="115">
        <f t="shared" si="636"/>
        <v>1.0790956257753281E-2</v>
      </c>
      <c r="I883" s="112"/>
      <c r="J883" s="95">
        <f t="shared" si="644"/>
        <v>7776723.3021686003</v>
      </c>
      <c r="K883" s="115">
        <f t="shared" si="637"/>
        <v>1.0790956257753281E-2</v>
      </c>
      <c r="L883" s="141"/>
      <c r="M883" s="141"/>
      <c r="N883" s="103">
        <f t="shared" si="638"/>
        <v>0.44556124173175526</v>
      </c>
      <c r="O883" s="104">
        <f t="shared" si="639"/>
        <v>4.3584801362130297E-2</v>
      </c>
      <c r="P883" s="112"/>
      <c r="Q883" s="117">
        <f t="shared" si="645"/>
        <v>0.44556124173175526</v>
      </c>
      <c r="R883" s="162"/>
      <c r="T883" s="117">
        <f t="shared" si="640"/>
        <v>4.3584801362130311E-2</v>
      </c>
    </row>
    <row r="884" spans="1:20" s="99" customFormat="1" x14ac:dyDescent="0.2">
      <c r="B884" s="179" t="str">
        <f t="shared" si="641"/>
        <v>June</v>
      </c>
      <c r="C884" s="94">
        <v>18204250.524249073</v>
      </c>
      <c r="D884" s="114">
        <f t="shared" si="642"/>
        <v>1.0779399410009605E-2</v>
      </c>
      <c r="E884" s="95">
        <f t="shared" si="646"/>
        <v>17031795.450018756</v>
      </c>
      <c r="F884" s="115">
        <f t="shared" si="635"/>
        <v>1.0784676237636237E-2</v>
      </c>
      <c r="G884" s="95">
        <f t="shared" si="643"/>
        <v>17399900.689399004</v>
      </c>
      <c r="H884" s="115">
        <f t="shared" si="636"/>
        <v>1.0779399410009383E-2</v>
      </c>
      <c r="I884" s="112"/>
      <c r="J884" s="95">
        <f t="shared" si="644"/>
        <v>8144828.5415488482</v>
      </c>
      <c r="K884" s="115">
        <f t="shared" si="637"/>
        <v>1.0779399410009605E-2</v>
      </c>
      <c r="L884" s="141"/>
      <c r="M884" s="141"/>
      <c r="N884" s="103">
        <f t="shared" si="638"/>
        <v>0.44741356040444974</v>
      </c>
      <c r="O884" s="104">
        <f t="shared" si="639"/>
        <v>4.4184726736133988E-2</v>
      </c>
      <c r="P884" s="112"/>
      <c r="Q884" s="117">
        <f t="shared" si="645"/>
        <v>0.44741356040444974</v>
      </c>
      <c r="R884" s="162"/>
      <c r="T884" s="117">
        <f t="shared" si="640"/>
        <v>4.4184726736133953E-2</v>
      </c>
    </row>
    <row r="885" spans="1:20" s="99" customFormat="1" x14ac:dyDescent="0.2">
      <c r="B885" s="179" t="str">
        <f t="shared" si="641"/>
        <v>July</v>
      </c>
      <c r="C885" s="94">
        <v>19289307.499767363</v>
      </c>
      <c r="D885" s="114">
        <f t="shared" si="642"/>
        <v>1.075790396078613E-2</v>
      </c>
      <c r="E885" s="95">
        <f t="shared" si="646"/>
        <v>17979850.853559643</v>
      </c>
      <c r="F885" s="115">
        <f t="shared" si="635"/>
        <v>1.0767641233533354E-2</v>
      </c>
      <c r="G885" s="95">
        <f t="shared" si="643"/>
        <v>18391642.216146067</v>
      </c>
      <c r="H885" s="115">
        <f t="shared" si="636"/>
        <v>1.0757903960785908E-2</v>
      </c>
      <c r="I885" s="112"/>
      <c r="J885" s="95">
        <f t="shared" si="644"/>
        <v>8556619.9041352738</v>
      </c>
      <c r="K885" s="115">
        <f t="shared" si="637"/>
        <v>1.0757903960785908E-2</v>
      </c>
      <c r="L885" s="141"/>
      <c r="M885" s="141"/>
      <c r="N885" s="103">
        <f t="shared" si="638"/>
        <v>0.44359393950448817</v>
      </c>
      <c r="O885" s="104">
        <f t="shared" si="639"/>
        <v>4.6536936778685416E-2</v>
      </c>
      <c r="P885" s="112"/>
      <c r="Q885" s="117">
        <f t="shared" si="645"/>
        <v>0.44359393950448822</v>
      </c>
      <c r="R885" s="162"/>
      <c r="T885" s="117">
        <f t="shared" si="640"/>
        <v>4.6536936778685332E-2</v>
      </c>
    </row>
    <row r="886" spans="1:20" s="99" customFormat="1" x14ac:dyDescent="0.2">
      <c r="B886" s="179" t="str">
        <f t="shared" si="641"/>
        <v>August</v>
      </c>
      <c r="C886" s="94">
        <v>19618844.209957279</v>
      </c>
      <c r="D886" s="114">
        <f t="shared" si="642"/>
        <v>1.0760669829956937E-2</v>
      </c>
      <c r="E886" s="95">
        <f t="shared" si="646"/>
        <v>18193031.080210607</v>
      </c>
      <c r="F886" s="115">
        <f t="shared" si="635"/>
        <v>1.0759368973304984E-2</v>
      </c>
      <c r="G886" s="95">
        <f t="shared" si="643"/>
        <v>18655823.852883775</v>
      </c>
      <c r="H886" s="115">
        <f t="shared" si="636"/>
        <v>1.0760669829957159E-2</v>
      </c>
      <c r="I886" s="112"/>
      <c r="J886" s="95">
        <f t="shared" si="644"/>
        <v>9019412.6768084429</v>
      </c>
      <c r="K886" s="115">
        <f t="shared" si="637"/>
        <v>1.0760669829956937E-2</v>
      </c>
      <c r="L886" s="141"/>
      <c r="M886" s="141"/>
      <c r="N886" s="103">
        <f t="shared" si="638"/>
        <v>0.45973211165165184</v>
      </c>
      <c r="O886" s="104">
        <f t="shared" si="639"/>
        <v>4.9086497999955396E-2</v>
      </c>
      <c r="P886" s="112"/>
      <c r="Q886" s="117">
        <f t="shared" si="645"/>
        <v>0.45973211165165184</v>
      </c>
      <c r="R886" s="162"/>
      <c r="T886" s="117">
        <f t="shared" si="640"/>
        <v>4.9086497999955465E-2</v>
      </c>
    </row>
    <row r="887" spans="1:20" s="99" customFormat="1" x14ac:dyDescent="0.2">
      <c r="B887" s="179" t="str">
        <f t="shared" si="641"/>
        <v>September</v>
      </c>
      <c r="C887" s="94">
        <v>18143884.884679448</v>
      </c>
      <c r="D887" s="114">
        <f t="shared" si="642"/>
        <v>1.0761025761173881E-2</v>
      </c>
      <c r="E887" s="95">
        <f t="shared" si="646"/>
        <v>17828316.801156379</v>
      </c>
      <c r="F887" s="115">
        <f t="shared" si="635"/>
        <v>1.0760845694198107E-2</v>
      </c>
      <c r="G887" s="95">
        <f t="shared" si="643"/>
        <v>17255071.672374103</v>
      </c>
      <c r="H887" s="115">
        <f t="shared" si="636"/>
        <v>1.0761025761173881E-2</v>
      </c>
      <c r="I887" s="112"/>
      <c r="J887" s="95">
        <f t="shared" si="644"/>
        <v>8446167.548026165</v>
      </c>
      <c r="K887" s="115">
        <f t="shared" si="637"/>
        <v>1.0761025761173881E-2</v>
      </c>
      <c r="L887" s="141"/>
      <c r="M887" s="141"/>
      <c r="N887" s="103">
        <f t="shared" si="638"/>
        <v>0.46551042412962185</v>
      </c>
      <c r="O887" s="104">
        <f t="shared" si="639"/>
        <v>4.8986929643488393E-2</v>
      </c>
      <c r="P887" s="112"/>
      <c r="Q887" s="117">
        <f t="shared" si="645"/>
        <v>0.4655104241296219</v>
      </c>
      <c r="R887" s="162"/>
      <c r="T887" s="117">
        <f t="shared" si="640"/>
        <v>4.8986929643488428E-2</v>
      </c>
    </row>
    <row r="888" spans="1:20" s="99" customFormat="1" x14ac:dyDescent="0.2">
      <c r="B888" s="179" t="str">
        <f t="shared" si="641"/>
        <v>October</v>
      </c>
      <c r="C888" s="94">
        <v>17076547.334072225</v>
      </c>
      <c r="D888" s="114">
        <f t="shared" si="642"/>
        <v>1.0747133908503015E-2</v>
      </c>
      <c r="E888" s="95">
        <f t="shared" si="646"/>
        <v>16533282.997276146</v>
      </c>
      <c r="F888" s="115">
        <f t="shared" si="635"/>
        <v>1.0754230631302875E-2</v>
      </c>
      <c r="G888" s="95">
        <f t="shared" si="643"/>
        <v>16239532.686354624</v>
      </c>
      <c r="H888" s="115">
        <f t="shared" si="636"/>
        <v>1.0747133908503015E-2</v>
      </c>
      <c r="I888" s="112"/>
      <c r="J888" s="95">
        <f t="shared" si="644"/>
        <v>8152417.2371046431</v>
      </c>
      <c r="K888" s="115">
        <f t="shared" si="637"/>
        <v>1.0747133908503237E-2</v>
      </c>
      <c r="L888" s="141"/>
      <c r="M888" s="141"/>
      <c r="N888" s="103">
        <f t="shared" si="638"/>
        <v>0.47740430648052701</v>
      </c>
      <c r="O888" s="104">
        <f t="shared" si="639"/>
        <v>4.9015449747709557E-2</v>
      </c>
      <c r="P888" s="112"/>
      <c r="Q888" s="117">
        <f t="shared" si="645"/>
        <v>0.47740430648052701</v>
      </c>
      <c r="R888" s="162"/>
      <c r="T888" s="117">
        <f t="shared" si="640"/>
        <v>4.9015449747709543E-2</v>
      </c>
    </row>
    <row r="889" spans="1:20" s="99" customFormat="1" x14ac:dyDescent="0.2">
      <c r="B889" s="179" t="str">
        <f t="shared" si="641"/>
        <v>November</v>
      </c>
      <c r="C889" s="94">
        <v>14448749.725701833</v>
      </c>
      <c r="D889" s="114">
        <f t="shared" si="642"/>
        <v>1.074333172557207E-2</v>
      </c>
      <c r="E889" s="95">
        <f t="shared" si="646"/>
        <v>14590411.987730838</v>
      </c>
      <c r="F889" s="115">
        <f t="shared" si="635"/>
        <v>1.0745456198153258E-2</v>
      </c>
      <c r="G889" s="95">
        <f t="shared" si="643"/>
        <v>13819459.409122938</v>
      </c>
      <c r="H889" s="115">
        <f t="shared" si="636"/>
        <v>1.074333172557207E-2</v>
      </c>
      <c r="I889" s="112"/>
      <c r="J889" s="95">
        <f t="shared" si="644"/>
        <v>7381464.658496744</v>
      </c>
      <c r="K889" s="115">
        <f t="shared" si="637"/>
        <v>1.074333172557207E-2</v>
      </c>
      <c r="L889" s="141"/>
      <c r="M889" s="141"/>
      <c r="N889" s="103">
        <f t="shared" si="638"/>
        <v>0.51087220684336387</v>
      </c>
      <c r="O889" s="104">
        <f t="shared" si="639"/>
        <v>4.3553271288206755E-2</v>
      </c>
      <c r="P889" s="112"/>
      <c r="Q889" s="117">
        <f t="shared" si="645"/>
        <v>0.51087220684336387</v>
      </c>
      <c r="R889" s="162"/>
      <c r="T889" s="117">
        <f t="shared" si="640"/>
        <v>4.355327128820681E-2</v>
      </c>
    </row>
    <row r="890" spans="1:20" s="99" customFormat="1" x14ac:dyDescent="0.2">
      <c r="B890" s="179" t="str">
        <f t="shared" si="641"/>
        <v>December</v>
      </c>
      <c r="C890" s="94">
        <v>14846766.109054109</v>
      </c>
      <c r="D890" s="114">
        <f t="shared" si="642"/>
        <v>1.072307709871767E-2</v>
      </c>
      <c r="E890" s="95">
        <f t="shared" si="646"/>
        <v>14438216.618199058</v>
      </c>
      <c r="F890" s="115">
        <f t="shared" si="635"/>
        <v>1.0733432072043136E-2</v>
      </c>
      <c r="G890" s="95">
        <f t="shared" si="643"/>
        <v>14136668.290394563</v>
      </c>
      <c r="H890" s="115">
        <f t="shared" si="636"/>
        <v>1.072307709871767E-2</v>
      </c>
      <c r="I890" s="112"/>
      <c r="J890" s="95">
        <f t="shared" si="644"/>
        <v>7079916.3306922512</v>
      </c>
      <c r="K890" s="115">
        <f t="shared" si="637"/>
        <v>1.072307709871767E-2</v>
      </c>
      <c r="L890" s="141"/>
      <c r="M890" s="141"/>
      <c r="N890" s="103">
        <f t="shared" si="638"/>
        <v>0.47686588976266392</v>
      </c>
      <c r="O890" s="104">
        <f t="shared" si="639"/>
        <v>4.7828450549005537E-2</v>
      </c>
      <c r="P890" s="112"/>
      <c r="Q890" s="117">
        <f t="shared" si="645"/>
        <v>0.47686588976266392</v>
      </c>
      <c r="R890" s="162"/>
      <c r="T890" s="117">
        <f t="shared" si="640"/>
        <v>4.7828450549005537E-2</v>
      </c>
    </row>
    <row r="891" spans="1:20" s="99" customFormat="1" x14ac:dyDescent="0.2">
      <c r="B891" s="179" t="str">
        <f t="shared" si="641"/>
        <v>TOTAL</v>
      </c>
      <c r="C891" s="144">
        <f>SUM(C879:C890)</f>
        <v>198253362.8759703</v>
      </c>
      <c r="D891" s="145">
        <f t="shared" si="642"/>
        <v>1.0771868312693833E-2</v>
      </c>
      <c r="E891" s="144">
        <f>SUM(E879:E890)</f>
        <v>188796358.29021052</v>
      </c>
      <c r="F891" s="146">
        <f>(E891/E877)-1</f>
        <v>1.0774710825460332E-2</v>
      </c>
      <c r="G891" s="144">
        <f>SUM(G879:G890)</f>
        <v>188871471.335897</v>
      </c>
      <c r="H891" s="146">
        <f t="shared" si="636"/>
        <v>1.0771866587176548E-2</v>
      </c>
      <c r="I891" s="142"/>
      <c r="J891" s="147">
        <f>SUM(J879:J890)</f>
        <v>88761677.160035133</v>
      </c>
      <c r="K891" s="146">
        <f t="shared" si="637"/>
        <v>1.0770421549642917E-2</v>
      </c>
      <c r="L891" s="165"/>
      <c r="M891" s="156"/>
      <c r="N891" s="110">
        <f t="shared" si="638"/>
        <v>0.44771839363736549</v>
      </c>
      <c r="O891" s="127">
        <f>AVERAGE(O879:O890)</f>
        <v>4.7369385243249428E-2</v>
      </c>
      <c r="P891" s="142"/>
      <c r="Q891" s="148"/>
      <c r="R891" s="148"/>
      <c r="S891" s="142"/>
      <c r="T891" s="152">
        <f>AVERAGE(T879:T890)</f>
        <v>4.7369385243249428E-2</v>
      </c>
    </row>
    <row r="892" spans="1:20" s="99" customFormat="1" x14ac:dyDescent="0.2">
      <c r="D892" s="111"/>
    </row>
    <row r="893" spans="1:20" s="99" customFormat="1" x14ac:dyDescent="0.2">
      <c r="A893" s="99">
        <f>+A879+1</f>
        <v>2060</v>
      </c>
      <c r="B893" s="179" t="str">
        <f>+B879</f>
        <v>January</v>
      </c>
      <c r="C893" s="94">
        <v>14997976.72950704</v>
      </c>
      <c r="D893" s="114">
        <f>(C893/C879)-1</f>
        <v>1.0720700846605924E-2</v>
      </c>
      <c r="E893" s="95">
        <f>(G893+J890-J893)</f>
        <v>15216178.975153051</v>
      </c>
      <c r="F893" s="115">
        <f t="shared" ref="F893:F904" si="647">(E893/E879)-1</f>
        <v>1.072180648850285E-2</v>
      </c>
      <c r="G893" s="95">
        <f>+(C893-(C893*T893))</f>
        <v>14240537.930786544</v>
      </c>
      <c r="H893" s="115">
        <f t="shared" ref="H893:H905" si="648">(G893/G879)-1</f>
        <v>1.0720700846606146E-2</v>
      </c>
      <c r="I893" s="112"/>
      <c r="J893" s="95">
        <f>+C893*Q893</f>
        <v>6104275.2863257444</v>
      </c>
      <c r="K893" s="115">
        <f t="shared" ref="K893:K905" si="649">(J893/J879)-1</f>
        <v>1.0720700846605924E-2</v>
      </c>
      <c r="L893" s="141"/>
      <c r="M893" s="141"/>
      <c r="N893" s="103">
        <f t="shared" ref="N893:N905" si="650">(J893/C893)</f>
        <v>0.40700658471593604</v>
      </c>
      <c r="O893" s="104">
        <f t="shared" ref="O893:O904" si="651">(C893-G893)/C893</f>
        <v>5.0502731960525689E-2</v>
      </c>
      <c r="P893" s="112"/>
      <c r="Q893" s="117">
        <f>+Q879</f>
        <v>0.40700658471593604</v>
      </c>
      <c r="R893" s="162"/>
      <c r="T893" s="117">
        <f t="shared" ref="T893:T904" si="652">+T879</f>
        <v>5.0502731960525703E-2</v>
      </c>
    </row>
    <row r="894" spans="1:20" s="99" customFormat="1" x14ac:dyDescent="0.2">
      <c r="B894" s="179" t="str">
        <f t="shared" ref="B894:B905" si="653">+B880</f>
        <v>February</v>
      </c>
      <c r="C894" s="94">
        <v>13935731.130955391</v>
      </c>
      <c r="D894" s="114">
        <f t="shared" ref="D894:D905" si="654">(C894/C880)-1</f>
        <v>1.0719115416824687E-2</v>
      </c>
      <c r="E894" s="95">
        <f>(G894+J893-J894)</f>
        <v>13896460.865788113</v>
      </c>
      <c r="F894" s="115">
        <f t="shared" si="647"/>
        <v>1.0719811845319116E-2</v>
      </c>
      <c r="G894" s="95">
        <f t="shared" ref="G894:G904" si="655">+(C894-(C894*T894))</f>
        <v>13236159.702075774</v>
      </c>
      <c r="H894" s="115">
        <f t="shared" si="648"/>
        <v>1.0719115416824687E-2</v>
      </c>
      <c r="I894" s="112"/>
      <c r="J894" s="95">
        <f t="shared" ref="J894:J904" si="656">+C894*Q894</f>
        <v>5443974.1226134039</v>
      </c>
      <c r="K894" s="115">
        <f t="shared" si="649"/>
        <v>1.0719115416824687E-2</v>
      </c>
      <c r="L894" s="141"/>
      <c r="M894" s="141"/>
      <c r="N894" s="103">
        <f t="shared" si="650"/>
        <v>0.39064861911125159</v>
      </c>
      <c r="O894" s="104">
        <f t="shared" si="651"/>
        <v>5.0199836829921414E-2</v>
      </c>
      <c r="P894" s="112"/>
      <c r="Q894" s="117">
        <f t="shared" ref="Q894:Q904" si="657">+Q880</f>
        <v>0.39064861911125159</v>
      </c>
      <c r="R894" s="162"/>
      <c r="T894" s="117">
        <f t="shared" si="652"/>
        <v>5.0199836829921421E-2</v>
      </c>
    </row>
    <row r="895" spans="1:20" s="99" customFormat="1" x14ac:dyDescent="0.2">
      <c r="B895" s="179" t="str">
        <f t="shared" si="653"/>
        <v>March</v>
      </c>
      <c r="C895" s="94">
        <v>15220033.733001161</v>
      </c>
      <c r="D895" s="114">
        <f t="shared" si="654"/>
        <v>1.0728100828221843E-2</v>
      </c>
      <c r="E895" s="95">
        <f t="shared" ref="E895:E904" si="658">(G895+J894-J895)</f>
        <v>13848898.449636582</v>
      </c>
      <c r="F895" s="115">
        <f t="shared" si="647"/>
        <v>1.0724568662018985E-2</v>
      </c>
      <c r="G895" s="95">
        <f t="shared" si="655"/>
        <v>14469755.114514876</v>
      </c>
      <c r="H895" s="115">
        <f t="shared" si="648"/>
        <v>1.0728100828221621E-2</v>
      </c>
      <c r="I895" s="112"/>
      <c r="J895" s="95">
        <f t="shared" si="656"/>
        <v>6064830.7874916969</v>
      </c>
      <c r="K895" s="115">
        <f t="shared" si="649"/>
        <v>1.0728100828221621E-2</v>
      </c>
      <c r="L895" s="141"/>
      <c r="M895" s="141"/>
      <c r="N895" s="103">
        <f t="shared" si="650"/>
        <v>0.39847682954483199</v>
      </c>
      <c r="O895" s="104">
        <f t="shared" si="651"/>
        <v>4.9295463574399158E-2</v>
      </c>
      <c r="P895" s="112"/>
      <c r="Q895" s="117">
        <f t="shared" si="657"/>
        <v>0.39847682954483199</v>
      </c>
      <c r="R895" s="162"/>
      <c r="T895" s="117">
        <f t="shared" si="652"/>
        <v>4.9295463574399137E-2</v>
      </c>
    </row>
    <row r="896" spans="1:20" s="99" customFormat="1" x14ac:dyDescent="0.2">
      <c r="B896" s="179" t="str">
        <f t="shared" si="653"/>
        <v>April</v>
      </c>
      <c r="C896" s="94">
        <v>15652183.82183318</v>
      </c>
      <c r="D896" s="114">
        <f t="shared" si="654"/>
        <v>1.0735925269160784E-2</v>
      </c>
      <c r="E896" s="95">
        <f t="shared" si="658"/>
        <v>14151703.590026956</v>
      </c>
      <c r="F896" s="115">
        <f t="shared" si="647"/>
        <v>1.0732572024802378E-2</v>
      </c>
      <c r="G896" s="95">
        <f t="shared" si="655"/>
        <v>14937543.825005861</v>
      </c>
      <c r="H896" s="115">
        <f t="shared" si="648"/>
        <v>1.0735925269160784E-2</v>
      </c>
      <c r="I896" s="112"/>
      <c r="J896" s="95">
        <f t="shared" si="656"/>
        <v>6850671.0224706018</v>
      </c>
      <c r="K896" s="115">
        <f t="shared" si="649"/>
        <v>1.0735925269160784E-2</v>
      </c>
      <c r="L896" s="141"/>
      <c r="M896" s="141"/>
      <c r="N896" s="103">
        <f t="shared" si="650"/>
        <v>0.43768148268963103</v>
      </c>
      <c r="O896" s="104">
        <f t="shared" si="651"/>
        <v>4.5657526448831393E-2</v>
      </c>
      <c r="P896" s="112"/>
      <c r="Q896" s="117">
        <f t="shared" si="657"/>
        <v>0.43768148268963103</v>
      </c>
      <c r="R896" s="162"/>
      <c r="T896" s="117">
        <f t="shared" si="652"/>
        <v>4.5657526448831441E-2</v>
      </c>
    </row>
    <row r="897" spans="1:20" s="99" customFormat="1" x14ac:dyDescent="0.2">
      <c r="B897" s="179" t="str">
        <f t="shared" si="653"/>
        <v>May</v>
      </c>
      <c r="C897" s="94">
        <v>17640795.545093492</v>
      </c>
      <c r="D897" s="114">
        <f t="shared" si="654"/>
        <v>1.0715498391981493E-2</v>
      </c>
      <c r="E897" s="95">
        <f t="shared" si="658"/>
        <v>15862541.229653368</v>
      </c>
      <c r="F897" s="115">
        <f t="shared" si="647"/>
        <v>1.0724320194667847E-2</v>
      </c>
      <c r="G897" s="95">
        <f t="shared" si="655"/>
        <v>16871924.975390639</v>
      </c>
      <c r="H897" s="115">
        <f t="shared" si="648"/>
        <v>1.0715498391981493E-2</v>
      </c>
      <c r="I897" s="112"/>
      <c r="J897" s="95">
        <f t="shared" si="656"/>
        <v>7860054.7682078723</v>
      </c>
      <c r="K897" s="115">
        <f t="shared" si="649"/>
        <v>1.0715498391981493E-2</v>
      </c>
      <c r="L897" s="141"/>
      <c r="M897" s="141"/>
      <c r="N897" s="103">
        <f t="shared" si="650"/>
        <v>0.44556124173175526</v>
      </c>
      <c r="O897" s="104">
        <f t="shared" si="651"/>
        <v>4.3584801362130277E-2</v>
      </c>
      <c r="P897" s="112"/>
      <c r="Q897" s="117">
        <f t="shared" si="657"/>
        <v>0.44556124173175526</v>
      </c>
      <c r="R897" s="162"/>
      <c r="T897" s="117">
        <f t="shared" si="652"/>
        <v>4.3584801362130311E-2</v>
      </c>
    </row>
    <row r="898" spans="1:20" s="99" customFormat="1" x14ac:dyDescent="0.2">
      <c r="B898" s="179" t="str">
        <f t="shared" si="653"/>
        <v>June</v>
      </c>
      <c r="C898" s="94">
        <v>18399109.892839026</v>
      </c>
      <c r="D898" s="114">
        <f t="shared" si="654"/>
        <v>1.0704058831226826E-2</v>
      </c>
      <c r="E898" s="95">
        <f t="shared" si="658"/>
        <v>17214193.752815865</v>
      </c>
      <c r="F898" s="115">
        <f t="shared" si="647"/>
        <v>1.0709282138361198E-2</v>
      </c>
      <c r="G898" s="95">
        <f t="shared" si="655"/>
        <v>17586150.250035834</v>
      </c>
      <c r="H898" s="115">
        <f t="shared" si="648"/>
        <v>1.0704058831226826E-2</v>
      </c>
      <c r="I898" s="112"/>
      <c r="J898" s="95">
        <f t="shared" si="656"/>
        <v>8232011.2654278418</v>
      </c>
      <c r="K898" s="115">
        <f t="shared" si="649"/>
        <v>1.0704058831226826E-2</v>
      </c>
      <c r="L898" s="141"/>
      <c r="M898" s="141"/>
      <c r="N898" s="103">
        <f t="shared" si="650"/>
        <v>0.44741356040444974</v>
      </c>
      <c r="O898" s="104">
        <f t="shared" si="651"/>
        <v>4.4184726736134002E-2</v>
      </c>
      <c r="P898" s="112"/>
      <c r="Q898" s="117">
        <f t="shared" si="657"/>
        <v>0.44741356040444974</v>
      </c>
      <c r="R898" s="162"/>
      <c r="T898" s="117">
        <f t="shared" si="652"/>
        <v>4.4184726736133953E-2</v>
      </c>
    </row>
    <row r="899" spans="1:20" s="99" customFormat="1" x14ac:dyDescent="0.2">
      <c r="B899" s="179" t="str">
        <f t="shared" si="653"/>
        <v>July</v>
      </c>
      <c r="C899" s="94">
        <v>19495360.461821165</v>
      </c>
      <c r="D899" s="114">
        <f t="shared" si="654"/>
        <v>1.0682237403094375E-2</v>
      </c>
      <c r="E899" s="95">
        <f t="shared" si="658"/>
        <v>18172093.620640267</v>
      </c>
      <c r="F899" s="115">
        <f t="shared" si="647"/>
        <v>1.0692122456764652E-2</v>
      </c>
      <c r="G899" s="95">
        <f t="shared" si="655"/>
        <v>18588106.104531713</v>
      </c>
      <c r="H899" s="115">
        <f t="shared" si="648"/>
        <v>1.0682237403094375E-2</v>
      </c>
      <c r="I899" s="112"/>
      <c r="J899" s="95">
        <f t="shared" si="656"/>
        <v>8648023.7493192889</v>
      </c>
      <c r="K899" s="115">
        <f t="shared" si="649"/>
        <v>1.0682237403094375E-2</v>
      </c>
      <c r="L899" s="141"/>
      <c r="M899" s="141"/>
      <c r="N899" s="103">
        <f t="shared" si="650"/>
        <v>0.44359393950448822</v>
      </c>
      <c r="O899" s="104">
        <f t="shared" si="651"/>
        <v>4.6536936778685277E-2</v>
      </c>
      <c r="P899" s="112"/>
      <c r="Q899" s="117">
        <f t="shared" si="657"/>
        <v>0.44359393950448822</v>
      </c>
      <c r="R899" s="162"/>
      <c r="T899" s="117">
        <f t="shared" si="652"/>
        <v>4.6536936778685332E-2</v>
      </c>
    </row>
    <row r="900" spans="1:20" s="99" customFormat="1" x14ac:dyDescent="0.2">
      <c r="B900" s="179" t="str">
        <f t="shared" si="653"/>
        <v>August</v>
      </c>
      <c r="C900" s="94">
        <v>19828476.766814798</v>
      </c>
      <c r="D900" s="114">
        <f t="shared" si="654"/>
        <v>1.0685265381287001E-2</v>
      </c>
      <c r="E900" s="95">
        <f t="shared" si="658"/>
        <v>18387402.536134183</v>
      </c>
      <c r="F900" s="115">
        <f t="shared" si="647"/>
        <v>1.0683841250345827E-2</v>
      </c>
      <c r="G900" s="95">
        <f t="shared" si="655"/>
        <v>18855166.281658381</v>
      </c>
      <c r="H900" s="115">
        <f t="shared" si="648"/>
        <v>1.0685265381287001E-2</v>
      </c>
      <c r="I900" s="112"/>
      <c r="J900" s="95">
        <f t="shared" si="656"/>
        <v>9115787.4948434848</v>
      </c>
      <c r="K900" s="115">
        <f t="shared" si="649"/>
        <v>1.0685265381287001E-2</v>
      </c>
      <c r="L900" s="141"/>
      <c r="M900" s="141"/>
      <c r="N900" s="103">
        <f t="shared" si="650"/>
        <v>0.45973211165165184</v>
      </c>
      <c r="O900" s="104">
        <f t="shared" si="651"/>
        <v>4.908649799995541E-2</v>
      </c>
      <c r="P900" s="112"/>
      <c r="Q900" s="117">
        <f t="shared" si="657"/>
        <v>0.45973211165165184</v>
      </c>
      <c r="R900" s="162"/>
      <c r="T900" s="117">
        <f t="shared" si="652"/>
        <v>4.9086497999955465E-2</v>
      </c>
    </row>
    <row r="901" spans="1:20" s="99" customFormat="1" x14ac:dyDescent="0.2">
      <c r="B901" s="179" t="str">
        <f t="shared" si="653"/>
        <v>September</v>
      </c>
      <c r="C901" s="94">
        <v>18337770.379164826</v>
      </c>
      <c r="D901" s="114">
        <f t="shared" si="654"/>
        <v>1.0685996726593761E-2</v>
      </c>
      <c r="E901" s="95">
        <f t="shared" si="658"/>
        <v>18018823.539829083</v>
      </c>
      <c r="F901" s="115">
        <f t="shared" si="647"/>
        <v>1.0685626736246068E-2</v>
      </c>
      <c r="G901" s="95">
        <f t="shared" si="655"/>
        <v>17439459.311782233</v>
      </c>
      <c r="H901" s="115">
        <f t="shared" si="648"/>
        <v>1.0685996726593761E-2</v>
      </c>
      <c r="I901" s="112"/>
      <c r="J901" s="95">
        <f t="shared" si="656"/>
        <v>8536423.2667966355</v>
      </c>
      <c r="K901" s="115">
        <f t="shared" si="649"/>
        <v>1.0685996726593761E-2</v>
      </c>
      <c r="L901" s="141"/>
      <c r="M901" s="141"/>
      <c r="N901" s="103">
        <f t="shared" si="650"/>
        <v>0.4655104241296219</v>
      </c>
      <c r="O901" s="104">
        <f t="shared" si="651"/>
        <v>4.8986929643488386E-2</v>
      </c>
      <c r="P901" s="112"/>
      <c r="Q901" s="117">
        <f t="shared" si="657"/>
        <v>0.4655104241296219</v>
      </c>
      <c r="R901" s="162"/>
      <c r="T901" s="117">
        <f t="shared" si="652"/>
        <v>4.8986929643488428E-2</v>
      </c>
    </row>
    <row r="902" spans="1:20" s="99" customFormat="1" x14ac:dyDescent="0.2">
      <c r="B902" s="179" t="str">
        <f t="shared" si="653"/>
        <v>October</v>
      </c>
      <c r="C902" s="94">
        <v>17258790.943002567</v>
      </c>
      <c r="D902" s="114">
        <f t="shared" si="654"/>
        <v>1.0672157864530352E-2</v>
      </c>
      <c r="E902" s="95">
        <f t="shared" si="658"/>
        <v>16709845.688789696</v>
      </c>
      <c r="F902" s="115">
        <f t="shared" si="647"/>
        <v>1.0679227564340366E-2</v>
      </c>
      <c r="G902" s="95">
        <f t="shared" si="655"/>
        <v>16412843.542829599</v>
      </c>
      <c r="H902" s="115">
        <f t="shared" si="648"/>
        <v>1.067215786453013E-2</v>
      </c>
      <c r="I902" s="112"/>
      <c r="J902" s="95">
        <f t="shared" si="656"/>
        <v>8239421.1208365411</v>
      </c>
      <c r="K902" s="115">
        <f t="shared" si="649"/>
        <v>1.067215786453013E-2</v>
      </c>
      <c r="L902" s="141"/>
      <c r="M902" s="141"/>
      <c r="N902" s="103">
        <f t="shared" si="650"/>
        <v>0.47740430648052701</v>
      </c>
      <c r="O902" s="104">
        <f t="shared" si="651"/>
        <v>4.9015449747709577E-2</v>
      </c>
      <c r="P902" s="112"/>
      <c r="Q902" s="117">
        <f t="shared" si="657"/>
        <v>0.47740430648052701</v>
      </c>
      <c r="R902" s="162"/>
      <c r="T902" s="117">
        <f t="shared" si="652"/>
        <v>4.9015449747709543E-2</v>
      </c>
    </row>
    <row r="903" spans="1:20" s="99" customFormat="1" x14ac:dyDescent="0.2">
      <c r="B903" s="179" t="str">
        <f t="shared" si="653"/>
        <v>November</v>
      </c>
      <c r="C903" s="94">
        <v>14602900.876099683</v>
      </c>
      <c r="D903" s="114">
        <f t="shared" si="654"/>
        <v>1.0668822792579968E-2</v>
      </c>
      <c r="E903" s="95">
        <f t="shared" si="658"/>
        <v>14746101.696596723</v>
      </c>
      <c r="F903" s="115">
        <f t="shared" si="647"/>
        <v>1.0670686269641072E-2</v>
      </c>
      <c r="G903" s="95">
        <f t="shared" si="655"/>
        <v>13966896.77264812</v>
      </c>
      <c r="H903" s="115">
        <f t="shared" si="648"/>
        <v>1.0668822792579746E-2</v>
      </c>
      <c r="I903" s="112"/>
      <c r="J903" s="95">
        <f t="shared" si="656"/>
        <v>7460216.1968879374</v>
      </c>
      <c r="K903" s="115">
        <f t="shared" si="649"/>
        <v>1.0668822792579968E-2</v>
      </c>
      <c r="L903" s="141"/>
      <c r="M903" s="141"/>
      <c r="N903" s="103">
        <f t="shared" si="650"/>
        <v>0.51087220684336387</v>
      </c>
      <c r="O903" s="104">
        <f t="shared" si="651"/>
        <v>4.3553271288206852E-2</v>
      </c>
      <c r="P903" s="112"/>
      <c r="Q903" s="117">
        <f t="shared" si="657"/>
        <v>0.51087220684336387</v>
      </c>
      <c r="R903" s="162"/>
      <c r="T903" s="117">
        <f t="shared" si="652"/>
        <v>4.355327128820681E-2</v>
      </c>
    </row>
    <row r="904" spans="1:20" s="99" customFormat="1" x14ac:dyDescent="0.2">
      <c r="B904" s="179" t="str">
        <f t="shared" si="653"/>
        <v>December</v>
      </c>
      <c r="C904" s="94">
        <v>15004859.450685674</v>
      </c>
      <c r="D904" s="114">
        <f t="shared" si="654"/>
        <v>1.0648335164056721E-2</v>
      </c>
      <c r="E904" s="95">
        <f t="shared" si="658"/>
        <v>14592110.816626772</v>
      </c>
      <c r="F904" s="115">
        <f t="shared" si="647"/>
        <v>1.0658809359719301E-2</v>
      </c>
      <c r="G904" s="95">
        <f t="shared" si="655"/>
        <v>14287200.272453776</v>
      </c>
      <c r="H904" s="115">
        <f t="shared" si="648"/>
        <v>1.0648335164056499E-2</v>
      </c>
      <c r="I904" s="112"/>
      <c r="J904" s="95">
        <f t="shared" si="656"/>
        <v>7155305.6527149407</v>
      </c>
      <c r="K904" s="115">
        <f t="shared" si="649"/>
        <v>1.0648335164056721E-2</v>
      </c>
      <c r="L904" s="141"/>
      <c r="M904" s="141"/>
      <c r="N904" s="103">
        <f t="shared" si="650"/>
        <v>0.47686588976266392</v>
      </c>
      <c r="O904" s="104">
        <f t="shared" si="651"/>
        <v>4.7828450549005572E-2</v>
      </c>
      <c r="P904" s="112"/>
      <c r="Q904" s="117">
        <f t="shared" si="657"/>
        <v>0.47686588976266392</v>
      </c>
      <c r="R904" s="162"/>
      <c r="T904" s="117">
        <f t="shared" si="652"/>
        <v>4.7828450549005537E-2</v>
      </c>
    </row>
    <row r="905" spans="1:20" s="99" customFormat="1" x14ac:dyDescent="0.2">
      <c r="B905" s="179" t="str">
        <f t="shared" si="653"/>
        <v>TOTAL</v>
      </c>
      <c r="C905" s="144">
        <f>SUM(C893:C904)</f>
        <v>200373989.730818</v>
      </c>
      <c r="D905" s="145">
        <f t="shared" si="654"/>
        <v>1.0696549224107788E-2</v>
      </c>
      <c r="E905" s="144">
        <f>SUM(E893:E904)</f>
        <v>190816354.76169068</v>
      </c>
      <c r="F905" s="146">
        <f>(E905/E891)-1</f>
        <v>1.069934022972574E-2</v>
      </c>
      <c r="G905" s="144">
        <f>SUM(G893:G904)</f>
        <v>190891744.08371338</v>
      </c>
      <c r="H905" s="146">
        <f t="shared" si="648"/>
        <v>1.0696547940919343E-2</v>
      </c>
      <c r="I905" s="142"/>
      <c r="J905" s="147">
        <f>SUM(J893:J904)</f>
        <v>89710994.733935982</v>
      </c>
      <c r="K905" s="146">
        <f t="shared" si="649"/>
        <v>1.0695128846982538E-2</v>
      </c>
      <c r="L905" s="165"/>
      <c r="M905" s="156"/>
      <c r="N905" s="110">
        <f t="shared" si="650"/>
        <v>0.44771776443865563</v>
      </c>
      <c r="O905" s="127">
        <f>AVERAGE(O893:O904)</f>
        <v>4.7369385243249414E-2</v>
      </c>
      <c r="P905" s="142"/>
      <c r="Q905" s="148"/>
      <c r="R905" s="148"/>
      <c r="S905" s="142"/>
      <c r="T905" s="152">
        <f>AVERAGE(T893:T904)</f>
        <v>4.7369385243249428E-2</v>
      </c>
    </row>
    <row r="906" spans="1:20" s="99" customFormat="1" x14ac:dyDescent="0.2">
      <c r="D906" s="111"/>
    </row>
    <row r="907" spans="1:20" s="99" customFormat="1" x14ac:dyDescent="0.2">
      <c r="A907" s="99">
        <f>+A893+1</f>
        <v>2061</v>
      </c>
      <c r="B907" s="179" t="str">
        <f>+B893</f>
        <v>January</v>
      </c>
      <c r="C907" s="94">
        <v>15157643.219044358</v>
      </c>
      <c r="D907" s="114">
        <f>(C907/C893)-1</f>
        <v>1.0645868600608566E-2</v>
      </c>
      <c r="E907" s="95">
        <f>(G907+J904-J907)</f>
        <v>15378185.880188711</v>
      </c>
      <c r="F907" s="115">
        <f t="shared" ref="F907:F918" si="659">(E907/E893)-1</f>
        <v>1.0647016264740738E-2</v>
      </c>
      <c r="G907" s="95">
        <f>+(C907-(C907*T907))</f>
        <v>14392140.82639968</v>
      </c>
      <c r="H907" s="115">
        <f t="shared" ref="H907:H919" si="660">(G907/G893)-1</f>
        <v>1.0645868600608566E-2</v>
      </c>
      <c r="I907" s="112"/>
      <c r="J907" s="95">
        <f>+C907*Q907</f>
        <v>6169260.5989259109</v>
      </c>
      <c r="K907" s="115">
        <f t="shared" ref="K907:K919" si="661">(J907/J893)-1</f>
        <v>1.0645868600608566E-2</v>
      </c>
      <c r="L907" s="141"/>
      <c r="M907" s="141"/>
      <c r="N907" s="103">
        <f t="shared" ref="N907:N919" si="662">(J907/C907)</f>
        <v>0.40700658471593604</v>
      </c>
      <c r="O907" s="104">
        <f t="shared" ref="O907:O918" si="663">(C907-G907)/C907</f>
        <v>5.050273196052571E-2</v>
      </c>
      <c r="P907" s="112"/>
      <c r="Q907" s="117">
        <f>+Q893</f>
        <v>0.40700658471593604</v>
      </c>
      <c r="R907" s="162"/>
      <c r="T907" s="117">
        <f t="shared" ref="T907:T918" si="664">+T893</f>
        <v>5.0502731960525703E-2</v>
      </c>
    </row>
    <row r="908" spans="1:20" s="99" customFormat="1" x14ac:dyDescent="0.2">
      <c r="B908" s="179" t="str">
        <f t="shared" ref="B908:B919" si="665">+B894</f>
        <v>February</v>
      </c>
      <c r="C908" s="94">
        <v>14084071.433636505</v>
      </c>
      <c r="D908" s="114">
        <f t="shared" ref="D908:D919" si="666">(C908/C894)-1</f>
        <v>1.0644601369468543E-2</v>
      </c>
      <c r="E908" s="95">
        <f>(G908+J907-J908)</f>
        <v>14044390.887678578</v>
      </c>
      <c r="F908" s="115">
        <f t="shared" si="659"/>
        <v>1.0645158023987022E-2</v>
      </c>
      <c r="G908" s="95">
        <f t="shared" ref="G908:G918" si="667">+(C908-(C908*T908))</f>
        <v>13377053.345766995</v>
      </c>
      <c r="H908" s="115">
        <f t="shared" si="660"/>
        <v>1.0644601369468543E-2</v>
      </c>
      <c r="I908" s="112"/>
      <c r="J908" s="95">
        <f t="shared" ref="J908:J918" si="668">+C908*Q908</f>
        <v>5501923.0570143266</v>
      </c>
      <c r="K908" s="115">
        <f t="shared" si="661"/>
        <v>1.0644601369468765E-2</v>
      </c>
      <c r="L908" s="141"/>
      <c r="M908" s="141"/>
      <c r="N908" s="103">
        <f t="shared" si="662"/>
        <v>0.39064861911125159</v>
      </c>
      <c r="O908" s="104">
        <f t="shared" si="663"/>
        <v>5.0199836829921421E-2</v>
      </c>
      <c r="P908" s="112"/>
      <c r="Q908" s="117">
        <f t="shared" ref="Q908:Q918" si="669">+Q894</f>
        <v>0.39064861911125159</v>
      </c>
      <c r="R908" s="162"/>
      <c r="T908" s="117">
        <f t="shared" si="664"/>
        <v>5.0199836829921421E-2</v>
      </c>
    </row>
    <row r="909" spans="1:20" s="99" customFormat="1" x14ac:dyDescent="0.2">
      <c r="B909" s="179" t="str">
        <f t="shared" si="665"/>
        <v>March</v>
      </c>
      <c r="C909" s="94">
        <v>15382188.474861184</v>
      </c>
      <c r="D909" s="114">
        <f t="shared" si="666"/>
        <v>1.0654033013634434E-2</v>
      </c>
      <c r="E909" s="95">
        <f t="shared" ref="E909:E918" si="670">(G909+J908-J909)</f>
        <v>13996393.725294709</v>
      </c>
      <c r="F909" s="115">
        <f t="shared" si="659"/>
        <v>1.0650325453285259E-2</v>
      </c>
      <c r="G909" s="95">
        <f t="shared" si="667"/>
        <v>14623916.363204122</v>
      </c>
      <c r="H909" s="115">
        <f t="shared" si="660"/>
        <v>1.0654033013634212E-2</v>
      </c>
      <c r="I909" s="112"/>
      <c r="J909" s="95">
        <f t="shared" si="668"/>
        <v>6129445.6949237389</v>
      </c>
      <c r="K909" s="115">
        <f t="shared" si="661"/>
        <v>1.0654033013634212E-2</v>
      </c>
      <c r="L909" s="141"/>
      <c r="M909" s="141"/>
      <c r="N909" s="103">
        <f t="shared" si="662"/>
        <v>0.39847682954483199</v>
      </c>
      <c r="O909" s="104">
        <f t="shared" si="663"/>
        <v>4.9295463574399193E-2</v>
      </c>
      <c r="P909" s="112"/>
      <c r="Q909" s="117">
        <f t="shared" si="669"/>
        <v>0.39847682954483199</v>
      </c>
      <c r="R909" s="162"/>
      <c r="T909" s="117">
        <f t="shared" si="664"/>
        <v>4.9295463574399137E-2</v>
      </c>
    </row>
    <row r="910" spans="1:20" s="99" customFormat="1" x14ac:dyDescent="0.2">
      <c r="B910" s="179" t="str">
        <f t="shared" si="665"/>
        <v>April</v>
      </c>
      <c r="C910" s="94">
        <v>15819070.360818993</v>
      </c>
      <c r="D910" s="114">
        <f t="shared" si="666"/>
        <v>1.0662188796493943E-2</v>
      </c>
      <c r="E910" s="95">
        <f t="shared" si="670"/>
        <v>14302542.26205286</v>
      </c>
      <c r="F910" s="115">
        <f t="shared" si="659"/>
        <v>1.0658693567621391E-2</v>
      </c>
      <c r="G910" s="95">
        <f t="shared" si="667"/>
        <v>15096810.737423975</v>
      </c>
      <c r="H910" s="115">
        <f t="shared" si="660"/>
        <v>1.0662188796493943E-2</v>
      </c>
      <c r="I910" s="112"/>
      <c r="J910" s="95">
        <f t="shared" si="668"/>
        <v>6923714.1702948539</v>
      </c>
      <c r="K910" s="115">
        <f t="shared" si="661"/>
        <v>1.0662188796493943E-2</v>
      </c>
      <c r="L910" s="141"/>
      <c r="M910" s="141"/>
      <c r="N910" s="103">
        <f t="shared" si="662"/>
        <v>0.43768148268963103</v>
      </c>
      <c r="O910" s="104">
        <f t="shared" si="663"/>
        <v>4.5657526448831413E-2</v>
      </c>
      <c r="P910" s="112"/>
      <c r="Q910" s="117">
        <f t="shared" si="669"/>
        <v>0.43768148268963103</v>
      </c>
      <c r="R910" s="162"/>
      <c r="T910" s="117">
        <f t="shared" si="664"/>
        <v>4.5657526448831441E-2</v>
      </c>
    </row>
    <row r="911" spans="1:20" s="99" customFormat="1" x14ac:dyDescent="0.2">
      <c r="B911" s="179" t="str">
        <f t="shared" si="665"/>
        <v>May</v>
      </c>
      <c r="C911" s="94">
        <v>17828518.657323863</v>
      </c>
      <c r="D911" s="114">
        <f t="shared" si="666"/>
        <v>1.0641419869671598E-2</v>
      </c>
      <c r="E911" s="95">
        <f t="shared" si="670"/>
        <v>16031483.472163234</v>
      </c>
      <c r="F911" s="115">
        <f t="shared" si="659"/>
        <v>1.065038949711572E-2</v>
      </c>
      <c r="G911" s="95">
        <f t="shared" si="667"/>
        <v>17051466.213063367</v>
      </c>
      <c r="H911" s="115">
        <f t="shared" si="660"/>
        <v>1.0641419869671376E-2</v>
      </c>
      <c r="I911" s="112"/>
      <c r="J911" s="95">
        <f t="shared" si="668"/>
        <v>7943696.9111949867</v>
      </c>
      <c r="K911" s="115">
        <f t="shared" si="661"/>
        <v>1.0641419869671598E-2</v>
      </c>
      <c r="L911" s="141"/>
      <c r="M911" s="141"/>
      <c r="N911" s="103">
        <f t="shared" si="662"/>
        <v>0.44556124173175526</v>
      </c>
      <c r="O911" s="104">
        <f t="shared" si="663"/>
        <v>4.3584801362130415E-2</v>
      </c>
      <c r="P911" s="112"/>
      <c r="Q911" s="117">
        <f t="shared" si="669"/>
        <v>0.44556124173175526</v>
      </c>
      <c r="R911" s="162"/>
      <c r="T911" s="117">
        <f t="shared" si="664"/>
        <v>4.3584801362130311E-2</v>
      </c>
    </row>
    <row r="912" spans="1:20" s="99" customFormat="1" x14ac:dyDescent="0.2">
      <c r="B912" s="179" t="str">
        <f t="shared" si="665"/>
        <v>June</v>
      </c>
      <c r="C912" s="94">
        <v>18594694.158275045</v>
      </c>
      <c r="D912" s="114">
        <f t="shared" si="666"/>
        <v>1.063009387819025E-2</v>
      </c>
      <c r="E912" s="95">
        <f t="shared" si="670"/>
        <v>17397271.271359004</v>
      </c>
      <c r="F912" s="115">
        <f t="shared" si="659"/>
        <v>1.0635265361364388E-2</v>
      </c>
      <c r="G912" s="95">
        <f t="shared" si="667"/>
        <v>17773092.678149678</v>
      </c>
      <c r="H912" s="115">
        <f t="shared" si="660"/>
        <v>1.0630093878190472E-2</v>
      </c>
      <c r="I912" s="112"/>
      <c r="J912" s="95">
        <f t="shared" si="668"/>
        <v>8319518.3179856604</v>
      </c>
      <c r="K912" s="115">
        <f t="shared" si="661"/>
        <v>1.0630093878190472E-2</v>
      </c>
      <c r="L912" s="141"/>
      <c r="M912" s="141"/>
      <c r="N912" s="103">
        <f t="shared" si="662"/>
        <v>0.44741356040444974</v>
      </c>
      <c r="O912" s="104">
        <f t="shared" si="663"/>
        <v>4.418472673613387E-2</v>
      </c>
      <c r="P912" s="112"/>
      <c r="Q912" s="117">
        <f t="shared" si="669"/>
        <v>0.44741356040444974</v>
      </c>
      <c r="R912" s="162"/>
      <c r="T912" s="117">
        <f t="shared" si="664"/>
        <v>4.4184726736133953E-2</v>
      </c>
    </row>
    <row r="913" spans="1:20" s="99" customFormat="1" x14ac:dyDescent="0.2">
      <c r="B913" s="179" t="str">
        <f t="shared" si="665"/>
        <v>July</v>
      </c>
      <c r="C913" s="94">
        <v>19702166.184046354</v>
      </c>
      <c r="D913" s="114">
        <f t="shared" si="666"/>
        <v>1.0607945548387621E-2</v>
      </c>
      <c r="E913" s="95">
        <f t="shared" si="670"/>
        <v>18365044.525568664</v>
      </c>
      <c r="F913" s="115">
        <f t="shared" si="659"/>
        <v>1.0617978806208628E-2</v>
      </c>
      <c r="G913" s="95">
        <f t="shared" si="667"/>
        <v>18785287.721936237</v>
      </c>
      <c r="H913" s="115">
        <f t="shared" si="660"/>
        <v>1.0607945548387621E-2</v>
      </c>
      <c r="I913" s="112"/>
      <c r="J913" s="95">
        <f t="shared" si="668"/>
        <v>8739761.5143532325</v>
      </c>
      <c r="K913" s="115">
        <f t="shared" si="661"/>
        <v>1.0607945548387843E-2</v>
      </c>
      <c r="L913" s="141"/>
      <c r="M913" s="141"/>
      <c r="N913" s="103">
        <f t="shared" si="662"/>
        <v>0.44359393950448822</v>
      </c>
      <c r="O913" s="104">
        <f t="shared" si="663"/>
        <v>4.6536936778685326E-2</v>
      </c>
      <c r="P913" s="112"/>
      <c r="Q913" s="117">
        <f t="shared" si="669"/>
        <v>0.44359393950448822</v>
      </c>
      <c r="R913" s="162"/>
      <c r="T913" s="117">
        <f t="shared" si="664"/>
        <v>4.6536936778685332E-2</v>
      </c>
    </row>
    <row r="914" spans="1:20" s="99" customFormat="1" x14ac:dyDescent="0.2">
      <c r="B914" s="179" t="str">
        <f t="shared" si="665"/>
        <v>August</v>
      </c>
      <c r="C914" s="94">
        <v>20038881.352611735</v>
      </c>
      <c r="D914" s="114">
        <f t="shared" si="666"/>
        <v>1.0611232938935178E-2</v>
      </c>
      <c r="E914" s="95">
        <f t="shared" si="670"/>
        <v>18582487.118155546</v>
      </c>
      <c r="F914" s="115">
        <f t="shared" si="659"/>
        <v>1.0609686802580676E-2</v>
      </c>
      <c r="G914" s="95">
        <f t="shared" si="667"/>
        <v>19055242.843175415</v>
      </c>
      <c r="H914" s="115">
        <f t="shared" si="660"/>
        <v>1.0611232938935178E-2</v>
      </c>
      <c r="I914" s="112"/>
      <c r="J914" s="95">
        <f t="shared" si="668"/>
        <v>9212517.2393731028</v>
      </c>
      <c r="K914" s="115">
        <f t="shared" si="661"/>
        <v>1.06112329389354E-2</v>
      </c>
      <c r="L914" s="141"/>
      <c r="M914" s="141"/>
      <c r="N914" s="103">
        <f t="shared" si="662"/>
        <v>0.45973211165165184</v>
      </c>
      <c r="O914" s="104">
        <f t="shared" si="663"/>
        <v>4.9086497999955452E-2</v>
      </c>
      <c r="P914" s="112"/>
      <c r="Q914" s="117">
        <f t="shared" si="669"/>
        <v>0.45973211165165184</v>
      </c>
      <c r="R914" s="162"/>
      <c r="T914" s="117">
        <f t="shared" si="664"/>
        <v>4.9086497999955465E-2</v>
      </c>
    </row>
    <row r="915" spans="1:20" s="99" customFormat="1" x14ac:dyDescent="0.2">
      <c r="B915" s="179" t="str">
        <f t="shared" si="665"/>
        <v>September</v>
      </c>
      <c r="C915" s="94">
        <v>18532376.948526602</v>
      </c>
      <c r="D915" s="114">
        <f t="shared" si="666"/>
        <v>1.0612335378726634E-2</v>
      </c>
      <c r="E915" s="95">
        <f t="shared" si="670"/>
        <v>18210035.288756978</v>
      </c>
      <c r="F915" s="115">
        <f t="shared" si="659"/>
        <v>1.0611777650479715E-2</v>
      </c>
      <c r="G915" s="95">
        <f t="shared" si="667"/>
        <v>17624532.702822521</v>
      </c>
      <c r="H915" s="115">
        <f t="shared" si="660"/>
        <v>1.0612335378726412E-2</v>
      </c>
      <c r="I915" s="112"/>
      <c r="J915" s="95">
        <f t="shared" si="668"/>
        <v>8627014.6534386463</v>
      </c>
      <c r="K915" s="115">
        <f t="shared" si="661"/>
        <v>1.0612335378726634E-2</v>
      </c>
      <c r="L915" s="141"/>
      <c r="M915" s="141"/>
      <c r="N915" s="103">
        <f t="shared" si="662"/>
        <v>0.4655104241296219</v>
      </c>
      <c r="O915" s="104">
        <f t="shared" si="663"/>
        <v>4.8986929643488511E-2</v>
      </c>
      <c r="P915" s="112"/>
      <c r="Q915" s="117">
        <f t="shared" si="669"/>
        <v>0.4655104241296219</v>
      </c>
      <c r="R915" s="162"/>
      <c r="T915" s="117">
        <f t="shared" si="664"/>
        <v>4.8986929643488428E-2</v>
      </c>
    </row>
    <row r="916" spans="1:20" s="99" customFormat="1" x14ac:dyDescent="0.2">
      <c r="B916" s="179" t="str">
        <f t="shared" si="665"/>
        <v>October</v>
      </c>
      <c r="C916" s="94">
        <v>17441709.030307028</v>
      </c>
      <c r="D916" s="114">
        <f t="shared" si="666"/>
        <v>1.0598545860399655E-2</v>
      </c>
      <c r="E916" s="95">
        <f t="shared" si="670"/>
        <v>16887063.467807613</v>
      </c>
      <c r="F916" s="115">
        <f t="shared" si="659"/>
        <v>1.0605590399725306E-2</v>
      </c>
      <c r="G916" s="95">
        <f t="shared" si="667"/>
        <v>16586795.817817843</v>
      </c>
      <c r="H916" s="115">
        <f t="shared" si="660"/>
        <v>1.0598545860399655E-2</v>
      </c>
      <c r="I916" s="112"/>
      <c r="J916" s="95">
        <f t="shared" si="668"/>
        <v>8326747.0034488719</v>
      </c>
      <c r="K916" s="115">
        <f t="shared" si="661"/>
        <v>1.0598545860399655E-2</v>
      </c>
      <c r="L916" s="141"/>
      <c r="M916" s="141"/>
      <c r="N916" s="103">
        <f t="shared" si="662"/>
        <v>0.47740430648052701</v>
      </c>
      <c r="O916" s="104">
        <f t="shared" si="663"/>
        <v>4.9015449747709543E-2</v>
      </c>
      <c r="P916" s="112"/>
      <c r="Q916" s="117">
        <f t="shared" si="669"/>
        <v>0.47740430648052701</v>
      </c>
      <c r="R916" s="162"/>
      <c r="T916" s="117">
        <f t="shared" si="664"/>
        <v>4.9015449747709543E-2</v>
      </c>
    </row>
    <row r="917" spans="1:20" s="99" customFormat="1" x14ac:dyDescent="0.2">
      <c r="B917" s="179" t="str">
        <f t="shared" si="665"/>
        <v>November</v>
      </c>
      <c r="C917" s="94">
        <v>14757628.428641474</v>
      </c>
      <c r="D917" s="114">
        <f t="shared" si="666"/>
        <v>1.0595672315699245E-2</v>
      </c>
      <c r="E917" s="95">
        <f t="shared" si="670"/>
        <v>14902370.234452736</v>
      </c>
      <c r="F917" s="115">
        <f t="shared" si="659"/>
        <v>1.0597277915971315E-2</v>
      </c>
      <c r="G917" s="95">
        <f t="shared" si="667"/>
        <v>14114885.434118299</v>
      </c>
      <c r="H917" s="115">
        <f t="shared" si="660"/>
        <v>1.0595672315699467E-2</v>
      </c>
      <c r="I917" s="112"/>
      <c r="J917" s="95">
        <f t="shared" si="668"/>
        <v>7539262.2031144341</v>
      </c>
      <c r="K917" s="115">
        <f t="shared" si="661"/>
        <v>1.0595672315699245E-2</v>
      </c>
      <c r="L917" s="141"/>
      <c r="M917" s="141"/>
      <c r="N917" s="103">
        <f t="shared" si="662"/>
        <v>0.51087220684336387</v>
      </c>
      <c r="O917" s="104">
        <f t="shared" si="663"/>
        <v>4.3553271288206796E-2</v>
      </c>
      <c r="P917" s="112"/>
      <c r="Q917" s="117">
        <f t="shared" si="669"/>
        <v>0.51087220684336387</v>
      </c>
      <c r="R917" s="162"/>
      <c r="T917" s="117">
        <f t="shared" si="664"/>
        <v>4.355327128820681E-2</v>
      </c>
    </row>
    <row r="918" spans="1:20" s="99" customFormat="1" x14ac:dyDescent="0.2">
      <c r="B918" s="179" t="str">
        <f t="shared" si="665"/>
        <v>December</v>
      </c>
      <c r="C918" s="94">
        <v>15163535.089479545</v>
      </c>
      <c r="D918" s="114">
        <f t="shared" si="666"/>
        <v>1.0574950023048757E-2</v>
      </c>
      <c r="E918" s="95">
        <f t="shared" si="670"/>
        <v>14746576.252026657</v>
      </c>
      <c r="F918" s="115">
        <f t="shared" si="659"/>
        <v>1.0585544294515747E-2</v>
      </c>
      <c r="G918" s="95">
        <f t="shared" si="667"/>
        <v>14438286.701304263</v>
      </c>
      <c r="H918" s="115">
        <f t="shared" si="660"/>
        <v>1.0574950023048757E-2</v>
      </c>
      <c r="I918" s="112"/>
      <c r="J918" s="95">
        <f t="shared" si="668"/>
        <v>7230972.6523920391</v>
      </c>
      <c r="K918" s="115">
        <f t="shared" si="661"/>
        <v>1.0574950023048757E-2</v>
      </c>
      <c r="L918" s="141"/>
      <c r="M918" s="141"/>
      <c r="N918" s="103">
        <f t="shared" si="662"/>
        <v>0.47686588976266392</v>
      </c>
      <c r="O918" s="104">
        <f t="shared" si="663"/>
        <v>4.7828450549005537E-2</v>
      </c>
      <c r="P918" s="112"/>
      <c r="Q918" s="117">
        <f t="shared" si="669"/>
        <v>0.47686588976266392</v>
      </c>
      <c r="R918" s="162"/>
      <c r="T918" s="117">
        <f t="shared" si="664"/>
        <v>4.7828450549005537E-2</v>
      </c>
    </row>
    <row r="919" spans="1:20" s="99" customFormat="1" x14ac:dyDescent="0.2">
      <c r="B919" s="179" t="str">
        <f t="shared" si="665"/>
        <v>TOTAL</v>
      </c>
      <c r="C919" s="144">
        <f>SUM(C907:C918)</f>
        <v>202502483.33757269</v>
      </c>
      <c r="D919" s="145">
        <f t="shared" si="666"/>
        <v>1.0622604309142636E-2</v>
      </c>
      <c r="E919" s="144">
        <f>SUM(E907:E918)</f>
        <v>192843844.38550526</v>
      </c>
      <c r="F919" s="146">
        <f>(E919/E905)-1</f>
        <v>1.0625345119639862E-2</v>
      </c>
      <c r="G919" s="144">
        <f>SUM(G907:G918)</f>
        <v>192919511.38518238</v>
      </c>
      <c r="H919" s="146">
        <f t="shared" si="660"/>
        <v>1.0622603461466262E-2</v>
      </c>
      <c r="I919" s="142"/>
      <c r="J919" s="147">
        <f>SUM(J907:J918)</f>
        <v>90663834.016459808</v>
      </c>
      <c r="K919" s="146">
        <f t="shared" si="661"/>
        <v>1.0621209644924301E-2</v>
      </c>
      <c r="L919" s="165"/>
      <c r="M919" s="156"/>
      <c r="N919" s="110">
        <f t="shared" si="662"/>
        <v>0.44771714658591483</v>
      </c>
      <c r="O919" s="127">
        <f>AVERAGE(O907:O918)</f>
        <v>4.7369385243249434E-2</v>
      </c>
      <c r="P919" s="142"/>
      <c r="Q919" s="148"/>
      <c r="R919" s="148"/>
      <c r="S919" s="142"/>
      <c r="T919" s="152">
        <f>AVERAGE(T907:T918)</f>
        <v>4.7369385243249428E-2</v>
      </c>
    </row>
    <row r="920" spans="1:20" s="99" customFormat="1" x14ac:dyDescent="0.2">
      <c r="D920" s="111"/>
    </row>
    <row r="921" spans="1:20" s="99" customFormat="1" x14ac:dyDescent="0.2">
      <c r="A921" s="99">
        <f>+A907+1</f>
        <v>2062</v>
      </c>
      <c r="B921" s="179" t="str">
        <f>+B907</f>
        <v>January</v>
      </c>
      <c r="C921" s="94">
        <v>15317895.794578018</v>
      </c>
      <c r="D921" s="114">
        <f>(C921/C907)-1</f>
        <v>1.0572393954511039E-2</v>
      </c>
      <c r="E921" s="95">
        <f>(G921+J918-J921)</f>
        <v>15540788.409071423</v>
      </c>
      <c r="F921" s="115">
        <f t="shared" ref="F921:F932" si="671">(E921/E907)-1</f>
        <v>1.0573583265903297E-2</v>
      </c>
      <c r="G921" s="95">
        <f>+(C921-(C921*T921))</f>
        <v>14544300.20906518</v>
      </c>
      <c r="H921" s="115">
        <f t="shared" ref="H921:H933" si="672">(G921/G907)-1</f>
        <v>1.0572393954511039E-2</v>
      </c>
      <c r="I921" s="112"/>
      <c r="J921" s="95">
        <f>+C921*Q921</f>
        <v>6234484.4523857981</v>
      </c>
      <c r="K921" s="115">
        <f t="shared" ref="K921:K933" si="673">(J921/J907)-1</f>
        <v>1.0572393954511039E-2</v>
      </c>
      <c r="L921" s="141"/>
      <c r="M921" s="141"/>
      <c r="N921" s="103">
        <f t="shared" ref="N921:N933" si="674">(J921/C921)</f>
        <v>0.40700658471593604</v>
      </c>
      <c r="O921" s="104">
        <f t="shared" ref="O921:O932" si="675">(C921-G921)/C921</f>
        <v>5.0502731960525696E-2</v>
      </c>
      <c r="P921" s="112"/>
      <c r="Q921" s="117">
        <f>+Q907</f>
        <v>0.40700658471593604</v>
      </c>
      <c r="R921" s="162"/>
      <c r="T921" s="117">
        <f t="shared" ref="T921:T932" si="676">+T907</f>
        <v>5.0502731960525703E-2</v>
      </c>
    </row>
    <row r="922" spans="1:20" s="99" customFormat="1" x14ac:dyDescent="0.2">
      <c r="B922" s="179" t="str">
        <f t="shared" ref="B922:B933" si="677">+B908</f>
        <v>February</v>
      </c>
      <c r="C922" s="94">
        <v>14232960.352860888</v>
      </c>
      <c r="D922" s="114">
        <f t="shared" ref="D922:D933" si="678">(C922/C908)-1</f>
        <v>1.0571440220673578E-2</v>
      </c>
      <c r="E922" s="95">
        <f>(G922+J921-J922)</f>
        <v>14192866.21021603</v>
      </c>
      <c r="F922" s="115">
        <f t="shared" si="671"/>
        <v>1.0571859166047082E-2</v>
      </c>
      <c r="G922" s="95">
        <f t="shared" ref="G922:G932" si="679">+(C922-(C922*T922))</f>
        <v>13518468.065540532</v>
      </c>
      <c r="H922" s="115">
        <f t="shared" si="672"/>
        <v>1.0571440220673578E-2</v>
      </c>
      <c r="I922" s="112"/>
      <c r="J922" s="95">
        <f t="shared" ref="J922:J932" si="680">+C922*Q922</f>
        <v>5560086.3077102983</v>
      </c>
      <c r="K922" s="115">
        <f t="shared" si="673"/>
        <v>1.0571440220673356E-2</v>
      </c>
      <c r="L922" s="141"/>
      <c r="M922" s="141"/>
      <c r="N922" s="103">
        <f t="shared" si="674"/>
        <v>0.39064861911125159</v>
      </c>
      <c r="O922" s="104">
        <f t="shared" si="675"/>
        <v>5.0199836829921379E-2</v>
      </c>
      <c r="P922" s="112"/>
      <c r="Q922" s="117">
        <f t="shared" ref="Q922:Q932" si="681">+Q908</f>
        <v>0.39064861911125159</v>
      </c>
      <c r="R922" s="162"/>
      <c r="T922" s="117">
        <f t="shared" si="676"/>
        <v>5.0199836829921421E-2</v>
      </c>
    </row>
    <row r="923" spans="1:20" s="99" customFormat="1" x14ac:dyDescent="0.2">
      <c r="B923" s="179" t="str">
        <f t="shared" si="677"/>
        <v>March</v>
      </c>
      <c r="C923" s="94">
        <v>15544952.232787183</v>
      </c>
      <c r="D923" s="114">
        <f t="shared" si="678"/>
        <v>1.0581313458224662E-2</v>
      </c>
      <c r="E923" s="95">
        <f t="shared" ref="E923:E932" si="682">(G923+J922-J923)</f>
        <v>14144439.632793451</v>
      </c>
      <c r="F923" s="115">
        <f t="shared" si="671"/>
        <v>1.0577432330385772E-2</v>
      </c>
      <c r="G923" s="95">
        <f t="shared" si="679"/>
        <v>14778656.606230047</v>
      </c>
      <c r="H923" s="115">
        <f t="shared" si="672"/>
        <v>1.0581313458224662E-2</v>
      </c>
      <c r="I923" s="112"/>
      <c r="J923" s="95">
        <f t="shared" si="680"/>
        <v>6194303.2811468933</v>
      </c>
      <c r="K923" s="115">
        <f t="shared" si="673"/>
        <v>1.0581313458224662E-2</v>
      </c>
      <c r="L923" s="141"/>
      <c r="M923" s="141"/>
      <c r="N923" s="103">
        <f t="shared" si="674"/>
        <v>0.39847682954483199</v>
      </c>
      <c r="O923" s="104">
        <f t="shared" si="675"/>
        <v>4.9295463574399193E-2</v>
      </c>
      <c r="P923" s="112"/>
      <c r="Q923" s="117">
        <f t="shared" si="681"/>
        <v>0.39847682954483199</v>
      </c>
      <c r="R923" s="162"/>
      <c r="T923" s="117">
        <f t="shared" si="676"/>
        <v>4.9295463574399137E-2</v>
      </c>
    </row>
    <row r="924" spans="1:20" s="99" customFormat="1" x14ac:dyDescent="0.2">
      <c r="B924" s="179" t="str">
        <f t="shared" si="677"/>
        <v>April</v>
      </c>
      <c r="C924" s="94">
        <v>15986591.112962846</v>
      </c>
      <c r="D924" s="114">
        <f t="shared" si="678"/>
        <v>1.0589797524307887E-2</v>
      </c>
      <c r="E924" s="95">
        <f t="shared" si="682"/>
        <v>14453951.286068525</v>
      </c>
      <c r="F924" s="115">
        <f t="shared" si="671"/>
        <v>1.0586161623684198E-2</v>
      </c>
      <c r="G924" s="95">
        <f t="shared" si="679"/>
        <v>15256682.906396091</v>
      </c>
      <c r="H924" s="115">
        <f t="shared" si="672"/>
        <v>1.0589797524307887E-2</v>
      </c>
      <c r="I924" s="112"/>
      <c r="J924" s="95">
        <f t="shared" si="680"/>
        <v>6997034.9014744572</v>
      </c>
      <c r="K924" s="115">
        <f t="shared" si="673"/>
        <v>1.0589797524307887E-2</v>
      </c>
      <c r="L924" s="141"/>
      <c r="M924" s="141"/>
      <c r="N924" s="103">
        <f t="shared" si="674"/>
        <v>0.43768148268963103</v>
      </c>
      <c r="O924" s="104">
        <f t="shared" si="675"/>
        <v>4.5657526448831434E-2</v>
      </c>
      <c r="P924" s="112"/>
      <c r="Q924" s="117">
        <f t="shared" si="681"/>
        <v>0.43768148268963103</v>
      </c>
      <c r="R924" s="162"/>
      <c r="T924" s="117">
        <f t="shared" si="676"/>
        <v>4.5657526448831441E-2</v>
      </c>
    </row>
    <row r="925" spans="1:20" s="99" customFormat="1" x14ac:dyDescent="0.2">
      <c r="B925" s="179" t="str">
        <f t="shared" si="677"/>
        <v>May</v>
      </c>
      <c r="C925" s="94">
        <v>18016942.670401208</v>
      </c>
      <c r="D925" s="114">
        <f t="shared" si="678"/>
        <v>1.0568685862184068E-2</v>
      </c>
      <c r="E925" s="95">
        <f t="shared" si="682"/>
        <v>16201061.355999531</v>
      </c>
      <c r="F925" s="115">
        <f t="shared" si="671"/>
        <v>1.0577803615663406E-2</v>
      </c>
      <c r="G925" s="95">
        <f t="shared" si="679"/>
        <v>17231677.802958883</v>
      </c>
      <c r="H925" s="115">
        <f t="shared" si="672"/>
        <v>1.0568685862184291E-2</v>
      </c>
      <c r="I925" s="112"/>
      <c r="J925" s="95">
        <f t="shared" si="680"/>
        <v>8027651.3484338094</v>
      </c>
      <c r="K925" s="115">
        <f t="shared" si="673"/>
        <v>1.0568685862184291E-2</v>
      </c>
      <c r="L925" s="141"/>
      <c r="M925" s="141"/>
      <c r="N925" s="103">
        <f t="shared" si="674"/>
        <v>0.44556124173175526</v>
      </c>
      <c r="O925" s="104">
        <f t="shared" si="675"/>
        <v>4.3584801362130228E-2</v>
      </c>
      <c r="P925" s="112"/>
      <c r="Q925" s="117">
        <f t="shared" si="681"/>
        <v>0.44556124173175526</v>
      </c>
      <c r="R925" s="162"/>
      <c r="T925" s="117">
        <f t="shared" si="676"/>
        <v>4.3584801362130311E-2</v>
      </c>
    </row>
    <row r="926" spans="1:20" s="99" customFormat="1" x14ac:dyDescent="0.2">
      <c r="B926" s="179" t="str">
        <f t="shared" si="677"/>
        <v>June</v>
      </c>
      <c r="C926" s="94">
        <v>18791007.081058729</v>
      </c>
      <c r="D926" s="114">
        <f t="shared" si="678"/>
        <v>1.0557469841272926E-2</v>
      </c>
      <c r="E926" s="95">
        <f t="shared" si="682"/>
        <v>17581031.53479749</v>
      </c>
      <c r="F926" s="115">
        <f t="shared" si="671"/>
        <v>1.0562591142727618E-2</v>
      </c>
      <c r="G926" s="95">
        <f t="shared" si="679"/>
        <v>17960731.568085391</v>
      </c>
      <c r="H926" s="115">
        <f t="shared" si="672"/>
        <v>1.0557469841272926E-2</v>
      </c>
      <c r="I926" s="112"/>
      <c r="J926" s="95">
        <f t="shared" si="680"/>
        <v>8407351.3817217126</v>
      </c>
      <c r="K926" s="115">
        <f t="shared" si="673"/>
        <v>1.0557469841273148E-2</v>
      </c>
      <c r="L926" s="141"/>
      <c r="M926" s="141"/>
      <c r="N926" s="103">
        <f t="shared" si="674"/>
        <v>0.44741356040444974</v>
      </c>
      <c r="O926" s="104">
        <f t="shared" si="675"/>
        <v>4.4184726736133967E-2</v>
      </c>
      <c r="P926" s="112"/>
      <c r="Q926" s="117">
        <f t="shared" si="681"/>
        <v>0.44741356040444974</v>
      </c>
      <c r="R926" s="162"/>
      <c r="T926" s="117">
        <f t="shared" si="676"/>
        <v>4.4184726736133953E-2</v>
      </c>
    </row>
    <row r="927" spans="1:20" s="99" customFormat="1" x14ac:dyDescent="0.2">
      <c r="B927" s="179" t="str">
        <f t="shared" si="677"/>
        <v>July</v>
      </c>
      <c r="C927" s="94">
        <v>19909728.378870238</v>
      </c>
      <c r="D927" s="114">
        <f t="shared" si="678"/>
        <v>1.0534993608568577E-2</v>
      </c>
      <c r="E927" s="95">
        <f t="shared" si="682"/>
        <v>18558707.143696312</v>
      </c>
      <c r="F927" s="115">
        <f t="shared" si="671"/>
        <v>1.0545175529415252E-2</v>
      </c>
      <c r="G927" s="95">
        <f t="shared" si="679"/>
        <v>18983190.608021956</v>
      </c>
      <c r="H927" s="115">
        <f t="shared" si="672"/>
        <v>1.0534993608568577E-2</v>
      </c>
      <c r="I927" s="112"/>
      <c r="J927" s="95">
        <f t="shared" si="680"/>
        <v>8831834.8460473567</v>
      </c>
      <c r="K927" s="115">
        <f t="shared" si="673"/>
        <v>1.0534993608568577E-2</v>
      </c>
      <c r="L927" s="141"/>
      <c r="M927" s="141"/>
      <c r="N927" s="103">
        <f t="shared" si="674"/>
        <v>0.44359393950448822</v>
      </c>
      <c r="O927" s="104">
        <f t="shared" si="675"/>
        <v>4.6536936778685346E-2</v>
      </c>
      <c r="P927" s="112"/>
      <c r="Q927" s="117">
        <f t="shared" si="681"/>
        <v>0.44359393950448822</v>
      </c>
      <c r="R927" s="162"/>
      <c r="T927" s="117">
        <f t="shared" si="676"/>
        <v>4.6536936778685332E-2</v>
      </c>
    </row>
    <row r="928" spans="1:20" s="99" customFormat="1" x14ac:dyDescent="0.2">
      <c r="B928" s="179" t="str">
        <f t="shared" si="677"/>
        <v>August</v>
      </c>
      <c r="C928" s="94">
        <v>20250061.862336583</v>
      </c>
      <c r="D928" s="114">
        <f t="shared" si="678"/>
        <v>1.0538537855923069E-2</v>
      </c>
      <c r="E928" s="95">
        <f t="shared" si="682"/>
        <v>18778288.3862308</v>
      </c>
      <c r="F928" s="115">
        <f t="shared" si="671"/>
        <v>1.0536870916700414E-2</v>
      </c>
      <c r="G928" s="95">
        <f t="shared" si="679"/>
        <v>19256057.241232023</v>
      </c>
      <c r="H928" s="115">
        <f t="shared" si="672"/>
        <v>1.0538537855922847E-2</v>
      </c>
      <c r="I928" s="112"/>
      <c r="J928" s="95">
        <f t="shared" si="680"/>
        <v>9309603.7010485791</v>
      </c>
      <c r="K928" s="115">
        <f t="shared" si="673"/>
        <v>1.0538537855922847E-2</v>
      </c>
      <c r="L928" s="141"/>
      <c r="M928" s="141"/>
      <c r="N928" s="103">
        <f t="shared" si="674"/>
        <v>0.45973211165165184</v>
      </c>
      <c r="O928" s="104">
        <f t="shared" si="675"/>
        <v>4.9086497999955549E-2</v>
      </c>
      <c r="P928" s="112"/>
      <c r="Q928" s="117">
        <f t="shared" si="681"/>
        <v>0.45973211165165184</v>
      </c>
      <c r="R928" s="162"/>
      <c r="T928" s="117">
        <f t="shared" si="676"/>
        <v>4.9086497999955465E-2</v>
      </c>
    </row>
    <row r="929" spans="1:28" x14ac:dyDescent="0.2">
      <c r="A929" s="99"/>
      <c r="B929" s="179" t="str">
        <f t="shared" si="677"/>
        <v>September</v>
      </c>
      <c r="C929" s="94">
        <v>18727708.336507834</v>
      </c>
      <c r="D929" s="114">
        <f t="shared" si="678"/>
        <v>1.0540007281514052E-2</v>
      </c>
      <c r="E929" s="95">
        <f t="shared" si="682"/>
        <v>18401955.656188514</v>
      </c>
      <c r="F929" s="115">
        <f t="shared" si="671"/>
        <v>1.0539263894234763E-2</v>
      </c>
      <c r="G929" s="95">
        <f t="shared" si="679"/>
        <v>17810295.405843552</v>
      </c>
      <c r="H929" s="115">
        <f t="shared" si="672"/>
        <v>1.0540007281514052E-2</v>
      </c>
      <c r="I929" s="112"/>
      <c r="J929" s="95">
        <f t="shared" si="680"/>
        <v>8717943.4507036172</v>
      </c>
      <c r="K929" s="115">
        <f t="shared" si="673"/>
        <v>1.0540007281514052E-2</v>
      </c>
      <c r="L929" s="141"/>
      <c r="M929" s="141"/>
      <c r="N929" s="103">
        <f t="shared" si="674"/>
        <v>0.46551042412962185</v>
      </c>
      <c r="O929" s="104">
        <f t="shared" si="675"/>
        <v>4.8986929643488497E-2</v>
      </c>
      <c r="P929" s="112"/>
      <c r="Q929" s="117">
        <f t="shared" si="681"/>
        <v>0.4655104241296219</v>
      </c>
      <c r="R929" s="162"/>
      <c r="S929" s="99"/>
      <c r="T929" s="117">
        <f t="shared" si="676"/>
        <v>4.8986929643488428E-2</v>
      </c>
      <c r="U929" s="99"/>
      <c r="V929" s="99"/>
      <c r="W929" s="99"/>
      <c r="X929" s="99"/>
      <c r="Y929" s="99"/>
      <c r="Z929" s="99"/>
      <c r="AA929" s="99"/>
      <c r="AB929" s="99"/>
    </row>
    <row r="930" spans="1:28" x14ac:dyDescent="0.2">
      <c r="A930" s="99"/>
      <c r="B930" s="179" t="str">
        <f t="shared" si="677"/>
        <v>October</v>
      </c>
      <c r="C930" s="94">
        <v>17625305.05646129</v>
      </c>
      <c r="D930" s="114">
        <f t="shared" si="678"/>
        <v>1.0526263557959936E-2</v>
      </c>
      <c r="E930" s="95">
        <f t="shared" si="682"/>
        <v>17064939.715894252</v>
      </c>
      <c r="F930" s="115">
        <f t="shared" si="671"/>
        <v>1.0533284749342675E-2</v>
      </c>
      <c r="G930" s="95">
        <f t="shared" si="679"/>
        <v>16761392.80217826</v>
      </c>
      <c r="H930" s="115">
        <f t="shared" si="672"/>
        <v>1.0526263557959936E-2</v>
      </c>
      <c r="I930" s="112"/>
      <c r="J930" s="95">
        <f t="shared" si="680"/>
        <v>8414396.5369876269</v>
      </c>
      <c r="K930" s="115">
        <f t="shared" si="673"/>
        <v>1.0526263557959714E-2</v>
      </c>
      <c r="L930" s="141"/>
      <c r="M930" s="141"/>
      <c r="N930" s="103">
        <f t="shared" si="674"/>
        <v>0.47740430648052695</v>
      </c>
      <c r="O930" s="104">
        <f t="shared" si="675"/>
        <v>4.9015449747709564E-2</v>
      </c>
      <c r="P930" s="112"/>
      <c r="Q930" s="117">
        <f t="shared" si="681"/>
        <v>0.47740430648052701</v>
      </c>
      <c r="R930" s="162"/>
      <c r="S930" s="99"/>
      <c r="T930" s="117">
        <f t="shared" si="676"/>
        <v>4.9015449747709543E-2</v>
      </c>
      <c r="U930" s="99"/>
      <c r="V930" s="99"/>
      <c r="W930" s="99"/>
      <c r="X930" s="99"/>
      <c r="Y930" s="99"/>
      <c r="Z930" s="99"/>
      <c r="AA930" s="99"/>
      <c r="AB930" s="99"/>
    </row>
    <row r="931" spans="1:28" x14ac:dyDescent="0.2">
      <c r="A931" s="99"/>
      <c r="B931" s="179" t="str">
        <f t="shared" si="677"/>
        <v>November</v>
      </c>
      <c r="C931" s="94">
        <v>14912935.440815901</v>
      </c>
      <c r="D931" s="114">
        <f t="shared" si="678"/>
        <v>1.0523846221321742E-2</v>
      </c>
      <c r="E931" s="95">
        <f t="shared" si="682"/>
        <v>15059220.615683924</v>
      </c>
      <c r="F931" s="115">
        <f t="shared" si="671"/>
        <v>1.0525196915895041E-2</v>
      </c>
      <c r="G931" s="95">
        <f t="shared" si="679"/>
        <v>14263428.317858532</v>
      </c>
      <c r="H931" s="115">
        <f t="shared" si="672"/>
        <v>1.052384622132152E-2</v>
      </c>
      <c r="I931" s="112"/>
      <c r="J931" s="95">
        <f t="shared" si="680"/>
        <v>7618604.2391622327</v>
      </c>
      <c r="K931" s="115">
        <f t="shared" si="673"/>
        <v>1.052384622132152E-2</v>
      </c>
      <c r="L931" s="141"/>
      <c r="M931" s="141"/>
      <c r="N931" s="103">
        <f t="shared" si="674"/>
        <v>0.51087220684336387</v>
      </c>
      <c r="O931" s="104">
        <f t="shared" si="675"/>
        <v>4.3553271288206831E-2</v>
      </c>
      <c r="P931" s="112"/>
      <c r="Q931" s="117">
        <f t="shared" si="681"/>
        <v>0.51087220684336387</v>
      </c>
      <c r="R931" s="162"/>
      <c r="S931" s="99"/>
      <c r="T931" s="117">
        <f t="shared" si="676"/>
        <v>4.355327128820681E-2</v>
      </c>
      <c r="U931" s="99"/>
      <c r="V931" s="99"/>
      <c r="W931" s="99"/>
      <c r="X931" s="99"/>
      <c r="Y931" s="99"/>
      <c r="Z931" s="99"/>
      <c r="AA931" s="99"/>
      <c r="AB931" s="99"/>
    </row>
    <row r="932" spans="1:28" x14ac:dyDescent="0.2">
      <c r="A932" s="99"/>
      <c r="B932" s="179" t="str">
        <f t="shared" si="677"/>
        <v>December</v>
      </c>
      <c r="C932" s="94">
        <v>15322795.993673926</v>
      </c>
      <c r="D932" s="114">
        <f t="shared" si="678"/>
        <v>1.0502887569065367E-2</v>
      </c>
      <c r="E932" s="95">
        <f t="shared" si="682"/>
        <v>14901615.897205124</v>
      </c>
      <c r="F932" s="115">
        <f t="shared" si="671"/>
        <v>1.0513602786759391E-2</v>
      </c>
      <c r="G932" s="95">
        <f t="shared" si="679"/>
        <v>14589930.403217992</v>
      </c>
      <c r="H932" s="115">
        <f t="shared" si="672"/>
        <v>1.0502887569065367E-2</v>
      </c>
      <c r="I932" s="112"/>
      <c r="J932" s="95">
        <f t="shared" si="680"/>
        <v>7306918.745175099</v>
      </c>
      <c r="K932" s="115">
        <f t="shared" si="673"/>
        <v>1.0502887569065367E-2</v>
      </c>
      <c r="L932" s="141"/>
      <c r="M932" s="141"/>
      <c r="N932" s="103">
        <f t="shared" si="674"/>
        <v>0.47686588976266392</v>
      </c>
      <c r="O932" s="104">
        <f t="shared" si="675"/>
        <v>4.7828450549005593E-2</v>
      </c>
      <c r="P932" s="112"/>
      <c r="Q932" s="117">
        <f t="shared" si="681"/>
        <v>0.47686588976266392</v>
      </c>
      <c r="R932" s="162"/>
      <c r="S932" s="99"/>
      <c r="T932" s="117">
        <f t="shared" si="676"/>
        <v>4.7828450549005537E-2</v>
      </c>
      <c r="U932" s="99"/>
      <c r="V932" s="99"/>
      <c r="W932" s="99"/>
      <c r="X932" s="99"/>
      <c r="Y932" s="99"/>
      <c r="Z932" s="99"/>
      <c r="AA932" s="99"/>
      <c r="AB932" s="99"/>
    </row>
    <row r="933" spans="1:28" x14ac:dyDescent="0.2">
      <c r="A933" s="99"/>
      <c r="B933" s="179" t="str">
        <f t="shared" si="677"/>
        <v>TOTAL</v>
      </c>
      <c r="C933" s="144">
        <f>SUM(C921:C932)</f>
        <v>204638884.31331459</v>
      </c>
      <c r="D933" s="145">
        <f t="shared" si="678"/>
        <v>1.0549998896460355E-2</v>
      </c>
      <c r="E933" s="144">
        <f>SUM(E921:E932)</f>
        <v>194878865.84384534</v>
      </c>
      <c r="F933" s="146">
        <f>(E933/E919)-1</f>
        <v>1.055269077851384E-2</v>
      </c>
      <c r="G933" s="144">
        <f>SUM(G921:G932)</f>
        <v>194954811.93662843</v>
      </c>
      <c r="H933" s="146">
        <f t="shared" si="672"/>
        <v>1.0549998477771272E-2</v>
      </c>
      <c r="I933" s="142"/>
      <c r="J933" s="147">
        <f>SUM(J921:J932)</f>
        <v>91620213.191997483</v>
      </c>
      <c r="K933" s="146">
        <f t="shared" si="673"/>
        <v>1.0548629295382028E-2</v>
      </c>
      <c r="L933" s="165"/>
      <c r="M933" s="156"/>
      <c r="N933" s="110">
        <f t="shared" si="674"/>
        <v>0.44771653979368536</v>
      </c>
      <c r="O933" s="127">
        <f>AVERAGE(O921:O932)</f>
        <v>4.7369385243249441E-2</v>
      </c>
      <c r="P933" s="142"/>
      <c r="Q933" s="148"/>
      <c r="R933" s="148"/>
      <c r="S933" s="142"/>
      <c r="T933" s="152">
        <f>AVERAGE(T921:T932)</f>
        <v>4.7369385243249428E-2</v>
      </c>
      <c r="U933" s="99"/>
      <c r="V933" s="99"/>
      <c r="W933" s="99"/>
      <c r="X933" s="99"/>
      <c r="Y933" s="99"/>
      <c r="Z933" s="99"/>
      <c r="AA933" s="99"/>
      <c r="AB933" s="99"/>
    </row>
    <row r="934" spans="1:28" x14ac:dyDescent="0.2">
      <c r="A934" s="99"/>
      <c r="B934" s="99"/>
      <c r="C934" s="99"/>
      <c r="D934" s="111"/>
      <c r="E934" s="99"/>
      <c r="F934" s="99"/>
      <c r="G934" s="99"/>
      <c r="H934" s="99"/>
      <c r="I934" s="99"/>
      <c r="J934" s="99"/>
      <c r="K934" s="99"/>
      <c r="L934" s="99"/>
      <c r="M934" s="99"/>
      <c r="N934" s="99"/>
      <c r="O934" s="99"/>
      <c r="P934" s="99"/>
      <c r="Q934" s="99"/>
      <c r="R934" s="112"/>
      <c r="S934" s="99"/>
      <c r="T934" s="99"/>
      <c r="U934" s="99"/>
      <c r="V934" s="99"/>
      <c r="W934" s="99"/>
      <c r="X934" s="99"/>
      <c r="Y934" s="99"/>
      <c r="Z934" s="99"/>
      <c r="AA934" s="99"/>
      <c r="AB934" s="99"/>
    </row>
    <row r="935" spans="1:28" x14ac:dyDescent="0.2">
      <c r="A935" s="99">
        <f>+A921+1</f>
        <v>2063</v>
      </c>
      <c r="B935" s="179" t="str">
        <f>+B921</f>
        <v>January</v>
      </c>
      <c r="C935" s="94">
        <v>15478737.41892753</v>
      </c>
      <c r="D935" s="114">
        <f>(C935/C921)-1</f>
        <v>1.0500242755695277E-2</v>
      </c>
      <c r="E935" s="95">
        <f>(G935+J932-J935)</f>
        <v>15703989.584554717</v>
      </c>
      <c r="F935" s="115">
        <f t="shared" ref="F935:F946" si="683">(E935/E921)-1</f>
        <v>1.0501473360774227E-2</v>
      </c>
      <c r="G935" s="95">
        <f>+(C935-(C935*T935))</f>
        <v>14697018.891972072</v>
      </c>
      <c r="H935" s="115">
        <f t="shared" ref="H935:H947" si="684">(G935/G921)-1</f>
        <v>1.0500242755695055E-2</v>
      </c>
      <c r="I935" s="112"/>
      <c r="J935" s="95">
        <f>+C935*Q935</f>
        <v>6299948.0525924563</v>
      </c>
      <c r="K935" s="115">
        <f t="shared" ref="K935:K947" si="685">(J935/J921)-1</f>
        <v>1.0500242755695277E-2</v>
      </c>
      <c r="L935" s="141"/>
      <c r="M935" s="141"/>
      <c r="N935" s="103">
        <f t="shared" ref="N935:N947" si="686">(J935/C935)</f>
        <v>0.40700658471593598</v>
      </c>
      <c r="O935" s="104">
        <f t="shared" ref="O935:O946" si="687">(C935-G935)/C935</f>
        <v>5.0502731960525765E-2</v>
      </c>
      <c r="P935" s="112"/>
      <c r="Q935" s="117">
        <f t="shared" ref="Q935:Q946" si="688">+Q921</f>
        <v>0.40700658471593604</v>
      </c>
      <c r="R935" s="162"/>
      <c r="S935" s="99"/>
      <c r="T935" s="117">
        <f t="shared" ref="T935:T946" si="689">+T921</f>
        <v>5.0502731960525703E-2</v>
      </c>
      <c r="U935" s="99"/>
      <c r="V935" s="99"/>
      <c r="W935" s="99"/>
      <c r="X935" s="99"/>
      <c r="Y935" s="99"/>
      <c r="Z935" s="99"/>
      <c r="AA935" s="99"/>
      <c r="AB935" s="99"/>
    </row>
    <row r="936" spans="1:28" x14ac:dyDescent="0.2">
      <c r="A936" s="99"/>
      <c r="B936" s="179" t="str">
        <f t="shared" ref="B936:B947" si="690">+B922</f>
        <v>February</v>
      </c>
      <c r="C936" s="94">
        <v>14382400.715208186</v>
      </c>
      <c r="D936" s="114">
        <f t="shared" ref="D936:D947" si="691">(C936/C922)-1</f>
        <v>1.0499598020538237E-2</v>
      </c>
      <c r="E936" s="95">
        <f>(G936+J935-J936)</f>
        <v>14341889.619773893</v>
      </c>
      <c r="F936" s="115">
        <f t="shared" si="683"/>
        <v>1.0499881232629127E-2</v>
      </c>
      <c r="G936" s="95">
        <f t="shared" ref="G936:G946" si="692">+(C936-(C936*T936))</f>
        <v>13660406.546082189</v>
      </c>
      <c r="H936" s="115">
        <f t="shared" si="684"/>
        <v>1.0499598020538237E-2</v>
      </c>
      <c r="I936" s="112"/>
      <c r="J936" s="95">
        <f t="shared" ref="J936:J946" si="693">+C936*Q936</f>
        <v>5618464.9789007548</v>
      </c>
      <c r="K936" s="115">
        <f t="shared" si="685"/>
        <v>1.0499598020538237E-2</v>
      </c>
      <c r="L936" s="141"/>
      <c r="M936" s="141"/>
      <c r="N936" s="103">
        <f t="shared" si="686"/>
        <v>0.39064861911125159</v>
      </c>
      <c r="O936" s="104">
        <f t="shared" si="687"/>
        <v>5.0199836829921456E-2</v>
      </c>
      <c r="P936" s="112"/>
      <c r="Q936" s="117">
        <f t="shared" si="688"/>
        <v>0.39064861911125159</v>
      </c>
      <c r="R936" s="162"/>
      <c r="S936" s="99"/>
      <c r="T936" s="117">
        <f t="shared" si="689"/>
        <v>5.0199836829921421E-2</v>
      </c>
      <c r="U936" s="99"/>
      <c r="V936" s="99"/>
      <c r="W936" s="99"/>
      <c r="X936" s="99"/>
      <c r="Y936" s="99"/>
      <c r="Z936" s="99"/>
      <c r="AA936" s="99"/>
      <c r="AB936" s="99"/>
    </row>
    <row r="937" spans="1:28" x14ac:dyDescent="0.2">
      <c r="A937" s="99"/>
      <c r="B937" s="179" t="str">
        <f t="shared" si="690"/>
        <v>March</v>
      </c>
      <c r="C937" s="94">
        <v>15708328.257655052</v>
      </c>
      <c r="D937" s="114">
        <f t="shared" si="691"/>
        <v>1.0509908452679628E-2</v>
      </c>
      <c r="E937" s="95">
        <f t="shared" ref="E937:E946" si="694">(G937+J936-J937)</f>
        <v>14293039.071555987</v>
      </c>
      <c r="F937" s="115">
        <f t="shared" si="683"/>
        <v>1.0505855489531868E-2</v>
      </c>
      <c r="G937" s="95">
        <f t="shared" si="692"/>
        <v>14933978.934215114</v>
      </c>
      <c r="H937" s="115">
        <f t="shared" si="684"/>
        <v>1.0509908452679628E-2</v>
      </c>
      <c r="I937" s="112"/>
      <c r="J937" s="95">
        <f t="shared" si="693"/>
        <v>6259404.8415598804</v>
      </c>
      <c r="K937" s="115">
        <f t="shared" si="685"/>
        <v>1.0509908452679628E-2</v>
      </c>
      <c r="L937" s="141"/>
      <c r="M937" s="141"/>
      <c r="N937" s="103">
        <f t="shared" si="686"/>
        <v>0.39847682954483199</v>
      </c>
      <c r="O937" s="104">
        <f t="shared" si="687"/>
        <v>4.9295463574399116E-2</v>
      </c>
      <c r="P937" s="112"/>
      <c r="Q937" s="117">
        <f t="shared" si="688"/>
        <v>0.39847682954483199</v>
      </c>
      <c r="R937" s="162"/>
      <c r="S937" s="99"/>
      <c r="T937" s="117">
        <f t="shared" si="689"/>
        <v>4.9295463574399137E-2</v>
      </c>
      <c r="U937" s="99"/>
      <c r="V937" s="99"/>
      <c r="W937" s="99"/>
      <c r="X937" s="99"/>
      <c r="Y937" s="99"/>
      <c r="Z937" s="99"/>
      <c r="AA937" s="99"/>
      <c r="AB937" s="99"/>
    </row>
    <row r="938" spans="1:28" x14ac:dyDescent="0.2">
      <c r="A938" s="99"/>
      <c r="B938" s="179" t="str">
        <f t="shared" si="690"/>
        <v>April</v>
      </c>
      <c r="C938" s="94">
        <v>16154749.555255961</v>
      </c>
      <c r="D938" s="114">
        <f t="shared" si="691"/>
        <v>1.0518717912085807E-2</v>
      </c>
      <c r="E938" s="95">
        <f t="shared" si="694"/>
        <v>14605933.753898408</v>
      </c>
      <c r="F938" s="115">
        <f t="shared" si="683"/>
        <v>1.05149425801907E-2</v>
      </c>
      <c r="G938" s="95">
        <f t="shared" si="692"/>
        <v>15417163.650162613</v>
      </c>
      <c r="H938" s="115">
        <f t="shared" si="684"/>
        <v>1.0518717912085807E-2</v>
      </c>
      <c r="I938" s="112"/>
      <c r="J938" s="95">
        <f t="shared" si="693"/>
        <v>7070634.7378240861</v>
      </c>
      <c r="K938" s="115">
        <f t="shared" si="685"/>
        <v>1.0518717912085807E-2</v>
      </c>
      <c r="L938" s="141"/>
      <c r="M938" s="141"/>
      <c r="N938" s="103">
        <f t="shared" si="686"/>
        <v>0.43768148268963103</v>
      </c>
      <c r="O938" s="104">
        <f t="shared" si="687"/>
        <v>4.5657526448831483E-2</v>
      </c>
      <c r="P938" s="112"/>
      <c r="Q938" s="117">
        <f t="shared" si="688"/>
        <v>0.43768148268963103</v>
      </c>
      <c r="R938" s="162"/>
      <c r="S938" s="99"/>
      <c r="T938" s="117">
        <f t="shared" si="689"/>
        <v>4.5657526448831441E-2</v>
      </c>
      <c r="U938" s="99"/>
      <c r="V938" s="99"/>
      <c r="W938" s="99"/>
      <c r="X938" s="99"/>
      <c r="Y938" s="99"/>
      <c r="Z938" s="99"/>
      <c r="AA938" s="99"/>
      <c r="AB938" s="99"/>
    </row>
    <row r="939" spans="1:28" x14ac:dyDescent="0.2">
      <c r="A939" s="99"/>
      <c r="B939" s="179" t="str">
        <f t="shared" si="690"/>
        <v>May</v>
      </c>
      <c r="C939" s="94">
        <v>18206071.251441017</v>
      </c>
      <c r="D939" s="114">
        <f t="shared" si="691"/>
        <v>1.0497262743168756E-2</v>
      </c>
      <c r="E939" s="95">
        <f t="shared" si="694"/>
        <v>16371278.276337385</v>
      </c>
      <c r="F939" s="115">
        <f t="shared" si="683"/>
        <v>1.0506528961130135E-2</v>
      </c>
      <c r="G939" s="95">
        <f t="shared" si="692"/>
        <v>17412563.252362169</v>
      </c>
      <c r="H939" s="115">
        <f t="shared" si="684"/>
        <v>1.0497262743168534E-2</v>
      </c>
      <c r="I939" s="112"/>
      <c r="J939" s="95">
        <f t="shared" si="693"/>
        <v>8111919.7138488712</v>
      </c>
      <c r="K939" s="115">
        <f t="shared" si="685"/>
        <v>1.0497262743168756E-2</v>
      </c>
      <c r="L939" s="141"/>
      <c r="M939" s="141"/>
      <c r="N939" s="103">
        <f t="shared" si="686"/>
        <v>0.44556124173175526</v>
      </c>
      <c r="O939" s="104">
        <f t="shared" si="687"/>
        <v>4.3584801362130283E-2</v>
      </c>
      <c r="P939" s="112"/>
      <c r="Q939" s="117">
        <f t="shared" si="688"/>
        <v>0.44556124173175526</v>
      </c>
      <c r="R939" s="162"/>
      <c r="S939" s="99"/>
      <c r="T939" s="117">
        <f t="shared" si="689"/>
        <v>4.3584801362130311E-2</v>
      </c>
      <c r="U939" s="99"/>
      <c r="V939" s="99"/>
      <c r="W939" s="99"/>
      <c r="X939" s="99"/>
      <c r="Y939" s="99"/>
      <c r="Z939" s="99"/>
      <c r="AA939" s="99"/>
      <c r="AB939" s="99"/>
    </row>
    <row r="940" spans="1:28" x14ac:dyDescent="0.2">
      <c r="A940" s="99"/>
      <c r="B940" s="179" t="str">
        <f t="shared" si="690"/>
        <v>June</v>
      </c>
      <c r="C940" s="94">
        <v>18988052.460243043</v>
      </c>
      <c r="D940" s="114">
        <f t="shared" si="691"/>
        <v>1.0486153207984961E-2</v>
      </c>
      <c r="E940" s="95">
        <f t="shared" si="694"/>
        <v>17765478.10850089</v>
      </c>
      <c r="F940" s="115">
        <f t="shared" si="683"/>
        <v>1.0491225918020319E-2</v>
      </c>
      <c r="G940" s="95">
        <f t="shared" si="692"/>
        <v>18149070.551035829</v>
      </c>
      <c r="H940" s="115">
        <f t="shared" si="684"/>
        <v>1.0486153207985183E-2</v>
      </c>
      <c r="I940" s="112"/>
      <c r="J940" s="95">
        <f t="shared" si="693"/>
        <v>8495512.1563838106</v>
      </c>
      <c r="K940" s="115">
        <f t="shared" si="685"/>
        <v>1.0486153207984961E-2</v>
      </c>
      <c r="L940" s="141"/>
      <c r="M940" s="141"/>
      <c r="N940" s="103">
        <f t="shared" si="686"/>
        <v>0.44741356040444974</v>
      </c>
      <c r="O940" s="104">
        <f t="shared" si="687"/>
        <v>4.4184726736133891E-2</v>
      </c>
      <c r="P940" s="112"/>
      <c r="Q940" s="117">
        <f t="shared" si="688"/>
        <v>0.44741356040444974</v>
      </c>
      <c r="R940" s="162"/>
      <c r="S940" s="99"/>
      <c r="T940" s="117">
        <f t="shared" si="689"/>
        <v>4.4184726736133953E-2</v>
      </c>
      <c r="U940" s="99"/>
      <c r="V940" s="99"/>
      <c r="W940" s="99"/>
      <c r="X940" s="99"/>
      <c r="Y940" s="99"/>
      <c r="Z940" s="99"/>
      <c r="AA940" s="99"/>
      <c r="AB940" s="99"/>
    </row>
    <row r="941" spans="1:28" x14ac:dyDescent="0.2">
      <c r="A941" s="99"/>
      <c r="B941" s="179" t="str">
        <f t="shared" si="690"/>
        <v>July</v>
      </c>
      <c r="C941" s="94">
        <v>20118050.795380998</v>
      </c>
      <c r="D941" s="114">
        <f t="shared" si="691"/>
        <v>1.0463347994835059E-2</v>
      </c>
      <c r="E941" s="95">
        <f t="shared" si="694"/>
        <v>18753085.086315326</v>
      </c>
      <c r="F941" s="115">
        <f t="shared" si="683"/>
        <v>1.0473679072253494E-2</v>
      </c>
      <c r="G941" s="95">
        <f t="shared" si="692"/>
        <v>19181818.337405972</v>
      </c>
      <c r="H941" s="115">
        <f t="shared" si="684"/>
        <v>1.0463347994835059E-2</v>
      </c>
      <c r="I941" s="112"/>
      <c r="J941" s="95">
        <f t="shared" si="693"/>
        <v>8924245.4074744601</v>
      </c>
      <c r="K941" s="115">
        <f t="shared" si="685"/>
        <v>1.0463347994835059E-2</v>
      </c>
      <c r="L941" s="141"/>
      <c r="M941" s="141"/>
      <c r="N941" s="103">
        <f t="shared" si="686"/>
        <v>0.44359393950448822</v>
      </c>
      <c r="O941" s="104">
        <f t="shared" si="687"/>
        <v>4.653693677868536E-2</v>
      </c>
      <c r="P941" s="112"/>
      <c r="Q941" s="117">
        <f t="shared" si="688"/>
        <v>0.44359393950448822</v>
      </c>
      <c r="R941" s="162"/>
      <c r="S941" s="99"/>
      <c r="T941" s="117">
        <f t="shared" si="689"/>
        <v>4.6536936778685332E-2</v>
      </c>
      <c r="U941" s="99"/>
      <c r="V941" s="99"/>
      <c r="W941" s="99"/>
      <c r="X941" s="99"/>
      <c r="Y941" s="99"/>
      <c r="Z941" s="99"/>
      <c r="AA941" s="99"/>
      <c r="AB941" s="99"/>
    </row>
    <row r="942" spans="1:28" x14ac:dyDescent="0.2">
      <c r="A942" s="99"/>
      <c r="B942" s="179" t="str">
        <f t="shared" si="690"/>
        <v>August</v>
      </c>
      <c r="C942" s="94">
        <v>20462022.230110288</v>
      </c>
      <c r="D942" s="114">
        <f t="shared" si="691"/>
        <v>1.0467146679089101E-2</v>
      </c>
      <c r="E942" s="95">
        <f t="shared" si="694"/>
        <v>18974809.935799748</v>
      </c>
      <c r="F942" s="115">
        <f t="shared" si="683"/>
        <v>1.0465360075790908E-2</v>
      </c>
      <c r="G942" s="95">
        <f t="shared" si="692"/>
        <v>19457613.216836933</v>
      </c>
      <c r="H942" s="115">
        <f t="shared" si="684"/>
        <v>1.0467146679089101E-2</v>
      </c>
      <c r="I942" s="112"/>
      <c r="J942" s="95">
        <f t="shared" si="693"/>
        <v>9407048.6885116454</v>
      </c>
      <c r="K942" s="115">
        <f t="shared" si="685"/>
        <v>1.0467146679089101E-2</v>
      </c>
      <c r="L942" s="141"/>
      <c r="M942" s="141"/>
      <c r="N942" s="103">
        <f t="shared" si="686"/>
        <v>0.4597321116516519</v>
      </c>
      <c r="O942" s="104">
        <f t="shared" si="687"/>
        <v>4.9086497999955549E-2</v>
      </c>
      <c r="P942" s="112"/>
      <c r="Q942" s="117">
        <f t="shared" si="688"/>
        <v>0.45973211165165184</v>
      </c>
      <c r="R942" s="162"/>
      <c r="S942" s="99"/>
      <c r="T942" s="117">
        <f t="shared" si="689"/>
        <v>4.9086497999955465E-2</v>
      </c>
      <c r="U942" s="99"/>
      <c r="V942" s="99"/>
      <c r="W942" s="99"/>
      <c r="X942" s="99"/>
      <c r="Y942" s="99"/>
      <c r="Z942" s="99"/>
      <c r="AA942" s="99"/>
      <c r="AB942" s="99"/>
    </row>
    <row r="943" spans="1:28" x14ac:dyDescent="0.2">
      <c r="A943" s="99"/>
      <c r="B943" s="179" t="str">
        <f t="shared" si="690"/>
        <v>September</v>
      </c>
      <c r="C943" s="94">
        <v>18923768.325254671</v>
      </c>
      <c r="D943" s="114">
        <f t="shared" si="691"/>
        <v>1.0468979184422578E-2</v>
      </c>
      <c r="E943" s="95">
        <f t="shared" si="694"/>
        <v>18594588.287007384</v>
      </c>
      <c r="F943" s="115">
        <f t="shared" si="683"/>
        <v>1.0468052114563697E-2</v>
      </c>
      <c r="G943" s="95">
        <f t="shared" si="692"/>
        <v>17996751.017715745</v>
      </c>
      <c r="H943" s="115">
        <f t="shared" si="684"/>
        <v>1.0468979184422578E-2</v>
      </c>
      <c r="I943" s="112"/>
      <c r="J943" s="95">
        <f t="shared" si="693"/>
        <v>8809211.4192200061</v>
      </c>
      <c r="K943" s="115">
        <f t="shared" si="685"/>
        <v>1.0468979184422578E-2</v>
      </c>
      <c r="L943" s="141"/>
      <c r="M943" s="141"/>
      <c r="N943" s="103">
        <f t="shared" si="686"/>
        <v>0.46551042412962185</v>
      </c>
      <c r="O943" s="104">
        <f t="shared" si="687"/>
        <v>4.898692964348849E-2</v>
      </c>
      <c r="P943" s="112"/>
      <c r="Q943" s="117">
        <f t="shared" si="688"/>
        <v>0.4655104241296219</v>
      </c>
      <c r="R943" s="162"/>
      <c r="S943" s="99"/>
      <c r="T943" s="117">
        <f t="shared" si="689"/>
        <v>4.8986929643488428E-2</v>
      </c>
      <c r="U943" s="99"/>
      <c r="V943" s="99"/>
      <c r="W943" s="99"/>
      <c r="X943" s="99"/>
      <c r="Y943" s="99"/>
      <c r="Z943" s="99"/>
      <c r="AA943" s="99"/>
      <c r="AB943" s="99"/>
    </row>
    <row r="944" spans="1:28" x14ac:dyDescent="0.2">
      <c r="A944" s="99"/>
      <c r="B944" s="179" t="str">
        <f t="shared" si="690"/>
        <v>October</v>
      </c>
      <c r="C944" s="94">
        <v>17809582.517138932</v>
      </c>
      <c r="D944" s="114">
        <f t="shared" si="691"/>
        <v>1.0455277800147211E-2</v>
      </c>
      <c r="E944" s="95">
        <f t="shared" si="694"/>
        <v>17243477.849159997</v>
      </c>
      <c r="F944" s="115">
        <f t="shared" si="683"/>
        <v>1.0462277408425535E-2</v>
      </c>
      <c r="G944" s="95">
        <f t="shared" si="692"/>
        <v>16936637.820242424</v>
      </c>
      <c r="H944" s="115">
        <f t="shared" si="684"/>
        <v>1.0455277800147433E-2</v>
      </c>
      <c r="I944" s="112"/>
      <c r="J944" s="95">
        <f t="shared" si="693"/>
        <v>8502371.3903024308</v>
      </c>
      <c r="K944" s="115">
        <f t="shared" si="685"/>
        <v>1.0455277800147433E-2</v>
      </c>
      <c r="L944" s="141"/>
      <c r="M944" s="141"/>
      <c r="N944" s="103">
        <f t="shared" si="686"/>
        <v>0.47740430648052706</v>
      </c>
      <c r="O944" s="104">
        <f t="shared" si="687"/>
        <v>4.9015449747709466E-2</v>
      </c>
      <c r="P944" s="112"/>
      <c r="Q944" s="117">
        <f t="shared" si="688"/>
        <v>0.47740430648052701</v>
      </c>
      <c r="R944" s="162"/>
      <c r="S944" s="99"/>
      <c r="T944" s="117">
        <f t="shared" si="689"/>
        <v>4.9015449747709543E-2</v>
      </c>
      <c r="U944" s="99"/>
      <c r="V944" s="99"/>
      <c r="W944" s="99"/>
      <c r="X944" s="99"/>
      <c r="Y944" s="99"/>
      <c r="Z944" s="99"/>
      <c r="AA944" s="99"/>
      <c r="AB944" s="99"/>
    </row>
    <row r="945" spans="1:28" x14ac:dyDescent="0.2">
      <c r="A945" s="99"/>
      <c r="B945" s="179" t="str">
        <f t="shared" si="690"/>
        <v>November</v>
      </c>
      <c r="C945" s="94">
        <v>15068825.001946289</v>
      </c>
      <c r="D945" s="114">
        <f t="shared" si="691"/>
        <v>1.0453311606494653E-2</v>
      </c>
      <c r="E945" s="95">
        <f t="shared" si="694"/>
        <v>15216655.885663684</v>
      </c>
      <c r="F945" s="115">
        <f t="shared" si="683"/>
        <v>1.0454410224642885E-2</v>
      </c>
      <c r="G945" s="95">
        <f t="shared" si="692"/>
        <v>14412528.37864201</v>
      </c>
      <c r="H945" s="115">
        <f t="shared" si="684"/>
        <v>1.0453311606494875E-2</v>
      </c>
      <c r="I945" s="112"/>
      <c r="J945" s="95">
        <f t="shared" si="693"/>
        <v>7698243.8832807578</v>
      </c>
      <c r="K945" s="115">
        <f t="shared" si="685"/>
        <v>1.0453311606494875E-2</v>
      </c>
      <c r="L945" s="141"/>
      <c r="M945" s="141"/>
      <c r="N945" s="103">
        <f t="shared" si="686"/>
        <v>0.51087220684336387</v>
      </c>
      <c r="O945" s="104">
        <f t="shared" si="687"/>
        <v>4.3553271288206762E-2</v>
      </c>
      <c r="P945" s="112"/>
      <c r="Q945" s="117">
        <f t="shared" si="688"/>
        <v>0.51087220684336387</v>
      </c>
      <c r="R945" s="162"/>
      <c r="S945" s="99"/>
      <c r="T945" s="117">
        <f t="shared" si="689"/>
        <v>4.355327128820681E-2</v>
      </c>
      <c r="U945" s="99"/>
      <c r="V945" s="99"/>
      <c r="W945" s="99"/>
      <c r="X945" s="99"/>
      <c r="Y945" s="99"/>
      <c r="Z945" s="99"/>
      <c r="AA945" s="99"/>
      <c r="AB945" s="99"/>
    </row>
    <row r="946" spans="1:28" x14ac:dyDescent="0.2">
      <c r="A946" s="99"/>
      <c r="B946" s="179" t="str">
        <f t="shared" si="690"/>
        <v>December</v>
      </c>
      <c r="C946" s="94">
        <v>15482645.161557246</v>
      </c>
      <c r="D946" s="114">
        <f t="shared" si="691"/>
        <v>1.0432114866589348E-2</v>
      </c>
      <c r="E946" s="95">
        <f t="shared" si="694"/>
        <v>15057232.755515065</v>
      </c>
      <c r="F946" s="115">
        <f t="shared" si="683"/>
        <v>1.0442951917659427E-2</v>
      </c>
      <c r="G946" s="95">
        <f t="shared" si="692"/>
        <v>14742134.233079905</v>
      </c>
      <c r="H946" s="115">
        <f t="shared" si="684"/>
        <v>1.0432114866589348E-2</v>
      </c>
      <c r="I946" s="112"/>
      <c r="J946" s="95">
        <f t="shared" si="693"/>
        <v>7383145.3608455993</v>
      </c>
      <c r="K946" s="115">
        <f t="shared" si="685"/>
        <v>1.0432114866589126E-2</v>
      </c>
      <c r="L946" s="141"/>
      <c r="M946" s="141"/>
      <c r="N946" s="103">
        <f t="shared" si="686"/>
        <v>0.47686588976266392</v>
      </c>
      <c r="O946" s="104">
        <f t="shared" si="687"/>
        <v>4.7828450549005586E-2</v>
      </c>
      <c r="P946" s="112"/>
      <c r="Q946" s="117">
        <f t="shared" si="688"/>
        <v>0.47686588976266392</v>
      </c>
      <c r="R946" s="162"/>
      <c r="S946" s="99"/>
      <c r="T946" s="117">
        <f t="shared" si="689"/>
        <v>4.7828450549005537E-2</v>
      </c>
      <c r="U946" s="99"/>
      <c r="V946" s="99"/>
      <c r="W946" s="99"/>
      <c r="X946" s="99"/>
      <c r="Y946" s="99"/>
      <c r="Z946" s="99"/>
      <c r="AA946" s="99"/>
      <c r="AB946" s="99"/>
    </row>
    <row r="947" spans="1:28" x14ac:dyDescent="0.2">
      <c r="A947" s="99"/>
      <c r="B947" s="179" t="str">
        <f t="shared" si="690"/>
        <v>TOTAL</v>
      </c>
      <c r="C947" s="144">
        <f>SUM(C935:C946)</f>
        <v>206783233.69011924</v>
      </c>
      <c r="D947" s="145">
        <f t="shared" si="691"/>
        <v>1.0478699510116263E-2</v>
      </c>
      <c r="E947" s="144">
        <f>SUM(E935:E946)</f>
        <v>196921458.21408251</v>
      </c>
      <c r="F947" s="146">
        <f>(E947/E933)-1</f>
        <v>1.048134368697462E-2</v>
      </c>
      <c r="G947" s="144">
        <f>SUM(G935:G946)</f>
        <v>196997684.82975301</v>
      </c>
      <c r="H947" s="146">
        <f t="shared" si="684"/>
        <v>1.0478699514165468E-2</v>
      </c>
      <c r="I947" s="142"/>
      <c r="J947" s="147">
        <f>SUM(J935:J946)</f>
        <v>92580150.630744755</v>
      </c>
      <c r="K947" s="146">
        <f t="shared" si="685"/>
        <v>1.0477354344675449E-2</v>
      </c>
      <c r="L947" s="165"/>
      <c r="M947" s="156"/>
      <c r="N947" s="110">
        <f t="shared" si="686"/>
        <v>0.44771594378625162</v>
      </c>
      <c r="O947" s="127">
        <f>AVERAGE(O935:O946)</f>
        <v>4.7369385243249441E-2</v>
      </c>
      <c r="P947" s="142"/>
      <c r="Q947" s="148"/>
      <c r="R947" s="148"/>
      <c r="S947" s="142"/>
      <c r="T947" s="152">
        <f>AVERAGE(T935:T946)</f>
        <v>4.7369385243249428E-2</v>
      </c>
      <c r="U947" s="99"/>
      <c r="V947" s="99"/>
      <c r="W947" s="99"/>
      <c r="X947" s="99"/>
      <c r="Y947" s="99"/>
      <c r="Z947" s="99"/>
      <c r="AA947" s="99"/>
      <c r="AB947" s="99"/>
    </row>
    <row r="948" spans="1:28" x14ac:dyDescent="0.2">
      <c r="G948" s="99"/>
      <c r="R948" s="99"/>
    </row>
    <row r="949" spans="1:28" x14ac:dyDescent="0.2">
      <c r="C949" s="164"/>
      <c r="R949" s="162"/>
    </row>
    <row r="950" spans="1:28" x14ac:dyDescent="0.2">
      <c r="C950" s="164"/>
      <c r="R950" s="162"/>
    </row>
    <row r="951" spans="1:28" x14ac:dyDescent="0.2">
      <c r="G951" s="95"/>
      <c r="R951" s="162"/>
    </row>
    <row r="952" spans="1:28" x14ac:dyDescent="0.2">
      <c r="G952" s="95"/>
      <c r="R952" s="162"/>
    </row>
    <row r="953" spans="1:28" x14ac:dyDescent="0.2">
      <c r="G953" s="95"/>
      <c r="R953" s="162"/>
    </row>
    <row r="954" spans="1:28" x14ac:dyDescent="0.2">
      <c r="G954" s="95"/>
      <c r="R954" s="162"/>
    </row>
    <row r="955" spans="1:28" x14ac:dyDescent="0.2">
      <c r="G955" s="95"/>
      <c r="R955" s="162"/>
    </row>
    <row r="956" spans="1:28" x14ac:dyDescent="0.2">
      <c r="G956" s="95"/>
      <c r="R956" s="162"/>
    </row>
    <row r="957" spans="1:28" x14ac:dyDescent="0.2">
      <c r="G957" s="95"/>
      <c r="R957" s="162"/>
    </row>
    <row r="958" spans="1:28" x14ac:dyDescent="0.2">
      <c r="G958" s="95"/>
      <c r="R958" s="162"/>
    </row>
    <row r="959" spans="1:28" x14ac:dyDescent="0.2">
      <c r="G959" s="95"/>
      <c r="R959" s="162"/>
    </row>
    <row r="960" spans="1:28" x14ac:dyDescent="0.2">
      <c r="G960" s="95"/>
      <c r="R960" s="162"/>
    </row>
    <row r="961" spans="7:18" x14ac:dyDescent="0.2">
      <c r="G961" s="144"/>
      <c r="R961" s="148"/>
    </row>
    <row r="962" spans="7:18" x14ac:dyDescent="0.2">
      <c r="R962" s="99"/>
    </row>
    <row r="963" spans="7:18" x14ac:dyDescent="0.2">
      <c r="R963" s="162"/>
    </row>
    <row r="964" spans="7:18" x14ac:dyDescent="0.2">
      <c r="R964" s="162"/>
    </row>
    <row r="965" spans="7:18" x14ac:dyDescent="0.2">
      <c r="R965" s="162"/>
    </row>
    <row r="966" spans="7:18" x14ac:dyDescent="0.2">
      <c r="R966" s="162"/>
    </row>
    <row r="967" spans="7:18" x14ac:dyDescent="0.2">
      <c r="R967" s="162"/>
    </row>
    <row r="968" spans="7:18" x14ac:dyDescent="0.2">
      <c r="R968" s="162"/>
    </row>
    <row r="969" spans="7:18" x14ac:dyDescent="0.2">
      <c r="R969" s="162"/>
    </row>
    <row r="970" spans="7:18" x14ac:dyDescent="0.2">
      <c r="R970" s="162"/>
    </row>
    <row r="971" spans="7:18" x14ac:dyDescent="0.2">
      <c r="R971" s="162"/>
    </row>
    <row r="972" spans="7:18" x14ac:dyDescent="0.2">
      <c r="R972" s="162"/>
    </row>
    <row r="973" spans="7:18" x14ac:dyDescent="0.2">
      <c r="R973" s="162"/>
    </row>
    <row r="974" spans="7:18" x14ac:dyDescent="0.2">
      <c r="R974" s="162"/>
    </row>
    <row r="975" spans="7:18" x14ac:dyDescent="0.2">
      <c r="R975" s="148"/>
    </row>
  </sheetData>
  <mergeCells count="4">
    <mergeCell ref="L204:M204"/>
    <mergeCell ref="L205:M205"/>
    <mergeCell ref="L206:M206"/>
    <mergeCell ref="L207:M207"/>
  </mergeCells>
  <pageMargins left="0.25" right="0.26" top="0.25" bottom="0.16" header="0.5" footer="0.16"/>
  <pageSetup scale="93" orientation="portrait" r:id="rId1"/>
  <headerFooter alignWithMargins="0">
    <oddHeader>&amp;LNovember 2012 Forecast</oddHeader>
    <oddFooter>&amp;C&amp;Z&amp;F&amp;A&amp;R&amp;P</oddFooter>
  </headerFooter>
  <rowBreaks count="2" manualBreakCount="2">
    <brk id="275" max="10" man="1"/>
    <brk id="331" max="10" man="1"/>
  </rowBreaks>
  <legacyDrawing r:id="rId2"/>
  <picture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Q919"/>
  <sheetViews>
    <sheetView zoomScaleNormal="100" workbookViewId="0">
      <pane xSplit="2" ySplit="5" topLeftCell="R6" activePane="bottomRight" state="frozen"/>
      <selection pane="topRight"/>
      <selection pane="bottomLeft"/>
      <selection pane="bottomRight" activeCell="A2" sqref="A1:A2"/>
    </sheetView>
  </sheetViews>
  <sheetFormatPr defaultColWidth="9.109375" defaultRowHeight="13.2" x14ac:dyDescent="0.25"/>
  <cols>
    <col min="1" max="2" width="9.109375" style="5"/>
    <col min="3" max="3" width="12.109375" style="5" customWidth="1"/>
    <col min="4" max="4" width="10" style="5" bestFit="1" customWidth="1"/>
    <col min="5" max="9" width="9.109375" style="5"/>
    <col min="10" max="11" width="10.88671875" style="5" bestFit="1" customWidth="1"/>
    <col min="12" max="12" width="9" style="5" customWidth="1"/>
    <col min="13" max="13" width="10.88671875" style="5" bestFit="1" customWidth="1"/>
    <col min="14" max="14" width="9.109375" style="5"/>
    <col min="15" max="15" width="13.88671875" style="5" customWidth="1"/>
    <col min="16" max="17" width="9.109375" style="5"/>
    <col min="18" max="18" width="12.33203125" style="5" bestFit="1" customWidth="1"/>
    <col min="19" max="24" width="9.109375" style="5"/>
    <col min="25" max="25" width="9.44140625" style="5" bestFit="1" customWidth="1"/>
    <col min="26" max="26" width="9.109375" style="5"/>
    <col min="27" max="28" width="13.33203125" style="5" bestFit="1" customWidth="1"/>
    <col min="29" max="32" width="9.109375" style="5"/>
    <col min="33" max="33" width="12.88671875" style="5" bestFit="1" customWidth="1"/>
    <col min="34" max="34" width="9.109375" style="5"/>
    <col min="35" max="35" width="11.6640625" style="5" bestFit="1" customWidth="1"/>
    <col min="36" max="38" width="9.109375" style="5"/>
    <col min="39" max="39" width="12.88671875" style="5" bestFit="1" customWidth="1"/>
    <col min="40" max="41" width="9.109375" style="5"/>
    <col min="42" max="42" width="10.5546875" style="5" bestFit="1" customWidth="1"/>
    <col min="43" max="16384" width="9.109375" style="5"/>
  </cols>
  <sheetData>
    <row r="1" spans="1:35" x14ac:dyDescent="0.25">
      <c r="A1" s="322" t="s">
        <v>194</v>
      </c>
    </row>
    <row r="2" spans="1:35" x14ac:dyDescent="0.25">
      <c r="A2" s="322" t="s">
        <v>190</v>
      </c>
    </row>
    <row r="4" spans="1:35" x14ac:dyDescent="0.25">
      <c r="A4" s="217" t="s">
        <v>141</v>
      </c>
      <c r="B4" s="218" t="s">
        <v>142</v>
      </c>
      <c r="C4" s="30" t="s">
        <v>143</v>
      </c>
      <c r="D4" s="30" t="s">
        <v>144</v>
      </c>
      <c r="E4" s="30" t="s">
        <v>145</v>
      </c>
      <c r="F4" s="30" t="s">
        <v>146</v>
      </c>
      <c r="G4" s="30" t="s">
        <v>147</v>
      </c>
      <c r="H4" s="30" t="s">
        <v>148</v>
      </c>
      <c r="I4" s="30" t="s">
        <v>149</v>
      </c>
      <c r="J4" s="30" t="s">
        <v>14</v>
      </c>
      <c r="K4" s="30" t="s">
        <v>150</v>
      </c>
      <c r="L4" s="64" t="s">
        <v>42</v>
      </c>
      <c r="M4" s="64" t="s">
        <v>151</v>
      </c>
      <c r="N4" s="64" t="s">
        <v>101</v>
      </c>
      <c r="P4" s="22" t="s">
        <v>141</v>
      </c>
      <c r="Q4" s="22" t="s">
        <v>142</v>
      </c>
      <c r="R4" s="38" t="s">
        <v>143</v>
      </c>
      <c r="S4" s="38" t="s">
        <v>144</v>
      </c>
      <c r="T4" s="38" t="s">
        <v>145</v>
      </c>
      <c r="U4" s="38" t="s">
        <v>146</v>
      </c>
      <c r="V4" s="38" t="s">
        <v>147</v>
      </c>
      <c r="W4" s="38" t="s">
        <v>148</v>
      </c>
      <c r="X4" s="38" t="s">
        <v>149</v>
      </c>
      <c r="Y4" s="38" t="s">
        <v>14</v>
      </c>
      <c r="Z4" s="64"/>
      <c r="AB4" s="30" t="s">
        <v>101</v>
      </c>
      <c r="AC4" s="64" t="s">
        <v>152</v>
      </c>
      <c r="AD4" s="64" t="s">
        <v>153</v>
      </c>
      <c r="AG4" s="219"/>
      <c r="AH4" s="219"/>
      <c r="AI4" s="219"/>
    </row>
    <row r="5" spans="1:35" x14ac:dyDescent="0.25">
      <c r="A5" s="217"/>
      <c r="B5" s="218"/>
      <c r="C5" s="30"/>
      <c r="D5" s="30" t="s">
        <v>154</v>
      </c>
      <c r="E5" s="30"/>
      <c r="F5" s="30"/>
      <c r="G5" s="30"/>
      <c r="H5" s="30"/>
      <c r="I5" s="30"/>
      <c r="J5" s="30"/>
      <c r="K5" s="30"/>
      <c r="L5" s="64"/>
      <c r="M5" s="64"/>
      <c r="N5" s="64"/>
      <c r="P5" s="22"/>
      <c r="Q5" s="22"/>
      <c r="R5" s="38"/>
      <c r="S5" s="38"/>
      <c r="T5" s="38"/>
      <c r="U5" s="38"/>
      <c r="V5" s="38"/>
      <c r="W5" s="38"/>
      <c r="X5" s="38"/>
      <c r="Y5" s="38"/>
      <c r="AB5" s="30"/>
      <c r="AC5" s="64"/>
      <c r="AD5" s="64"/>
      <c r="AG5" s="219"/>
      <c r="AH5" s="219"/>
      <c r="AI5" s="219"/>
    </row>
    <row r="6" spans="1:35" x14ac:dyDescent="0.25">
      <c r="A6" s="217">
        <v>2007</v>
      </c>
      <c r="B6" s="218">
        <v>1</v>
      </c>
      <c r="C6" s="220">
        <v>4283865.5259999996</v>
      </c>
      <c r="D6" s="220">
        <v>3889291.6689999998</v>
      </c>
      <c r="E6" s="220">
        <v>344474.32</v>
      </c>
      <c r="F6" s="220">
        <v>35661.510999999999</v>
      </c>
      <c r="G6" s="220">
        <v>1569.347</v>
      </c>
      <c r="H6" s="220">
        <v>310.8</v>
      </c>
      <c r="I6" s="220">
        <v>113714.43700000001</v>
      </c>
      <c r="J6" s="221">
        <f t="shared" ref="J6:J69" si="0">SUM(C6:I6)</f>
        <v>8668887.6099999994</v>
      </c>
      <c r="K6" s="221">
        <f>SUM(C6:D6)</f>
        <v>8173157.1949999994</v>
      </c>
      <c r="L6" s="221">
        <v>8668887.6099999994</v>
      </c>
      <c r="M6" s="221">
        <f t="shared" ref="M6:M69" si="1">+J6-L6</f>
        <v>0</v>
      </c>
      <c r="N6" s="221">
        <v>8457601</v>
      </c>
      <c r="P6" s="222">
        <v>2007</v>
      </c>
      <c r="Q6" s="218">
        <v>1</v>
      </c>
      <c r="R6" s="221">
        <f t="shared" ref="R6:X21" si="2">+C6</f>
        <v>4283865.5259999996</v>
      </c>
      <c r="S6" s="221">
        <f t="shared" si="2"/>
        <v>3889291.6689999998</v>
      </c>
      <c r="T6" s="221">
        <f t="shared" si="2"/>
        <v>344474.32</v>
      </c>
      <c r="U6" s="221">
        <f t="shared" si="2"/>
        <v>35661.510999999999</v>
      </c>
      <c r="V6" s="221">
        <f t="shared" si="2"/>
        <v>1569.347</v>
      </c>
      <c r="W6" s="221">
        <f t="shared" si="2"/>
        <v>310.8</v>
      </c>
      <c r="X6" s="221">
        <f t="shared" si="2"/>
        <v>113714.43700000001</v>
      </c>
      <c r="Y6" s="221">
        <f t="shared" ref="Y6:Y69" si="3">SUM(R6:X6)</f>
        <v>8668887.6099999994</v>
      </c>
      <c r="Z6" s="221"/>
      <c r="AA6" s="221">
        <f t="shared" ref="AA6:AA69" si="4">+Y6-L6</f>
        <v>0</v>
      </c>
      <c r="AB6" s="221"/>
      <c r="AC6" s="223">
        <f>+C6/$K6</f>
        <v>0.52413839888222047</v>
      </c>
      <c r="AD6" s="223">
        <f>+D6/$K6</f>
        <v>0.47586160111777959</v>
      </c>
    </row>
    <row r="7" spans="1:35" x14ac:dyDescent="0.25">
      <c r="A7" s="217">
        <v>2007</v>
      </c>
      <c r="B7" s="218">
        <v>2</v>
      </c>
      <c r="C7" s="220">
        <v>3726114.3119999999</v>
      </c>
      <c r="D7" s="220">
        <v>3358951.9809999997</v>
      </c>
      <c r="E7" s="220">
        <v>316357.43599999999</v>
      </c>
      <c r="F7" s="220">
        <v>36794.046000000002</v>
      </c>
      <c r="G7" s="220">
        <v>4151.3689999999997</v>
      </c>
      <c r="H7" s="220">
        <v>15741.25</v>
      </c>
      <c r="I7" s="220">
        <v>116536.7</v>
      </c>
      <c r="J7" s="221">
        <f t="shared" si="0"/>
        <v>7574647.0939999996</v>
      </c>
      <c r="K7" s="221">
        <f t="shared" ref="K7:K70" si="5">SUM(C7:D7)</f>
        <v>7085066.2929999996</v>
      </c>
      <c r="L7" s="221">
        <v>7574647.0939999996</v>
      </c>
      <c r="M7" s="221">
        <f t="shared" si="1"/>
        <v>0</v>
      </c>
      <c r="N7" s="221">
        <v>7476205</v>
      </c>
      <c r="P7" s="222">
        <v>2007</v>
      </c>
      <c r="Q7" s="218">
        <v>2</v>
      </c>
      <c r="R7" s="221">
        <f t="shared" si="2"/>
        <v>3726114.3119999999</v>
      </c>
      <c r="S7" s="221">
        <f t="shared" si="2"/>
        <v>3358951.9809999997</v>
      </c>
      <c r="T7" s="221">
        <f t="shared" si="2"/>
        <v>316357.43599999999</v>
      </c>
      <c r="U7" s="221">
        <f t="shared" si="2"/>
        <v>36794.046000000002</v>
      </c>
      <c r="V7" s="221">
        <f t="shared" si="2"/>
        <v>4151.3689999999997</v>
      </c>
      <c r="W7" s="221">
        <f t="shared" si="2"/>
        <v>15741.25</v>
      </c>
      <c r="X7" s="221">
        <f t="shared" si="2"/>
        <v>116536.7</v>
      </c>
      <c r="Y7" s="221">
        <f t="shared" si="3"/>
        <v>7574647.0939999996</v>
      </c>
      <c r="Z7" s="221"/>
      <c r="AA7" s="221">
        <f t="shared" si="4"/>
        <v>0</v>
      </c>
      <c r="AB7" s="221"/>
      <c r="AC7" s="223">
        <f t="shared" ref="AC7:AD22" si="6">+C7/$K7</f>
        <v>0.52591100180408712</v>
      </c>
      <c r="AD7" s="223">
        <f t="shared" si="6"/>
        <v>0.47408899819591283</v>
      </c>
    </row>
    <row r="8" spans="1:35" x14ac:dyDescent="0.25">
      <c r="A8" s="217">
        <v>2007</v>
      </c>
      <c r="B8" s="218">
        <v>3</v>
      </c>
      <c r="C8" s="220">
        <v>3644338.4289999995</v>
      </c>
      <c r="D8" s="220">
        <v>3366379.86</v>
      </c>
      <c r="E8" s="220">
        <v>319781.07499999995</v>
      </c>
      <c r="F8" s="220">
        <v>35828</v>
      </c>
      <c r="G8" s="220">
        <v>8233.5109999999986</v>
      </c>
      <c r="H8" s="220">
        <v>7274.05</v>
      </c>
      <c r="I8" s="220">
        <v>109955.97900000001</v>
      </c>
      <c r="J8" s="221">
        <f t="shared" si="0"/>
        <v>7491790.9039999992</v>
      </c>
      <c r="K8" s="221">
        <f t="shared" si="5"/>
        <v>7010718.2889999989</v>
      </c>
      <c r="L8" s="221">
        <v>7491790.9039999992</v>
      </c>
      <c r="M8" s="221">
        <f t="shared" si="1"/>
        <v>0</v>
      </c>
      <c r="N8" s="221">
        <v>8426529</v>
      </c>
      <c r="P8" s="222">
        <v>2007</v>
      </c>
      <c r="Q8" s="218">
        <v>3</v>
      </c>
      <c r="R8" s="221">
        <f t="shared" si="2"/>
        <v>3644338.4289999995</v>
      </c>
      <c r="S8" s="221">
        <f t="shared" si="2"/>
        <v>3366379.86</v>
      </c>
      <c r="T8" s="221">
        <f t="shared" si="2"/>
        <v>319781.07499999995</v>
      </c>
      <c r="U8" s="221">
        <f t="shared" si="2"/>
        <v>35828</v>
      </c>
      <c r="V8" s="221">
        <f t="shared" si="2"/>
        <v>8233.5109999999986</v>
      </c>
      <c r="W8" s="221">
        <f t="shared" si="2"/>
        <v>7274.05</v>
      </c>
      <c r="X8" s="221">
        <f t="shared" si="2"/>
        <v>109955.97900000001</v>
      </c>
      <c r="Y8" s="221">
        <f t="shared" si="3"/>
        <v>7491790.9039999992</v>
      </c>
      <c r="Z8" s="221"/>
      <c r="AA8" s="221">
        <f t="shared" si="4"/>
        <v>0</v>
      </c>
      <c r="AB8" s="221"/>
      <c r="AC8" s="223">
        <f t="shared" si="6"/>
        <v>0.51982382956651707</v>
      </c>
      <c r="AD8" s="223">
        <f t="shared" si="6"/>
        <v>0.48017617043348299</v>
      </c>
    </row>
    <row r="9" spans="1:35" x14ac:dyDescent="0.25">
      <c r="A9" s="217">
        <v>2007</v>
      </c>
      <c r="B9" s="218">
        <v>4</v>
      </c>
      <c r="C9" s="220">
        <v>3702030.8249999997</v>
      </c>
      <c r="D9" s="220">
        <v>3446103.6720000003</v>
      </c>
      <c r="E9" s="220">
        <v>284804.84600000002</v>
      </c>
      <c r="F9" s="220">
        <v>36343.536</v>
      </c>
      <c r="G9" s="220">
        <v>4607.8759999999993</v>
      </c>
      <c r="H9" s="220">
        <v>7349.65</v>
      </c>
      <c r="I9" s="220">
        <v>123247.755</v>
      </c>
      <c r="J9" s="221">
        <f t="shared" si="0"/>
        <v>7604488.1600000001</v>
      </c>
      <c r="K9" s="221">
        <f t="shared" si="5"/>
        <v>7148134.4969999995</v>
      </c>
      <c r="L9" s="221">
        <v>7604488.1600000001</v>
      </c>
      <c r="M9" s="221">
        <f t="shared" si="1"/>
        <v>0</v>
      </c>
      <c r="N9" s="221">
        <v>8774734</v>
      </c>
      <c r="P9" s="222">
        <v>2007</v>
      </c>
      <c r="Q9" s="218">
        <v>4</v>
      </c>
      <c r="R9" s="221">
        <f t="shared" si="2"/>
        <v>3702030.8249999997</v>
      </c>
      <c r="S9" s="221">
        <f t="shared" si="2"/>
        <v>3446103.6720000003</v>
      </c>
      <c r="T9" s="221">
        <f t="shared" si="2"/>
        <v>284804.84600000002</v>
      </c>
      <c r="U9" s="221">
        <f t="shared" si="2"/>
        <v>36343.536</v>
      </c>
      <c r="V9" s="221">
        <f t="shared" si="2"/>
        <v>4607.8759999999993</v>
      </c>
      <c r="W9" s="221">
        <f t="shared" si="2"/>
        <v>7349.65</v>
      </c>
      <c r="X9" s="221">
        <f t="shared" si="2"/>
        <v>123247.755</v>
      </c>
      <c r="Y9" s="221">
        <f t="shared" si="3"/>
        <v>7604488.1600000001</v>
      </c>
      <c r="Z9" s="221"/>
      <c r="AA9" s="221">
        <f t="shared" si="4"/>
        <v>0</v>
      </c>
      <c r="AB9" s="221"/>
      <c r="AC9" s="223">
        <f t="shared" si="6"/>
        <v>0.5179016744234044</v>
      </c>
      <c r="AD9" s="223">
        <f t="shared" si="6"/>
        <v>0.4820983255765956</v>
      </c>
    </row>
    <row r="10" spans="1:35" x14ac:dyDescent="0.25">
      <c r="A10" s="217">
        <v>2007</v>
      </c>
      <c r="B10" s="218">
        <v>5</v>
      </c>
      <c r="C10" s="220">
        <v>4204168.2120000003</v>
      </c>
      <c r="D10" s="220">
        <v>3666601.801</v>
      </c>
      <c r="E10" s="220">
        <v>330014.663</v>
      </c>
      <c r="F10" s="220">
        <v>36121.490999999995</v>
      </c>
      <c r="G10" s="220">
        <v>4457.2569999999996</v>
      </c>
      <c r="H10" s="220">
        <v>8074.85</v>
      </c>
      <c r="I10" s="220">
        <v>126848.993</v>
      </c>
      <c r="J10" s="221">
        <f t="shared" si="0"/>
        <v>8376287.267</v>
      </c>
      <c r="K10" s="221">
        <f t="shared" si="5"/>
        <v>7870770.0130000003</v>
      </c>
      <c r="L10" s="221">
        <v>8376287.267</v>
      </c>
      <c r="M10" s="221">
        <f t="shared" si="1"/>
        <v>0</v>
      </c>
      <c r="N10" s="221">
        <v>9318740</v>
      </c>
      <c r="P10" s="222">
        <v>2007</v>
      </c>
      <c r="Q10" s="218">
        <v>5</v>
      </c>
      <c r="R10" s="221">
        <f t="shared" si="2"/>
        <v>4204168.2120000003</v>
      </c>
      <c r="S10" s="221">
        <f t="shared" si="2"/>
        <v>3666601.801</v>
      </c>
      <c r="T10" s="221">
        <f t="shared" si="2"/>
        <v>330014.663</v>
      </c>
      <c r="U10" s="221">
        <f t="shared" si="2"/>
        <v>36121.490999999995</v>
      </c>
      <c r="V10" s="221">
        <f t="shared" si="2"/>
        <v>4457.2569999999996</v>
      </c>
      <c r="W10" s="221">
        <f t="shared" si="2"/>
        <v>8074.85</v>
      </c>
      <c r="X10" s="221">
        <f t="shared" si="2"/>
        <v>126848.993</v>
      </c>
      <c r="Y10" s="221">
        <f t="shared" si="3"/>
        <v>8376287.267</v>
      </c>
      <c r="Z10" s="221"/>
      <c r="AA10" s="221">
        <f>+Y10-L10</f>
        <v>0</v>
      </c>
      <c r="AB10" s="221"/>
      <c r="AC10" s="223">
        <f t="shared" si="6"/>
        <v>0.53414954382557944</v>
      </c>
      <c r="AD10" s="223">
        <f t="shared" si="6"/>
        <v>0.46585045617442056</v>
      </c>
    </row>
    <row r="11" spans="1:35" x14ac:dyDescent="0.25">
      <c r="A11" s="217">
        <v>2007</v>
      </c>
      <c r="B11" s="218">
        <v>6</v>
      </c>
      <c r="C11" s="220">
        <v>4813296.4349999996</v>
      </c>
      <c r="D11" s="220">
        <v>3900150.548</v>
      </c>
      <c r="E11" s="220">
        <v>324125.57399999996</v>
      </c>
      <c r="F11" s="220">
        <v>36709.942999999999</v>
      </c>
      <c r="G11" s="220">
        <v>4447.0870000000004</v>
      </c>
      <c r="H11" s="220">
        <v>7939.75</v>
      </c>
      <c r="I11" s="220">
        <v>131848.356</v>
      </c>
      <c r="J11" s="221">
        <f t="shared" si="0"/>
        <v>9218517.6929999981</v>
      </c>
      <c r="K11" s="221">
        <f t="shared" si="5"/>
        <v>8713446.9829999991</v>
      </c>
      <c r="L11" s="221">
        <v>9218517.6929999981</v>
      </c>
      <c r="M11" s="221">
        <f t="shared" si="1"/>
        <v>0</v>
      </c>
      <c r="N11" s="221">
        <v>10592821</v>
      </c>
      <c r="P11" s="222">
        <v>2007</v>
      </c>
      <c r="Q11" s="218">
        <v>6</v>
      </c>
      <c r="R11" s="221">
        <f t="shared" si="2"/>
        <v>4813296.4349999996</v>
      </c>
      <c r="S11" s="221">
        <f t="shared" si="2"/>
        <v>3900150.548</v>
      </c>
      <c r="T11" s="221">
        <f t="shared" si="2"/>
        <v>324125.57399999996</v>
      </c>
      <c r="U11" s="221">
        <f t="shared" si="2"/>
        <v>36709.942999999999</v>
      </c>
      <c r="V11" s="221">
        <f t="shared" si="2"/>
        <v>4447.0870000000004</v>
      </c>
      <c r="W11" s="221">
        <f t="shared" si="2"/>
        <v>7939.75</v>
      </c>
      <c r="X11" s="221">
        <f t="shared" si="2"/>
        <v>131848.356</v>
      </c>
      <c r="Y11" s="221">
        <f t="shared" si="3"/>
        <v>9218517.6929999981</v>
      </c>
      <c r="Z11" s="221"/>
      <c r="AA11" s="221">
        <f t="shared" si="4"/>
        <v>0</v>
      </c>
      <c r="AB11" s="221"/>
      <c r="AC11" s="223">
        <f t="shared" si="6"/>
        <v>0.55239865972568347</v>
      </c>
      <c r="AD11" s="223">
        <f t="shared" si="6"/>
        <v>0.44760134027431658</v>
      </c>
    </row>
    <row r="12" spans="1:35" x14ac:dyDescent="0.25">
      <c r="A12" s="217">
        <v>2007</v>
      </c>
      <c r="B12" s="218">
        <v>7</v>
      </c>
      <c r="C12" s="220">
        <v>5633379.0650000004</v>
      </c>
      <c r="D12" s="220">
        <v>4149936.1439999999</v>
      </c>
      <c r="E12" s="220">
        <v>318366.03500000003</v>
      </c>
      <c r="F12" s="220">
        <v>36530.919000000002</v>
      </c>
      <c r="G12" s="220">
        <v>4874.0350000000008</v>
      </c>
      <c r="H12" s="220">
        <v>7780.01</v>
      </c>
      <c r="I12" s="220">
        <v>132017.62899999999</v>
      </c>
      <c r="J12" s="221">
        <f t="shared" si="0"/>
        <v>10282883.837000001</v>
      </c>
      <c r="K12" s="221">
        <f t="shared" si="5"/>
        <v>9783315.2090000007</v>
      </c>
      <c r="L12" s="221">
        <v>10282883.837000001</v>
      </c>
      <c r="M12" s="221">
        <f t="shared" si="1"/>
        <v>0</v>
      </c>
      <c r="N12" s="221">
        <v>10979151</v>
      </c>
      <c r="P12" s="222">
        <v>2007</v>
      </c>
      <c r="Q12" s="218">
        <v>7</v>
      </c>
      <c r="R12" s="221">
        <f t="shared" si="2"/>
        <v>5633379.0650000004</v>
      </c>
      <c r="S12" s="221">
        <f t="shared" si="2"/>
        <v>4149936.1439999999</v>
      </c>
      <c r="T12" s="221">
        <f t="shared" si="2"/>
        <v>318366.03500000003</v>
      </c>
      <c r="U12" s="221">
        <f t="shared" si="2"/>
        <v>36530.919000000002</v>
      </c>
      <c r="V12" s="221">
        <f t="shared" si="2"/>
        <v>4874.0350000000008</v>
      </c>
      <c r="W12" s="221">
        <f t="shared" si="2"/>
        <v>7780.01</v>
      </c>
      <c r="X12" s="221">
        <f t="shared" si="2"/>
        <v>132017.62899999999</v>
      </c>
      <c r="Y12" s="221">
        <f t="shared" si="3"/>
        <v>10282883.837000001</v>
      </c>
      <c r="Z12" s="221"/>
      <c r="AA12" s="221">
        <f t="shared" si="4"/>
        <v>0</v>
      </c>
      <c r="AB12" s="221"/>
      <c r="AC12" s="223">
        <f t="shared" si="6"/>
        <v>0.5758149405037738</v>
      </c>
      <c r="AD12" s="223">
        <f t="shared" si="6"/>
        <v>0.4241850594962262</v>
      </c>
    </row>
    <row r="13" spans="1:35" x14ac:dyDescent="0.25">
      <c r="A13" s="217">
        <v>2007</v>
      </c>
      <c r="B13" s="218">
        <v>8</v>
      </c>
      <c r="C13" s="220">
        <v>5741023.9110000003</v>
      </c>
      <c r="D13" s="220">
        <v>4138312.537</v>
      </c>
      <c r="E13" s="220">
        <v>296754.91600000003</v>
      </c>
      <c r="F13" s="220">
        <v>35002.255000000005</v>
      </c>
      <c r="G13" s="220">
        <v>4682.37</v>
      </c>
      <c r="H13" s="220">
        <v>7626.85</v>
      </c>
      <c r="I13" s="220">
        <v>148378.54199999999</v>
      </c>
      <c r="J13" s="221">
        <f t="shared" si="0"/>
        <v>10371781.380999999</v>
      </c>
      <c r="K13" s="221">
        <f t="shared" si="5"/>
        <v>9879336.4480000008</v>
      </c>
      <c r="L13" s="221">
        <v>10371781.380999999</v>
      </c>
      <c r="M13" s="221">
        <f t="shared" si="1"/>
        <v>0</v>
      </c>
      <c r="N13" s="221">
        <v>11978003</v>
      </c>
      <c r="P13" s="222">
        <v>2007</v>
      </c>
      <c r="Q13" s="218">
        <v>8</v>
      </c>
      <c r="R13" s="221">
        <f t="shared" si="2"/>
        <v>5741023.9110000003</v>
      </c>
      <c r="S13" s="221">
        <f t="shared" si="2"/>
        <v>4138312.537</v>
      </c>
      <c r="T13" s="221">
        <f t="shared" si="2"/>
        <v>296754.91600000003</v>
      </c>
      <c r="U13" s="221">
        <f t="shared" si="2"/>
        <v>35002.255000000005</v>
      </c>
      <c r="V13" s="221">
        <f t="shared" si="2"/>
        <v>4682.37</v>
      </c>
      <c r="W13" s="221">
        <f t="shared" si="2"/>
        <v>7626.85</v>
      </c>
      <c r="X13" s="221">
        <f t="shared" si="2"/>
        <v>148378.54199999999</v>
      </c>
      <c r="Y13" s="221">
        <f t="shared" si="3"/>
        <v>10371781.380999999</v>
      </c>
      <c r="Z13" s="221"/>
      <c r="AA13" s="221">
        <f t="shared" si="4"/>
        <v>0</v>
      </c>
      <c r="AB13" s="221"/>
      <c r="AC13" s="223">
        <f t="shared" si="6"/>
        <v>0.58111432293230869</v>
      </c>
      <c r="AD13" s="223">
        <f t="shared" si="6"/>
        <v>0.4188856770676912</v>
      </c>
    </row>
    <row r="14" spans="1:35" x14ac:dyDescent="0.25">
      <c r="A14" s="217">
        <v>2007</v>
      </c>
      <c r="B14" s="218">
        <v>9</v>
      </c>
      <c r="C14" s="220">
        <v>6003705.1710000001</v>
      </c>
      <c r="D14" s="220">
        <v>4318784.96</v>
      </c>
      <c r="E14" s="220">
        <v>322443.554</v>
      </c>
      <c r="F14" s="220">
        <v>38598.074000000001</v>
      </c>
      <c r="G14" s="220">
        <v>5012.7300000000005</v>
      </c>
      <c r="H14" s="220">
        <v>7620.2</v>
      </c>
      <c r="I14" s="220">
        <v>152185.139</v>
      </c>
      <c r="J14" s="221">
        <f t="shared" si="0"/>
        <v>10848349.828</v>
      </c>
      <c r="K14" s="221">
        <f t="shared" si="5"/>
        <v>10322490.131000001</v>
      </c>
      <c r="L14" s="221">
        <v>10848349.828</v>
      </c>
      <c r="M14" s="221">
        <f t="shared" si="1"/>
        <v>0</v>
      </c>
      <c r="N14" s="221">
        <v>11283134</v>
      </c>
      <c r="P14" s="222">
        <v>2007</v>
      </c>
      <c r="Q14" s="218">
        <v>9</v>
      </c>
      <c r="R14" s="221">
        <f t="shared" si="2"/>
        <v>6003705.1710000001</v>
      </c>
      <c r="S14" s="221">
        <f t="shared" si="2"/>
        <v>4318784.96</v>
      </c>
      <c r="T14" s="221">
        <f t="shared" si="2"/>
        <v>322443.554</v>
      </c>
      <c r="U14" s="221">
        <f t="shared" si="2"/>
        <v>38598.074000000001</v>
      </c>
      <c r="V14" s="221">
        <f t="shared" si="2"/>
        <v>5012.7300000000005</v>
      </c>
      <c r="W14" s="221">
        <f t="shared" si="2"/>
        <v>7620.2</v>
      </c>
      <c r="X14" s="221">
        <f t="shared" si="2"/>
        <v>152185.139</v>
      </c>
      <c r="Y14" s="221">
        <f t="shared" si="3"/>
        <v>10848349.828</v>
      </c>
      <c r="Z14" s="221"/>
      <c r="AA14" s="221">
        <f t="shared" si="4"/>
        <v>0</v>
      </c>
      <c r="AB14" s="221"/>
      <c r="AC14" s="223">
        <f t="shared" si="6"/>
        <v>0.58161403835785364</v>
      </c>
      <c r="AD14" s="223">
        <f t="shared" si="6"/>
        <v>0.41838596164214631</v>
      </c>
    </row>
    <row r="15" spans="1:35" x14ac:dyDescent="0.25">
      <c r="A15" s="217">
        <v>2007</v>
      </c>
      <c r="B15" s="218">
        <v>10</v>
      </c>
      <c r="C15" s="220">
        <v>5088978.9399999995</v>
      </c>
      <c r="D15" s="220">
        <v>4092780.0279999999</v>
      </c>
      <c r="E15" s="220">
        <v>323853.28999999998</v>
      </c>
      <c r="F15" s="220">
        <v>36140.720999999998</v>
      </c>
      <c r="G15" s="220">
        <v>4832.6540000000005</v>
      </c>
      <c r="H15" s="220">
        <v>7228.2</v>
      </c>
      <c r="I15" s="220">
        <v>536.904</v>
      </c>
      <c r="J15" s="221">
        <f t="shared" si="0"/>
        <v>9554350.736999996</v>
      </c>
      <c r="K15" s="221">
        <f t="shared" si="5"/>
        <v>9181758.9679999985</v>
      </c>
      <c r="L15" s="221">
        <v>9554350.736999996</v>
      </c>
      <c r="M15" s="221">
        <f t="shared" si="1"/>
        <v>0</v>
      </c>
      <c r="N15" s="221">
        <v>10293316</v>
      </c>
      <c r="P15" s="222">
        <v>2007</v>
      </c>
      <c r="Q15" s="218">
        <v>10</v>
      </c>
      <c r="R15" s="221">
        <f t="shared" si="2"/>
        <v>5088978.9399999995</v>
      </c>
      <c r="S15" s="221">
        <f t="shared" si="2"/>
        <v>4092780.0279999999</v>
      </c>
      <c r="T15" s="221">
        <f t="shared" si="2"/>
        <v>323853.28999999998</v>
      </c>
      <c r="U15" s="221">
        <f t="shared" si="2"/>
        <v>36140.720999999998</v>
      </c>
      <c r="V15" s="221">
        <f t="shared" si="2"/>
        <v>4832.6540000000005</v>
      </c>
      <c r="W15" s="221">
        <f t="shared" si="2"/>
        <v>7228.2</v>
      </c>
      <c r="X15" s="221">
        <f t="shared" si="2"/>
        <v>536.904</v>
      </c>
      <c r="Y15" s="221">
        <f t="shared" si="3"/>
        <v>9554350.736999996</v>
      </c>
      <c r="Z15" s="221"/>
      <c r="AA15" s="221">
        <f t="shared" si="4"/>
        <v>0</v>
      </c>
      <c r="AB15" s="221"/>
      <c r="AC15" s="223">
        <f t="shared" si="6"/>
        <v>0.55424880545611821</v>
      </c>
      <c r="AD15" s="223">
        <f t="shared" si="6"/>
        <v>0.44575119454388196</v>
      </c>
    </row>
    <row r="16" spans="1:35" x14ac:dyDescent="0.25">
      <c r="A16" s="217">
        <v>2007</v>
      </c>
      <c r="B16" s="218">
        <v>11</v>
      </c>
      <c r="C16" s="220">
        <v>4284518.3550000004</v>
      </c>
      <c r="D16" s="220">
        <v>3823862.6849999996</v>
      </c>
      <c r="E16" s="220">
        <v>302601.91399999999</v>
      </c>
      <c r="F16" s="220">
        <v>37161.622000000003</v>
      </c>
      <c r="G16" s="220">
        <v>4376.9669999999996</v>
      </c>
      <c r="H16" s="220">
        <v>7009.1</v>
      </c>
      <c r="I16" s="220">
        <v>273541.13699999999</v>
      </c>
      <c r="J16" s="221">
        <f t="shared" si="0"/>
        <v>8733071.7799999993</v>
      </c>
      <c r="K16" s="221">
        <f t="shared" si="5"/>
        <v>8108381.04</v>
      </c>
      <c r="L16" s="221">
        <v>8733071.7799999993</v>
      </c>
      <c r="M16" s="221">
        <f t="shared" si="1"/>
        <v>0</v>
      </c>
      <c r="N16" s="221">
        <v>8434259</v>
      </c>
      <c r="P16" s="222">
        <v>2007</v>
      </c>
      <c r="Q16" s="218">
        <v>11</v>
      </c>
      <c r="R16" s="221">
        <f t="shared" si="2"/>
        <v>4284518.3550000004</v>
      </c>
      <c r="S16" s="221">
        <f t="shared" si="2"/>
        <v>3823862.6849999996</v>
      </c>
      <c r="T16" s="221">
        <f t="shared" si="2"/>
        <v>302601.91399999999</v>
      </c>
      <c r="U16" s="221">
        <f t="shared" si="2"/>
        <v>37161.622000000003</v>
      </c>
      <c r="V16" s="221">
        <f t="shared" si="2"/>
        <v>4376.9669999999996</v>
      </c>
      <c r="W16" s="221">
        <f t="shared" si="2"/>
        <v>7009.1</v>
      </c>
      <c r="X16" s="221">
        <f t="shared" si="2"/>
        <v>273541.13699999999</v>
      </c>
      <c r="Y16" s="221">
        <f t="shared" si="3"/>
        <v>8733071.7799999993</v>
      </c>
      <c r="Z16" s="221"/>
      <c r="AA16" s="221">
        <f t="shared" si="4"/>
        <v>0</v>
      </c>
      <c r="AB16" s="221"/>
      <c r="AC16" s="223">
        <f t="shared" si="6"/>
        <v>0.52840614345376158</v>
      </c>
      <c r="AD16" s="223">
        <f t="shared" si="6"/>
        <v>0.47159385654623842</v>
      </c>
    </row>
    <row r="17" spans="1:30" x14ac:dyDescent="0.25">
      <c r="A17" s="217">
        <v>2007</v>
      </c>
      <c r="B17" s="218">
        <v>12</v>
      </c>
      <c r="C17" s="220">
        <v>4013036.8620000002</v>
      </c>
      <c r="D17" s="220">
        <v>3769685.6070000003</v>
      </c>
      <c r="E17" s="220">
        <v>290880.734</v>
      </c>
      <c r="F17" s="220">
        <v>35999.500999999997</v>
      </c>
      <c r="G17" s="220">
        <v>1567.3719999999998</v>
      </c>
      <c r="H17" s="220">
        <v>7487.55</v>
      </c>
      <c r="I17" s="220">
        <v>70215.232999999993</v>
      </c>
      <c r="J17" s="221">
        <f t="shared" si="0"/>
        <v>8188872.8590000011</v>
      </c>
      <c r="K17" s="221">
        <f t="shared" si="5"/>
        <v>7782722.4690000005</v>
      </c>
      <c r="L17" s="221">
        <v>8188872.8590000011</v>
      </c>
      <c r="M17" s="221">
        <f t="shared" si="1"/>
        <v>0</v>
      </c>
      <c r="N17" s="221">
        <v>8300094</v>
      </c>
      <c r="P17" s="222">
        <v>2007</v>
      </c>
      <c r="Q17" s="218">
        <v>12</v>
      </c>
      <c r="R17" s="221">
        <f t="shared" si="2"/>
        <v>4013036.8620000002</v>
      </c>
      <c r="S17" s="221">
        <f t="shared" si="2"/>
        <v>3769685.6070000003</v>
      </c>
      <c r="T17" s="221">
        <f t="shared" si="2"/>
        <v>290880.734</v>
      </c>
      <c r="U17" s="221">
        <f t="shared" si="2"/>
        <v>35999.500999999997</v>
      </c>
      <c r="V17" s="221">
        <f t="shared" si="2"/>
        <v>1567.3719999999998</v>
      </c>
      <c r="W17" s="221">
        <f t="shared" si="2"/>
        <v>7487.55</v>
      </c>
      <c r="X17" s="221">
        <f t="shared" si="2"/>
        <v>70215.232999999993</v>
      </c>
      <c r="Y17" s="221">
        <f t="shared" si="3"/>
        <v>8188872.8590000011</v>
      </c>
      <c r="Z17" s="221"/>
      <c r="AA17" s="221">
        <f t="shared" si="4"/>
        <v>0</v>
      </c>
      <c r="AB17" s="221"/>
      <c r="AC17" s="223">
        <f t="shared" si="6"/>
        <v>0.51563406995234073</v>
      </c>
      <c r="AD17" s="223">
        <f t="shared" si="6"/>
        <v>0.48436593004765927</v>
      </c>
    </row>
    <row r="18" spans="1:30" x14ac:dyDescent="0.25">
      <c r="A18" s="217">
        <v>2008</v>
      </c>
      <c r="B18" s="218">
        <v>1</v>
      </c>
      <c r="C18" s="220">
        <v>4234067.5429999996</v>
      </c>
      <c r="D18" s="220">
        <v>3783449.1209999993</v>
      </c>
      <c r="E18" s="220">
        <v>332838.06800000003</v>
      </c>
      <c r="F18" s="220">
        <v>36110.541000000005</v>
      </c>
      <c r="G18" s="220">
        <v>5750.3109999999997</v>
      </c>
      <c r="H18" s="220">
        <v>7557.55</v>
      </c>
      <c r="I18" s="220">
        <v>70977.112999999998</v>
      </c>
      <c r="J18" s="221">
        <f t="shared" si="0"/>
        <v>8470750.2469999995</v>
      </c>
      <c r="K18" s="221">
        <f>SUM(C18:D18)</f>
        <v>8017516.6639999989</v>
      </c>
      <c r="L18" s="221">
        <v>8470750.2469999995</v>
      </c>
      <c r="M18" s="221">
        <f t="shared" si="1"/>
        <v>0</v>
      </c>
      <c r="N18" s="221">
        <v>8158564</v>
      </c>
      <c r="O18" s="221"/>
      <c r="P18" s="222">
        <v>2008</v>
      </c>
      <c r="Q18" s="218">
        <v>1</v>
      </c>
      <c r="R18" s="221">
        <f t="shared" si="2"/>
        <v>4234067.5429999996</v>
      </c>
      <c r="S18" s="221">
        <f t="shared" si="2"/>
        <v>3783449.1209999993</v>
      </c>
      <c r="T18" s="221">
        <f t="shared" si="2"/>
        <v>332838.06800000003</v>
      </c>
      <c r="U18" s="221">
        <f t="shared" si="2"/>
        <v>36110.541000000005</v>
      </c>
      <c r="V18" s="221">
        <f t="shared" si="2"/>
        <v>5750.3109999999997</v>
      </c>
      <c r="W18" s="221">
        <f t="shared" si="2"/>
        <v>7557.55</v>
      </c>
      <c r="X18" s="221">
        <f t="shared" si="2"/>
        <v>70977.112999999998</v>
      </c>
      <c r="Y18" s="221">
        <f>SUM(R18:X18)</f>
        <v>8470750.2469999995</v>
      </c>
      <c r="Z18" s="221"/>
      <c r="AA18" s="221">
        <f t="shared" si="4"/>
        <v>0</v>
      </c>
      <c r="AB18" s="221"/>
      <c r="AC18" s="223">
        <f t="shared" si="6"/>
        <v>0.52810211945198393</v>
      </c>
      <c r="AD18" s="223">
        <f t="shared" si="6"/>
        <v>0.47189788054801601</v>
      </c>
    </row>
    <row r="19" spans="1:30" x14ac:dyDescent="0.25">
      <c r="A19" s="217">
        <v>2008</v>
      </c>
      <c r="B19" s="218">
        <v>2</v>
      </c>
      <c r="C19" s="220">
        <v>3604218.0830000001</v>
      </c>
      <c r="D19" s="220">
        <v>3491303.9850000003</v>
      </c>
      <c r="E19" s="220">
        <v>317151.71300000005</v>
      </c>
      <c r="F19" s="220">
        <v>31206.652999999998</v>
      </c>
      <c r="G19" s="220">
        <v>3526.2839999999997</v>
      </c>
      <c r="H19" s="220">
        <v>6694.8</v>
      </c>
      <c r="I19" s="220">
        <v>70732.137000000002</v>
      </c>
      <c r="J19" s="221">
        <f t="shared" si="0"/>
        <v>7524833.6550000003</v>
      </c>
      <c r="K19" s="221">
        <f t="shared" si="5"/>
        <v>7095522.068</v>
      </c>
      <c r="L19" s="221">
        <v>7524833.6550000003</v>
      </c>
      <c r="M19" s="221">
        <f t="shared" si="1"/>
        <v>0</v>
      </c>
      <c r="N19" s="221">
        <v>7896972</v>
      </c>
      <c r="O19" s="221"/>
      <c r="P19" s="222">
        <v>2008</v>
      </c>
      <c r="Q19" s="218">
        <v>2</v>
      </c>
      <c r="R19" s="221">
        <f t="shared" si="2"/>
        <v>3604218.0830000001</v>
      </c>
      <c r="S19" s="221">
        <f t="shared" si="2"/>
        <v>3491303.9850000003</v>
      </c>
      <c r="T19" s="221">
        <f t="shared" si="2"/>
        <v>317151.71300000005</v>
      </c>
      <c r="U19" s="221">
        <f t="shared" si="2"/>
        <v>31206.652999999998</v>
      </c>
      <c r="V19" s="221">
        <f t="shared" si="2"/>
        <v>3526.2839999999997</v>
      </c>
      <c r="W19" s="221">
        <f t="shared" si="2"/>
        <v>6694.8</v>
      </c>
      <c r="X19" s="221">
        <f t="shared" si="2"/>
        <v>70732.137000000002</v>
      </c>
      <c r="Y19" s="221">
        <f t="shared" si="3"/>
        <v>7524833.6550000003</v>
      </c>
      <c r="Z19" s="221"/>
      <c r="AA19" s="221">
        <f t="shared" si="4"/>
        <v>0</v>
      </c>
      <c r="AB19" s="221"/>
      <c r="AC19" s="223">
        <f t="shared" si="6"/>
        <v>0.50795671530000797</v>
      </c>
      <c r="AD19" s="223">
        <f t="shared" si="6"/>
        <v>0.49204328469999203</v>
      </c>
    </row>
    <row r="20" spans="1:30" x14ac:dyDescent="0.25">
      <c r="A20" s="217">
        <v>2008</v>
      </c>
      <c r="B20" s="218">
        <v>3</v>
      </c>
      <c r="C20" s="220">
        <v>3598528.1470000003</v>
      </c>
      <c r="D20" s="220">
        <v>3442605.1940000001</v>
      </c>
      <c r="E20" s="220">
        <v>282856.576</v>
      </c>
      <c r="F20" s="220">
        <v>37033.506000000001</v>
      </c>
      <c r="G20" s="220">
        <v>3601.8820000000001</v>
      </c>
      <c r="H20" s="220">
        <v>6300</v>
      </c>
      <c r="I20" s="220">
        <v>75434.78</v>
      </c>
      <c r="J20" s="221">
        <f t="shared" si="0"/>
        <v>7446360.0850000009</v>
      </c>
      <c r="K20" s="221">
        <f t="shared" si="5"/>
        <v>7041133.341</v>
      </c>
      <c r="L20" s="221">
        <v>7446360.0850000009</v>
      </c>
      <c r="M20" s="221">
        <f t="shared" si="1"/>
        <v>0</v>
      </c>
      <c r="N20" s="221">
        <v>8325921</v>
      </c>
      <c r="O20" s="221"/>
      <c r="P20" s="222">
        <v>2008</v>
      </c>
      <c r="Q20" s="218">
        <v>3</v>
      </c>
      <c r="R20" s="221">
        <f t="shared" si="2"/>
        <v>3598528.1470000003</v>
      </c>
      <c r="S20" s="221">
        <f t="shared" si="2"/>
        <v>3442605.1940000001</v>
      </c>
      <c r="T20" s="221">
        <f t="shared" si="2"/>
        <v>282856.576</v>
      </c>
      <c r="U20" s="221">
        <f t="shared" si="2"/>
        <v>37033.506000000001</v>
      </c>
      <c r="V20" s="221">
        <f t="shared" si="2"/>
        <v>3601.8820000000001</v>
      </c>
      <c r="W20" s="221">
        <f t="shared" si="2"/>
        <v>6300</v>
      </c>
      <c r="X20" s="221">
        <f t="shared" si="2"/>
        <v>75434.78</v>
      </c>
      <c r="Y20" s="221">
        <f t="shared" si="3"/>
        <v>7446360.0850000009</v>
      </c>
      <c r="Z20" s="221"/>
      <c r="AA20" s="221">
        <f t="shared" si="4"/>
        <v>0</v>
      </c>
      <c r="AB20" s="221"/>
      <c r="AC20" s="223">
        <f t="shared" si="6"/>
        <v>0.51107229088334916</v>
      </c>
      <c r="AD20" s="223">
        <f t="shared" si="6"/>
        <v>0.4889277091166509</v>
      </c>
    </row>
    <row r="21" spans="1:30" x14ac:dyDescent="0.25">
      <c r="A21" s="217">
        <v>2008</v>
      </c>
      <c r="B21" s="218">
        <v>4</v>
      </c>
      <c r="C21" s="220">
        <v>3779246.6199999996</v>
      </c>
      <c r="D21" s="220">
        <v>3509770.7960000001</v>
      </c>
      <c r="E21" s="220">
        <v>296408.24100000004</v>
      </c>
      <c r="F21" s="220">
        <v>32584.448999999997</v>
      </c>
      <c r="G21" s="220">
        <v>3497.6409999999996</v>
      </c>
      <c r="H21" s="220">
        <v>6711.25</v>
      </c>
      <c r="I21" s="220">
        <v>83930.119000000006</v>
      </c>
      <c r="J21" s="221">
        <f t="shared" si="0"/>
        <v>7712149.1159999995</v>
      </c>
      <c r="K21" s="221">
        <f t="shared" si="5"/>
        <v>7289017.4159999993</v>
      </c>
      <c r="L21" s="221">
        <v>7712149.1159999995</v>
      </c>
      <c r="M21" s="221">
        <f t="shared" si="1"/>
        <v>0</v>
      </c>
      <c r="N21" s="221">
        <v>8619990</v>
      </c>
      <c r="O21" s="221"/>
      <c r="P21" s="222">
        <v>2008</v>
      </c>
      <c r="Q21" s="218">
        <v>4</v>
      </c>
      <c r="R21" s="221">
        <f t="shared" si="2"/>
        <v>3779246.6199999996</v>
      </c>
      <c r="S21" s="221">
        <f t="shared" si="2"/>
        <v>3509770.7960000001</v>
      </c>
      <c r="T21" s="221">
        <f t="shared" si="2"/>
        <v>296408.24100000004</v>
      </c>
      <c r="U21" s="221">
        <f t="shared" si="2"/>
        <v>32584.448999999997</v>
      </c>
      <c r="V21" s="221">
        <f t="shared" si="2"/>
        <v>3497.6409999999996</v>
      </c>
      <c r="W21" s="221">
        <f t="shared" si="2"/>
        <v>6711.25</v>
      </c>
      <c r="X21" s="221">
        <f t="shared" si="2"/>
        <v>83930.119000000006</v>
      </c>
      <c r="Y21" s="221">
        <f t="shared" si="3"/>
        <v>7712149.1159999995</v>
      </c>
      <c r="Z21" s="221"/>
      <c r="AA21" s="221">
        <f t="shared" si="4"/>
        <v>0</v>
      </c>
      <c r="AB21" s="221"/>
      <c r="AC21" s="223">
        <f t="shared" si="6"/>
        <v>0.51848505831584912</v>
      </c>
      <c r="AD21" s="223">
        <f t="shared" si="6"/>
        <v>0.48151494168415093</v>
      </c>
    </row>
    <row r="22" spans="1:30" x14ac:dyDescent="0.25">
      <c r="A22" s="217">
        <v>2008</v>
      </c>
      <c r="B22" s="218">
        <v>5</v>
      </c>
      <c r="C22" s="220">
        <v>4283254.5109999999</v>
      </c>
      <c r="D22" s="220">
        <v>3717189.9610000001</v>
      </c>
      <c r="E22" s="220">
        <v>292755.94500000001</v>
      </c>
      <c r="F22" s="220">
        <v>34399.455999999998</v>
      </c>
      <c r="G22" s="220">
        <v>3486.6559999999999</v>
      </c>
      <c r="H22" s="220">
        <v>6382.95</v>
      </c>
      <c r="I22" s="220">
        <v>82919.672999999995</v>
      </c>
      <c r="J22" s="221">
        <f t="shared" si="0"/>
        <v>8420389.1520000007</v>
      </c>
      <c r="K22" s="221">
        <f t="shared" si="5"/>
        <v>8000444.4720000001</v>
      </c>
      <c r="L22" s="221">
        <v>8420389.1520000007</v>
      </c>
      <c r="M22" s="221">
        <f t="shared" si="1"/>
        <v>0</v>
      </c>
      <c r="N22" s="221">
        <v>10292599</v>
      </c>
      <c r="O22" s="221"/>
      <c r="P22" s="222">
        <v>2008</v>
      </c>
      <c r="Q22" s="218">
        <v>5</v>
      </c>
      <c r="R22" s="221">
        <f t="shared" ref="R22:X37" si="7">+C22</f>
        <v>4283254.5109999999</v>
      </c>
      <c r="S22" s="221">
        <f t="shared" si="7"/>
        <v>3717189.9610000001</v>
      </c>
      <c r="T22" s="221">
        <f t="shared" si="7"/>
        <v>292755.94500000001</v>
      </c>
      <c r="U22" s="221">
        <f t="shared" si="7"/>
        <v>34399.455999999998</v>
      </c>
      <c r="V22" s="221">
        <f t="shared" si="7"/>
        <v>3486.6559999999999</v>
      </c>
      <c r="W22" s="221">
        <f t="shared" si="7"/>
        <v>6382.95</v>
      </c>
      <c r="X22" s="221">
        <f t="shared" si="7"/>
        <v>82919.672999999995</v>
      </c>
      <c r="Y22" s="221">
        <f t="shared" si="3"/>
        <v>8420389.1520000007</v>
      </c>
      <c r="Z22" s="221"/>
      <c r="AA22" s="221">
        <f t="shared" si="4"/>
        <v>0</v>
      </c>
      <c r="AB22" s="221"/>
      <c r="AC22" s="223">
        <f t="shared" si="6"/>
        <v>0.53537706886043113</v>
      </c>
      <c r="AD22" s="223">
        <f t="shared" si="6"/>
        <v>0.46462293113956882</v>
      </c>
    </row>
    <row r="23" spans="1:30" x14ac:dyDescent="0.25">
      <c r="A23" s="217">
        <v>2008</v>
      </c>
      <c r="B23" s="218">
        <v>6</v>
      </c>
      <c r="C23" s="220">
        <v>5282804.8379999995</v>
      </c>
      <c r="D23" s="220">
        <v>4108255.0940000005</v>
      </c>
      <c r="E23" s="220">
        <v>323010.78099999996</v>
      </c>
      <c r="F23" s="220">
        <v>35669.650999999998</v>
      </c>
      <c r="G23" s="220">
        <v>3342.0810000000001</v>
      </c>
      <c r="H23" s="220">
        <v>6832.35</v>
      </c>
      <c r="I23" s="220">
        <v>94216.115999999995</v>
      </c>
      <c r="J23" s="221">
        <f t="shared" si="0"/>
        <v>9854130.9110000003</v>
      </c>
      <c r="K23" s="221">
        <f t="shared" si="5"/>
        <v>9391059.932</v>
      </c>
      <c r="L23" s="221">
        <v>9854130.9110000003</v>
      </c>
      <c r="M23" s="221">
        <f t="shared" si="1"/>
        <v>0</v>
      </c>
      <c r="N23" s="221">
        <v>10508760</v>
      </c>
      <c r="O23" s="221"/>
      <c r="P23" s="222">
        <v>2008</v>
      </c>
      <c r="Q23" s="218">
        <v>6</v>
      </c>
      <c r="R23" s="221">
        <f t="shared" si="7"/>
        <v>5282804.8379999995</v>
      </c>
      <c r="S23" s="221">
        <f t="shared" si="7"/>
        <v>4108255.0940000005</v>
      </c>
      <c r="T23" s="221">
        <f t="shared" si="7"/>
        <v>323010.78099999996</v>
      </c>
      <c r="U23" s="221">
        <f t="shared" si="7"/>
        <v>35669.650999999998</v>
      </c>
      <c r="V23" s="221">
        <f t="shared" si="7"/>
        <v>3342.0810000000001</v>
      </c>
      <c r="W23" s="221">
        <f t="shared" si="7"/>
        <v>6832.35</v>
      </c>
      <c r="X23" s="221">
        <f t="shared" si="7"/>
        <v>94216.115999999995</v>
      </c>
      <c r="Y23" s="221">
        <f t="shared" si="3"/>
        <v>9854130.9110000003</v>
      </c>
      <c r="Z23" s="221"/>
      <c r="AA23" s="221">
        <f t="shared" si="4"/>
        <v>0</v>
      </c>
      <c r="AB23" s="221"/>
      <c r="AC23" s="223">
        <f t="shared" ref="AC23:AD27" si="8">+C23/$K23</f>
        <v>0.56253552594195066</v>
      </c>
      <c r="AD23" s="223">
        <f t="shared" si="8"/>
        <v>0.43746447405804934</v>
      </c>
    </row>
    <row r="24" spans="1:30" x14ac:dyDescent="0.25">
      <c r="A24" s="217">
        <v>2008</v>
      </c>
      <c r="B24" s="218">
        <v>7</v>
      </c>
      <c r="C24" s="220">
        <v>5301896.2829999998</v>
      </c>
      <c r="D24" s="220">
        <v>4103113.0700000003</v>
      </c>
      <c r="E24" s="220">
        <v>308289.89900000003</v>
      </c>
      <c r="F24" s="220">
        <v>34632.569000000003</v>
      </c>
      <c r="G24" s="220">
        <v>2394.2660000000001</v>
      </c>
      <c r="H24" s="220">
        <v>7157.85</v>
      </c>
      <c r="I24" s="220">
        <v>95495.267000000007</v>
      </c>
      <c r="J24" s="221">
        <f t="shared" si="0"/>
        <v>9852979.2040000018</v>
      </c>
      <c r="K24" s="221">
        <f t="shared" si="5"/>
        <v>9405009.3530000001</v>
      </c>
      <c r="L24" s="221">
        <v>9852979</v>
      </c>
      <c r="M24" s="221">
        <f t="shared" si="1"/>
        <v>0.20400000177323818</v>
      </c>
      <c r="N24" s="221">
        <v>10745283</v>
      </c>
      <c r="O24" s="221"/>
      <c r="P24" s="222">
        <v>2008</v>
      </c>
      <c r="Q24" s="218">
        <v>7</v>
      </c>
      <c r="R24" s="221">
        <f t="shared" si="7"/>
        <v>5301896.2829999998</v>
      </c>
      <c r="S24" s="221">
        <f t="shared" si="7"/>
        <v>4103113.0700000003</v>
      </c>
      <c r="T24" s="221">
        <f t="shared" si="7"/>
        <v>308289.89900000003</v>
      </c>
      <c r="U24" s="221">
        <f t="shared" si="7"/>
        <v>34632.569000000003</v>
      </c>
      <c r="V24" s="221">
        <f t="shared" si="7"/>
        <v>2394.2660000000001</v>
      </c>
      <c r="W24" s="221">
        <f t="shared" si="7"/>
        <v>7157.85</v>
      </c>
      <c r="X24" s="221">
        <f t="shared" si="7"/>
        <v>95495.267000000007</v>
      </c>
      <c r="Y24" s="221">
        <f t="shared" si="3"/>
        <v>9852979.2040000018</v>
      </c>
      <c r="Z24" s="221"/>
      <c r="AA24" s="221">
        <f t="shared" si="4"/>
        <v>0.20400000177323818</v>
      </c>
      <c r="AB24" s="221"/>
      <c r="AC24" s="223">
        <f t="shared" si="8"/>
        <v>0.56373110158670992</v>
      </c>
      <c r="AD24" s="223">
        <f t="shared" si="8"/>
        <v>0.43626889841329008</v>
      </c>
    </row>
    <row r="25" spans="1:30" s="227" customFormat="1" x14ac:dyDescent="0.25">
      <c r="A25" s="217">
        <v>2008</v>
      </c>
      <c r="B25" s="224">
        <v>8</v>
      </c>
      <c r="C25" s="220">
        <v>5331470.6049999995</v>
      </c>
      <c r="D25" s="220">
        <v>4016555.7649999997</v>
      </c>
      <c r="E25" s="220">
        <v>280429.54499999998</v>
      </c>
      <c r="F25" s="220">
        <v>35471.712</v>
      </c>
      <c r="G25" s="220">
        <v>2229.4699999999998</v>
      </c>
      <c r="H25" s="220">
        <v>6761.65</v>
      </c>
      <c r="I25" s="220">
        <v>97640.126000000004</v>
      </c>
      <c r="J25" s="225">
        <f t="shared" si="0"/>
        <v>9770558.8729999997</v>
      </c>
      <c r="K25" s="221">
        <f t="shared" si="5"/>
        <v>9348026.3699999992</v>
      </c>
      <c r="L25" s="221">
        <v>9770559</v>
      </c>
      <c r="M25" s="225">
        <f>+J25-L25</f>
        <v>-0.12700000032782555</v>
      </c>
      <c r="N25" s="221">
        <v>11090020</v>
      </c>
      <c r="O25" s="221"/>
      <c r="P25" s="226">
        <v>2008</v>
      </c>
      <c r="Q25" s="224">
        <v>8</v>
      </c>
      <c r="R25" s="225">
        <f>+C25</f>
        <v>5331470.6049999995</v>
      </c>
      <c r="S25" s="225">
        <f t="shared" si="7"/>
        <v>4016555.7649999997</v>
      </c>
      <c r="T25" s="225">
        <f t="shared" si="7"/>
        <v>280429.54499999998</v>
      </c>
      <c r="U25" s="225">
        <f t="shared" si="7"/>
        <v>35471.712</v>
      </c>
      <c r="V25" s="225">
        <f t="shared" si="7"/>
        <v>2229.4699999999998</v>
      </c>
      <c r="W25" s="225">
        <f t="shared" si="7"/>
        <v>6761.65</v>
      </c>
      <c r="X25" s="225">
        <f t="shared" si="7"/>
        <v>97640.126000000004</v>
      </c>
      <c r="Y25" s="225">
        <f t="shared" si="3"/>
        <v>9770558.8729999997</v>
      </c>
      <c r="Z25" s="225"/>
      <c r="AA25" s="225">
        <f t="shared" si="4"/>
        <v>-0.12700000032782555</v>
      </c>
      <c r="AB25" s="225"/>
      <c r="AC25" s="223">
        <f t="shared" si="8"/>
        <v>0.57033114734356494</v>
      </c>
      <c r="AD25" s="223">
        <f t="shared" si="8"/>
        <v>0.42966885265643512</v>
      </c>
    </row>
    <row r="26" spans="1:30" s="227" customFormat="1" x14ac:dyDescent="0.25">
      <c r="A26" s="217">
        <v>2008</v>
      </c>
      <c r="B26" s="224">
        <v>9</v>
      </c>
      <c r="C26" s="220">
        <v>5632132.7520000003</v>
      </c>
      <c r="D26" s="220">
        <v>4261070.784</v>
      </c>
      <c r="E26" s="220">
        <v>300915.848</v>
      </c>
      <c r="F26" s="220">
        <v>35448.928</v>
      </c>
      <c r="G26" s="220">
        <v>2461.7090000000003</v>
      </c>
      <c r="H26" s="220">
        <v>6862.8</v>
      </c>
      <c r="I26" s="220">
        <v>97219.453999999998</v>
      </c>
      <c r="J26" s="225">
        <f>SUM(C26:I26)</f>
        <v>10336112.275</v>
      </c>
      <c r="K26" s="221">
        <f t="shared" si="5"/>
        <v>9893203.5360000003</v>
      </c>
      <c r="L26" s="221">
        <v>10336112</v>
      </c>
      <c r="M26" s="225">
        <f t="shared" si="1"/>
        <v>0.27500000037252903</v>
      </c>
      <c r="N26" s="221">
        <v>10640369</v>
      </c>
      <c r="O26" s="221"/>
      <c r="P26" s="226">
        <v>2008</v>
      </c>
      <c r="Q26" s="224">
        <v>9</v>
      </c>
      <c r="R26" s="225">
        <f>+C26</f>
        <v>5632132.7520000003</v>
      </c>
      <c r="S26" s="225">
        <f t="shared" si="7"/>
        <v>4261070.784</v>
      </c>
      <c r="T26" s="225">
        <f t="shared" si="7"/>
        <v>300915.848</v>
      </c>
      <c r="U26" s="225">
        <f t="shared" si="7"/>
        <v>35448.928</v>
      </c>
      <c r="V26" s="225">
        <f t="shared" si="7"/>
        <v>2461.7090000000003</v>
      </c>
      <c r="W26" s="225">
        <f t="shared" si="7"/>
        <v>6862.8</v>
      </c>
      <c r="X26" s="225">
        <f t="shared" si="7"/>
        <v>97219.453999999998</v>
      </c>
      <c r="Y26" s="225">
        <f t="shared" si="3"/>
        <v>10336112.275</v>
      </c>
      <c r="Z26" s="225"/>
      <c r="AA26" s="225">
        <f t="shared" si="4"/>
        <v>0.27500000037252903</v>
      </c>
      <c r="AB26" s="225"/>
      <c r="AC26" s="223">
        <f t="shared" si="8"/>
        <v>0.56929312446726155</v>
      </c>
      <c r="AD26" s="223">
        <f t="shared" si="8"/>
        <v>0.43070687553273845</v>
      </c>
    </row>
    <row r="27" spans="1:30" s="227" customFormat="1" x14ac:dyDescent="0.25">
      <c r="A27" s="217">
        <v>2008</v>
      </c>
      <c r="B27" s="224">
        <v>10</v>
      </c>
      <c r="C27" s="220">
        <v>4805004.6639999999</v>
      </c>
      <c r="D27" s="220">
        <v>3926048.3160000001</v>
      </c>
      <c r="E27" s="220">
        <v>288124.20499999996</v>
      </c>
      <c r="F27" s="220">
        <v>37888.816000000006</v>
      </c>
      <c r="G27" s="220">
        <v>2465.0360000000001</v>
      </c>
      <c r="H27" s="220">
        <v>6661.55</v>
      </c>
      <c r="I27" s="220">
        <v>84714.517000000007</v>
      </c>
      <c r="J27" s="225">
        <f t="shared" si="0"/>
        <v>9150907.1040000021</v>
      </c>
      <c r="K27" s="221">
        <f t="shared" si="5"/>
        <v>8731052.9800000004</v>
      </c>
      <c r="L27" s="221">
        <v>9150907</v>
      </c>
      <c r="M27" s="225">
        <f>+J27-L27</f>
        <v>0.10400000214576721</v>
      </c>
      <c r="N27" s="221">
        <v>9367637</v>
      </c>
      <c r="O27" s="221"/>
      <c r="P27" s="226">
        <v>2008</v>
      </c>
      <c r="Q27" s="224">
        <v>10</v>
      </c>
      <c r="R27" s="225">
        <f>+C27</f>
        <v>4805004.6639999999</v>
      </c>
      <c r="S27" s="225">
        <f t="shared" si="7"/>
        <v>3926048.3160000001</v>
      </c>
      <c r="T27" s="225">
        <f t="shared" si="7"/>
        <v>288124.20499999996</v>
      </c>
      <c r="U27" s="225">
        <f t="shared" si="7"/>
        <v>37888.816000000006</v>
      </c>
      <c r="V27" s="225">
        <f t="shared" si="7"/>
        <v>2465.0360000000001</v>
      </c>
      <c r="W27" s="225">
        <f t="shared" si="7"/>
        <v>6661.55</v>
      </c>
      <c r="X27" s="225">
        <f t="shared" si="7"/>
        <v>84714.517000000007</v>
      </c>
      <c r="Y27" s="225">
        <f t="shared" si="3"/>
        <v>9150907.1040000021</v>
      </c>
      <c r="Z27" s="225"/>
      <c r="AA27" s="225">
        <f>+Y27-L27</f>
        <v>0.10400000214576721</v>
      </c>
      <c r="AB27" s="225"/>
      <c r="AC27" s="223">
        <f t="shared" si="8"/>
        <v>0.55033507126880354</v>
      </c>
      <c r="AD27" s="223">
        <f t="shared" si="8"/>
        <v>0.4496649287311964</v>
      </c>
    </row>
    <row r="28" spans="1:30" x14ac:dyDescent="0.25">
      <c r="A28" s="217">
        <v>2008</v>
      </c>
      <c r="B28" s="218">
        <v>11</v>
      </c>
      <c r="C28" s="220">
        <v>3672851.443</v>
      </c>
      <c r="D28" s="220">
        <v>3580327.432</v>
      </c>
      <c r="E28" s="220">
        <v>275330.60599999997</v>
      </c>
      <c r="F28" s="220">
        <v>36155.986999999994</v>
      </c>
      <c r="G28" s="220">
        <v>2280.2079999999996</v>
      </c>
      <c r="H28" s="220">
        <v>6729.8</v>
      </c>
      <c r="I28" s="220">
        <v>77558.36</v>
      </c>
      <c r="J28" s="221">
        <f t="shared" si="0"/>
        <v>7651233.8359999992</v>
      </c>
      <c r="K28" s="221">
        <f t="shared" si="5"/>
        <v>7253178.875</v>
      </c>
      <c r="L28" s="221">
        <v>7651233.8359999992</v>
      </c>
      <c r="M28" s="221">
        <f>+J28-L28</f>
        <v>0</v>
      </c>
      <c r="N28" s="221">
        <v>7648144</v>
      </c>
      <c r="O28" s="221"/>
      <c r="P28" s="222">
        <v>2008</v>
      </c>
      <c r="Q28" s="218">
        <v>11</v>
      </c>
      <c r="R28" s="221">
        <f>+C28-($M28*AC28)</f>
        <v>3672851.443</v>
      </c>
      <c r="S28" s="221">
        <f>+D28-($M28*AD28)</f>
        <v>3580327.432</v>
      </c>
      <c r="T28" s="221">
        <f>+E28</f>
        <v>275330.60599999997</v>
      </c>
      <c r="U28" s="221">
        <f>+F28</f>
        <v>36155.986999999994</v>
      </c>
      <c r="V28" s="221">
        <f t="shared" si="7"/>
        <v>2280.2079999999996</v>
      </c>
      <c r="W28" s="221">
        <f t="shared" si="7"/>
        <v>6729.8</v>
      </c>
      <c r="X28" s="221">
        <f t="shared" si="7"/>
        <v>77558.36</v>
      </c>
      <c r="Y28" s="221">
        <f t="shared" si="3"/>
        <v>7651233.8359999992</v>
      </c>
      <c r="Z28" s="221"/>
      <c r="AA28" s="221">
        <f t="shared" si="4"/>
        <v>0</v>
      </c>
      <c r="AB28" s="221"/>
      <c r="AC28" s="223">
        <f>+C28/$K28</f>
        <v>0.50637816966839932</v>
      </c>
      <c r="AD28" s="223">
        <f>+D28/$K28</f>
        <v>0.49362183033160062</v>
      </c>
    </row>
    <row r="29" spans="1:30" s="227" customFormat="1" x14ac:dyDescent="0.25">
      <c r="A29" s="217">
        <v>2008</v>
      </c>
      <c r="B29" s="224">
        <v>12</v>
      </c>
      <c r="C29" s="220">
        <v>3703339.3190000001</v>
      </c>
      <c r="D29" s="220">
        <v>3621740.1220000004</v>
      </c>
      <c r="E29" s="220">
        <v>289108.89399999997</v>
      </c>
      <c r="F29" s="220">
        <v>36251.615000000005</v>
      </c>
      <c r="G29" s="220">
        <v>2358.6170000000002</v>
      </c>
      <c r="H29" s="220">
        <v>6442.1</v>
      </c>
      <c r="I29" s="220">
        <v>62338.103000000003</v>
      </c>
      <c r="J29" s="225">
        <f t="shared" si="0"/>
        <v>7721578.7700000005</v>
      </c>
      <c r="K29" s="221">
        <f t="shared" si="5"/>
        <v>7325079.4410000006</v>
      </c>
      <c r="L29" s="221">
        <v>7721578.7700000005</v>
      </c>
      <c r="M29" s="225">
        <f t="shared" si="1"/>
        <v>0</v>
      </c>
      <c r="N29" s="221">
        <v>7806098</v>
      </c>
      <c r="O29" s="221"/>
      <c r="P29" s="226">
        <v>2008</v>
      </c>
      <c r="Q29" s="224">
        <v>12</v>
      </c>
      <c r="R29" s="221">
        <f t="shared" ref="R29:S73" si="9">+C29-($M29*AC29)</f>
        <v>3703339.3190000001</v>
      </c>
      <c r="S29" s="221">
        <f t="shared" si="9"/>
        <v>3621740.1220000004</v>
      </c>
      <c r="T29" s="225">
        <f>+E29</f>
        <v>289108.89399999997</v>
      </c>
      <c r="U29" s="225">
        <f>+F29</f>
        <v>36251.615000000005</v>
      </c>
      <c r="V29" s="225">
        <f t="shared" si="7"/>
        <v>2358.6170000000002</v>
      </c>
      <c r="W29" s="225">
        <f t="shared" si="7"/>
        <v>6442.1</v>
      </c>
      <c r="X29" s="225">
        <f t="shared" si="7"/>
        <v>62338.103000000003</v>
      </c>
      <c r="Y29" s="225">
        <f t="shared" si="3"/>
        <v>7721578.7700000005</v>
      </c>
      <c r="Z29" s="225"/>
      <c r="AA29" s="225">
        <f t="shared" si="4"/>
        <v>0</v>
      </c>
      <c r="AB29" s="225"/>
      <c r="AC29" s="223">
        <f>+C29/$K29</f>
        <v>0.5055698506519446</v>
      </c>
      <c r="AD29" s="223">
        <f>+D29/$K29</f>
        <v>0.4944301493480554</v>
      </c>
    </row>
    <row r="30" spans="1:30" x14ac:dyDescent="0.25">
      <c r="A30" s="217">
        <v>2009</v>
      </c>
      <c r="B30" s="217">
        <v>1</v>
      </c>
      <c r="C30" s="220">
        <v>3931714.5269999998</v>
      </c>
      <c r="D30" s="220">
        <v>3616795.4580000001</v>
      </c>
      <c r="E30" s="220">
        <v>289843.82200000004</v>
      </c>
      <c r="F30" s="220">
        <v>33389.081999999995</v>
      </c>
      <c r="G30" s="220">
        <v>2724.3240000000001</v>
      </c>
      <c r="H30" s="220">
        <v>6947.75</v>
      </c>
      <c r="I30" s="220">
        <v>67619.698999999993</v>
      </c>
      <c r="J30" s="225">
        <f>SUM(C30:I30)</f>
        <v>7949034.6619999995</v>
      </c>
      <c r="K30" s="221">
        <f t="shared" si="5"/>
        <v>7548509.9849999994</v>
      </c>
      <c r="L30" s="221">
        <v>7949034.6619999995</v>
      </c>
      <c r="M30" s="225">
        <f t="shared" si="1"/>
        <v>0</v>
      </c>
      <c r="N30" s="221">
        <v>8007278</v>
      </c>
      <c r="O30" s="221"/>
      <c r="P30" s="222">
        <f>+A30</f>
        <v>2009</v>
      </c>
      <c r="Q30" s="222">
        <f>+B30</f>
        <v>1</v>
      </c>
      <c r="R30" s="221">
        <f t="shared" si="9"/>
        <v>3931714.5269999998</v>
      </c>
      <c r="S30" s="221">
        <f>+D30-($M30*AD30)</f>
        <v>3616795.4580000001</v>
      </c>
      <c r="T30" s="225">
        <f t="shared" ref="T30:X73" si="10">+E30</f>
        <v>289843.82200000004</v>
      </c>
      <c r="U30" s="225">
        <f t="shared" si="10"/>
        <v>33389.081999999995</v>
      </c>
      <c r="V30" s="225">
        <f t="shared" si="7"/>
        <v>2724.3240000000001</v>
      </c>
      <c r="W30" s="225">
        <f t="shared" si="7"/>
        <v>6947.75</v>
      </c>
      <c r="X30" s="225">
        <f t="shared" si="7"/>
        <v>67619.698999999993</v>
      </c>
      <c r="Y30" s="225">
        <f t="shared" si="3"/>
        <v>7949034.6619999995</v>
      </c>
      <c r="Z30" s="221"/>
      <c r="AA30" s="225">
        <f t="shared" si="4"/>
        <v>0</v>
      </c>
      <c r="AB30" s="221"/>
      <c r="AC30" s="223">
        <f t="shared" ref="AC30:AD45" si="11">+C30/$K30</f>
        <v>0.52085968420428608</v>
      </c>
      <c r="AD30" s="223">
        <f t="shared" si="11"/>
        <v>0.47914031579571398</v>
      </c>
    </row>
    <row r="31" spans="1:30" x14ac:dyDescent="0.25">
      <c r="A31" s="217">
        <v>2009</v>
      </c>
      <c r="B31" s="217">
        <v>2</v>
      </c>
      <c r="C31" s="220">
        <v>3843118.9</v>
      </c>
      <c r="D31" s="220">
        <v>3244004.1589999995</v>
      </c>
      <c r="E31" s="220">
        <v>271299.56100000005</v>
      </c>
      <c r="F31" s="220">
        <v>37059.944999999992</v>
      </c>
      <c r="G31" s="220">
        <v>2337.509</v>
      </c>
      <c r="H31" s="220">
        <v>6121.85</v>
      </c>
      <c r="I31" s="220">
        <v>65388.196000000004</v>
      </c>
      <c r="J31" s="225">
        <f t="shared" si="0"/>
        <v>7469330.1199999992</v>
      </c>
      <c r="K31" s="221">
        <f t="shared" si="5"/>
        <v>7087123.0589999994</v>
      </c>
      <c r="L31" s="221">
        <v>7469330.1199999992</v>
      </c>
      <c r="M31" s="225">
        <f>+J31-L31</f>
        <v>0</v>
      </c>
      <c r="N31" s="221">
        <v>7235663</v>
      </c>
      <c r="O31" s="221"/>
      <c r="P31" s="222">
        <f t="shared" ref="P31:Q77" si="12">+A31</f>
        <v>2009</v>
      </c>
      <c r="Q31" s="222">
        <f t="shared" si="12"/>
        <v>2</v>
      </c>
      <c r="R31" s="221">
        <f t="shared" si="9"/>
        <v>3843118.9</v>
      </c>
      <c r="S31" s="221">
        <f>+D31-($M31*AD31)</f>
        <v>3244004.1589999995</v>
      </c>
      <c r="T31" s="225">
        <f t="shared" si="10"/>
        <v>271299.56100000005</v>
      </c>
      <c r="U31" s="225">
        <f t="shared" si="10"/>
        <v>37059.944999999992</v>
      </c>
      <c r="V31" s="225">
        <f t="shared" si="7"/>
        <v>2337.509</v>
      </c>
      <c r="W31" s="225">
        <f t="shared" si="7"/>
        <v>6121.85</v>
      </c>
      <c r="X31" s="225">
        <f t="shared" si="7"/>
        <v>65388.196000000004</v>
      </c>
      <c r="Y31" s="225">
        <f t="shared" si="3"/>
        <v>7469330.1199999992</v>
      </c>
      <c r="Z31" s="221"/>
      <c r="AA31" s="225">
        <f t="shared" si="4"/>
        <v>0</v>
      </c>
      <c r="AB31" s="221"/>
      <c r="AC31" s="223">
        <f t="shared" si="11"/>
        <v>0.54226783816313018</v>
      </c>
      <c r="AD31" s="223">
        <f t="shared" si="11"/>
        <v>0.45773216183686982</v>
      </c>
    </row>
    <row r="32" spans="1:30" x14ac:dyDescent="0.25">
      <c r="A32" s="217">
        <v>2009</v>
      </c>
      <c r="B32" s="217">
        <v>3</v>
      </c>
      <c r="C32" s="220">
        <v>3354308.1660000002</v>
      </c>
      <c r="D32" s="220">
        <v>3225893.5020000003</v>
      </c>
      <c r="E32" s="220">
        <v>254511.33499999999</v>
      </c>
      <c r="F32" s="220">
        <v>35879.706999999995</v>
      </c>
      <c r="G32" s="220">
        <v>2223.0859999999998</v>
      </c>
      <c r="H32" s="220">
        <v>6439.3</v>
      </c>
      <c r="I32" s="220">
        <v>71605.937999999995</v>
      </c>
      <c r="J32" s="225">
        <f t="shared" si="0"/>
        <v>6950861.0340000009</v>
      </c>
      <c r="K32" s="221">
        <f t="shared" si="5"/>
        <v>6580201.6680000005</v>
      </c>
      <c r="L32" s="221">
        <v>6950861.0340000009</v>
      </c>
      <c r="M32" s="225">
        <f t="shared" si="1"/>
        <v>0</v>
      </c>
      <c r="N32" s="221">
        <v>8009351</v>
      </c>
      <c r="O32" s="221"/>
      <c r="P32" s="222">
        <f t="shared" si="12"/>
        <v>2009</v>
      </c>
      <c r="Q32" s="222">
        <f t="shared" si="12"/>
        <v>3</v>
      </c>
      <c r="R32" s="221">
        <f t="shared" si="9"/>
        <v>3354308.1660000002</v>
      </c>
      <c r="S32" s="221">
        <f t="shared" si="9"/>
        <v>3225893.5020000003</v>
      </c>
      <c r="T32" s="225">
        <f t="shared" si="10"/>
        <v>254511.33499999999</v>
      </c>
      <c r="U32" s="225">
        <f t="shared" si="10"/>
        <v>35879.706999999995</v>
      </c>
      <c r="V32" s="225">
        <f t="shared" si="7"/>
        <v>2223.0859999999998</v>
      </c>
      <c r="W32" s="225">
        <f t="shared" si="7"/>
        <v>6439.3</v>
      </c>
      <c r="X32" s="225">
        <f t="shared" si="7"/>
        <v>71605.937999999995</v>
      </c>
      <c r="Y32" s="225">
        <f t="shared" si="3"/>
        <v>6950861.0340000009</v>
      </c>
      <c r="Z32" s="221"/>
      <c r="AA32" s="225">
        <f t="shared" si="4"/>
        <v>0</v>
      </c>
      <c r="AB32" s="221"/>
      <c r="AC32" s="223">
        <f t="shared" si="11"/>
        <v>0.50975765413273655</v>
      </c>
      <c r="AD32" s="223">
        <f t="shared" si="11"/>
        <v>0.49024234586726351</v>
      </c>
    </row>
    <row r="33" spans="1:30" x14ac:dyDescent="0.25">
      <c r="A33" s="217">
        <v>2009</v>
      </c>
      <c r="B33" s="217">
        <v>4</v>
      </c>
      <c r="C33" s="220">
        <v>3695347.1120000002</v>
      </c>
      <c r="D33" s="220">
        <v>3434498.5440000002</v>
      </c>
      <c r="E33" s="220">
        <v>264216.01</v>
      </c>
      <c r="F33" s="220">
        <v>32106.958000000006</v>
      </c>
      <c r="G33" s="220">
        <v>2111.444</v>
      </c>
      <c r="H33" s="220">
        <v>6235.95</v>
      </c>
      <c r="I33" s="220">
        <v>88997.535000000003</v>
      </c>
      <c r="J33" s="225">
        <f t="shared" si="0"/>
        <v>7523513.5530000003</v>
      </c>
      <c r="K33" s="221">
        <f t="shared" si="5"/>
        <v>7129845.6560000004</v>
      </c>
      <c r="L33" s="221">
        <v>7523513.5530000003</v>
      </c>
      <c r="M33" s="225">
        <f t="shared" si="1"/>
        <v>0</v>
      </c>
      <c r="N33" s="221">
        <v>8493145</v>
      </c>
      <c r="O33" s="221"/>
      <c r="P33" s="222">
        <f t="shared" si="12"/>
        <v>2009</v>
      </c>
      <c r="Q33" s="222">
        <f t="shared" si="12"/>
        <v>4</v>
      </c>
      <c r="R33" s="221">
        <f t="shared" si="9"/>
        <v>3695347.1120000002</v>
      </c>
      <c r="S33" s="221">
        <f t="shared" si="9"/>
        <v>3434498.5440000002</v>
      </c>
      <c r="T33" s="225">
        <f t="shared" si="10"/>
        <v>264216.01</v>
      </c>
      <c r="U33" s="225">
        <f t="shared" si="10"/>
        <v>32106.958000000006</v>
      </c>
      <c r="V33" s="225">
        <f t="shared" si="7"/>
        <v>2111.444</v>
      </c>
      <c r="W33" s="225">
        <f t="shared" si="7"/>
        <v>6235.95</v>
      </c>
      <c r="X33" s="225">
        <f t="shared" si="7"/>
        <v>88997.535000000003</v>
      </c>
      <c r="Y33" s="225">
        <f t="shared" si="3"/>
        <v>7523513.5530000003</v>
      </c>
      <c r="Z33" s="221"/>
      <c r="AA33" s="225">
        <f t="shared" si="4"/>
        <v>0</v>
      </c>
      <c r="AB33" s="221"/>
      <c r="AC33" s="223">
        <f t="shared" si="11"/>
        <v>0.51829272193153908</v>
      </c>
      <c r="AD33" s="223">
        <f t="shared" si="11"/>
        <v>0.48170727806846092</v>
      </c>
    </row>
    <row r="34" spans="1:30" x14ac:dyDescent="0.25">
      <c r="A34" s="217">
        <v>2009</v>
      </c>
      <c r="B34" s="217">
        <v>5</v>
      </c>
      <c r="C34" s="220">
        <v>4232803.7760000005</v>
      </c>
      <c r="D34" s="220">
        <v>3668648.872</v>
      </c>
      <c r="E34" s="220">
        <v>282419.92499999999</v>
      </c>
      <c r="F34" s="220">
        <v>37151.982000000004</v>
      </c>
      <c r="G34" s="220">
        <v>2171.4970000000003</v>
      </c>
      <c r="H34" s="220">
        <v>6382.95</v>
      </c>
      <c r="I34" s="220">
        <v>89939.281000000003</v>
      </c>
      <c r="J34" s="225">
        <f t="shared" si="0"/>
        <v>8319518.2830000008</v>
      </c>
      <c r="K34" s="221">
        <f t="shared" si="5"/>
        <v>7901452.648</v>
      </c>
      <c r="L34" s="221">
        <v>8319518.2830000008</v>
      </c>
      <c r="M34" s="225">
        <f t="shared" si="1"/>
        <v>0</v>
      </c>
      <c r="N34" s="221">
        <v>9656281</v>
      </c>
      <c r="O34" s="221"/>
      <c r="P34" s="222">
        <f t="shared" si="12"/>
        <v>2009</v>
      </c>
      <c r="Q34" s="222">
        <f t="shared" si="12"/>
        <v>5</v>
      </c>
      <c r="R34" s="221">
        <f t="shared" si="9"/>
        <v>4232803.7760000005</v>
      </c>
      <c r="S34" s="221">
        <f t="shared" si="9"/>
        <v>3668648.872</v>
      </c>
      <c r="T34" s="225">
        <f t="shared" si="10"/>
        <v>282419.92499999999</v>
      </c>
      <c r="U34" s="225">
        <f t="shared" si="10"/>
        <v>37151.982000000004</v>
      </c>
      <c r="V34" s="225">
        <f t="shared" si="7"/>
        <v>2171.4970000000003</v>
      </c>
      <c r="W34" s="225">
        <f t="shared" si="7"/>
        <v>6382.95</v>
      </c>
      <c r="X34" s="225">
        <f t="shared" si="7"/>
        <v>89939.281000000003</v>
      </c>
      <c r="Y34" s="225">
        <f t="shared" si="3"/>
        <v>8319518.2830000008</v>
      </c>
      <c r="Z34" s="221"/>
      <c r="AA34" s="225">
        <f t="shared" si="4"/>
        <v>0</v>
      </c>
      <c r="AB34" s="221"/>
      <c r="AC34" s="223">
        <f t="shared" si="11"/>
        <v>0.53569944218692489</v>
      </c>
      <c r="AD34" s="223">
        <f t="shared" si="11"/>
        <v>0.46430055781307517</v>
      </c>
    </row>
    <row r="35" spans="1:30" x14ac:dyDescent="0.25">
      <c r="A35" s="217">
        <v>2009</v>
      </c>
      <c r="B35" s="217">
        <v>6</v>
      </c>
      <c r="C35" s="220">
        <v>4857369.0460000001</v>
      </c>
      <c r="D35" s="220">
        <v>3921149.5989999995</v>
      </c>
      <c r="E35" s="220">
        <v>283242.13199999998</v>
      </c>
      <c r="F35" s="220">
        <v>35411.127</v>
      </c>
      <c r="G35" s="220">
        <v>4868.527000000001</v>
      </c>
      <c r="H35" s="220">
        <v>6609.75</v>
      </c>
      <c r="I35" s="220">
        <v>103439.674</v>
      </c>
      <c r="J35" s="225">
        <f t="shared" si="0"/>
        <v>9212089.8550000004</v>
      </c>
      <c r="K35" s="221">
        <f t="shared" si="5"/>
        <v>8778518.6449999996</v>
      </c>
      <c r="L35" s="221">
        <v>9212089.8550000004</v>
      </c>
      <c r="M35" s="225">
        <f t="shared" si="1"/>
        <v>0</v>
      </c>
      <c r="N35" s="221">
        <v>10367469</v>
      </c>
      <c r="O35" s="221"/>
      <c r="P35" s="222">
        <f t="shared" si="12"/>
        <v>2009</v>
      </c>
      <c r="Q35" s="222">
        <f t="shared" si="12"/>
        <v>6</v>
      </c>
      <c r="R35" s="221">
        <f t="shared" si="9"/>
        <v>4857369.0460000001</v>
      </c>
      <c r="S35" s="221">
        <f t="shared" si="9"/>
        <v>3921149.5989999995</v>
      </c>
      <c r="T35" s="225">
        <f t="shared" si="10"/>
        <v>283242.13199999998</v>
      </c>
      <c r="U35" s="225">
        <f t="shared" si="10"/>
        <v>35411.127</v>
      </c>
      <c r="V35" s="225">
        <f t="shared" si="7"/>
        <v>4868.527000000001</v>
      </c>
      <c r="W35" s="225">
        <f t="shared" si="7"/>
        <v>6609.75</v>
      </c>
      <c r="X35" s="225">
        <f t="shared" si="7"/>
        <v>103439.674</v>
      </c>
      <c r="Y35" s="225">
        <f t="shared" si="3"/>
        <v>9212089.8550000004</v>
      </c>
      <c r="Z35" s="221"/>
      <c r="AA35" s="225">
        <f t="shared" si="4"/>
        <v>0</v>
      </c>
      <c r="AB35" s="221"/>
      <c r="AC35" s="223">
        <f t="shared" si="11"/>
        <v>0.55332445511938655</v>
      </c>
      <c r="AD35" s="223">
        <f t="shared" si="11"/>
        <v>0.44667554488061345</v>
      </c>
    </row>
    <row r="36" spans="1:30" x14ac:dyDescent="0.25">
      <c r="A36" s="217">
        <v>2009</v>
      </c>
      <c r="B36" s="217">
        <v>7</v>
      </c>
      <c r="C36" s="220">
        <v>5575985.6209999993</v>
      </c>
      <c r="D36" s="220">
        <v>4116634.5729999999</v>
      </c>
      <c r="E36" s="220">
        <v>257991.49599999998</v>
      </c>
      <c r="F36" s="220">
        <v>36043.606999999996</v>
      </c>
      <c r="G36" s="220">
        <v>4809.1920000000009</v>
      </c>
      <c r="H36" s="220">
        <v>7192.85</v>
      </c>
      <c r="I36" s="220">
        <v>110511.06399999998</v>
      </c>
      <c r="J36" s="225">
        <f t="shared" si="0"/>
        <v>10109168.402999997</v>
      </c>
      <c r="K36" s="221">
        <f t="shared" si="5"/>
        <v>9692620.1939999983</v>
      </c>
      <c r="L36" s="221">
        <v>10109168.402999997</v>
      </c>
      <c r="M36" s="225">
        <f t="shared" si="1"/>
        <v>0</v>
      </c>
      <c r="N36" s="221">
        <v>11007925</v>
      </c>
      <c r="O36" s="221"/>
      <c r="P36" s="222">
        <f t="shared" si="12"/>
        <v>2009</v>
      </c>
      <c r="Q36" s="222">
        <f t="shared" si="12"/>
        <v>7</v>
      </c>
      <c r="R36" s="221">
        <f t="shared" si="9"/>
        <v>5575985.6209999993</v>
      </c>
      <c r="S36" s="221">
        <f t="shared" si="9"/>
        <v>4116634.5729999999</v>
      </c>
      <c r="T36" s="225">
        <f t="shared" si="10"/>
        <v>257991.49599999998</v>
      </c>
      <c r="U36" s="225">
        <f t="shared" si="10"/>
        <v>36043.606999999996</v>
      </c>
      <c r="V36" s="225">
        <f t="shared" si="7"/>
        <v>4809.1920000000009</v>
      </c>
      <c r="W36" s="225">
        <f t="shared" si="7"/>
        <v>7192.85</v>
      </c>
      <c r="X36" s="225">
        <f t="shared" si="7"/>
        <v>110511.06399999998</v>
      </c>
      <c r="Y36" s="225">
        <f t="shared" si="3"/>
        <v>10109168.402999997</v>
      </c>
      <c r="Z36" s="221"/>
      <c r="AA36" s="225">
        <f t="shared" si="4"/>
        <v>0</v>
      </c>
      <c r="AB36" s="221"/>
      <c r="AC36" s="223">
        <f t="shared" si="11"/>
        <v>0.57528155538908765</v>
      </c>
      <c r="AD36" s="223">
        <f t="shared" si="11"/>
        <v>0.42471844461091246</v>
      </c>
    </row>
    <row r="37" spans="1:30" x14ac:dyDescent="0.25">
      <c r="A37" s="217">
        <v>2009</v>
      </c>
      <c r="B37" s="217">
        <v>8</v>
      </c>
      <c r="C37" s="220">
        <v>5525885.1899999995</v>
      </c>
      <c r="D37" s="220">
        <v>4037452.7439999999</v>
      </c>
      <c r="E37" s="220">
        <v>269213.11300000001</v>
      </c>
      <c r="F37" s="220">
        <v>34779.288999999997</v>
      </c>
      <c r="G37" s="220">
        <v>2934.6059999999998</v>
      </c>
      <c r="H37" s="220">
        <v>6833.75</v>
      </c>
      <c r="I37" s="220">
        <v>127988.302</v>
      </c>
      <c r="J37" s="225">
        <f t="shared" si="0"/>
        <v>10005086.994000001</v>
      </c>
      <c r="K37" s="221">
        <f t="shared" si="5"/>
        <v>9563337.9340000004</v>
      </c>
      <c r="L37" s="221">
        <v>10005086.994000001</v>
      </c>
      <c r="M37" s="225">
        <f t="shared" si="1"/>
        <v>0</v>
      </c>
      <c r="N37" s="221">
        <v>11448322</v>
      </c>
      <c r="O37" s="221"/>
      <c r="P37" s="222">
        <f t="shared" si="12"/>
        <v>2009</v>
      </c>
      <c r="Q37" s="222">
        <f t="shared" si="12"/>
        <v>8</v>
      </c>
      <c r="R37" s="221">
        <f t="shared" si="9"/>
        <v>5525885.1899999995</v>
      </c>
      <c r="S37" s="221">
        <f t="shared" si="9"/>
        <v>4037452.7439999999</v>
      </c>
      <c r="T37" s="225">
        <f t="shared" si="10"/>
        <v>269213.11300000001</v>
      </c>
      <c r="U37" s="225">
        <f t="shared" si="10"/>
        <v>34779.288999999997</v>
      </c>
      <c r="V37" s="225">
        <f t="shared" si="7"/>
        <v>2934.6059999999998</v>
      </c>
      <c r="W37" s="225">
        <f t="shared" si="7"/>
        <v>6833.75</v>
      </c>
      <c r="X37" s="225">
        <f t="shared" si="7"/>
        <v>127988.302</v>
      </c>
      <c r="Y37" s="225">
        <f t="shared" si="3"/>
        <v>10005086.994000001</v>
      </c>
      <c r="Z37" s="221"/>
      <c r="AA37" s="225">
        <f t="shared" si="4"/>
        <v>0</v>
      </c>
      <c r="AB37" s="221"/>
      <c r="AC37" s="223">
        <f t="shared" si="11"/>
        <v>0.57781971400949128</v>
      </c>
      <c r="AD37" s="223">
        <f t="shared" si="11"/>
        <v>0.42218028599050861</v>
      </c>
    </row>
    <row r="38" spans="1:30" x14ac:dyDescent="0.25">
      <c r="A38" s="217">
        <v>2009</v>
      </c>
      <c r="B38" s="217">
        <v>9</v>
      </c>
      <c r="C38" s="220">
        <v>5490522.1779999994</v>
      </c>
      <c r="D38" s="220">
        <v>4187546.25</v>
      </c>
      <c r="E38" s="220">
        <v>272856.64600000001</v>
      </c>
      <c r="F38" s="220">
        <v>36042.716999999997</v>
      </c>
      <c r="G38" s="220">
        <v>2247.2669999999998</v>
      </c>
      <c r="H38" s="220">
        <v>6932.8</v>
      </c>
      <c r="I38" s="220">
        <v>128086.37699999999</v>
      </c>
      <c r="J38" s="225">
        <f t="shared" si="0"/>
        <v>10124234.235000001</v>
      </c>
      <c r="K38" s="221">
        <f t="shared" si="5"/>
        <v>9678068.4279999994</v>
      </c>
      <c r="L38" s="221">
        <v>10124234.235000001</v>
      </c>
      <c r="M38" s="225">
        <f t="shared" si="1"/>
        <v>0</v>
      </c>
      <c r="N38" s="221">
        <v>10342759</v>
      </c>
      <c r="O38" s="221"/>
      <c r="P38" s="222">
        <f t="shared" si="12"/>
        <v>2009</v>
      </c>
      <c r="Q38" s="222">
        <f t="shared" si="12"/>
        <v>9</v>
      </c>
      <c r="R38" s="221">
        <f t="shared" si="9"/>
        <v>5490522.1779999994</v>
      </c>
      <c r="S38" s="221">
        <f t="shared" si="9"/>
        <v>4187546.25</v>
      </c>
      <c r="T38" s="225">
        <f t="shared" si="10"/>
        <v>272856.64600000001</v>
      </c>
      <c r="U38" s="225">
        <f t="shared" si="10"/>
        <v>36042.716999999997</v>
      </c>
      <c r="V38" s="225">
        <f t="shared" si="10"/>
        <v>2247.2669999999998</v>
      </c>
      <c r="W38" s="225">
        <f t="shared" si="10"/>
        <v>6932.8</v>
      </c>
      <c r="X38" s="225">
        <f t="shared" si="10"/>
        <v>128086.37699999999</v>
      </c>
      <c r="Y38" s="225">
        <f t="shared" si="3"/>
        <v>10124234.235000001</v>
      </c>
      <c r="Z38" s="221"/>
      <c r="AA38" s="225">
        <f t="shared" si="4"/>
        <v>0</v>
      </c>
      <c r="AB38" s="221"/>
      <c r="AC38" s="223">
        <f t="shared" si="11"/>
        <v>0.567315908008581</v>
      </c>
      <c r="AD38" s="223">
        <f t="shared" si="11"/>
        <v>0.43268409199141905</v>
      </c>
    </row>
    <row r="39" spans="1:30" x14ac:dyDescent="0.25">
      <c r="A39" s="217">
        <v>2009</v>
      </c>
      <c r="B39" s="217">
        <v>10</v>
      </c>
      <c r="C39" s="220">
        <v>5140396.8149999995</v>
      </c>
      <c r="D39" s="220">
        <v>4035129.7819999997</v>
      </c>
      <c r="E39" s="220">
        <v>260115.5</v>
      </c>
      <c r="F39" s="220">
        <v>34862.544000000002</v>
      </c>
      <c r="G39" s="220">
        <v>2406.1750000000002</v>
      </c>
      <c r="H39" s="220">
        <v>7126.35</v>
      </c>
      <c r="I39" s="220">
        <v>118224.14200000001</v>
      </c>
      <c r="J39" s="225">
        <f t="shared" si="0"/>
        <v>9598261.3080000002</v>
      </c>
      <c r="K39" s="221">
        <f t="shared" si="5"/>
        <v>9175526.5969999991</v>
      </c>
      <c r="L39" s="221">
        <v>9598261.3080000021</v>
      </c>
      <c r="M39" s="225">
        <f t="shared" si="1"/>
        <v>0</v>
      </c>
      <c r="N39" s="221">
        <v>10338743</v>
      </c>
      <c r="O39" s="221"/>
      <c r="P39" s="222">
        <f t="shared" si="12"/>
        <v>2009</v>
      </c>
      <c r="Q39" s="222">
        <f t="shared" si="12"/>
        <v>10</v>
      </c>
      <c r="R39" s="221">
        <f t="shared" si="9"/>
        <v>5140396.8149999995</v>
      </c>
      <c r="S39" s="221">
        <f t="shared" si="9"/>
        <v>4035129.7819999997</v>
      </c>
      <c r="T39" s="225">
        <f t="shared" si="10"/>
        <v>260115.5</v>
      </c>
      <c r="U39" s="225">
        <f t="shared" si="10"/>
        <v>34862.544000000002</v>
      </c>
      <c r="V39" s="225">
        <f t="shared" si="10"/>
        <v>2406.1750000000002</v>
      </c>
      <c r="W39" s="225">
        <f t="shared" si="10"/>
        <v>7126.35</v>
      </c>
      <c r="X39" s="225">
        <f>+I39</f>
        <v>118224.14200000001</v>
      </c>
      <c r="Y39" s="225">
        <f t="shared" si="3"/>
        <v>9598261.3080000002</v>
      </c>
      <c r="Z39" s="221"/>
      <c r="AA39" s="225">
        <f t="shared" si="4"/>
        <v>0</v>
      </c>
      <c r="AB39" s="221"/>
      <c r="AC39" s="223">
        <f t="shared" si="11"/>
        <v>0.56022907902426955</v>
      </c>
      <c r="AD39" s="223">
        <f t="shared" si="11"/>
        <v>0.43977092097573045</v>
      </c>
    </row>
    <row r="40" spans="1:30" x14ac:dyDescent="0.25">
      <c r="A40" s="217">
        <v>2009</v>
      </c>
      <c r="B40" s="217">
        <v>11</v>
      </c>
      <c r="C40" s="220">
        <v>4356808.5319999997</v>
      </c>
      <c r="D40" s="220">
        <v>3776580.5959999999</v>
      </c>
      <c r="E40" s="220">
        <v>250100.20499999999</v>
      </c>
      <c r="F40" s="220">
        <v>33717.418999999994</v>
      </c>
      <c r="G40" s="220">
        <v>2485.9320000000002</v>
      </c>
      <c r="H40" s="220">
        <v>6592.6</v>
      </c>
      <c r="I40" s="220">
        <v>103069.236</v>
      </c>
      <c r="J40" s="225">
        <f t="shared" si="0"/>
        <v>8529354.5199999996</v>
      </c>
      <c r="K40" s="221">
        <f t="shared" si="5"/>
        <v>8133389.1279999996</v>
      </c>
      <c r="L40" s="221">
        <v>8529354.5199999996</v>
      </c>
      <c r="M40" s="225">
        <f t="shared" si="1"/>
        <v>0</v>
      </c>
      <c r="N40" s="221">
        <v>8115012</v>
      </c>
      <c r="O40" s="221"/>
      <c r="P40" s="222">
        <f t="shared" si="12"/>
        <v>2009</v>
      </c>
      <c r="Q40" s="222">
        <f t="shared" si="12"/>
        <v>11</v>
      </c>
      <c r="R40" s="221">
        <f t="shared" si="9"/>
        <v>4356808.5319999997</v>
      </c>
      <c r="S40" s="221">
        <f t="shared" si="9"/>
        <v>3776580.5959999999</v>
      </c>
      <c r="T40" s="225">
        <f t="shared" si="10"/>
        <v>250100.20499999999</v>
      </c>
      <c r="U40" s="225">
        <f t="shared" si="10"/>
        <v>33717.418999999994</v>
      </c>
      <c r="V40" s="225">
        <f t="shared" si="10"/>
        <v>2485.9320000000002</v>
      </c>
      <c r="W40" s="225">
        <f t="shared" si="10"/>
        <v>6592.6</v>
      </c>
      <c r="X40" s="225">
        <f t="shared" si="10"/>
        <v>103069.236</v>
      </c>
      <c r="Y40" s="225">
        <f t="shared" si="3"/>
        <v>8529354.5199999996</v>
      </c>
      <c r="Z40" s="221"/>
      <c r="AA40" s="225">
        <f t="shared" si="4"/>
        <v>0</v>
      </c>
      <c r="AB40" s="221"/>
      <c r="AC40" s="223">
        <f t="shared" si="11"/>
        <v>0.53566950547112691</v>
      </c>
      <c r="AD40" s="223">
        <f t="shared" si="11"/>
        <v>0.46433049452887309</v>
      </c>
    </row>
    <row r="41" spans="1:30" x14ac:dyDescent="0.25">
      <c r="A41" s="217">
        <v>2009</v>
      </c>
      <c r="B41" s="217">
        <v>12</v>
      </c>
      <c r="C41" s="220">
        <v>3945267.9760000003</v>
      </c>
      <c r="D41" s="220">
        <v>3760378.7629999998</v>
      </c>
      <c r="E41" s="220">
        <v>289045.85799999995</v>
      </c>
      <c r="F41" s="220">
        <v>35254.038999999997</v>
      </c>
      <c r="G41" s="220">
        <v>2525.9540000000002</v>
      </c>
      <c r="H41" s="220">
        <v>6512.45</v>
      </c>
      <c r="I41" s="220">
        <v>80051.517000000007</v>
      </c>
      <c r="J41" s="225">
        <f t="shared" si="0"/>
        <v>8119036.557</v>
      </c>
      <c r="K41" s="221">
        <f t="shared" si="5"/>
        <v>7705646.7390000001</v>
      </c>
      <c r="L41" s="221">
        <v>8119036.557</v>
      </c>
      <c r="M41" s="225">
        <f t="shared" si="1"/>
        <v>0</v>
      </c>
      <c r="N41" s="221">
        <v>8215468</v>
      </c>
      <c r="O41" s="221"/>
      <c r="P41" s="222">
        <f t="shared" si="12"/>
        <v>2009</v>
      </c>
      <c r="Q41" s="222">
        <f t="shared" si="12"/>
        <v>12</v>
      </c>
      <c r="R41" s="221">
        <f t="shared" si="9"/>
        <v>3945267.9760000003</v>
      </c>
      <c r="S41" s="221">
        <f t="shared" si="9"/>
        <v>3760378.7629999998</v>
      </c>
      <c r="T41" s="225">
        <f t="shared" si="10"/>
        <v>289045.85799999995</v>
      </c>
      <c r="U41" s="225">
        <f t="shared" si="10"/>
        <v>35254.038999999997</v>
      </c>
      <c r="V41" s="225">
        <f t="shared" si="10"/>
        <v>2525.9540000000002</v>
      </c>
      <c r="W41" s="225">
        <f t="shared" si="10"/>
        <v>6512.45</v>
      </c>
      <c r="X41" s="225">
        <f t="shared" si="10"/>
        <v>80051.517000000007</v>
      </c>
      <c r="Y41" s="225">
        <f t="shared" si="3"/>
        <v>8119036.557</v>
      </c>
      <c r="Z41" s="221"/>
      <c r="AA41" s="225">
        <f t="shared" si="4"/>
        <v>0</v>
      </c>
      <c r="AB41" s="221"/>
      <c r="AC41" s="223">
        <f t="shared" si="11"/>
        <v>0.51199699514281094</v>
      </c>
      <c r="AD41" s="223">
        <f t="shared" si="11"/>
        <v>0.488003004857189</v>
      </c>
    </row>
    <row r="42" spans="1:30" x14ac:dyDescent="0.25">
      <c r="A42" s="217">
        <v>2010</v>
      </c>
      <c r="B42" s="217">
        <v>1</v>
      </c>
      <c r="C42" s="220">
        <v>5216442.7929999996</v>
      </c>
      <c r="D42" s="220">
        <v>3588072.0110000004</v>
      </c>
      <c r="E42" s="220">
        <v>267623.46800000005</v>
      </c>
      <c r="F42" s="220">
        <v>35893.148999999998</v>
      </c>
      <c r="G42" s="220">
        <v>2099.683</v>
      </c>
      <c r="H42" s="220">
        <v>6842.15</v>
      </c>
      <c r="I42" s="220">
        <v>73636.073999999993</v>
      </c>
      <c r="J42" s="225">
        <f t="shared" si="0"/>
        <v>9190609.3279999997</v>
      </c>
      <c r="K42" s="221">
        <f t="shared" si="5"/>
        <v>8804514.8039999995</v>
      </c>
      <c r="L42" s="221">
        <v>9190609.3279999997</v>
      </c>
      <c r="M42" s="225">
        <f t="shared" si="1"/>
        <v>0</v>
      </c>
      <c r="N42" s="221">
        <v>9390504</v>
      </c>
      <c r="O42" s="228"/>
      <c r="P42" s="222">
        <f t="shared" si="12"/>
        <v>2010</v>
      </c>
      <c r="Q42" s="222">
        <f t="shared" si="12"/>
        <v>1</v>
      </c>
      <c r="R42" s="221">
        <f t="shared" si="9"/>
        <v>5216442.7929999996</v>
      </c>
      <c r="S42" s="221">
        <f t="shared" si="9"/>
        <v>3588072.0110000004</v>
      </c>
      <c r="T42" s="225">
        <f t="shared" si="10"/>
        <v>267623.46800000005</v>
      </c>
      <c r="U42" s="225">
        <f t="shared" si="10"/>
        <v>35893.148999999998</v>
      </c>
      <c r="V42" s="225">
        <f t="shared" si="10"/>
        <v>2099.683</v>
      </c>
      <c r="W42" s="225">
        <f t="shared" si="10"/>
        <v>6842.15</v>
      </c>
      <c r="X42" s="225">
        <f t="shared" si="10"/>
        <v>73636.073999999993</v>
      </c>
      <c r="Y42" s="225">
        <f t="shared" si="3"/>
        <v>9190609.3279999997</v>
      </c>
      <c r="Z42" s="221"/>
      <c r="AA42" s="225">
        <f t="shared" si="4"/>
        <v>0</v>
      </c>
      <c r="AB42" s="221"/>
      <c r="AC42" s="223">
        <f t="shared" si="11"/>
        <v>0.59247362394462733</v>
      </c>
      <c r="AD42" s="223">
        <f t="shared" si="11"/>
        <v>0.40752637605537279</v>
      </c>
    </row>
    <row r="43" spans="1:30" x14ac:dyDescent="0.25">
      <c r="A43" s="217">
        <v>2010</v>
      </c>
      <c r="B43" s="217">
        <v>2</v>
      </c>
      <c r="C43" s="220">
        <v>3987392.0829999996</v>
      </c>
      <c r="D43" s="220">
        <v>3201547.929</v>
      </c>
      <c r="E43" s="220">
        <v>258540.01199999999</v>
      </c>
      <c r="F43" s="220">
        <v>34964.942999999999</v>
      </c>
      <c r="G43" s="220">
        <v>2095.4010000000003</v>
      </c>
      <c r="H43" s="220">
        <v>6651.05</v>
      </c>
      <c r="I43" s="220">
        <v>182623.63200000001</v>
      </c>
      <c r="J43" s="225">
        <f t="shared" si="0"/>
        <v>7673815.0499999998</v>
      </c>
      <c r="K43" s="221">
        <f t="shared" si="5"/>
        <v>7188940.0120000001</v>
      </c>
      <c r="L43" s="221">
        <v>7673815.0499999998</v>
      </c>
      <c r="M43" s="225">
        <f t="shared" si="1"/>
        <v>0</v>
      </c>
      <c r="N43" s="221">
        <v>7653971</v>
      </c>
      <c r="O43" s="228"/>
      <c r="P43" s="222">
        <f t="shared" si="12"/>
        <v>2010</v>
      </c>
      <c r="Q43" s="222">
        <f t="shared" si="12"/>
        <v>2</v>
      </c>
      <c r="R43" s="221">
        <f>+C43-($M43*AC43)</f>
        <v>3987392.0829999996</v>
      </c>
      <c r="S43" s="221">
        <f t="shared" si="9"/>
        <v>3201547.929</v>
      </c>
      <c r="T43" s="225">
        <f t="shared" si="10"/>
        <v>258540.01199999999</v>
      </c>
      <c r="U43" s="225">
        <f t="shared" si="10"/>
        <v>34964.942999999999</v>
      </c>
      <c r="V43" s="225">
        <f t="shared" si="10"/>
        <v>2095.4010000000003</v>
      </c>
      <c r="W43" s="225">
        <f t="shared" si="10"/>
        <v>6651.05</v>
      </c>
      <c r="X43" s="225">
        <f t="shared" si="10"/>
        <v>182623.63200000001</v>
      </c>
      <c r="Y43" s="225">
        <f>SUM(R43:X43)</f>
        <v>7673815.0499999998</v>
      </c>
      <c r="Z43" s="221"/>
      <c r="AA43" s="225">
        <f>+Y43-L43</f>
        <v>0</v>
      </c>
      <c r="AB43" s="221"/>
      <c r="AC43" s="223">
        <f t="shared" si="11"/>
        <v>0.55465646901269472</v>
      </c>
      <c r="AD43" s="223">
        <f t="shared" si="11"/>
        <v>0.44534353098730517</v>
      </c>
    </row>
    <row r="44" spans="1:30" x14ac:dyDescent="0.25">
      <c r="A44" s="217">
        <v>2010</v>
      </c>
      <c r="B44" s="217">
        <v>3</v>
      </c>
      <c r="C44" s="220">
        <v>3850643.3329999996</v>
      </c>
      <c r="D44" s="220">
        <v>3072576.7620000001</v>
      </c>
      <c r="E44" s="220">
        <v>235312.60699999996</v>
      </c>
      <c r="F44" s="220">
        <v>35849.667999999998</v>
      </c>
      <c r="G44" s="220">
        <v>2158.5790000000002</v>
      </c>
      <c r="H44" s="220">
        <v>5934.6</v>
      </c>
      <c r="I44" s="220">
        <v>147785.796</v>
      </c>
      <c r="J44" s="225">
        <f t="shared" si="0"/>
        <v>7350261.3449999988</v>
      </c>
      <c r="K44" s="221">
        <f>SUM(C44:D44)</f>
        <v>6923220.0949999997</v>
      </c>
      <c r="L44" s="221">
        <v>7350261.3449999988</v>
      </c>
      <c r="M44" s="225">
        <f t="shared" si="1"/>
        <v>0</v>
      </c>
      <c r="N44" s="221">
        <v>7879751.5</v>
      </c>
      <c r="O44" s="228"/>
      <c r="P44" s="222">
        <f t="shared" si="12"/>
        <v>2010</v>
      </c>
      <c r="Q44" s="222">
        <f t="shared" si="12"/>
        <v>3</v>
      </c>
      <c r="R44" s="221">
        <f t="shared" si="9"/>
        <v>3850643.3329999996</v>
      </c>
      <c r="S44" s="221">
        <f t="shared" si="9"/>
        <v>3072576.7620000001</v>
      </c>
      <c r="T44" s="225">
        <f t="shared" si="10"/>
        <v>235312.60699999996</v>
      </c>
      <c r="U44" s="225">
        <f t="shared" si="10"/>
        <v>35849.667999999998</v>
      </c>
      <c r="V44" s="225">
        <f t="shared" si="10"/>
        <v>2158.5790000000002</v>
      </c>
      <c r="W44" s="225">
        <f t="shared" si="10"/>
        <v>5934.6</v>
      </c>
      <c r="X44" s="225">
        <f t="shared" si="10"/>
        <v>147785.796</v>
      </c>
      <c r="Y44" s="225">
        <f t="shared" si="3"/>
        <v>7350261.3449999988</v>
      </c>
      <c r="Z44" s="221"/>
      <c r="AA44" s="225">
        <f t="shared" si="4"/>
        <v>0</v>
      </c>
      <c r="AB44" s="221"/>
      <c r="AC44" s="223">
        <f t="shared" si="11"/>
        <v>0.55619253471097396</v>
      </c>
      <c r="AD44" s="223">
        <f t="shared" si="11"/>
        <v>0.44380746528902604</v>
      </c>
    </row>
    <row r="45" spans="1:30" x14ac:dyDescent="0.25">
      <c r="A45" s="217">
        <v>2010</v>
      </c>
      <c r="B45" s="217">
        <v>4</v>
      </c>
      <c r="C45" s="220">
        <v>3335505.3169999998</v>
      </c>
      <c r="D45" s="220">
        <v>3245212.0120000001</v>
      </c>
      <c r="E45" s="220">
        <v>260571.114</v>
      </c>
      <c r="F45" s="220">
        <v>35740.376000000004</v>
      </c>
      <c r="G45" s="220">
        <v>2089.5930000000003</v>
      </c>
      <c r="H45" s="220">
        <v>6091.4</v>
      </c>
      <c r="I45" s="220">
        <v>155790.66699999999</v>
      </c>
      <c r="J45" s="225">
        <f t="shared" si="0"/>
        <v>7041000.4790000012</v>
      </c>
      <c r="K45" s="221">
        <f t="shared" si="5"/>
        <v>6580717.3289999999</v>
      </c>
      <c r="L45" s="221">
        <v>7041000.4790000012</v>
      </c>
      <c r="M45" s="225">
        <f t="shared" si="1"/>
        <v>0</v>
      </c>
      <c r="N45" s="221">
        <v>8037871</v>
      </c>
      <c r="O45" s="228"/>
      <c r="P45" s="222">
        <f t="shared" si="12"/>
        <v>2010</v>
      </c>
      <c r="Q45" s="222">
        <f t="shared" si="12"/>
        <v>4</v>
      </c>
      <c r="R45" s="221">
        <f t="shared" si="9"/>
        <v>3335505.3169999998</v>
      </c>
      <c r="S45" s="221">
        <f t="shared" si="9"/>
        <v>3245212.0120000001</v>
      </c>
      <c r="T45" s="225">
        <f t="shared" si="10"/>
        <v>260571.114</v>
      </c>
      <c r="U45" s="225">
        <f t="shared" si="10"/>
        <v>35740.376000000004</v>
      </c>
      <c r="V45" s="225">
        <f t="shared" si="10"/>
        <v>2089.5930000000003</v>
      </c>
      <c r="W45" s="225">
        <f t="shared" si="10"/>
        <v>6091.4</v>
      </c>
      <c r="X45" s="225">
        <f t="shared" si="10"/>
        <v>155790.66699999999</v>
      </c>
      <c r="Y45" s="225">
        <f t="shared" si="3"/>
        <v>7041000.4790000012</v>
      </c>
      <c r="Z45" s="221"/>
      <c r="AA45" s="225">
        <f t="shared" si="4"/>
        <v>0</v>
      </c>
      <c r="AB45" s="221"/>
      <c r="AC45" s="223">
        <f t="shared" si="11"/>
        <v>0.50686044548685394</v>
      </c>
      <c r="AD45" s="223">
        <f t="shared" si="11"/>
        <v>0.49313955451314601</v>
      </c>
    </row>
    <row r="46" spans="1:30" x14ac:dyDescent="0.25">
      <c r="A46" s="217">
        <v>2010</v>
      </c>
      <c r="B46" s="217">
        <v>5</v>
      </c>
      <c r="C46" s="220">
        <v>4299630.642</v>
      </c>
      <c r="D46" s="220">
        <v>3686740.9049999993</v>
      </c>
      <c r="E46" s="220">
        <v>265217.98</v>
      </c>
      <c r="F46" s="220">
        <v>35757.335000000006</v>
      </c>
      <c r="G46" s="220">
        <v>2216.529</v>
      </c>
      <c r="H46" s="220">
        <v>6478.15</v>
      </c>
      <c r="I46" s="220">
        <v>155933.519</v>
      </c>
      <c r="J46" s="225">
        <f t="shared" si="0"/>
        <v>8451975.0599999987</v>
      </c>
      <c r="K46" s="221">
        <f t="shared" si="5"/>
        <v>7986371.5469999993</v>
      </c>
      <c r="L46" s="221">
        <v>8451975.0600000005</v>
      </c>
      <c r="M46" s="225">
        <f t="shared" si="1"/>
        <v>0</v>
      </c>
      <c r="N46" s="221">
        <v>10395115</v>
      </c>
      <c r="O46" s="228"/>
      <c r="P46" s="222">
        <f t="shared" si="12"/>
        <v>2010</v>
      </c>
      <c r="Q46" s="222">
        <f t="shared" si="12"/>
        <v>5</v>
      </c>
      <c r="R46" s="221">
        <f t="shared" si="9"/>
        <v>4299630.642</v>
      </c>
      <c r="S46" s="221">
        <f t="shared" si="9"/>
        <v>3686740.9049999993</v>
      </c>
      <c r="T46" s="225">
        <f t="shared" si="10"/>
        <v>265217.98</v>
      </c>
      <c r="U46" s="225">
        <f t="shared" si="10"/>
        <v>35757.335000000006</v>
      </c>
      <c r="V46" s="225">
        <f t="shared" si="10"/>
        <v>2216.529</v>
      </c>
      <c r="W46" s="225">
        <f t="shared" si="10"/>
        <v>6478.15</v>
      </c>
      <c r="X46" s="225">
        <f t="shared" si="10"/>
        <v>155933.519</v>
      </c>
      <c r="Y46" s="225">
        <f t="shared" si="3"/>
        <v>8451975.0599999987</v>
      </c>
      <c r="Z46" s="221"/>
      <c r="AA46" s="225">
        <f t="shared" si="4"/>
        <v>0</v>
      </c>
      <c r="AB46" s="221"/>
      <c r="AC46" s="223">
        <f t="shared" ref="AC46:AD93" si="13">+C46/$K46</f>
        <v>0.53837097569234849</v>
      </c>
      <c r="AD46" s="223">
        <f t="shared" si="13"/>
        <v>0.46162902430765151</v>
      </c>
    </row>
    <row r="47" spans="1:30" x14ac:dyDescent="0.25">
      <c r="A47" s="217">
        <v>2010</v>
      </c>
      <c r="B47" s="217">
        <v>6</v>
      </c>
      <c r="C47" s="220">
        <v>5503337.7070000004</v>
      </c>
      <c r="D47" s="220">
        <v>4150599.8140000002</v>
      </c>
      <c r="E47" s="220">
        <v>276650.18700000003</v>
      </c>
      <c r="F47" s="220">
        <v>36046.186999999998</v>
      </c>
      <c r="G47" s="220">
        <v>2463.1959999999999</v>
      </c>
      <c r="H47" s="220">
        <v>7249.2</v>
      </c>
      <c r="I47" s="220">
        <v>197833.20800000001</v>
      </c>
      <c r="J47" s="225">
        <f>SUM(C47:I47)</f>
        <v>10174179.499000004</v>
      </c>
      <c r="K47" s="221">
        <f t="shared" si="5"/>
        <v>9653937.5210000016</v>
      </c>
      <c r="L47" s="221">
        <v>10174179.499</v>
      </c>
      <c r="M47" s="225">
        <f>+J47-L47</f>
        <v>0</v>
      </c>
      <c r="N47" s="221">
        <v>11409507</v>
      </c>
      <c r="O47" s="228"/>
      <c r="P47" s="222">
        <f t="shared" si="12"/>
        <v>2010</v>
      </c>
      <c r="Q47" s="222">
        <f t="shared" si="12"/>
        <v>6</v>
      </c>
      <c r="R47" s="221">
        <f t="shared" si="9"/>
        <v>5503337.7070000004</v>
      </c>
      <c r="S47" s="221">
        <f t="shared" si="9"/>
        <v>4150599.8140000002</v>
      </c>
      <c r="T47" s="225">
        <f t="shared" si="10"/>
        <v>276650.18700000003</v>
      </c>
      <c r="U47" s="225">
        <f t="shared" si="10"/>
        <v>36046.186999999998</v>
      </c>
      <c r="V47" s="225">
        <f t="shared" si="10"/>
        <v>2463.1959999999999</v>
      </c>
      <c r="W47" s="225">
        <f t="shared" si="10"/>
        <v>7249.2</v>
      </c>
      <c r="X47" s="225">
        <f t="shared" si="10"/>
        <v>197833.20800000001</v>
      </c>
      <c r="Y47" s="225">
        <f t="shared" si="3"/>
        <v>10174179.499000004</v>
      </c>
      <c r="Z47" s="221"/>
      <c r="AA47" s="225">
        <f t="shared" si="4"/>
        <v>0</v>
      </c>
      <c r="AB47" s="221"/>
      <c r="AC47" s="223">
        <f t="shared" si="13"/>
        <v>0.57006145886367188</v>
      </c>
      <c r="AD47" s="223">
        <f t="shared" si="13"/>
        <v>0.42993854113632807</v>
      </c>
    </row>
    <row r="48" spans="1:30" x14ac:dyDescent="0.25">
      <c r="A48" s="217">
        <v>2010</v>
      </c>
      <c r="B48" s="217">
        <v>7</v>
      </c>
      <c r="C48" s="220">
        <v>5922255.4809999997</v>
      </c>
      <c r="D48" s="220">
        <v>4239946.3930000002</v>
      </c>
      <c r="E48" s="220">
        <v>265029.33400000003</v>
      </c>
      <c r="F48" s="220">
        <v>36454.610999999997</v>
      </c>
      <c r="G48" s="220">
        <v>2499.6260000000002</v>
      </c>
      <c r="H48" s="220">
        <v>7318.5</v>
      </c>
      <c r="I48" s="220">
        <v>207968.77600000001</v>
      </c>
      <c r="J48" s="225">
        <f t="shared" si="0"/>
        <v>10681472.721000001</v>
      </c>
      <c r="K48" s="221">
        <f t="shared" si="5"/>
        <v>10162201.874</v>
      </c>
      <c r="L48" s="221">
        <v>10681472.721000001</v>
      </c>
      <c r="M48" s="225">
        <f t="shared" si="1"/>
        <v>0</v>
      </c>
      <c r="N48" s="221">
        <v>11649520</v>
      </c>
      <c r="O48" s="228"/>
      <c r="P48" s="222">
        <f t="shared" si="12"/>
        <v>2010</v>
      </c>
      <c r="Q48" s="222">
        <f t="shared" si="12"/>
        <v>7</v>
      </c>
      <c r="R48" s="221">
        <f t="shared" si="9"/>
        <v>5922255.4809999997</v>
      </c>
      <c r="S48" s="221">
        <f t="shared" si="9"/>
        <v>4239946.3930000002</v>
      </c>
      <c r="T48" s="225">
        <f t="shared" si="10"/>
        <v>265029.33400000003</v>
      </c>
      <c r="U48" s="225">
        <f t="shared" si="10"/>
        <v>36454.610999999997</v>
      </c>
      <c r="V48" s="225">
        <f t="shared" si="10"/>
        <v>2499.6260000000002</v>
      </c>
      <c r="W48" s="225">
        <f t="shared" si="10"/>
        <v>7318.5</v>
      </c>
      <c r="X48" s="225">
        <f t="shared" si="10"/>
        <v>207968.77600000001</v>
      </c>
      <c r="Y48" s="225">
        <f t="shared" si="3"/>
        <v>10681472.721000001</v>
      </c>
      <c r="Z48" s="221"/>
      <c r="AA48" s="225">
        <f t="shared" si="4"/>
        <v>0</v>
      </c>
      <c r="AB48" s="221"/>
      <c r="AC48" s="223">
        <f t="shared" si="13"/>
        <v>0.58277286304969933</v>
      </c>
      <c r="AD48" s="223">
        <f t="shared" si="13"/>
        <v>0.41722713695030067</v>
      </c>
    </row>
    <row r="49" spans="1:33" x14ac:dyDescent="0.25">
      <c r="A49" s="217">
        <v>2010</v>
      </c>
      <c r="B49" s="217">
        <v>8</v>
      </c>
      <c r="C49" s="220">
        <v>5850882.0549999997</v>
      </c>
      <c r="D49" s="220">
        <v>4182914.2820000001</v>
      </c>
      <c r="E49" s="220">
        <v>268116.98100000003</v>
      </c>
      <c r="F49" s="220">
        <v>36395.301999999996</v>
      </c>
      <c r="G49" s="220">
        <v>2349.7840000000001</v>
      </c>
      <c r="H49" s="220">
        <v>6916.35</v>
      </c>
      <c r="I49" s="220">
        <v>208547.66699999999</v>
      </c>
      <c r="J49" s="225">
        <f t="shared" si="0"/>
        <v>10556122.420999998</v>
      </c>
      <c r="K49" s="221">
        <f t="shared" si="5"/>
        <v>10033796.336999999</v>
      </c>
      <c r="L49" s="221">
        <v>10556122.421</v>
      </c>
      <c r="M49" s="225">
        <f t="shared" si="1"/>
        <v>0</v>
      </c>
      <c r="N49" s="221">
        <v>11521499</v>
      </c>
      <c r="O49" s="228"/>
      <c r="P49" s="222">
        <f t="shared" si="12"/>
        <v>2010</v>
      </c>
      <c r="Q49" s="222">
        <f t="shared" si="12"/>
        <v>8</v>
      </c>
      <c r="R49" s="221">
        <f t="shared" si="9"/>
        <v>5850882.0549999997</v>
      </c>
      <c r="S49" s="221">
        <f t="shared" si="9"/>
        <v>4182914.2820000001</v>
      </c>
      <c r="T49" s="225">
        <f t="shared" si="10"/>
        <v>268116.98100000003</v>
      </c>
      <c r="U49" s="225">
        <f t="shared" si="10"/>
        <v>36395.301999999996</v>
      </c>
      <c r="V49" s="225">
        <f t="shared" si="10"/>
        <v>2349.7840000000001</v>
      </c>
      <c r="W49" s="225">
        <f t="shared" si="10"/>
        <v>6916.35</v>
      </c>
      <c r="X49" s="225">
        <f t="shared" si="10"/>
        <v>208547.66699999999</v>
      </c>
      <c r="Y49" s="225">
        <f>SUM(R49:X49)</f>
        <v>10556122.420999998</v>
      </c>
      <c r="Z49" s="221"/>
      <c r="AA49" s="225">
        <f t="shared" si="4"/>
        <v>0</v>
      </c>
      <c r="AB49" s="221"/>
      <c r="AC49" s="223">
        <f t="shared" si="13"/>
        <v>0.58311748200675084</v>
      </c>
      <c r="AD49" s="223">
        <f t="shared" si="13"/>
        <v>0.41688251799324921</v>
      </c>
    </row>
    <row r="50" spans="1:33" x14ac:dyDescent="0.25">
      <c r="A50" s="217">
        <v>2010</v>
      </c>
      <c r="B50" s="217">
        <v>9</v>
      </c>
      <c r="C50" s="220">
        <v>5646214.682</v>
      </c>
      <c r="D50" s="220">
        <v>4216695.9620000003</v>
      </c>
      <c r="E50" s="220">
        <v>267267.06199999998</v>
      </c>
      <c r="F50" s="220">
        <v>36034.819000000003</v>
      </c>
      <c r="G50" s="220">
        <v>2566.261</v>
      </c>
      <c r="H50" s="220">
        <v>7544.25</v>
      </c>
      <c r="I50" s="220">
        <v>207109.83300000001</v>
      </c>
      <c r="J50" s="225">
        <f>SUM(C50:I50)</f>
        <v>10383432.869000003</v>
      </c>
      <c r="K50" s="221">
        <f>SUM(C50:D50)</f>
        <v>9862910.6440000013</v>
      </c>
      <c r="L50" s="221">
        <v>10383432.869000003</v>
      </c>
      <c r="M50" s="225">
        <f>+J50-L50</f>
        <v>0</v>
      </c>
      <c r="N50" s="221">
        <v>10666454</v>
      </c>
      <c r="O50" s="228"/>
      <c r="P50" s="222">
        <f t="shared" si="12"/>
        <v>2010</v>
      </c>
      <c r="Q50" s="222">
        <f t="shared" si="12"/>
        <v>9</v>
      </c>
      <c r="R50" s="221">
        <f t="shared" si="9"/>
        <v>5646214.682</v>
      </c>
      <c r="S50" s="221">
        <f t="shared" si="9"/>
        <v>4216695.9620000003</v>
      </c>
      <c r="T50" s="225">
        <f t="shared" si="10"/>
        <v>267267.06199999998</v>
      </c>
      <c r="U50" s="225">
        <f t="shared" si="10"/>
        <v>36034.819000000003</v>
      </c>
      <c r="V50" s="225">
        <f t="shared" si="10"/>
        <v>2566.261</v>
      </c>
      <c r="W50" s="225">
        <f t="shared" si="10"/>
        <v>7544.25</v>
      </c>
      <c r="X50" s="225">
        <f t="shared" si="10"/>
        <v>207109.83300000001</v>
      </c>
      <c r="Y50" s="225">
        <f t="shared" si="3"/>
        <v>10383432.869000003</v>
      </c>
      <c r="Z50" s="221"/>
      <c r="AA50" s="225">
        <f t="shared" si="4"/>
        <v>0</v>
      </c>
      <c r="AB50" s="221"/>
      <c r="AC50" s="223">
        <f t="shared" si="13"/>
        <v>0.5724694145368554</v>
      </c>
      <c r="AD50" s="223">
        <f t="shared" si="13"/>
        <v>0.42753058546314454</v>
      </c>
    </row>
    <row r="51" spans="1:33" x14ac:dyDescent="0.25">
      <c r="A51" s="217">
        <v>2010</v>
      </c>
      <c r="B51" s="217">
        <v>10</v>
      </c>
      <c r="C51" s="220">
        <v>4656524.523</v>
      </c>
      <c r="D51" s="220">
        <v>3893832.5959999999</v>
      </c>
      <c r="E51" s="220">
        <v>252013.54800000001</v>
      </c>
      <c r="F51" s="220">
        <v>36013.330999999998</v>
      </c>
      <c r="G51" s="220">
        <v>2484.991</v>
      </c>
      <c r="H51" s="220">
        <v>6897.8</v>
      </c>
      <c r="I51" s="220">
        <v>191847.98499999999</v>
      </c>
      <c r="J51" s="225">
        <f t="shared" si="0"/>
        <v>9039614.7740000002</v>
      </c>
      <c r="K51" s="221">
        <f t="shared" si="5"/>
        <v>8550357.118999999</v>
      </c>
      <c r="L51" s="221">
        <v>9039614.7740000002</v>
      </c>
      <c r="M51" s="225">
        <f t="shared" si="1"/>
        <v>0</v>
      </c>
      <c r="N51" s="221">
        <v>9299921</v>
      </c>
      <c r="O51" s="228"/>
      <c r="P51" s="222">
        <f t="shared" si="12"/>
        <v>2010</v>
      </c>
      <c r="Q51" s="222">
        <f t="shared" si="12"/>
        <v>10</v>
      </c>
      <c r="R51" s="221">
        <f t="shared" si="9"/>
        <v>4656524.523</v>
      </c>
      <c r="S51" s="221">
        <f t="shared" si="9"/>
        <v>3893832.5959999999</v>
      </c>
      <c r="T51" s="225">
        <f t="shared" si="10"/>
        <v>252013.54800000001</v>
      </c>
      <c r="U51" s="225">
        <f t="shared" si="10"/>
        <v>36013.330999999998</v>
      </c>
      <c r="V51" s="225">
        <f t="shared" si="10"/>
        <v>2484.991</v>
      </c>
      <c r="W51" s="225">
        <f t="shared" si="10"/>
        <v>6897.8</v>
      </c>
      <c r="X51" s="225">
        <f t="shared" si="10"/>
        <v>191847.98499999999</v>
      </c>
      <c r="Y51" s="225">
        <f t="shared" si="3"/>
        <v>9039614.7740000002</v>
      </c>
      <c r="Z51" s="221"/>
      <c r="AA51" s="225">
        <f t="shared" si="4"/>
        <v>0</v>
      </c>
      <c r="AB51" s="221"/>
      <c r="AC51" s="223">
        <f t="shared" si="13"/>
        <v>0.54460000420948507</v>
      </c>
      <c r="AD51" s="223">
        <f t="shared" si="13"/>
        <v>0.45539999579051504</v>
      </c>
    </row>
    <row r="52" spans="1:33" x14ac:dyDescent="0.25">
      <c r="A52" s="217">
        <v>2010</v>
      </c>
      <c r="B52" s="217">
        <v>11</v>
      </c>
      <c r="C52" s="220">
        <v>3910018.7889999994</v>
      </c>
      <c r="D52" s="220">
        <v>3608841.5649999999</v>
      </c>
      <c r="E52" s="220">
        <v>257723.86799999999</v>
      </c>
      <c r="F52" s="220">
        <v>36379.466</v>
      </c>
      <c r="G52" s="220">
        <v>2417.7269999999999</v>
      </c>
      <c r="H52" s="220">
        <v>6630.05</v>
      </c>
      <c r="I52" s="220">
        <v>171511.26199999999</v>
      </c>
      <c r="J52" s="225">
        <f t="shared" si="0"/>
        <v>7993522.726999999</v>
      </c>
      <c r="K52" s="221">
        <f t="shared" si="5"/>
        <v>7518860.3539999994</v>
      </c>
      <c r="L52" s="221">
        <v>7993522.727</v>
      </c>
      <c r="M52" s="225">
        <f t="shared" si="1"/>
        <v>0</v>
      </c>
      <c r="N52" s="221">
        <v>7811927</v>
      </c>
      <c r="O52" s="228"/>
      <c r="P52" s="222">
        <f t="shared" si="12"/>
        <v>2010</v>
      </c>
      <c r="Q52" s="222">
        <f t="shared" si="12"/>
        <v>11</v>
      </c>
      <c r="R52" s="221">
        <f t="shared" si="9"/>
        <v>3910018.7889999994</v>
      </c>
      <c r="S52" s="221">
        <f t="shared" si="9"/>
        <v>3608841.5649999999</v>
      </c>
      <c r="T52" s="225">
        <f t="shared" si="10"/>
        <v>257723.86799999999</v>
      </c>
      <c r="U52" s="225">
        <f t="shared" si="10"/>
        <v>36379.466</v>
      </c>
      <c r="V52" s="225">
        <f t="shared" si="10"/>
        <v>2417.7269999999999</v>
      </c>
      <c r="W52" s="225">
        <f t="shared" si="10"/>
        <v>6630.05</v>
      </c>
      <c r="X52" s="225">
        <f t="shared" si="10"/>
        <v>171511.26199999999</v>
      </c>
      <c r="Y52" s="225">
        <f t="shared" si="3"/>
        <v>7993522.726999999</v>
      </c>
      <c r="Z52" s="221"/>
      <c r="AA52" s="225">
        <f t="shared" si="4"/>
        <v>0</v>
      </c>
      <c r="AB52" s="221"/>
      <c r="AC52" s="223">
        <f t="shared" si="13"/>
        <v>0.52002811661741888</v>
      </c>
      <c r="AD52" s="223">
        <f t="shared" si="13"/>
        <v>0.47997188338258107</v>
      </c>
    </row>
    <row r="53" spans="1:33" x14ac:dyDescent="0.25">
      <c r="A53" s="217">
        <v>2010</v>
      </c>
      <c r="B53" s="217">
        <v>12</v>
      </c>
      <c r="C53" s="220">
        <v>4163655.7940000007</v>
      </c>
      <c r="D53" s="220">
        <v>3457175.7659999998</v>
      </c>
      <c r="E53" s="220">
        <v>256032.215</v>
      </c>
      <c r="F53" s="220">
        <v>35273.311000000002</v>
      </c>
      <c r="G53" s="220">
        <v>2178.8069999999998</v>
      </c>
      <c r="H53" s="220">
        <v>6771.8</v>
      </c>
      <c r="I53" s="220">
        <v>148022.91099999999</v>
      </c>
      <c r="J53" s="225">
        <f>SUM(C53:I53)</f>
        <v>8069110.6040000003</v>
      </c>
      <c r="K53" s="221">
        <f t="shared" si="5"/>
        <v>7620831.5600000005</v>
      </c>
      <c r="L53" s="221">
        <v>8069110.6040000003</v>
      </c>
      <c r="M53" s="225">
        <f t="shared" si="1"/>
        <v>0</v>
      </c>
      <c r="N53" s="221">
        <v>8887492</v>
      </c>
      <c r="O53" s="228"/>
      <c r="P53" s="222">
        <f t="shared" si="12"/>
        <v>2010</v>
      </c>
      <c r="Q53" s="222">
        <f t="shared" si="12"/>
        <v>12</v>
      </c>
      <c r="R53" s="221">
        <f>+C53-($M53*AC53)</f>
        <v>4163655.7940000007</v>
      </c>
      <c r="S53" s="221">
        <f t="shared" si="9"/>
        <v>3457175.7659999998</v>
      </c>
      <c r="T53" s="225">
        <f t="shared" si="10"/>
        <v>256032.215</v>
      </c>
      <c r="U53" s="225">
        <f t="shared" si="10"/>
        <v>35273.311000000002</v>
      </c>
      <c r="V53" s="225">
        <f t="shared" si="10"/>
        <v>2178.8069999999998</v>
      </c>
      <c r="W53" s="225">
        <f t="shared" si="10"/>
        <v>6771.8</v>
      </c>
      <c r="X53" s="225">
        <f t="shared" si="10"/>
        <v>148022.91099999999</v>
      </c>
      <c r="Y53" s="225">
        <f t="shared" si="3"/>
        <v>8069110.6040000003</v>
      </c>
      <c r="Z53" s="221"/>
      <c r="AA53" s="225">
        <f t="shared" si="4"/>
        <v>0</v>
      </c>
      <c r="AB53" s="221"/>
      <c r="AC53" s="223">
        <f t="shared" si="13"/>
        <v>0.5463518988995999</v>
      </c>
      <c r="AD53" s="223">
        <f t="shared" si="13"/>
        <v>0.45364810110040005</v>
      </c>
    </row>
    <row r="54" spans="1:33" x14ac:dyDescent="0.25">
      <c r="A54" s="217">
        <v>2011</v>
      </c>
      <c r="B54" s="217">
        <v>1</v>
      </c>
      <c r="C54" s="220">
        <v>4535157.375</v>
      </c>
      <c r="D54" s="220">
        <v>3391263.1809999999</v>
      </c>
      <c r="E54" s="220">
        <v>247596.11</v>
      </c>
      <c r="F54" s="220">
        <v>37252.646000000001</v>
      </c>
      <c r="G54" s="220">
        <v>2000.0319999999999</v>
      </c>
      <c r="H54" s="220">
        <v>6998.25</v>
      </c>
      <c r="I54" s="220">
        <v>170145.853</v>
      </c>
      <c r="J54" s="225">
        <f>SUM(C54:I54)</f>
        <v>8390413.4469999988</v>
      </c>
      <c r="K54" s="221">
        <f>SUM(C54:D54)</f>
        <v>7926420.5559999999</v>
      </c>
      <c r="L54" s="221">
        <v>8390413.4469999988</v>
      </c>
      <c r="M54" s="225">
        <f t="shared" si="1"/>
        <v>0</v>
      </c>
      <c r="N54" s="221">
        <v>7922768</v>
      </c>
      <c r="O54" s="228"/>
      <c r="P54" s="222">
        <f t="shared" si="12"/>
        <v>2011</v>
      </c>
      <c r="Q54" s="222">
        <f t="shared" si="12"/>
        <v>1</v>
      </c>
      <c r="R54" s="221">
        <f>+C54-($M54*AC54)</f>
        <v>4535157.375</v>
      </c>
      <c r="S54" s="221">
        <f t="shared" si="9"/>
        <v>3391263.1809999999</v>
      </c>
      <c r="T54" s="225">
        <f t="shared" si="10"/>
        <v>247596.11</v>
      </c>
      <c r="U54" s="225">
        <f t="shared" si="10"/>
        <v>37252.646000000001</v>
      </c>
      <c r="V54" s="225">
        <f t="shared" si="10"/>
        <v>2000.0319999999999</v>
      </c>
      <c r="W54" s="225">
        <f t="shared" si="10"/>
        <v>6998.25</v>
      </c>
      <c r="X54" s="225">
        <f t="shared" si="10"/>
        <v>170145.853</v>
      </c>
      <c r="Y54" s="225">
        <f t="shared" si="3"/>
        <v>8390413.4469999988</v>
      </c>
      <c r="Z54" s="221"/>
      <c r="AA54" s="225">
        <f t="shared" si="4"/>
        <v>0</v>
      </c>
      <c r="AB54" s="221"/>
      <c r="AC54" s="223">
        <f>+C54/$K54</f>
        <v>0.57215704654568922</v>
      </c>
      <c r="AD54" s="223">
        <f t="shared" si="13"/>
        <v>0.42784295345431073</v>
      </c>
    </row>
    <row r="55" spans="1:33" x14ac:dyDescent="0.25">
      <c r="A55" s="217">
        <v>2011</v>
      </c>
      <c r="B55" s="217">
        <v>2</v>
      </c>
      <c r="C55" s="220">
        <v>3488608.6939999997</v>
      </c>
      <c r="D55" s="220">
        <v>3153069.6579999998</v>
      </c>
      <c r="E55" s="220">
        <v>242727.33299999998</v>
      </c>
      <c r="F55" s="220">
        <v>35979.235000000001</v>
      </c>
      <c r="G55" s="220">
        <v>2139.6679999999997</v>
      </c>
      <c r="H55" s="220">
        <v>6092.8</v>
      </c>
      <c r="I55" s="220">
        <v>152579.337</v>
      </c>
      <c r="J55" s="225">
        <f t="shared" si="0"/>
        <v>7081196.7249999996</v>
      </c>
      <c r="K55" s="221">
        <f t="shared" si="5"/>
        <v>6641678.352</v>
      </c>
      <c r="L55" s="221">
        <v>7081196.7250000006</v>
      </c>
      <c r="M55" s="225">
        <f t="shared" si="1"/>
        <v>0</v>
      </c>
      <c r="N55" s="221">
        <v>7253717</v>
      </c>
      <c r="O55" s="228"/>
      <c r="P55" s="222">
        <f t="shared" si="12"/>
        <v>2011</v>
      </c>
      <c r="Q55" s="222">
        <f t="shared" si="12"/>
        <v>2</v>
      </c>
      <c r="R55" s="221">
        <f t="shared" si="9"/>
        <v>3488608.6939999997</v>
      </c>
      <c r="S55" s="221">
        <f t="shared" si="9"/>
        <v>3153069.6579999998</v>
      </c>
      <c r="T55" s="225">
        <f t="shared" si="10"/>
        <v>242727.33299999998</v>
      </c>
      <c r="U55" s="225">
        <f t="shared" si="10"/>
        <v>35979.235000000001</v>
      </c>
      <c r="V55" s="225">
        <f t="shared" si="10"/>
        <v>2139.6679999999997</v>
      </c>
      <c r="W55" s="225">
        <f t="shared" si="10"/>
        <v>6092.8</v>
      </c>
      <c r="X55" s="225">
        <f t="shared" si="10"/>
        <v>152579.337</v>
      </c>
      <c r="Y55" s="225">
        <f t="shared" si="3"/>
        <v>7081196.7249999996</v>
      </c>
      <c r="Z55" s="221"/>
      <c r="AA55" s="225">
        <f t="shared" si="4"/>
        <v>0</v>
      </c>
      <c r="AB55" s="221"/>
      <c r="AC55" s="223">
        <f t="shared" si="13"/>
        <v>0.52526010883220198</v>
      </c>
      <c r="AD55" s="223">
        <f t="shared" si="13"/>
        <v>0.47473989116779797</v>
      </c>
    </row>
    <row r="56" spans="1:33" x14ac:dyDescent="0.25">
      <c r="A56" s="217">
        <v>2011</v>
      </c>
      <c r="B56" s="217">
        <v>3</v>
      </c>
      <c r="C56" s="220">
        <v>3412863.4729999998</v>
      </c>
      <c r="D56" s="220">
        <v>3308624.53</v>
      </c>
      <c r="E56" s="220">
        <v>245212.79700000002</v>
      </c>
      <c r="F56" s="220">
        <v>36457.148000000001</v>
      </c>
      <c r="G56" s="220">
        <v>2381.23</v>
      </c>
      <c r="H56" s="220">
        <v>6486.9</v>
      </c>
      <c r="I56" s="220">
        <v>143191.261</v>
      </c>
      <c r="J56" s="225">
        <f t="shared" si="0"/>
        <v>7155217.3390000006</v>
      </c>
      <c r="K56" s="221">
        <f t="shared" si="5"/>
        <v>6721488.0029999996</v>
      </c>
      <c r="L56" s="221">
        <v>7155217.3389999997</v>
      </c>
      <c r="M56" s="225">
        <f t="shared" si="1"/>
        <v>0</v>
      </c>
      <c r="N56" s="221">
        <v>8196116.5</v>
      </c>
      <c r="O56" s="228"/>
      <c r="P56" s="222">
        <f t="shared" si="12"/>
        <v>2011</v>
      </c>
      <c r="Q56" s="222">
        <f t="shared" si="12"/>
        <v>3</v>
      </c>
      <c r="R56" s="221">
        <f t="shared" si="9"/>
        <v>3412863.4729999998</v>
      </c>
      <c r="S56" s="221">
        <f t="shared" si="9"/>
        <v>3308624.53</v>
      </c>
      <c r="T56" s="225">
        <f t="shared" si="10"/>
        <v>245212.79700000002</v>
      </c>
      <c r="U56" s="225">
        <f t="shared" si="10"/>
        <v>36457.148000000001</v>
      </c>
      <c r="V56" s="225">
        <f t="shared" si="10"/>
        <v>2381.23</v>
      </c>
      <c r="W56" s="225">
        <f t="shared" si="10"/>
        <v>6486.9</v>
      </c>
      <c r="X56" s="225">
        <f t="shared" si="10"/>
        <v>143191.261</v>
      </c>
      <c r="Y56" s="225">
        <f t="shared" si="3"/>
        <v>7155217.3390000006</v>
      </c>
      <c r="Z56" s="221"/>
      <c r="AA56" s="225">
        <f t="shared" si="4"/>
        <v>0</v>
      </c>
      <c r="AB56" s="221"/>
      <c r="AC56" s="223">
        <f t="shared" si="13"/>
        <v>0.50775415673980784</v>
      </c>
      <c r="AD56" s="223">
        <f t="shared" si="13"/>
        <v>0.49224584326019216</v>
      </c>
    </row>
    <row r="57" spans="1:33" x14ac:dyDescent="0.25">
      <c r="A57" s="217">
        <v>2011</v>
      </c>
      <c r="B57" s="217">
        <v>4</v>
      </c>
      <c r="C57" s="220">
        <v>4182618.1679999996</v>
      </c>
      <c r="D57" s="220">
        <v>3733380.5020000003</v>
      </c>
      <c r="E57" s="220">
        <v>277211.21100000001</v>
      </c>
      <c r="F57" s="220">
        <v>36344.976000000002</v>
      </c>
      <c r="G57" s="220">
        <v>2249.0859999999998</v>
      </c>
      <c r="H57" s="220">
        <v>6561.45</v>
      </c>
      <c r="I57" s="220">
        <v>164204.47399999999</v>
      </c>
      <c r="J57" s="225">
        <f>SUM(C57:I57)</f>
        <v>8402569.8670000006</v>
      </c>
      <c r="K57" s="221">
        <f t="shared" si="5"/>
        <v>7915998.6699999999</v>
      </c>
      <c r="L57" s="221">
        <v>8402569.8670000006</v>
      </c>
      <c r="M57" s="225">
        <f t="shared" si="1"/>
        <v>0</v>
      </c>
      <c r="N57" s="221">
        <v>9460285</v>
      </c>
      <c r="O57" s="228"/>
      <c r="P57" s="222">
        <f t="shared" si="12"/>
        <v>2011</v>
      </c>
      <c r="Q57" s="222">
        <f t="shared" si="12"/>
        <v>4</v>
      </c>
      <c r="R57" s="221">
        <f>+C57-($M57*AC57)</f>
        <v>4182618.1679999996</v>
      </c>
      <c r="S57" s="221">
        <f t="shared" si="9"/>
        <v>3733380.5020000003</v>
      </c>
      <c r="T57" s="225">
        <f t="shared" si="10"/>
        <v>277211.21100000001</v>
      </c>
      <c r="U57" s="225">
        <f t="shared" si="10"/>
        <v>36344.976000000002</v>
      </c>
      <c r="V57" s="225">
        <f t="shared" si="10"/>
        <v>2249.0859999999998</v>
      </c>
      <c r="W57" s="225">
        <f t="shared" si="10"/>
        <v>6561.45</v>
      </c>
      <c r="X57" s="225">
        <f t="shared" si="10"/>
        <v>164204.47399999999</v>
      </c>
      <c r="Y57" s="225">
        <f t="shared" si="3"/>
        <v>8402569.8670000006</v>
      </c>
      <c r="Z57" s="221"/>
      <c r="AA57" s="225">
        <f t="shared" si="4"/>
        <v>0</v>
      </c>
      <c r="AB57" s="221"/>
      <c r="AC57" s="223">
        <f t="shared" si="13"/>
        <v>0.52837529948700712</v>
      </c>
      <c r="AD57" s="223">
        <f t="shared" si="13"/>
        <v>0.47162470051299293</v>
      </c>
    </row>
    <row r="58" spans="1:33" x14ac:dyDescent="0.25">
      <c r="A58" s="217">
        <v>2011</v>
      </c>
      <c r="B58" s="217">
        <v>5</v>
      </c>
      <c r="C58" s="220">
        <v>4641773.0640000002</v>
      </c>
      <c r="D58" s="220">
        <v>3800633.9669999997</v>
      </c>
      <c r="E58" s="220">
        <v>256439.59400000001</v>
      </c>
      <c r="F58" s="220">
        <v>36359.962</v>
      </c>
      <c r="G58" s="220">
        <v>2191.3229999999999</v>
      </c>
      <c r="H58" s="220">
        <v>6544.65</v>
      </c>
      <c r="I58" s="220">
        <v>186606.93799999999</v>
      </c>
      <c r="J58" s="225">
        <f t="shared" si="0"/>
        <v>8930549.4979999997</v>
      </c>
      <c r="K58" s="221">
        <f t="shared" si="5"/>
        <v>8442407.0309999995</v>
      </c>
      <c r="L58" s="221">
        <v>8930549.4979999997</v>
      </c>
      <c r="M58" s="225">
        <f t="shared" si="1"/>
        <v>0</v>
      </c>
      <c r="N58" s="221">
        <v>10098308</v>
      </c>
      <c r="O58" s="228"/>
      <c r="P58" s="222">
        <f t="shared" si="12"/>
        <v>2011</v>
      </c>
      <c r="Q58" s="222">
        <f t="shared" si="12"/>
        <v>5</v>
      </c>
      <c r="R58" s="221">
        <f t="shared" si="9"/>
        <v>4641773.0640000002</v>
      </c>
      <c r="S58" s="221">
        <f t="shared" si="9"/>
        <v>3800633.9669999997</v>
      </c>
      <c r="T58" s="225">
        <f t="shared" si="10"/>
        <v>256439.59400000001</v>
      </c>
      <c r="U58" s="225">
        <f t="shared" si="10"/>
        <v>36359.962</v>
      </c>
      <c r="V58" s="225">
        <f t="shared" si="10"/>
        <v>2191.3229999999999</v>
      </c>
      <c r="W58" s="225">
        <f t="shared" si="10"/>
        <v>6544.65</v>
      </c>
      <c r="X58" s="225">
        <f t="shared" si="10"/>
        <v>186606.93799999999</v>
      </c>
      <c r="Y58" s="225">
        <f t="shared" si="3"/>
        <v>8930549.4979999997</v>
      </c>
      <c r="Z58" s="221"/>
      <c r="AA58" s="225">
        <f t="shared" si="4"/>
        <v>0</v>
      </c>
      <c r="AB58" s="221"/>
      <c r="AC58" s="223">
        <f t="shared" si="13"/>
        <v>0.54981630795052816</v>
      </c>
      <c r="AD58" s="223">
        <f t="shared" si="13"/>
        <v>0.45018369204947184</v>
      </c>
    </row>
    <row r="59" spans="1:33" x14ac:dyDescent="0.25">
      <c r="A59" s="217">
        <v>2011</v>
      </c>
      <c r="B59" s="217">
        <v>6</v>
      </c>
      <c r="C59" s="220">
        <v>5379683.6359999999</v>
      </c>
      <c r="D59" s="220">
        <v>4124100.2539999997</v>
      </c>
      <c r="E59" s="220">
        <v>281287.538</v>
      </c>
      <c r="F59" s="220">
        <v>36514.561000000002</v>
      </c>
      <c r="G59" s="220">
        <v>2432.3619999999996</v>
      </c>
      <c r="H59" s="220">
        <v>7285.95</v>
      </c>
      <c r="I59" s="220">
        <v>196801.85</v>
      </c>
      <c r="J59" s="225">
        <f t="shared" si="0"/>
        <v>10028106.151000001</v>
      </c>
      <c r="K59" s="221">
        <f t="shared" si="5"/>
        <v>9503783.8900000006</v>
      </c>
      <c r="L59" s="221">
        <v>10028106.151000001</v>
      </c>
      <c r="M59" s="225">
        <f>+J59-L59</f>
        <v>0</v>
      </c>
      <c r="N59" s="221">
        <v>10539641</v>
      </c>
      <c r="O59" s="228"/>
      <c r="P59" s="222">
        <f t="shared" si="12"/>
        <v>2011</v>
      </c>
      <c r="Q59" s="222">
        <f t="shared" si="12"/>
        <v>6</v>
      </c>
      <c r="R59" s="221">
        <f t="shared" si="9"/>
        <v>5379683.6359999999</v>
      </c>
      <c r="S59" s="221">
        <f t="shared" si="9"/>
        <v>4124100.2539999997</v>
      </c>
      <c r="T59" s="225">
        <f t="shared" si="10"/>
        <v>281287.538</v>
      </c>
      <c r="U59" s="225">
        <f t="shared" si="10"/>
        <v>36514.561000000002</v>
      </c>
      <c r="V59" s="225">
        <f t="shared" si="10"/>
        <v>2432.3619999999996</v>
      </c>
      <c r="W59" s="225">
        <f t="shared" si="10"/>
        <v>7285.95</v>
      </c>
      <c r="X59" s="225">
        <f t="shared" si="10"/>
        <v>196801.85</v>
      </c>
      <c r="Y59" s="225">
        <f t="shared" si="3"/>
        <v>10028106.151000001</v>
      </c>
      <c r="Z59" s="221"/>
      <c r="AA59" s="225">
        <f t="shared" si="4"/>
        <v>0</v>
      </c>
      <c r="AB59" s="221"/>
      <c r="AC59" s="223">
        <f t="shared" si="13"/>
        <v>0.5660570251035032</v>
      </c>
      <c r="AD59" s="223">
        <f t="shared" si="13"/>
        <v>0.43394297489649669</v>
      </c>
    </row>
    <row r="60" spans="1:33" x14ac:dyDescent="0.25">
      <c r="A60" s="217">
        <v>2011</v>
      </c>
      <c r="B60" s="217">
        <v>7</v>
      </c>
      <c r="C60" s="220">
        <v>5462625.2979999995</v>
      </c>
      <c r="D60" s="220">
        <v>4084168.5460000001</v>
      </c>
      <c r="E60" s="220">
        <v>257480.44500000001</v>
      </c>
      <c r="F60" s="220">
        <v>35654.584000000003</v>
      </c>
      <c r="G60" s="220">
        <v>2234.6860000000001</v>
      </c>
      <c r="H60" s="220">
        <v>7255.7039999999997</v>
      </c>
      <c r="I60" s="220">
        <v>202217.81099999999</v>
      </c>
      <c r="J60" s="225">
        <f t="shared" si="0"/>
        <v>10051637.074000003</v>
      </c>
      <c r="K60" s="221">
        <f t="shared" si="5"/>
        <v>9546793.8440000005</v>
      </c>
      <c r="L60" s="221">
        <v>10051637.073999999</v>
      </c>
      <c r="M60" s="225">
        <f t="shared" si="1"/>
        <v>0</v>
      </c>
      <c r="N60" s="221">
        <v>11211614</v>
      </c>
      <c r="O60" s="228"/>
      <c r="P60" s="222">
        <f t="shared" si="12"/>
        <v>2011</v>
      </c>
      <c r="Q60" s="222">
        <f t="shared" si="12"/>
        <v>7</v>
      </c>
      <c r="R60" s="221">
        <f t="shared" si="9"/>
        <v>5462625.2979999995</v>
      </c>
      <c r="S60" s="221">
        <f t="shared" si="9"/>
        <v>4084168.5460000001</v>
      </c>
      <c r="T60" s="225">
        <f t="shared" si="10"/>
        <v>257480.44500000001</v>
      </c>
      <c r="U60" s="225">
        <f t="shared" si="10"/>
        <v>35654.584000000003</v>
      </c>
      <c r="V60" s="225">
        <f t="shared" si="10"/>
        <v>2234.6860000000001</v>
      </c>
      <c r="W60" s="225">
        <f t="shared" si="10"/>
        <v>7255.7039999999997</v>
      </c>
      <c r="X60" s="225">
        <f t="shared" si="10"/>
        <v>202217.81099999999</v>
      </c>
      <c r="Y60" s="225">
        <f t="shared" si="3"/>
        <v>10051637.074000003</v>
      </c>
      <c r="Z60" s="221"/>
      <c r="AA60" s="225">
        <f t="shared" si="4"/>
        <v>0</v>
      </c>
      <c r="AB60" s="221"/>
      <c r="AC60" s="223">
        <f t="shared" si="13"/>
        <v>0.57219474802351233</v>
      </c>
      <c r="AD60" s="223">
        <f t="shared" si="13"/>
        <v>0.4278052519764875</v>
      </c>
    </row>
    <row r="61" spans="1:33" x14ac:dyDescent="0.25">
      <c r="A61" s="217">
        <v>2011</v>
      </c>
      <c r="B61" s="217">
        <v>8</v>
      </c>
      <c r="C61" s="220">
        <v>5792965.8959999997</v>
      </c>
      <c r="D61" s="220">
        <v>4165023.1719999993</v>
      </c>
      <c r="E61" s="220">
        <v>268786.46399999998</v>
      </c>
      <c r="F61" s="220">
        <v>37182.097999999998</v>
      </c>
      <c r="G61" s="220">
        <v>2483.62</v>
      </c>
      <c r="H61" s="220">
        <v>6716.85</v>
      </c>
      <c r="I61" s="220">
        <v>215964.36600000001</v>
      </c>
      <c r="J61" s="225">
        <f>SUM(C61:I61)</f>
        <v>10489122.465999998</v>
      </c>
      <c r="K61" s="225">
        <f t="shared" si="5"/>
        <v>9957989.068</v>
      </c>
      <c r="L61" s="225">
        <v>10489122.466</v>
      </c>
      <c r="M61" s="225">
        <f>+J61-L61</f>
        <v>0</v>
      </c>
      <c r="N61" s="221">
        <v>11325605</v>
      </c>
      <c r="O61" s="228"/>
      <c r="P61" s="222">
        <f t="shared" si="12"/>
        <v>2011</v>
      </c>
      <c r="Q61" s="222">
        <f t="shared" si="12"/>
        <v>8</v>
      </c>
      <c r="R61" s="221">
        <f t="shared" si="9"/>
        <v>5792965.8959999997</v>
      </c>
      <c r="S61" s="221">
        <f t="shared" si="9"/>
        <v>4165023.1719999993</v>
      </c>
      <c r="T61" s="225">
        <f t="shared" si="10"/>
        <v>268786.46399999998</v>
      </c>
      <c r="U61" s="225">
        <f t="shared" si="10"/>
        <v>37182.097999999998</v>
      </c>
      <c r="V61" s="225">
        <f t="shared" si="10"/>
        <v>2483.62</v>
      </c>
      <c r="W61" s="225">
        <f t="shared" si="10"/>
        <v>6716.85</v>
      </c>
      <c r="X61" s="225">
        <f t="shared" si="10"/>
        <v>215964.36600000001</v>
      </c>
      <c r="Y61" s="225">
        <f t="shared" si="3"/>
        <v>10489122.465999998</v>
      </c>
      <c r="Z61" s="221"/>
      <c r="AA61" s="225">
        <f t="shared" si="4"/>
        <v>0</v>
      </c>
      <c r="AB61" s="221"/>
      <c r="AC61" s="223">
        <f t="shared" si="13"/>
        <v>0.58174053580915219</v>
      </c>
      <c r="AD61" s="223">
        <f t="shared" si="13"/>
        <v>0.41825946419084775</v>
      </c>
      <c r="AG61" s="23"/>
    </row>
    <row r="62" spans="1:33" x14ac:dyDescent="0.25">
      <c r="A62" s="217">
        <v>2011</v>
      </c>
      <c r="B62" s="217">
        <v>9</v>
      </c>
      <c r="C62" s="220">
        <v>5823651.9369999999</v>
      </c>
      <c r="D62" s="220">
        <v>4401250.5339999991</v>
      </c>
      <c r="E62" s="220">
        <v>263514.65600000002</v>
      </c>
      <c r="F62" s="220">
        <v>35526.294999999998</v>
      </c>
      <c r="G62" s="220">
        <v>2399.837</v>
      </c>
      <c r="H62" s="220">
        <v>7992.25</v>
      </c>
      <c r="I62" s="220">
        <v>214171.87100000001</v>
      </c>
      <c r="J62" s="225">
        <f t="shared" si="0"/>
        <v>10748507.379999997</v>
      </c>
      <c r="K62" s="225">
        <f t="shared" si="5"/>
        <v>10224902.470999999</v>
      </c>
      <c r="L62" s="225">
        <v>10748507.380000001</v>
      </c>
      <c r="M62" s="225">
        <f t="shared" si="1"/>
        <v>0</v>
      </c>
      <c r="N62" s="221">
        <v>10530592</v>
      </c>
      <c r="O62" s="228"/>
      <c r="P62" s="222">
        <f t="shared" si="12"/>
        <v>2011</v>
      </c>
      <c r="Q62" s="222">
        <f t="shared" si="12"/>
        <v>9</v>
      </c>
      <c r="R62" s="221">
        <f t="shared" si="9"/>
        <v>5823651.9369999999</v>
      </c>
      <c r="S62" s="221">
        <f t="shared" si="9"/>
        <v>4401250.5339999991</v>
      </c>
      <c r="T62" s="225">
        <f t="shared" si="10"/>
        <v>263514.65600000002</v>
      </c>
      <c r="U62" s="225">
        <f t="shared" si="10"/>
        <v>35526.294999999998</v>
      </c>
      <c r="V62" s="225">
        <f t="shared" si="10"/>
        <v>2399.837</v>
      </c>
      <c r="W62" s="225">
        <f t="shared" si="10"/>
        <v>7992.25</v>
      </c>
      <c r="X62" s="225">
        <f t="shared" si="10"/>
        <v>214171.87100000001</v>
      </c>
      <c r="Y62" s="225">
        <f t="shared" si="3"/>
        <v>10748507.379999997</v>
      </c>
      <c r="Z62" s="221"/>
      <c r="AA62" s="225">
        <f>+Y62-L62</f>
        <v>0</v>
      </c>
      <c r="AB62" s="221"/>
      <c r="AC62" s="223">
        <f t="shared" si="13"/>
        <v>0.5695557442740522</v>
      </c>
      <c r="AD62" s="223">
        <f t="shared" si="13"/>
        <v>0.4304442557259478</v>
      </c>
      <c r="AG62" s="23"/>
    </row>
    <row r="63" spans="1:33" x14ac:dyDescent="0.25">
      <c r="A63" s="217">
        <v>2011</v>
      </c>
      <c r="B63" s="217">
        <v>10</v>
      </c>
      <c r="C63" s="220">
        <v>4694929.7560000001</v>
      </c>
      <c r="D63" s="220">
        <v>3896890.9369999999</v>
      </c>
      <c r="E63" s="220">
        <v>249877.32700000002</v>
      </c>
      <c r="F63" s="220">
        <v>36848.504000000001</v>
      </c>
      <c r="G63" s="220">
        <v>2212.721</v>
      </c>
      <c r="H63" s="220">
        <v>6802.25</v>
      </c>
      <c r="I63" s="220">
        <v>198021.58</v>
      </c>
      <c r="J63" s="225">
        <f t="shared" si="0"/>
        <v>9085583.0750000011</v>
      </c>
      <c r="K63" s="225">
        <f t="shared" si="5"/>
        <v>8591820.693</v>
      </c>
      <c r="L63" s="225">
        <v>9085583.0749999993</v>
      </c>
      <c r="M63" s="225">
        <f t="shared" si="1"/>
        <v>0</v>
      </c>
      <c r="N63" s="221">
        <v>9050810</v>
      </c>
      <c r="O63" s="228"/>
      <c r="P63" s="222">
        <f t="shared" si="12"/>
        <v>2011</v>
      </c>
      <c r="Q63" s="222">
        <f t="shared" si="12"/>
        <v>10</v>
      </c>
      <c r="R63" s="221">
        <f t="shared" si="9"/>
        <v>4694929.7560000001</v>
      </c>
      <c r="S63" s="221">
        <f t="shared" si="9"/>
        <v>3896890.9369999999</v>
      </c>
      <c r="T63" s="225">
        <f t="shared" si="10"/>
        <v>249877.32700000002</v>
      </c>
      <c r="U63" s="225">
        <f t="shared" si="10"/>
        <v>36848.504000000001</v>
      </c>
      <c r="V63" s="225">
        <f t="shared" si="10"/>
        <v>2212.721</v>
      </c>
      <c r="W63" s="225">
        <f t="shared" si="10"/>
        <v>6802.25</v>
      </c>
      <c r="X63" s="225">
        <f t="shared" si="10"/>
        <v>198021.58</v>
      </c>
      <c r="Y63" s="225">
        <f t="shared" si="3"/>
        <v>9085583.0750000011</v>
      </c>
      <c r="Z63" s="221"/>
      <c r="AA63" s="225">
        <f t="shared" si="4"/>
        <v>0</v>
      </c>
      <c r="AB63" s="221"/>
      <c r="AC63" s="223">
        <f t="shared" si="13"/>
        <v>0.546441775702453</v>
      </c>
      <c r="AD63" s="223">
        <f t="shared" si="13"/>
        <v>0.45355822429754705</v>
      </c>
      <c r="AG63" s="23"/>
    </row>
    <row r="64" spans="1:33" x14ac:dyDescent="0.25">
      <c r="A64" s="217">
        <v>2011</v>
      </c>
      <c r="B64" s="217">
        <v>11</v>
      </c>
      <c r="C64" s="220">
        <v>3596927.3229999999</v>
      </c>
      <c r="D64" s="220">
        <v>3478005.8690000004</v>
      </c>
      <c r="E64" s="220">
        <v>249411.87800000003</v>
      </c>
      <c r="F64" s="220">
        <v>36740.578000000001</v>
      </c>
      <c r="G64" s="220">
        <v>2254.8040000000001</v>
      </c>
      <c r="H64" s="220">
        <v>6546.4</v>
      </c>
      <c r="I64" s="220">
        <v>174416.89799999999</v>
      </c>
      <c r="J64" s="225">
        <f t="shared" si="0"/>
        <v>7544303.75</v>
      </c>
      <c r="K64" s="225">
        <f t="shared" si="5"/>
        <v>7074933.1919999998</v>
      </c>
      <c r="L64" s="225">
        <v>7544303.75</v>
      </c>
      <c r="M64" s="225">
        <f t="shared" si="1"/>
        <v>0</v>
      </c>
      <c r="N64" s="221">
        <v>8021393</v>
      </c>
      <c r="O64" s="228"/>
      <c r="P64" s="222">
        <f t="shared" si="12"/>
        <v>2011</v>
      </c>
      <c r="Q64" s="222">
        <f t="shared" si="12"/>
        <v>11</v>
      </c>
      <c r="R64" s="221">
        <f t="shared" si="9"/>
        <v>3596927.3229999999</v>
      </c>
      <c r="S64" s="221">
        <f t="shared" si="9"/>
        <v>3478005.8690000004</v>
      </c>
      <c r="T64" s="225">
        <f t="shared" si="10"/>
        <v>249411.87800000003</v>
      </c>
      <c r="U64" s="225">
        <f t="shared" si="10"/>
        <v>36740.578000000001</v>
      </c>
      <c r="V64" s="225">
        <f t="shared" si="10"/>
        <v>2254.8040000000001</v>
      </c>
      <c r="W64" s="225">
        <f t="shared" si="10"/>
        <v>6546.4</v>
      </c>
      <c r="X64" s="225">
        <f t="shared" si="10"/>
        <v>174416.89799999999</v>
      </c>
      <c r="Y64" s="225">
        <f t="shared" si="3"/>
        <v>7544303.75</v>
      </c>
      <c r="Z64" s="221"/>
      <c r="AA64" s="225">
        <f t="shared" si="4"/>
        <v>0</v>
      </c>
      <c r="AB64" s="221"/>
      <c r="AC64" s="223">
        <f t="shared" si="13"/>
        <v>0.50840442240037476</v>
      </c>
      <c r="AD64" s="223">
        <f t="shared" si="13"/>
        <v>0.49159557759962524</v>
      </c>
      <c r="AG64" s="23"/>
    </row>
    <row r="65" spans="1:34" x14ac:dyDescent="0.25">
      <c r="A65" s="217">
        <v>2011</v>
      </c>
      <c r="B65" s="217">
        <v>12</v>
      </c>
      <c r="C65" s="220">
        <v>3630694.0980000002</v>
      </c>
      <c r="D65" s="220">
        <v>3515879.8470000001</v>
      </c>
      <c r="E65" s="220">
        <v>246572.20699999999</v>
      </c>
      <c r="F65" s="220">
        <v>36609.113999999994</v>
      </c>
      <c r="G65" s="220">
        <v>2149.3069999999998</v>
      </c>
      <c r="H65" s="220">
        <v>6652.45</v>
      </c>
      <c r="I65" s="220">
        <v>157438.016</v>
      </c>
      <c r="J65" s="225">
        <f t="shared" si="0"/>
        <v>7595995.0390000008</v>
      </c>
      <c r="K65" s="225">
        <f t="shared" si="5"/>
        <v>7146573.9450000003</v>
      </c>
      <c r="L65" s="225">
        <v>7595995.04</v>
      </c>
      <c r="M65" s="225">
        <f t="shared" si="1"/>
        <v>-9.9999923259019852E-4</v>
      </c>
      <c r="N65" s="221">
        <v>7931422</v>
      </c>
      <c r="O65" s="228"/>
      <c r="P65" s="222">
        <f t="shared" si="12"/>
        <v>2011</v>
      </c>
      <c r="Q65" s="222">
        <f t="shared" si="12"/>
        <v>12</v>
      </c>
      <c r="R65" s="221">
        <f>+C65-($M65*AC65)</f>
        <v>3630694.0985080325</v>
      </c>
      <c r="S65" s="221">
        <f>+D65-($M65*AD65)</f>
        <v>3515879.847491967</v>
      </c>
      <c r="T65" s="225">
        <f t="shared" si="10"/>
        <v>246572.20699999999</v>
      </c>
      <c r="U65" s="225">
        <f t="shared" si="10"/>
        <v>36609.113999999994</v>
      </c>
      <c r="V65" s="225">
        <f t="shared" si="10"/>
        <v>2149.3069999999998</v>
      </c>
      <c r="W65" s="225">
        <f t="shared" si="10"/>
        <v>6652.45</v>
      </c>
      <c r="X65" s="225">
        <f t="shared" si="10"/>
        <v>157438.016</v>
      </c>
      <c r="Y65" s="225">
        <f>SUM(R65:X65)</f>
        <v>7595995.04</v>
      </c>
      <c r="Z65" s="221"/>
      <c r="AA65" s="225">
        <f>+Y65-L65</f>
        <v>0</v>
      </c>
      <c r="AB65" s="221"/>
      <c r="AC65" s="223">
        <f t="shared" si="13"/>
        <v>0.50803281767484743</v>
      </c>
      <c r="AD65" s="223">
        <f t="shared" si="13"/>
        <v>0.49196718232515257</v>
      </c>
      <c r="AG65" s="23"/>
    </row>
    <row r="66" spans="1:34" x14ac:dyDescent="0.25">
      <c r="A66" s="217">
        <v>2012</v>
      </c>
      <c r="B66" s="217">
        <v>1</v>
      </c>
      <c r="C66" s="220">
        <v>4000847.4709999999</v>
      </c>
      <c r="D66" s="220">
        <v>3546422.6980000003</v>
      </c>
      <c r="E66" s="220">
        <v>249295.88699999999</v>
      </c>
      <c r="F66" s="220">
        <v>35939.107000000004</v>
      </c>
      <c r="G66" s="220">
        <v>1022.726</v>
      </c>
      <c r="H66" s="220">
        <v>6876.8</v>
      </c>
      <c r="I66" s="220">
        <v>157971.01</v>
      </c>
      <c r="J66" s="225">
        <f t="shared" si="0"/>
        <v>7998375.6989999991</v>
      </c>
      <c r="K66" s="225">
        <f t="shared" si="5"/>
        <v>7547270.1689999998</v>
      </c>
      <c r="L66" s="225">
        <v>7998375.6989999991</v>
      </c>
      <c r="M66" s="225">
        <f>+J66-L66</f>
        <v>0</v>
      </c>
      <c r="N66" s="221">
        <v>7979304</v>
      </c>
      <c r="O66" s="228"/>
      <c r="P66" s="222">
        <f t="shared" si="12"/>
        <v>2012</v>
      </c>
      <c r="Q66" s="222">
        <f t="shared" si="12"/>
        <v>1</v>
      </c>
      <c r="R66" s="221">
        <f t="shared" si="9"/>
        <v>4000847.4709999999</v>
      </c>
      <c r="S66" s="221">
        <f t="shared" si="9"/>
        <v>3546422.6980000003</v>
      </c>
      <c r="T66" s="225">
        <f t="shared" si="10"/>
        <v>249295.88699999999</v>
      </c>
      <c r="U66" s="225">
        <f t="shared" si="10"/>
        <v>35939.107000000004</v>
      </c>
      <c r="V66" s="225">
        <f t="shared" si="10"/>
        <v>1022.726</v>
      </c>
      <c r="W66" s="225">
        <f t="shared" si="10"/>
        <v>6876.8</v>
      </c>
      <c r="X66" s="225">
        <f t="shared" si="10"/>
        <v>157971.01</v>
      </c>
      <c r="Y66" s="225">
        <f t="shared" si="3"/>
        <v>7998375.6989999991</v>
      </c>
      <c r="Z66" s="221"/>
      <c r="AA66" s="225">
        <f t="shared" si="4"/>
        <v>0</v>
      </c>
      <c r="AB66" s="221"/>
      <c r="AC66" s="223">
        <f t="shared" si="13"/>
        <v>0.53010524089004563</v>
      </c>
      <c r="AD66" s="223">
        <f t="shared" si="13"/>
        <v>0.46989475910995449</v>
      </c>
      <c r="AG66" s="23"/>
    </row>
    <row r="67" spans="1:34" x14ac:dyDescent="0.25">
      <c r="A67" s="217">
        <v>2012</v>
      </c>
      <c r="B67" s="217">
        <v>2</v>
      </c>
      <c r="C67" s="220">
        <v>3390701.44</v>
      </c>
      <c r="D67" s="220">
        <v>3282168.5829999996</v>
      </c>
      <c r="E67" s="220">
        <v>246026.51200000005</v>
      </c>
      <c r="F67" s="220">
        <v>36489.045999999995</v>
      </c>
      <c r="G67" s="220">
        <v>3134.7599999999993</v>
      </c>
      <c r="H67" s="220">
        <v>6484.1</v>
      </c>
      <c r="I67" s="220">
        <v>162071.60399999999</v>
      </c>
      <c r="J67" s="225">
        <f t="shared" si="0"/>
        <v>7127076.0449999999</v>
      </c>
      <c r="K67" s="225">
        <f t="shared" si="5"/>
        <v>6672870.023</v>
      </c>
      <c r="L67" s="225">
        <v>7127076.0449999999</v>
      </c>
      <c r="M67" s="225">
        <f t="shared" si="1"/>
        <v>0</v>
      </c>
      <c r="N67" s="221">
        <v>7702146</v>
      </c>
      <c r="O67" s="228"/>
      <c r="P67" s="222">
        <f t="shared" si="12"/>
        <v>2012</v>
      </c>
      <c r="Q67" s="222">
        <f t="shared" si="12"/>
        <v>2</v>
      </c>
      <c r="R67" s="221">
        <f t="shared" si="9"/>
        <v>3390701.44</v>
      </c>
      <c r="S67" s="221">
        <f t="shared" si="9"/>
        <v>3282168.5829999996</v>
      </c>
      <c r="T67" s="225">
        <f t="shared" si="10"/>
        <v>246026.51200000005</v>
      </c>
      <c r="U67" s="225">
        <f t="shared" si="10"/>
        <v>36489.045999999995</v>
      </c>
      <c r="V67" s="225">
        <f t="shared" si="10"/>
        <v>3134.7599999999993</v>
      </c>
      <c r="W67" s="225">
        <f t="shared" si="10"/>
        <v>6484.1</v>
      </c>
      <c r="X67" s="225">
        <f t="shared" si="10"/>
        <v>162071.60399999999</v>
      </c>
      <c r="Y67" s="225">
        <f t="shared" si="3"/>
        <v>7127076.0449999999</v>
      </c>
      <c r="Z67" s="221"/>
      <c r="AA67" s="225">
        <f t="shared" si="4"/>
        <v>0</v>
      </c>
      <c r="AB67" s="221"/>
      <c r="AC67" s="223">
        <f t="shared" si="13"/>
        <v>0.50813239705148683</v>
      </c>
      <c r="AD67" s="223">
        <f t="shared" si="13"/>
        <v>0.49186760294851312</v>
      </c>
      <c r="AG67" s="23"/>
    </row>
    <row r="68" spans="1:34" x14ac:dyDescent="0.25">
      <c r="A68" s="217">
        <v>2012</v>
      </c>
      <c r="B68" s="217">
        <v>3</v>
      </c>
      <c r="C68" s="220">
        <v>3701820.5419999999</v>
      </c>
      <c r="D68" s="220">
        <v>3475976.682</v>
      </c>
      <c r="E68" s="220">
        <v>241875.84500000003</v>
      </c>
      <c r="F68" s="220">
        <v>37109.509000000005</v>
      </c>
      <c r="G68" s="220">
        <v>2251.5309999999999</v>
      </c>
      <c r="H68" s="220">
        <v>6335.35</v>
      </c>
      <c r="I68" s="220">
        <v>159613.859</v>
      </c>
      <c r="J68" s="225">
        <f t="shared" si="0"/>
        <v>7624983.317999999</v>
      </c>
      <c r="K68" s="225">
        <f t="shared" si="5"/>
        <v>7177797.2239999995</v>
      </c>
      <c r="L68" s="225">
        <v>7624983.318</v>
      </c>
      <c r="M68" s="225">
        <f t="shared" si="1"/>
        <v>0</v>
      </c>
      <c r="N68" s="221">
        <v>8639929</v>
      </c>
      <c r="O68" s="228"/>
      <c r="P68" s="222">
        <f t="shared" si="12"/>
        <v>2012</v>
      </c>
      <c r="Q68" s="222">
        <f t="shared" si="12"/>
        <v>3</v>
      </c>
      <c r="R68" s="221">
        <f t="shared" si="9"/>
        <v>3701820.5419999999</v>
      </c>
      <c r="S68" s="221">
        <f t="shared" si="9"/>
        <v>3475976.682</v>
      </c>
      <c r="T68" s="225">
        <f t="shared" si="10"/>
        <v>241875.84500000003</v>
      </c>
      <c r="U68" s="225">
        <f t="shared" si="10"/>
        <v>37109.509000000005</v>
      </c>
      <c r="V68" s="225">
        <f t="shared" si="10"/>
        <v>2251.5309999999999</v>
      </c>
      <c r="W68" s="225">
        <f t="shared" si="10"/>
        <v>6335.35</v>
      </c>
      <c r="X68" s="225">
        <f t="shared" si="10"/>
        <v>159613.859</v>
      </c>
      <c r="Y68" s="225">
        <f t="shared" si="3"/>
        <v>7624983.317999999</v>
      </c>
      <c r="Z68" s="221"/>
      <c r="AA68" s="225">
        <f t="shared" si="4"/>
        <v>0</v>
      </c>
      <c r="AB68" s="221"/>
      <c r="AC68" s="223">
        <f t="shared" si="13"/>
        <v>0.51573211480848602</v>
      </c>
      <c r="AD68" s="223">
        <f t="shared" si="13"/>
        <v>0.48426788519151404</v>
      </c>
      <c r="AG68" s="23"/>
    </row>
    <row r="69" spans="1:34" x14ac:dyDescent="0.25">
      <c r="A69" s="217">
        <v>2012</v>
      </c>
      <c r="B69" s="217">
        <v>4</v>
      </c>
      <c r="C69" s="220">
        <v>4090949.5469999998</v>
      </c>
      <c r="D69" s="220">
        <v>3670592.2630000003</v>
      </c>
      <c r="E69" s="220">
        <v>250375.51299999998</v>
      </c>
      <c r="F69" s="220">
        <v>36995.852999999996</v>
      </c>
      <c r="G69" s="220">
        <v>2041.96</v>
      </c>
      <c r="H69" s="220">
        <v>6652.45</v>
      </c>
      <c r="I69" s="220">
        <v>179548.94899999999</v>
      </c>
      <c r="J69" s="225">
        <f t="shared" si="0"/>
        <v>8237156.5350000011</v>
      </c>
      <c r="K69" s="225">
        <f t="shared" si="5"/>
        <v>7761541.8100000005</v>
      </c>
      <c r="L69" s="225">
        <v>8237156.5350000001</v>
      </c>
      <c r="M69" s="225">
        <f t="shared" si="1"/>
        <v>0</v>
      </c>
      <c r="N69" s="221">
        <v>8509236</v>
      </c>
      <c r="O69" s="228"/>
      <c r="P69" s="222">
        <f t="shared" si="12"/>
        <v>2012</v>
      </c>
      <c r="Q69" s="222">
        <f t="shared" si="12"/>
        <v>4</v>
      </c>
      <c r="R69" s="221">
        <f t="shared" si="9"/>
        <v>4090949.5469999998</v>
      </c>
      <c r="S69" s="221">
        <f t="shared" si="9"/>
        <v>3670592.2630000003</v>
      </c>
      <c r="T69" s="225">
        <f t="shared" si="10"/>
        <v>250375.51299999998</v>
      </c>
      <c r="U69" s="225">
        <f t="shared" si="10"/>
        <v>36995.852999999996</v>
      </c>
      <c r="V69" s="225">
        <f t="shared" si="10"/>
        <v>2041.96</v>
      </c>
      <c r="W69" s="225">
        <f t="shared" si="10"/>
        <v>6652.45</v>
      </c>
      <c r="X69" s="225">
        <f t="shared" si="10"/>
        <v>179548.94899999999</v>
      </c>
      <c r="Y69" s="225">
        <f t="shared" si="3"/>
        <v>8237156.5350000011</v>
      </c>
      <c r="Z69" s="221"/>
      <c r="AA69" s="225">
        <f t="shared" si="4"/>
        <v>0</v>
      </c>
      <c r="AB69" s="221"/>
      <c r="AC69" s="223">
        <f t="shared" si="13"/>
        <v>0.52707949620643735</v>
      </c>
      <c r="AD69" s="223">
        <f t="shared" si="13"/>
        <v>0.47292050379356265</v>
      </c>
      <c r="AG69" s="23"/>
    </row>
    <row r="70" spans="1:34" x14ac:dyDescent="0.25">
      <c r="A70" s="217">
        <v>2012</v>
      </c>
      <c r="B70" s="217">
        <v>5</v>
      </c>
      <c r="C70" s="220">
        <v>4194019.9430000004</v>
      </c>
      <c r="D70" s="220">
        <v>3715830.8440000005</v>
      </c>
      <c r="E70" s="220">
        <v>253145.568</v>
      </c>
      <c r="F70" s="220">
        <v>35900.342000000004</v>
      </c>
      <c r="G70" s="220">
        <v>2135.6769999999997</v>
      </c>
      <c r="H70" s="220">
        <v>6435.8</v>
      </c>
      <c r="I70" s="220">
        <v>174621.68100000001</v>
      </c>
      <c r="J70" s="225">
        <f t="shared" ref="J70:J133" si="14">SUM(C70:I70)</f>
        <v>8382089.8550000004</v>
      </c>
      <c r="K70" s="225">
        <f t="shared" si="5"/>
        <v>7909850.7870000005</v>
      </c>
      <c r="L70" s="225">
        <v>8382089.8550000004</v>
      </c>
      <c r="M70" s="225">
        <f t="shared" ref="M70:M89" si="15">+J70-L70</f>
        <v>0</v>
      </c>
      <c r="N70" s="221">
        <v>9894790</v>
      </c>
      <c r="O70" s="228"/>
      <c r="P70" s="222">
        <f t="shared" si="12"/>
        <v>2012</v>
      </c>
      <c r="Q70" s="222">
        <f t="shared" si="12"/>
        <v>5</v>
      </c>
      <c r="R70" s="221">
        <f t="shared" si="9"/>
        <v>4194019.9430000004</v>
      </c>
      <c r="S70" s="221">
        <f t="shared" si="9"/>
        <v>3715830.8440000005</v>
      </c>
      <c r="T70" s="225">
        <f t="shared" si="10"/>
        <v>253145.568</v>
      </c>
      <c r="U70" s="225">
        <f t="shared" si="10"/>
        <v>35900.342000000004</v>
      </c>
      <c r="V70" s="225">
        <f t="shared" si="10"/>
        <v>2135.6769999999997</v>
      </c>
      <c r="W70" s="225">
        <f t="shared" si="10"/>
        <v>6435.8</v>
      </c>
      <c r="X70" s="225">
        <f t="shared" si="10"/>
        <v>174621.68100000001</v>
      </c>
      <c r="Y70" s="225">
        <f t="shared" ref="Y70:Y89" si="16">SUM(R70:X70)</f>
        <v>8382089.8550000004</v>
      </c>
      <c r="Z70" s="221"/>
      <c r="AA70" s="225">
        <f t="shared" ref="AA70:AA89" si="17">+Y70-L70</f>
        <v>0</v>
      </c>
      <c r="AB70" s="221"/>
      <c r="AC70" s="223">
        <f t="shared" si="13"/>
        <v>0.53022744119180565</v>
      </c>
      <c r="AD70" s="223">
        <f t="shared" si="13"/>
        <v>0.46977255880819441</v>
      </c>
      <c r="AG70" s="23"/>
    </row>
    <row r="71" spans="1:34" x14ac:dyDescent="0.25">
      <c r="A71" s="217">
        <v>2012</v>
      </c>
      <c r="B71" s="217">
        <v>6</v>
      </c>
      <c r="C71" s="220">
        <v>5175282.5779999997</v>
      </c>
      <c r="D71" s="220">
        <v>4061134.4630000005</v>
      </c>
      <c r="E71" s="220">
        <v>270547.38899999997</v>
      </c>
      <c r="F71" s="220">
        <v>38643.218000000001</v>
      </c>
      <c r="G71" s="220">
        <v>1994.8690000000004</v>
      </c>
      <c r="H71" s="220">
        <v>7466.2</v>
      </c>
      <c r="I71" s="220">
        <v>205372.965</v>
      </c>
      <c r="J71" s="225">
        <f t="shared" si="14"/>
        <v>9760441.6820000019</v>
      </c>
      <c r="K71" s="225">
        <f t="shared" ref="K71:K134" si="18">SUM(C71:D71)</f>
        <v>9236417.0410000011</v>
      </c>
      <c r="L71" s="225">
        <v>9760441.682</v>
      </c>
      <c r="M71" s="225">
        <f t="shared" si="15"/>
        <v>0</v>
      </c>
      <c r="N71" s="221">
        <v>10242699</v>
      </c>
      <c r="O71" s="228"/>
      <c r="P71" s="222">
        <f t="shared" si="12"/>
        <v>2012</v>
      </c>
      <c r="Q71" s="222">
        <f t="shared" si="12"/>
        <v>6</v>
      </c>
      <c r="R71" s="221">
        <f t="shared" si="9"/>
        <v>5175282.5779999997</v>
      </c>
      <c r="S71" s="221">
        <f t="shared" si="9"/>
        <v>4061134.4630000005</v>
      </c>
      <c r="T71" s="225">
        <f t="shared" si="10"/>
        <v>270547.38899999997</v>
      </c>
      <c r="U71" s="225">
        <f t="shared" si="10"/>
        <v>38643.218000000001</v>
      </c>
      <c r="V71" s="225">
        <f t="shared" si="10"/>
        <v>1994.8690000000004</v>
      </c>
      <c r="W71" s="225">
        <f t="shared" si="10"/>
        <v>7466.2</v>
      </c>
      <c r="X71" s="225">
        <f t="shared" si="10"/>
        <v>205372.965</v>
      </c>
      <c r="Y71" s="225">
        <f t="shared" si="16"/>
        <v>9760441.6820000019</v>
      </c>
      <c r="Z71" s="221"/>
      <c r="AA71" s="225">
        <f t="shared" si="17"/>
        <v>0</v>
      </c>
      <c r="AB71" s="221"/>
      <c r="AC71" s="223">
        <f t="shared" si="13"/>
        <v>0.56031278741823531</v>
      </c>
      <c r="AD71" s="223">
        <f t="shared" si="13"/>
        <v>0.43968721258176457</v>
      </c>
      <c r="AG71" s="23"/>
    </row>
    <row r="72" spans="1:34" x14ac:dyDescent="0.25">
      <c r="A72" s="217">
        <v>2012</v>
      </c>
      <c r="B72" s="217">
        <v>7</v>
      </c>
      <c r="C72" s="220">
        <v>5521777.0530000003</v>
      </c>
      <c r="D72" s="220">
        <v>4139492.0020000003</v>
      </c>
      <c r="E72" s="220">
        <v>251873.13699999999</v>
      </c>
      <c r="F72" s="220">
        <v>34816.790999999997</v>
      </c>
      <c r="G72" s="220">
        <v>2088.7359999999999</v>
      </c>
      <c r="H72" s="220">
        <v>6688.85</v>
      </c>
      <c r="I72" s="220">
        <v>205879.92</v>
      </c>
      <c r="J72" s="225">
        <f t="shared" si="14"/>
        <v>10162616.488999998</v>
      </c>
      <c r="K72" s="225">
        <f t="shared" si="18"/>
        <v>9661269.0549999997</v>
      </c>
      <c r="L72" s="225">
        <v>10162616.488999998</v>
      </c>
      <c r="M72" s="225">
        <f t="shared" si="15"/>
        <v>0</v>
      </c>
      <c r="N72" s="221">
        <v>11225750</v>
      </c>
      <c r="O72" s="228"/>
      <c r="P72" s="222">
        <f t="shared" si="12"/>
        <v>2012</v>
      </c>
      <c r="Q72" s="222">
        <f t="shared" si="12"/>
        <v>7</v>
      </c>
      <c r="R72" s="221">
        <f t="shared" si="9"/>
        <v>5521777.0530000003</v>
      </c>
      <c r="S72" s="221">
        <f t="shared" si="9"/>
        <v>4139492.0020000003</v>
      </c>
      <c r="T72" s="225">
        <f t="shared" si="10"/>
        <v>251873.13699999999</v>
      </c>
      <c r="U72" s="225">
        <f t="shared" si="10"/>
        <v>34816.790999999997</v>
      </c>
      <c r="V72" s="225">
        <f t="shared" si="10"/>
        <v>2088.7359999999999</v>
      </c>
      <c r="W72" s="225">
        <f t="shared" si="10"/>
        <v>6688.85</v>
      </c>
      <c r="X72" s="225">
        <f t="shared" si="10"/>
        <v>205879.92</v>
      </c>
      <c r="Y72" s="225">
        <f t="shared" si="16"/>
        <v>10162616.488999998</v>
      </c>
      <c r="Z72" s="221"/>
      <c r="AA72" s="225">
        <f t="shared" si="17"/>
        <v>0</v>
      </c>
      <c r="AB72" s="221"/>
      <c r="AC72" s="223">
        <f t="shared" si="13"/>
        <v>0.57153744726137334</v>
      </c>
      <c r="AD72" s="223">
        <f t="shared" si="13"/>
        <v>0.42846255273862677</v>
      </c>
      <c r="AG72" s="23"/>
    </row>
    <row r="73" spans="1:34" x14ac:dyDescent="0.25">
      <c r="A73" s="229">
        <v>2012</v>
      </c>
      <c r="B73" s="229">
        <v>8</v>
      </c>
      <c r="C73" s="220">
        <v>5763728.2009999994</v>
      </c>
      <c r="D73" s="220">
        <v>4184881.2320000003</v>
      </c>
      <c r="E73" s="220">
        <v>262783.84700000001</v>
      </c>
      <c r="F73" s="220">
        <v>38284.356</v>
      </c>
      <c r="G73" s="220">
        <v>2088.9009999999998</v>
      </c>
      <c r="H73" s="220">
        <v>6947.15</v>
      </c>
      <c r="I73" s="220">
        <v>223288.742</v>
      </c>
      <c r="J73" s="220">
        <f t="shared" si="14"/>
        <v>10482002.429000001</v>
      </c>
      <c r="K73" s="220">
        <f t="shared" si="18"/>
        <v>9948609.4330000002</v>
      </c>
      <c r="L73" s="220">
        <v>10482002.429000001</v>
      </c>
      <c r="M73" s="220">
        <f t="shared" si="15"/>
        <v>0</v>
      </c>
      <c r="N73" s="230">
        <v>11202980</v>
      </c>
      <c r="O73" s="228"/>
      <c r="P73" s="222">
        <f t="shared" si="12"/>
        <v>2012</v>
      </c>
      <c r="Q73" s="222">
        <f t="shared" si="12"/>
        <v>8</v>
      </c>
      <c r="R73" s="230">
        <f t="shared" si="9"/>
        <v>5763728.2009999994</v>
      </c>
      <c r="S73" s="230">
        <f t="shared" si="9"/>
        <v>4184881.2320000003</v>
      </c>
      <c r="T73" s="220">
        <f t="shared" si="10"/>
        <v>262783.84700000001</v>
      </c>
      <c r="U73" s="220">
        <f t="shared" si="10"/>
        <v>38284.356</v>
      </c>
      <c r="V73" s="220">
        <f t="shared" si="10"/>
        <v>2088.9009999999998</v>
      </c>
      <c r="W73" s="220">
        <f t="shared" si="10"/>
        <v>6947.15</v>
      </c>
      <c r="X73" s="220">
        <f t="shared" si="10"/>
        <v>223288.742</v>
      </c>
      <c r="Y73" s="220">
        <f t="shared" si="16"/>
        <v>10482002.429000001</v>
      </c>
      <c r="Z73" s="230"/>
      <c r="AA73" s="220">
        <f t="shared" si="17"/>
        <v>0</v>
      </c>
      <c r="AB73" s="230"/>
      <c r="AC73" s="231">
        <f t="shared" si="13"/>
        <v>0.57935013328409946</v>
      </c>
      <c r="AD73" s="231">
        <f t="shared" si="13"/>
        <v>0.42064986671590049</v>
      </c>
      <c r="AE73" s="232"/>
      <c r="AF73" s="232"/>
      <c r="AG73" s="233"/>
      <c r="AH73" s="232"/>
    </row>
    <row r="74" spans="1:34" x14ac:dyDescent="0.25">
      <c r="A74" s="229">
        <v>2012</v>
      </c>
      <c r="B74" s="229">
        <v>9</v>
      </c>
      <c r="C74" s="220">
        <v>5422319.6639999999</v>
      </c>
      <c r="D74" s="220">
        <v>4147214.2620000001</v>
      </c>
      <c r="E74" s="220">
        <v>232463.45400000003</v>
      </c>
      <c r="F74" s="220">
        <v>36862.557000000001</v>
      </c>
      <c r="G74" s="220">
        <v>2034.3620000000001</v>
      </c>
      <c r="H74" s="220">
        <v>6337.45</v>
      </c>
      <c r="I74" s="220">
        <v>226481.851</v>
      </c>
      <c r="J74" s="220">
        <f t="shared" si="14"/>
        <v>10073713.599999998</v>
      </c>
      <c r="K74" s="230">
        <f t="shared" si="18"/>
        <v>9569533.925999999</v>
      </c>
      <c r="L74" s="230">
        <v>10073713.599999998</v>
      </c>
      <c r="M74" s="220">
        <f t="shared" si="15"/>
        <v>0</v>
      </c>
      <c r="N74" s="230">
        <v>10233593</v>
      </c>
      <c r="O74" s="228"/>
      <c r="P74" s="222">
        <f t="shared" si="12"/>
        <v>2012</v>
      </c>
      <c r="Q74" s="222">
        <f t="shared" si="12"/>
        <v>9</v>
      </c>
      <c r="R74" s="230">
        <f t="shared" ref="R74:S88" si="19">+C74-($M74*AC74)</f>
        <v>5422319.6639999999</v>
      </c>
      <c r="S74" s="230">
        <f t="shared" si="19"/>
        <v>4147214.2620000001</v>
      </c>
      <c r="T74" s="220">
        <f t="shared" ref="T74:X89" si="20">+E74</f>
        <v>232463.45400000003</v>
      </c>
      <c r="U74" s="220">
        <f t="shared" si="20"/>
        <v>36862.557000000001</v>
      </c>
      <c r="V74" s="220">
        <f t="shared" si="20"/>
        <v>2034.3620000000001</v>
      </c>
      <c r="W74" s="220">
        <f t="shared" si="20"/>
        <v>6337.45</v>
      </c>
      <c r="X74" s="220">
        <f t="shared" si="20"/>
        <v>226481.851</v>
      </c>
      <c r="Y74" s="220">
        <f t="shared" si="16"/>
        <v>10073713.599999998</v>
      </c>
      <c r="Z74" s="221"/>
      <c r="AA74" s="225">
        <f t="shared" si="17"/>
        <v>0</v>
      </c>
      <c r="AB74" s="221"/>
      <c r="AC74" s="223">
        <f t="shared" si="13"/>
        <v>0.56662317161213027</v>
      </c>
      <c r="AD74" s="223">
        <f t="shared" si="13"/>
        <v>0.43337682838786984</v>
      </c>
      <c r="AG74" s="23"/>
    </row>
    <row r="75" spans="1:34" x14ac:dyDescent="0.25">
      <c r="A75" s="217">
        <v>2012</v>
      </c>
      <c r="B75" s="217">
        <v>10</v>
      </c>
      <c r="C75" s="220">
        <v>4950073.585</v>
      </c>
      <c r="D75" s="220">
        <v>4033820.1740000001</v>
      </c>
      <c r="E75" s="220">
        <v>274164.516</v>
      </c>
      <c r="F75" s="220">
        <v>31463.822999999997</v>
      </c>
      <c r="G75" s="220">
        <v>2361.4110000000001</v>
      </c>
      <c r="H75" s="220">
        <v>6850.55</v>
      </c>
      <c r="I75" s="220">
        <v>202962.894</v>
      </c>
      <c r="J75" s="225">
        <f t="shared" si="14"/>
        <v>9501696.9530000016</v>
      </c>
      <c r="K75" s="221">
        <f t="shared" si="18"/>
        <v>8983893.7589999996</v>
      </c>
      <c r="L75" s="221">
        <v>9501696.9530000016</v>
      </c>
      <c r="M75" s="225">
        <f>+J75-L75</f>
        <v>0</v>
      </c>
      <c r="N75" s="221">
        <v>9654295</v>
      </c>
      <c r="O75" s="228"/>
      <c r="P75" s="222">
        <f t="shared" si="12"/>
        <v>2012</v>
      </c>
      <c r="Q75" s="222">
        <f t="shared" si="12"/>
        <v>10</v>
      </c>
      <c r="R75" s="230">
        <f t="shared" si="19"/>
        <v>4950073.585</v>
      </c>
      <c r="S75" s="230">
        <f t="shared" si="19"/>
        <v>4033820.1740000001</v>
      </c>
      <c r="T75" s="220">
        <f t="shared" si="20"/>
        <v>274164.516</v>
      </c>
      <c r="U75" s="220">
        <f t="shared" si="20"/>
        <v>31463.822999999997</v>
      </c>
      <c r="V75" s="220">
        <f t="shared" si="20"/>
        <v>2361.4110000000001</v>
      </c>
      <c r="W75" s="220">
        <f t="shared" si="20"/>
        <v>6850.55</v>
      </c>
      <c r="X75" s="220">
        <f t="shared" si="20"/>
        <v>202962.894</v>
      </c>
      <c r="Y75" s="220">
        <f t="shared" si="16"/>
        <v>9501696.9530000016</v>
      </c>
      <c r="Z75" s="221"/>
      <c r="AA75" s="225">
        <f t="shared" si="17"/>
        <v>0</v>
      </c>
      <c r="AB75" s="221"/>
      <c r="AC75" s="223">
        <f t="shared" si="13"/>
        <v>0.55099422564309064</v>
      </c>
      <c r="AD75" s="223">
        <f t="shared" si="13"/>
        <v>0.44900577435690936</v>
      </c>
      <c r="AG75" s="23"/>
    </row>
    <row r="76" spans="1:34" x14ac:dyDescent="0.25">
      <c r="A76" s="217">
        <v>2012</v>
      </c>
      <c r="B76" s="217">
        <v>11</v>
      </c>
      <c r="C76" s="220">
        <v>3733524.7489999998</v>
      </c>
      <c r="D76" s="220">
        <v>3536667.7380000004</v>
      </c>
      <c r="E76" s="220">
        <v>253289.383</v>
      </c>
      <c r="F76" s="220">
        <v>42016.519</v>
      </c>
      <c r="G76" s="220">
        <v>2105.7750000000001</v>
      </c>
      <c r="H76" s="220">
        <v>6909.7</v>
      </c>
      <c r="I76" s="220">
        <v>190442.03700000001</v>
      </c>
      <c r="J76" s="225">
        <f t="shared" si="14"/>
        <v>7764955.9010000005</v>
      </c>
      <c r="K76" s="221">
        <f>SUM(C76:D76)</f>
        <v>7270192.4869999997</v>
      </c>
      <c r="L76" s="221">
        <v>7764955.9010000005</v>
      </c>
      <c r="M76" s="225">
        <f>+J76-L76</f>
        <v>0</v>
      </c>
      <c r="N76" s="221">
        <v>7423333</v>
      </c>
      <c r="O76" s="228"/>
      <c r="P76" s="222">
        <f t="shared" si="12"/>
        <v>2012</v>
      </c>
      <c r="Q76" s="222">
        <f t="shared" si="12"/>
        <v>11</v>
      </c>
      <c r="R76" s="230">
        <f t="shared" si="19"/>
        <v>3733524.7489999998</v>
      </c>
      <c r="S76" s="230">
        <f t="shared" si="19"/>
        <v>3536667.7380000004</v>
      </c>
      <c r="T76" s="220">
        <f t="shared" si="20"/>
        <v>253289.383</v>
      </c>
      <c r="U76" s="220">
        <f t="shared" si="20"/>
        <v>42016.519</v>
      </c>
      <c r="V76" s="220">
        <f t="shared" si="20"/>
        <v>2105.7750000000001</v>
      </c>
      <c r="W76" s="220">
        <f t="shared" si="20"/>
        <v>6909.7</v>
      </c>
      <c r="X76" s="220">
        <f t="shared" si="20"/>
        <v>190442.03700000001</v>
      </c>
      <c r="Y76" s="220">
        <f t="shared" si="16"/>
        <v>7764955.9010000005</v>
      </c>
      <c r="Z76" s="221"/>
      <c r="AA76" s="225">
        <f t="shared" si="17"/>
        <v>0</v>
      </c>
      <c r="AB76" s="221"/>
      <c r="AC76" s="223">
        <f t="shared" si="13"/>
        <v>0.51353863816893464</v>
      </c>
      <c r="AD76" s="223">
        <f t="shared" si="13"/>
        <v>0.48646136183106542</v>
      </c>
      <c r="AG76" s="23"/>
    </row>
    <row r="77" spans="1:34" x14ac:dyDescent="0.25">
      <c r="A77" s="217">
        <v>2012</v>
      </c>
      <c r="B77" s="217">
        <v>12</v>
      </c>
      <c r="C77" s="220">
        <v>3489144.7859999998</v>
      </c>
      <c r="D77" s="220">
        <v>3426057.7950000004</v>
      </c>
      <c r="E77" s="220">
        <v>237968.49</v>
      </c>
      <c r="F77" s="220">
        <v>36809.243999999999</v>
      </c>
      <c r="G77" s="220">
        <v>2100.884</v>
      </c>
      <c r="H77" s="220">
        <v>6613.95</v>
      </c>
      <c r="I77" s="220">
        <v>148917.33100000001</v>
      </c>
      <c r="J77" s="225">
        <f t="shared" si="14"/>
        <v>7347612.4800000004</v>
      </c>
      <c r="K77" s="221">
        <f t="shared" si="18"/>
        <v>6915202.5810000002</v>
      </c>
      <c r="L77" s="221">
        <v>7347612.4800000004</v>
      </c>
      <c r="M77" s="225">
        <f t="shared" si="15"/>
        <v>0</v>
      </c>
      <c r="N77" s="221">
        <v>8157450</v>
      </c>
      <c r="O77" s="228"/>
      <c r="P77" s="222">
        <f t="shared" si="12"/>
        <v>2012</v>
      </c>
      <c r="Q77" s="222">
        <f t="shared" si="12"/>
        <v>12</v>
      </c>
      <c r="R77" s="230">
        <f>+C77-($M77*AC77)</f>
        <v>3489144.7859999998</v>
      </c>
      <c r="S77" s="230">
        <f t="shared" si="19"/>
        <v>3426057.7950000004</v>
      </c>
      <c r="T77" s="220">
        <f t="shared" si="20"/>
        <v>237968.49</v>
      </c>
      <c r="U77" s="220">
        <f t="shared" si="20"/>
        <v>36809.243999999999</v>
      </c>
      <c r="V77" s="220">
        <f t="shared" si="20"/>
        <v>2100.884</v>
      </c>
      <c r="W77" s="220">
        <f t="shared" si="20"/>
        <v>6613.95</v>
      </c>
      <c r="X77" s="220">
        <f t="shared" si="20"/>
        <v>148917.33100000001</v>
      </c>
      <c r="Y77" s="220">
        <f t="shared" si="16"/>
        <v>7347612.4800000004</v>
      </c>
      <c r="Z77" s="221"/>
      <c r="AA77" s="225">
        <f t="shared" si="17"/>
        <v>0</v>
      </c>
      <c r="AB77" s="221"/>
      <c r="AC77" s="223">
        <f t="shared" si="13"/>
        <v>0.5045614709230164</v>
      </c>
      <c r="AD77" s="223">
        <f t="shared" si="13"/>
        <v>0.49543852907698355</v>
      </c>
      <c r="AG77" s="23"/>
    </row>
    <row r="78" spans="1:34" x14ac:dyDescent="0.25">
      <c r="A78" s="217">
        <v>2013</v>
      </c>
      <c r="B78" s="217">
        <v>1</v>
      </c>
      <c r="C78" s="220">
        <v>3857663.4589999998</v>
      </c>
      <c r="D78" s="220">
        <v>3534822.719</v>
      </c>
      <c r="E78" s="220">
        <v>246714.03700000001</v>
      </c>
      <c r="F78" s="220">
        <v>36038.112999999998</v>
      </c>
      <c r="G78" s="220">
        <v>2003.6630000000002</v>
      </c>
      <c r="H78" s="220">
        <v>7170.1</v>
      </c>
      <c r="I78" s="220">
        <v>164806.54999999999</v>
      </c>
      <c r="J78" s="225">
        <f t="shared" si="14"/>
        <v>7849218.6409999989</v>
      </c>
      <c r="K78" s="221">
        <f t="shared" si="18"/>
        <v>7392486.1779999994</v>
      </c>
      <c r="L78" s="221">
        <v>7849218.6409999989</v>
      </c>
      <c r="M78" s="225">
        <f t="shared" si="15"/>
        <v>0</v>
      </c>
      <c r="N78" s="221">
        <v>8088864</v>
      </c>
      <c r="O78" s="228">
        <f t="shared" ref="O78:O88" si="21">+D78/SUM($D$78:$D$89)</f>
        <v>7.7960273753593629E-2</v>
      </c>
      <c r="P78" s="222">
        <v>2013</v>
      </c>
      <c r="Q78" s="218">
        <v>1</v>
      </c>
      <c r="R78" s="230">
        <f t="shared" si="19"/>
        <v>3857663.4589999998</v>
      </c>
      <c r="S78" s="230">
        <f t="shared" si="19"/>
        <v>3534822.719</v>
      </c>
      <c r="T78" s="220">
        <f t="shared" si="20"/>
        <v>246714.03700000001</v>
      </c>
      <c r="U78" s="220">
        <f t="shared" si="20"/>
        <v>36038.112999999998</v>
      </c>
      <c r="V78" s="220">
        <f t="shared" si="20"/>
        <v>2003.6630000000002</v>
      </c>
      <c r="W78" s="220">
        <f t="shared" si="20"/>
        <v>7170.1</v>
      </c>
      <c r="X78" s="220">
        <f t="shared" si="20"/>
        <v>164806.54999999999</v>
      </c>
      <c r="Y78" s="220">
        <f t="shared" si="16"/>
        <v>7849218.6409999989</v>
      </c>
      <c r="Z78" s="221"/>
      <c r="AA78" s="225">
        <f t="shared" si="17"/>
        <v>0</v>
      </c>
      <c r="AB78" s="221"/>
      <c r="AC78" s="223">
        <f t="shared" si="13"/>
        <v>0.52183573511173909</v>
      </c>
      <c r="AD78" s="223">
        <f t="shared" si="13"/>
        <v>0.47816426488826103</v>
      </c>
      <c r="AG78" s="23"/>
      <c r="AH78" s="17"/>
    </row>
    <row r="79" spans="1:34" x14ac:dyDescent="0.25">
      <c r="A79" s="217">
        <v>2013</v>
      </c>
      <c r="B79" s="217">
        <v>2</v>
      </c>
      <c r="C79" s="220">
        <v>3479223.6909999996</v>
      </c>
      <c r="D79" s="220">
        <v>3346761.4930000002</v>
      </c>
      <c r="E79" s="220">
        <v>236444.28600000002</v>
      </c>
      <c r="F79" s="220">
        <v>37883.864999999998</v>
      </c>
      <c r="G79" s="220">
        <v>1981.19</v>
      </c>
      <c r="H79" s="220">
        <v>6622.35</v>
      </c>
      <c r="I79" s="220">
        <v>169045.981</v>
      </c>
      <c r="J79" s="225">
        <f t="shared" si="14"/>
        <v>7277962.8560000006</v>
      </c>
      <c r="K79" s="221">
        <f t="shared" si="18"/>
        <v>6825985.1840000004</v>
      </c>
      <c r="L79" s="221">
        <v>7277962.8560000006</v>
      </c>
      <c r="M79" s="225">
        <f t="shared" si="15"/>
        <v>0</v>
      </c>
      <c r="N79" s="221">
        <v>7467802</v>
      </c>
      <c r="O79" s="228">
        <f t="shared" si="21"/>
        <v>7.3812596252656862E-2</v>
      </c>
      <c r="P79" s="222">
        <v>2013</v>
      </c>
      <c r="Q79" s="218">
        <v>2</v>
      </c>
      <c r="R79" s="230">
        <f t="shared" si="19"/>
        <v>3479223.6909999996</v>
      </c>
      <c r="S79" s="230">
        <f t="shared" si="19"/>
        <v>3346761.4930000002</v>
      </c>
      <c r="T79" s="220">
        <f t="shared" si="20"/>
        <v>236444.28600000002</v>
      </c>
      <c r="U79" s="220">
        <f t="shared" si="20"/>
        <v>37883.864999999998</v>
      </c>
      <c r="V79" s="220">
        <f t="shared" si="20"/>
        <v>1981.19</v>
      </c>
      <c r="W79" s="220">
        <f t="shared" si="20"/>
        <v>6622.35</v>
      </c>
      <c r="X79" s="220">
        <f t="shared" si="20"/>
        <v>169045.981</v>
      </c>
      <c r="Y79" s="220">
        <f t="shared" si="16"/>
        <v>7277962.8560000006</v>
      </c>
      <c r="Z79" s="221"/>
      <c r="AA79" s="225">
        <f t="shared" si="17"/>
        <v>0</v>
      </c>
      <c r="AB79" s="221"/>
      <c r="AC79" s="223">
        <f t="shared" si="13"/>
        <v>0.50970278973872429</v>
      </c>
      <c r="AD79" s="223">
        <f t="shared" si="13"/>
        <v>0.4902972102612756</v>
      </c>
      <c r="AG79" s="23"/>
      <c r="AH79" s="17"/>
    </row>
    <row r="80" spans="1:34" x14ac:dyDescent="0.25">
      <c r="A80" s="217">
        <v>2013</v>
      </c>
      <c r="B80" s="217">
        <v>3</v>
      </c>
      <c r="C80" s="220">
        <v>3505055.7479999997</v>
      </c>
      <c r="D80" s="220">
        <v>3193801.7309999997</v>
      </c>
      <c r="E80" s="220">
        <v>233708.72600000002</v>
      </c>
      <c r="F80" s="220">
        <v>36347.867999999995</v>
      </c>
      <c r="G80" s="220">
        <v>2008.7249999999999</v>
      </c>
      <c r="H80" s="220">
        <v>6370</v>
      </c>
      <c r="I80" s="220">
        <v>158679.345</v>
      </c>
      <c r="J80" s="225">
        <f t="shared" si="14"/>
        <v>7135972.1429999983</v>
      </c>
      <c r="K80" s="221">
        <f t="shared" si="18"/>
        <v>6698857.4789999994</v>
      </c>
      <c r="L80" s="221">
        <v>7135972.1429999983</v>
      </c>
      <c r="M80" s="225">
        <f t="shared" si="15"/>
        <v>0</v>
      </c>
      <c r="N80" s="221">
        <v>7936038</v>
      </c>
      <c r="O80" s="228">
        <f t="shared" si="21"/>
        <v>7.0439079143946509E-2</v>
      </c>
      <c r="P80" s="222">
        <v>2013</v>
      </c>
      <c r="Q80" s="218">
        <v>3</v>
      </c>
      <c r="R80" s="230">
        <f t="shared" si="19"/>
        <v>3505055.7479999997</v>
      </c>
      <c r="S80" s="230">
        <f t="shared" si="19"/>
        <v>3193801.7309999997</v>
      </c>
      <c r="T80" s="220">
        <f t="shared" si="20"/>
        <v>233708.72600000002</v>
      </c>
      <c r="U80" s="220">
        <f t="shared" si="20"/>
        <v>36347.867999999995</v>
      </c>
      <c r="V80" s="220">
        <f t="shared" si="20"/>
        <v>2008.7249999999999</v>
      </c>
      <c r="W80" s="220">
        <f t="shared" si="20"/>
        <v>6370</v>
      </c>
      <c r="X80" s="220">
        <f t="shared" si="20"/>
        <v>158679.345</v>
      </c>
      <c r="Y80" s="220">
        <f t="shared" si="16"/>
        <v>7135972.1429999983</v>
      </c>
      <c r="Z80" s="221"/>
      <c r="AA80" s="225">
        <f t="shared" si="17"/>
        <v>0</v>
      </c>
      <c r="AB80" s="221"/>
      <c r="AC80" s="223">
        <f t="shared" si="13"/>
        <v>0.52323187334375587</v>
      </c>
      <c r="AD80" s="223">
        <f t="shared" si="13"/>
        <v>0.47676812665624407</v>
      </c>
      <c r="AG80" s="23"/>
      <c r="AH80" s="17"/>
    </row>
    <row r="81" spans="1:40" x14ac:dyDescent="0.25">
      <c r="A81" s="217">
        <v>2013</v>
      </c>
      <c r="B81" s="217">
        <v>4</v>
      </c>
      <c r="C81" s="220">
        <v>3880757.199</v>
      </c>
      <c r="D81" s="220">
        <v>3498692.5439999998</v>
      </c>
      <c r="E81" s="220">
        <v>247596.07799999998</v>
      </c>
      <c r="F81" s="220">
        <v>36330.392</v>
      </c>
      <c r="G81" s="220">
        <v>1828.3850000000002</v>
      </c>
      <c r="H81" s="220">
        <v>6767.6</v>
      </c>
      <c r="I81" s="220">
        <v>170695.63500000001</v>
      </c>
      <c r="J81" s="225">
        <f t="shared" si="14"/>
        <v>7842667.8329999987</v>
      </c>
      <c r="K81" s="221">
        <f t="shared" si="18"/>
        <v>7379449.7429999998</v>
      </c>
      <c r="L81" s="221">
        <v>7842667.8329999987</v>
      </c>
      <c r="M81" s="225">
        <f t="shared" si="15"/>
        <v>0</v>
      </c>
      <c r="N81" s="221">
        <v>8967220</v>
      </c>
      <c r="O81" s="228">
        <f t="shared" si="21"/>
        <v>7.7163425210489855E-2</v>
      </c>
      <c r="P81" s="222">
        <v>2013</v>
      </c>
      <c r="Q81" s="218">
        <v>4</v>
      </c>
      <c r="R81" s="230">
        <f t="shared" si="19"/>
        <v>3880757.199</v>
      </c>
      <c r="S81" s="230">
        <f t="shared" si="19"/>
        <v>3498692.5439999998</v>
      </c>
      <c r="T81" s="220">
        <f t="shared" si="20"/>
        <v>247596.07799999998</v>
      </c>
      <c r="U81" s="220">
        <f t="shared" si="20"/>
        <v>36330.392</v>
      </c>
      <c r="V81" s="220">
        <f t="shared" si="20"/>
        <v>1828.3850000000002</v>
      </c>
      <c r="W81" s="220">
        <f t="shared" si="20"/>
        <v>6767.6</v>
      </c>
      <c r="X81" s="220">
        <f t="shared" si="20"/>
        <v>170695.63500000001</v>
      </c>
      <c r="Y81" s="220">
        <f t="shared" si="16"/>
        <v>7842667.8329999987</v>
      </c>
      <c r="Z81" s="221"/>
      <c r="AA81" s="225">
        <f t="shared" si="17"/>
        <v>0</v>
      </c>
      <c r="AB81" s="221"/>
      <c r="AC81" s="223">
        <f t="shared" si="13"/>
        <v>0.52588706938226792</v>
      </c>
      <c r="AD81" s="223">
        <f t="shared" si="13"/>
        <v>0.47411293061773208</v>
      </c>
      <c r="AG81" s="23"/>
      <c r="AH81" s="17"/>
    </row>
    <row r="82" spans="1:40" x14ac:dyDescent="0.25">
      <c r="A82" s="217">
        <v>2013</v>
      </c>
      <c r="B82" s="217">
        <v>5</v>
      </c>
      <c r="C82" s="220">
        <v>4441924.2300000004</v>
      </c>
      <c r="D82" s="220">
        <v>3863495.466</v>
      </c>
      <c r="E82" s="220">
        <v>263381.35200000001</v>
      </c>
      <c r="F82" s="220">
        <v>37607.400999999998</v>
      </c>
      <c r="G82" s="220">
        <v>1850.8129999999999</v>
      </c>
      <c r="H82" s="220">
        <v>8004.5</v>
      </c>
      <c r="I82" s="220">
        <v>189027.467</v>
      </c>
      <c r="J82" s="225">
        <f t="shared" si="14"/>
        <v>8805291.2290000003</v>
      </c>
      <c r="K82" s="221">
        <f t="shared" si="18"/>
        <v>8305419.6960000005</v>
      </c>
      <c r="L82" s="221">
        <v>8805291.2290000003</v>
      </c>
      <c r="M82" s="225">
        <f t="shared" si="15"/>
        <v>0</v>
      </c>
      <c r="N82" s="221">
        <v>9493988</v>
      </c>
      <c r="O82" s="228">
        <f t="shared" si="21"/>
        <v>8.5209128750970836E-2</v>
      </c>
      <c r="P82" s="222">
        <v>2013</v>
      </c>
      <c r="Q82" s="218">
        <v>5</v>
      </c>
      <c r="R82" s="230">
        <f t="shared" si="19"/>
        <v>4441924.2300000004</v>
      </c>
      <c r="S82" s="230">
        <f t="shared" si="19"/>
        <v>3863495.466</v>
      </c>
      <c r="T82" s="220">
        <f t="shared" si="20"/>
        <v>263381.35200000001</v>
      </c>
      <c r="U82" s="220">
        <f t="shared" si="20"/>
        <v>37607.400999999998</v>
      </c>
      <c r="V82" s="220">
        <f t="shared" si="20"/>
        <v>1850.8129999999999</v>
      </c>
      <c r="W82" s="220">
        <f t="shared" si="20"/>
        <v>8004.5</v>
      </c>
      <c r="X82" s="220">
        <f t="shared" si="20"/>
        <v>189027.467</v>
      </c>
      <c r="Y82" s="220">
        <f t="shared" si="16"/>
        <v>8805291.2290000003</v>
      </c>
      <c r="Z82" s="221"/>
      <c r="AA82" s="225">
        <f t="shared" si="17"/>
        <v>0</v>
      </c>
      <c r="AB82" s="221"/>
      <c r="AC82" s="223">
        <f t="shared" si="13"/>
        <v>0.53482236811455652</v>
      </c>
      <c r="AD82" s="223">
        <f t="shared" si="13"/>
        <v>0.46517763188544348</v>
      </c>
      <c r="AG82" s="23"/>
      <c r="AH82" s="17"/>
    </row>
    <row r="83" spans="1:40" x14ac:dyDescent="0.25">
      <c r="A83" s="229">
        <v>2013</v>
      </c>
      <c r="B83" s="229">
        <v>6</v>
      </c>
      <c r="C83" s="220">
        <v>4885839.4479999999</v>
      </c>
      <c r="D83" s="220">
        <v>3924772.2429999998</v>
      </c>
      <c r="E83" s="220">
        <v>253963.98199999999</v>
      </c>
      <c r="F83" s="220">
        <v>36329.947</v>
      </c>
      <c r="G83" s="220">
        <v>1728.335</v>
      </c>
      <c r="H83" s="220">
        <v>7429.45</v>
      </c>
      <c r="I83" s="220">
        <v>196428.367</v>
      </c>
      <c r="J83" s="220">
        <f t="shared" si="14"/>
        <v>9306491.7720000017</v>
      </c>
      <c r="K83" s="230">
        <f>SUM(C83:D83)</f>
        <v>8810611.6909999996</v>
      </c>
      <c r="L83" s="230">
        <v>9306491.7720000017</v>
      </c>
      <c r="M83" s="220">
        <f t="shared" si="15"/>
        <v>0</v>
      </c>
      <c r="N83" s="230">
        <v>10459525</v>
      </c>
      <c r="O83" s="228">
        <f t="shared" si="21"/>
        <v>8.6560583884485801E-2</v>
      </c>
      <c r="P83" s="222">
        <v>2013</v>
      </c>
      <c r="Q83" s="222">
        <v>6</v>
      </c>
      <c r="R83" s="230">
        <f t="shared" si="19"/>
        <v>4885839.4479999999</v>
      </c>
      <c r="S83" s="230">
        <f t="shared" si="19"/>
        <v>3924772.2429999998</v>
      </c>
      <c r="T83" s="220">
        <f t="shared" si="20"/>
        <v>253963.98199999999</v>
      </c>
      <c r="U83" s="220">
        <f t="shared" si="20"/>
        <v>36329.947</v>
      </c>
      <c r="V83" s="220">
        <f t="shared" si="20"/>
        <v>1728.335</v>
      </c>
      <c r="W83" s="220">
        <f t="shared" si="20"/>
        <v>7429.45</v>
      </c>
      <c r="X83" s="220">
        <f t="shared" si="20"/>
        <v>196428.367</v>
      </c>
      <c r="Y83" s="220">
        <f t="shared" si="16"/>
        <v>9306491.7720000017</v>
      </c>
      <c r="Z83" s="230"/>
      <c r="AA83" s="220">
        <f t="shared" si="17"/>
        <v>0</v>
      </c>
      <c r="AB83" s="230"/>
      <c r="AC83" s="231">
        <f t="shared" si="13"/>
        <v>0.55454032243764217</v>
      </c>
      <c r="AD83" s="231">
        <f t="shared" si="13"/>
        <v>0.44545967756235777</v>
      </c>
      <c r="AE83" s="232"/>
      <c r="AF83" s="232"/>
      <c r="AG83" s="233"/>
      <c r="AH83" s="234"/>
      <c r="AI83" s="232"/>
      <c r="AJ83" s="232"/>
      <c r="AK83" s="232"/>
      <c r="AL83" s="232"/>
      <c r="AM83" s="232"/>
    </row>
    <row r="84" spans="1:40" x14ac:dyDescent="0.25">
      <c r="A84" s="229">
        <v>2013</v>
      </c>
      <c r="B84" s="229">
        <v>7</v>
      </c>
      <c r="C84" s="220">
        <v>5403323.0259999996</v>
      </c>
      <c r="D84" s="220">
        <v>4031954.55</v>
      </c>
      <c r="E84" s="220">
        <v>247801.628</v>
      </c>
      <c r="F84" s="220">
        <v>30546.677</v>
      </c>
      <c r="G84" s="220">
        <v>3175.1680000000001</v>
      </c>
      <c r="H84" s="220">
        <v>7465.5</v>
      </c>
      <c r="I84" s="220">
        <v>189064.62400000001</v>
      </c>
      <c r="J84" s="220">
        <f t="shared" si="14"/>
        <v>9913331.1729999986</v>
      </c>
      <c r="K84" s="221">
        <f>SUM(C84:D84)</f>
        <v>9435277.5759999994</v>
      </c>
      <c r="L84" s="221">
        <v>9913331.1730000004</v>
      </c>
      <c r="M84" s="225">
        <f t="shared" si="15"/>
        <v>0</v>
      </c>
      <c r="N84" s="221">
        <v>10649066</v>
      </c>
      <c r="O84" s="228">
        <f t="shared" si="21"/>
        <v>8.8924482348289272E-2</v>
      </c>
      <c r="P84" s="222">
        <v>2013</v>
      </c>
      <c r="Q84" s="218">
        <v>7</v>
      </c>
      <c r="R84" s="221">
        <f t="shared" si="19"/>
        <v>5403323.0259999996</v>
      </c>
      <c r="S84" s="221">
        <f t="shared" si="19"/>
        <v>4031954.55</v>
      </c>
      <c r="T84" s="225">
        <f t="shared" si="20"/>
        <v>247801.628</v>
      </c>
      <c r="U84" s="225">
        <f t="shared" si="20"/>
        <v>30546.677</v>
      </c>
      <c r="V84" s="225">
        <f t="shared" si="20"/>
        <v>3175.1680000000001</v>
      </c>
      <c r="W84" s="225">
        <f t="shared" si="20"/>
        <v>7465.5</v>
      </c>
      <c r="X84" s="225">
        <f t="shared" si="20"/>
        <v>189064.62400000001</v>
      </c>
      <c r="Y84" s="225">
        <f t="shared" si="16"/>
        <v>9913331.1729999986</v>
      </c>
      <c r="Z84" s="221"/>
      <c r="AA84" s="225">
        <f t="shared" si="17"/>
        <v>0</v>
      </c>
      <c r="AB84" s="221"/>
      <c r="AC84" s="223">
        <f t="shared" si="13"/>
        <v>0.57267239702032058</v>
      </c>
      <c r="AD84" s="223">
        <f t="shared" si="13"/>
        <v>0.42732760297967942</v>
      </c>
      <c r="AG84" s="23"/>
      <c r="AH84" s="17"/>
    </row>
    <row r="85" spans="1:40" x14ac:dyDescent="0.25">
      <c r="A85" s="229">
        <v>2013</v>
      </c>
      <c r="B85" s="229">
        <v>8</v>
      </c>
      <c r="C85" s="220">
        <v>5719661.9309999999</v>
      </c>
      <c r="D85" s="220">
        <v>4234305.7750000004</v>
      </c>
      <c r="E85" s="220">
        <v>253986.46799999999</v>
      </c>
      <c r="F85" s="220">
        <v>42849.17</v>
      </c>
      <c r="G85" s="220">
        <v>2817.857</v>
      </c>
      <c r="H85" s="220">
        <v>8147.65</v>
      </c>
      <c r="I85" s="220">
        <v>194252.476</v>
      </c>
      <c r="J85" s="220">
        <f t="shared" si="14"/>
        <v>10456021.327000001</v>
      </c>
      <c r="K85" s="230">
        <f>SUM(C85:D85)</f>
        <v>9953967.7060000002</v>
      </c>
      <c r="L85" s="230">
        <v>10456021.327</v>
      </c>
      <c r="M85" s="220">
        <f>+J85-L85</f>
        <v>0</v>
      </c>
      <c r="N85" s="230">
        <v>11392218</v>
      </c>
      <c r="O85" s="228">
        <f t="shared" si="21"/>
        <v>9.3387324801626759E-2</v>
      </c>
      <c r="P85" s="222">
        <v>2013</v>
      </c>
      <c r="Q85" s="222">
        <v>8</v>
      </c>
      <c r="R85" s="230">
        <f t="shared" si="19"/>
        <v>5719661.9309999999</v>
      </c>
      <c r="S85" s="230">
        <f t="shared" si="19"/>
        <v>4234305.7750000004</v>
      </c>
      <c r="T85" s="220">
        <f t="shared" si="20"/>
        <v>253986.46799999999</v>
      </c>
      <c r="U85" s="220">
        <f t="shared" si="20"/>
        <v>42849.17</v>
      </c>
      <c r="V85" s="220">
        <f t="shared" si="20"/>
        <v>2817.857</v>
      </c>
      <c r="W85" s="220">
        <f t="shared" si="20"/>
        <v>8147.65</v>
      </c>
      <c r="X85" s="220">
        <f t="shared" si="20"/>
        <v>194252.476</v>
      </c>
      <c r="Y85" s="220">
        <f t="shared" si="16"/>
        <v>10456021.327000001</v>
      </c>
      <c r="Z85" s="230"/>
      <c r="AA85" s="220">
        <f t="shared" si="17"/>
        <v>0</v>
      </c>
      <c r="AB85" s="230"/>
      <c r="AC85" s="231">
        <f t="shared" si="13"/>
        <v>0.57461126054812617</v>
      </c>
      <c r="AD85" s="231">
        <f t="shared" si="13"/>
        <v>0.42538873945187383</v>
      </c>
      <c r="AE85" s="232"/>
      <c r="AF85" s="232"/>
      <c r="AG85" s="233"/>
      <c r="AH85" s="234"/>
      <c r="AI85" s="232"/>
      <c r="AM85" s="23"/>
      <c r="AN85" s="235"/>
    </row>
    <row r="86" spans="1:40" x14ac:dyDescent="0.25">
      <c r="A86" s="229">
        <v>2013</v>
      </c>
      <c r="B86" s="229">
        <v>9</v>
      </c>
      <c r="C86" s="220">
        <v>5725031.9720000001</v>
      </c>
      <c r="D86" s="220">
        <v>4360095.1730000004</v>
      </c>
      <c r="E86" s="220">
        <v>257020.31900000002</v>
      </c>
      <c r="F86" s="220">
        <v>37543.434000000001</v>
      </c>
      <c r="G86" s="220">
        <v>3082.674</v>
      </c>
      <c r="H86" s="220">
        <v>7973.35</v>
      </c>
      <c r="I86" s="220">
        <v>204570.26</v>
      </c>
      <c r="J86" s="220">
        <f t="shared" si="14"/>
        <v>10595317.182</v>
      </c>
      <c r="K86" s="230">
        <f t="shared" si="18"/>
        <v>10085127.145</v>
      </c>
      <c r="L86" s="230">
        <v>10595317.182</v>
      </c>
      <c r="M86" s="220">
        <f>+J86-L86</f>
        <v>0</v>
      </c>
      <c r="N86" s="230">
        <v>10228764</v>
      </c>
      <c r="O86" s="228">
        <f t="shared" si="21"/>
        <v>9.6161601387173334E-2</v>
      </c>
      <c r="P86" s="222">
        <v>2013</v>
      </c>
      <c r="Q86" s="218">
        <v>9</v>
      </c>
      <c r="R86" s="221">
        <f>+C86-($M86*AC86)</f>
        <v>5725031.9720000001</v>
      </c>
      <c r="S86" s="221">
        <f t="shared" si="19"/>
        <v>4360095.1730000004</v>
      </c>
      <c r="T86" s="225">
        <f t="shared" si="20"/>
        <v>257020.31900000002</v>
      </c>
      <c r="U86" s="225">
        <f t="shared" si="20"/>
        <v>37543.434000000001</v>
      </c>
      <c r="V86" s="225">
        <f t="shared" si="20"/>
        <v>3082.674</v>
      </c>
      <c r="W86" s="225">
        <f t="shared" si="20"/>
        <v>7973.35</v>
      </c>
      <c r="X86" s="225">
        <f t="shared" si="20"/>
        <v>204570.26</v>
      </c>
      <c r="Y86" s="225">
        <f t="shared" si="16"/>
        <v>10595317.182</v>
      </c>
      <c r="Z86" s="221"/>
      <c r="AA86" s="225">
        <f t="shared" si="17"/>
        <v>0</v>
      </c>
      <c r="AB86" s="221"/>
      <c r="AC86" s="223">
        <f t="shared" si="13"/>
        <v>0.56767077793742582</v>
      </c>
      <c r="AD86" s="223">
        <f t="shared" si="13"/>
        <v>0.43232922206257429</v>
      </c>
      <c r="AG86" s="23"/>
      <c r="AH86" s="17"/>
      <c r="AM86" s="23"/>
      <c r="AN86" s="235"/>
    </row>
    <row r="87" spans="1:40" x14ac:dyDescent="0.25">
      <c r="A87" s="217">
        <v>2013</v>
      </c>
      <c r="B87" s="217">
        <v>10</v>
      </c>
      <c r="C87" s="220">
        <v>4867808.8760000002</v>
      </c>
      <c r="D87" s="220">
        <v>3926697.514</v>
      </c>
      <c r="E87" s="220">
        <v>236061.527</v>
      </c>
      <c r="F87" s="220">
        <v>36856.234000000004</v>
      </c>
      <c r="G87" s="220">
        <v>1023.1399999999999</v>
      </c>
      <c r="H87" s="220">
        <v>7749.0060000000003</v>
      </c>
      <c r="I87" s="220">
        <v>183181.514</v>
      </c>
      <c r="J87" s="220">
        <f t="shared" si="14"/>
        <v>9259377.8110000007</v>
      </c>
      <c r="K87" s="230">
        <f t="shared" si="18"/>
        <v>8794506.3900000006</v>
      </c>
      <c r="L87" s="230">
        <v>9259377.8110000007</v>
      </c>
      <c r="M87" s="220">
        <f t="shared" si="15"/>
        <v>0</v>
      </c>
      <c r="N87" s="230">
        <v>9968681</v>
      </c>
      <c r="O87" s="228">
        <f t="shared" si="21"/>
        <v>8.660304560495713E-2</v>
      </c>
      <c r="P87" s="222">
        <v>2013</v>
      </c>
      <c r="Q87" s="218">
        <v>10</v>
      </c>
      <c r="R87" s="221">
        <f t="shared" si="19"/>
        <v>4867808.8760000002</v>
      </c>
      <c r="S87" s="221">
        <f t="shared" si="19"/>
        <v>3926697.514</v>
      </c>
      <c r="T87" s="225">
        <f t="shared" si="20"/>
        <v>236061.527</v>
      </c>
      <c r="U87" s="225">
        <f t="shared" si="20"/>
        <v>36856.234000000004</v>
      </c>
      <c r="V87" s="225">
        <f t="shared" si="20"/>
        <v>1023.1399999999999</v>
      </c>
      <c r="W87" s="225">
        <f t="shared" si="20"/>
        <v>7749.0060000000003</v>
      </c>
      <c r="X87" s="225">
        <f t="shared" si="20"/>
        <v>183181.514</v>
      </c>
      <c r="Y87" s="225">
        <f t="shared" si="16"/>
        <v>9259377.8110000007</v>
      </c>
      <c r="Z87" s="221"/>
      <c r="AA87" s="225">
        <f t="shared" si="17"/>
        <v>0</v>
      </c>
      <c r="AB87" s="221"/>
      <c r="AC87" s="223">
        <f t="shared" si="13"/>
        <v>0.55350563864903846</v>
      </c>
      <c r="AD87" s="223">
        <f t="shared" si="13"/>
        <v>0.44649436135096149</v>
      </c>
      <c r="AG87" s="23"/>
      <c r="AH87" s="17"/>
      <c r="AM87" s="23"/>
      <c r="AN87" s="235"/>
    </row>
    <row r="88" spans="1:40" x14ac:dyDescent="0.25">
      <c r="A88" s="217">
        <v>2013</v>
      </c>
      <c r="B88" s="217">
        <v>11</v>
      </c>
      <c r="C88" s="220">
        <v>4222466.6050000004</v>
      </c>
      <c r="D88" s="220">
        <v>3723069.6520000002</v>
      </c>
      <c r="E88" s="220">
        <v>234074.99099999998</v>
      </c>
      <c r="F88" s="220">
        <v>36583.656000000003</v>
      </c>
      <c r="G88" s="220">
        <v>4110.4480000000003</v>
      </c>
      <c r="H88" s="220">
        <v>7145.9979999999996</v>
      </c>
      <c r="I88" s="220">
        <v>181301.03400000001</v>
      </c>
      <c r="J88" s="220">
        <f t="shared" si="14"/>
        <v>8408752.3840000015</v>
      </c>
      <c r="K88" s="221">
        <f t="shared" si="18"/>
        <v>7945536.2570000011</v>
      </c>
      <c r="L88" s="221">
        <v>8408752.3840000015</v>
      </c>
      <c r="M88" s="225">
        <f t="shared" si="15"/>
        <v>0</v>
      </c>
      <c r="N88" s="221">
        <v>8505690</v>
      </c>
      <c r="O88" s="228">
        <f t="shared" si="21"/>
        <v>8.2112047009737635E-2</v>
      </c>
      <c r="P88" s="222">
        <v>2013</v>
      </c>
      <c r="Q88" s="218">
        <v>11</v>
      </c>
      <c r="R88" s="221">
        <f t="shared" si="19"/>
        <v>4222466.6050000004</v>
      </c>
      <c r="S88" s="221">
        <f t="shared" si="19"/>
        <v>3723069.6520000002</v>
      </c>
      <c r="T88" s="225">
        <f t="shared" si="20"/>
        <v>234074.99099999998</v>
      </c>
      <c r="U88" s="225">
        <f t="shared" si="20"/>
        <v>36583.656000000003</v>
      </c>
      <c r="V88" s="225">
        <f t="shared" si="20"/>
        <v>4110.4480000000003</v>
      </c>
      <c r="W88" s="225">
        <f t="shared" si="20"/>
        <v>7145.9979999999996</v>
      </c>
      <c r="X88" s="225">
        <f t="shared" si="20"/>
        <v>181301.03400000001</v>
      </c>
      <c r="Y88" s="225">
        <f t="shared" si="16"/>
        <v>8408752.3840000015</v>
      </c>
      <c r="Z88" s="221"/>
      <c r="AA88" s="225">
        <f t="shared" si="17"/>
        <v>0</v>
      </c>
      <c r="AB88" s="221"/>
      <c r="AC88" s="223">
        <f t="shared" si="13"/>
        <v>0.53142625852094205</v>
      </c>
      <c r="AD88" s="223">
        <f t="shared" si="13"/>
        <v>0.46857374147905795</v>
      </c>
      <c r="AG88" s="23"/>
      <c r="AH88" s="17"/>
      <c r="AM88" s="23"/>
      <c r="AN88" s="235"/>
    </row>
    <row r="89" spans="1:40" x14ac:dyDescent="0.25">
      <c r="A89" s="217">
        <v>2013</v>
      </c>
      <c r="B89" s="217">
        <v>12</v>
      </c>
      <c r="C89" s="220">
        <v>3941257.7549999999</v>
      </c>
      <c r="D89" s="220">
        <v>3702863.96</v>
      </c>
      <c r="E89" s="220">
        <v>244751.20200000002</v>
      </c>
      <c r="F89" s="220">
        <v>36612.731</v>
      </c>
      <c r="G89" s="220">
        <v>2019.5149999999999</v>
      </c>
      <c r="H89" s="220">
        <v>7001.05</v>
      </c>
      <c r="I89" s="220">
        <v>157135.77600000001</v>
      </c>
      <c r="J89" s="220">
        <f t="shared" si="14"/>
        <v>8091641.9889999982</v>
      </c>
      <c r="K89" s="221">
        <f t="shared" si="18"/>
        <v>7644121.7149999999</v>
      </c>
      <c r="L89" s="221">
        <v>8091641.9889999982</v>
      </c>
      <c r="M89" s="225">
        <f t="shared" si="15"/>
        <v>0</v>
      </c>
      <c r="N89" s="221">
        <v>8497355</v>
      </c>
      <c r="O89" s="228">
        <f>+D89/SUM($D$78:$D$89)</f>
        <v>8.1666411852072227E-2</v>
      </c>
      <c r="P89" s="222">
        <v>2013</v>
      </c>
      <c r="Q89" s="218">
        <v>12</v>
      </c>
      <c r="R89" s="221">
        <f>+C89-($M89*AC89)</f>
        <v>3941257.7549999999</v>
      </c>
      <c r="S89" s="221">
        <f>+D89-($M89*AD89)</f>
        <v>3702863.96</v>
      </c>
      <c r="T89" s="225">
        <f t="shared" si="20"/>
        <v>244751.20200000002</v>
      </c>
      <c r="U89" s="225">
        <f t="shared" si="20"/>
        <v>36612.731</v>
      </c>
      <c r="V89" s="225">
        <f t="shared" si="20"/>
        <v>2019.5149999999999</v>
      </c>
      <c r="W89" s="225">
        <f t="shared" si="20"/>
        <v>7001.05</v>
      </c>
      <c r="X89" s="225">
        <f t="shared" si="20"/>
        <v>157135.77600000001</v>
      </c>
      <c r="Y89" s="225">
        <f t="shared" si="16"/>
        <v>8091641.9889999982</v>
      </c>
      <c r="Z89" s="221"/>
      <c r="AA89" s="225">
        <f t="shared" si="17"/>
        <v>0</v>
      </c>
      <c r="AB89" s="221"/>
      <c r="AC89" s="223">
        <f>+C89/$K89</f>
        <v>0.51559327571486735</v>
      </c>
      <c r="AD89" s="223">
        <f t="shared" si="13"/>
        <v>0.48440672428513259</v>
      </c>
      <c r="AG89" s="23"/>
      <c r="AH89" s="17"/>
      <c r="AI89" s="17"/>
      <c r="AM89" s="23"/>
      <c r="AN89" s="235"/>
    </row>
    <row r="90" spans="1:40" x14ac:dyDescent="0.25">
      <c r="A90" s="236">
        <v>2014</v>
      </c>
      <c r="B90" s="237">
        <v>1</v>
      </c>
      <c r="C90" s="220">
        <v>4251593.2759999996</v>
      </c>
      <c r="D90" s="220">
        <v>3646147.2830000003</v>
      </c>
      <c r="E90" s="220">
        <v>244554.533</v>
      </c>
      <c r="F90" s="220">
        <v>34628.398999999998</v>
      </c>
      <c r="G90" s="220">
        <v>1708.3420000000001</v>
      </c>
      <c r="H90" s="220">
        <v>7818.3</v>
      </c>
      <c r="I90" s="220">
        <v>159075.37599999999</v>
      </c>
      <c r="J90" s="220">
        <f t="shared" si="14"/>
        <v>8345525.5090000005</v>
      </c>
      <c r="K90" s="221">
        <f>SUM(C90:D90)</f>
        <v>7897740.5590000004</v>
      </c>
      <c r="L90" s="221">
        <v>8345525.5090000005</v>
      </c>
      <c r="M90" s="225">
        <f>+J90-L90</f>
        <v>0</v>
      </c>
      <c r="N90" s="221">
        <v>8633765</v>
      </c>
      <c r="O90" s="228"/>
      <c r="P90" s="222">
        <v>2014</v>
      </c>
      <c r="Q90" s="218">
        <v>1</v>
      </c>
      <c r="R90" s="221">
        <f t="shared" ref="R90:S105" si="22">+C90-($M90*AC90)</f>
        <v>4251593.2759999996</v>
      </c>
      <c r="S90" s="221">
        <f t="shared" si="22"/>
        <v>3646147.2830000003</v>
      </c>
      <c r="T90" s="225">
        <f t="shared" ref="T90:X105" si="23">+E90</f>
        <v>244554.533</v>
      </c>
      <c r="U90" s="225">
        <f t="shared" si="23"/>
        <v>34628.398999999998</v>
      </c>
      <c r="V90" s="225">
        <f t="shared" si="23"/>
        <v>1708.3420000000001</v>
      </c>
      <c r="W90" s="225">
        <f t="shared" si="23"/>
        <v>7818.3</v>
      </c>
      <c r="X90" s="225">
        <f t="shared" si="23"/>
        <v>159075.37599999999</v>
      </c>
      <c r="Y90" s="225">
        <f>SUM(R90:X90)</f>
        <v>8345525.5090000005</v>
      </c>
      <c r="Z90" s="221"/>
      <c r="AA90" s="225">
        <f>+Y90-L90</f>
        <v>0</v>
      </c>
      <c r="AB90" s="221"/>
      <c r="AC90" s="223">
        <f t="shared" ref="AC90:AD105" si="24">+C90/$K90</f>
        <v>0.5383303293186843</v>
      </c>
      <c r="AD90" s="223">
        <f t="shared" si="13"/>
        <v>0.4616696706813157</v>
      </c>
      <c r="AG90" s="23"/>
      <c r="AH90" s="17"/>
      <c r="AM90" s="23"/>
      <c r="AN90" s="235"/>
    </row>
    <row r="91" spans="1:40" x14ac:dyDescent="0.25">
      <c r="A91" s="236">
        <v>2014</v>
      </c>
      <c r="B91" s="237">
        <v>2</v>
      </c>
      <c r="C91" s="220">
        <v>3846219.983</v>
      </c>
      <c r="D91" s="220">
        <v>3369095.1440000003</v>
      </c>
      <c r="E91" s="220">
        <v>231192.41800000001</v>
      </c>
      <c r="F91" s="220">
        <v>33826.311000000002</v>
      </c>
      <c r="G91" s="220">
        <v>1801.4769999999999</v>
      </c>
      <c r="H91" s="220">
        <v>7222.95</v>
      </c>
      <c r="I91" s="220">
        <v>379930.80099999998</v>
      </c>
      <c r="J91" s="220">
        <f t="shared" si="14"/>
        <v>7869289.0839999998</v>
      </c>
      <c r="K91" s="221">
        <f t="shared" si="18"/>
        <v>7215315.1270000003</v>
      </c>
      <c r="L91" s="221">
        <v>7869289.0839999998</v>
      </c>
      <c r="M91" s="225">
        <f t="shared" ref="M91:M154" si="25">+J91-L91</f>
        <v>0</v>
      </c>
      <c r="N91" s="221">
        <v>7957338</v>
      </c>
      <c r="O91" s="228"/>
      <c r="P91" s="222">
        <v>2014</v>
      </c>
      <c r="Q91" s="218">
        <v>2</v>
      </c>
      <c r="R91" s="221">
        <f>+C91-($M91*AC91)</f>
        <v>3846219.983</v>
      </c>
      <c r="S91" s="221">
        <f t="shared" si="22"/>
        <v>3369095.1440000003</v>
      </c>
      <c r="T91" s="225">
        <f t="shared" si="23"/>
        <v>231192.41800000001</v>
      </c>
      <c r="U91" s="225">
        <f t="shared" si="23"/>
        <v>33826.311000000002</v>
      </c>
      <c r="V91" s="225">
        <f t="shared" si="23"/>
        <v>1801.4769999999999</v>
      </c>
      <c r="W91" s="225">
        <f t="shared" si="23"/>
        <v>7222.95</v>
      </c>
      <c r="X91" s="225">
        <f t="shared" si="23"/>
        <v>379930.80099999998</v>
      </c>
      <c r="Y91" s="225">
        <f t="shared" ref="Y91:Y101" si="26">SUM(R91:X91)</f>
        <v>7869289.0839999998</v>
      </c>
      <c r="Z91" s="221"/>
      <c r="AA91" s="225">
        <f t="shared" ref="AA91:AA154" si="27">+Y91-L91</f>
        <v>0</v>
      </c>
      <c r="AB91" s="221"/>
      <c r="AC91" s="223">
        <f t="shared" si="24"/>
        <v>0.53306334031167812</v>
      </c>
      <c r="AD91" s="223">
        <f t="shared" si="13"/>
        <v>0.46693665968832193</v>
      </c>
      <c r="AG91" s="23"/>
      <c r="AH91" s="17"/>
      <c r="AM91" s="23"/>
      <c r="AN91" s="235"/>
    </row>
    <row r="92" spans="1:40" x14ac:dyDescent="0.25">
      <c r="A92" s="236">
        <v>2014</v>
      </c>
      <c r="B92" s="237">
        <v>3</v>
      </c>
      <c r="C92" s="220">
        <v>3620058.202</v>
      </c>
      <c r="D92" s="220">
        <v>3372432.9349999996</v>
      </c>
      <c r="E92" s="220">
        <v>221663.62200000003</v>
      </c>
      <c r="F92" s="220">
        <v>43198.112000000001</v>
      </c>
      <c r="G92" s="220">
        <v>1864.6670000000001</v>
      </c>
      <c r="H92" s="220">
        <v>6524.7</v>
      </c>
      <c r="I92" s="220">
        <v>355050.30300000001</v>
      </c>
      <c r="J92" s="220">
        <f t="shared" si="14"/>
        <v>7620792.5410000011</v>
      </c>
      <c r="K92" s="221">
        <f t="shared" si="18"/>
        <v>6992491.1370000001</v>
      </c>
      <c r="L92" s="221">
        <v>7620792.5410000011</v>
      </c>
      <c r="M92" s="225">
        <f t="shared" si="25"/>
        <v>0</v>
      </c>
      <c r="N92" s="221">
        <v>8490634</v>
      </c>
      <c r="O92" s="228"/>
      <c r="P92" s="222">
        <v>2014</v>
      </c>
      <c r="Q92" s="218">
        <v>3</v>
      </c>
      <c r="R92" s="221">
        <f t="shared" si="22"/>
        <v>3620058.202</v>
      </c>
      <c r="S92" s="221">
        <f t="shared" si="22"/>
        <v>3372432.9349999996</v>
      </c>
      <c r="T92" s="225">
        <f t="shared" si="23"/>
        <v>221663.62200000003</v>
      </c>
      <c r="U92" s="225">
        <f t="shared" si="23"/>
        <v>43198.112000000001</v>
      </c>
      <c r="V92" s="225">
        <f t="shared" si="23"/>
        <v>1864.6670000000001</v>
      </c>
      <c r="W92" s="225">
        <f t="shared" si="23"/>
        <v>6524.7</v>
      </c>
      <c r="X92" s="225">
        <f t="shared" si="23"/>
        <v>355050.30300000001</v>
      </c>
      <c r="Y92" s="225">
        <f t="shared" si="26"/>
        <v>7620792.5410000011</v>
      </c>
      <c r="Z92" s="221"/>
      <c r="AA92" s="225">
        <f t="shared" si="27"/>
        <v>0</v>
      </c>
      <c r="AB92" s="221"/>
      <c r="AC92" s="223">
        <f t="shared" si="24"/>
        <v>0.51770651275406832</v>
      </c>
      <c r="AD92" s="223">
        <f t="shared" si="13"/>
        <v>0.48229348724593163</v>
      </c>
      <c r="AG92" s="23"/>
      <c r="AH92" s="17"/>
      <c r="AM92" s="23"/>
      <c r="AN92" s="235"/>
    </row>
    <row r="93" spans="1:40" x14ac:dyDescent="0.25">
      <c r="A93" s="236">
        <v>2014</v>
      </c>
      <c r="B93" s="236">
        <v>4</v>
      </c>
      <c r="C93" s="220">
        <v>3866194.7549999999</v>
      </c>
      <c r="D93" s="220">
        <v>3509142.321</v>
      </c>
      <c r="E93" s="220">
        <v>241605.75</v>
      </c>
      <c r="F93" s="220">
        <v>36794.230000000003</v>
      </c>
      <c r="G93" s="220">
        <v>1847.7900000000002</v>
      </c>
      <c r="H93" s="220">
        <v>7231</v>
      </c>
      <c r="I93" s="220">
        <v>379293.9</v>
      </c>
      <c r="J93" s="220">
        <f t="shared" si="14"/>
        <v>8042109.7460000003</v>
      </c>
      <c r="K93" s="230">
        <f>SUM(C93:D93)</f>
        <v>7375337.0759999994</v>
      </c>
      <c r="L93" s="230">
        <v>8042109.7460000003</v>
      </c>
      <c r="M93" s="220">
        <f t="shared" si="25"/>
        <v>0</v>
      </c>
      <c r="N93" s="230">
        <v>9229956</v>
      </c>
      <c r="O93" s="228"/>
      <c r="P93" s="222">
        <v>2014</v>
      </c>
      <c r="Q93" s="218">
        <v>4</v>
      </c>
      <c r="R93" s="221">
        <f t="shared" si="22"/>
        <v>3866194.7549999999</v>
      </c>
      <c r="S93" s="221">
        <f t="shared" si="22"/>
        <v>3509142.321</v>
      </c>
      <c r="T93" s="225">
        <f t="shared" si="23"/>
        <v>241605.75</v>
      </c>
      <c r="U93" s="225">
        <f t="shared" si="23"/>
        <v>36794.230000000003</v>
      </c>
      <c r="V93" s="225">
        <f t="shared" si="23"/>
        <v>1847.7900000000002</v>
      </c>
      <c r="W93" s="225">
        <f t="shared" si="23"/>
        <v>7231</v>
      </c>
      <c r="X93" s="225">
        <f t="shared" si="23"/>
        <v>379293.9</v>
      </c>
      <c r="Y93" s="225">
        <f t="shared" si="26"/>
        <v>8042109.7460000003</v>
      </c>
      <c r="Z93" s="221"/>
      <c r="AA93" s="225">
        <f t="shared" si="27"/>
        <v>0</v>
      </c>
      <c r="AB93" s="221"/>
      <c r="AC93" s="223">
        <f t="shared" si="24"/>
        <v>0.52420583834479106</v>
      </c>
      <c r="AD93" s="223">
        <f t="shared" si="13"/>
        <v>0.47579416165520899</v>
      </c>
      <c r="AG93" s="23"/>
      <c r="AH93" s="17"/>
      <c r="AM93" s="23"/>
      <c r="AN93" s="235"/>
    </row>
    <row r="94" spans="1:40" x14ac:dyDescent="0.25">
      <c r="A94" s="236">
        <v>2014</v>
      </c>
      <c r="B94" s="236">
        <v>5</v>
      </c>
      <c r="C94" s="220">
        <v>4759680.67</v>
      </c>
      <c r="D94" s="220">
        <v>3935076.0459999992</v>
      </c>
      <c r="E94" s="220">
        <v>255167.56200000001</v>
      </c>
      <c r="F94" s="220">
        <v>37910.372000000003</v>
      </c>
      <c r="G94" s="220">
        <v>2649.4090000000001</v>
      </c>
      <c r="H94" s="220">
        <v>8336.65</v>
      </c>
      <c r="I94" s="220">
        <v>394998.17</v>
      </c>
      <c r="J94" s="220">
        <f t="shared" si="14"/>
        <v>9393818.8789999988</v>
      </c>
      <c r="K94" s="230">
        <f>SUM(C94:D94)</f>
        <v>8694756.7159999982</v>
      </c>
      <c r="L94" s="230">
        <v>9393818.8800000008</v>
      </c>
      <c r="M94" s="220">
        <f t="shared" si="25"/>
        <v>-1.0000020265579224E-3</v>
      </c>
      <c r="N94" s="230">
        <v>10400290</v>
      </c>
      <c r="O94" s="228"/>
      <c r="P94" s="222">
        <v>2014</v>
      </c>
      <c r="Q94" s="218">
        <v>5</v>
      </c>
      <c r="R94" s="221">
        <f t="shared" si="22"/>
        <v>4759680.6705474211</v>
      </c>
      <c r="S94" s="221">
        <f t="shared" si="22"/>
        <v>3935076.0464525805</v>
      </c>
      <c r="T94" s="225">
        <f t="shared" si="23"/>
        <v>255167.56200000001</v>
      </c>
      <c r="U94" s="225">
        <f t="shared" si="23"/>
        <v>37910.372000000003</v>
      </c>
      <c r="V94" s="225">
        <f t="shared" si="23"/>
        <v>2649.4090000000001</v>
      </c>
      <c r="W94" s="225">
        <f t="shared" si="23"/>
        <v>8336.65</v>
      </c>
      <c r="X94" s="225">
        <f t="shared" si="23"/>
        <v>394998.17</v>
      </c>
      <c r="Y94" s="225">
        <f t="shared" si="26"/>
        <v>9393818.8800000027</v>
      </c>
      <c r="Z94" s="221"/>
      <c r="AA94" s="225">
        <f t="shared" si="27"/>
        <v>0</v>
      </c>
      <c r="AB94" s="221"/>
      <c r="AC94" s="223">
        <f t="shared" si="24"/>
        <v>0.54741964904449669</v>
      </c>
      <c r="AD94" s="223">
        <f t="shared" si="24"/>
        <v>0.45258035095550336</v>
      </c>
      <c r="AG94" s="23"/>
      <c r="AH94" s="17"/>
      <c r="AM94" s="23"/>
      <c r="AN94" s="235"/>
    </row>
    <row r="95" spans="1:40" x14ac:dyDescent="0.25">
      <c r="A95" s="236">
        <v>2014</v>
      </c>
      <c r="B95" s="237">
        <v>6</v>
      </c>
      <c r="C95" s="220">
        <v>5069974.3910000008</v>
      </c>
      <c r="D95" s="220">
        <v>3987306.6740000001</v>
      </c>
      <c r="E95" s="220">
        <v>261200.00900000002</v>
      </c>
      <c r="F95" s="220">
        <v>25050.665000000005</v>
      </c>
      <c r="G95" s="220">
        <v>2068.2869999999998</v>
      </c>
      <c r="H95" s="220">
        <v>7799.75</v>
      </c>
      <c r="I95" s="220">
        <v>454639.06</v>
      </c>
      <c r="J95" s="220">
        <f t="shared" si="14"/>
        <v>9808038.8360000011</v>
      </c>
      <c r="K95" s="221">
        <f>SUM(C95:D95)</f>
        <v>9057281.0650000013</v>
      </c>
      <c r="L95" s="221">
        <v>9808038.8359999992</v>
      </c>
      <c r="M95" s="225">
        <f t="shared" si="25"/>
        <v>0</v>
      </c>
      <c r="N95" s="221">
        <v>10437993</v>
      </c>
      <c r="O95" s="228"/>
      <c r="P95" s="222">
        <v>2014</v>
      </c>
      <c r="Q95" s="218">
        <v>6</v>
      </c>
      <c r="R95" s="221">
        <f t="shared" si="22"/>
        <v>5069974.3910000008</v>
      </c>
      <c r="S95" s="221">
        <f t="shared" si="22"/>
        <v>3987306.6740000001</v>
      </c>
      <c r="T95" s="225">
        <f t="shared" si="23"/>
        <v>261200.00900000002</v>
      </c>
      <c r="U95" s="225">
        <f t="shared" si="23"/>
        <v>25050.665000000005</v>
      </c>
      <c r="V95" s="225">
        <f t="shared" si="23"/>
        <v>2068.2869999999998</v>
      </c>
      <c r="W95" s="225">
        <f t="shared" si="23"/>
        <v>7799.75</v>
      </c>
      <c r="X95" s="225">
        <f t="shared" si="23"/>
        <v>454639.06</v>
      </c>
      <c r="Y95" s="225">
        <f t="shared" si="26"/>
        <v>9808038.8360000011</v>
      </c>
      <c r="Z95" s="221"/>
      <c r="AA95" s="225">
        <f t="shared" si="27"/>
        <v>0</v>
      </c>
      <c r="AB95" s="221"/>
      <c r="AC95" s="223">
        <f t="shared" si="24"/>
        <v>0.55976781051786872</v>
      </c>
      <c r="AD95" s="223">
        <f t="shared" si="24"/>
        <v>0.44023218948213128</v>
      </c>
      <c r="AG95" s="23"/>
      <c r="AH95" s="17"/>
      <c r="AM95" s="23"/>
      <c r="AN95" s="235"/>
    </row>
    <row r="96" spans="1:40" s="232" customFormat="1" x14ac:dyDescent="0.25">
      <c r="A96" s="236">
        <v>2014</v>
      </c>
      <c r="B96" s="236">
        <v>7</v>
      </c>
      <c r="C96" s="220">
        <v>5464416.2750000004</v>
      </c>
      <c r="D96" s="220">
        <v>4124777.6409999998</v>
      </c>
      <c r="E96" s="220">
        <v>251413.05100000001</v>
      </c>
      <c r="F96" s="220">
        <v>48367.955999999998</v>
      </c>
      <c r="G96" s="220">
        <v>2018.951</v>
      </c>
      <c r="H96" s="220">
        <v>8283.5319999999992</v>
      </c>
      <c r="I96" s="220">
        <v>566197.56200000003</v>
      </c>
      <c r="J96" s="220">
        <f t="shared" si="14"/>
        <v>10465474.968000002</v>
      </c>
      <c r="K96" s="230">
        <f>SUM(C96:D96)</f>
        <v>9589193.9160000011</v>
      </c>
      <c r="L96" s="230">
        <v>10465474.968999999</v>
      </c>
      <c r="M96" s="220">
        <f t="shared" si="25"/>
        <v>-9.9999643862247467E-4</v>
      </c>
      <c r="N96" s="230">
        <v>11387222</v>
      </c>
      <c r="O96" s="238"/>
      <c r="P96" s="222">
        <v>2014</v>
      </c>
      <c r="Q96" s="222">
        <v>7</v>
      </c>
      <c r="R96" s="230">
        <f t="shared" si="22"/>
        <v>5464416.2755698496</v>
      </c>
      <c r="S96" s="230">
        <f>+D96-($M96*AD96)</f>
        <v>4124777.641430147</v>
      </c>
      <c r="T96" s="220">
        <f t="shared" si="23"/>
        <v>251413.05100000001</v>
      </c>
      <c r="U96" s="220">
        <f t="shared" si="23"/>
        <v>48367.955999999998</v>
      </c>
      <c r="V96" s="220">
        <f t="shared" si="23"/>
        <v>2018.951</v>
      </c>
      <c r="W96" s="220">
        <f t="shared" si="23"/>
        <v>8283.5319999999992</v>
      </c>
      <c r="X96" s="220">
        <f t="shared" si="23"/>
        <v>566197.56200000003</v>
      </c>
      <c r="Y96" s="220">
        <f t="shared" si="26"/>
        <v>10465474.968999997</v>
      </c>
      <c r="Z96" s="230"/>
      <c r="AA96" s="220">
        <f t="shared" si="27"/>
        <v>0</v>
      </c>
      <c r="AB96" s="230"/>
      <c r="AC96" s="231">
        <f t="shared" si="24"/>
        <v>0.56985147269598713</v>
      </c>
      <c r="AD96" s="231">
        <f t="shared" si="24"/>
        <v>0.43014852730401282</v>
      </c>
      <c r="AG96" s="233"/>
      <c r="AH96" s="234"/>
      <c r="AM96" s="233"/>
      <c r="AN96" s="239"/>
    </row>
    <row r="97" spans="1:43" x14ac:dyDescent="0.25">
      <c r="A97" s="236">
        <v>2014</v>
      </c>
      <c r="B97" s="237">
        <v>8</v>
      </c>
      <c r="C97" s="220">
        <v>5890546.4800000004</v>
      </c>
      <c r="D97" s="220">
        <v>4286915.9270000001</v>
      </c>
      <c r="E97" s="220">
        <v>257328.12099999998</v>
      </c>
      <c r="F97" s="220">
        <v>36996.050000000003</v>
      </c>
      <c r="G97" s="220">
        <v>1931.1019999999999</v>
      </c>
      <c r="H97" s="220">
        <v>7994.35</v>
      </c>
      <c r="I97" s="220">
        <v>601597.15800000005</v>
      </c>
      <c r="J97" s="220">
        <f t="shared" si="14"/>
        <v>11083309.188000001</v>
      </c>
      <c r="K97" s="221">
        <f t="shared" si="18"/>
        <v>10177462.407000002</v>
      </c>
      <c r="L97" s="221">
        <v>11083309.188000001</v>
      </c>
      <c r="M97" s="225">
        <f t="shared" si="25"/>
        <v>0</v>
      </c>
      <c r="N97" s="221">
        <v>12124907</v>
      </c>
      <c r="O97" s="228"/>
      <c r="P97" s="222">
        <v>2014</v>
      </c>
      <c r="Q97" s="218">
        <v>8</v>
      </c>
      <c r="R97" s="221">
        <f t="shared" si="22"/>
        <v>5890546.4800000004</v>
      </c>
      <c r="S97" s="221">
        <f t="shared" si="22"/>
        <v>4286915.9270000001</v>
      </c>
      <c r="T97" s="225">
        <f t="shared" si="23"/>
        <v>257328.12099999998</v>
      </c>
      <c r="U97" s="225">
        <f t="shared" si="23"/>
        <v>36996.050000000003</v>
      </c>
      <c r="V97" s="225">
        <f t="shared" si="23"/>
        <v>1931.1019999999999</v>
      </c>
      <c r="W97" s="225">
        <f t="shared" si="23"/>
        <v>7994.35</v>
      </c>
      <c r="X97" s="225">
        <f t="shared" si="23"/>
        <v>601597.15800000005</v>
      </c>
      <c r="Y97" s="225">
        <f t="shared" si="26"/>
        <v>11083309.188000001</v>
      </c>
      <c r="Z97" s="221"/>
      <c r="AA97" s="225">
        <f t="shared" si="27"/>
        <v>0</v>
      </c>
      <c r="AB97" s="221"/>
      <c r="AC97" s="223">
        <f t="shared" si="24"/>
        <v>0.5787834181483702</v>
      </c>
      <c r="AD97" s="223">
        <f t="shared" si="24"/>
        <v>0.42121658185162969</v>
      </c>
      <c r="AG97" s="23"/>
      <c r="AH97" s="17"/>
      <c r="AM97" s="23"/>
      <c r="AN97" s="235"/>
    </row>
    <row r="98" spans="1:43" x14ac:dyDescent="0.25">
      <c r="A98" s="236">
        <v>2014</v>
      </c>
      <c r="B98" s="237">
        <v>9</v>
      </c>
      <c r="C98" s="220">
        <v>5886305.0329999998</v>
      </c>
      <c r="D98" s="220">
        <v>4355915.716</v>
      </c>
      <c r="E98" s="220">
        <v>257152.57</v>
      </c>
      <c r="F98" s="220">
        <v>37347.159999999996</v>
      </c>
      <c r="G98" s="220">
        <v>2191.076</v>
      </c>
      <c r="H98" s="220">
        <v>7991.2</v>
      </c>
      <c r="I98" s="220">
        <v>640703.93799999997</v>
      </c>
      <c r="J98" s="220">
        <f t="shared" si="14"/>
        <v>11187606.692999998</v>
      </c>
      <c r="K98" s="221">
        <f t="shared" si="18"/>
        <v>10242220.749</v>
      </c>
      <c r="L98" s="221">
        <v>11187606.692999998</v>
      </c>
      <c r="M98" s="225">
        <f t="shared" si="25"/>
        <v>0</v>
      </c>
      <c r="N98" s="221">
        <v>10640900</v>
      </c>
      <c r="O98" s="228"/>
      <c r="P98" s="222">
        <v>2014</v>
      </c>
      <c r="Q98" s="218">
        <v>9</v>
      </c>
      <c r="R98" s="221">
        <f t="shared" si="22"/>
        <v>5886305.0329999998</v>
      </c>
      <c r="S98" s="221">
        <f t="shared" si="22"/>
        <v>4355915.716</v>
      </c>
      <c r="T98" s="225">
        <f t="shared" si="23"/>
        <v>257152.57</v>
      </c>
      <c r="U98" s="225">
        <f t="shared" si="23"/>
        <v>37347.159999999996</v>
      </c>
      <c r="V98" s="225">
        <f t="shared" si="23"/>
        <v>2191.076</v>
      </c>
      <c r="W98" s="225">
        <f t="shared" si="23"/>
        <v>7991.2</v>
      </c>
      <c r="X98" s="225">
        <f t="shared" si="23"/>
        <v>640703.93799999997</v>
      </c>
      <c r="Y98" s="225">
        <f t="shared" si="26"/>
        <v>11187606.692999998</v>
      </c>
      <c r="Z98" s="221"/>
      <c r="AA98" s="225">
        <f t="shared" si="27"/>
        <v>0</v>
      </c>
      <c r="AB98" s="221"/>
      <c r="AC98" s="223">
        <f t="shared" si="24"/>
        <v>0.57470983854499613</v>
      </c>
      <c r="AD98" s="223">
        <f t="shared" si="24"/>
        <v>0.42529016145500381</v>
      </c>
      <c r="AG98" s="23"/>
      <c r="AH98" s="17"/>
      <c r="AM98" s="23"/>
      <c r="AN98" s="235"/>
    </row>
    <row r="99" spans="1:43" x14ac:dyDescent="0.25">
      <c r="A99" s="236">
        <v>2014</v>
      </c>
      <c r="B99" s="237">
        <v>10</v>
      </c>
      <c r="C99" s="220">
        <v>4873631.1229999997</v>
      </c>
      <c r="D99" s="220">
        <v>3971901.9890000001</v>
      </c>
      <c r="E99" s="220">
        <v>244905.08499999999</v>
      </c>
      <c r="F99" s="220">
        <v>31885.576999999997</v>
      </c>
      <c r="G99" s="220">
        <v>2047.4370000000001</v>
      </c>
      <c r="H99" s="220">
        <v>7990.15</v>
      </c>
      <c r="I99" s="220">
        <v>544003.34499999997</v>
      </c>
      <c r="J99" s="220">
        <f t="shared" si="14"/>
        <v>9676364.7060000021</v>
      </c>
      <c r="K99" s="221">
        <f t="shared" si="18"/>
        <v>8845533.1119999997</v>
      </c>
      <c r="L99" s="221">
        <v>9676364.7060000021</v>
      </c>
      <c r="M99" s="225">
        <f t="shared" si="25"/>
        <v>0</v>
      </c>
      <c r="N99" s="221">
        <v>10073732</v>
      </c>
      <c r="O99" s="228"/>
      <c r="P99" s="222">
        <v>2014</v>
      </c>
      <c r="Q99" s="218">
        <v>10</v>
      </c>
      <c r="R99" s="221">
        <f t="shared" si="22"/>
        <v>4873631.1229999997</v>
      </c>
      <c r="S99" s="221">
        <f t="shared" si="22"/>
        <v>3971901.9890000001</v>
      </c>
      <c r="T99" s="225">
        <f t="shared" si="23"/>
        <v>244905.08499999999</v>
      </c>
      <c r="U99" s="225">
        <f t="shared" si="23"/>
        <v>31885.576999999997</v>
      </c>
      <c r="V99" s="225">
        <f t="shared" si="23"/>
        <v>2047.4370000000001</v>
      </c>
      <c r="W99" s="225">
        <f t="shared" si="23"/>
        <v>7990.15</v>
      </c>
      <c r="X99" s="225">
        <f t="shared" si="23"/>
        <v>544003.34499999997</v>
      </c>
      <c r="Y99" s="225">
        <f t="shared" si="26"/>
        <v>9676364.7060000021</v>
      </c>
      <c r="Z99" s="221"/>
      <c r="AA99" s="225">
        <f t="shared" si="27"/>
        <v>0</v>
      </c>
      <c r="AB99" s="221"/>
      <c r="AC99" s="223">
        <f t="shared" si="24"/>
        <v>0.55097087550193546</v>
      </c>
      <c r="AD99" s="223">
        <f t="shared" si="24"/>
        <v>0.44902912449806454</v>
      </c>
      <c r="AG99" s="23"/>
      <c r="AH99" s="17"/>
      <c r="AM99" s="23"/>
      <c r="AN99" s="235"/>
    </row>
    <row r="100" spans="1:43" x14ac:dyDescent="0.25">
      <c r="A100" s="236">
        <v>2014</v>
      </c>
      <c r="B100" s="237">
        <v>11</v>
      </c>
      <c r="C100" s="220">
        <v>3922850.9570000004</v>
      </c>
      <c r="D100" s="220">
        <v>3645600.4910000004</v>
      </c>
      <c r="E100" s="220">
        <v>237296.85399999999</v>
      </c>
      <c r="F100" s="220">
        <v>36774.741000000002</v>
      </c>
      <c r="G100" s="220">
        <v>2010.2929999999999</v>
      </c>
      <c r="H100" s="220">
        <v>7327.95</v>
      </c>
      <c r="I100" s="220">
        <v>514076.11099999998</v>
      </c>
      <c r="J100" s="220">
        <f t="shared" si="14"/>
        <v>8365937.3970000008</v>
      </c>
      <c r="K100" s="221">
        <f t="shared" si="18"/>
        <v>7568451.4480000008</v>
      </c>
      <c r="L100" s="221">
        <v>8365937.3970000008</v>
      </c>
      <c r="M100" s="225">
        <f t="shared" si="25"/>
        <v>0</v>
      </c>
      <c r="N100" s="221">
        <v>8128958</v>
      </c>
      <c r="O100" s="228"/>
      <c r="P100" s="222">
        <v>2014</v>
      </c>
      <c r="Q100" s="218">
        <v>11</v>
      </c>
      <c r="R100" s="221">
        <f t="shared" si="22"/>
        <v>3922850.9570000004</v>
      </c>
      <c r="S100" s="221">
        <f t="shared" si="22"/>
        <v>3645600.4910000004</v>
      </c>
      <c r="T100" s="225">
        <f t="shared" si="23"/>
        <v>237296.85399999999</v>
      </c>
      <c r="U100" s="225">
        <f t="shared" si="23"/>
        <v>36774.741000000002</v>
      </c>
      <c r="V100" s="225">
        <f t="shared" si="23"/>
        <v>2010.2929999999999</v>
      </c>
      <c r="W100" s="225">
        <f t="shared" si="23"/>
        <v>7327.95</v>
      </c>
      <c r="X100" s="225">
        <f t="shared" si="23"/>
        <v>514076.11099999998</v>
      </c>
      <c r="Y100" s="225">
        <f t="shared" si="26"/>
        <v>8365937.3970000008</v>
      </c>
      <c r="Z100" s="221"/>
      <c r="AA100" s="225">
        <f t="shared" si="27"/>
        <v>0</v>
      </c>
      <c r="AB100" s="221"/>
      <c r="AC100" s="223">
        <f t="shared" si="24"/>
        <v>0.51831619505686755</v>
      </c>
      <c r="AD100" s="223">
        <f t="shared" si="24"/>
        <v>0.4816838049431324</v>
      </c>
      <c r="AG100" s="23"/>
      <c r="AH100" s="17"/>
      <c r="AM100" s="23"/>
      <c r="AN100" s="235"/>
    </row>
    <row r="101" spans="1:43" x14ac:dyDescent="0.25">
      <c r="A101" s="236">
        <v>2014</v>
      </c>
      <c r="B101" s="237">
        <v>12</v>
      </c>
      <c r="C101" s="220">
        <v>3750951.9330000002</v>
      </c>
      <c r="D101" s="220">
        <v>3479710.4250000003</v>
      </c>
      <c r="E101" s="220">
        <v>237721.842</v>
      </c>
      <c r="F101" s="220">
        <v>43167.759999999995</v>
      </c>
      <c r="G101" s="220">
        <v>1913.1129999999998</v>
      </c>
      <c r="H101" s="220">
        <v>6884.85</v>
      </c>
      <c r="I101" s="220">
        <v>385273.61499999999</v>
      </c>
      <c r="J101" s="220">
        <f t="shared" si="14"/>
        <v>7905623.5380000006</v>
      </c>
      <c r="K101" s="221">
        <f t="shared" si="18"/>
        <v>7230662.3580000009</v>
      </c>
      <c r="L101" s="221">
        <v>7905623.5380000006</v>
      </c>
      <c r="M101" s="225">
        <f t="shared" si="25"/>
        <v>0</v>
      </c>
      <c r="N101" s="221">
        <v>8457394</v>
      </c>
      <c r="O101" s="15"/>
      <c r="P101" s="222">
        <v>2014</v>
      </c>
      <c r="Q101" s="218">
        <v>12</v>
      </c>
      <c r="R101" s="221">
        <f t="shared" si="22"/>
        <v>3750951.9330000002</v>
      </c>
      <c r="S101" s="221">
        <f t="shared" si="22"/>
        <v>3479710.4250000003</v>
      </c>
      <c r="T101" s="225">
        <f t="shared" si="23"/>
        <v>237721.842</v>
      </c>
      <c r="U101" s="225">
        <f t="shared" si="23"/>
        <v>43167.759999999995</v>
      </c>
      <c r="V101" s="225">
        <f t="shared" si="23"/>
        <v>1913.1129999999998</v>
      </c>
      <c r="W101" s="225">
        <f t="shared" si="23"/>
        <v>6884.85</v>
      </c>
      <c r="X101" s="225">
        <f t="shared" si="23"/>
        <v>385273.61499999999</v>
      </c>
      <c r="Y101" s="225">
        <f t="shared" si="26"/>
        <v>7905623.5380000006</v>
      </c>
      <c r="Z101" s="221"/>
      <c r="AA101" s="225">
        <f t="shared" si="27"/>
        <v>0</v>
      </c>
      <c r="AB101" s="221"/>
      <c r="AC101" s="223">
        <f t="shared" si="24"/>
        <v>0.51875633894728179</v>
      </c>
      <c r="AD101" s="223">
        <f t="shared" si="24"/>
        <v>0.48124366105271815</v>
      </c>
      <c r="AG101" s="23"/>
      <c r="AH101" s="17"/>
      <c r="AI101" s="17"/>
      <c r="AM101" s="23"/>
      <c r="AN101" s="235"/>
      <c r="AO101" s="235"/>
      <c r="AP101" s="235"/>
      <c r="AQ101" s="235"/>
    </row>
    <row r="102" spans="1:43" x14ac:dyDescent="0.25">
      <c r="A102" s="236">
        <v>2015</v>
      </c>
      <c r="B102" s="237">
        <v>1</v>
      </c>
      <c r="C102" s="220">
        <v>4058057.6329999999</v>
      </c>
      <c r="D102" s="220">
        <v>3601099.3030000003</v>
      </c>
      <c r="E102" s="220">
        <v>248965.85900000003</v>
      </c>
      <c r="F102" s="220">
        <v>36914.300000000003</v>
      </c>
      <c r="G102" s="220">
        <v>1685.4070000000002</v>
      </c>
      <c r="H102" s="220">
        <v>7690.55</v>
      </c>
      <c r="I102" s="220">
        <v>385765.41800000001</v>
      </c>
      <c r="J102" s="220">
        <f t="shared" si="14"/>
        <v>8340178.4699999997</v>
      </c>
      <c r="K102" s="221">
        <f>SUM(C102:D102)</f>
        <v>7659156.9360000007</v>
      </c>
      <c r="L102" s="221">
        <v>8340178.4699999997</v>
      </c>
      <c r="M102" s="225">
        <f>+J102-L102</f>
        <v>0</v>
      </c>
      <c r="N102" s="221">
        <v>8447758</v>
      </c>
      <c r="O102" s="15"/>
      <c r="P102" s="222">
        <f>A102</f>
        <v>2015</v>
      </c>
      <c r="Q102" s="222">
        <f>B102</f>
        <v>1</v>
      </c>
      <c r="R102" s="221">
        <f t="shared" si="22"/>
        <v>4058057.6329999999</v>
      </c>
      <c r="S102" s="221">
        <f t="shared" si="22"/>
        <v>3601099.3030000003</v>
      </c>
      <c r="T102" s="225">
        <f t="shared" si="23"/>
        <v>248965.85900000003</v>
      </c>
      <c r="U102" s="225">
        <f t="shared" si="23"/>
        <v>36914.300000000003</v>
      </c>
      <c r="V102" s="225">
        <f t="shared" si="23"/>
        <v>1685.4070000000002</v>
      </c>
      <c r="W102" s="225">
        <f t="shared" si="23"/>
        <v>7690.55</v>
      </c>
      <c r="X102" s="225">
        <f t="shared" si="23"/>
        <v>385765.41800000001</v>
      </c>
      <c r="Y102" s="225">
        <f t="shared" ref="Y102:Y165" si="28">SUM(R102:X102)</f>
        <v>8340178.4699999997</v>
      </c>
      <c r="Z102" s="221"/>
      <c r="AA102" s="225">
        <f t="shared" si="27"/>
        <v>0</v>
      </c>
      <c r="AB102" s="221"/>
      <c r="AC102" s="223">
        <f t="shared" si="24"/>
        <v>0.52983085043290978</v>
      </c>
      <c r="AD102" s="223">
        <f t="shared" si="24"/>
        <v>0.47016914956709016</v>
      </c>
      <c r="AG102" s="23"/>
      <c r="AH102" s="17"/>
      <c r="AM102" s="23"/>
      <c r="AN102" s="235"/>
    </row>
    <row r="103" spans="1:43" x14ac:dyDescent="0.25">
      <c r="A103" s="236">
        <v>2015</v>
      </c>
      <c r="B103" s="237">
        <v>2</v>
      </c>
      <c r="C103" s="220">
        <v>3583164.74</v>
      </c>
      <c r="D103" s="220">
        <v>3255922.3749999995</v>
      </c>
      <c r="E103" s="220">
        <v>228273.97200000001</v>
      </c>
      <c r="F103" s="220">
        <v>37100.618000000002</v>
      </c>
      <c r="G103" s="220">
        <v>1743.1680000000001</v>
      </c>
      <c r="H103" s="220">
        <v>6969.9</v>
      </c>
      <c r="I103" s="220">
        <v>453052.19900000002</v>
      </c>
      <c r="J103" s="220">
        <f t="shared" si="14"/>
        <v>7566226.9720000001</v>
      </c>
      <c r="K103" s="221">
        <f t="shared" si="18"/>
        <v>6839087.1150000002</v>
      </c>
      <c r="L103" s="221">
        <v>7566226.9720000001</v>
      </c>
      <c r="M103" s="225">
        <f>+J103-L103</f>
        <v>0</v>
      </c>
      <c r="N103" s="221">
        <v>7676502</v>
      </c>
      <c r="O103" s="15"/>
      <c r="P103" s="222">
        <f t="shared" ref="P103:Q166" si="29">A103</f>
        <v>2015</v>
      </c>
      <c r="Q103" s="222">
        <f t="shared" si="29"/>
        <v>2</v>
      </c>
      <c r="R103" s="221">
        <f t="shared" si="22"/>
        <v>3583164.74</v>
      </c>
      <c r="S103" s="221">
        <f t="shared" si="22"/>
        <v>3255922.3749999995</v>
      </c>
      <c r="T103" s="225">
        <f t="shared" si="23"/>
        <v>228273.97200000001</v>
      </c>
      <c r="U103" s="225">
        <f t="shared" si="23"/>
        <v>37100.618000000002</v>
      </c>
      <c r="V103" s="225">
        <f t="shared" si="23"/>
        <v>1743.1680000000001</v>
      </c>
      <c r="W103" s="225">
        <f t="shared" si="23"/>
        <v>6969.9</v>
      </c>
      <c r="X103" s="225">
        <f t="shared" si="23"/>
        <v>453052.19900000002</v>
      </c>
      <c r="Y103" s="225">
        <f t="shared" si="28"/>
        <v>7566226.9720000001</v>
      </c>
      <c r="Z103" s="221"/>
      <c r="AA103" s="225">
        <f t="shared" si="27"/>
        <v>0</v>
      </c>
      <c r="AB103" s="221"/>
      <c r="AC103" s="223">
        <f t="shared" si="24"/>
        <v>0.52392441852965055</v>
      </c>
      <c r="AD103" s="223">
        <f t="shared" si="24"/>
        <v>0.4760755814703494</v>
      </c>
      <c r="AG103" s="23"/>
      <c r="AH103" s="17"/>
      <c r="AM103" s="23"/>
      <c r="AN103" s="235"/>
    </row>
    <row r="104" spans="1:43" x14ac:dyDescent="0.25">
      <c r="A104" s="236">
        <v>2015</v>
      </c>
      <c r="B104" s="237">
        <v>3</v>
      </c>
      <c r="C104" s="220">
        <v>3997462.8099999996</v>
      </c>
      <c r="D104" s="220">
        <v>3467997.2549999999</v>
      </c>
      <c r="E104" s="220">
        <v>241643.027</v>
      </c>
      <c r="F104" s="220">
        <v>37088.447999999997</v>
      </c>
      <c r="G104" s="220">
        <v>2034.6749999999997</v>
      </c>
      <c r="H104" s="220">
        <v>6698.3</v>
      </c>
      <c r="I104" s="220">
        <v>446421.902</v>
      </c>
      <c r="J104" s="220">
        <f t="shared" si="14"/>
        <v>8199346.4169999985</v>
      </c>
      <c r="K104" s="221">
        <f t="shared" si="18"/>
        <v>7465460.0649999995</v>
      </c>
      <c r="L104" s="221">
        <v>8199346.4169999985</v>
      </c>
      <c r="M104" s="225">
        <f t="shared" si="25"/>
        <v>0</v>
      </c>
      <c r="N104" s="221">
        <v>9442613</v>
      </c>
      <c r="O104" s="15"/>
      <c r="P104" s="222">
        <f t="shared" si="29"/>
        <v>2015</v>
      </c>
      <c r="Q104" s="222">
        <f t="shared" si="29"/>
        <v>3</v>
      </c>
      <c r="R104" s="221">
        <f t="shared" si="22"/>
        <v>3997462.8099999996</v>
      </c>
      <c r="S104" s="221">
        <f t="shared" si="22"/>
        <v>3467997.2549999999</v>
      </c>
      <c r="T104" s="225">
        <f t="shared" si="23"/>
        <v>241643.027</v>
      </c>
      <c r="U104" s="225">
        <f t="shared" si="23"/>
        <v>37088.447999999997</v>
      </c>
      <c r="V104" s="225">
        <f t="shared" si="23"/>
        <v>2034.6749999999997</v>
      </c>
      <c r="W104" s="225">
        <f t="shared" si="23"/>
        <v>6698.3</v>
      </c>
      <c r="X104" s="225">
        <f t="shared" si="23"/>
        <v>446421.902</v>
      </c>
      <c r="Y104" s="225">
        <f t="shared" si="28"/>
        <v>8199346.4169999985</v>
      </c>
      <c r="Z104" s="221"/>
      <c r="AA104" s="225">
        <f t="shared" si="27"/>
        <v>0</v>
      </c>
      <c r="AB104" s="221"/>
      <c r="AC104" s="223">
        <f t="shared" si="24"/>
        <v>0.53546101314520922</v>
      </c>
      <c r="AD104" s="223">
        <f t="shared" si="24"/>
        <v>0.46453898685479073</v>
      </c>
      <c r="AG104" s="23"/>
      <c r="AH104" s="17"/>
      <c r="AM104" s="23"/>
      <c r="AN104" s="235"/>
    </row>
    <row r="105" spans="1:43" x14ac:dyDescent="0.25">
      <c r="A105" s="236">
        <v>2015</v>
      </c>
      <c r="B105" s="237">
        <v>4</v>
      </c>
      <c r="C105" s="220">
        <v>4513542.71</v>
      </c>
      <c r="D105" s="220">
        <v>3817917.105</v>
      </c>
      <c r="E105" s="220">
        <v>252586.63200000001</v>
      </c>
      <c r="F105" s="220">
        <v>40805.003000000004</v>
      </c>
      <c r="G105" s="220">
        <v>1994.345</v>
      </c>
      <c r="H105" s="220">
        <v>7953.05</v>
      </c>
      <c r="I105" s="220">
        <v>534432.56799999997</v>
      </c>
      <c r="J105" s="220">
        <f t="shared" si="14"/>
        <v>9169231.4130000006</v>
      </c>
      <c r="K105" s="221">
        <f t="shared" si="18"/>
        <v>8331459.8149999995</v>
      </c>
      <c r="L105" s="221">
        <v>9169231.4130000006</v>
      </c>
      <c r="M105" s="225">
        <f t="shared" si="25"/>
        <v>0</v>
      </c>
      <c r="N105" s="221">
        <v>10158631</v>
      </c>
      <c r="O105" s="15"/>
      <c r="P105" s="222">
        <f t="shared" si="29"/>
        <v>2015</v>
      </c>
      <c r="Q105" s="222">
        <f t="shared" si="29"/>
        <v>4</v>
      </c>
      <c r="R105" s="221">
        <f t="shared" si="22"/>
        <v>4513542.71</v>
      </c>
      <c r="S105" s="221">
        <f t="shared" si="22"/>
        <v>3817917.105</v>
      </c>
      <c r="T105" s="225">
        <f t="shared" si="23"/>
        <v>252586.63200000001</v>
      </c>
      <c r="U105" s="225">
        <f t="shared" si="23"/>
        <v>40805.003000000004</v>
      </c>
      <c r="V105" s="225">
        <f t="shared" si="23"/>
        <v>1994.345</v>
      </c>
      <c r="W105" s="225">
        <f t="shared" si="23"/>
        <v>7953.05</v>
      </c>
      <c r="X105" s="225">
        <f t="shared" si="23"/>
        <v>534432.56799999997</v>
      </c>
      <c r="Y105" s="225">
        <f t="shared" si="28"/>
        <v>9169231.4130000006</v>
      </c>
      <c r="Z105" s="221"/>
      <c r="AA105" s="225">
        <f t="shared" si="27"/>
        <v>0</v>
      </c>
      <c r="AB105" s="221"/>
      <c r="AC105" s="223">
        <f t="shared" si="24"/>
        <v>0.54174692193483265</v>
      </c>
      <c r="AD105" s="223">
        <f t="shared" si="24"/>
        <v>0.45825307806516741</v>
      </c>
      <c r="AG105" s="23"/>
      <c r="AH105" s="17"/>
      <c r="AM105" s="23"/>
      <c r="AN105" s="235"/>
    </row>
    <row r="106" spans="1:43" x14ac:dyDescent="0.25">
      <c r="A106" s="236">
        <v>2015</v>
      </c>
      <c r="B106" s="237">
        <v>5</v>
      </c>
      <c r="C106" s="220">
        <v>5017343.8650000002</v>
      </c>
      <c r="D106" s="220">
        <v>4049038.4580000006</v>
      </c>
      <c r="E106" s="220">
        <v>267532.576</v>
      </c>
      <c r="F106" s="220">
        <v>36798.815999999999</v>
      </c>
      <c r="G106" s="220">
        <v>1941.8700000000001</v>
      </c>
      <c r="H106" s="220">
        <v>7576.45</v>
      </c>
      <c r="I106" s="220">
        <v>588536.33799999999</v>
      </c>
      <c r="J106" s="220">
        <f t="shared" si="14"/>
        <v>9968768.3729999978</v>
      </c>
      <c r="K106" s="221">
        <f t="shared" si="18"/>
        <v>9066382.3230000008</v>
      </c>
      <c r="L106" s="221">
        <v>9968768.3729999978</v>
      </c>
      <c r="M106" s="225">
        <f>+J106-L106</f>
        <v>0</v>
      </c>
      <c r="N106" s="221">
        <v>10806023</v>
      </c>
      <c r="O106" s="15"/>
      <c r="P106" s="222">
        <f t="shared" si="29"/>
        <v>2015</v>
      </c>
      <c r="Q106" s="222">
        <f t="shared" si="29"/>
        <v>5</v>
      </c>
      <c r="R106" s="221">
        <f>+C106-($M106*AC106)</f>
        <v>5017343.8650000002</v>
      </c>
      <c r="S106" s="221">
        <f t="shared" ref="S106:S169" si="30">+D106-($M106*AD106)</f>
        <v>4049038.4580000006</v>
      </c>
      <c r="T106" s="225">
        <f t="shared" ref="T106:X156" si="31">+E106</f>
        <v>267532.576</v>
      </c>
      <c r="U106" s="225">
        <f t="shared" si="31"/>
        <v>36798.815999999999</v>
      </c>
      <c r="V106" s="225">
        <f t="shared" si="31"/>
        <v>1941.8700000000001</v>
      </c>
      <c r="W106" s="225">
        <f t="shared" si="31"/>
        <v>7576.45</v>
      </c>
      <c r="X106" s="225">
        <f t="shared" si="31"/>
        <v>588536.33799999999</v>
      </c>
      <c r="Y106" s="225">
        <f t="shared" si="28"/>
        <v>9968768.3729999978</v>
      </c>
      <c r="Z106" s="221"/>
      <c r="AA106" s="225">
        <f t="shared" si="27"/>
        <v>0</v>
      </c>
      <c r="AB106" s="221"/>
      <c r="AC106" s="223">
        <f t="shared" ref="AC106:AD121" si="32">+C106/$K106</f>
        <v>0.55340086996682014</v>
      </c>
      <c r="AD106" s="223">
        <f t="shared" si="32"/>
        <v>0.44659913003317986</v>
      </c>
      <c r="AG106" s="23"/>
      <c r="AH106" s="17"/>
      <c r="AM106" s="23"/>
      <c r="AN106" s="235"/>
    </row>
    <row r="107" spans="1:43" x14ac:dyDescent="0.25">
      <c r="A107" s="236">
        <v>2015</v>
      </c>
      <c r="B107" s="237">
        <v>6</v>
      </c>
      <c r="C107" s="220">
        <v>5525875.8029999994</v>
      </c>
      <c r="D107" s="220">
        <v>4168269.1400000006</v>
      </c>
      <c r="E107" s="220">
        <v>261715.533</v>
      </c>
      <c r="F107" s="220">
        <v>36067.892999999996</v>
      </c>
      <c r="G107" s="220">
        <v>2036.1959999999999</v>
      </c>
      <c r="H107" s="220">
        <v>7674.45</v>
      </c>
      <c r="I107" s="220">
        <v>590679.24100000004</v>
      </c>
      <c r="J107" s="220">
        <f t="shared" si="14"/>
        <v>10592318.255999999</v>
      </c>
      <c r="K107" s="221">
        <f t="shared" si="18"/>
        <v>9694144.943</v>
      </c>
      <c r="L107" s="221">
        <v>10592318.255999999</v>
      </c>
      <c r="M107" s="225">
        <f t="shared" si="25"/>
        <v>0</v>
      </c>
      <c r="N107" s="221">
        <v>11385195</v>
      </c>
      <c r="O107" s="15"/>
      <c r="P107" s="222">
        <f t="shared" si="29"/>
        <v>2015</v>
      </c>
      <c r="Q107" s="222">
        <f t="shared" si="29"/>
        <v>6</v>
      </c>
      <c r="R107" s="221">
        <f t="shared" ref="R107:R165" si="33">+C107-($M107*AC107)</f>
        <v>5525875.8029999994</v>
      </c>
      <c r="S107" s="221">
        <f t="shared" si="30"/>
        <v>4168269.1400000006</v>
      </c>
      <c r="T107" s="225">
        <f t="shared" si="31"/>
        <v>261715.533</v>
      </c>
      <c r="U107" s="225">
        <f t="shared" si="31"/>
        <v>36067.892999999996</v>
      </c>
      <c r="V107" s="225">
        <f t="shared" si="31"/>
        <v>2036.1959999999999</v>
      </c>
      <c r="W107" s="225">
        <f t="shared" si="31"/>
        <v>7674.45</v>
      </c>
      <c r="X107" s="225">
        <f t="shared" si="31"/>
        <v>590679.24100000004</v>
      </c>
      <c r="Y107" s="225">
        <f t="shared" si="28"/>
        <v>10592318.255999999</v>
      </c>
      <c r="Z107" s="221"/>
      <c r="AA107" s="225">
        <f t="shared" si="27"/>
        <v>0</v>
      </c>
      <c r="AB107" s="221"/>
      <c r="AC107" s="223">
        <f t="shared" si="32"/>
        <v>0.57002199115974161</v>
      </c>
      <c r="AD107" s="223">
        <f t="shared" si="32"/>
        <v>0.42997800884025844</v>
      </c>
      <c r="AG107" s="23"/>
      <c r="AH107" s="17"/>
      <c r="AM107" s="23"/>
      <c r="AN107" s="235"/>
    </row>
    <row r="108" spans="1:43" x14ac:dyDescent="0.25">
      <c r="A108" s="236">
        <v>2015</v>
      </c>
      <c r="B108" s="237">
        <v>7</v>
      </c>
      <c r="C108" s="220">
        <v>6116245.6370000001</v>
      </c>
      <c r="D108" s="220">
        <v>4340772.2010000004</v>
      </c>
      <c r="E108" s="220">
        <v>258418.84599999999</v>
      </c>
      <c r="F108" s="220">
        <v>38002.673999999999</v>
      </c>
      <c r="G108" s="220">
        <v>1898.4189999999999</v>
      </c>
      <c r="H108" s="220">
        <v>8353.7999999999993</v>
      </c>
      <c r="I108" s="220">
        <v>620086.67299999995</v>
      </c>
      <c r="J108" s="220">
        <f t="shared" si="14"/>
        <v>11383778.250000002</v>
      </c>
      <c r="K108" s="221">
        <f t="shared" si="18"/>
        <v>10457017.838</v>
      </c>
      <c r="L108" s="221">
        <v>11383778.250000002</v>
      </c>
      <c r="M108" s="225">
        <f t="shared" si="25"/>
        <v>0</v>
      </c>
      <c r="N108" s="221">
        <v>11894253</v>
      </c>
      <c r="O108" s="15"/>
      <c r="P108" s="222">
        <f t="shared" si="29"/>
        <v>2015</v>
      </c>
      <c r="Q108" s="222">
        <f t="shared" si="29"/>
        <v>7</v>
      </c>
      <c r="R108" s="221">
        <f t="shared" si="33"/>
        <v>6116245.6370000001</v>
      </c>
      <c r="S108" s="221">
        <f t="shared" si="30"/>
        <v>4340772.2010000004</v>
      </c>
      <c r="T108" s="225">
        <f t="shared" si="31"/>
        <v>258418.84599999999</v>
      </c>
      <c r="U108" s="225">
        <f t="shared" si="31"/>
        <v>38002.673999999999</v>
      </c>
      <c r="V108" s="225">
        <f t="shared" si="31"/>
        <v>1898.4189999999999</v>
      </c>
      <c r="W108" s="225">
        <f t="shared" si="31"/>
        <v>8353.7999999999993</v>
      </c>
      <c r="X108" s="225">
        <f t="shared" si="31"/>
        <v>620086.67299999995</v>
      </c>
      <c r="Y108" s="225">
        <f t="shared" si="28"/>
        <v>11383778.250000002</v>
      </c>
      <c r="Z108" s="221"/>
      <c r="AA108" s="225">
        <f t="shared" si="27"/>
        <v>0</v>
      </c>
      <c r="AB108" s="221"/>
      <c r="AC108" s="223">
        <f t="shared" si="32"/>
        <v>0.58489387048514285</v>
      </c>
      <c r="AD108" s="223">
        <f t="shared" si="32"/>
        <v>0.41510612951485726</v>
      </c>
      <c r="AG108" s="23"/>
      <c r="AH108" s="17"/>
      <c r="AM108" s="23"/>
      <c r="AN108" s="235"/>
    </row>
    <row r="109" spans="1:43" x14ac:dyDescent="0.25">
      <c r="A109" s="236">
        <v>2015</v>
      </c>
      <c r="B109" s="237">
        <v>8</v>
      </c>
      <c r="C109" s="240">
        <v>6084191.6013456928</v>
      </c>
      <c r="D109" s="240">
        <v>4376934.9525278136</v>
      </c>
      <c r="E109" s="241">
        <v>259331.15111382765</v>
      </c>
      <c r="F109" s="240">
        <v>44559.951887432195</v>
      </c>
      <c r="G109" s="240">
        <v>1926.239775</v>
      </c>
      <c r="H109" s="240">
        <v>8227.685576923077</v>
      </c>
      <c r="I109" s="240">
        <v>683875.40050056728</v>
      </c>
      <c r="J109" s="240">
        <f>SUM(C109:I109)</f>
        <v>11459046.982727256</v>
      </c>
      <c r="K109" s="221">
        <f t="shared" si="18"/>
        <v>10461126.553873505</v>
      </c>
      <c r="L109" s="221">
        <v>11567444.234777806</v>
      </c>
      <c r="M109" s="225">
        <f>+J109-L109</f>
        <v>-108397.25205055065</v>
      </c>
      <c r="N109" s="221">
        <v>11883008.315783957</v>
      </c>
      <c r="O109" s="23"/>
      <c r="P109" s="222">
        <f t="shared" si="29"/>
        <v>2015</v>
      </c>
      <c r="Q109" s="222">
        <f t="shared" si="29"/>
        <v>8</v>
      </c>
      <c r="R109" s="221">
        <f>+C109-($M109*AC109)</f>
        <v>6147235.4472583216</v>
      </c>
      <c r="S109" s="221">
        <f t="shared" si="30"/>
        <v>4422288.3586657355</v>
      </c>
      <c r="T109" s="225">
        <f t="shared" si="31"/>
        <v>259331.15111382765</v>
      </c>
      <c r="U109" s="225">
        <f t="shared" si="31"/>
        <v>44559.951887432195</v>
      </c>
      <c r="V109" s="225">
        <f t="shared" si="31"/>
        <v>1926.239775</v>
      </c>
      <c r="W109" s="225">
        <f t="shared" si="31"/>
        <v>8227.685576923077</v>
      </c>
      <c r="X109" s="225">
        <f t="shared" si="31"/>
        <v>683875.40050056728</v>
      </c>
      <c r="Y109" s="225">
        <f t="shared" si="28"/>
        <v>11567444.234777808</v>
      </c>
      <c r="Z109" s="221"/>
      <c r="AA109" s="225">
        <f t="shared" si="27"/>
        <v>0</v>
      </c>
      <c r="AB109" s="221"/>
      <c r="AC109" s="223">
        <f t="shared" si="32"/>
        <v>0.58160003800860838</v>
      </c>
      <c r="AD109" s="223">
        <f t="shared" si="32"/>
        <v>0.41839996199139173</v>
      </c>
      <c r="AF109" s="15">
        <f>C109/R109-1</f>
        <v>-1.0255641979801888E-2</v>
      </c>
      <c r="AG109" s="15">
        <f>D109/S109-1</f>
        <v>-1.0255641979801999E-2</v>
      </c>
      <c r="AH109" s="17"/>
      <c r="AM109" s="23"/>
      <c r="AN109" s="235"/>
    </row>
    <row r="110" spans="1:43" x14ac:dyDescent="0.25">
      <c r="A110" s="236">
        <v>2015</v>
      </c>
      <c r="B110" s="237">
        <v>9</v>
      </c>
      <c r="C110" s="240">
        <v>5853020.4884146685</v>
      </c>
      <c r="D110" s="240">
        <v>4353045.3197590513</v>
      </c>
      <c r="E110" s="241">
        <v>259646.21276594489</v>
      </c>
      <c r="F110" s="240">
        <v>39039.19008742561</v>
      </c>
      <c r="G110" s="240">
        <v>2048.368125</v>
      </c>
      <c r="H110" s="240">
        <v>8135.6086538461541</v>
      </c>
      <c r="I110" s="240">
        <v>622223.59545253729</v>
      </c>
      <c r="J110" s="240">
        <f t="shared" si="14"/>
        <v>11137158.783258474</v>
      </c>
      <c r="K110" s="221">
        <f t="shared" si="18"/>
        <v>10206065.80817372</v>
      </c>
      <c r="L110" s="221">
        <v>10763932.447596472</v>
      </c>
      <c r="M110" s="225">
        <f t="shared" si="25"/>
        <v>373226.33566200174</v>
      </c>
      <c r="N110" s="221">
        <v>10918440.883903425</v>
      </c>
      <c r="O110" s="23"/>
      <c r="P110" s="222">
        <f t="shared" si="29"/>
        <v>2015</v>
      </c>
      <c r="Q110" s="222">
        <f t="shared" si="29"/>
        <v>9</v>
      </c>
      <c r="R110" s="221">
        <f t="shared" si="33"/>
        <v>5638980.9720619395</v>
      </c>
      <c r="S110" s="221">
        <f t="shared" si="30"/>
        <v>4193858.5004497785</v>
      </c>
      <c r="T110" s="225">
        <f t="shared" si="31"/>
        <v>259646.21276594489</v>
      </c>
      <c r="U110" s="225">
        <f t="shared" si="31"/>
        <v>39039.19008742561</v>
      </c>
      <c r="V110" s="225">
        <f t="shared" si="31"/>
        <v>2048.368125</v>
      </c>
      <c r="W110" s="225">
        <f t="shared" si="31"/>
        <v>8135.6086538461541</v>
      </c>
      <c r="X110" s="225">
        <f t="shared" si="31"/>
        <v>622223.59545253729</v>
      </c>
      <c r="Y110" s="225">
        <f t="shared" si="28"/>
        <v>10763932.447596472</v>
      </c>
      <c r="Z110" s="221"/>
      <c r="AA110" s="225">
        <f t="shared" si="27"/>
        <v>0</v>
      </c>
      <c r="AB110" s="221"/>
      <c r="AC110" s="223">
        <f t="shared" si="32"/>
        <v>0.57348449426292814</v>
      </c>
      <c r="AD110" s="223">
        <f t="shared" si="32"/>
        <v>0.42651550573707186</v>
      </c>
      <c r="AF110" s="15">
        <f t="shared" ref="AF110:AG133" si="34">C110/R110-1</f>
        <v>3.7957126901682736E-2</v>
      </c>
      <c r="AG110" s="15">
        <f t="shared" si="34"/>
        <v>3.7957126901682736E-2</v>
      </c>
      <c r="AH110" s="17"/>
      <c r="AM110" s="23"/>
      <c r="AN110" s="235"/>
    </row>
    <row r="111" spans="1:43" x14ac:dyDescent="0.25">
      <c r="A111" s="236">
        <v>2015</v>
      </c>
      <c r="B111" s="237">
        <v>10</v>
      </c>
      <c r="C111" s="240">
        <v>5281937.3482804345</v>
      </c>
      <c r="D111" s="240">
        <v>4107694.3955026851</v>
      </c>
      <c r="E111" s="241">
        <v>259255.92930527349</v>
      </c>
      <c r="F111" s="240">
        <v>36321.181863481135</v>
      </c>
      <c r="G111" s="240">
        <v>1989.5662875</v>
      </c>
      <c r="H111" s="240">
        <v>8018.5973461538451</v>
      </c>
      <c r="I111" s="240">
        <v>570101.64488282963</v>
      </c>
      <c r="J111" s="240">
        <f t="shared" si="14"/>
        <v>10265318.663468359</v>
      </c>
      <c r="K111" s="221">
        <f t="shared" si="18"/>
        <v>9389631.7437831201</v>
      </c>
      <c r="L111" s="221">
        <v>9919147.785275165</v>
      </c>
      <c r="M111" s="225">
        <f>+J111-L111</f>
        <v>346170.87819319405</v>
      </c>
      <c r="N111" s="221">
        <v>10212629.859842664</v>
      </c>
      <c r="O111" s="23"/>
      <c r="P111" s="222">
        <f t="shared" si="29"/>
        <v>2015</v>
      </c>
      <c r="Q111" s="222">
        <f t="shared" si="29"/>
        <v>10</v>
      </c>
      <c r="R111" s="221">
        <f t="shared" si="33"/>
        <v>5087206.29382494</v>
      </c>
      <c r="S111" s="221">
        <f t="shared" si="30"/>
        <v>3956254.5717649856</v>
      </c>
      <c r="T111" s="225">
        <f t="shared" si="31"/>
        <v>259255.92930527349</v>
      </c>
      <c r="U111" s="225">
        <f t="shared" si="31"/>
        <v>36321.181863481135</v>
      </c>
      <c r="V111" s="225">
        <f t="shared" si="31"/>
        <v>1989.5662875</v>
      </c>
      <c r="W111" s="225">
        <f t="shared" si="31"/>
        <v>8018.5973461538451</v>
      </c>
      <c r="X111" s="225">
        <f t="shared" si="31"/>
        <v>570101.64488282963</v>
      </c>
      <c r="Y111" s="225">
        <f t="shared" si="28"/>
        <v>9919147.785275165</v>
      </c>
      <c r="Z111" s="221"/>
      <c r="AA111" s="225">
        <f t="shared" si="27"/>
        <v>0</v>
      </c>
      <c r="AB111" s="221"/>
      <c r="AC111" s="223">
        <f t="shared" si="32"/>
        <v>0.56252870106195674</v>
      </c>
      <c r="AD111" s="223">
        <f t="shared" si="32"/>
        <v>0.43747129893804321</v>
      </c>
      <c r="AF111" s="15">
        <f t="shared" si="34"/>
        <v>3.8278584198927934E-2</v>
      </c>
      <c r="AG111" s="15">
        <f t="shared" si="34"/>
        <v>3.8278584198927934E-2</v>
      </c>
      <c r="AH111" s="17"/>
      <c r="AM111" s="23"/>
      <c r="AN111" s="235"/>
    </row>
    <row r="112" spans="1:43" x14ac:dyDescent="0.25">
      <c r="A112" s="236">
        <v>2015</v>
      </c>
      <c r="B112" s="237">
        <v>11</v>
      </c>
      <c r="C112" s="240">
        <v>4392150.1882272428</v>
      </c>
      <c r="D112" s="240">
        <v>3799378.895047565</v>
      </c>
      <c r="E112" s="241">
        <v>258358.08432608796</v>
      </c>
      <c r="F112" s="240">
        <v>35860.626437212013</v>
      </c>
      <c r="G112" s="240">
        <v>1954.0748625000001</v>
      </c>
      <c r="H112" s="240">
        <v>7236.9740000000002</v>
      </c>
      <c r="I112" s="240">
        <v>514730.78563944838</v>
      </c>
      <c r="J112" s="240">
        <f t="shared" si="14"/>
        <v>9009669.6285400558</v>
      </c>
      <c r="K112" s="221">
        <f t="shared" si="18"/>
        <v>8191529.0832748078</v>
      </c>
      <c r="L112" s="221">
        <v>8644886.148881346</v>
      </c>
      <c r="M112" s="225">
        <f t="shared" si="25"/>
        <v>364783.47965870984</v>
      </c>
      <c r="N112" s="221">
        <v>8459488.7909992673</v>
      </c>
      <c r="O112" s="23"/>
      <c r="P112" s="222">
        <f t="shared" si="29"/>
        <v>2015</v>
      </c>
      <c r="Q112" s="222">
        <f t="shared" si="29"/>
        <v>11</v>
      </c>
      <c r="R112" s="221">
        <f t="shared" si="33"/>
        <v>4196559.8640573053</v>
      </c>
      <c r="S112" s="221">
        <f t="shared" si="30"/>
        <v>3630185.7395587927</v>
      </c>
      <c r="T112" s="225">
        <f t="shared" si="31"/>
        <v>258358.08432608796</v>
      </c>
      <c r="U112" s="225">
        <f t="shared" si="31"/>
        <v>35860.626437212013</v>
      </c>
      <c r="V112" s="225">
        <f t="shared" si="31"/>
        <v>1954.0748625000001</v>
      </c>
      <c r="W112" s="225">
        <f t="shared" si="31"/>
        <v>7236.9740000000002</v>
      </c>
      <c r="X112" s="225">
        <f t="shared" si="31"/>
        <v>514730.78563944838</v>
      </c>
      <c r="Y112" s="225">
        <f t="shared" si="28"/>
        <v>8644886.1488813478</v>
      </c>
      <c r="Z112" s="221"/>
      <c r="AA112" s="225">
        <f t="shared" si="27"/>
        <v>0</v>
      </c>
      <c r="AB112" s="221"/>
      <c r="AC112" s="223">
        <f t="shared" si="32"/>
        <v>0.53618196841844701</v>
      </c>
      <c r="AD112" s="223">
        <f t="shared" si="32"/>
        <v>0.46381803158155305</v>
      </c>
      <c r="AF112" s="15">
        <f t="shared" si="34"/>
        <v>4.6607299908939526E-2</v>
      </c>
      <c r="AG112" s="15">
        <f t="shared" si="34"/>
        <v>4.6607299908939526E-2</v>
      </c>
      <c r="AH112" s="17"/>
      <c r="AM112" s="23"/>
      <c r="AN112" s="235"/>
    </row>
    <row r="113" spans="1:43" x14ac:dyDescent="0.25">
      <c r="A113" s="236">
        <v>2015</v>
      </c>
      <c r="B113" s="237">
        <v>12</v>
      </c>
      <c r="C113" s="240">
        <v>3964882.6359994956</v>
      </c>
      <c r="D113" s="240">
        <v>3633763.6578918472</v>
      </c>
      <c r="E113" s="241">
        <v>258708.17136582691</v>
      </c>
      <c r="F113" s="240">
        <v>41639.738201573906</v>
      </c>
      <c r="G113" s="240">
        <v>1845.3361499999999</v>
      </c>
      <c r="H113" s="240">
        <v>6942.9500000000007</v>
      </c>
      <c r="I113" s="240">
        <v>408367.24934129551</v>
      </c>
      <c r="J113" s="240">
        <f t="shared" si="14"/>
        <v>8316149.7389500383</v>
      </c>
      <c r="K113" s="221">
        <f t="shared" si="18"/>
        <v>7598646.2938913424</v>
      </c>
      <c r="L113" s="221">
        <v>8446881.2159334384</v>
      </c>
      <c r="M113" s="225">
        <f t="shared" si="25"/>
        <v>-130731.47698340006</v>
      </c>
      <c r="N113" s="221">
        <v>8678969.8890055567</v>
      </c>
      <c r="O113" s="23"/>
      <c r="P113" s="222">
        <f t="shared" si="29"/>
        <v>2015</v>
      </c>
      <c r="Q113" s="222">
        <f t="shared" si="29"/>
        <v>12</v>
      </c>
      <c r="R113" s="221">
        <f t="shared" si="33"/>
        <v>4033096.7550705131</v>
      </c>
      <c r="S113" s="221">
        <f t="shared" si="30"/>
        <v>3696281.0158042298</v>
      </c>
      <c r="T113" s="225">
        <f t="shared" si="31"/>
        <v>258708.17136582691</v>
      </c>
      <c r="U113" s="225">
        <f t="shared" si="31"/>
        <v>41639.738201573906</v>
      </c>
      <c r="V113" s="225">
        <f t="shared" si="31"/>
        <v>1845.3361499999999</v>
      </c>
      <c r="W113" s="225">
        <f t="shared" si="31"/>
        <v>6942.9500000000007</v>
      </c>
      <c r="X113" s="225">
        <f t="shared" si="31"/>
        <v>408367.24934129551</v>
      </c>
      <c r="Y113" s="225">
        <f t="shared" si="28"/>
        <v>8446881.2159334384</v>
      </c>
      <c r="Z113" s="221"/>
      <c r="AA113" s="225">
        <f t="shared" si="27"/>
        <v>0</v>
      </c>
      <c r="AB113" s="221"/>
      <c r="AC113" s="223">
        <f t="shared" si="32"/>
        <v>0.52178802416253012</v>
      </c>
      <c r="AD113" s="223">
        <f t="shared" si="32"/>
        <v>0.47821197583746994</v>
      </c>
      <c r="AF113" s="15">
        <f t="shared" si="34"/>
        <v>-1.6913583584439618E-2</v>
      </c>
      <c r="AG113" s="15">
        <f t="shared" si="34"/>
        <v>-1.6913583584439729E-2</v>
      </c>
      <c r="AH113" s="17"/>
      <c r="AI113" s="17"/>
      <c r="AM113" s="23"/>
      <c r="AN113" s="235"/>
      <c r="AO113" s="235"/>
      <c r="AP113" s="235"/>
      <c r="AQ113" s="235"/>
    </row>
    <row r="114" spans="1:43" x14ac:dyDescent="0.25">
      <c r="A114" s="236">
        <v>2016</v>
      </c>
      <c r="B114" s="237">
        <v>1</v>
      </c>
      <c r="C114" s="240">
        <v>4174273.4809342809</v>
      </c>
      <c r="D114" s="240">
        <v>3593139.9491805164</v>
      </c>
      <c r="E114" s="241">
        <v>259882.99536748554</v>
      </c>
      <c r="F114" s="240">
        <v>41688.524669222199</v>
      </c>
      <c r="G114" s="240">
        <v>1674.4026374999999</v>
      </c>
      <c r="H114" s="240">
        <v>7754.4250000000011</v>
      </c>
      <c r="I114" s="240">
        <v>390227.52452308999</v>
      </c>
      <c r="J114" s="240">
        <f t="shared" si="14"/>
        <v>8468641.3023120947</v>
      </c>
      <c r="K114" s="221">
        <f t="shared" si="18"/>
        <v>7767413.4301147973</v>
      </c>
      <c r="L114" s="221">
        <v>8917398.318159556</v>
      </c>
      <c r="M114" s="225">
        <f t="shared" si="25"/>
        <v>-448757.0158474613</v>
      </c>
      <c r="N114" s="221">
        <v>8808803.1125975437</v>
      </c>
      <c r="O114" s="23"/>
      <c r="P114" s="222">
        <f t="shared" si="29"/>
        <v>2016</v>
      </c>
      <c r="Q114" s="222">
        <f t="shared" si="29"/>
        <v>1</v>
      </c>
      <c r="R114" s="221">
        <f t="shared" si="33"/>
        <v>4415439.2856759988</v>
      </c>
      <c r="S114" s="221">
        <f t="shared" si="30"/>
        <v>3800731.1602862598</v>
      </c>
      <c r="T114" s="225">
        <f t="shared" si="31"/>
        <v>259882.99536748554</v>
      </c>
      <c r="U114" s="225">
        <f t="shared" si="31"/>
        <v>41688.524669222199</v>
      </c>
      <c r="V114" s="225">
        <f t="shared" si="31"/>
        <v>1674.4026374999999</v>
      </c>
      <c r="W114" s="225">
        <f t="shared" si="31"/>
        <v>7754.4250000000011</v>
      </c>
      <c r="X114" s="225">
        <f t="shared" si="31"/>
        <v>390227.52452308999</v>
      </c>
      <c r="Y114" s="225">
        <f t="shared" si="28"/>
        <v>8917398.3181595579</v>
      </c>
      <c r="Z114" s="221"/>
      <c r="AA114" s="225">
        <f t="shared" si="27"/>
        <v>0</v>
      </c>
      <c r="AB114" s="221"/>
      <c r="AC114" s="223">
        <f t="shared" si="32"/>
        <v>0.53740843312785891</v>
      </c>
      <c r="AD114" s="223">
        <f t="shared" si="32"/>
        <v>0.46259156687214115</v>
      </c>
      <c r="AF114" s="15">
        <f t="shared" si="34"/>
        <v>-5.4618756852591543E-2</v>
      </c>
      <c r="AG114" s="15">
        <f t="shared" si="34"/>
        <v>-5.4618756852591543E-2</v>
      </c>
      <c r="AH114" s="17"/>
      <c r="AM114" s="23"/>
      <c r="AN114" s="235"/>
    </row>
    <row r="115" spans="1:43" x14ac:dyDescent="0.25">
      <c r="A115" s="236">
        <v>2016</v>
      </c>
      <c r="B115" s="237">
        <v>2</v>
      </c>
      <c r="C115" s="240">
        <v>4119442.637348766</v>
      </c>
      <c r="D115" s="240">
        <v>3469156.1875615278</v>
      </c>
      <c r="E115" s="241">
        <v>259580.10234613344</v>
      </c>
      <c r="F115" s="240">
        <v>38557.062432875471</v>
      </c>
      <c r="G115" s="240">
        <v>1746.7044375</v>
      </c>
      <c r="H115" s="240">
        <v>7096.4249999999993</v>
      </c>
      <c r="I115" s="240">
        <v>466471.98171701847</v>
      </c>
      <c r="J115" s="240">
        <f t="shared" si="14"/>
        <v>8362051.1008438217</v>
      </c>
      <c r="K115" s="221">
        <f t="shared" si="18"/>
        <v>7588598.8249102943</v>
      </c>
      <c r="L115" s="221">
        <v>8167237.9819086194</v>
      </c>
      <c r="M115" s="225">
        <f t="shared" si="25"/>
        <v>194813.11893520225</v>
      </c>
      <c r="N115" s="221">
        <v>8194553.2661054842</v>
      </c>
      <c r="O115" s="23"/>
      <c r="P115" s="222">
        <f t="shared" si="29"/>
        <v>2016</v>
      </c>
      <c r="Q115" s="222">
        <f t="shared" si="29"/>
        <v>2</v>
      </c>
      <c r="R115" s="221">
        <f t="shared" si="33"/>
        <v>4013689.0605722186</v>
      </c>
      <c r="S115" s="221">
        <f t="shared" si="30"/>
        <v>3380096.6454028729</v>
      </c>
      <c r="T115" s="225">
        <f t="shared" si="31"/>
        <v>259580.10234613344</v>
      </c>
      <c r="U115" s="225">
        <f t="shared" si="31"/>
        <v>38557.062432875471</v>
      </c>
      <c r="V115" s="225">
        <f t="shared" si="31"/>
        <v>1746.7044375</v>
      </c>
      <c r="W115" s="225">
        <f t="shared" si="31"/>
        <v>7096.4249999999993</v>
      </c>
      <c r="X115" s="225">
        <f t="shared" si="31"/>
        <v>466471.98171701847</v>
      </c>
      <c r="Y115" s="225">
        <f t="shared" si="28"/>
        <v>8167237.9819086185</v>
      </c>
      <c r="Z115" s="221"/>
      <c r="AA115" s="225">
        <f t="shared" si="27"/>
        <v>0</v>
      </c>
      <c r="AB115" s="221"/>
      <c r="AC115" s="223">
        <f t="shared" si="32"/>
        <v>0.54284627931922103</v>
      </c>
      <c r="AD115" s="223">
        <f t="shared" si="32"/>
        <v>0.45715372068077892</v>
      </c>
      <c r="AF115" s="15">
        <f t="shared" si="34"/>
        <v>2.634822358697364E-2</v>
      </c>
      <c r="AG115" s="15">
        <f t="shared" si="34"/>
        <v>2.6348223586973862E-2</v>
      </c>
      <c r="AH115" s="17"/>
      <c r="AM115" s="23"/>
      <c r="AN115" s="235"/>
    </row>
    <row r="116" spans="1:43" x14ac:dyDescent="0.25">
      <c r="A116" s="236">
        <v>2016</v>
      </c>
      <c r="B116" s="237">
        <v>3</v>
      </c>
      <c r="C116" s="240">
        <v>4008692.0048848009</v>
      </c>
      <c r="D116" s="240">
        <v>3553029.8637001077</v>
      </c>
      <c r="E116" s="241">
        <v>260681.36161096289</v>
      </c>
      <c r="F116" s="240">
        <v>38617.933879117147</v>
      </c>
      <c r="G116" s="240">
        <v>1922.304175</v>
      </c>
      <c r="H116" s="240">
        <v>6611.5</v>
      </c>
      <c r="I116" s="240">
        <v>462381.62034869753</v>
      </c>
      <c r="J116" s="240">
        <f t="shared" si="14"/>
        <v>8331936.5885986863</v>
      </c>
      <c r="K116" s="221">
        <f t="shared" si="18"/>
        <v>7561721.8685849085</v>
      </c>
      <c r="L116" s="221">
        <v>8168815.701062791</v>
      </c>
      <c r="M116" s="225">
        <f t="shared" si="25"/>
        <v>163120.88753589522</v>
      </c>
      <c r="N116" s="221">
        <v>8995609.4587945845</v>
      </c>
      <c r="O116" s="23"/>
      <c r="P116" s="222">
        <f t="shared" si="29"/>
        <v>2016</v>
      </c>
      <c r="Q116" s="222">
        <f t="shared" si="29"/>
        <v>3</v>
      </c>
      <c r="R116" s="221">
        <f t="shared" si="33"/>
        <v>3922216.8066351162</v>
      </c>
      <c r="S116" s="221">
        <f t="shared" si="30"/>
        <v>3476384.1744138971</v>
      </c>
      <c r="T116" s="225">
        <f t="shared" si="31"/>
        <v>260681.36161096289</v>
      </c>
      <c r="U116" s="225">
        <f t="shared" si="31"/>
        <v>38617.933879117147</v>
      </c>
      <c r="V116" s="225">
        <f t="shared" si="31"/>
        <v>1922.304175</v>
      </c>
      <c r="W116" s="225">
        <f t="shared" si="31"/>
        <v>6611.5</v>
      </c>
      <c r="X116" s="225">
        <f t="shared" si="31"/>
        <v>462381.62034869753</v>
      </c>
      <c r="Y116" s="225">
        <f t="shared" si="28"/>
        <v>8168815.701062791</v>
      </c>
      <c r="Z116" s="221"/>
      <c r="AA116" s="225">
        <f t="shared" si="27"/>
        <v>0</v>
      </c>
      <c r="AB116" s="221"/>
      <c r="AC116" s="223">
        <f t="shared" si="32"/>
        <v>0.53012952268700442</v>
      </c>
      <c r="AD116" s="223">
        <f t="shared" si="32"/>
        <v>0.46987047731299558</v>
      </c>
      <c r="AF116" s="15">
        <f t="shared" si="34"/>
        <v>2.2047531412184185E-2</v>
      </c>
      <c r="AG116" s="15">
        <f t="shared" si="34"/>
        <v>2.2047531412184185E-2</v>
      </c>
      <c r="AH116" s="17"/>
      <c r="AM116" s="23"/>
      <c r="AN116" s="235"/>
    </row>
    <row r="117" spans="1:43" x14ac:dyDescent="0.25">
      <c r="A117" s="236">
        <v>2016</v>
      </c>
      <c r="B117" s="237">
        <v>4</v>
      </c>
      <c r="C117" s="240">
        <v>4160746.1368110972</v>
      </c>
      <c r="D117" s="240">
        <v>3707291.9485068461</v>
      </c>
      <c r="E117" s="241">
        <v>261879.46252007404</v>
      </c>
      <c r="F117" s="240">
        <v>40478.565514258429</v>
      </c>
      <c r="G117" s="240">
        <v>1897.7158125000001</v>
      </c>
      <c r="H117" s="240">
        <v>7592.0250000000005</v>
      </c>
      <c r="I117" s="240">
        <v>540336.738537631</v>
      </c>
      <c r="J117" s="240">
        <f t="shared" si="14"/>
        <v>8720222.5927024074</v>
      </c>
      <c r="K117" s="221">
        <f t="shared" si="18"/>
        <v>7868038.0853179432</v>
      </c>
      <c r="L117" s="221">
        <v>8388072.3386125416</v>
      </c>
      <c r="M117" s="225">
        <f t="shared" si="25"/>
        <v>332150.25408986583</v>
      </c>
      <c r="N117" s="221">
        <v>9297257.7504615486</v>
      </c>
      <c r="O117" s="23"/>
      <c r="P117" s="222">
        <f t="shared" si="29"/>
        <v>2016</v>
      </c>
      <c r="Q117" s="222">
        <f t="shared" si="29"/>
        <v>4</v>
      </c>
      <c r="R117" s="221">
        <f t="shared" si="33"/>
        <v>3985099.6959119248</v>
      </c>
      <c r="S117" s="221">
        <f t="shared" si="30"/>
        <v>3550788.1353161526</v>
      </c>
      <c r="T117" s="225">
        <f t="shared" si="31"/>
        <v>261879.46252007404</v>
      </c>
      <c r="U117" s="225">
        <f t="shared" si="31"/>
        <v>40478.565514258429</v>
      </c>
      <c r="V117" s="225">
        <f t="shared" si="31"/>
        <v>1897.7158125000001</v>
      </c>
      <c r="W117" s="225">
        <f t="shared" si="31"/>
        <v>7592.0250000000005</v>
      </c>
      <c r="X117" s="225">
        <f t="shared" si="31"/>
        <v>540336.738537631</v>
      </c>
      <c r="Y117" s="225">
        <f t="shared" si="28"/>
        <v>8388072.3386125406</v>
      </c>
      <c r="Z117" s="221"/>
      <c r="AA117" s="225">
        <f t="shared" si="27"/>
        <v>0</v>
      </c>
      <c r="AB117" s="221"/>
      <c r="AC117" s="223">
        <f t="shared" si="32"/>
        <v>0.52881621716793759</v>
      </c>
      <c r="AD117" s="223">
        <f t="shared" si="32"/>
        <v>0.47118378283206241</v>
      </c>
      <c r="AF117" s="15">
        <f t="shared" si="34"/>
        <v>4.4075795915308635E-2</v>
      </c>
      <c r="AG117" s="15">
        <f t="shared" si="34"/>
        <v>4.4075795915308413E-2</v>
      </c>
      <c r="AH117" s="17"/>
      <c r="AM117" s="23"/>
      <c r="AN117" s="235"/>
    </row>
    <row r="118" spans="1:43" x14ac:dyDescent="0.25">
      <c r="A118" s="236">
        <v>2016</v>
      </c>
      <c r="B118" s="237">
        <v>5</v>
      </c>
      <c r="C118" s="240">
        <v>4674078.4996537287</v>
      </c>
      <c r="D118" s="240">
        <v>3932583.8238651105</v>
      </c>
      <c r="E118" s="241">
        <v>263831.31286954886</v>
      </c>
      <c r="F118" s="240">
        <v>40244.829272642011</v>
      </c>
      <c r="G118" s="240">
        <v>2273.0035125000004</v>
      </c>
      <c r="H118" s="240">
        <v>7956.55</v>
      </c>
      <c r="I118" s="240">
        <v>583115.82919480139</v>
      </c>
      <c r="J118" s="240">
        <f t="shared" si="14"/>
        <v>9504083.8483683318</v>
      </c>
      <c r="K118" s="221">
        <f t="shared" si="18"/>
        <v>8606662.3235188387</v>
      </c>
      <c r="L118" s="221">
        <v>9468446.9559370354</v>
      </c>
      <c r="M118" s="225">
        <f t="shared" si="25"/>
        <v>35636.892431296408</v>
      </c>
      <c r="N118" s="221">
        <v>10568988.114463476</v>
      </c>
      <c r="O118" s="23"/>
      <c r="P118" s="222">
        <f t="shared" si="29"/>
        <v>2016</v>
      </c>
      <c r="Q118" s="222">
        <f t="shared" si="29"/>
        <v>5</v>
      </c>
      <c r="R118" s="221">
        <f t="shared" si="33"/>
        <v>4654724.9307037275</v>
      </c>
      <c r="S118" s="221">
        <f t="shared" si="30"/>
        <v>3916300.5003838148</v>
      </c>
      <c r="T118" s="225">
        <f t="shared" si="31"/>
        <v>263831.31286954886</v>
      </c>
      <c r="U118" s="225">
        <f t="shared" si="31"/>
        <v>40244.829272642011</v>
      </c>
      <c r="V118" s="225">
        <f t="shared" si="31"/>
        <v>2273.0035125000004</v>
      </c>
      <c r="W118" s="225">
        <f t="shared" si="31"/>
        <v>7956.55</v>
      </c>
      <c r="X118" s="225">
        <f t="shared" si="31"/>
        <v>583115.82919480139</v>
      </c>
      <c r="Y118" s="225">
        <f t="shared" si="28"/>
        <v>9468446.9559370354</v>
      </c>
      <c r="Z118" s="221"/>
      <c r="AA118" s="225">
        <f t="shared" si="27"/>
        <v>0</v>
      </c>
      <c r="AB118" s="221"/>
      <c r="AC118" s="223">
        <f t="shared" si="32"/>
        <v>0.54307678446744601</v>
      </c>
      <c r="AD118" s="223">
        <f t="shared" si="32"/>
        <v>0.45692321553255399</v>
      </c>
      <c r="AF118" s="15">
        <f t="shared" si="34"/>
        <v>4.157833005843159E-3</v>
      </c>
      <c r="AG118" s="15">
        <f t="shared" si="34"/>
        <v>4.157833005843159E-3</v>
      </c>
      <c r="AH118" s="17"/>
      <c r="AM118" s="23"/>
      <c r="AN118" s="235"/>
    </row>
    <row r="119" spans="1:43" x14ac:dyDescent="0.25">
      <c r="A119" s="236">
        <v>2016</v>
      </c>
      <c r="B119" s="237">
        <v>6</v>
      </c>
      <c r="C119" s="240">
        <v>5383902.8626185115</v>
      </c>
      <c r="D119" s="240">
        <v>4165315.2794117434</v>
      </c>
      <c r="E119" s="241">
        <v>265450.58969700348</v>
      </c>
      <c r="F119" s="240">
        <v>37536.699422962614</v>
      </c>
      <c r="G119" s="240">
        <v>2030.7554624999998</v>
      </c>
      <c r="H119" s="240">
        <v>7737.0999999999995</v>
      </c>
      <c r="I119" s="240">
        <v>598605.86050821026</v>
      </c>
      <c r="J119" s="240">
        <f t="shared" si="14"/>
        <v>10460579.14712093</v>
      </c>
      <c r="K119" s="221">
        <f t="shared" si="18"/>
        <v>9549218.142030254</v>
      </c>
      <c r="L119" s="221">
        <v>10339615.712595457</v>
      </c>
      <c r="M119" s="225">
        <f t="shared" si="25"/>
        <v>120963.43452547304</v>
      </c>
      <c r="N119" s="221">
        <v>11074872.688369358</v>
      </c>
      <c r="O119" s="23"/>
      <c r="P119" s="222">
        <f t="shared" si="29"/>
        <v>2016</v>
      </c>
      <c r="Q119" s="222">
        <f t="shared" si="29"/>
        <v>6</v>
      </c>
      <c r="R119" s="221">
        <f t="shared" si="33"/>
        <v>5315702.9983230876</v>
      </c>
      <c r="S119" s="221">
        <f t="shared" si="30"/>
        <v>4112551.7091816938</v>
      </c>
      <c r="T119" s="225">
        <f t="shared" si="31"/>
        <v>265450.58969700348</v>
      </c>
      <c r="U119" s="225">
        <f t="shared" si="31"/>
        <v>37536.699422962614</v>
      </c>
      <c r="V119" s="225">
        <f t="shared" si="31"/>
        <v>2030.7554624999998</v>
      </c>
      <c r="W119" s="225">
        <f t="shared" si="31"/>
        <v>7737.0999999999995</v>
      </c>
      <c r="X119" s="225">
        <f t="shared" si="31"/>
        <v>598605.86050821026</v>
      </c>
      <c r="Y119" s="225">
        <f t="shared" si="28"/>
        <v>10339615.712595457</v>
      </c>
      <c r="Z119" s="221"/>
      <c r="AA119" s="225">
        <f t="shared" si="27"/>
        <v>0</v>
      </c>
      <c r="AB119" s="221"/>
      <c r="AC119" s="223">
        <f t="shared" si="32"/>
        <v>0.56380562078916363</v>
      </c>
      <c r="AD119" s="223">
        <f t="shared" si="32"/>
        <v>0.43619437921083642</v>
      </c>
      <c r="AF119" s="15">
        <f t="shared" si="34"/>
        <v>1.2829886153710834E-2</v>
      </c>
      <c r="AG119" s="15">
        <f t="shared" si="34"/>
        <v>1.2829886153710612E-2</v>
      </c>
      <c r="AH119" s="17"/>
      <c r="AM119" s="23"/>
      <c r="AN119" s="235"/>
    </row>
    <row r="120" spans="1:43" x14ac:dyDescent="0.25">
      <c r="A120" s="236">
        <v>2016</v>
      </c>
      <c r="B120" s="237">
        <v>7</v>
      </c>
      <c r="C120" s="240">
        <v>5918519.205409877</v>
      </c>
      <c r="D120" s="240">
        <v>4358716.5803286927</v>
      </c>
      <c r="E120" s="241">
        <v>266892.67194680509</v>
      </c>
      <c r="F120" s="240">
        <v>39002.024682461655</v>
      </c>
      <c r="G120" s="240">
        <v>1943.1887032812499</v>
      </c>
      <c r="H120" s="240">
        <v>8150.8076538461528</v>
      </c>
      <c r="I120" s="240">
        <v>629857.35164141899</v>
      </c>
      <c r="J120" s="240">
        <f t="shared" si="14"/>
        <v>11223081.830366382</v>
      </c>
      <c r="K120" s="221">
        <f t="shared" si="18"/>
        <v>10277235.785738569</v>
      </c>
      <c r="L120" s="221">
        <v>10988780.312193921</v>
      </c>
      <c r="M120" s="225">
        <f t="shared" si="25"/>
        <v>234301.51817246154</v>
      </c>
      <c r="N120" s="221">
        <v>11833884.051813323</v>
      </c>
      <c r="O120" s="23"/>
      <c r="P120" s="222">
        <f t="shared" si="29"/>
        <v>2016</v>
      </c>
      <c r="Q120" s="222">
        <f t="shared" si="29"/>
        <v>7</v>
      </c>
      <c r="R120" s="221">
        <f t="shared" si="33"/>
        <v>5783588.1729736347</v>
      </c>
      <c r="S120" s="221">
        <f t="shared" si="30"/>
        <v>4259346.0945924735</v>
      </c>
      <c r="T120" s="225">
        <f t="shared" si="31"/>
        <v>266892.67194680509</v>
      </c>
      <c r="U120" s="225">
        <f t="shared" si="31"/>
        <v>39002.024682461655</v>
      </c>
      <c r="V120" s="225">
        <f t="shared" si="31"/>
        <v>1943.1887032812499</v>
      </c>
      <c r="W120" s="225">
        <f t="shared" si="31"/>
        <v>8150.8076538461528</v>
      </c>
      <c r="X120" s="225">
        <f t="shared" si="31"/>
        <v>629857.35164141899</v>
      </c>
      <c r="Y120" s="225">
        <f t="shared" si="28"/>
        <v>10988780.312193921</v>
      </c>
      <c r="Z120" s="221"/>
      <c r="AA120" s="225">
        <f t="shared" si="27"/>
        <v>0</v>
      </c>
      <c r="AB120" s="221"/>
      <c r="AC120" s="223">
        <f t="shared" si="32"/>
        <v>0.5758862916838825</v>
      </c>
      <c r="AD120" s="223">
        <f t="shared" si="32"/>
        <v>0.42411370831611755</v>
      </c>
      <c r="AF120" s="15">
        <f t="shared" si="34"/>
        <v>2.3329986230134381E-2</v>
      </c>
      <c r="AG120" s="15">
        <f t="shared" si="34"/>
        <v>2.3329986230134381E-2</v>
      </c>
      <c r="AH120" s="17"/>
      <c r="AM120" s="23"/>
      <c r="AN120" s="235"/>
    </row>
    <row r="121" spans="1:43" x14ac:dyDescent="0.25">
      <c r="A121" s="236">
        <v>2016</v>
      </c>
      <c r="B121" s="237">
        <v>8</v>
      </c>
      <c r="C121" s="240">
        <v>6178539.946793641</v>
      </c>
      <c r="D121" s="240">
        <v>4449538.967742987</v>
      </c>
      <c r="E121" s="241">
        <v>267666.58312641777</v>
      </c>
      <c r="F121" s="240">
        <v>45559.064512009179</v>
      </c>
      <c r="G121" s="240">
        <v>1909.9774903124999</v>
      </c>
      <c r="H121" s="240">
        <v>8111.0177884615396</v>
      </c>
      <c r="I121" s="240">
        <v>648939.79552758974</v>
      </c>
      <c r="J121" s="240">
        <f t="shared" si="14"/>
        <v>11600265.352981422</v>
      </c>
      <c r="K121" s="221">
        <f t="shared" si="18"/>
        <v>10628078.914536629</v>
      </c>
      <c r="L121" s="221">
        <v>11141395.203235902</v>
      </c>
      <c r="M121" s="225">
        <f t="shared" si="25"/>
        <v>458870.1497455202</v>
      </c>
      <c r="N121" s="221">
        <v>11995478.804426113</v>
      </c>
      <c r="O121" s="23"/>
      <c r="P121" s="222">
        <f t="shared" si="29"/>
        <v>2016</v>
      </c>
      <c r="Q121" s="222">
        <f t="shared" si="29"/>
        <v>8</v>
      </c>
      <c r="R121" s="221">
        <f t="shared" si="33"/>
        <v>5911779.832064338</v>
      </c>
      <c r="S121" s="221">
        <f t="shared" si="30"/>
        <v>4257428.9327267697</v>
      </c>
      <c r="T121" s="225">
        <f t="shared" si="31"/>
        <v>267666.58312641777</v>
      </c>
      <c r="U121" s="225">
        <f t="shared" si="31"/>
        <v>45559.064512009179</v>
      </c>
      <c r="V121" s="225">
        <f t="shared" si="31"/>
        <v>1909.9774903124999</v>
      </c>
      <c r="W121" s="225">
        <f t="shared" si="31"/>
        <v>8111.0177884615396</v>
      </c>
      <c r="X121" s="225">
        <f t="shared" si="31"/>
        <v>648939.79552758974</v>
      </c>
      <c r="Y121" s="225">
        <f t="shared" si="28"/>
        <v>11141395.203235902</v>
      </c>
      <c r="Z121" s="221"/>
      <c r="AA121" s="225">
        <f t="shared" si="27"/>
        <v>0</v>
      </c>
      <c r="AB121" s="221"/>
      <c r="AC121" s="223">
        <f t="shared" si="32"/>
        <v>0.58134118089233422</v>
      </c>
      <c r="AD121" s="223">
        <f t="shared" si="32"/>
        <v>0.41865881910766573</v>
      </c>
      <c r="AF121" s="15">
        <f t="shared" si="34"/>
        <v>4.5123486040946181E-2</v>
      </c>
      <c r="AG121" s="15">
        <f t="shared" si="34"/>
        <v>4.5123486040946403E-2</v>
      </c>
      <c r="AH121" s="17"/>
      <c r="AM121" s="23"/>
      <c r="AN121" s="235"/>
    </row>
    <row r="122" spans="1:43" x14ac:dyDescent="0.25">
      <c r="A122" s="236">
        <v>2016</v>
      </c>
      <c r="B122" s="237">
        <v>9</v>
      </c>
      <c r="C122" s="240">
        <v>5986355.2337268945</v>
      </c>
      <c r="D122" s="240">
        <v>4422745.9887330979</v>
      </c>
      <c r="E122" s="241">
        <v>267770.0398490752</v>
      </c>
      <c r="F122" s="240">
        <v>39912.332931980105</v>
      </c>
      <c r="G122" s="240">
        <v>2095.9505109375</v>
      </c>
      <c r="H122" s="240">
        <v>8063.404326923077</v>
      </c>
      <c r="I122" s="240">
        <v>625840.76746875758</v>
      </c>
      <c r="J122" s="240">
        <f t="shared" si="14"/>
        <v>11352783.717547666</v>
      </c>
      <c r="K122" s="221">
        <f t="shared" si="18"/>
        <v>10409101.222459992</v>
      </c>
      <c r="L122" s="221">
        <v>10884947.094625464</v>
      </c>
      <c r="M122" s="225">
        <f t="shared" si="25"/>
        <v>467836.62292220257</v>
      </c>
      <c r="N122" s="221">
        <v>11061196.752127161</v>
      </c>
      <c r="O122" s="23"/>
      <c r="P122" s="222">
        <f t="shared" si="29"/>
        <v>2016</v>
      </c>
      <c r="Q122" s="222">
        <f t="shared" si="29"/>
        <v>9</v>
      </c>
      <c r="R122" s="221">
        <f t="shared" si="33"/>
        <v>5717298.7459182795</v>
      </c>
      <c r="S122" s="221">
        <f t="shared" si="30"/>
        <v>4223965.8536195103</v>
      </c>
      <c r="T122" s="225">
        <f t="shared" si="31"/>
        <v>267770.0398490752</v>
      </c>
      <c r="U122" s="225">
        <f t="shared" si="31"/>
        <v>39912.332931980105</v>
      </c>
      <c r="V122" s="225">
        <f t="shared" si="31"/>
        <v>2095.9505109375</v>
      </c>
      <c r="W122" s="225">
        <f t="shared" si="31"/>
        <v>8063.404326923077</v>
      </c>
      <c r="X122" s="225">
        <f t="shared" si="31"/>
        <v>625840.76746875758</v>
      </c>
      <c r="Y122" s="225">
        <f t="shared" si="28"/>
        <v>10884947.094625464</v>
      </c>
      <c r="Z122" s="221"/>
      <c r="AA122" s="225">
        <f t="shared" si="27"/>
        <v>0</v>
      </c>
      <c r="AB122" s="221"/>
      <c r="AC122" s="223">
        <f t="shared" ref="AC122:AD174" si="35">+C122/$K122</f>
        <v>0.57510779324635419</v>
      </c>
      <c r="AD122" s="223">
        <f t="shared" si="35"/>
        <v>0.42489220675364575</v>
      </c>
      <c r="AF122" s="15">
        <f t="shared" si="34"/>
        <v>4.7060071506793477E-2</v>
      </c>
      <c r="AG122" s="15">
        <f t="shared" si="34"/>
        <v>4.7060071506793255E-2</v>
      </c>
      <c r="AH122" s="17"/>
      <c r="AM122" s="23"/>
      <c r="AN122" s="235"/>
    </row>
    <row r="123" spans="1:43" x14ac:dyDescent="0.25">
      <c r="A123" s="236">
        <v>2016</v>
      </c>
      <c r="B123" s="237">
        <v>10</v>
      </c>
      <c r="C123" s="240">
        <v>5406764.8749367893</v>
      </c>
      <c r="D123" s="240">
        <v>4191091.0810484025</v>
      </c>
      <c r="E123" s="241">
        <v>267192.588345344</v>
      </c>
      <c r="F123" s="240">
        <v>37131.510649375283</v>
      </c>
      <c r="G123" s="240">
        <v>1994.1893526562499</v>
      </c>
      <c r="H123" s="240">
        <v>8004.3736730769224</v>
      </c>
      <c r="I123" s="240">
        <v>594452.73818427173</v>
      </c>
      <c r="J123" s="240">
        <f t="shared" si="14"/>
        <v>10506631.356189916</v>
      </c>
      <c r="K123" s="221">
        <f t="shared" si="18"/>
        <v>9597855.9559851922</v>
      </c>
      <c r="L123" s="221">
        <v>10055549.140950166</v>
      </c>
      <c r="M123" s="225">
        <f t="shared" si="25"/>
        <v>451082.21523975022</v>
      </c>
      <c r="N123" s="221">
        <v>10360328.189388869</v>
      </c>
      <c r="O123" s="23"/>
      <c r="P123" s="222">
        <f t="shared" si="29"/>
        <v>2016</v>
      </c>
      <c r="Q123" s="222">
        <f t="shared" si="29"/>
        <v>10</v>
      </c>
      <c r="R123" s="221">
        <f t="shared" si="33"/>
        <v>5152656.5107092485</v>
      </c>
      <c r="S123" s="221">
        <f t="shared" si="30"/>
        <v>3994117.230036193</v>
      </c>
      <c r="T123" s="225">
        <f t="shared" si="31"/>
        <v>267192.588345344</v>
      </c>
      <c r="U123" s="225">
        <f t="shared" si="31"/>
        <v>37131.510649375283</v>
      </c>
      <c r="V123" s="225">
        <f t="shared" si="31"/>
        <v>1994.1893526562499</v>
      </c>
      <c r="W123" s="225">
        <f t="shared" si="31"/>
        <v>8004.3736730769224</v>
      </c>
      <c r="X123" s="225">
        <f t="shared" si="31"/>
        <v>594452.73818427173</v>
      </c>
      <c r="Y123" s="225">
        <f t="shared" si="28"/>
        <v>10055549.140950166</v>
      </c>
      <c r="Z123" s="221"/>
      <c r="AA123" s="225">
        <f t="shared" si="27"/>
        <v>0</v>
      </c>
      <c r="AB123" s="221"/>
      <c r="AC123" s="223">
        <f t="shared" si="35"/>
        <v>0.56333048753093107</v>
      </c>
      <c r="AD123" s="223">
        <f t="shared" si="35"/>
        <v>0.43666951246906882</v>
      </c>
      <c r="AF123" s="15">
        <f t="shared" si="34"/>
        <v>4.9315991411304827E-2</v>
      </c>
      <c r="AG123" s="15">
        <f t="shared" si="34"/>
        <v>4.9315991411304827E-2</v>
      </c>
      <c r="AH123" s="17"/>
      <c r="AM123" s="23"/>
      <c r="AN123" s="235"/>
    </row>
    <row r="124" spans="1:43" x14ac:dyDescent="0.25">
      <c r="A124" s="236">
        <v>2016</v>
      </c>
      <c r="B124" s="237">
        <v>11</v>
      </c>
      <c r="C124" s="240">
        <v>4502979.1232166626</v>
      </c>
      <c r="D124" s="240">
        <v>3880927.2177963774</v>
      </c>
      <c r="E124" s="241">
        <v>266030.53399366338</v>
      </c>
      <c r="F124" s="240">
        <v>36658.690917119638</v>
      </c>
      <c r="G124" s="240">
        <v>1954.0860829687499</v>
      </c>
      <c r="H124" s="240">
        <v>7282.4620000000004</v>
      </c>
      <c r="I124" s="240">
        <v>540505.36523279164</v>
      </c>
      <c r="J124" s="240">
        <f t="shared" si="14"/>
        <v>9236337.479239583</v>
      </c>
      <c r="K124" s="221">
        <f t="shared" si="18"/>
        <v>8383906.3410130404</v>
      </c>
      <c r="L124" s="221">
        <v>8785132.8431778215</v>
      </c>
      <c r="M124" s="225">
        <f t="shared" si="25"/>
        <v>451204.63606176153</v>
      </c>
      <c r="N124" s="221">
        <v>8615994.318781063</v>
      </c>
      <c r="O124" s="23"/>
      <c r="P124" s="222">
        <f t="shared" si="29"/>
        <v>2016</v>
      </c>
      <c r="Q124" s="222">
        <f t="shared" si="29"/>
        <v>11</v>
      </c>
      <c r="R124" s="221">
        <f t="shared" si="33"/>
        <v>4260638.0266152443</v>
      </c>
      <c r="S124" s="221">
        <f t="shared" si="30"/>
        <v>3672063.6783360341</v>
      </c>
      <c r="T124" s="225">
        <f t="shared" si="31"/>
        <v>266030.53399366338</v>
      </c>
      <c r="U124" s="225">
        <f t="shared" si="31"/>
        <v>36658.690917119638</v>
      </c>
      <c r="V124" s="225">
        <f t="shared" si="31"/>
        <v>1954.0860829687499</v>
      </c>
      <c r="W124" s="225">
        <f t="shared" si="31"/>
        <v>7282.4620000000004</v>
      </c>
      <c r="X124" s="225">
        <f t="shared" si="31"/>
        <v>540505.36523279164</v>
      </c>
      <c r="Y124" s="225">
        <f t="shared" si="28"/>
        <v>8785132.8431778215</v>
      </c>
      <c r="Z124" s="221"/>
      <c r="AA124" s="225">
        <f t="shared" si="27"/>
        <v>0</v>
      </c>
      <c r="AB124" s="221"/>
      <c r="AC124" s="223">
        <f t="shared" si="35"/>
        <v>0.53709797558074346</v>
      </c>
      <c r="AD124" s="223">
        <f t="shared" si="35"/>
        <v>0.46290202441925643</v>
      </c>
      <c r="AF124" s="15">
        <f t="shared" si="34"/>
        <v>5.6879062498989219E-2</v>
      </c>
      <c r="AG124" s="15">
        <f t="shared" si="34"/>
        <v>5.6879062498989219E-2</v>
      </c>
      <c r="AH124" s="17"/>
      <c r="AM124" s="23"/>
      <c r="AN124" s="235"/>
    </row>
    <row r="125" spans="1:43" x14ac:dyDescent="0.25">
      <c r="A125" s="236">
        <v>2016</v>
      </c>
      <c r="B125" s="237">
        <v>12</v>
      </c>
      <c r="C125" s="240">
        <v>4068816.3070278829</v>
      </c>
      <c r="D125" s="240">
        <v>3707929.4988244371</v>
      </c>
      <c r="E125" s="241">
        <v>266199.10043705662</v>
      </c>
      <c r="F125" s="240">
        <v>42564.114764612219</v>
      </c>
      <c r="G125" s="240">
        <v>1854.7769606249999</v>
      </c>
      <c r="H125" s="240">
        <v>6913.9</v>
      </c>
      <c r="I125" s="240">
        <v>443461.63037062966</v>
      </c>
      <c r="J125" s="240">
        <f t="shared" si="14"/>
        <v>8537739.3283852432</v>
      </c>
      <c r="K125" s="221">
        <f t="shared" si="18"/>
        <v>7776745.80585232</v>
      </c>
      <c r="L125" s="221">
        <v>8592819.0381964669</v>
      </c>
      <c r="M125" s="225">
        <f t="shared" si="25"/>
        <v>-55079.709811223671</v>
      </c>
      <c r="N125" s="221">
        <v>8817793.1841988545</v>
      </c>
      <c r="O125" s="23"/>
      <c r="P125" s="222">
        <f t="shared" si="29"/>
        <v>2016</v>
      </c>
      <c r="Q125" s="222">
        <f t="shared" si="29"/>
        <v>12</v>
      </c>
      <c r="R125" s="221">
        <f t="shared" si="33"/>
        <v>4097634.1734029958</v>
      </c>
      <c r="S125" s="221">
        <f t="shared" si="30"/>
        <v>3734191.3422605479</v>
      </c>
      <c r="T125" s="225">
        <f t="shared" si="31"/>
        <v>266199.10043705662</v>
      </c>
      <c r="U125" s="225">
        <f t="shared" si="31"/>
        <v>42564.114764612219</v>
      </c>
      <c r="V125" s="225">
        <f t="shared" si="31"/>
        <v>1854.7769606249999</v>
      </c>
      <c r="W125" s="225">
        <f t="shared" si="31"/>
        <v>6913.9</v>
      </c>
      <c r="X125" s="225">
        <f t="shared" si="31"/>
        <v>443461.63037062966</v>
      </c>
      <c r="Y125" s="225">
        <f t="shared" si="28"/>
        <v>8592819.0381964669</v>
      </c>
      <c r="Z125" s="221"/>
      <c r="AA125" s="225">
        <f t="shared" si="27"/>
        <v>0</v>
      </c>
      <c r="AB125" s="221"/>
      <c r="AC125" s="223">
        <f t="shared" si="35"/>
        <v>0.52320294485720897</v>
      </c>
      <c r="AD125" s="223">
        <f t="shared" si="35"/>
        <v>0.47679705514279097</v>
      </c>
      <c r="AF125" s="15">
        <f t="shared" si="34"/>
        <v>-7.0328060426098071E-3</v>
      </c>
      <c r="AG125" s="15">
        <f t="shared" si="34"/>
        <v>-7.0328060426096961E-3</v>
      </c>
      <c r="AH125" s="17"/>
      <c r="AI125" s="17"/>
      <c r="AM125" s="23"/>
      <c r="AN125" s="235"/>
      <c r="AO125" s="235"/>
      <c r="AP125" s="235"/>
      <c r="AQ125" s="235"/>
    </row>
    <row r="126" spans="1:43" x14ac:dyDescent="0.25">
      <c r="A126" s="236">
        <v>2017</v>
      </c>
      <c r="B126" s="237">
        <v>1</v>
      </c>
      <c r="C126" s="240">
        <v>4242708.4887779327</v>
      </c>
      <c r="D126" s="240">
        <v>3634264.0358807282</v>
      </c>
      <c r="E126" s="241">
        <v>267279.98306442134</v>
      </c>
      <c r="F126" s="240">
        <v>42611.691705945574</v>
      </c>
      <c r="G126" s="240">
        <v>1657.64719828125</v>
      </c>
      <c r="H126" s="240">
        <v>7722.4875000000002</v>
      </c>
      <c r="I126" s="240">
        <v>401672.96024525131</v>
      </c>
      <c r="J126" s="240">
        <f>SUM(C126:I126)</f>
        <v>8597917.2943725605</v>
      </c>
      <c r="K126" s="221">
        <f>SUM(C126:D126)</f>
        <v>7876972.5246586613</v>
      </c>
      <c r="L126" s="221">
        <v>9004443.4064758159</v>
      </c>
      <c r="M126" s="225">
        <f>+J126-L126</f>
        <v>-406526.11210325547</v>
      </c>
      <c r="N126" s="221">
        <v>8847227.7248073239</v>
      </c>
      <c r="O126" s="23"/>
      <c r="P126" s="222">
        <f t="shared" si="29"/>
        <v>2017</v>
      </c>
      <c r="Q126" s="222">
        <f t="shared" si="29"/>
        <v>1</v>
      </c>
      <c r="R126" s="221">
        <f t="shared" si="33"/>
        <v>4461672.2824602155</v>
      </c>
      <c r="S126" s="221">
        <f t="shared" si="30"/>
        <v>3821826.3543017004</v>
      </c>
      <c r="T126" s="225">
        <f t="shared" si="31"/>
        <v>267279.98306442134</v>
      </c>
      <c r="U126" s="225">
        <f t="shared" si="31"/>
        <v>42611.691705945574</v>
      </c>
      <c r="V126" s="225">
        <f t="shared" si="31"/>
        <v>1657.64719828125</v>
      </c>
      <c r="W126" s="225">
        <f t="shared" si="31"/>
        <v>7722.4875000000002</v>
      </c>
      <c r="X126" s="225">
        <f t="shared" si="31"/>
        <v>401672.96024525131</v>
      </c>
      <c r="Y126" s="225">
        <f t="shared" si="28"/>
        <v>9004443.4064758159</v>
      </c>
      <c r="Z126" s="221"/>
      <c r="AA126" s="225">
        <f t="shared" si="27"/>
        <v>0</v>
      </c>
      <c r="AB126" s="221"/>
      <c r="AC126" s="223">
        <f t="shared" si="35"/>
        <v>0.53862171989254015</v>
      </c>
      <c r="AD126" s="223">
        <f t="shared" si="35"/>
        <v>0.46137828010745974</v>
      </c>
      <c r="AF126" s="15">
        <f t="shared" si="34"/>
        <v>-4.9076619666369559E-2</v>
      </c>
      <c r="AG126" s="15">
        <f t="shared" si="34"/>
        <v>-4.9076619666369559E-2</v>
      </c>
      <c r="AH126" s="17"/>
      <c r="AM126" s="23"/>
      <c r="AN126" s="235"/>
    </row>
    <row r="127" spans="1:43" x14ac:dyDescent="0.25">
      <c r="A127" s="236">
        <v>2017</v>
      </c>
      <c r="B127" s="237">
        <v>2</v>
      </c>
      <c r="C127" s="240">
        <v>4151689.4947563689</v>
      </c>
      <c r="D127" s="240">
        <v>3534624.8160846462</v>
      </c>
      <c r="E127" s="241">
        <v>266885.96233311715</v>
      </c>
      <c r="F127" s="240">
        <v>39408.773954880868</v>
      </c>
      <c r="G127" s="240">
        <v>1719.7928132812499</v>
      </c>
      <c r="H127" s="240">
        <v>7033.1624999999985</v>
      </c>
      <c r="I127" s="240">
        <v>414705.32106865261</v>
      </c>
      <c r="J127" s="240">
        <f t="shared" si="14"/>
        <v>8416067.3235109448</v>
      </c>
      <c r="K127" s="221">
        <f t="shared" si="18"/>
        <v>7686314.3108410146</v>
      </c>
      <c r="L127" s="221">
        <v>8066989.3147716671</v>
      </c>
      <c r="M127" s="225">
        <f t="shared" si="25"/>
        <v>349078.00873927772</v>
      </c>
      <c r="N127" s="221">
        <v>7987296.8638781561</v>
      </c>
      <c r="O127" s="23"/>
      <c r="P127" s="222">
        <f t="shared" si="29"/>
        <v>2017</v>
      </c>
      <c r="Q127" s="222">
        <f t="shared" si="29"/>
        <v>2</v>
      </c>
      <c r="R127" s="221">
        <f t="shared" si="33"/>
        <v>3963138.3318551532</v>
      </c>
      <c r="S127" s="221">
        <f t="shared" si="30"/>
        <v>3374097.9702465842</v>
      </c>
      <c r="T127" s="225">
        <f t="shared" si="31"/>
        <v>266885.96233311715</v>
      </c>
      <c r="U127" s="225">
        <f t="shared" si="31"/>
        <v>39408.773954880868</v>
      </c>
      <c r="V127" s="225">
        <f t="shared" si="31"/>
        <v>1719.7928132812499</v>
      </c>
      <c r="W127" s="225">
        <f t="shared" si="31"/>
        <v>7033.1624999999985</v>
      </c>
      <c r="X127" s="225">
        <f t="shared" si="31"/>
        <v>414705.32106865261</v>
      </c>
      <c r="Y127" s="225">
        <f t="shared" si="28"/>
        <v>8066989.3147716681</v>
      </c>
      <c r="Z127" s="221"/>
      <c r="AA127" s="225">
        <f t="shared" si="27"/>
        <v>0</v>
      </c>
      <c r="AB127" s="221"/>
      <c r="AC127" s="223">
        <f t="shared" si="35"/>
        <v>0.54014047915015628</v>
      </c>
      <c r="AD127" s="223">
        <f t="shared" si="35"/>
        <v>0.45985952084984377</v>
      </c>
      <c r="AF127" s="15">
        <f t="shared" si="34"/>
        <v>4.7576225484149193E-2</v>
      </c>
      <c r="AG127" s="15">
        <f t="shared" si="34"/>
        <v>4.7576225484149415E-2</v>
      </c>
      <c r="AH127" s="17"/>
      <c r="AM127" s="23"/>
      <c r="AN127" s="235"/>
    </row>
    <row r="128" spans="1:43" x14ac:dyDescent="0.25">
      <c r="A128" s="236">
        <v>2017</v>
      </c>
      <c r="B128" s="237">
        <v>3</v>
      </c>
      <c r="C128" s="240">
        <v>4040236.4594150535</v>
      </c>
      <c r="D128" s="240">
        <v>3608254.9632192035</v>
      </c>
      <c r="E128" s="241">
        <v>267898.61858081963</v>
      </c>
      <c r="F128" s="240">
        <v>39468.884626605235</v>
      </c>
      <c r="G128" s="240">
        <v>1951.5347728124998</v>
      </c>
      <c r="H128" s="240">
        <v>6654.9000000000005</v>
      </c>
      <c r="I128" s="240">
        <v>415216.36457891751</v>
      </c>
      <c r="J128" s="240">
        <f t="shared" si="14"/>
        <v>8379681.725193413</v>
      </c>
      <c r="K128" s="221">
        <f t="shared" si="18"/>
        <v>7648491.422634257</v>
      </c>
      <c r="L128" s="221">
        <v>8077662.2968024556</v>
      </c>
      <c r="M128" s="225">
        <f t="shared" si="25"/>
        <v>302019.42839095742</v>
      </c>
      <c r="N128" s="221">
        <v>8977158.7783935312</v>
      </c>
      <c r="O128" s="23"/>
      <c r="P128" s="222">
        <f t="shared" si="29"/>
        <v>2017</v>
      </c>
      <c r="Q128" s="222">
        <f t="shared" si="29"/>
        <v>3</v>
      </c>
      <c r="R128" s="221">
        <f t="shared" si="33"/>
        <v>3880697.8211908145</v>
      </c>
      <c r="S128" s="221">
        <f t="shared" si="30"/>
        <v>3465774.1730524851</v>
      </c>
      <c r="T128" s="225">
        <f t="shared" si="31"/>
        <v>267898.61858081963</v>
      </c>
      <c r="U128" s="225">
        <f t="shared" si="31"/>
        <v>39468.884626605235</v>
      </c>
      <c r="V128" s="225">
        <f t="shared" si="31"/>
        <v>1951.5347728124998</v>
      </c>
      <c r="W128" s="225">
        <f t="shared" si="31"/>
        <v>6654.9000000000005</v>
      </c>
      <c r="X128" s="225">
        <f t="shared" si="31"/>
        <v>415216.36457891751</v>
      </c>
      <c r="Y128" s="225">
        <f t="shared" si="28"/>
        <v>8077662.2968024556</v>
      </c>
      <c r="Z128" s="221"/>
      <c r="AA128" s="225">
        <f t="shared" si="27"/>
        <v>0</v>
      </c>
      <c r="AB128" s="221"/>
      <c r="AC128" s="223">
        <f t="shared" si="35"/>
        <v>0.52823965356864244</v>
      </c>
      <c r="AD128" s="223">
        <f t="shared" si="35"/>
        <v>0.4717603464313575</v>
      </c>
      <c r="AF128" s="15">
        <f t="shared" si="34"/>
        <v>4.1110811914565337E-2</v>
      </c>
      <c r="AG128" s="15">
        <f t="shared" si="34"/>
        <v>4.1110811914565115E-2</v>
      </c>
      <c r="AH128" s="17"/>
      <c r="AM128" s="23"/>
      <c r="AN128" s="235"/>
    </row>
    <row r="129" spans="1:43" x14ac:dyDescent="0.25">
      <c r="A129" s="236">
        <v>2017</v>
      </c>
      <c r="B129" s="237">
        <v>4</v>
      </c>
      <c r="C129" s="240">
        <v>4191405.060451943</v>
      </c>
      <c r="D129" s="240">
        <v>3751682.5618019477</v>
      </c>
      <c r="E129" s="241">
        <v>269037.96054319711</v>
      </c>
      <c r="F129" s="240">
        <v>41368.318153615743</v>
      </c>
      <c r="G129" s="240">
        <v>1922.73714609375</v>
      </c>
      <c r="H129" s="240">
        <v>7772.5375000000013</v>
      </c>
      <c r="I129" s="240">
        <v>500437.49355396413</v>
      </c>
      <c r="J129" s="240">
        <f t="shared" si="14"/>
        <v>8763626.6691507604</v>
      </c>
      <c r="K129" s="221">
        <f t="shared" si="18"/>
        <v>7943087.6222538911</v>
      </c>
      <c r="L129" s="221">
        <v>8354144.3900612835</v>
      </c>
      <c r="M129" s="225">
        <f t="shared" si="25"/>
        <v>409482.27908947691</v>
      </c>
      <c r="N129" s="221">
        <v>9245820.1920002718</v>
      </c>
      <c r="O129" s="23"/>
      <c r="P129" s="222">
        <f t="shared" si="29"/>
        <v>2017</v>
      </c>
      <c r="Q129" s="222">
        <f t="shared" si="29"/>
        <v>4</v>
      </c>
      <c r="R129" s="221">
        <f t="shared" si="33"/>
        <v>3975329.6275267778</v>
      </c>
      <c r="S129" s="221">
        <f t="shared" si="30"/>
        <v>3558275.7156376354</v>
      </c>
      <c r="T129" s="225">
        <f t="shared" si="31"/>
        <v>269037.96054319711</v>
      </c>
      <c r="U129" s="225">
        <f t="shared" si="31"/>
        <v>41368.318153615743</v>
      </c>
      <c r="V129" s="225">
        <f t="shared" si="31"/>
        <v>1922.73714609375</v>
      </c>
      <c r="W129" s="225">
        <f t="shared" si="31"/>
        <v>7772.5375000000013</v>
      </c>
      <c r="X129" s="225">
        <f t="shared" si="31"/>
        <v>500437.49355396413</v>
      </c>
      <c r="Y129" s="225">
        <f t="shared" si="28"/>
        <v>8354144.3900612844</v>
      </c>
      <c r="Z129" s="221"/>
      <c r="AA129" s="225">
        <f t="shared" si="27"/>
        <v>0</v>
      </c>
      <c r="AB129" s="221"/>
      <c r="AC129" s="223">
        <f t="shared" si="35"/>
        <v>0.52767956993311005</v>
      </c>
      <c r="AD129" s="223">
        <f t="shared" si="35"/>
        <v>0.4723204300668899</v>
      </c>
      <c r="AF129" s="15">
        <f t="shared" si="34"/>
        <v>5.4354092156024603E-2</v>
      </c>
      <c r="AG129" s="15">
        <f t="shared" si="34"/>
        <v>5.4354092156024603E-2</v>
      </c>
      <c r="AH129" s="17"/>
      <c r="AM129" s="23"/>
      <c r="AN129" s="235"/>
    </row>
    <row r="130" spans="1:43" x14ac:dyDescent="0.25">
      <c r="A130" s="236">
        <v>2017</v>
      </c>
      <c r="B130" s="237">
        <v>5</v>
      </c>
      <c r="C130" s="240">
        <v>4713307.0429983931</v>
      </c>
      <c r="D130" s="240">
        <v>3977343.7544268062</v>
      </c>
      <c r="E130" s="241">
        <v>270946.27248758398</v>
      </c>
      <c r="F130" s="240">
        <v>41127.268916223766</v>
      </c>
      <c r="G130" s="240">
        <v>2085.35833734375</v>
      </c>
      <c r="H130" s="240">
        <v>7766.5</v>
      </c>
      <c r="I130" s="240">
        <v>548136.4956326969</v>
      </c>
      <c r="J130" s="240">
        <f t="shared" si="14"/>
        <v>9560712.6927990485</v>
      </c>
      <c r="K130" s="221">
        <f t="shared" si="18"/>
        <v>8690650.7974251993</v>
      </c>
      <c r="L130" s="221">
        <v>9413082.8616481759</v>
      </c>
      <c r="M130" s="225">
        <f t="shared" si="25"/>
        <v>147629.83115087263</v>
      </c>
      <c r="N130" s="221">
        <v>10504682.402446391</v>
      </c>
      <c r="O130" s="23"/>
      <c r="P130" s="222">
        <f t="shared" si="29"/>
        <v>2017</v>
      </c>
      <c r="Q130" s="222">
        <f t="shared" si="29"/>
        <v>5</v>
      </c>
      <c r="R130" s="221">
        <f t="shared" si="33"/>
        <v>4633241.149299589</v>
      </c>
      <c r="S130" s="221">
        <f t="shared" si="30"/>
        <v>3909779.8169747377</v>
      </c>
      <c r="T130" s="225">
        <f t="shared" si="31"/>
        <v>270946.27248758398</v>
      </c>
      <c r="U130" s="225">
        <f t="shared" si="31"/>
        <v>41127.268916223766</v>
      </c>
      <c r="V130" s="225">
        <f t="shared" si="31"/>
        <v>2085.35833734375</v>
      </c>
      <c r="W130" s="225">
        <f t="shared" si="31"/>
        <v>7766.5</v>
      </c>
      <c r="X130" s="225">
        <f t="shared" si="31"/>
        <v>548136.4956326969</v>
      </c>
      <c r="Y130" s="225">
        <f t="shared" si="28"/>
        <v>9413082.8616481759</v>
      </c>
      <c r="Z130" s="221"/>
      <c r="AA130" s="225">
        <f t="shared" si="27"/>
        <v>0</v>
      </c>
      <c r="AB130" s="221"/>
      <c r="AC130" s="223">
        <f t="shared" si="35"/>
        <v>0.54234224258496455</v>
      </c>
      <c r="AD130" s="223">
        <f t="shared" si="35"/>
        <v>0.45765775741503545</v>
      </c>
      <c r="AF130" s="15">
        <f t="shared" si="34"/>
        <v>1.7280752526966481E-2</v>
      </c>
      <c r="AG130" s="15">
        <f t="shared" si="34"/>
        <v>1.7280752526966481E-2</v>
      </c>
      <c r="AH130" s="17"/>
      <c r="AM130" s="23"/>
      <c r="AN130" s="235"/>
    </row>
    <row r="131" spans="1:43" x14ac:dyDescent="0.25">
      <c r="A131" s="236">
        <v>2017</v>
      </c>
      <c r="B131" s="237">
        <v>6</v>
      </c>
      <c r="C131" s="240">
        <v>5433992.1722826259</v>
      </c>
      <c r="D131" s="240">
        <v>4218700.738084699</v>
      </c>
      <c r="E131" s="241">
        <v>272468.12803508557</v>
      </c>
      <c r="F131" s="240">
        <v>38357.738283103485</v>
      </c>
      <c r="G131" s="240">
        <v>2012.35383796875</v>
      </c>
      <c r="H131" s="240">
        <v>7705.7749999999996</v>
      </c>
      <c r="I131" s="240">
        <v>549160.10959578853</v>
      </c>
      <c r="J131" s="240">
        <f t="shared" si="14"/>
        <v>10522397.015119271</v>
      </c>
      <c r="K131" s="221">
        <f t="shared" si="18"/>
        <v>9652692.9103673249</v>
      </c>
      <c r="L131" s="221">
        <v>10271030.062331423</v>
      </c>
      <c r="M131" s="225">
        <f t="shared" si="25"/>
        <v>251366.95278784819</v>
      </c>
      <c r="N131" s="221">
        <v>10996325.515224205</v>
      </c>
      <c r="O131" s="23"/>
      <c r="P131" s="222">
        <f t="shared" si="29"/>
        <v>2017</v>
      </c>
      <c r="Q131" s="222">
        <f t="shared" si="29"/>
        <v>6</v>
      </c>
      <c r="R131" s="221">
        <f t="shared" si="33"/>
        <v>5292484.9196948372</v>
      </c>
      <c r="S131" s="221">
        <f t="shared" si="30"/>
        <v>4108841.0378846391</v>
      </c>
      <c r="T131" s="225">
        <f t="shared" si="31"/>
        <v>272468.12803508557</v>
      </c>
      <c r="U131" s="225">
        <f t="shared" si="31"/>
        <v>38357.738283103485</v>
      </c>
      <c r="V131" s="225">
        <f t="shared" si="31"/>
        <v>2012.35383796875</v>
      </c>
      <c r="W131" s="225">
        <f t="shared" si="31"/>
        <v>7705.7749999999996</v>
      </c>
      <c r="X131" s="225">
        <f t="shared" si="31"/>
        <v>549160.10959578853</v>
      </c>
      <c r="Y131" s="225">
        <f t="shared" si="28"/>
        <v>10271030.062331423</v>
      </c>
      <c r="Z131" s="221"/>
      <c r="AA131" s="225">
        <f t="shared" si="27"/>
        <v>0</v>
      </c>
      <c r="AB131" s="221"/>
      <c r="AC131" s="223">
        <f t="shared" si="35"/>
        <v>0.56295090113623436</v>
      </c>
      <c r="AD131" s="223">
        <f t="shared" si="35"/>
        <v>0.43704909886376569</v>
      </c>
      <c r="AF131" s="15">
        <f t="shared" si="34"/>
        <v>2.6737393631713458E-2</v>
      </c>
      <c r="AG131" s="15">
        <f t="shared" si="34"/>
        <v>2.6737393631713458E-2</v>
      </c>
      <c r="AH131" s="17"/>
      <c r="AM131" s="23"/>
      <c r="AN131" s="235"/>
    </row>
    <row r="132" spans="1:43" x14ac:dyDescent="0.25">
      <c r="A132" s="236">
        <v>2017</v>
      </c>
      <c r="B132" s="237">
        <v>7</v>
      </c>
      <c r="C132" s="240">
        <v>5977619.9477872662</v>
      </c>
      <c r="D132" s="240">
        <v>4413222.6827920862</v>
      </c>
      <c r="E132" s="241">
        <v>273810.81110365014</v>
      </c>
      <c r="F132" s="240">
        <v>39853.024453041558</v>
      </c>
      <c r="G132" s="240">
        <v>1905.6180842558595</v>
      </c>
      <c r="H132" s="240">
        <v>8084.4454807692309</v>
      </c>
      <c r="I132" s="240">
        <v>569934.14067815104</v>
      </c>
      <c r="J132" s="240">
        <f t="shared" si="14"/>
        <v>11284430.67037922</v>
      </c>
      <c r="K132" s="221">
        <f t="shared" si="18"/>
        <v>10390842.630579352</v>
      </c>
      <c r="L132" s="221">
        <v>10911212.908278324</v>
      </c>
      <c r="M132" s="225">
        <f t="shared" si="25"/>
        <v>373217.76210089587</v>
      </c>
      <c r="N132" s="221">
        <v>11750677.731709536</v>
      </c>
      <c r="O132" s="23"/>
      <c r="P132" s="222">
        <f t="shared" si="29"/>
        <v>2017</v>
      </c>
      <c r="Q132" s="222">
        <f t="shared" si="29"/>
        <v>7</v>
      </c>
      <c r="R132" s="221">
        <f t="shared" si="33"/>
        <v>5762916.0956629608</v>
      </c>
      <c r="S132" s="221">
        <f t="shared" si="30"/>
        <v>4254708.7728154957</v>
      </c>
      <c r="T132" s="225">
        <f t="shared" si="31"/>
        <v>273810.81110365014</v>
      </c>
      <c r="U132" s="225">
        <f t="shared" si="31"/>
        <v>39853.024453041558</v>
      </c>
      <c r="V132" s="225">
        <f t="shared" si="31"/>
        <v>1905.6180842558595</v>
      </c>
      <c r="W132" s="225">
        <f t="shared" si="31"/>
        <v>8084.4454807692309</v>
      </c>
      <c r="X132" s="225">
        <f t="shared" si="31"/>
        <v>569934.14067815104</v>
      </c>
      <c r="Y132" s="225">
        <f t="shared" si="28"/>
        <v>10911212.908278324</v>
      </c>
      <c r="Z132" s="221"/>
      <c r="AA132" s="225">
        <f t="shared" si="27"/>
        <v>0</v>
      </c>
      <c r="AB132" s="221"/>
      <c r="AC132" s="223">
        <f t="shared" si="35"/>
        <v>0.57527769020345343</v>
      </c>
      <c r="AD132" s="223">
        <f t="shared" si="35"/>
        <v>0.42472230979654652</v>
      </c>
      <c r="AF132" s="15">
        <f t="shared" si="34"/>
        <v>3.7256112801275387E-2</v>
      </c>
      <c r="AG132" s="15">
        <f t="shared" si="34"/>
        <v>3.7256112801275387E-2</v>
      </c>
      <c r="AH132" s="17"/>
      <c r="AM132" s="23"/>
      <c r="AN132" s="235"/>
    </row>
    <row r="133" spans="1:43" x14ac:dyDescent="0.25">
      <c r="A133" s="236">
        <v>2017</v>
      </c>
      <c r="B133" s="237">
        <v>8</v>
      </c>
      <c r="C133" s="240">
        <v>6242441.7879337687</v>
      </c>
      <c r="D133" s="240">
        <v>4506720.1541622449</v>
      </c>
      <c r="E133" s="241">
        <v>274418.70812799426</v>
      </c>
      <c r="F133" s="240">
        <v>46550.703721940736</v>
      </c>
      <c r="G133" s="240">
        <v>1899.6359793398435</v>
      </c>
      <c r="H133" s="240">
        <v>8169.3516826923087</v>
      </c>
      <c r="I133" s="240">
        <v>583495.77374630468</v>
      </c>
      <c r="J133" s="240">
        <f t="shared" si="14"/>
        <v>11663696.115354285</v>
      </c>
      <c r="K133" s="221">
        <f t="shared" si="18"/>
        <v>10749161.942096014</v>
      </c>
      <c r="L133" s="221">
        <v>11064065.775401406</v>
      </c>
      <c r="M133" s="225">
        <f t="shared" si="25"/>
        <v>599630.33995287865</v>
      </c>
      <c r="N133" s="221">
        <v>11913188.210152347</v>
      </c>
      <c r="O133" s="23"/>
      <c r="P133" s="222">
        <f t="shared" si="29"/>
        <v>2017</v>
      </c>
      <c r="Q133" s="222">
        <f t="shared" si="29"/>
        <v>8</v>
      </c>
      <c r="R133" s="221">
        <f t="shared" si="33"/>
        <v>5894213.9436052004</v>
      </c>
      <c r="S133" s="221">
        <f t="shared" si="30"/>
        <v>4255317.6585379345</v>
      </c>
      <c r="T133" s="225">
        <f t="shared" si="31"/>
        <v>274418.70812799426</v>
      </c>
      <c r="U133" s="225">
        <f t="shared" si="31"/>
        <v>46550.703721940736</v>
      </c>
      <c r="V133" s="225">
        <f t="shared" si="31"/>
        <v>1899.6359793398435</v>
      </c>
      <c r="W133" s="225">
        <f t="shared" si="31"/>
        <v>8169.3516826923087</v>
      </c>
      <c r="X133" s="225">
        <f t="shared" si="31"/>
        <v>583495.77374630468</v>
      </c>
      <c r="Y133" s="225">
        <f t="shared" si="28"/>
        <v>11064065.775401406</v>
      </c>
      <c r="Z133" s="221"/>
      <c r="AA133" s="225">
        <f t="shared" si="27"/>
        <v>0</v>
      </c>
      <c r="AB133" s="221"/>
      <c r="AC133" s="223">
        <f t="shared" si="35"/>
        <v>0.5807375329872958</v>
      </c>
      <c r="AD133" s="223">
        <f t="shared" si="35"/>
        <v>0.41926246701270414</v>
      </c>
      <c r="AF133" s="15">
        <f t="shared" si="34"/>
        <v>5.9079607163966319E-2</v>
      </c>
      <c r="AG133" s="15">
        <f t="shared" si="34"/>
        <v>5.9079607163966319E-2</v>
      </c>
      <c r="AH133" s="17"/>
      <c r="AM133" s="23"/>
      <c r="AN133" s="235"/>
    </row>
    <row r="134" spans="1:43" x14ac:dyDescent="0.25">
      <c r="A134" s="236">
        <v>2017</v>
      </c>
      <c r="B134" s="237">
        <v>9</v>
      </c>
      <c r="C134" s="240">
        <v>6047528.2256224714</v>
      </c>
      <c r="D134" s="240">
        <v>4467891.2800448146</v>
      </c>
      <c r="E134" s="241">
        <v>274310.70411064063</v>
      </c>
      <c r="F134" s="240">
        <v>40778.94462242705</v>
      </c>
      <c r="G134" s="240">
        <v>2048.8575850195311</v>
      </c>
      <c r="H134" s="240">
        <v>8099.506490384616</v>
      </c>
      <c r="I134" s="240">
        <v>560768.50148688117</v>
      </c>
      <c r="J134" s="240">
        <f t="shared" ref="J134:J197" si="36">SUM(C134:I134)</f>
        <v>11401426.01996264</v>
      </c>
      <c r="K134" s="221">
        <f t="shared" si="18"/>
        <v>10515419.505667286</v>
      </c>
      <c r="L134" s="221">
        <v>10809027.795223489</v>
      </c>
      <c r="M134" s="225">
        <f t="shared" si="25"/>
        <v>592398.22473915108</v>
      </c>
      <c r="N134" s="221">
        <v>10982746.776574139</v>
      </c>
      <c r="O134" s="23"/>
      <c r="P134" s="222">
        <f t="shared" si="29"/>
        <v>2017</v>
      </c>
      <c r="Q134" s="222">
        <f t="shared" si="29"/>
        <v>9</v>
      </c>
      <c r="R134" s="221">
        <f t="shared" si="33"/>
        <v>5706833.7832383281</v>
      </c>
      <c r="S134" s="221">
        <f t="shared" si="30"/>
        <v>4216187.4976898069</v>
      </c>
      <c r="T134" s="225">
        <f t="shared" si="31"/>
        <v>274310.70411064063</v>
      </c>
      <c r="U134" s="225">
        <f t="shared" si="31"/>
        <v>40778.94462242705</v>
      </c>
      <c r="V134" s="225">
        <f t="shared" si="31"/>
        <v>2048.8575850195311</v>
      </c>
      <c r="W134" s="225">
        <f t="shared" si="31"/>
        <v>8099.506490384616</v>
      </c>
      <c r="X134" s="225">
        <f t="shared" si="31"/>
        <v>560768.50148688117</v>
      </c>
      <c r="Y134" s="225">
        <f t="shared" si="28"/>
        <v>10809027.795223489</v>
      </c>
      <c r="Z134" s="221"/>
      <c r="AA134" s="225">
        <f t="shared" si="27"/>
        <v>0</v>
      </c>
      <c r="AB134" s="221"/>
      <c r="AC134" s="223">
        <f t="shared" si="35"/>
        <v>0.57511050532631203</v>
      </c>
      <c r="AD134" s="223">
        <f t="shared" si="35"/>
        <v>0.42488949467368792</v>
      </c>
      <c r="AG134" s="23"/>
      <c r="AH134" s="17"/>
      <c r="AM134" s="23"/>
      <c r="AN134" s="235"/>
    </row>
    <row r="135" spans="1:43" x14ac:dyDescent="0.25">
      <c r="A135" s="236">
        <v>2017</v>
      </c>
      <c r="B135" s="237">
        <v>10</v>
      </c>
      <c r="C135" s="240">
        <v>5458800.5743545247</v>
      </c>
      <c r="D135" s="240">
        <v>4244677.3137917155</v>
      </c>
      <c r="E135" s="241">
        <v>273586.26431689865</v>
      </c>
      <c r="F135" s="240">
        <v>37935.778133603373</v>
      </c>
      <c r="G135" s="240">
        <v>1967.8662495761719</v>
      </c>
      <c r="H135" s="240">
        <v>8011.4855096153842</v>
      </c>
      <c r="I135" s="240">
        <v>537563.7290953761</v>
      </c>
      <c r="J135" s="240">
        <f t="shared" si="36"/>
        <v>10562543.011451308</v>
      </c>
      <c r="K135" s="221">
        <f t="shared" ref="K135:K198" si="37">SUM(C135:D135)</f>
        <v>9703477.8881462403</v>
      </c>
      <c r="L135" s="221">
        <v>9989465.920150239</v>
      </c>
      <c r="M135" s="225">
        <f t="shared" si="25"/>
        <v>573077.09130106866</v>
      </c>
      <c r="N135" s="221">
        <v>10297901.726722648</v>
      </c>
      <c r="O135" s="23"/>
      <c r="P135" s="222">
        <f t="shared" si="29"/>
        <v>2017</v>
      </c>
      <c r="Q135" s="222">
        <f t="shared" si="29"/>
        <v>10</v>
      </c>
      <c r="R135" s="221">
        <f t="shared" si="33"/>
        <v>5136409.6139994506</v>
      </c>
      <c r="S135" s="221">
        <f t="shared" si="30"/>
        <v>3993991.182845721</v>
      </c>
      <c r="T135" s="225">
        <f t="shared" si="31"/>
        <v>273586.26431689865</v>
      </c>
      <c r="U135" s="225">
        <f t="shared" si="31"/>
        <v>37935.778133603373</v>
      </c>
      <c r="V135" s="225">
        <f t="shared" si="31"/>
        <v>1967.8662495761719</v>
      </c>
      <c r="W135" s="225">
        <f t="shared" si="31"/>
        <v>8011.4855096153842</v>
      </c>
      <c r="X135" s="225">
        <f t="shared" si="31"/>
        <v>537563.7290953761</v>
      </c>
      <c r="Y135" s="225">
        <f t="shared" si="28"/>
        <v>9989465.920150239</v>
      </c>
      <c r="Z135" s="221"/>
      <c r="AA135" s="225">
        <f t="shared" si="27"/>
        <v>0</v>
      </c>
      <c r="AB135" s="221"/>
      <c r="AC135" s="223">
        <f t="shared" si="35"/>
        <v>0.56256124219368708</v>
      </c>
      <c r="AD135" s="223">
        <f t="shared" si="35"/>
        <v>0.43743875780631286</v>
      </c>
      <c r="AG135" s="23"/>
      <c r="AH135" s="17"/>
      <c r="AM135" s="23"/>
      <c r="AN135" s="235"/>
    </row>
    <row r="136" spans="1:43" x14ac:dyDescent="0.25">
      <c r="A136" s="236">
        <v>2017</v>
      </c>
      <c r="B136" s="237">
        <v>11</v>
      </c>
      <c r="C136" s="240">
        <v>4539967.739243947</v>
      </c>
      <c r="D136" s="240">
        <v>3931129.7688869205</v>
      </c>
      <c r="E136" s="241">
        <v>272316.58475826948</v>
      </c>
      <c r="F136" s="240">
        <v>37450.785833010748</v>
      </c>
      <c r="G136" s="240">
        <v>1926.4935859160155</v>
      </c>
      <c r="H136" s="240">
        <v>7259.7179999999998</v>
      </c>
      <c r="I136" s="240">
        <v>496035.1630688422</v>
      </c>
      <c r="J136" s="240">
        <f t="shared" si="36"/>
        <v>9286086.2533769049</v>
      </c>
      <c r="K136" s="221">
        <f t="shared" si="37"/>
        <v>8471097.508130867</v>
      </c>
      <c r="L136" s="221">
        <v>8731789.0633352734</v>
      </c>
      <c r="M136" s="225">
        <f t="shared" si="25"/>
        <v>554297.19004163146</v>
      </c>
      <c r="N136" s="221">
        <v>8563161.1414516345</v>
      </c>
      <c r="O136" s="23"/>
      <c r="P136" s="222">
        <f t="shared" si="29"/>
        <v>2017</v>
      </c>
      <c r="Q136" s="222">
        <f t="shared" si="29"/>
        <v>11</v>
      </c>
      <c r="R136" s="221">
        <f t="shared" si="33"/>
        <v>4242899.8140633954</v>
      </c>
      <c r="S136" s="221">
        <f t="shared" si="30"/>
        <v>3673900.5040258407</v>
      </c>
      <c r="T136" s="225">
        <f t="shared" si="31"/>
        <v>272316.58475826948</v>
      </c>
      <c r="U136" s="225">
        <f t="shared" si="31"/>
        <v>37450.785833010748</v>
      </c>
      <c r="V136" s="225">
        <f t="shared" si="31"/>
        <v>1926.4935859160155</v>
      </c>
      <c r="W136" s="225">
        <f t="shared" si="31"/>
        <v>7259.7179999999998</v>
      </c>
      <c r="X136" s="225">
        <f t="shared" si="31"/>
        <v>496035.1630688422</v>
      </c>
      <c r="Y136" s="225">
        <f t="shared" si="28"/>
        <v>8731789.0633352753</v>
      </c>
      <c r="Z136" s="221"/>
      <c r="AA136" s="225">
        <f t="shared" si="27"/>
        <v>0</v>
      </c>
      <c r="AB136" s="221"/>
      <c r="AC136" s="223">
        <f t="shared" si="35"/>
        <v>0.53593619184365671</v>
      </c>
      <c r="AD136" s="223">
        <f t="shared" si="35"/>
        <v>0.46406380815634329</v>
      </c>
      <c r="AG136" s="23"/>
      <c r="AH136" s="17"/>
      <c r="AM136" s="23"/>
      <c r="AN136" s="235"/>
    </row>
    <row r="137" spans="1:43" x14ac:dyDescent="0.25">
      <c r="A137" s="236">
        <v>2017</v>
      </c>
      <c r="B137" s="237">
        <v>12</v>
      </c>
      <c r="C137" s="240">
        <v>4097286.3641336742</v>
      </c>
      <c r="D137" s="240">
        <v>3750777.3907173583</v>
      </c>
      <c r="E137" s="241">
        <v>272388.54519306903</v>
      </c>
      <c r="F137" s="240">
        <v>43481.576942651263</v>
      </c>
      <c r="G137" s="240">
        <v>1825.8446414296873</v>
      </c>
      <c r="H137" s="240">
        <v>6928.4250000000002</v>
      </c>
      <c r="I137" s="240">
        <v>410386.12407739041</v>
      </c>
      <c r="J137" s="240">
        <f t="shared" si="36"/>
        <v>8583074.2707055714</v>
      </c>
      <c r="K137" s="221">
        <f t="shared" si="37"/>
        <v>7848063.754851032</v>
      </c>
      <c r="L137" s="221">
        <v>8541075.5649215914</v>
      </c>
      <c r="M137" s="225">
        <f t="shared" si="25"/>
        <v>41998.705783979967</v>
      </c>
      <c r="N137" s="221">
        <v>8765716.2293519992</v>
      </c>
      <c r="O137" s="23"/>
      <c r="P137" s="222">
        <f t="shared" si="29"/>
        <v>2017</v>
      </c>
      <c r="Q137" s="222">
        <f t="shared" si="29"/>
        <v>12</v>
      </c>
      <c r="R137" s="221">
        <f t="shared" si="33"/>
        <v>4075359.8444346469</v>
      </c>
      <c r="S137" s="221">
        <f t="shared" si="30"/>
        <v>3730705.2046324057</v>
      </c>
      <c r="T137" s="225">
        <f t="shared" si="31"/>
        <v>272388.54519306903</v>
      </c>
      <c r="U137" s="225">
        <f t="shared" si="31"/>
        <v>43481.576942651263</v>
      </c>
      <c r="V137" s="225">
        <f t="shared" si="31"/>
        <v>1825.8446414296873</v>
      </c>
      <c r="W137" s="225">
        <f t="shared" si="31"/>
        <v>6928.4250000000002</v>
      </c>
      <c r="X137" s="225">
        <f t="shared" si="31"/>
        <v>410386.12407739041</v>
      </c>
      <c r="Y137" s="225">
        <f t="shared" si="28"/>
        <v>8541075.5649215914</v>
      </c>
      <c r="Z137" s="221"/>
      <c r="AA137" s="225">
        <f t="shared" si="27"/>
        <v>0</v>
      </c>
      <c r="AB137" s="221"/>
      <c r="AC137" s="223">
        <f t="shared" si="35"/>
        <v>0.52207608043462517</v>
      </c>
      <c r="AD137" s="223">
        <f t="shared" si="35"/>
        <v>0.47792391956537483</v>
      </c>
      <c r="AG137" s="23"/>
      <c r="AH137" s="17"/>
      <c r="AI137" s="17"/>
      <c r="AM137" s="23"/>
      <c r="AN137" s="235"/>
      <c r="AO137" s="235"/>
      <c r="AP137" s="235"/>
      <c r="AQ137" s="235"/>
    </row>
    <row r="138" spans="1:43" x14ac:dyDescent="0.25">
      <c r="A138" s="236">
        <v>2018</v>
      </c>
      <c r="B138" s="237">
        <v>1</v>
      </c>
      <c r="C138" s="240">
        <v>4293605.1714145942</v>
      </c>
      <c r="D138" s="240">
        <v>3659429.0494657401</v>
      </c>
      <c r="E138" s="241">
        <v>273362.26578383741</v>
      </c>
      <c r="F138" s="240">
        <v>43527.953404989712</v>
      </c>
      <c r="G138" s="240">
        <v>1661.6637933011718</v>
      </c>
      <c r="H138" s="240">
        <v>7738.4562500000002</v>
      </c>
      <c r="I138" s="240">
        <v>362033.56057445385</v>
      </c>
      <c r="J138" s="240">
        <f t="shared" si="36"/>
        <v>8641358.1206869166</v>
      </c>
      <c r="K138" s="221">
        <f t="shared" si="37"/>
        <v>7953034.2208803343</v>
      </c>
      <c r="L138" s="221">
        <v>8992474.4795766175</v>
      </c>
      <c r="M138" s="225">
        <f t="shared" si="25"/>
        <v>-351116.35888970084</v>
      </c>
      <c r="N138" s="221">
        <v>8870942.0426849313</v>
      </c>
      <c r="O138" s="23"/>
      <c r="P138" s="222">
        <f t="shared" si="29"/>
        <v>2018</v>
      </c>
      <c r="Q138" s="222">
        <f t="shared" si="29"/>
        <v>1</v>
      </c>
      <c r="R138" s="221">
        <f t="shared" si="33"/>
        <v>4483162.385985489</v>
      </c>
      <c r="S138" s="221">
        <f t="shared" si="30"/>
        <v>3820988.1937845461</v>
      </c>
      <c r="T138" s="225">
        <f t="shared" si="31"/>
        <v>273362.26578383741</v>
      </c>
      <c r="U138" s="225">
        <f t="shared" si="31"/>
        <v>43527.953404989712</v>
      </c>
      <c r="V138" s="225">
        <f t="shared" si="31"/>
        <v>1661.6637933011718</v>
      </c>
      <c r="W138" s="225">
        <f t="shared" si="31"/>
        <v>7738.4562500000002</v>
      </c>
      <c r="X138" s="225">
        <f t="shared" si="31"/>
        <v>362033.56057445385</v>
      </c>
      <c r="Y138" s="225">
        <f t="shared" si="28"/>
        <v>8992474.4795766175</v>
      </c>
      <c r="Z138" s="221"/>
      <c r="AA138" s="225">
        <f t="shared" si="27"/>
        <v>0</v>
      </c>
      <c r="AB138" s="221"/>
      <c r="AC138" s="223">
        <f t="shared" si="35"/>
        <v>0.53987007375649487</v>
      </c>
      <c r="AD138" s="223">
        <f t="shared" si="35"/>
        <v>0.46012992624350507</v>
      </c>
      <c r="AG138" s="23"/>
      <c r="AH138" s="17"/>
      <c r="AM138" s="23"/>
      <c r="AN138" s="235"/>
    </row>
    <row r="139" spans="1:43" x14ac:dyDescent="0.25">
      <c r="A139" s="236">
        <v>2018</v>
      </c>
      <c r="B139" s="237">
        <v>2</v>
      </c>
      <c r="C139" s="240">
        <v>4221411.040196185</v>
      </c>
      <c r="D139" s="240">
        <v>3590073.3436069204</v>
      </c>
      <c r="E139" s="241">
        <v>272877.79328873119</v>
      </c>
      <c r="F139" s="240">
        <v>40254.114630191318</v>
      </c>
      <c r="G139" s="240">
        <v>1728.2993822636718</v>
      </c>
      <c r="H139" s="240">
        <v>7064.7937499999989</v>
      </c>
      <c r="I139" s="240">
        <v>419496.51073982572</v>
      </c>
      <c r="J139" s="240">
        <f t="shared" si="36"/>
        <v>8552905.8955941182</v>
      </c>
      <c r="K139" s="221">
        <f t="shared" si="37"/>
        <v>7811484.383803105</v>
      </c>
      <c r="L139" s="221">
        <v>8093679.9757222626</v>
      </c>
      <c r="M139" s="225">
        <f t="shared" si="25"/>
        <v>459225.91987185553</v>
      </c>
      <c r="N139" s="221">
        <v>8017769.4211006192</v>
      </c>
      <c r="O139" s="23"/>
      <c r="P139" s="222">
        <f t="shared" si="29"/>
        <v>2018</v>
      </c>
      <c r="Q139" s="222">
        <f t="shared" si="29"/>
        <v>2</v>
      </c>
      <c r="R139" s="221">
        <f t="shared" si="33"/>
        <v>3973240.3631721237</v>
      </c>
      <c r="S139" s="221">
        <f t="shared" si="30"/>
        <v>3379018.1007591262</v>
      </c>
      <c r="T139" s="225">
        <f t="shared" si="31"/>
        <v>272877.79328873119</v>
      </c>
      <c r="U139" s="225">
        <f t="shared" si="31"/>
        <v>40254.114630191318</v>
      </c>
      <c r="V139" s="225">
        <f t="shared" si="31"/>
        <v>1728.2993822636718</v>
      </c>
      <c r="W139" s="225">
        <f t="shared" si="31"/>
        <v>7064.7937499999989</v>
      </c>
      <c r="X139" s="225">
        <f t="shared" si="31"/>
        <v>419496.51073982572</v>
      </c>
      <c r="Y139" s="225">
        <f t="shared" si="28"/>
        <v>8093679.9757222617</v>
      </c>
      <c r="Z139" s="221"/>
      <c r="AA139" s="225">
        <f t="shared" si="27"/>
        <v>0</v>
      </c>
      <c r="AB139" s="221"/>
      <c r="AC139" s="223">
        <f t="shared" si="35"/>
        <v>0.54041086594875143</v>
      </c>
      <c r="AD139" s="223">
        <f t="shared" si="35"/>
        <v>0.45958913405124863</v>
      </c>
      <c r="AG139" s="23"/>
      <c r="AH139" s="17"/>
      <c r="AM139" s="23"/>
      <c r="AN139" s="235"/>
    </row>
    <row r="140" spans="1:43" x14ac:dyDescent="0.25">
      <c r="A140" s="236">
        <v>2018</v>
      </c>
      <c r="B140" s="237">
        <v>3</v>
      </c>
      <c r="C140" s="240">
        <v>4107338.8631577054</v>
      </c>
      <c r="D140" s="240">
        <v>3661769.7299307031</v>
      </c>
      <c r="E140" s="241">
        <v>273736.73833972774</v>
      </c>
      <c r="F140" s="240">
        <v>40313.470218031594</v>
      </c>
      <c r="G140" s="240">
        <v>1931.6231140367186</v>
      </c>
      <c r="H140" s="240">
        <v>6633.2000000000007</v>
      </c>
      <c r="I140" s="240">
        <v>420012.45335875894</v>
      </c>
      <c r="J140" s="240">
        <f t="shared" si="36"/>
        <v>8511736.0781189632</v>
      </c>
      <c r="K140" s="221">
        <f t="shared" si="37"/>
        <v>7769108.5930884089</v>
      </c>
      <c r="L140" s="221">
        <v>8121872.2461628616</v>
      </c>
      <c r="M140" s="225">
        <f t="shared" si="25"/>
        <v>389863.83195610158</v>
      </c>
      <c r="N140" s="221">
        <v>9035659.8035288677</v>
      </c>
      <c r="O140" s="23"/>
      <c r="P140" s="222">
        <f t="shared" si="29"/>
        <v>2018</v>
      </c>
      <c r="Q140" s="222">
        <f t="shared" si="29"/>
        <v>3</v>
      </c>
      <c r="R140" s="221">
        <f t="shared" si="33"/>
        <v>3901227.3319380954</v>
      </c>
      <c r="S140" s="221">
        <f t="shared" si="30"/>
        <v>3478017.4291942115</v>
      </c>
      <c r="T140" s="225">
        <f t="shared" si="31"/>
        <v>273736.73833972774</v>
      </c>
      <c r="U140" s="225">
        <f t="shared" si="31"/>
        <v>40313.470218031594</v>
      </c>
      <c r="V140" s="225">
        <f t="shared" si="31"/>
        <v>1931.6231140367186</v>
      </c>
      <c r="W140" s="225">
        <f t="shared" si="31"/>
        <v>6633.2000000000007</v>
      </c>
      <c r="X140" s="225">
        <f t="shared" si="31"/>
        <v>420012.45335875894</v>
      </c>
      <c r="Y140" s="225">
        <f t="shared" si="28"/>
        <v>8121872.2461628625</v>
      </c>
      <c r="Z140" s="221"/>
      <c r="AA140" s="225">
        <f t="shared" si="27"/>
        <v>0</v>
      </c>
      <c r="AB140" s="221"/>
      <c r="AC140" s="223">
        <f t="shared" si="35"/>
        <v>0.52867569219095423</v>
      </c>
      <c r="AD140" s="223">
        <f t="shared" si="35"/>
        <v>0.47132430780904566</v>
      </c>
      <c r="AG140" s="23"/>
      <c r="AH140" s="17"/>
      <c r="AM140" s="23"/>
      <c r="AN140" s="235"/>
    </row>
    <row r="141" spans="1:43" x14ac:dyDescent="0.25">
      <c r="A141" s="236">
        <v>2018</v>
      </c>
      <c r="B141" s="237">
        <v>4</v>
      </c>
      <c r="C141" s="240">
        <v>4260308.759437141</v>
      </c>
      <c r="D141" s="240">
        <v>3803298.5022545764</v>
      </c>
      <c r="E141" s="241">
        <v>274736.87413122039</v>
      </c>
      <c r="F141" s="240">
        <v>42251.415396732344</v>
      </c>
      <c r="G141" s="240">
        <v>1905.6785969003904</v>
      </c>
      <c r="H141" s="240">
        <v>7682.2812500000009</v>
      </c>
      <c r="I141" s="240">
        <v>506100.27754200523</v>
      </c>
      <c r="J141" s="240">
        <f t="shared" si="36"/>
        <v>8896283.7886085752</v>
      </c>
      <c r="K141" s="221">
        <f t="shared" si="37"/>
        <v>8063607.2616917174</v>
      </c>
      <c r="L141" s="221">
        <v>8415734.9142130502</v>
      </c>
      <c r="M141" s="225">
        <f t="shared" si="25"/>
        <v>480548.87439552508</v>
      </c>
      <c r="N141" s="221">
        <v>9319909.8209983576</v>
      </c>
      <c r="O141" s="23"/>
      <c r="P141" s="222">
        <f t="shared" si="29"/>
        <v>2018</v>
      </c>
      <c r="Q141" s="222">
        <f t="shared" si="29"/>
        <v>4</v>
      </c>
      <c r="R141" s="221">
        <f t="shared" si="33"/>
        <v>4006416.6101194173</v>
      </c>
      <c r="S141" s="221">
        <f t="shared" si="30"/>
        <v>3576641.777176775</v>
      </c>
      <c r="T141" s="225">
        <f t="shared" si="31"/>
        <v>274736.87413122039</v>
      </c>
      <c r="U141" s="225">
        <f t="shared" si="31"/>
        <v>42251.415396732344</v>
      </c>
      <c r="V141" s="225">
        <f t="shared" si="31"/>
        <v>1905.6785969003904</v>
      </c>
      <c r="W141" s="225">
        <f t="shared" si="31"/>
        <v>7682.2812500000009</v>
      </c>
      <c r="X141" s="225">
        <f t="shared" si="31"/>
        <v>506100.27754200523</v>
      </c>
      <c r="Y141" s="225">
        <f t="shared" si="28"/>
        <v>8415734.9142130502</v>
      </c>
      <c r="Z141" s="221"/>
      <c r="AA141" s="225">
        <f t="shared" si="27"/>
        <v>0</v>
      </c>
      <c r="AB141" s="221"/>
      <c r="AC141" s="223">
        <f t="shared" si="35"/>
        <v>0.52833782960596998</v>
      </c>
      <c r="AD141" s="223">
        <f t="shared" si="35"/>
        <v>0.47166217039402997</v>
      </c>
      <c r="AG141" s="23"/>
      <c r="AH141" s="17"/>
      <c r="AM141" s="23"/>
      <c r="AN141" s="235"/>
    </row>
    <row r="142" spans="1:43" x14ac:dyDescent="0.25">
      <c r="A142" s="236">
        <v>2018</v>
      </c>
      <c r="B142" s="237">
        <v>5</v>
      </c>
      <c r="C142" s="240">
        <v>4789861.4449880319</v>
      </c>
      <c r="D142" s="240">
        <v>4029459.7483778801</v>
      </c>
      <c r="E142" s="241">
        <v>276465.8680543243</v>
      </c>
      <c r="F142" s="240">
        <v>42003.107865155442</v>
      </c>
      <c r="G142" s="240">
        <v>2174.8212702972655</v>
      </c>
      <c r="H142" s="240">
        <v>7861.5250000000005</v>
      </c>
      <c r="I142" s="240">
        <v>554296.93078116991</v>
      </c>
      <c r="J142" s="240">
        <f t="shared" si="36"/>
        <v>9702123.4463368598</v>
      </c>
      <c r="K142" s="221">
        <f t="shared" si="37"/>
        <v>8819321.1933659129</v>
      </c>
      <c r="L142" s="221">
        <v>9483707.4977972433</v>
      </c>
      <c r="M142" s="225">
        <f t="shared" si="25"/>
        <v>218415.94853961654</v>
      </c>
      <c r="N142" s="221">
        <v>10579453.238535425</v>
      </c>
      <c r="O142" s="23"/>
      <c r="P142" s="222">
        <f t="shared" si="29"/>
        <v>2018</v>
      </c>
      <c r="Q142" s="222">
        <f t="shared" si="29"/>
        <v>5</v>
      </c>
      <c r="R142" s="221">
        <f t="shared" si="33"/>
        <v>4671237.5613644989</v>
      </c>
      <c r="S142" s="221">
        <f t="shared" si="30"/>
        <v>3929667.683461797</v>
      </c>
      <c r="T142" s="225">
        <f t="shared" si="31"/>
        <v>276465.8680543243</v>
      </c>
      <c r="U142" s="225">
        <f t="shared" si="31"/>
        <v>42003.107865155442</v>
      </c>
      <c r="V142" s="225">
        <f t="shared" si="31"/>
        <v>2174.8212702972655</v>
      </c>
      <c r="W142" s="225">
        <f t="shared" si="31"/>
        <v>7861.5250000000005</v>
      </c>
      <c r="X142" s="225">
        <f t="shared" si="31"/>
        <v>554296.93078116991</v>
      </c>
      <c r="Y142" s="225">
        <f t="shared" si="28"/>
        <v>9483707.4977972433</v>
      </c>
      <c r="Z142" s="221"/>
      <c r="AA142" s="225">
        <f t="shared" si="27"/>
        <v>0</v>
      </c>
      <c r="AB142" s="221"/>
      <c r="AC142" s="223">
        <f t="shared" si="35"/>
        <v>0.54310998998325077</v>
      </c>
      <c r="AD142" s="223">
        <f t="shared" si="35"/>
        <v>0.45689001001674917</v>
      </c>
      <c r="AG142" s="23"/>
      <c r="AH142" s="17"/>
      <c r="AM142" s="23"/>
      <c r="AN142" s="235"/>
    </row>
    <row r="143" spans="1:43" x14ac:dyDescent="0.25">
      <c r="A143" s="236">
        <v>2018</v>
      </c>
      <c r="B143" s="237">
        <v>6</v>
      </c>
      <c r="C143" s="240">
        <v>5520674.8339493228</v>
      </c>
      <c r="D143" s="240">
        <v>4276520.1476744385</v>
      </c>
      <c r="E143" s="241">
        <v>277849.62680348201</v>
      </c>
      <c r="F143" s="240">
        <v>39172.63572966311</v>
      </c>
      <c r="G143" s="240">
        <v>2017.4003769832029</v>
      </c>
      <c r="H143" s="240">
        <v>7721.4374999999991</v>
      </c>
      <c r="I143" s="240">
        <v>555497.53215222491</v>
      </c>
      <c r="J143" s="240">
        <f t="shared" si="36"/>
        <v>10679453.614186114</v>
      </c>
      <c r="K143" s="221">
        <f t="shared" si="37"/>
        <v>9797194.9816237614</v>
      </c>
      <c r="L143" s="221">
        <v>10340219.133889988</v>
      </c>
      <c r="M143" s="225">
        <f t="shared" si="25"/>
        <v>339234.48029612564</v>
      </c>
      <c r="N143" s="221">
        <v>11066887.993827291</v>
      </c>
      <c r="O143" s="23"/>
      <c r="P143" s="222">
        <f t="shared" si="29"/>
        <v>2018</v>
      </c>
      <c r="Q143" s="222">
        <f t="shared" si="29"/>
        <v>6</v>
      </c>
      <c r="R143" s="221">
        <f t="shared" si="33"/>
        <v>5329517.7464675028</v>
      </c>
      <c r="S143" s="221">
        <f t="shared" si="30"/>
        <v>4128442.7548601325</v>
      </c>
      <c r="T143" s="225">
        <f t="shared" si="31"/>
        <v>277849.62680348201</v>
      </c>
      <c r="U143" s="225">
        <f t="shared" si="31"/>
        <v>39172.63572966311</v>
      </c>
      <c r="V143" s="225">
        <f t="shared" si="31"/>
        <v>2017.4003769832029</v>
      </c>
      <c r="W143" s="225">
        <f t="shared" si="31"/>
        <v>7721.4374999999991</v>
      </c>
      <c r="X143" s="225">
        <f t="shared" si="31"/>
        <v>555497.53215222491</v>
      </c>
      <c r="Y143" s="225">
        <f t="shared" si="28"/>
        <v>10340219.133889988</v>
      </c>
      <c r="Z143" s="221"/>
      <c r="AA143" s="225">
        <f t="shared" si="27"/>
        <v>0</v>
      </c>
      <c r="AB143" s="221"/>
      <c r="AC143" s="223">
        <f t="shared" si="35"/>
        <v>0.56349545398496714</v>
      </c>
      <c r="AD143" s="223">
        <f t="shared" si="35"/>
        <v>0.43650454601503291</v>
      </c>
      <c r="AG143" s="23"/>
      <c r="AH143" s="17"/>
      <c r="AM143" s="23"/>
      <c r="AN143" s="235"/>
    </row>
    <row r="144" spans="1:43" x14ac:dyDescent="0.25">
      <c r="A144" s="236">
        <v>2018</v>
      </c>
      <c r="B144" s="237">
        <v>7</v>
      </c>
      <c r="C144" s="240">
        <v>6071656.1703429138</v>
      </c>
      <c r="D144" s="240">
        <v>4471175.2141868658</v>
      </c>
      <c r="E144" s="241">
        <v>279029.29319945333</v>
      </c>
      <c r="F144" s="240">
        <v>40697.658700864311</v>
      </c>
      <c r="G144" s="240">
        <v>1920.8012171122118</v>
      </c>
      <c r="H144" s="240">
        <v>8117.6265673076905</v>
      </c>
      <c r="I144" s="240">
        <v>576529.01764984836</v>
      </c>
      <c r="J144" s="240">
        <f t="shared" si="36"/>
        <v>11449125.781864367</v>
      </c>
      <c r="K144" s="221">
        <f t="shared" si="37"/>
        <v>10542831.384529781</v>
      </c>
      <c r="L144" s="221">
        <v>10977758.413678829</v>
      </c>
      <c r="M144" s="225">
        <f t="shared" si="25"/>
        <v>471367.3681855388</v>
      </c>
      <c r="N144" s="221">
        <v>11819273.561484005</v>
      </c>
      <c r="O144" s="23"/>
      <c r="P144" s="222">
        <f t="shared" si="29"/>
        <v>2018</v>
      </c>
      <c r="Q144" s="222">
        <f t="shared" si="29"/>
        <v>7</v>
      </c>
      <c r="R144" s="221">
        <f t="shared" si="33"/>
        <v>5800193.9335720968</v>
      </c>
      <c r="S144" s="221">
        <f t="shared" si="30"/>
        <v>4271270.0827721441</v>
      </c>
      <c r="T144" s="225">
        <f t="shared" si="31"/>
        <v>279029.29319945333</v>
      </c>
      <c r="U144" s="225">
        <f t="shared" si="31"/>
        <v>40697.658700864311</v>
      </c>
      <c r="V144" s="225">
        <f t="shared" si="31"/>
        <v>1920.8012171122118</v>
      </c>
      <c r="W144" s="225">
        <f t="shared" si="31"/>
        <v>8117.6265673076905</v>
      </c>
      <c r="X144" s="225">
        <f t="shared" si="31"/>
        <v>576529.01764984836</v>
      </c>
      <c r="Y144" s="225">
        <f t="shared" si="28"/>
        <v>10977758.413678829</v>
      </c>
      <c r="Z144" s="221"/>
      <c r="AA144" s="225">
        <f t="shared" si="27"/>
        <v>0</v>
      </c>
      <c r="AB144" s="221"/>
      <c r="AC144" s="223">
        <f t="shared" si="35"/>
        <v>0.57590375382957104</v>
      </c>
      <c r="AD144" s="223">
        <f t="shared" si="35"/>
        <v>0.4240962461704289</v>
      </c>
      <c r="AG144" s="23"/>
      <c r="AH144" s="17"/>
      <c r="AM144" s="23"/>
      <c r="AN144" s="235"/>
    </row>
    <row r="145" spans="1:43" x14ac:dyDescent="0.25">
      <c r="A145" s="236">
        <v>2018</v>
      </c>
      <c r="B145" s="237">
        <v>8</v>
      </c>
      <c r="C145" s="240">
        <v>6339247.0711248796</v>
      </c>
      <c r="D145" s="240">
        <v>4565172.1644667266</v>
      </c>
      <c r="E145" s="241">
        <v>279518.31372273131</v>
      </c>
      <c r="F145" s="240">
        <v>47534.925418759165</v>
      </c>
      <c r="G145" s="240">
        <v>1901.1830449020408</v>
      </c>
      <c r="H145" s="240">
        <v>8140.1847355769241</v>
      </c>
      <c r="I145" s="240">
        <v>589849.88377414737</v>
      </c>
      <c r="J145" s="240">
        <f t="shared" si="36"/>
        <v>11831363.726287723</v>
      </c>
      <c r="K145" s="221">
        <f t="shared" si="37"/>
        <v>10904419.235591605</v>
      </c>
      <c r="L145" s="221">
        <v>11128251.055053022</v>
      </c>
      <c r="M145" s="225">
        <f t="shared" si="25"/>
        <v>703112.67123470083</v>
      </c>
      <c r="N145" s="221">
        <v>11981913.503804933</v>
      </c>
      <c r="O145" s="23"/>
      <c r="P145" s="222">
        <f t="shared" si="29"/>
        <v>2018</v>
      </c>
      <c r="Q145" s="222">
        <f t="shared" si="29"/>
        <v>8</v>
      </c>
      <c r="R145" s="221">
        <f t="shared" si="33"/>
        <v>5930494.9087678762</v>
      </c>
      <c r="S145" s="221">
        <f t="shared" si="30"/>
        <v>4270811.6555890292</v>
      </c>
      <c r="T145" s="225">
        <f t="shared" si="31"/>
        <v>279518.31372273131</v>
      </c>
      <c r="U145" s="225">
        <f t="shared" si="31"/>
        <v>47534.925418759165</v>
      </c>
      <c r="V145" s="225">
        <f t="shared" si="31"/>
        <v>1901.1830449020408</v>
      </c>
      <c r="W145" s="225">
        <f t="shared" si="31"/>
        <v>8140.1847355769241</v>
      </c>
      <c r="X145" s="225">
        <f t="shared" si="31"/>
        <v>589849.88377414737</v>
      </c>
      <c r="Y145" s="225">
        <f t="shared" si="28"/>
        <v>11128251.055053022</v>
      </c>
      <c r="Z145" s="221"/>
      <c r="AA145" s="225">
        <f t="shared" si="27"/>
        <v>0</v>
      </c>
      <c r="AB145" s="221"/>
      <c r="AC145" s="223">
        <f t="shared" si="35"/>
        <v>0.5813466021586754</v>
      </c>
      <c r="AD145" s="223">
        <f t="shared" si="35"/>
        <v>0.41865339784132477</v>
      </c>
      <c r="AG145" s="23"/>
      <c r="AH145" s="17"/>
      <c r="AM145" s="23"/>
      <c r="AN145" s="235"/>
    </row>
    <row r="146" spans="1:43" x14ac:dyDescent="0.25">
      <c r="A146" s="236">
        <v>2018</v>
      </c>
      <c r="B146" s="237">
        <v>9</v>
      </c>
      <c r="C146" s="240">
        <v>6139887.1567586139</v>
      </c>
      <c r="D146" s="240">
        <v>4516549.9841204053</v>
      </c>
      <c r="E146" s="241">
        <v>279274.87360507844</v>
      </c>
      <c r="F146" s="240">
        <v>41639.074012140467</v>
      </c>
      <c r="G146" s="240">
        <v>2067.8144027386229</v>
      </c>
      <c r="H146" s="240">
        <v>8081.4554086538456</v>
      </c>
      <c r="I146" s="240">
        <v>567330.00851190905</v>
      </c>
      <c r="J146" s="240">
        <f t="shared" si="36"/>
        <v>11554830.366819538</v>
      </c>
      <c r="K146" s="221">
        <f t="shared" si="37"/>
        <v>10656437.14087902</v>
      </c>
      <c r="L146" s="221">
        <v>10871051.39061947</v>
      </c>
      <c r="M146" s="225">
        <f t="shared" si="25"/>
        <v>683778.97620006837</v>
      </c>
      <c r="N146" s="221">
        <v>11045420.731613673</v>
      </c>
      <c r="O146" s="23"/>
      <c r="P146" s="222">
        <f t="shared" si="29"/>
        <v>2018</v>
      </c>
      <c r="Q146" s="222">
        <f t="shared" si="29"/>
        <v>9</v>
      </c>
      <c r="R146" s="221">
        <f t="shared" si="33"/>
        <v>5745916.292150666</v>
      </c>
      <c r="S146" s="221">
        <f t="shared" si="30"/>
        <v>4226741.8725282848</v>
      </c>
      <c r="T146" s="225">
        <f t="shared" si="31"/>
        <v>279274.87360507844</v>
      </c>
      <c r="U146" s="225">
        <f t="shared" si="31"/>
        <v>41639.074012140467</v>
      </c>
      <c r="V146" s="225">
        <f t="shared" si="31"/>
        <v>2067.8144027386229</v>
      </c>
      <c r="W146" s="225">
        <f t="shared" si="31"/>
        <v>8081.4554086538456</v>
      </c>
      <c r="X146" s="225">
        <f t="shared" si="31"/>
        <v>567330.00851190905</v>
      </c>
      <c r="Y146" s="225">
        <f t="shared" si="28"/>
        <v>10871051.390619468</v>
      </c>
      <c r="Z146" s="221"/>
      <c r="AA146" s="225">
        <f t="shared" si="27"/>
        <v>0</v>
      </c>
      <c r="AB146" s="221"/>
      <c r="AC146" s="223">
        <f t="shared" si="35"/>
        <v>0.57616697547114248</v>
      </c>
      <c r="AD146" s="223">
        <f t="shared" si="35"/>
        <v>0.42383302452885746</v>
      </c>
      <c r="AG146" s="23"/>
      <c r="AH146" s="17"/>
      <c r="AM146" s="23"/>
      <c r="AN146" s="235"/>
    </row>
    <row r="147" spans="1:43" x14ac:dyDescent="0.25">
      <c r="A147" s="236">
        <v>2018</v>
      </c>
      <c r="B147" s="237">
        <v>10</v>
      </c>
      <c r="C147" s="240">
        <v>5541138.6564488141</v>
      </c>
      <c r="D147" s="240">
        <v>4297772.490546708</v>
      </c>
      <c r="E147" s="241">
        <v>278454.77026793157</v>
      </c>
      <c r="F147" s="240">
        <v>38734.029655018487</v>
      </c>
      <c r="G147" s="240">
        <v>1976.3162246106299</v>
      </c>
      <c r="H147" s="240">
        <v>8007.9295913461538</v>
      </c>
      <c r="I147" s="240">
        <v>544062.3598709018</v>
      </c>
      <c r="J147" s="240">
        <f t="shared" si="36"/>
        <v>10710146.552605331</v>
      </c>
      <c r="K147" s="221">
        <f t="shared" si="37"/>
        <v>9838911.1469955221</v>
      </c>
      <c r="L147" s="221">
        <v>10049302.348871272</v>
      </c>
      <c r="M147" s="225">
        <f t="shared" si="25"/>
        <v>660844.20373405889</v>
      </c>
      <c r="N147" s="221">
        <v>10362644.818800356</v>
      </c>
      <c r="O147" s="23"/>
      <c r="P147" s="222">
        <f t="shared" si="29"/>
        <v>2018</v>
      </c>
      <c r="Q147" s="222">
        <f t="shared" si="29"/>
        <v>10</v>
      </c>
      <c r="R147" s="221">
        <f t="shared" si="33"/>
        <v>5168960.3423556807</v>
      </c>
      <c r="S147" s="221">
        <f t="shared" si="30"/>
        <v>4009106.6009057825</v>
      </c>
      <c r="T147" s="225">
        <f t="shared" si="31"/>
        <v>278454.77026793157</v>
      </c>
      <c r="U147" s="225">
        <f t="shared" si="31"/>
        <v>38734.029655018487</v>
      </c>
      <c r="V147" s="225">
        <f t="shared" si="31"/>
        <v>1976.3162246106299</v>
      </c>
      <c r="W147" s="225">
        <f t="shared" si="31"/>
        <v>8007.9295913461538</v>
      </c>
      <c r="X147" s="225">
        <f t="shared" si="31"/>
        <v>544062.3598709018</v>
      </c>
      <c r="Y147" s="225">
        <f t="shared" si="28"/>
        <v>10049302.348871272</v>
      </c>
      <c r="Z147" s="221"/>
      <c r="AA147" s="225">
        <f t="shared" si="27"/>
        <v>0</v>
      </c>
      <c r="AB147" s="221"/>
      <c r="AC147" s="223">
        <f t="shared" si="35"/>
        <v>0.5631861670120778</v>
      </c>
      <c r="AD147" s="223">
        <f t="shared" si="35"/>
        <v>0.4368138329879222</v>
      </c>
      <c r="AG147" s="23"/>
      <c r="AH147" s="17"/>
      <c r="AM147" s="23"/>
      <c r="AN147" s="235"/>
    </row>
    <row r="148" spans="1:43" x14ac:dyDescent="0.25">
      <c r="A148" s="236">
        <v>2018</v>
      </c>
      <c r="B148" s="237">
        <v>11</v>
      </c>
      <c r="C148" s="240">
        <v>4608058.5138504738</v>
      </c>
      <c r="D148" s="240">
        <v>3981401.6988124684</v>
      </c>
      <c r="E148" s="241">
        <v>277083.27426318527</v>
      </c>
      <c r="F148" s="240">
        <v>38236.955837536247</v>
      </c>
      <c r="G148" s="240">
        <v>1934.8605727701708</v>
      </c>
      <c r="H148" s="240">
        <v>7271.09</v>
      </c>
      <c r="I148" s="240">
        <v>501986.60794144071</v>
      </c>
      <c r="J148" s="240">
        <f t="shared" si="36"/>
        <v>9415973.0012778752</v>
      </c>
      <c r="K148" s="221">
        <f t="shared" si="37"/>
        <v>8589460.2126629427</v>
      </c>
      <c r="L148" s="221">
        <v>8790652.2501086984</v>
      </c>
      <c r="M148" s="225">
        <f t="shared" si="25"/>
        <v>625320.75116917677</v>
      </c>
      <c r="N148" s="221">
        <v>8625899.3691300042</v>
      </c>
      <c r="O148" s="23"/>
      <c r="P148" s="222">
        <f t="shared" si="29"/>
        <v>2018</v>
      </c>
      <c r="Q148" s="222">
        <f t="shared" si="29"/>
        <v>11</v>
      </c>
      <c r="R148" s="221">
        <f t="shared" si="33"/>
        <v>4272587.5366330175</v>
      </c>
      <c r="S148" s="221">
        <f t="shared" si="30"/>
        <v>3691551.924860748</v>
      </c>
      <c r="T148" s="225">
        <f t="shared" si="31"/>
        <v>277083.27426318527</v>
      </c>
      <c r="U148" s="225">
        <f t="shared" si="31"/>
        <v>38236.955837536247</v>
      </c>
      <c r="V148" s="225">
        <f t="shared" si="31"/>
        <v>1934.8605727701708</v>
      </c>
      <c r="W148" s="225">
        <f t="shared" si="31"/>
        <v>7271.09</v>
      </c>
      <c r="X148" s="225">
        <f t="shared" si="31"/>
        <v>501986.60794144071</v>
      </c>
      <c r="Y148" s="225">
        <f t="shared" si="28"/>
        <v>8790652.2501086984</v>
      </c>
      <c r="Z148" s="221"/>
      <c r="AA148" s="225">
        <f t="shared" si="27"/>
        <v>0</v>
      </c>
      <c r="AB148" s="221"/>
      <c r="AC148" s="223">
        <f t="shared" si="35"/>
        <v>0.53647824191060112</v>
      </c>
      <c r="AD148" s="223">
        <f t="shared" si="35"/>
        <v>0.46352175808939877</v>
      </c>
      <c r="AG148" s="23"/>
      <c r="AH148" s="17"/>
      <c r="AM148" s="23"/>
      <c r="AN148" s="235"/>
    </row>
    <row r="149" spans="1:43" x14ac:dyDescent="0.25">
      <c r="A149" s="236">
        <v>2018</v>
      </c>
      <c r="B149" s="237">
        <v>12</v>
      </c>
      <c r="C149" s="240">
        <v>4158552.3345841616</v>
      </c>
      <c r="D149" s="240">
        <v>3796385.1334560374</v>
      </c>
      <c r="E149" s="241">
        <v>277055.12212442816</v>
      </c>
      <c r="F149" s="240">
        <v>44392.176455652079</v>
      </c>
      <c r="G149" s="240">
        <v>1835.5664970222069</v>
      </c>
      <c r="H149" s="240">
        <v>6921.1625000000004</v>
      </c>
      <c r="I149" s="240">
        <v>415731.04674257414</v>
      </c>
      <c r="J149" s="240">
        <f t="shared" si="36"/>
        <v>8700872.5423598755</v>
      </c>
      <c r="K149" s="221">
        <f t="shared" si="37"/>
        <v>7954937.468040199</v>
      </c>
      <c r="L149" s="221">
        <v>8607098.6602856051</v>
      </c>
      <c r="M149" s="225">
        <f t="shared" si="25"/>
        <v>93773.882074270397</v>
      </c>
      <c r="N149" s="221">
        <v>8837189.9807034936</v>
      </c>
      <c r="O149" s="23"/>
      <c r="P149" s="222">
        <f t="shared" si="29"/>
        <v>2018</v>
      </c>
      <c r="Q149" s="222">
        <f t="shared" si="29"/>
        <v>12</v>
      </c>
      <c r="R149" s="221">
        <f t="shared" si="33"/>
        <v>4109530.7554969974</v>
      </c>
      <c r="S149" s="221">
        <f t="shared" si="30"/>
        <v>3751632.8304689312</v>
      </c>
      <c r="T149" s="225">
        <f t="shared" si="31"/>
        <v>277055.12212442816</v>
      </c>
      <c r="U149" s="225">
        <f t="shared" si="31"/>
        <v>44392.176455652079</v>
      </c>
      <c r="V149" s="225">
        <f t="shared" si="31"/>
        <v>1835.5664970222069</v>
      </c>
      <c r="W149" s="225">
        <f t="shared" si="31"/>
        <v>6921.1625000000004</v>
      </c>
      <c r="X149" s="225">
        <f t="shared" si="31"/>
        <v>415731.04674257414</v>
      </c>
      <c r="Y149" s="225">
        <f t="shared" si="28"/>
        <v>8607098.6602856051</v>
      </c>
      <c r="Z149" s="221"/>
      <c r="AA149" s="225">
        <f t="shared" si="27"/>
        <v>0</v>
      </c>
      <c r="AB149" s="221"/>
      <c r="AC149" s="223">
        <f t="shared" si="35"/>
        <v>0.52276367366702559</v>
      </c>
      <c r="AD149" s="223">
        <f t="shared" si="35"/>
        <v>0.47723632633297436</v>
      </c>
      <c r="AG149" s="23"/>
      <c r="AH149" s="17"/>
      <c r="AI149" s="17"/>
      <c r="AM149" s="23"/>
      <c r="AN149" s="235"/>
      <c r="AO149" s="235"/>
      <c r="AP149" s="235"/>
      <c r="AQ149" s="235"/>
    </row>
    <row r="150" spans="1:43" x14ac:dyDescent="0.25">
      <c r="A150" s="236">
        <v>2019</v>
      </c>
      <c r="B150" s="237">
        <v>1</v>
      </c>
      <c r="C150" s="240">
        <v>4356851.6590803536</v>
      </c>
      <c r="D150" s="240">
        <v>3693973.3837877144</v>
      </c>
      <c r="E150" s="241">
        <v>277945.5258697581</v>
      </c>
      <c r="F150" s="240">
        <v>44437.361418641194</v>
      </c>
      <c r="G150" s="240">
        <v>1655.3157183122548</v>
      </c>
      <c r="H150" s="240">
        <v>7730.4718749999993</v>
      </c>
      <c r="I150" s="240">
        <v>367105.07882820722</v>
      </c>
      <c r="J150" s="240">
        <f t="shared" si="36"/>
        <v>8749698.7965779863</v>
      </c>
      <c r="K150" s="221">
        <f t="shared" si="37"/>
        <v>8050825.0428680684</v>
      </c>
      <c r="L150" s="221">
        <v>9065413.3079064433</v>
      </c>
      <c r="M150" s="225">
        <f t="shared" si="25"/>
        <v>-315714.51132845692</v>
      </c>
      <c r="N150" s="221">
        <v>8942566.1930922251</v>
      </c>
      <c r="O150" s="23"/>
      <c r="P150" s="222">
        <f t="shared" si="29"/>
        <v>2019</v>
      </c>
      <c r="Q150" s="222">
        <f t="shared" si="29"/>
        <v>1</v>
      </c>
      <c r="R150" s="221">
        <f t="shared" si="33"/>
        <v>4527706.3584624566</v>
      </c>
      <c r="S150" s="221">
        <f t="shared" si="30"/>
        <v>3838833.1957340683</v>
      </c>
      <c r="T150" s="225">
        <f t="shared" si="31"/>
        <v>277945.5258697581</v>
      </c>
      <c r="U150" s="225">
        <f t="shared" si="31"/>
        <v>44437.361418641194</v>
      </c>
      <c r="V150" s="225">
        <f t="shared" si="31"/>
        <v>1655.3157183122548</v>
      </c>
      <c r="W150" s="225">
        <f t="shared" si="31"/>
        <v>7730.4718749999993</v>
      </c>
      <c r="X150" s="225">
        <f t="shared" si="31"/>
        <v>367105.07882820722</v>
      </c>
      <c r="Y150" s="225">
        <f t="shared" si="28"/>
        <v>9065413.3079064451</v>
      </c>
      <c r="Z150" s="221"/>
      <c r="AA150" s="225">
        <f t="shared" si="27"/>
        <v>0</v>
      </c>
      <c r="AB150" s="221"/>
      <c r="AC150" s="223">
        <f t="shared" si="35"/>
        <v>0.54116834434750627</v>
      </c>
      <c r="AD150" s="223">
        <f t="shared" si="35"/>
        <v>0.45883165565249368</v>
      </c>
      <c r="AG150" s="23"/>
      <c r="AH150" s="17"/>
      <c r="AM150" s="23"/>
      <c r="AN150" s="235"/>
    </row>
    <row r="151" spans="1:43" x14ac:dyDescent="0.25">
      <c r="A151" s="236">
        <v>2019</v>
      </c>
      <c r="B151" s="237">
        <v>2</v>
      </c>
      <c r="C151" s="240">
        <v>4282373.73650093</v>
      </c>
      <c r="D151" s="240">
        <v>3640663.4937549001</v>
      </c>
      <c r="E151" s="241">
        <v>277395.01355234627</v>
      </c>
      <c r="F151" s="240">
        <v>41093.132113073123</v>
      </c>
      <c r="G151" s="240">
        <v>1719.1323672835986</v>
      </c>
      <c r="H151" s="240">
        <v>7048.9781249999987</v>
      </c>
      <c r="I151" s="240">
        <v>424300.192862747</v>
      </c>
      <c r="J151" s="240">
        <f t="shared" si="36"/>
        <v>8674593.6792762801</v>
      </c>
      <c r="K151" s="221">
        <f t="shared" si="37"/>
        <v>7923037.2302558301</v>
      </c>
      <c r="L151" s="221">
        <v>8155034.8219437841</v>
      </c>
      <c r="M151" s="225">
        <f t="shared" si="25"/>
        <v>519558.85733249597</v>
      </c>
      <c r="N151" s="221">
        <v>8075362.6544972556</v>
      </c>
      <c r="O151" s="23"/>
      <c r="P151" s="222">
        <f t="shared" si="29"/>
        <v>2019</v>
      </c>
      <c r="Q151" s="222">
        <f t="shared" si="29"/>
        <v>2</v>
      </c>
      <c r="R151" s="221">
        <f t="shared" si="33"/>
        <v>4001554.0027868589</v>
      </c>
      <c r="S151" s="221">
        <f t="shared" si="30"/>
        <v>3401924.3701364752</v>
      </c>
      <c r="T151" s="225">
        <f t="shared" si="31"/>
        <v>277395.01355234627</v>
      </c>
      <c r="U151" s="225">
        <f t="shared" si="31"/>
        <v>41093.132113073123</v>
      </c>
      <c r="V151" s="225">
        <f t="shared" si="31"/>
        <v>1719.1323672835986</v>
      </c>
      <c r="W151" s="225">
        <f t="shared" si="31"/>
        <v>7048.9781249999987</v>
      </c>
      <c r="X151" s="225">
        <f t="shared" si="31"/>
        <v>424300.192862747</v>
      </c>
      <c r="Y151" s="225">
        <f t="shared" si="28"/>
        <v>8155034.8219437851</v>
      </c>
      <c r="Z151" s="221"/>
      <c r="AA151" s="225">
        <f t="shared" si="27"/>
        <v>0</v>
      </c>
      <c r="AB151" s="221"/>
      <c r="AC151" s="223">
        <f t="shared" si="35"/>
        <v>0.54049648033304198</v>
      </c>
      <c r="AD151" s="223">
        <f t="shared" si="35"/>
        <v>0.45950351966695796</v>
      </c>
      <c r="AG151" s="23"/>
      <c r="AH151" s="17"/>
      <c r="AM151" s="23"/>
      <c r="AN151" s="235"/>
    </row>
    <row r="152" spans="1:43" x14ac:dyDescent="0.25">
      <c r="A152" s="236">
        <v>2019</v>
      </c>
      <c r="B152" s="237">
        <v>3</v>
      </c>
      <c r="C152" s="240">
        <v>4166157.5886014183</v>
      </c>
      <c r="D152" s="240">
        <v>3709522.0766869099</v>
      </c>
      <c r="E152" s="241">
        <v>278146.27604071313</v>
      </c>
      <c r="F152" s="240">
        <v>41151.738265096079</v>
      </c>
      <c r="G152" s="240">
        <v>1936.3159099574862</v>
      </c>
      <c r="H152" s="240">
        <v>6644.0500000000011</v>
      </c>
      <c r="I152" s="240">
        <v>424878.69683363702</v>
      </c>
      <c r="J152" s="240">
        <f t="shared" si="36"/>
        <v>8628436.7423377316</v>
      </c>
      <c r="K152" s="221">
        <f t="shared" si="37"/>
        <v>7875679.6652883282</v>
      </c>
      <c r="L152" s="221">
        <v>8180104.8704545405</v>
      </c>
      <c r="M152" s="225">
        <f t="shared" si="25"/>
        <v>448331.87188319117</v>
      </c>
      <c r="N152" s="221">
        <v>9100368.4495274033</v>
      </c>
      <c r="O152" s="23"/>
      <c r="P152" s="222">
        <f t="shared" si="29"/>
        <v>2019</v>
      </c>
      <c r="Q152" s="222">
        <f t="shared" si="29"/>
        <v>3</v>
      </c>
      <c r="R152" s="221">
        <f t="shared" si="33"/>
        <v>3928994.4090868467</v>
      </c>
      <c r="S152" s="221">
        <f t="shared" si="30"/>
        <v>3498353.3843182903</v>
      </c>
      <c r="T152" s="225">
        <f t="shared" si="31"/>
        <v>278146.27604071313</v>
      </c>
      <c r="U152" s="225">
        <f t="shared" si="31"/>
        <v>41151.738265096079</v>
      </c>
      <c r="V152" s="225">
        <f t="shared" si="31"/>
        <v>1936.3159099574862</v>
      </c>
      <c r="W152" s="225">
        <f t="shared" si="31"/>
        <v>6644.0500000000011</v>
      </c>
      <c r="X152" s="225">
        <f t="shared" si="31"/>
        <v>424878.69683363702</v>
      </c>
      <c r="Y152" s="225">
        <f t="shared" si="28"/>
        <v>8180104.8704545405</v>
      </c>
      <c r="Z152" s="221"/>
      <c r="AA152" s="225">
        <f t="shared" si="27"/>
        <v>0</v>
      </c>
      <c r="AB152" s="221"/>
      <c r="AC152" s="223">
        <f t="shared" si="35"/>
        <v>0.52899022886412628</v>
      </c>
      <c r="AD152" s="223">
        <f t="shared" si="35"/>
        <v>0.47100977113587372</v>
      </c>
      <c r="AG152" s="23"/>
      <c r="AH152" s="17"/>
      <c r="AM152" s="23"/>
      <c r="AN152" s="235"/>
    </row>
    <row r="153" spans="1:43" x14ac:dyDescent="0.25">
      <c r="A153" s="236">
        <v>2019</v>
      </c>
      <c r="B153" s="237">
        <v>4</v>
      </c>
      <c r="C153" s="240">
        <v>4321141.134316761</v>
      </c>
      <c r="D153" s="240">
        <v>3848401.027324595</v>
      </c>
      <c r="E153" s="241">
        <v>279059.99309447047</v>
      </c>
      <c r="F153" s="240">
        <v>43127.907026319852</v>
      </c>
      <c r="G153" s="240">
        <v>1909.674207139585</v>
      </c>
      <c r="H153" s="240">
        <v>7727.4093750000011</v>
      </c>
      <c r="I153" s="240">
        <v>511845.96581273089</v>
      </c>
      <c r="J153" s="240">
        <f t="shared" si="36"/>
        <v>9013213.1111570187</v>
      </c>
      <c r="K153" s="221">
        <f t="shared" si="37"/>
        <v>8169542.1616413556</v>
      </c>
      <c r="L153" s="221">
        <v>8472111.3677399289</v>
      </c>
      <c r="M153" s="225">
        <f t="shared" si="25"/>
        <v>541101.74341708981</v>
      </c>
      <c r="N153" s="221">
        <v>9379119.9374312516</v>
      </c>
      <c r="O153" s="23"/>
      <c r="P153" s="222">
        <f t="shared" si="29"/>
        <v>2019</v>
      </c>
      <c r="Q153" s="222">
        <f t="shared" si="29"/>
        <v>4</v>
      </c>
      <c r="R153" s="221">
        <f t="shared" si="33"/>
        <v>4034934.5201556152</v>
      </c>
      <c r="S153" s="221">
        <f t="shared" si="30"/>
        <v>3593505.8980686511</v>
      </c>
      <c r="T153" s="225">
        <f t="shared" si="31"/>
        <v>279059.99309447047</v>
      </c>
      <c r="U153" s="225">
        <f t="shared" si="31"/>
        <v>43127.907026319852</v>
      </c>
      <c r="V153" s="225">
        <f t="shared" si="31"/>
        <v>1909.674207139585</v>
      </c>
      <c r="W153" s="225">
        <f t="shared" si="31"/>
        <v>7727.4093750000011</v>
      </c>
      <c r="X153" s="225">
        <f t="shared" si="31"/>
        <v>511845.96581273089</v>
      </c>
      <c r="Y153" s="225">
        <f t="shared" si="28"/>
        <v>8472111.367739927</v>
      </c>
      <c r="Z153" s="221"/>
      <c r="AA153" s="225">
        <f t="shared" si="27"/>
        <v>0</v>
      </c>
      <c r="AB153" s="221"/>
      <c r="AC153" s="223">
        <f t="shared" si="35"/>
        <v>0.52893308447637577</v>
      </c>
      <c r="AD153" s="223">
        <f t="shared" si="35"/>
        <v>0.47106691552362423</v>
      </c>
      <c r="AG153" s="23"/>
      <c r="AH153" s="17"/>
      <c r="AM153" s="23"/>
      <c r="AN153" s="235"/>
    </row>
    <row r="154" spans="1:43" x14ac:dyDescent="0.25">
      <c r="A154" s="236">
        <v>2019</v>
      </c>
      <c r="B154" s="237">
        <v>5</v>
      </c>
      <c r="C154" s="240">
        <v>4858751.9214480454</v>
      </c>
      <c r="D154" s="240">
        <v>4075944.8450892</v>
      </c>
      <c r="E154" s="241">
        <v>280674.95678086183</v>
      </c>
      <c r="F154" s="240">
        <v>42872.395492977761</v>
      </c>
      <c r="G154" s="240">
        <v>2125.7682298014051</v>
      </c>
      <c r="H154" s="240">
        <v>7814.0124999999989</v>
      </c>
      <c r="I154" s="240">
        <v>560547.63108850713</v>
      </c>
      <c r="J154" s="240">
        <f t="shared" si="36"/>
        <v>9828731.5306293927</v>
      </c>
      <c r="K154" s="221">
        <f t="shared" si="37"/>
        <v>8934696.7665372454</v>
      </c>
      <c r="L154" s="221">
        <v>9540239.194962183</v>
      </c>
      <c r="M154" s="225">
        <f t="shared" si="25"/>
        <v>288492.3356672097</v>
      </c>
      <c r="N154" s="221">
        <v>10639385.289957296</v>
      </c>
      <c r="O154" s="23"/>
      <c r="P154" s="222">
        <f t="shared" si="29"/>
        <v>2019</v>
      </c>
      <c r="Q154" s="222">
        <f t="shared" si="29"/>
        <v>5</v>
      </c>
      <c r="R154" s="221">
        <f t="shared" si="33"/>
        <v>4701867.7286351603</v>
      </c>
      <c r="S154" s="221">
        <f t="shared" si="30"/>
        <v>3944336.7022348754</v>
      </c>
      <c r="T154" s="225">
        <f t="shared" si="31"/>
        <v>280674.95678086183</v>
      </c>
      <c r="U154" s="225">
        <f t="shared" si="31"/>
        <v>42872.395492977761</v>
      </c>
      <c r="V154" s="225">
        <f t="shared" si="31"/>
        <v>2125.7682298014051</v>
      </c>
      <c r="W154" s="225">
        <f t="shared" si="31"/>
        <v>7814.0124999999989</v>
      </c>
      <c r="X154" s="225">
        <f t="shared" si="31"/>
        <v>560547.63108850713</v>
      </c>
      <c r="Y154" s="225">
        <f t="shared" si="28"/>
        <v>9540239.194962183</v>
      </c>
      <c r="Z154" s="221"/>
      <c r="AA154" s="225">
        <f t="shared" si="27"/>
        <v>0</v>
      </c>
      <c r="AB154" s="221"/>
      <c r="AC154" s="223">
        <f t="shared" si="35"/>
        <v>0.54380714291785825</v>
      </c>
      <c r="AD154" s="223">
        <f t="shared" si="35"/>
        <v>0.4561928570821418</v>
      </c>
      <c r="AG154" s="23"/>
      <c r="AH154" s="17"/>
      <c r="AM154" s="23"/>
      <c r="AN154" s="235"/>
    </row>
    <row r="155" spans="1:43" x14ac:dyDescent="0.25">
      <c r="A155" s="236">
        <v>2019</v>
      </c>
      <c r="B155" s="237">
        <v>6</v>
      </c>
      <c r="C155" s="240">
        <v>5600632.9429986514</v>
      </c>
      <c r="D155" s="240">
        <v>4328320.569632886</v>
      </c>
      <c r="E155" s="241">
        <v>281952.42379000597</v>
      </c>
      <c r="F155" s="240">
        <v>39981.437700736096</v>
      </c>
      <c r="G155" s="240">
        <v>2010.7509719385966</v>
      </c>
      <c r="H155" s="240">
        <v>7713.6062499999989</v>
      </c>
      <c r="I155" s="240">
        <v>561927.5916194031</v>
      </c>
      <c r="J155" s="240">
        <f t="shared" si="36"/>
        <v>10822539.322963621</v>
      </c>
      <c r="K155" s="221">
        <f t="shared" si="37"/>
        <v>9928953.5126315374</v>
      </c>
      <c r="L155" s="221">
        <v>10395724.889110837</v>
      </c>
      <c r="M155" s="225">
        <f t="shared" ref="M155:M218" si="38">+J155-L155</f>
        <v>426814.43385278434</v>
      </c>
      <c r="N155" s="221">
        <v>11123540.745462991</v>
      </c>
      <c r="O155" s="23"/>
      <c r="P155" s="222">
        <f t="shared" si="29"/>
        <v>2019</v>
      </c>
      <c r="Q155" s="222">
        <f t="shared" si="29"/>
        <v>6</v>
      </c>
      <c r="R155" s="221">
        <f t="shared" si="33"/>
        <v>5359879.3755917605</v>
      </c>
      <c r="S155" s="221">
        <f t="shared" si="30"/>
        <v>4142259.7031869926</v>
      </c>
      <c r="T155" s="225">
        <f t="shared" si="31"/>
        <v>281952.42379000597</v>
      </c>
      <c r="U155" s="225">
        <f t="shared" si="31"/>
        <v>39981.437700736096</v>
      </c>
      <c r="V155" s="225">
        <f t="shared" si="31"/>
        <v>2010.7509719385966</v>
      </c>
      <c r="W155" s="225">
        <f t="shared" si="31"/>
        <v>7713.6062499999989</v>
      </c>
      <c r="X155" s="225">
        <f t="shared" si="31"/>
        <v>561927.5916194031</v>
      </c>
      <c r="Y155" s="225">
        <f t="shared" si="28"/>
        <v>10395724.889110837</v>
      </c>
      <c r="Z155" s="221"/>
      <c r="AA155" s="225">
        <f t="shared" ref="AA155:AA218" si="39">+Y155-L155</f>
        <v>0</v>
      </c>
      <c r="AB155" s="221"/>
      <c r="AC155" s="223">
        <f t="shared" si="35"/>
        <v>0.56407081933393788</v>
      </c>
      <c r="AD155" s="223">
        <f t="shared" si="35"/>
        <v>0.43592918066606218</v>
      </c>
      <c r="AG155" s="23"/>
      <c r="AH155" s="17"/>
      <c r="AM155" s="23"/>
      <c r="AN155" s="235"/>
    </row>
    <row r="156" spans="1:43" x14ac:dyDescent="0.25">
      <c r="A156" s="236">
        <v>2019</v>
      </c>
      <c r="B156" s="237">
        <v>7</v>
      </c>
      <c r="C156" s="240">
        <v>6160377.3843571423</v>
      </c>
      <c r="D156" s="240">
        <v>4524701.740406882</v>
      </c>
      <c r="E156" s="241">
        <v>283021.89037851035</v>
      </c>
      <c r="F156" s="240">
        <v>41535.975040372978</v>
      </c>
      <c r="G156" s="240">
        <v>1909.6316177743654</v>
      </c>
      <c r="H156" s="240">
        <v>8101.0360240384607</v>
      </c>
      <c r="I156" s="240">
        <v>583220.17800476379</v>
      </c>
      <c r="J156" s="240">
        <f t="shared" si="36"/>
        <v>11602867.835829485</v>
      </c>
      <c r="K156" s="221">
        <f t="shared" si="37"/>
        <v>10685079.124764025</v>
      </c>
      <c r="L156" s="221">
        <v>11031748.216068028</v>
      </c>
      <c r="M156" s="225">
        <f t="shared" si="38"/>
        <v>571119.61976145767</v>
      </c>
      <c r="N156" s="221">
        <v>11875449.92467376</v>
      </c>
      <c r="O156" s="23"/>
      <c r="P156" s="222">
        <f t="shared" si="29"/>
        <v>2019</v>
      </c>
      <c r="Q156" s="222">
        <f t="shared" si="29"/>
        <v>7</v>
      </c>
      <c r="R156" s="221">
        <f t="shared" si="33"/>
        <v>5831103.9790543215</v>
      </c>
      <c r="S156" s="221">
        <f t="shared" si="30"/>
        <v>4282855.5259482451</v>
      </c>
      <c r="T156" s="225">
        <f t="shared" si="31"/>
        <v>283021.89037851035</v>
      </c>
      <c r="U156" s="225">
        <f t="shared" si="31"/>
        <v>41535.975040372978</v>
      </c>
      <c r="V156" s="225">
        <f t="shared" si="31"/>
        <v>1909.6316177743654</v>
      </c>
      <c r="W156" s="225">
        <f t="shared" si="31"/>
        <v>8101.0360240384607</v>
      </c>
      <c r="X156" s="225">
        <f t="shared" si="31"/>
        <v>583220.17800476379</v>
      </c>
      <c r="Y156" s="225">
        <f t="shared" si="28"/>
        <v>11031748.216068026</v>
      </c>
      <c r="Z156" s="221"/>
      <c r="AA156" s="225">
        <f t="shared" si="39"/>
        <v>0</v>
      </c>
      <c r="AB156" s="221"/>
      <c r="AC156" s="223">
        <f t="shared" si="35"/>
        <v>0.57654017461412022</v>
      </c>
      <c r="AD156" s="223">
        <f t="shared" si="35"/>
        <v>0.42345982538587967</v>
      </c>
      <c r="AG156" s="23"/>
      <c r="AH156" s="17"/>
      <c r="AM156" s="23"/>
      <c r="AN156" s="235"/>
    </row>
    <row r="157" spans="1:43" x14ac:dyDescent="0.25">
      <c r="A157" s="236">
        <v>2019</v>
      </c>
      <c r="B157" s="237">
        <v>8</v>
      </c>
      <c r="C157" s="240">
        <v>6432629.9205393661</v>
      </c>
      <c r="D157" s="240">
        <v>4620786.4391739611</v>
      </c>
      <c r="E157" s="241">
        <v>283420.37393566809</v>
      </c>
      <c r="F157" s="240">
        <v>48511.785085850053</v>
      </c>
      <c r="G157" s="240">
        <v>1896.8056426853375</v>
      </c>
      <c r="H157" s="240">
        <v>8154.7682091346169</v>
      </c>
      <c r="I157" s="240">
        <v>596296.42217037291</v>
      </c>
      <c r="J157" s="240">
        <f t="shared" si="36"/>
        <v>11991696.514757037</v>
      </c>
      <c r="K157" s="221">
        <f t="shared" si="37"/>
        <v>11053416.359713327</v>
      </c>
      <c r="L157" s="221">
        <v>11181611.492499202</v>
      </c>
      <c r="M157" s="225">
        <f t="shared" si="38"/>
        <v>810085.02225783467</v>
      </c>
      <c r="N157" s="221">
        <v>12039816.640508931</v>
      </c>
      <c r="O157" s="23"/>
      <c r="P157" s="222">
        <f t="shared" si="29"/>
        <v>2019</v>
      </c>
      <c r="Q157" s="222">
        <f t="shared" si="29"/>
        <v>8</v>
      </c>
      <c r="R157" s="221">
        <f t="shared" si="33"/>
        <v>5961194.032957213</v>
      </c>
      <c r="S157" s="221">
        <f t="shared" si="30"/>
        <v>4282137.3044982795</v>
      </c>
      <c r="T157" s="225">
        <f t="shared" ref="T157:X207" si="40">+E157</f>
        <v>283420.37393566809</v>
      </c>
      <c r="U157" s="225">
        <f t="shared" si="40"/>
        <v>48511.785085850053</v>
      </c>
      <c r="V157" s="225">
        <f t="shared" si="40"/>
        <v>1896.8056426853375</v>
      </c>
      <c r="W157" s="225">
        <f t="shared" si="40"/>
        <v>8154.7682091346169</v>
      </c>
      <c r="X157" s="225">
        <f t="shared" si="40"/>
        <v>596296.42217037291</v>
      </c>
      <c r="Y157" s="225">
        <f t="shared" si="28"/>
        <v>11181611.492499202</v>
      </c>
      <c r="Z157" s="221"/>
      <c r="AA157" s="225">
        <f t="shared" si="39"/>
        <v>0</v>
      </c>
      <c r="AB157" s="221"/>
      <c r="AC157" s="223">
        <f t="shared" si="35"/>
        <v>0.58195852858529229</v>
      </c>
      <c r="AD157" s="223">
        <f t="shared" si="35"/>
        <v>0.41804147141470765</v>
      </c>
      <c r="AG157" s="23"/>
      <c r="AH157" s="17"/>
      <c r="AM157" s="23"/>
      <c r="AN157" s="235"/>
    </row>
    <row r="158" spans="1:43" x14ac:dyDescent="0.25">
      <c r="A158" s="236">
        <v>2019</v>
      </c>
      <c r="B158" s="237">
        <v>9</v>
      </c>
      <c r="C158" s="240">
        <v>6230723.9630563827</v>
      </c>
      <c r="D158" s="240">
        <v>4566713.7836913532</v>
      </c>
      <c r="E158" s="241">
        <v>283080.29738831264</v>
      </c>
      <c r="F158" s="240">
        <v>42492.76958906855</v>
      </c>
      <c r="G158" s="240">
        <v>2053.7807264096814</v>
      </c>
      <c r="H158" s="240">
        <v>8090.4809495192312</v>
      </c>
      <c r="I158" s="240">
        <v>573929.59986585099</v>
      </c>
      <c r="J158" s="240">
        <f>SUM(C158:I158)</f>
        <v>11707084.675266899</v>
      </c>
      <c r="K158" s="221">
        <f t="shared" si="37"/>
        <v>10797437.746747736</v>
      </c>
      <c r="L158" s="221">
        <v>10923850.638198093</v>
      </c>
      <c r="M158" s="225">
        <f t="shared" si="38"/>
        <v>783234.03706880659</v>
      </c>
      <c r="N158" s="221">
        <v>11099342.819317812</v>
      </c>
      <c r="O158" s="23"/>
      <c r="P158" s="222">
        <f t="shared" si="29"/>
        <v>2019</v>
      </c>
      <c r="Q158" s="222">
        <f t="shared" si="29"/>
        <v>9</v>
      </c>
      <c r="R158" s="221">
        <f>+C158-($M158*AC158)</f>
        <v>5778754.2274664808</v>
      </c>
      <c r="S158" s="221">
        <f t="shared" si="30"/>
        <v>4235449.4822124485</v>
      </c>
      <c r="T158" s="225">
        <f t="shared" si="40"/>
        <v>283080.29738831264</v>
      </c>
      <c r="U158" s="225">
        <f t="shared" si="40"/>
        <v>42492.76958906855</v>
      </c>
      <c r="V158" s="225">
        <f t="shared" si="40"/>
        <v>2053.7807264096814</v>
      </c>
      <c r="W158" s="225">
        <f t="shared" si="40"/>
        <v>8090.4809495192312</v>
      </c>
      <c r="X158" s="225">
        <f t="shared" si="40"/>
        <v>573929.59986585099</v>
      </c>
      <c r="Y158" s="225">
        <f t="shared" si="28"/>
        <v>10923850.638198093</v>
      </c>
      <c r="Z158" s="221"/>
      <c r="AA158" s="225">
        <f t="shared" si="39"/>
        <v>0</v>
      </c>
      <c r="AB158" s="221"/>
      <c r="AC158" s="223">
        <f t="shared" si="35"/>
        <v>0.57705578945644953</v>
      </c>
      <c r="AD158" s="223">
        <f t="shared" si="35"/>
        <v>0.42294421054355041</v>
      </c>
      <c r="AG158" s="23"/>
      <c r="AH158" s="17"/>
      <c r="AM158" s="23"/>
      <c r="AN158" s="235"/>
    </row>
    <row r="159" spans="1:43" x14ac:dyDescent="0.25">
      <c r="A159" s="236">
        <v>2019</v>
      </c>
      <c r="B159" s="237">
        <v>10</v>
      </c>
      <c r="C159" s="240">
        <v>5623013.3684037542</v>
      </c>
      <c r="D159" s="240">
        <v>4351047.9392898818</v>
      </c>
      <c r="E159" s="241">
        <v>282210.08852688654</v>
      </c>
      <c r="F159" s="240">
        <v>39526.310213336896</v>
      </c>
      <c r="G159" s="240">
        <v>1967.406099657934</v>
      </c>
      <c r="H159" s="240">
        <v>8009.707550480769</v>
      </c>
      <c r="I159" s="240">
        <v>550656.03757818602</v>
      </c>
      <c r="J159" s="240">
        <f t="shared" si="36"/>
        <v>10856430.857662184</v>
      </c>
      <c r="K159" s="221">
        <f t="shared" si="37"/>
        <v>9974061.307693636</v>
      </c>
      <c r="L159" s="221">
        <v>10101519.782069741</v>
      </c>
      <c r="M159" s="225">
        <f t="shared" si="38"/>
        <v>754911.07559244335</v>
      </c>
      <c r="N159" s="221">
        <v>10419902.568966189</v>
      </c>
      <c r="O159" s="23"/>
      <c r="P159" s="222">
        <f t="shared" si="29"/>
        <v>2019</v>
      </c>
      <c r="Q159" s="222">
        <f t="shared" si="29"/>
        <v>10</v>
      </c>
      <c r="R159" s="221">
        <f t="shared" si="33"/>
        <v>5197421.9328730721</v>
      </c>
      <c r="S159" s="221">
        <f t="shared" si="30"/>
        <v>4021728.2992281206</v>
      </c>
      <c r="T159" s="225">
        <f t="shared" si="40"/>
        <v>282210.08852688654</v>
      </c>
      <c r="U159" s="225">
        <f t="shared" si="40"/>
        <v>39526.310213336896</v>
      </c>
      <c r="V159" s="225">
        <f t="shared" si="40"/>
        <v>1967.406099657934</v>
      </c>
      <c r="W159" s="225">
        <f t="shared" si="40"/>
        <v>8009.707550480769</v>
      </c>
      <c r="X159" s="225">
        <f t="shared" si="40"/>
        <v>550656.03757818602</v>
      </c>
      <c r="Y159" s="225">
        <f t="shared" si="28"/>
        <v>10101519.782069741</v>
      </c>
      <c r="Z159" s="221"/>
      <c r="AA159" s="225">
        <f t="shared" si="39"/>
        <v>0</v>
      </c>
      <c r="AB159" s="221"/>
      <c r="AC159" s="223">
        <f t="shared" si="35"/>
        <v>0.56376366606713779</v>
      </c>
      <c r="AD159" s="223">
        <f t="shared" si="35"/>
        <v>0.43623633393286226</v>
      </c>
      <c r="AG159" s="23"/>
      <c r="AH159" s="17"/>
      <c r="AM159" s="23"/>
      <c r="AN159" s="235"/>
    </row>
    <row r="160" spans="1:43" x14ac:dyDescent="0.25">
      <c r="A160" s="236">
        <v>2019</v>
      </c>
      <c r="B160" s="237">
        <v>11</v>
      </c>
      <c r="C160" s="240">
        <v>4674922.4881877229</v>
      </c>
      <c r="D160" s="240">
        <v>4031551.5701017855</v>
      </c>
      <c r="E160" s="241">
        <v>280793.29438858695</v>
      </c>
      <c r="F160" s="240">
        <v>39017.245249342806</v>
      </c>
      <c r="G160" s="240">
        <v>1925.2863001963776</v>
      </c>
      <c r="H160" s="240">
        <v>7265.4039999999995</v>
      </c>
      <c r="I160" s="240">
        <v>508025.07436687121</v>
      </c>
      <c r="J160" s="240">
        <f t="shared" si="36"/>
        <v>9543500.3625945058</v>
      </c>
      <c r="K160" s="221">
        <f t="shared" si="37"/>
        <v>8706474.0582895093</v>
      </c>
      <c r="L160" s="221">
        <v>8842769.7052607872</v>
      </c>
      <c r="M160" s="225">
        <f>+J160-L160</f>
        <v>700730.65733371861</v>
      </c>
      <c r="N160" s="221">
        <v>8681518.2553706579</v>
      </c>
      <c r="O160" s="23"/>
      <c r="P160" s="222">
        <f t="shared" si="29"/>
        <v>2019</v>
      </c>
      <c r="Q160" s="222">
        <f t="shared" si="29"/>
        <v>11</v>
      </c>
      <c r="R160" s="221">
        <f t="shared" si="33"/>
        <v>4298666.6714012492</v>
      </c>
      <c r="S160" s="221">
        <f t="shared" si="30"/>
        <v>3707076.7295545409</v>
      </c>
      <c r="T160" s="225">
        <f t="shared" si="40"/>
        <v>280793.29438858695</v>
      </c>
      <c r="U160" s="225">
        <f t="shared" si="40"/>
        <v>39017.245249342806</v>
      </c>
      <c r="V160" s="225">
        <f t="shared" si="40"/>
        <v>1925.2863001963776</v>
      </c>
      <c r="W160" s="225">
        <f t="shared" si="40"/>
        <v>7265.4039999999995</v>
      </c>
      <c r="X160" s="225">
        <f t="shared" si="40"/>
        <v>508025.07436687121</v>
      </c>
      <c r="Y160" s="225">
        <f t="shared" si="28"/>
        <v>8842769.7052607872</v>
      </c>
      <c r="Z160" s="221"/>
      <c r="AA160" s="225">
        <f t="shared" si="39"/>
        <v>0</v>
      </c>
      <c r="AB160" s="221"/>
      <c r="AC160" s="223">
        <f t="shared" si="35"/>
        <v>0.53694784557896758</v>
      </c>
      <c r="AD160" s="223">
        <f t="shared" si="35"/>
        <v>0.46305215442103226</v>
      </c>
      <c r="AG160" s="23"/>
      <c r="AH160" s="17"/>
      <c r="AM160" s="23"/>
      <c r="AN160" s="235"/>
    </row>
    <row r="161" spans="1:43" x14ac:dyDescent="0.25">
      <c r="A161" s="236">
        <v>2019</v>
      </c>
      <c r="B161" s="237">
        <v>12</v>
      </c>
      <c r="C161" s="240">
        <v>4218135.1126465732</v>
      </c>
      <c r="D161" s="240">
        <v>3842133.2789254035</v>
      </c>
      <c r="E161" s="241">
        <v>280701.54614868358</v>
      </c>
      <c r="F161" s="240">
        <v>45295.964636707875</v>
      </c>
      <c r="G161" s="240">
        <v>1825.9846163798175</v>
      </c>
      <c r="H161" s="240">
        <v>6924.7937500000007</v>
      </c>
      <c r="I161" s="240">
        <v>421154.29243450472</v>
      </c>
      <c r="J161" s="240">
        <f t="shared" si="36"/>
        <v>8816170.9731582515</v>
      </c>
      <c r="K161" s="221">
        <f t="shared" si="37"/>
        <v>8060268.3915719762</v>
      </c>
      <c r="L161" s="221">
        <v>8665704.4833997972</v>
      </c>
      <c r="M161" s="225">
        <f t="shared" si="38"/>
        <v>150466.48975845426</v>
      </c>
      <c r="N161" s="221">
        <v>8900710.5370925292</v>
      </c>
      <c r="O161" s="23"/>
      <c r="P161" s="222">
        <f t="shared" si="29"/>
        <v>2019</v>
      </c>
      <c r="Q161" s="222">
        <f t="shared" si="29"/>
        <v>12</v>
      </c>
      <c r="R161" s="221">
        <f t="shared" si="33"/>
        <v>4139392.3273082515</v>
      </c>
      <c r="S161" s="221">
        <f t="shared" si="30"/>
        <v>3770409.5745052709</v>
      </c>
      <c r="T161" s="225">
        <f t="shared" si="40"/>
        <v>280701.54614868358</v>
      </c>
      <c r="U161" s="225">
        <f t="shared" si="40"/>
        <v>45295.964636707875</v>
      </c>
      <c r="V161" s="225">
        <f t="shared" si="40"/>
        <v>1825.9846163798175</v>
      </c>
      <c r="W161" s="225">
        <f t="shared" si="40"/>
        <v>6924.7937500000007</v>
      </c>
      <c r="X161" s="225">
        <f t="shared" si="40"/>
        <v>421154.29243450472</v>
      </c>
      <c r="Y161" s="225">
        <f t="shared" si="28"/>
        <v>8665704.4833997991</v>
      </c>
      <c r="Z161" s="221"/>
      <c r="AA161" s="225">
        <f t="shared" si="39"/>
        <v>0</v>
      </c>
      <c r="AB161" s="221"/>
      <c r="AC161" s="223">
        <f t="shared" si="35"/>
        <v>0.52332439910526596</v>
      </c>
      <c r="AD161" s="223">
        <f t="shared" si="35"/>
        <v>0.4766756008947341</v>
      </c>
      <c r="AG161" s="23"/>
      <c r="AH161" s="17"/>
      <c r="AI161" s="17"/>
      <c r="AM161" s="23"/>
      <c r="AN161" s="235"/>
      <c r="AO161" s="235"/>
      <c r="AP161" s="235"/>
      <c r="AQ161" s="235"/>
    </row>
    <row r="162" spans="1:43" x14ac:dyDescent="0.25">
      <c r="A162" s="236">
        <v>2020</v>
      </c>
      <c r="B162" s="237">
        <v>1</v>
      </c>
      <c r="C162" s="240">
        <v>4427842.7994885826</v>
      </c>
      <c r="D162" s="240">
        <v>3734708.8118780954</v>
      </c>
      <c r="E162" s="241">
        <v>281531.5050111172</v>
      </c>
      <c r="F162" s="240">
        <v>45339.967012825138</v>
      </c>
      <c r="G162" s="240">
        <v>1654.1610570276798</v>
      </c>
      <c r="H162" s="240">
        <v>7734.4640624999993</v>
      </c>
      <c r="I162" s="240">
        <v>372250.75886474136</v>
      </c>
      <c r="J162" s="240">
        <f t="shared" si="36"/>
        <v>8871062.4673748892</v>
      </c>
      <c r="K162" s="221">
        <f t="shared" si="37"/>
        <v>8162551.611366678</v>
      </c>
      <c r="L162" s="221">
        <v>9135654.7504338659</v>
      </c>
      <c r="M162" s="225">
        <f>+J162-L162</f>
        <v>-264592.28305897675</v>
      </c>
      <c r="N162" s="221">
        <v>9016209.2198111173</v>
      </c>
      <c r="O162" s="23"/>
      <c r="P162" s="222">
        <f t="shared" si="29"/>
        <v>2020</v>
      </c>
      <c r="Q162" s="222">
        <f t="shared" si="29"/>
        <v>1</v>
      </c>
      <c r="R162" s="221">
        <f>+C162-($M162*AC162)</f>
        <v>4571373.0448240573</v>
      </c>
      <c r="S162" s="221">
        <f t="shared" si="30"/>
        <v>3855770.8496015971</v>
      </c>
      <c r="T162" s="225">
        <f t="shared" si="40"/>
        <v>281531.5050111172</v>
      </c>
      <c r="U162" s="225">
        <f t="shared" si="40"/>
        <v>45339.967012825138</v>
      </c>
      <c r="V162" s="225">
        <f t="shared" si="40"/>
        <v>1654.1610570276798</v>
      </c>
      <c r="W162" s="225">
        <f t="shared" si="40"/>
        <v>7734.4640624999993</v>
      </c>
      <c r="X162" s="225">
        <f t="shared" si="40"/>
        <v>372250.75886474136</v>
      </c>
      <c r="Y162" s="225">
        <f t="shared" si="28"/>
        <v>9135654.7504338659</v>
      </c>
      <c r="Z162" s="221"/>
      <c r="AA162" s="225">
        <f>+Y162-L162</f>
        <v>0</v>
      </c>
      <c r="AB162" s="221"/>
      <c r="AC162" s="223">
        <f t="shared" si="35"/>
        <v>0.54245816875725905</v>
      </c>
      <c r="AD162" s="223">
        <f t="shared" si="35"/>
        <v>0.45754183124274089</v>
      </c>
      <c r="AG162" s="23"/>
      <c r="AH162" s="17"/>
      <c r="AM162" s="16"/>
      <c r="AN162" s="235"/>
    </row>
    <row r="163" spans="1:43" x14ac:dyDescent="0.25">
      <c r="A163" s="236">
        <v>2020</v>
      </c>
      <c r="B163" s="237">
        <v>2</v>
      </c>
      <c r="C163" s="240">
        <v>4361837.8032682352</v>
      </c>
      <c r="D163" s="240">
        <v>3695728.7738258336</v>
      </c>
      <c r="E163" s="241">
        <v>280945.01479683275</v>
      </c>
      <c r="F163" s="240">
        <v>41925.873701336131</v>
      </c>
      <c r="G163" s="240">
        <v>1718.809045399767</v>
      </c>
      <c r="H163" s="240">
        <v>7056.8859374999993</v>
      </c>
      <c r="I163" s="240">
        <v>429405.43617534538</v>
      </c>
      <c r="J163" s="240">
        <f t="shared" si="36"/>
        <v>8818618.5967504811</v>
      </c>
      <c r="K163" s="221">
        <f t="shared" si="37"/>
        <v>8057566.5770940688</v>
      </c>
      <c r="L163" s="221">
        <v>8345847.8176373886</v>
      </c>
      <c r="M163" s="225">
        <f t="shared" si="38"/>
        <v>472770.77911309246</v>
      </c>
      <c r="N163" s="221">
        <v>8363012.3992034607</v>
      </c>
      <c r="O163" s="23"/>
      <c r="P163" s="222">
        <f t="shared" si="29"/>
        <v>2020</v>
      </c>
      <c r="Q163" s="222">
        <f t="shared" si="29"/>
        <v>2</v>
      </c>
      <c r="R163" s="221">
        <f t="shared" si="33"/>
        <v>4105910.7269126624</v>
      </c>
      <c r="S163" s="221">
        <f t="shared" si="30"/>
        <v>3478885.0710683139</v>
      </c>
      <c r="T163" s="225">
        <f t="shared" si="40"/>
        <v>280945.01479683275</v>
      </c>
      <c r="U163" s="225">
        <f t="shared" si="40"/>
        <v>41925.873701336131</v>
      </c>
      <c r="V163" s="225">
        <f t="shared" si="40"/>
        <v>1718.809045399767</v>
      </c>
      <c r="W163" s="225">
        <f t="shared" si="40"/>
        <v>7056.8859374999993</v>
      </c>
      <c r="X163" s="225">
        <f t="shared" si="40"/>
        <v>429405.43617534538</v>
      </c>
      <c r="Y163" s="225">
        <f t="shared" si="28"/>
        <v>8345847.8176373895</v>
      </c>
      <c r="Z163" s="221"/>
      <c r="AA163" s="225">
        <f t="shared" si="39"/>
        <v>0</v>
      </c>
      <c r="AB163" s="221"/>
      <c r="AC163" s="223">
        <f t="shared" si="35"/>
        <v>0.54133437949715524</v>
      </c>
      <c r="AD163" s="223">
        <f t="shared" si="35"/>
        <v>0.45866562050284471</v>
      </c>
      <c r="AG163" s="23"/>
      <c r="AH163" s="17"/>
      <c r="AM163" s="16"/>
      <c r="AN163" s="235"/>
    </row>
    <row r="164" spans="1:43" x14ac:dyDescent="0.25">
      <c r="A164" s="236">
        <v>2020</v>
      </c>
      <c r="B164" s="237">
        <v>3</v>
      </c>
      <c r="C164" s="240">
        <v>4244317.6879234966</v>
      </c>
      <c r="D164" s="240">
        <v>3764824.1765390742</v>
      </c>
      <c r="E164" s="241">
        <v>281615.89330415783</v>
      </c>
      <c r="F164" s="240">
        <v>41983.73602336074</v>
      </c>
      <c r="G164" s="240">
        <v>1928.7162138121168</v>
      </c>
      <c r="H164" s="240">
        <v>6638.6250000000009</v>
      </c>
      <c r="I164" s="240">
        <v>429816.1297078908</v>
      </c>
      <c r="J164" s="240">
        <f t="shared" si="36"/>
        <v>8771124.9647117928</v>
      </c>
      <c r="K164" s="221">
        <f t="shared" si="37"/>
        <v>8009141.8644625712</v>
      </c>
      <c r="L164" s="221">
        <v>8341104.9516929034</v>
      </c>
      <c r="M164" s="225">
        <f t="shared" si="38"/>
        <v>430020.01301888935</v>
      </c>
      <c r="N164" s="221">
        <v>9188430.1405205373</v>
      </c>
      <c r="O164" s="23"/>
      <c r="P164" s="222">
        <f t="shared" si="29"/>
        <v>2020</v>
      </c>
      <c r="Q164" s="222">
        <f t="shared" si="29"/>
        <v>3</v>
      </c>
      <c r="R164" s="221">
        <f t="shared" si="33"/>
        <v>4016435.4031164921</v>
      </c>
      <c r="S164" s="221">
        <f t="shared" si="30"/>
        <v>3562686.4483271893</v>
      </c>
      <c r="T164" s="225">
        <f t="shared" si="40"/>
        <v>281615.89330415783</v>
      </c>
      <c r="U164" s="225">
        <f t="shared" si="40"/>
        <v>41983.73602336074</v>
      </c>
      <c r="V164" s="225">
        <f t="shared" si="40"/>
        <v>1928.7162138121168</v>
      </c>
      <c r="W164" s="225">
        <f t="shared" si="40"/>
        <v>6638.6250000000009</v>
      </c>
      <c r="X164" s="225">
        <f t="shared" si="40"/>
        <v>429816.1297078908</v>
      </c>
      <c r="Y164" s="225">
        <f t="shared" si="28"/>
        <v>8341104.9516929034</v>
      </c>
      <c r="Z164" s="221"/>
      <c r="AA164" s="225">
        <f t="shared" si="39"/>
        <v>0</v>
      </c>
      <c r="AB164" s="221"/>
      <c r="AC164" s="223">
        <f t="shared" si="35"/>
        <v>0.52993413773278175</v>
      </c>
      <c r="AD164" s="223">
        <f t="shared" si="35"/>
        <v>0.47006586226721819</v>
      </c>
      <c r="AG164" s="23"/>
      <c r="AH164" s="17"/>
      <c r="AM164" s="16"/>
      <c r="AN164" s="235"/>
    </row>
    <row r="165" spans="1:43" x14ac:dyDescent="0.25">
      <c r="A165" s="236">
        <v>2020</v>
      </c>
      <c r="B165" s="237">
        <v>4</v>
      </c>
      <c r="C165" s="240">
        <v>4401930.7805558946</v>
      </c>
      <c r="D165" s="240">
        <v>3904195.3242090014</v>
      </c>
      <c r="E165" s="241">
        <v>282461.27062378876</v>
      </c>
      <c r="F165" s="240">
        <v>43997.842452712801</v>
      </c>
      <c r="G165" s="240">
        <v>1903.1583325098879</v>
      </c>
      <c r="H165" s="240">
        <v>7704.8453125000015</v>
      </c>
      <c r="I165" s="240">
        <v>517675.77330239775</v>
      </c>
      <c r="J165" s="240">
        <f t="shared" si="36"/>
        <v>9159868.994788805</v>
      </c>
      <c r="K165" s="221">
        <f t="shared" si="37"/>
        <v>8306126.1047648955</v>
      </c>
      <c r="L165" s="221">
        <v>8556179.2346873041</v>
      </c>
      <c r="M165" s="225">
        <f t="shared" si="38"/>
        <v>603689.7601015009</v>
      </c>
      <c r="N165" s="221">
        <v>9473915.7985130083</v>
      </c>
      <c r="O165" s="23"/>
      <c r="P165" s="222">
        <f t="shared" si="29"/>
        <v>2020</v>
      </c>
      <c r="Q165" s="222">
        <f t="shared" si="29"/>
        <v>4</v>
      </c>
      <c r="R165" s="221">
        <f t="shared" si="33"/>
        <v>4081998.178596871</v>
      </c>
      <c r="S165" s="221">
        <f t="shared" si="30"/>
        <v>3620438.1660665236</v>
      </c>
      <c r="T165" s="225">
        <f t="shared" si="40"/>
        <v>282461.27062378876</v>
      </c>
      <c r="U165" s="225">
        <f t="shared" si="40"/>
        <v>43997.842452712801</v>
      </c>
      <c r="V165" s="225">
        <f t="shared" si="40"/>
        <v>1903.1583325098879</v>
      </c>
      <c r="W165" s="225">
        <f t="shared" si="40"/>
        <v>7704.8453125000015</v>
      </c>
      <c r="X165" s="225">
        <f t="shared" si="40"/>
        <v>517675.77330239775</v>
      </c>
      <c r="Y165" s="225">
        <f t="shared" si="28"/>
        <v>8556179.2346873041</v>
      </c>
      <c r="Z165" s="221"/>
      <c r="AA165" s="225">
        <f t="shared" si="39"/>
        <v>0</v>
      </c>
      <c r="AB165" s="221"/>
      <c r="AC165" s="223">
        <f t="shared" si="35"/>
        <v>0.52996194917275352</v>
      </c>
      <c r="AD165" s="223">
        <f t="shared" si="35"/>
        <v>0.47003805082724653</v>
      </c>
      <c r="AG165" s="23"/>
      <c r="AH165" s="17"/>
      <c r="AM165" s="16"/>
      <c r="AN165" s="235"/>
    </row>
    <row r="166" spans="1:43" x14ac:dyDescent="0.25">
      <c r="A166" s="236">
        <v>2020</v>
      </c>
      <c r="B166" s="237">
        <v>5</v>
      </c>
      <c r="C166" s="240">
        <v>4947734.6625769706</v>
      </c>
      <c r="D166" s="240">
        <v>4133649.9509747899</v>
      </c>
      <c r="E166" s="241">
        <v>283973.09122106974</v>
      </c>
      <c r="F166" s="240">
        <v>43735.180803915209</v>
      </c>
      <c r="G166" s="240">
        <v>2145.9758387990887</v>
      </c>
      <c r="H166" s="240">
        <v>7837.7687500000002</v>
      </c>
      <c r="I166" s="240">
        <v>566889.92418177903</v>
      </c>
      <c r="J166" s="240">
        <f t="shared" si="36"/>
        <v>9985966.5543473251</v>
      </c>
      <c r="K166" s="221">
        <f t="shared" si="37"/>
        <v>9081384.6135517601</v>
      </c>
      <c r="L166" s="221">
        <v>9632444.8587720692</v>
      </c>
      <c r="M166" s="225">
        <f t="shared" si="38"/>
        <v>353521.6955752559</v>
      </c>
      <c r="N166" s="221">
        <v>10738660.767993974</v>
      </c>
      <c r="O166" s="23"/>
      <c r="P166" s="222">
        <f t="shared" si="29"/>
        <v>2020</v>
      </c>
      <c r="Q166" s="222">
        <f t="shared" si="29"/>
        <v>5</v>
      </c>
      <c r="R166" s="221">
        <f>+C166-($M166*AC166)</f>
        <v>4755128.4002499105</v>
      </c>
      <c r="S166" s="221">
        <f t="shared" si="30"/>
        <v>3972734.5177265941</v>
      </c>
      <c r="T166" s="225">
        <f t="shared" si="40"/>
        <v>283973.09122106974</v>
      </c>
      <c r="U166" s="225">
        <f t="shared" si="40"/>
        <v>43735.180803915209</v>
      </c>
      <c r="V166" s="225">
        <f t="shared" si="40"/>
        <v>2145.9758387990887</v>
      </c>
      <c r="W166" s="225">
        <f t="shared" si="40"/>
        <v>7837.7687500000002</v>
      </c>
      <c r="X166" s="225">
        <f t="shared" si="40"/>
        <v>566889.92418177903</v>
      </c>
      <c r="Y166" s="225">
        <f t="shared" ref="Y166:Y229" si="41">SUM(R166:X166)</f>
        <v>9632444.8587720692</v>
      </c>
      <c r="Z166" s="221"/>
      <c r="AA166" s="225">
        <f t="shared" si="39"/>
        <v>0</v>
      </c>
      <c r="AB166" s="221"/>
      <c r="AC166" s="223">
        <f t="shared" si="35"/>
        <v>0.54482161841198518</v>
      </c>
      <c r="AD166" s="223">
        <f t="shared" si="35"/>
        <v>0.45517838158801488</v>
      </c>
      <c r="AG166" s="23"/>
      <c r="AH166" s="17"/>
      <c r="AM166" s="16"/>
      <c r="AN166" s="235"/>
    </row>
    <row r="167" spans="1:43" x14ac:dyDescent="0.25">
      <c r="A167" s="236">
        <v>2020</v>
      </c>
      <c r="B167" s="237">
        <v>6</v>
      </c>
      <c r="C167" s="240">
        <v>5700343.6627674559</v>
      </c>
      <c r="D167" s="240">
        <v>4390293.1666312497</v>
      </c>
      <c r="E167" s="241">
        <v>285164.72235039453</v>
      </c>
      <c r="F167" s="240">
        <v>40784.189790797565</v>
      </c>
      <c r="G167" s="240">
        <v>2009.9561710885955</v>
      </c>
      <c r="H167" s="240">
        <v>7717.5218749999995</v>
      </c>
      <c r="I167" s="240">
        <v>568451.64938284352</v>
      </c>
      <c r="J167" s="240">
        <f t="shared" si="36"/>
        <v>10994764.86896883</v>
      </c>
      <c r="K167" s="221">
        <f t="shared" si="37"/>
        <v>10090636.829398707</v>
      </c>
      <c r="L167" s="221">
        <v>10489970.985721713</v>
      </c>
      <c r="M167" s="225">
        <f t="shared" si="38"/>
        <v>504793.88324711658</v>
      </c>
      <c r="N167" s="221">
        <v>11221913.331703998</v>
      </c>
      <c r="O167" s="23"/>
      <c r="P167" s="222">
        <f t="shared" ref="P167:Q230" si="42">A167</f>
        <v>2020</v>
      </c>
      <c r="Q167" s="222">
        <f t="shared" si="42"/>
        <v>6</v>
      </c>
      <c r="R167" s="221">
        <f>+C167-($M167*AC167)</f>
        <v>5415178.4485177482</v>
      </c>
      <c r="S167" s="221">
        <f t="shared" si="30"/>
        <v>4170664.4976338414</v>
      </c>
      <c r="T167" s="225">
        <f t="shared" si="40"/>
        <v>285164.72235039453</v>
      </c>
      <c r="U167" s="225">
        <f t="shared" si="40"/>
        <v>40784.189790797565</v>
      </c>
      <c r="V167" s="225">
        <f t="shared" si="40"/>
        <v>2009.9561710885955</v>
      </c>
      <c r="W167" s="225">
        <f t="shared" si="40"/>
        <v>7717.5218749999995</v>
      </c>
      <c r="X167" s="225">
        <f t="shared" si="40"/>
        <v>568451.64938284352</v>
      </c>
      <c r="Y167" s="225">
        <f t="shared" si="41"/>
        <v>10489970.985721713</v>
      </c>
      <c r="Z167" s="221"/>
      <c r="AA167" s="225">
        <f t="shared" si="39"/>
        <v>0</v>
      </c>
      <c r="AB167" s="221"/>
      <c r="AC167" s="223">
        <f t="shared" si="35"/>
        <v>0.56491416341134293</v>
      </c>
      <c r="AD167" s="223">
        <f t="shared" si="35"/>
        <v>0.43508583658865702</v>
      </c>
      <c r="AG167" s="23"/>
      <c r="AH167" s="17"/>
      <c r="AM167" s="16"/>
      <c r="AN167" s="235"/>
    </row>
    <row r="168" spans="1:43" x14ac:dyDescent="0.25">
      <c r="A168" s="236">
        <v>2020</v>
      </c>
      <c r="B168" s="237">
        <v>7</v>
      </c>
      <c r="C168" s="240">
        <v>6268128.174336697</v>
      </c>
      <c r="D168" s="240">
        <v>4588066.1297740554</v>
      </c>
      <c r="E168" s="241">
        <v>286139.32627526746</v>
      </c>
      <c r="F168" s="240">
        <v>42368.020729851822</v>
      </c>
      <c r="G168" s="240">
        <v>1911.6442631841971</v>
      </c>
      <c r="H168" s="240">
        <v>8109.331295673077</v>
      </c>
      <c r="I168" s="240">
        <v>590009.03808444389</v>
      </c>
      <c r="J168" s="240">
        <f t="shared" si="36"/>
        <v>11784731.66475917</v>
      </c>
      <c r="K168" s="221">
        <f t="shared" si="37"/>
        <v>10856194.304110752</v>
      </c>
      <c r="L168" s="221">
        <v>11126119.114368156</v>
      </c>
      <c r="M168" s="225">
        <f t="shared" si="38"/>
        <v>658612.55039101467</v>
      </c>
      <c r="N168" s="221">
        <v>11974215.79791737</v>
      </c>
      <c r="O168" s="23"/>
      <c r="P168" s="222">
        <f t="shared" si="42"/>
        <v>2020</v>
      </c>
      <c r="Q168" s="222">
        <f t="shared" si="42"/>
        <v>7</v>
      </c>
      <c r="R168" s="221">
        <f t="shared" ref="R168:S231" si="43">+C168-($M168*AC168)</f>
        <v>5887859.7517722193</v>
      </c>
      <c r="S168" s="221">
        <f t="shared" si="30"/>
        <v>4309722.0019475184</v>
      </c>
      <c r="T168" s="225">
        <f t="shared" si="40"/>
        <v>286139.32627526746</v>
      </c>
      <c r="U168" s="225">
        <f t="shared" si="40"/>
        <v>42368.020729851822</v>
      </c>
      <c r="V168" s="225">
        <f t="shared" si="40"/>
        <v>1911.6442631841971</v>
      </c>
      <c r="W168" s="225">
        <f t="shared" si="40"/>
        <v>8109.331295673077</v>
      </c>
      <c r="X168" s="225">
        <f t="shared" si="40"/>
        <v>590009.03808444389</v>
      </c>
      <c r="Y168" s="225">
        <f t="shared" si="41"/>
        <v>11126119.114368156</v>
      </c>
      <c r="Z168" s="221"/>
      <c r="AA168" s="225">
        <f t="shared" si="39"/>
        <v>0</v>
      </c>
      <c r="AB168" s="221"/>
      <c r="AC168" s="223">
        <f t="shared" si="35"/>
        <v>0.57737803863396575</v>
      </c>
      <c r="AD168" s="223">
        <f t="shared" si="35"/>
        <v>0.42262196136603425</v>
      </c>
      <c r="AG168" s="23"/>
      <c r="AH168" s="17"/>
      <c r="AM168" s="16"/>
      <c r="AN168" s="235"/>
    </row>
    <row r="169" spans="1:43" x14ac:dyDescent="0.25">
      <c r="A169" s="236">
        <v>2020</v>
      </c>
      <c r="B169" s="237">
        <v>8</v>
      </c>
      <c r="C169" s="240">
        <v>6544260.0617977502</v>
      </c>
      <c r="D169" s="240">
        <v>4685359.7726990776</v>
      </c>
      <c r="E169" s="241">
        <v>286472.24476750201</v>
      </c>
      <c r="F169" s="240">
        <v>49481.337791580692</v>
      </c>
      <c r="G169" s="240">
        <v>1895.3986330122207</v>
      </c>
      <c r="H169" s="240">
        <v>8147.476472355771</v>
      </c>
      <c r="I169" s="240">
        <v>602836.73905843718</v>
      </c>
      <c r="J169" s="240">
        <f t="shared" si="36"/>
        <v>12178453.031219715</v>
      </c>
      <c r="K169" s="221">
        <f t="shared" si="37"/>
        <v>11229619.834496828</v>
      </c>
      <c r="L169" s="221">
        <v>11274266.308747616</v>
      </c>
      <c r="M169" s="225">
        <f t="shared" si="38"/>
        <v>904186.72247209959</v>
      </c>
      <c r="N169" s="221">
        <v>12139256.225166311</v>
      </c>
      <c r="O169" s="23"/>
      <c r="P169" s="222">
        <f t="shared" si="42"/>
        <v>2020</v>
      </c>
      <c r="Q169" s="222">
        <f t="shared" si="42"/>
        <v>8</v>
      </c>
      <c r="R169" s="221">
        <f t="shared" si="43"/>
        <v>6017329.2178786602</v>
      </c>
      <c r="S169" s="221">
        <f t="shared" si="30"/>
        <v>4308103.894146068</v>
      </c>
      <c r="T169" s="225">
        <f t="shared" si="40"/>
        <v>286472.24476750201</v>
      </c>
      <c r="U169" s="225">
        <f t="shared" si="40"/>
        <v>49481.337791580692</v>
      </c>
      <c r="V169" s="225">
        <f t="shared" si="40"/>
        <v>1895.3986330122207</v>
      </c>
      <c r="W169" s="225">
        <f t="shared" si="40"/>
        <v>8147.476472355771</v>
      </c>
      <c r="X169" s="225">
        <f t="shared" si="40"/>
        <v>602836.73905843718</v>
      </c>
      <c r="Y169" s="225">
        <f t="shared" si="41"/>
        <v>11274266.308747616</v>
      </c>
      <c r="Z169" s="221"/>
      <c r="AA169" s="225">
        <f t="shared" si="39"/>
        <v>0</v>
      </c>
      <c r="AB169" s="221"/>
      <c r="AC169" s="223">
        <f t="shared" si="35"/>
        <v>0.58276773018567485</v>
      </c>
      <c r="AD169" s="223">
        <f t="shared" si="35"/>
        <v>0.41723226981432515</v>
      </c>
      <c r="AG169" s="23"/>
      <c r="AH169" s="17"/>
      <c r="AM169" s="16"/>
      <c r="AN169" s="235"/>
    </row>
    <row r="170" spans="1:43" x14ac:dyDescent="0.25">
      <c r="A170" s="236">
        <v>2020</v>
      </c>
      <c r="B170" s="237">
        <v>9</v>
      </c>
      <c r="C170" s="240">
        <v>6339183.1588630592</v>
      </c>
      <c r="D170" s="240">
        <v>4626907.6776520545</v>
      </c>
      <c r="E170" s="241">
        <v>286065.1507129987</v>
      </c>
      <c r="F170" s="240">
        <v>43340.079478467356</v>
      </c>
      <c r="G170" s="240">
        <v>2056.2479705012815</v>
      </c>
      <c r="H170" s="240">
        <v>8085.9681790865397</v>
      </c>
      <c r="I170" s="240">
        <v>580856.70829469804</v>
      </c>
      <c r="J170" s="240">
        <f t="shared" si="36"/>
        <v>11886494.991150863</v>
      </c>
      <c r="K170" s="221">
        <f t="shared" si="37"/>
        <v>10966090.836515114</v>
      </c>
      <c r="L170" s="221">
        <v>11014884.040153585</v>
      </c>
      <c r="M170" s="225">
        <f t="shared" si="38"/>
        <v>871610.95099727809</v>
      </c>
      <c r="N170" s="221">
        <v>11192684.909358686</v>
      </c>
      <c r="O170" s="23"/>
      <c r="P170" s="222">
        <f t="shared" si="42"/>
        <v>2020</v>
      </c>
      <c r="Q170" s="222">
        <f t="shared" si="42"/>
        <v>9</v>
      </c>
      <c r="R170" s="221">
        <f t="shared" si="43"/>
        <v>5835329.8218795378</v>
      </c>
      <c r="S170" s="221">
        <f t="shared" si="43"/>
        <v>4259150.0636382978</v>
      </c>
      <c r="T170" s="225">
        <f t="shared" si="40"/>
        <v>286065.1507129987</v>
      </c>
      <c r="U170" s="225">
        <f t="shared" si="40"/>
        <v>43340.079478467356</v>
      </c>
      <c r="V170" s="225">
        <f t="shared" si="40"/>
        <v>2056.2479705012815</v>
      </c>
      <c r="W170" s="225">
        <f t="shared" si="40"/>
        <v>8085.9681790865397</v>
      </c>
      <c r="X170" s="225">
        <f t="shared" si="40"/>
        <v>580856.70829469804</v>
      </c>
      <c r="Y170" s="225">
        <f t="shared" si="41"/>
        <v>11014884.040153585</v>
      </c>
      <c r="Z170" s="221"/>
      <c r="AA170" s="225">
        <f t="shared" si="39"/>
        <v>0</v>
      </c>
      <c r="AB170" s="221"/>
      <c r="AC170" s="223">
        <f t="shared" si="35"/>
        <v>0.57807137049738067</v>
      </c>
      <c r="AD170" s="223">
        <f t="shared" si="35"/>
        <v>0.42192862950261933</v>
      </c>
      <c r="AG170" s="23"/>
      <c r="AH170" s="17"/>
      <c r="AM170" s="16"/>
      <c r="AN170" s="235"/>
    </row>
    <row r="171" spans="1:43" x14ac:dyDescent="0.25">
      <c r="A171" s="236">
        <v>2020</v>
      </c>
      <c r="B171" s="237">
        <v>10</v>
      </c>
      <c r="C171" s="240">
        <v>5722401.0516093886</v>
      </c>
      <c r="D171" s="240">
        <v>4412419.4925707104</v>
      </c>
      <c r="E171" s="241">
        <v>285166.96506265417</v>
      </c>
      <c r="F171" s="240">
        <v>40312.664471674601</v>
      </c>
      <c r="G171" s="240">
        <v>1967.1862969486103</v>
      </c>
      <c r="H171" s="240">
        <v>8008.8185709134614</v>
      </c>
      <c r="I171" s="240">
        <v>557346.15713166969</v>
      </c>
      <c r="J171" s="240">
        <f t="shared" si="36"/>
        <v>11027622.33571396</v>
      </c>
      <c r="K171" s="221">
        <f t="shared" si="37"/>
        <v>10134820.544180099</v>
      </c>
      <c r="L171" s="221">
        <v>10189086.76551605</v>
      </c>
      <c r="M171" s="225">
        <f t="shared" si="38"/>
        <v>838535.57019791007</v>
      </c>
      <c r="N171" s="221">
        <v>10513055.246051883</v>
      </c>
      <c r="O171" s="23"/>
      <c r="P171" s="222">
        <f t="shared" si="42"/>
        <v>2020</v>
      </c>
      <c r="Q171" s="222">
        <f t="shared" si="42"/>
        <v>10</v>
      </c>
      <c r="R171" s="221">
        <f t="shared" si="43"/>
        <v>5248940.5884670103</v>
      </c>
      <c r="S171" s="221">
        <f t="shared" si="43"/>
        <v>4047344.3855151786</v>
      </c>
      <c r="T171" s="225">
        <f t="shared" si="40"/>
        <v>285166.96506265417</v>
      </c>
      <c r="U171" s="225">
        <f t="shared" si="40"/>
        <v>40312.664471674601</v>
      </c>
      <c r="V171" s="225">
        <f t="shared" si="40"/>
        <v>1967.1862969486103</v>
      </c>
      <c r="W171" s="225">
        <f t="shared" si="40"/>
        <v>8008.8185709134614</v>
      </c>
      <c r="X171" s="225">
        <f t="shared" si="40"/>
        <v>557346.15713166969</v>
      </c>
      <c r="Y171" s="225">
        <f t="shared" si="41"/>
        <v>10189086.76551605</v>
      </c>
      <c r="Z171" s="221"/>
      <c r="AA171" s="225">
        <f t="shared" si="39"/>
        <v>0</v>
      </c>
      <c r="AB171" s="221"/>
      <c r="AC171" s="223">
        <f t="shared" si="35"/>
        <v>0.56462776293512829</v>
      </c>
      <c r="AD171" s="223">
        <f t="shared" si="35"/>
        <v>0.43537223706487171</v>
      </c>
      <c r="AG171" s="23"/>
      <c r="AH171" s="17"/>
      <c r="AM171" s="16"/>
      <c r="AN171" s="235"/>
    </row>
    <row r="172" spans="1:43" x14ac:dyDescent="0.25">
      <c r="A172" s="236">
        <v>2020</v>
      </c>
      <c r="B172" s="237">
        <v>11</v>
      </c>
      <c r="C172" s="240">
        <v>4760330.9253953593</v>
      </c>
      <c r="D172" s="240">
        <v>4089789.41891076</v>
      </c>
      <c r="E172" s="241">
        <v>283726.57747836912</v>
      </c>
      <c r="F172" s="240">
        <v>39791.698055571185</v>
      </c>
      <c r="G172" s="240">
        <v>1924.6904661758579</v>
      </c>
      <c r="H172" s="240">
        <v>7268.2470000000012</v>
      </c>
      <c r="I172" s="240">
        <v>514151.84101362876</v>
      </c>
      <c r="J172" s="240">
        <f t="shared" si="36"/>
        <v>9696983.3983198646</v>
      </c>
      <c r="K172" s="221">
        <f t="shared" si="37"/>
        <v>8850120.3443061188</v>
      </c>
      <c r="L172" s="221">
        <v>8926141.8945263065</v>
      </c>
      <c r="M172" s="225">
        <f t="shared" si="38"/>
        <v>770841.50379355811</v>
      </c>
      <c r="N172" s="221">
        <v>8768822.8433922045</v>
      </c>
      <c r="O172" s="23"/>
      <c r="P172" s="222">
        <f t="shared" si="42"/>
        <v>2020</v>
      </c>
      <c r="Q172" s="222">
        <f t="shared" si="42"/>
        <v>11</v>
      </c>
      <c r="R172" s="221">
        <f t="shared" si="43"/>
        <v>4345708.2415978955</v>
      </c>
      <c r="S172" s="221">
        <f t="shared" si="43"/>
        <v>3733570.5989146656</v>
      </c>
      <c r="T172" s="225">
        <f t="shared" si="40"/>
        <v>283726.57747836912</v>
      </c>
      <c r="U172" s="225">
        <f t="shared" si="40"/>
        <v>39791.698055571185</v>
      </c>
      <c r="V172" s="225">
        <f t="shared" si="40"/>
        <v>1924.6904661758579</v>
      </c>
      <c r="W172" s="225">
        <f t="shared" si="40"/>
        <v>7268.2470000000012</v>
      </c>
      <c r="X172" s="225">
        <f t="shared" si="40"/>
        <v>514151.84101362876</v>
      </c>
      <c r="Y172" s="225">
        <f t="shared" si="41"/>
        <v>8926141.8945263065</v>
      </c>
      <c r="Z172" s="221"/>
      <c r="AA172" s="225">
        <f t="shared" si="39"/>
        <v>0</v>
      </c>
      <c r="AB172" s="221"/>
      <c r="AC172" s="223">
        <f t="shared" si="35"/>
        <v>0.53788318578718564</v>
      </c>
      <c r="AD172" s="223">
        <f t="shared" si="35"/>
        <v>0.46211681421281442</v>
      </c>
      <c r="AG172" s="23"/>
      <c r="AH172" s="17"/>
      <c r="AM172" s="16"/>
      <c r="AN172" s="235"/>
    </row>
    <row r="173" spans="1:43" x14ac:dyDescent="0.25">
      <c r="A173" s="236">
        <v>2020</v>
      </c>
      <c r="B173" s="237">
        <v>12</v>
      </c>
      <c r="C173" s="240">
        <v>4296288.2062394172</v>
      </c>
      <c r="D173" s="240">
        <v>3896597.1572185066</v>
      </c>
      <c r="E173" s="241">
        <v>283599.03457374452</v>
      </c>
      <c r="F173" s="240">
        <v>46192.992434937543</v>
      </c>
      <c r="G173" s="240">
        <v>1826.0665914175072</v>
      </c>
      <c r="H173" s="240">
        <v>6922.9781249999996</v>
      </c>
      <c r="I173" s="240">
        <v>426657.01357452717</v>
      </c>
      <c r="J173" s="240">
        <f t="shared" si="36"/>
        <v>8958083.4487575516</v>
      </c>
      <c r="K173" s="221">
        <f t="shared" si="37"/>
        <v>8192885.3634579238</v>
      </c>
      <c r="L173" s="221">
        <v>8755110.8724889942</v>
      </c>
      <c r="M173" s="225">
        <f t="shared" si="38"/>
        <v>202972.57626855746</v>
      </c>
      <c r="N173" s="221">
        <v>8994975.9863372464</v>
      </c>
      <c r="O173" s="23"/>
      <c r="P173" s="222">
        <f t="shared" si="42"/>
        <v>2020</v>
      </c>
      <c r="Q173" s="222">
        <f t="shared" si="42"/>
        <v>12</v>
      </c>
      <c r="R173" s="221">
        <f t="shared" si="43"/>
        <v>4189850.8954597409</v>
      </c>
      <c r="S173" s="221">
        <f t="shared" si="43"/>
        <v>3800061.8917296254</v>
      </c>
      <c r="T173" s="225">
        <f t="shared" si="40"/>
        <v>283599.03457374452</v>
      </c>
      <c r="U173" s="225">
        <f t="shared" si="40"/>
        <v>46192.992434937543</v>
      </c>
      <c r="V173" s="225">
        <f t="shared" si="40"/>
        <v>1826.0665914175072</v>
      </c>
      <c r="W173" s="225">
        <f t="shared" si="40"/>
        <v>6922.9781249999996</v>
      </c>
      <c r="X173" s="225">
        <f t="shared" si="40"/>
        <v>426657.01357452717</v>
      </c>
      <c r="Y173" s="225">
        <f t="shared" si="41"/>
        <v>8755110.8724889942</v>
      </c>
      <c r="Z173" s="221"/>
      <c r="AA173" s="225">
        <f t="shared" si="39"/>
        <v>0</v>
      </c>
      <c r="AB173" s="221"/>
      <c r="AC173" s="223">
        <f t="shared" si="35"/>
        <v>0.52439256936290246</v>
      </c>
      <c r="AD173" s="223">
        <f t="shared" si="35"/>
        <v>0.47560743063709759</v>
      </c>
      <c r="AG173" s="23"/>
      <c r="AH173" s="17"/>
      <c r="AI173" s="17"/>
      <c r="AM173" s="16"/>
      <c r="AN173" s="235"/>
      <c r="AO173" s="235"/>
    </row>
    <row r="174" spans="1:43" x14ac:dyDescent="0.25">
      <c r="A174" s="236">
        <v>2021</v>
      </c>
      <c r="B174" s="237">
        <v>1</v>
      </c>
      <c r="C174" s="240">
        <v>4820186.6485576611</v>
      </c>
      <c r="D174" s="240">
        <v>3813838.379968354</v>
      </c>
      <c r="E174" s="241">
        <v>284390.72836051276</v>
      </c>
      <c r="F174" s="240">
        <v>46235.821069994599</v>
      </c>
      <c r="G174" s="240">
        <v>1650.4258207316175</v>
      </c>
      <c r="H174" s="240">
        <v>7732.4679687499993</v>
      </c>
      <c r="I174" s="240">
        <v>377471.68839731766</v>
      </c>
      <c r="J174" s="240">
        <f t="shared" si="36"/>
        <v>9351506.1601433251</v>
      </c>
      <c r="K174" s="221">
        <f t="shared" si="37"/>
        <v>8634025.0285260156</v>
      </c>
      <c r="L174" s="221">
        <v>9236900.1565200482</v>
      </c>
      <c r="M174" s="225">
        <f t="shared" si="38"/>
        <v>114606.00362327695</v>
      </c>
      <c r="N174" s="221">
        <v>9119977.6908442844</v>
      </c>
      <c r="O174" s="23"/>
      <c r="P174" s="222">
        <f t="shared" si="42"/>
        <v>2021</v>
      </c>
      <c r="Q174" s="222">
        <f t="shared" si="42"/>
        <v>1</v>
      </c>
      <c r="R174" s="221">
        <f t="shared" si="43"/>
        <v>4756204.632443008</v>
      </c>
      <c r="S174" s="221">
        <f t="shared" si="43"/>
        <v>3763214.3924597302</v>
      </c>
      <c r="T174" s="225">
        <f t="shared" si="40"/>
        <v>284390.72836051276</v>
      </c>
      <c r="U174" s="225">
        <f t="shared" si="40"/>
        <v>46235.821069994599</v>
      </c>
      <c r="V174" s="225">
        <f t="shared" si="40"/>
        <v>1650.4258207316175</v>
      </c>
      <c r="W174" s="225">
        <f t="shared" si="40"/>
        <v>7732.4679687499993</v>
      </c>
      <c r="X174" s="225">
        <f t="shared" si="40"/>
        <v>377471.68839731766</v>
      </c>
      <c r="Y174" s="225">
        <f t="shared" si="41"/>
        <v>9236900.1565200482</v>
      </c>
      <c r="Z174" s="221"/>
      <c r="AA174" s="225">
        <f t="shared" si="39"/>
        <v>0</v>
      </c>
      <c r="AB174" s="221"/>
      <c r="AC174" s="223">
        <f t="shared" si="35"/>
        <v>0.55827804907122835</v>
      </c>
      <c r="AD174" s="223">
        <f t="shared" si="35"/>
        <v>0.44172195092877153</v>
      </c>
      <c r="AG174" s="23"/>
      <c r="AH174" s="17"/>
      <c r="AM174" s="16"/>
      <c r="AN174" s="235"/>
    </row>
    <row r="175" spans="1:43" x14ac:dyDescent="0.25">
      <c r="A175" s="236">
        <v>2021</v>
      </c>
      <c r="B175" s="237">
        <v>2</v>
      </c>
      <c r="C175" s="240">
        <v>4759239.9637698755</v>
      </c>
      <c r="D175" s="240">
        <v>3813065.9085582406</v>
      </c>
      <c r="E175" s="241">
        <v>283767.61306424305</v>
      </c>
      <c r="F175" s="240">
        <v>42752.386338999866</v>
      </c>
      <c r="G175" s="240">
        <v>1714.0849778099744</v>
      </c>
      <c r="H175" s="240">
        <v>7052.9320312499985</v>
      </c>
      <c r="I175" s="240">
        <v>434585.3177155407</v>
      </c>
      <c r="J175" s="240">
        <f t="shared" si="36"/>
        <v>9342178.2064559571</v>
      </c>
      <c r="K175" s="221">
        <f t="shared" si="37"/>
        <v>8572305.8723281156</v>
      </c>
      <c r="L175" s="221">
        <v>8320511.0354137588</v>
      </c>
      <c r="M175" s="225">
        <f t="shared" si="38"/>
        <v>1021667.1710421983</v>
      </c>
      <c r="N175" s="221">
        <v>8242166.3889616951</v>
      </c>
      <c r="O175" s="23"/>
      <c r="P175" s="222">
        <f t="shared" si="42"/>
        <v>2021</v>
      </c>
      <c r="Q175" s="222">
        <f t="shared" si="42"/>
        <v>2</v>
      </c>
      <c r="R175" s="221">
        <f t="shared" si="43"/>
        <v>4192022.7759427689</v>
      </c>
      <c r="S175" s="221">
        <f t="shared" si="43"/>
        <v>3358615.9253431484</v>
      </c>
      <c r="T175" s="225">
        <f t="shared" si="40"/>
        <v>283767.61306424305</v>
      </c>
      <c r="U175" s="225">
        <f t="shared" si="40"/>
        <v>42752.386338999866</v>
      </c>
      <c r="V175" s="225">
        <f t="shared" si="40"/>
        <v>1714.0849778099744</v>
      </c>
      <c r="W175" s="225">
        <f t="shared" si="40"/>
        <v>7052.9320312499985</v>
      </c>
      <c r="X175" s="225">
        <f t="shared" si="40"/>
        <v>434585.3177155407</v>
      </c>
      <c r="Y175" s="225">
        <f t="shared" si="41"/>
        <v>8320511.0354137607</v>
      </c>
      <c r="Z175" s="221"/>
      <c r="AA175" s="225">
        <f t="shared" si="39"/>
        <v>0</v>
      </c>
      <c r="AB175" s="221"/>
      <c r="AC175" s="223">
        <f t="shared" ref="AC175:AD238" si="44">+C175/$K175</f>
        <v>0.55518783798102322</v>
      </c>
      <c r="AD175" s="223">
        <f t="shared" si="44"/>
        <v>0.44481216201897689</v>
      </c>
      <c r="AG175" s="23"/>
      <c r="AH175" s="17"/>
      <c r="AM175" s="16"/>
      <c r="AN175" s="235"/>
    </row>
    <row r="176" spans="1:43" x14ac:dyDescent="0.25">
      <c r="A176" s="236">
        <v>2021</v>
      </c>
      <c r="B176" s="237">
        <v>3</v>
      </c>
      <c r="C176" s="240">
        <v>4641668.2119994089</v>
      </c>
      <c r="D176" s="240">
        <v>3881762.9326415462</v>
      </c>
      <c r="E176" s="241">
        <v>284366.03281855315</v>
      </c>
      <c r="F176" s="240">
        <v>42809.510394913603</v>
      </c>
      <c r="G176" s="240">
        <v>1927.2841868878775</v>
      </c>
      <c r="H176" s="240">
        <v>6641.3375000000005</v>
      </c>
      <c r="I176" s="240">
        <v>434825.79391167068</v>
      </c>
      <c r="J176" s="240">
        <f t="shared" si="36"/>
        <v>9294001.1034529842</v>
      </c>
      <c r="K176" s="221">
        <f t="shared" si="37"/>
        <v>8523431.1446409561</v>
      </c>
      <c r="L176" s="221">
        <v>8354601.9833338996</v>
      </c>
      <c r="M176" s="225">
        <f t="shared" si="38"/>
        <v>939399.1201190846</v>
      </c>
      <c r="N176" s="221">
        <v>9298358.2696431</v>
      </c>
      <c r="O176" s="23"/>
      <c r="P176" s="222">
        <f t="shared" si="42"/>
        <v>2021</v>
      </c>
      <c r="Q176" s="222">
        <f t="shared" si="42"/>
        <v>3</v>
      </c>
      <c r="R176" s="221">
        <f t="shared" si="43"/>
        <v>4130092.6551324395</v>
      </c>
      <c r="S176" s="221">
        <f t="shared" si="43"/>
        <v>3453939.3693894316</v>
      </c>
      <c r="T176" s="225">
        <f t="shared" si="40"/>
        <v>284366.03281855315</v>
      </c>
      <c r="U176" s="225">
        <f t="shared" si="40"/>
        <v>42809.510394913603</v>
      </c>
      <c r="V176" s="225">
        <f t="shared" si="40"/>
        <v>1927.2841868878775</v>
      </c>
      <c r="W176" s="225">
        <f t="shared" si="40"/>
        <v>6641.3375000000005</v>
      </c>
      <c r="X176" s="225">
        <f t="shared" si="40"/>
        <v>434825.79391167068</v>
      </c>
      <c r="Y176" s="225">
        <f t="shared" si="41"/>
        <v>8354601.983333895</v>
      </c>
      <c r="Z176" s="221"/>
      <c r="AA176" s="225">
        <f t="shared" si="39"/>
        <v>0</v>
      </c>
      <c r="AB176" s="221"/>
      <c r="AC176" s="223">
        <f t="shared" si="44"/>
        <v>0.54457742817783228</v>
      </c>
      <c r="AD176" s="223">
        <f t="shared" si="44"/>
        <v>0.45542257182216761</v>
      </c>
      <c r="AG176" s="23"/>
      <c r="AH176" s="17"/>
      <c r="AM176" s="16"/>
      <c r="AN176" s="235"/>
    </row>
    <row r="177" spans="1:41" x14ac:dyDescent="0.25">
      <c r="A177" s="236">
        <v>2021</v>
      </c>
      <c r="B177" s="237">
        <v>4</v>
      </c>
      <c r="C177" s="240">
        <v>4800593.342581911</v>
      </c>
      <c r="D177" s="240">
        <v>4020861.2426863285</v>
      </c>
      <c r="E177" s="241">
        <v>285155.68615854363</v>
      </c>
      <c r="F177" s="240">
        <v>44861.270716653606</v>
      </c>
      <c r="G177" s="240">
        <v>1901.9130322256126</v>
      </c>
      <c r="H177" s="240">
        <v>7716.1273437500013</v>
      </c>
      <c r="I177" s="240">
        <v>523590.93934804748</v>
      </c>
      <c r="J177" s="240">
        <f t="shared" si="36"/>
        <v>9684680.5218674615</v>
      </c>
      <c r="K177" s="221">
        <f t="shared" si="37"/>
        <v>8821454.5852682404</v>
      </c>
      <c r="L177" s="221">
        <v>8657841.1535109989</v>
      </c>
      <c r="M177" s="225">
        <f t="shared" si="38"/>
        <v>1026839.3683564626</v>
      </c>
      <c r="N177" s="221">
        <v>9585900.4605573807</v>
      </c>
      <c r="O177" s="23"/>
      <c r="P177" s="222">
        <f t="shared" si="42"/>
        <v>2021</v>
      </c>
      <c r="Q177" s="222">
        <f t="shared" si="42"/>
        <v>4</v>
      </c>
      <c r="R177" s="221">
        <f t="shared" si="43"/>
        <v>4241792.2754806671</v>
      </c>
      <c r="S177" s="221">
        <f t="shared" si="43"/>
        <v>3552822.9414311093</v>
      </c>
      <c r="T177" s="225">
        <f t="shared" si="40"/>
        <v>285155.68615854363</v>
      </c>
      <c r="U177" s="225">
        <f t="shared" si="40"/>
        <v>44861.270716653606</v>
      </c>
      <c r="V177" s="225">
        <f t="shared" si="40"/>
        <v>1901.9130322256126</v>
      </c>
      <c r="W177" s="225">
        <f t="shared" si="40"/>
        <v>7716.1273437500013</v>
      </c>
      <c r="X177" s="225">
        <f t="shared" si="40"/>
        <v>523590.93934804748</v>
      </c>
      <c r="Y177" s="225">
        <f t="shared" si="41"/>
        <v>8657841.1535109952</v>
      </c>
      <c r="Z177" s="221"/>
      <c r="AA177" s="225">
        <f t="shared" si="39"/>
        <v>0</v>
      </c>
      <c r="AB177" s="221"/>
      <c r="AC177" s="223">
        <f t="shared" si="44"/>
        <v>0.54419521136557958</v>
      </c>
      <c r="AD177" s="223">
        <f t="shared" si="44"/>
        <v>0.45580478863442037</v>
      </c>
      <c r="AG177" s="23"/>
      <c r="AH177" s="17"/>
      <c r="AM177" s="16"/>
      <c r="AN177" s="235"/>
    </row>
    <row r="178" spans="1:41" x14ac:dyDescent="0.25">
      <c r="A178" s="236">
        <v>2021</v>
      </c>
      <c r="B178" s="237">
        <v>5</v>
      </c>
      <c r="C178" s="240">
        <v>5353040.6348260362</v>
      </c>
      <c r="D178" s="240">
        <v>4251861.387943414</v>
      </c>
      <c r="E178" s="241">
        <v>286601.99804637098</v>
      </c>
      <c r="F178" s="240">
        <v>44591.512435637807</v>
      </c>
      <c r="G178" s="240">
        <v>2131.5733928787458</v>
      </c>
      <c r="H178" s="240">
        <v>7825.890625</v>
      </c>
      <c r="I178" s="240">
        <v>573325.15715880622</v>
      </c>
      <c r="J178" s="240">
        <f t="shared" si="36"/>
        <v>10519378.154428145</v>
      </c>
      <c r="K178" s="221">
        <f t="shared" si="37"/>
        <v>9604902.0227694511</v>
      </c>
      <c r="L178" s="221">
        <v>9741455.9173088782</v>
      </c>
      <c r="M178" s="225">
        <f t="shared" si="38"/>
        <v>777922.23711926676</v>
      </c>
      <c r="N178" s="221">
        <v>10856106.164674649</v>
      </c>
      <c r="O178" s="23"/>
      <c r="P178" s="222">
        <f t="shared" si="42"/>
        <v>2021</v>
      </c>
      <c r="Q178" s="222">
        <f t="shared" si="42"/>
        <v>5</v>
      </c>
      <c r="R178" s="221">
        <f>+C178-($M178*AC178)</f>
        <v>4919486.0461209761</v>
      </c>
      <c r="S178" s="221">
        <f t="shared" si="43"/>
        <v>3907493.7395292073</v>
      </c>
      <c r="T178" s="225">
        <f t="shared" si="40"/>
        <v>286601.99804637098</v>
      </c>
      <c r="U178" s="225">
        <f t="shared" si="40"/>
        <v>44591.512435637807</v>
      </c>
      <c r="V178" s="225">
        <f t="shared" si="40"/>
        <v>2131.5733928787458</v>
      </c>
      <c r="W178" s="225">
        <f t="shared" si="40"/>
        <v>7825.890625</v>
      </c>
      <c r="X178" s="225">
        <f t="shared" si="40"/>
        <v>573325.15715880622</v>
      </c>
      <c r="Y178" s="225">
        <f t="shared" si="41"/>
        <v>9741455.9173088763</v>
      </c>
      <c r="Z178" s="221"/>
      <c r="AA178" s="225">
        <f t="shared" si="39"/>
        <v>0</v>
      </c>
      <c r="AB178" s="221"/>
      <c r="AC178" s="223">
        <f t="shared" si="44"/>
        <v>0.55732381466631087</v>
      </c>
      <c r="AD178" s="223">
        <f t="shared" si="44"/>
        <v>0.44267618533368902</v>
      </c>
      <c r="AG178" s="23"/>
      <c r="AH178" s="17"/>
      <c r="AM178" s="16"/>
      <c r="AN178" s="235"/>
    </row>
    <row r="179" spans="1:41" x14ac:dyDescent="0.25">
      <c r="A179" s="236">
        <v>2021</v>
      </c>
      <c r="B179" s="237">
        <v>6</v>
      </c>
      <c r="C179" s="240">
        <v>6116489.3640664676</v>
      </c>
      <c r="D179" s="240">
        <v>4512142.5694100931</v>
      </c>
      <c r="E179" s="241">
        <v>287743.57754128304</v>
      </c>
      <c r="F179" s="240">
        <v>41580.937253273682</v>
      </c>
      <c r="G179" s="240">
        <v>2006.2513661560281</v>
      </c>
      <c r="H179" s="240">
        <v>7715.5640624999987</v>
      </c>
      <c r="I179" s="240">
        <v>575071.08449255861</v>
      </c>
      <c r="J179" s="240">
        <f t="shared" si="36"/>
        <v>11542749.34819233</v>
      </c>
      <c r="K179" s="221">
        <f t="shared" si="37"/>
        <v>10628631.93347656</v>
      </c>
      <c r="L179" s="221">
        <v>10543360.366417725</v>
      </c>
      <c r="M179" s="225">
        <f t="shared" si="38"/>
        <v>999388.98177460581</v>
      </c>
      <c r="N179" s="221">
        <v>11223998.816249926</v>
      </c>
      <c r="O179" s="23"/>
      <c r="P179" s="222">
        <f t="shared" si="42"/>
        <v>2021</v>
      </c>
      <c r="Q179" s="222">
        <f t="shared" si="42"/>
        <v>6</v>
      </c>
      <c r="R179" s="221">
        <f t="shared" si="43"/>
        <v>5541368.1146104103</v>
      </c>
      <c r="S179" s="221">
        <f t="shared" si="43"/>
        <v>4087874.8370915451</v>
      </c>
      <c r="T179" s="225">
        <f t="shared" si="40"/>
        <v>287743.57754128304</v>
      </c>
      <c r="U179" s="225">
        <f t="shared" si="40"/>
        <v>41580.937253273682</v>
      </c>
      <c r="V179" s="225">
        <f t="shared" si="40"/>
        <v>2006.2513661560281</v>
      </c>
      <c r="W179" s="225">
        <f t="shared" si="40"/>
        <v>7715.5640624999987</v>
      </c>
      <c r="X179" s="225">
        <f t="shared" si="40"/>
        <v>575071.08449255861</v>
      </c>
      <c r="Y179" s="225">
        <f t="shared" si="41"/>
        <v>10543360.366417727</v>
      </c>
      <c r="Z179" s="221"/>
      <c r="AA179" s="225">
        <f t="shared" si="39"/>
        <v>0</v>
      </c>
      <c r="AB179" s="221"/>
      <c r="AC179" s="223">
        <f t="shared" si="44"/>
        <v>0.5754728738702124</v>
      </c>
      <c r="AD179" s="223">
        <f t="shared" si="44"/>
        <v>0.42452712612978771</v>
      </c>
      <c r="AG179" s="23"/>
      <c r="AH179" s="17"/>
      <c r="AM179" s="16"/>
      <c r="AN179" s="235"/>
    </row>
    <row r="180" spans="1:41" x14ac:dyDescent="0.25">
      <c r="A180" s="236">
        <v>2021</v>
      </c>
      <c r="B180" s="237">
        <v>7</v>
      </c>
      <c r="C180" s="240">
        <v>6692653.6730388282</v>
      </c>
      <c r="D180" s="240">
        <v>4711566.772895244</v>
      </c>
      <c r="E180" s="241">
        <v>288660.2791423836</v>
      </c>
      <c r="F180" s="240">
        <v>43193.842674090789</v>
      </c>
      <c r="G180" s="240">
        <v>1907.0807223628224</v>
      </c>
      <c r="H180" s="240">
        <v>8105.1836598557675</v>
      </c>
      <c r="I180" s="240">
        <v>480922.02704192</v>
      </c>
      <c r="J180" s="240">
        <f t="shared" si="36"/>
        <v>12227008.859174686</v>
      </c>
      <c r="K180" s="221">
        <f t="shared" si="37"/>
        <v>11404220.445934072</v>
      </c>
      <c r="L180" s="221">
        <v>11114558.718368966</v>
      </c>
      <c r="M180" s="225">
        <f t="shared" si="38"/>
        <v>1112450.1408057194</v>
      </c>
      <c r="N180" s="221">
        <v>11949712.509752011</v>
      </c>
      <c r="O180" s="23"/>
      <c r="P180" s="222">
        <f t="shared" si="42"/>
        <v>2021</v>
      </c>
      <c r="Q180" s="222">
        <f t="shared" si="42"/>
        <v>7</v>
      </c>
      <c r="R180" s="221">
        <f t="shared" si="43"/>
        <v>6039803.8306289157</v>
      </c>
      <c r="S180" s="221">
        <f t="shared" si="43"/>
        <v>4251966.474499437</v>
      </c>
      <c r="T180" s="225">
        <f t="shared" si="40"/>
        <v>288660.2791423836</v>
      </c>
      <c r="U180" s="225">
        <f t="shared" si="40"/>
        <v>43193.842674090789</v>
      </c>
      <c r="V180" s="225">
        <f t="shared" si="40"/>
        <v>1907.0807223628224</v>
      </c>
      <c r="W180" s="225">
        <f t="shared" si="40"/>
        <v>8105.1836598557675</v>
      </c>
      <c r="X180" s="225">
        <f t="shared" si="40"/>
        <v>480922.02704192</v>
      </c>
      <c r="Y180" s="225">
        <f t="shared" si="41"/>
        <v>11114558.718368966</v>
      </c>
      <c r="Z180" s="221"/>
      <c r="AA180" s="225">
        <f t="shared" si="39"/>
        <v>0</v>
      </c>
      <c r="AB180" s="221"/>
      <c r="AC180" s="223">
        <f t="shared" si="44"/>
        <v>0.5868576203667607</v>
      </c>
      <c r="AD180" s="223">
        <f t="shared" si="44"/>
        <v>0.4131423796332393</v>
      </c>
      <c r="AG180" s="23"/>
      <c r="AH180" s="17"/>
      <c r="AM180" s="16"/>
      <c r="AN180" s="235"/>
    </row>
    <row r="181" spans="1:41" x14ac:dyDescent="0.25">
      <c r="A181" s="236">
        <v>2021</v>
      </c>
      <c r="B181" s="237">
        <v>8</v>
      </c>
      <c r="C181" s="240">
        <v>6972946.5170264188</v>
      </c>
      <c r="D181" s="240">
        <v>4809907.6950998008</v>
      </c>
      <c r="E181" s="241">
        <v>288942.02475485491</v>
      </c>
      <c r="F181" s="240">
        <v>50443.638192403705</v>
      </c>
      <c r="G181" s="240">
        <v>1892.5203466907851</v>
      </c>
      <c r="H181" s="240">
        <v>8151.1223407451935</v>
      </c>
      <c r="I181" s="240">
        <v>465222.2055427226</v>
      </c>
      <c r="J181" s="240">
        <f t="shared" si="36"/>
        <v>12597505.723303637</v>
      </c>
      <c r="K181" s="221">
        <f t="shared" si="37"/>
        <v>11782854.21212622</v>
      </c>
      <c r="L181" s="221">
        <v>11275489.996052658</v>
      </c>
      <c r="M181" s="225">
        <f t="shared" si="38"/>
        <v>1322015.7272509784</v>
      </c>
      <c r="N181" s="221">
        <v>12163876.859560769</v>
      </c>
      <c r="O181" s="23"/>
      <c r="P181" s="222">
        <f t="shared" si="42"/>
        <v>2021</v>
      </c>
      <c r="Q181" s="222">
        <f t="shared" si="42"/>
        <v>8</v>
      </c>
      <c r="R181" s="221">
        <f>+C181-($M181*AC181)</f>
        <v>6190594.0585446805</v>
      </c>
      <c r="S181" s="221">
        <f t="shared" si="43"/>
        <v>4270244.4263305608</v>
      </c>
      <c r="T181" s="225">
        <f t="shared" si="40"/>
        <v>288942.02475485491</v>
      </c>
      <c r="U181" s="225">
        <f t="shared" si="40"/>
        <v>50443.638192403705</v>
      </c>
      <c r="V181" s="225">
        <f t="shared" si="40"/>
        <v>1892.5203466907851</v>
      </c>
      <c r="W181" s="225">
        <f t="shared" si="40"/>
        <v>8151.1223407451935</v>
      </c>
      <c r="X181" s="225">
        <f t="shared" si="40"/>
        <v>465222.2055427226</v>
      </c>
      <c r="Y181" s="225">
        <f t="shared" si="41"/>
        <v>11275489.996052658</v>
      </c>
      <c r="Z181" s="221"/>
      <c r="AA181" s="225">
        <f t="shared" si="39"/>
        <v>0</v>
      </c>
      <c r="AB181" s="221"/>
      <c r="AC181" s="223">
        <f t="shared" si="44"/>
        <v>0.59178755770823954</v>
      </c>
      <c r="AD181" s="223">
        <f t="shared" si="44"/>
        <v>0.40821244229176046</v>
      </c>
      <c r="AG181" s="23"/>
      <c r="AH181" s="17"/>
      <c r="AM181" s="16"/>
      <c r="AN181" s="235"/>
    </row>
    <row r="182" spans="1:41" x14ac:dyDescent="0.25">
      <c r="A182" s="236">
        <v>2021</v>
      </c>
      <c r="B182" s="237">
        <v>9</v>
      </c>
      <c r="C182" s="240">
        <v>6764794.7918466656</v>
      </c>
      <c r="D182" s="240">
        <v>4748057.1319137681</v>
      </c>
      <c r="E182" s="241">
        <v>288471.95665045542</v>
      </c>
      <c r="F182" s="240">
        <v>44181.051445613011</v>
      </c>
      <c r="G182" s="240">
        <v>2050.4846798382041</v>
      </c>
      <c r="H182" s="240">
        <v>8088.2245643028846</v>
      </c>
      <c r="I182" s="240">
        <v>491834.79450843239</v>
      </c>
      <c r="J182" s="240">
        <f t="shared" si="36"/>
        <v>12347478.435609074</v>
      </c>
      <c r="K182" s="221">
        <f t="shared" si="37"/>
        <v>11512851.923760433</v>
      </c>
      <c r="L182" s="221">
        <v>11036568.459257152</v>
      </c>
      <c r="M182" s="225">
        <f t="shared" si="38"/>
        <v>1310909.9763519224</v>
      </c>
      <c r="N182" s="221">
        <v>11214034.994561628</v>
      </c>
      <c r="O182" s="23"/>
      <c r="P182" s="222">
        <f t="shared" si="42"/>
        <v>2021</v>
      </c>
      <c r="Q182" s="222">
        <f t="shared" si="42"/>
        <v>9</v>
      </c>
      <c r="R182" s="221">
        <f t="shared" si="43"/>
        <v>5994521.9663703553</v>
      </c>
      <c r="S182" s="221">
        <f t="shared" si="43"/>
        <v>4207419.981038156</v>
      </c>
      <c r="T182" s="225">
        <f t="shared" si="40"/>
        <v>288471.95665045542</v>
      </c>
      <c r="U182" s="225">
        <f t="shared" si="40"/>
        <v>44181.051445613011</v>
      </c>
      <c r="V182" s="225">
        <f t="shared" si="40"/>
        <v>2050.4846798382041</v>
      </c>
      <c r="W182" s="225">
        <f t="shared" si="40"/>
        <v>8088.2245643028846</v>
      </c>
      <c r="X182" s="225">
        <f t="shared" si="40"/>
        <v>491834.79450843239</v>
      </c>
      <c r="Y182" s="225">
        <f t="shared" si="41"/>
        <v>11036568.459257154</v>
      </c>
      <c r="Z182" s="221"/>
      <c r="AA182" s="225">
        <f t="shared" si="39"/>
        <v>0</v>
      </c>
      <c r="AB182" s="221"/>
      <c r="AC182" s="223">
        <f t="shared" si="44"/>
        <v>0.58758636319167445</v>
      </c>
      <c r="AD182" s="223">
        <f t="shared" si="44"/>
        <v>0.4124136368083256</v>
      </c>
      <c r="AG182" s="23"/>
      <c r="AH182" s="17"/>
      <c r="AM182" s="16"/>
      <c r="AN182" s="235"/>
    </row>
    <row r="183" spans="1:41" x14ac:dyDescent="0.25">
      <c r="A183" s="236">
        <v>2021</v>
      </c>
      <c r="B183" s="237">
        <v>10</v>
      </c>
      <c r="C183" s="240">
        <v>6139392.497989879</v>
      </c>
      <c r="D183" s="240">
        <v>4533654.5486577814</v>
      </c>
      <c r="E183" s="241">
        <v>287535.68842220184</v>
      </c>
      <c r="F183" s="240">
        <v>41093.13675906531</v>
      </c>
      <c r="G183" s="240">
        <v>1962.6395969992559</v>
      </c>
      <c r="H183" s="240">
        <v>8009.2630606971161</v>
      </c>
      <c r="I183" s="240">
        <v>473004.13711678819</v>
      </c>
      <c r="J183" s="240">
        <f t="shared" si="36"/>
        <v>11484651.91160341</v>
      </c>
      <c r="K183" s="221">
        <f t="shared" si="37"/>
        <v>10673047.04664766</v>
      </c>
      <c r="L183" s="221">
        <v>10209986.745613255</v>
      </c>
      <c r="M183" s="225">
        <f t="shared" si="38"/>
        <v>1274665.1659901552</v>
      </c>
      <c r="N183" s="221">
        <v>10536200.833359083</v>
      </c>
      <c r="O183" s="23"/>
      <c r="P183" s="222">
        <f t="shared" si="42"/>
        <v>2021</v>
      </c>
      <c r="Q183" s="222">
        <f t="shared" si="42"/>
        <v>10</v>
      </c>
      <c r="R183" s="221">
        <f t="shared" si="43"/>
        <v>5406174.5403320445</v>
      </c>
      <c r="S183" s="221">
        <f t="shared" si="43"/>
        <v>3992207.3403254608</v>
      </c>
      <c r="T183" s="225">
        <f t="shared" si="40"/>
        <v>287535.68842220184</v>
      </c>
      <c r="U183" s="225">
        <f t="shared" si="40"/>
        <v>41093.13675906531</v>
      </c>
      <c r="V183" s="225">
        <f t="shared" si="40"/>
        <v>1962.6395969992559</v>
      </c>
      <c r="W183" s="225">
        <f t="shared" si="40"/>
        <v>8009.2630606971161</v>
      </c>
      <c r="X183" s="225">
        <f t="shared" si="40"/>
        <v>473004.13711678819</v>
      </c>
      <c r="Y183" s="225">
        <f t="shared" si="41"/>
        <v>10209986.745613255</v>
      </c>
      <c r="Z183" s="221"/>
      <c r="AA183" s="225">
        <f t="shared" si="39"/>
        <v>0</v>
      </c>
      <c r="AB183" s="221"/>
      <c r="AC183" s="223">
        <f t="shared" si="44"/>
        <v>0.57522397035795181</v>
      </c>
      <c r="AD183" s="223">
        <f t="shared" si="44"/>
        <v>0.42477602964204819</v>
      </c>
      <c r="AG183" s="23"/>
      <c r="AH183" s="17"/>
      <c r="AM183" s="16"/>
      <c r="AN183" s="235"/>
    </row>
    <row r="184" spans="1:41" x14ac:dyDescent="0.25">
      <c r="A184" s="236">
        <v>2021</v>
      </c>
      <c r="B184" s="237">
        <v>11</v>
      </c>
      <c r="C184" s="240">
        <v>5164787.4732353892</v>
      </c>
      <c r="D184" s="240">
        <v>4208169.7599791791</v>
      </c>
      <c r="E184" s="241">
        <v>286058.3723769018</v>
      </c>
      <c r="F184" s="240">
        <v>40560.357914336244</v>
      </c>
      <c r="G184" s="240">
        <v>1919.6284428326871</v>
      </c>
      <c r="H184" s="240">
        <v>7266.8255000000008</v>
      </c>
      <c r="I184" s="240">
        <v>433293.20409523469</v>
      </c>
      <c r="J184" s="240">
        <f t="shared" si="36"/>
        <v>10142055.621543875</v>
      </c>
      <c r="K184" s="221">
        <f t="shared" si="37"/>
        <v>9372957.2332145683</v>
      </c>
      <c r="L184" s="221">
        <v>8962769.6829876639</v>
      </c>
      <c r="M184" s="225">
        <f t="shared" si="38"/>
        <v>1179285.9385562111</v>
      </c>
      <c r="N184" s="221">
        <v>8826227.3495960645</v>
      </c>
      <c r="O184" s="23"/>
      <c r="P184" s="222">
        <f t="shared" si="42"/>
        <v>2021</v>
      </c>
      <c r="Q184" s="222">
        <f t="shared" si="42"/>
        <v>11</v>
      </c>
      <c r="R184" s="221">
        <f t="shared" si="43"/>
        <v>4514964.6807836993</v>
      </c>
      <c r="S184" s="221">
        <f t="shared" si="43"/>
        <v>3678706.613874658</v>
      </c>
      <c r="T184" s="225">
        <f t="shared" si="40"/>
        <v>286058.3723769018</v>
      </c>
      <c r="U184" s="225">
        <f t="shared" si="40"/>
        <v>40560.357914336244</v>
      </c>
      <c r="V184" s="225">
        <f t="shared" si="40"/>
        <v>1919.6284428326871</v>
      </c>
      <c r="W184" s="225">
        <f t="shared" si="40"/>
        <v>7266.8255000000008</v>
      </c>
      <c r="X184" s="225">
        <f t="shared" si="40"/>
        <v>433293.20409523469</v>
      </c>
      <c r="Y184" s="225">
        <f t="shared" si="41"/>
        <v>8962769.6829876639</v>
      </c>
      <c r="Z184" s="221"/>
      <c r="AA184" s="225">
        <f t="shared" si="39"/>
        <v>0</v>
      </c>
      <c r="AB184" s="221"/>
      <c r="AC184" s="223">
        <f t="shared" si="44"/>
        <v>0.55103073072105158</v>
      </c>
      <c r="AD184" s="223">
        <f t="shared" si="44"/>
        <v>0.44896926927894842</v>
      </c>
      <c r="AG184" s="23"/>
      <c r="AH184" s="17"/>
      <c r="AM184" s="16"/>
      <c r="AN184" s="235"/>
    </row>
    <row r="185" spans="1:41" s="232" customFormat="1" x14ac:dyDescent="0.25">
      <c r="A185" s="236">
        <v>2021</v>
      </c>
      <c r="B185" s="236">
        <v>12</v>
      </c>
      <c r="C185" s="242">
        <v>4693762.5894211177</v>
      </c>
      <c r="D185" s="242">
        <v>4011844.955595599</v>
      </c>
      <c r="E185" s="243">
        <v>285888.04140606924</v>
      </c>
      <c r="F185" s="242">
        <v>47083.310418357883</v>
      </c>
      <c r="G185" s="242">
        <v>1821.334219629169</v>
      </c>
      <c r="H185" s="242">
        <v>6923.8859375000002</v>
      </c>
      <c r="I185" s="242">
        <v>388220.37685549597</v>
      </c>
      <c r="J185" s="242">
        <f t="shared" si="36"/>
        <v>9435544.4938537702</v>
      </c>
      <c r="K185" s="230">
        <f t="shared" si="37"/>
        <v>8705607.5450167172</v>
      </c>
      <c r="L185" s="230">
        <v>8828853.321260795</v>
      </c>
      <c r="M185" s="220">
        <f t="shared" si="38"/>
        <v>606691.1725929752</v>
      </c>
      <c r="N185" s="230">
        <v>9088423.3945456967</v>
      </c>
      <c r="O185" s="23"/>
      <c r="P185" s="222">
        <f t="shared" si="42"/>
        <v>2021</v>
      </c>
      <c r="Q185" s="222">
        <f t="shared" si="42"/>
        <v>12</v>
      </c>
      <c r="R185" s="230">
        <f t="shared" si="43"/>
        <v>4366655.685678483</v>
      </c>
      <c r="S185" s="230">
        <f t="shared" si="43"/>
        <v>3732260.6867452585</v>
      </c>
      <c r="T185" s="220">
        <f t="shared" si="40"/>
        <v>285888.04140606924</v>
      </c>
      <c r="U185" s="220">
        <f t="shared" si="40"/>
        <v>47083.310418357883</v>
      </c>
      <c r="V185" s="220">
        <f t="shared" si="40"/>
        <v>1821.334219629169</v>
      </c>
      <c r="W185" s="220">
        <f t="shared" si="40"/>
        <v>6923.8859375000002</v>
      </c>
      <c r="X185" s="220">
        <f t="shared" si="40"/>
        <v>388220.37685549597</v>
      </c>
      <c r="Y185" s="220">
        <f t="shared" si="41"/>
        <v>8828853.321260795</v>
      </c>
      <c r="Z185" s="230"/>
      <c r="AA185" s="220">
        <f t="shared" si="39"/>
        <v>0</v>
      </c>
      <c r="AB185" s="230"/>
      <c r="AC185" s="231">
        <f t="shared" si="44"/>
        <v>0.5391654247161568</v>
      </c>
      <c r="AD185" s="231">
        <f t="shared" si="44"/>
        <v>0.46083457528384314</v>
      </c>
      <c r="AG185" s="233"/>
      <c r="AH185" s="234"/>
      <c r="AI185" s="234"/>
      <c r="AM185" s="244"/>
      <c r="AN185" s="239"/>
      <c r="AO185" s="239"/>
    </row>
    <row r="186" spans="1:41" x14ac:dyDescent="0.25">
      <c r="A186" s="236">
        <v>2022</v>
      </c>
      <c r="B186" s="237">
        <v>1</v>
      </c>
      <c r="C186" s="240">
        <v>4911872.6881508604</v>
      </c>
      <c r="D186" s="240">
        <v>3893136.0117735756</v>
      </c>
      <c r="E186" s="241">
        <v>286639.23982455296</v>
      </c>
      <c r="F186" s="240">
        <v>47124.974091999145</v>
      </c>
      <c r="G186" s="242">
        <v>1647.9944091852503</v>
      </c>
      <c r="H186" s="242">
        <v>7733.4660156249993</v>
      </c>
      <c r="I186" s="240">
        <v>369193.97645117942</v>
      </c>
      <c r="J186" s="242">
        <f t="shared" si="36"/>
        <v>9517348.3507169764</v>
      </c>
      <c r="K186" s="230">
        <f t="shared" si="37"/>
        <v>8805008.6999244355</v>
      </c>
      <c r="L186" s="230">
        <v>9293140.8619343638</v>
      </c>
      <c r="M186" s="220">
        <f t="shared" si="38"/>
        <v>224207.48878261261</v>
      </c>
      <c r="N186" s="230">
        <v>9141505.8466486018</v>
      </c>
      <c r="O186" s="23"/>
      <c r="P186" s="222">
        <f t="shared" si="42"/>
        <v>2022</v>
      </c>
      <c r="Q186" s="222">
        <f t="shared" si="42"/>
        <v>1</v>
      </c>
      <c r="R186" s="230">
        <f t="shared" si="43"/>
        <v>4786798.5765671143</v>
      </c>
      <c r="S186" s="230">
        <f t="shared" si="43"/>
        <v>3794002.634574709</v>
      </c>
      <c r="T186" s="220">
        <f t="shared" si="40"/>
        <v>286639.23982455296</v>
      </c>
      <c r="U186" s="220">
        <f t="shared" si="40"/>
        <v>47124.974091999145</v>
      </c>
      <c r="V186" s="220">
        <f t="shared" si="40"/>
        <v>1647.9944091852503</v>
      </c>
      <c r="W186" s="220">
        <f t="shared" si="40"/>
        <v>7733.4660156249993</v>
      </c>
      <c r="X186" s="220">
        <f t="shared" si="40"/>
        <v>369193.97645117942</v>
      </c>
      <c r="Y186" s="220">
        <f t="shared" si="41"/>
        <v>9293140.8619343638</v>
      </c>
      <c r="Z186" s="230"/>
      <c r="AA186" s="220">
        <f t="shared" si="39"/>
        <v>0</v>
      </c>
      <c r="AB186" s="230"/>
      <c r="AC186" s="231">
        <f t="shared" si="44"/>
        <v>0.55784983928443066</v>
      </c>
      <c r="AD186" s="231">
        <f t="shared" si="44"/>
        <v>0.44215016071556934</v>
      </c>
      <c r="AE186" s="232"/>
      <c r="AF186" s="232"/>
      <c r="AG186" s="233"/>
      <c r="AH186" s="234"/>
      <c r="AM186" s="16"/>
      <c r="AN186" s="235"/>
    </row>
    <row r="187" spans="1:41" x14ac:dyDescent="0.25">
      <c r="A187" s="236">
        <v>2022</v>
      </c>
      <c r="B187" s="237">
        <v>2</v>
      </c>
      <c r="C187" s="240">
        <v>4849889.5194461038</v>
      </c>
      <c r="D187" s="240">
        <v>3867892.2933066031</v>
      </c>
      <c r="E187" s="241">
        <v>285986.59276749683</v>
      </c>
      <c r="F187" s="240">
        <v>43572.716618940474</v>
      </c>
      <c r="G187" s="242">
        <v>1711.5752140468464</v>
      </c>
      <c r="H187" s="242">
        <v>7054.9089843749989</v>
      </c>
      <c r="I187" s="240">
        <v>366590.93483722652</v>
      </c>
      <c r="J187" s="240">
        <f t="shared" si="36"/>
        <v>9422698.5411747918</v>
      </c>
      <c r="K187" s="221">
        <f t="shared" si="37"/>
        <v>8717781.8127527069</v>
      </c>
      <c r="L187" s="221">
        <v>8327874.2503051739</v>
      </c>
      <c r="M187" s="225">
        <f t="shared" si="38"/>
        <v>1094824.2908696178</v>
      </c>
      <c r="N187" s="221">
        <v>8239664.5872719819</v>
      </c>
      <c r="O187" s="23"/>
      <c r="P187" s="222">
        <f t="shared" si="42"/>
        <v>2022</v>
      </c>
      <c r="Q187" s="222">
        <f t="shared" si="42"/>
        <v>2</v>
      </c>
      <c r="R187" s="221">
        <f t="shared" si="43"/>
        <v>4240815.2195873689</v>
      </c>
      <c r="S187" s="221">
        <f t="shared" si="43"/>
        <v>3382142.3022957207</v>
      </c>
      <c r="T187" s="225">
        <f t="shared" si="40"/>
        <v>285986.59276749683</v>
      </c>
      <c r="U187" s="225">
        <f t="shared" si="40"/>
        <v>43572.716618940474</v>
      </c>
      <c r="V187" s="225">
        <f t="shared" si="40"/>
        <v>1711.5752140468464</v>
      </c>
      <c r="W187" s="225">
        <f t="shared" si="40"/>
        <v>7054.9089843749989</v>
      </c>
      <c r="X187" s="225">
        <f t="shared" si="40"/>
        <v>366590.93483722652</v>
      </c>
      <c r="Y187" s="225">
        <f t="shared" si="41"/>
        <v>8327874.2503051748</v>
      </c>
      <c r="Z187" s="221"/>
      <c r="AA187" s="225">
        <f t="shared" si="39"/>
        <v>0</v>
      </c>
      <c r="AB187" s="221"/>
      <c r="AC187" s="223">
        <f t="shared" si="44"/>
        <v>0.55632150742193376</v>
      </c>
      <c r="AD187" s="223">
        <f t="shared" si="44"/>
        <v>0.4436784925780663</v>
      </c>
      <c r="AG187" s="23"/>
      <c r="AH187" s="17"/>
      <c r="AM187" s="16"/>
      <c r="AN187" s="235"/>
    </row>
    <row r="188" spans="1:41" x14ac:dyDescent="0.25">
      <c r="A188" s="236">
        <v>2022</v>
      </c>
      <c r="B188" s="237">
        <v>3</v>
      </c>
      <c r="C188" s="240">
        <v>4730359.9834626568</v>
      </c>
      <c r="D188" s="240">
        <v>3936122.1788533125</v>
      </c>
      <c r="E188" s="241">
        <v>286525.62242600182</v>
      </c>
      <c r="F188" s="240">
        <v>43629.107931012433</v>
      </c>
      <c r="G188" s="242">
        <v>1922.7838266919973</v>
      </c>
      <c r="H188" s="242">
        <v>6639.9812499999998</v>
      </c>
      <c r="I188" s="240">
        <v>354108.75261600886</v>
      </c>
      <c r="J188" s="240">
        <f t="shared" si="36"/>
        <v>9359308.4103656821</v>
      </c>
      <c r="K188" s="221">
        <f t="shared" si="37"/>
        <v>8666482.1623159684</v>
      </c>
      <c r="L188" s="221">
        <v>8343792.6670515835</v>
      </c>
      <c r="M188" s="225">
        <f t="shared" si="38"/>
        <v>1015515.7433140986</v>
      </c>
      <c r="N188" s="221">
        <v>9280554.0363812894</v>
      </c>
      <c r="O188" s="23"/>
      <c r="P188" s="222">
        <f t="shared" si="42"/>
        <v>2022</v>
      </c>
      <c r="Q188" s="222">
        <f t="shared" si="42"/>
        <v>3</v>
      </c>
      <c r="R188" s="221">
        <f t="shared" si="43"/>
        <v>4176068.7560904627</v>
      </c>
      <c r="S188" s="221">
        <f t="shared" si="43"/>
        <v>3474897.6629114081</v>
      </c>
      <c r="T188" s="225">
        <f t="shared" si="40"/>
        <v>286525.62242600182</v>
      </c>
      <c r="U188" s="225">
        <f t="shared" si="40"/>
        <v>43629.107931012433</v>
      </c>
      <c r="V188" s="225">
        <f t="shared" si="40"/>
        <v>1922.7838266919973</v>
      </c>
      <c r="W188" s="225">
        <f t="shared" si="40"/>
        <v>6639.9812499999998</v>
      </c>
      <c r="X188" s="225">
        <f t="shared" si="40"/>
        <v>354108.75261600886</v>
      </c>
      <c r="Y188" s="225">
        <f t="shared" si="41"/>
        <v>8343792.6670515863</v>
      </c>
      <c r="Z188" s="221"/>
      <c r="AA188" s="225">
        <f t="shared" si="39"/>
        <v>0</v>
      </c>
      <c r="AB188" s="221"/>
      <c r="AC188" s="223">
        <f t="shared" si="44"/>
        <v>0.54582238731551824</v>
      </c>
      <c r="AD188" s="223">
        <f t="shared" si="44"/>
        <v>0.45417761268448181</v>
      </c>
      <c r="AG188" s="23"/>
      <c r="AH188" s="17"/>
      <c r="AM188" s="16"/>
      <c r="AN188" s="235"/>
    </row>
    <row r="189" spans="1:41" x14ac:dyDescent="0.25">
      <c r="A189" s="236">
        <v>2022</v>
      </c>
      <c r="B189" s="237">
        <v>4</v>
      </c>
      <c r="C189" s="240">
        <v>4891307.2469093958</v>
      </c>
      <c r="D189" s="240">
        <v>4075271.6351839695</v>
      </c>
      <c r="E189" s="241">
        <v>287263.94113056269</v>
      </c>
      <c r="F189" s="240">
        <v>45718.240492057499</v>
      </c>
      <c r="G189" s="242">
        <v>1898.0475820809113</v>
      </c>
      <c r="H189" s="242">
        <v>7710.4863281250009</v>
      </c>
      <c r="I189" s="240">
        <v>417732.71770472854</v>
      </c>
      <c r="J189" s="240">
        <f t="shared" si="36"/>
        <v>9726902.3153309207</v>
      </c>
      <c r="K189" s="221">
        <f t="shared" si="37"/>
        <v>8966578.8820933662</v>
      </c>
      <c r="L189" s="221">
        <v>8633989.5227102228</v>
      </c>
      <c r="M189" s="225">
        <f t="shared" si="38"/>
        <v>1092912.792620698</v>
      </c>
      <c r="N189" s="221">
        <v>9553467.0919181332</v>
      </c>
      <c r="O189" s="23"/>
      <c r="P189" s="222">
        <f t="shared" si="42"/>
        <v>2022</v>
      </c>
      <c r="Q189" s="222">
        <f t="shared" si="42"/>
        <v>4</v>
      </c>
      <c r="R189" s="221">
        <f t="shared" si="43"/>
        <v>4295118.629926241</v>
      </c>
      <c r="S189" s="221">
        <f t="shared" si="43"/>
        <v>3578547.4595464263</v>
      </c>
      <c r="T189" s="225">
        <f t="shared" si="40"/>
        <v>287263.94113056269</v>
      </c>
      <c r="U189" s="225">
        <f t="shared" si="40"/>
        <v>45718.240492057499</v>
      </c>
      <c r="V189" s="225">
        <f t="shared" si="40"/>
        <v>1898.0475820809113</v>
      </c>
      <c r="W189" s="225">
        <f t="shared" si="40"/>
        <v>7710.4863281250009</v>
      </c>
      <c r="X189" s="225">
        <f t="shared" si="40"/>
        <v>417732.71770472854</v>
      </c>
      <c r="Y189" s="225">
        <f t="shared" si="41"/>
        <v>8633989.5227102209</v>
      </c>
      <c r="Z189" s="221"/>
      <c r="AA189" s="225">
        <f t="shared" si="39"/>
        <v>0</v>
      </c>
      <c r="AB189" s="221"/>
      <c r="AC189" s="223">
        <f t="shared" si="44"/>
        <v>0.54550429001160539</v>
      </c>
      <c r="AD189" s="223">
        <f t="shared" si="44"/>
        <v>0.45449570998839456</v>
      </c>
      <c r="AG189" s="23"/>
      <c r="AH189" s="17"/>
      <c r="AM189" s="16"/>
      <c r="AN189" s="235"/>
    </row>
    <row r="190" spans="1:41" x14ac:dyDescent="0.25">
      <c r="A190" s="236">
        <v>2022</v>
      </c>
      <c r="B190" s="237">
        <v>5</v>
      </c>
      <c r="C190" s="240">
        <v>5451440.2712532701</v>
      </c>
      <c r="D190" s="240">
        <v>4308173.4654399194</v>
      </c>
      <c r="E190" s="241">
        <v>288641.30450097087</v>
      </c>
      <c r="F190" s="240">
        <v>45441.438662003377</v>
      </c>
      <c r="G190" s="242">
        <v>2134.4873833847228</v>
      </c>
      <c r="H190" s="242">
        <v>7831.8296875000015</v>
      </c>
      <c r="I190" s="240">
        <v>454024.69760624226</v>
      </c>
      <c r="J190" s="240">
        <f t="shared" si="36"/>
        <v>10557687.494533289</v>
      </c>
      <c r="K190" s="221">
        <f t="shared" si="37"/>
        <v>9759613.7366931885</v>
      </c>
      <c r="L190" s="221">
        <v>9720227.4482401572</v>
      </c>
      <c r="M190" s="225">
        <f t="shared" si="38"/>
        <v>837460.04629313201</v>
      </c>
      <c r="N190" s="221">
        <v>10842339.051590769</v>
      </c>
      <c r="O190" s="23"/>
      <c r="P190" s="222">
        <f t="shared" si="42"/>
        <v>2022</v>
      </c>
      <c r="Q190" s="222">
        <f t="shared" si="42"/>
        <v>5</v>
      </c>
      <c r="R190" s="221">
        <f t="shared" si="43"/>
        <v>4983659.1125826538</v>
      </c>
      <c r="S190" s="221">
        <f t="shared" si="43"/>
        <v>3938494.5778174042</v>
      </c>
      <c r="T190" s="225">
        <f t="shared" si="40"/>
        <v>288641.30450097087</v>
      </c>
      <c r="U190" s="225">
        <f t="shared" si="40"/>
        <v>45441.438662003377</v>
      </c>
      <c r="V190" s="225">
        <f t="shared" si="40"/>
        <v>2134.4873833847228</v>
      </c>
      <c r="W190" s="225">
        <f t="shared" si="40"/>
        <v>7831.8296875000015</v>
      </c>
      <c r="X190" s="225">
        <f t="shared" si="40"/>
        <v>454024.69760624226</v>
      </c>
      <c r="Y190" s="225">
        <f t="shared" si="41"/>
        <v>9720227.4482401609</v>
      </c>
      <c r="Z190" s="221"/>
      <c r="AA190" s="225">
        <f t="shared" si="39"/>
        <v>0</v>
      </c>
      <c r="AB190" s="221"/>
      <c r="AC190" s="223">
        <f t="shared" si="44"/>
        <v>0.55857131422706896</v>
      </c>
      <c r="AD190" s="223">
        <f t="shared" si="44"/>
        <v>0.4414286857729311</v>
      </c>
      <c r="AG190" s="23"/>
      <c r="AH190" s="17"/>
      <c r="AM190" s="16"/>
      <c r="AN190" s="235"/>
    </row>
    <row r="191" spans="1:41" x14ac:dyDescent="0.25">
      <c r="A191" s="236">
        <v>2022</v>
      </c>
      <c r="B191" s="237">
        <v>6</v>
      </c>
      <c r="C191" s="240">
        <v>6225418.0189280258</v>
      </c>
      <c r="D191" s="240">
        <v>4571671.8234814154</v>
      </c>
      <c r="E191" s="241">
        <v>289729.46745737642</v>
      </c>
      <c r="F191" s="240">
        <v>42371.725003092521</v>
      </c>
      <c r="G191" s="242">
        <v>2004.0134685292003</v>
      </c>
      <c r="H191" s="242">
        <v>7716.5429687499982</v>
      </c>
      <c r="I191" s="240">
        <v>468262.29768351698</v>
      </c>
      <c r="J191" s="240">
        <f t="shared" si="36"/>
        <v>11607173.888990706</v>
      </c>
      <c r="K191" s="221">
        <f t="shared" si="37"/>
        <v>10797089.842409441</v>
      </c>
      <c r="L191" s="221">
        <v>10588281.176035812</v>
      </c>
      <c r="M191" s="225">
        <f t="shared" si="38"/>
        <v>1018892.7129548937</v>
      </c>
      <c r="N191" s="221">
        <v>11324421.179761752</v>
      </c>
      <c r="O191" s="23"/>
      <c r="P191" s="222">
        <f t="shared" si="42"/>
        <v>2022</v>
      </c>
      <c r="Q191" s="222">
        <f t="shared" si="42"/>
        <v>6</v>
      </c>
      <c r="R191" s="221">
        <f t="shared" si="43"/>
        <v>5637941.8427393902</v>
      </c>
      <c r="S191" s="221">
        <f t="shared" si="43"/>
        <v>4140255.2867151573</v>
      </c>
      <c r="T191" s="225">
        <f t="shared" si="40"/>
        <v>289729.46745737642</v>
      </c>
      <c r="U191" s="225">
        <f t="shared" si="40"/>
        <v>42371.725003092521</v>
      </c>
      <c r="V191" s="225">
        <f t="shared" si="40"/>
        <v>2004.0134685292003</v>
      </c>
      <c r="W191" s="225">
        <f t="shared" si="40"/>
        <v>7716.5429687499982</v>
      </c>
      <c r="X191" s="225">
        <f t="shared" si="40"/>
        <v>468262.29768351698</v>
      </c>
      <c r="Y191" s="225">
        <f t="shared" si="41"/>
        <v>10588281.176035812</v>
      </c>
      <c r="Z191" s="221"/>
      <c r="AA191" s="225">
        <f t="shared" si="39"/>
        <v>0</v>
      </c>
      <c r="AB191" s="221"/>
      <c r="AC191" s="223">
        <f t="shared" si="44"/>
        <v>0.57658295983381236</v>
      </c>
      <c r="AD191" s="223">
        <f t="shared" si="44"/>
        <v>0.4234170401661877</v>
      </c>
      <c r="AG191" s="23"/>
      <c r="AH191" s="17"/>
      <c r="AM191" s="16"/>
      <c r="AN191" s="235"/>
    </row>
    <row r="192" spans="1:41" x14ac:dyDescent="0.25">
      <c r="A192" s="236">
        <v>2022</v>
      </c>
      <c r="B192" s="237">
        <v>7</v>
      </c>
      <c r="C192" s="240">
        <v>6809399.0346349375</v>
      </c>
      <c r="D192" s="240">
        <v>4772599.149249319</v>
      </c>
      <c r="E192" s="241">
        <v>290589.47324365983</v>
      </c>
      <c r="F192" s="240">
        <v>44013.487427029504</v>
      </c>
      <c r="G192" s="242">
        <v>1905.8156300166734</v>
      </c>
      <c r="H192" s="242">
        <v>8107.2574777644222</v>
      </c>
      <c r="I192" s="240">
        <v>487910.60086398001</v>
      </c>
      <c r="J192" s="240">
        <f t="shared" si="36"/>
        <v>12414524.818526706</v>
      </c>
      <c r="K192" s="221">
        <f t="shared" si="37"/>
        <v>11581998.183884256</v>
      </c>
      <c r="L192" s="221">
        <v>11211208.31030741</v>
      </c>
      <c r="M192" s="225">
        <f t="shared" si="38"/>
        <v>1203316.5082192961</v>
      </c>
      <c r="N192" s="221">
        <v>12051148.863376185</v>
      </c>
      <c r="O192" s="23"/>
      <c r="P192" s="222">
        <f t="shared" si="42"/>
        <v>2022</v>
      </c>
      <c r="Q192" s="222">
        <f t="shared" si="42"/>
        <v>7</v>
      </c>
      <c r="R192" s="221">
        <f t="shared" si="43"/>
        <v>6101933.6958102351</v>
      </c>
      <c r="S192" s="221">
        <f t="shared" si="43"/>
        <v>4276747.9798547253</v>
      </c>
      <c r="T192" s="225">
        <f t="shared" si="40"/>
        <v>290589.47324365983</v>
      </c>
      <c r="U192" s="225">
        <f t="shared" si="40"/>
        <v>44013.487427029504</v>
      </c>
      <c r="V192" s="225">
        <f t="shared" si="40"/>
        <v>1905.8156300166734</v>
      </c>
      <c r="W192" s="225">
        <f t="shared" si="40"/>
        <v>8107.2574777644222</v>
      </c>
      <c r="X192" s="225">
        <f t="shared" si="40"/>
        <v>487910.60086398001</v>
      </c>
      <c r="Y192" s="225">
        <f t="shared" si="41"/>
        <v>11211208.310307411</v>
      </c>
      <c r="Z192" s="221"/>
      <c r="AA192" s="225">
        <f t="shared" si="39"/>
        <v>0</v>
      </c>
      <c r="AB192" s="221"/>
      <c r="AC192" s="223">
        <f t="shared" si="44"/>
        <v>0.58792955468684671</v>
      </c>
      <c r="AD192" s="223">
        <f t="shared" si="44"/>
        <v>0.4120704453131534</v>
      </c>
      <c r="AG192" s="23"/>
      <c r="AH192" s="17"/>
      <c r="AM192" s="16"/>
      <c r="AN192" s="235"/>
    </row>
    <row r="193" spans="1:41" x14ac:dyDescent="0.25">
      <c r="A193" s="236">
        <v>2022</v>
      </c>
      <c r="B193" s="237">
        <v>8</v>
      </c>
      <c r="C193" s="240">
        <v>7093149.0606476879</v>
      </c>
      <c r="D193" s="240">
        <v>4871638.0429053055</v>
      </c>
      <c r="E193" s="241">
        <v>290826.12411743664</v>
      </c>
      <c r="F193" s="240">
        <v>51398.740535938952</v>
      </c>
      <c r="G193" s="242">
        <v>1890.3886826366204</v>
      </c>
      <c r="H193" s="242">
        <v>8149.2994065504827</v>
      </c>
      <c r="I193" s="240">
        <v>471954.21073289233</v>
      </c>
      <c r="J193" s="240">
        <f t="shared" si="36"/>
        <v>12789005.867028449</v>
      </c>
      <c r="K193" s="221">
        <f t="shared" si="37"/>
        <v>11964787.103552993</v>
      </c>
      <c r="L193" s="221">
        <v>11370370.960415035</v>
      </c>
      <c r="M193" s="225">
        <f t="shared" si="38"/>
        <v>1418634.9066134132</v>
      </c>
      <c r="N193" s="221">
        <v>12265436.92195213</v>
      </c>
      <c r="O193" s="23"/>
      <c r="P193" s="222">
        <f t="shared" si="42"/>
        <v>2022</v>
      </c>
      <c r="Q193" s="222">
        <f t="shared" si="42"/>
        <v>8</v>
      </c>
      <c r="R193" s="221">
        <f t="shared" si="43"/>
        <v>6252132.1024555257</v>
      </c>
      <c r="S193" s="221">
        <f t="shared" si="43"/>
        <v>4294020.0944840545</v>
      </c>
      <c r="T193" s="225">
        <f t="shared" si="40"/>
        <v>290826.12411743664</v>
      </c>
      <c r="U193" s="225">
        <f t="shared" si="40"/>
        <v>51398.740535938952</v>
      </c>
      <c r="V193" s="225">
        <f t="shared" si="40"/>
        <v>1890.3886826366204</v>
      </c>
      <c r="W193" s="225">
        <f t="shared" si="40"/>
        <v>8149.2994065504827</v>
      </c>
      <c r="X193" s="225">
        <f t="shared" si="40"/>
        <v>471954.21073289233</v>
      </c>
      <c r="Y193" s="225">
        <f t="shared" si="41"/>
        <v>11370370.960415035</v>
      </c>
      <c r="Z193" s="221"/>
      <c r="AA193" s="225">
        <f t="shared" si="39"/>
        <v>0</v>
      </c>
      <c r="AB193" s="221"/>
      <c r="AC193" s="223">
        <f t="shared" si="44"/>
        <v>0.59283537594591618</v>
      </c>
      <c r="AD193" s="223">
        <f t="shared" si="44"/>
        <v>0.40716462405408388</v>
      </c>
      <c r="AG193" s="23"/>
      <c r="AH193" s="17"/>
      <c r="AM193" s="16"/>
      <c r="AN193" s="235"/>
    </row>
    <row r="194" spans="1:41" x14ac:dyDescent="0.25">
      <c r="A194" s="236">
        <v>2022</v>
      </c>
      <c r="B194" s="237">
        <v>9</v>
      </c>
      <c r="C194" s="240">
        <v>6881456.5061813602</v>
      </c>
      <c r="D194" s="240">
        <v>4806940.7650485476</v>
      </c>
      <c r="E194" s="241">
        <v>290299.39729112119</v>
      </c>
      <c r="F194" s="240">
        <v>45015.732898495458</v>
      </c>
      <c r="G194" s="242">
        <v>2048.8493919813941</v>
      </c>
      <c r="H194" s="242">
        <v>8087.0963716947117</v>
      </c>
      <c r="I194" s="240">
        <v>498965.33520517364</v>
      </c>
      <c r="J194" s="240">
        <f t="shared" si="36"/>
        <v>12532813.682388376</v>
      </c>
      <c r="K194" s="221">
        <f t="shared" si="37"/>
        <v>11688397.271229908</v>
      </c>
      <c r="L194" s="221">
        <v>11128519.258779701</v>
      </c>
      <c r="M194" s="225">
        <f t="shared" si="38"/>
        <v>1404294.4236086756</v>
      </c>
      <c r="N194" s="221">
        <v>11307258.74510478</v>
      </c>
      <c r="O194" s="23"/>
      <c r="P194" s="222">
        <f t="shared" si="42"/>
        <v>2022</v>
      </c>
      <c r="Q194" s="222">
        <f t="shared" si="42"/>
        <v>9</v>
      </c>
      <c r="R194" s="221">
        <f t="shared" si="43"/>
        <v>6054688.6633632258</v>
      </c>
      <c r="S194" s="221">
        <f t="shared" si="43"/>
        <v>4229414.1842580065</v>
      </c>
      <c r="T194" s="225">
        <f t="shared" si="40"/>
        <v>290299.39729112119</v>
      </c>
      <c r="U194" s="225">
        <f t="shared" si="40"/>
        <v>45015.732898495458</v>
      </c>
      <c r="V194" s="225">
        <f t="shared" si="40"/>
        <v>2048.8493919813941</v>
      </c>
      <c r="W194" s="225">
        <f t="shared" si="40"/>
        <v>8087.0963716947117</v>
      </c>
      <c r="X194" s="225">
        <f t="shared" si="40"/>
        <v>498965.33520517364</v>
      </c>
      <c r="Y194" s="225">
        <f t="shared" si="41"/>
        <v>11128519.258779701</v>
      </c>
      <c r="Z194" s="221"/>
      <c r="AA194" s="225">
        <f t="shared" si="39"/>
        <v>0</v>
      </c>
      <c r="AB194" s="221"/>
      <c r="AC194" s="223">
        <f t="shared" si="44"/>
        <v>0.5887425235895718</v>
      </c>
      <c r="AD194" s="223">
        <f t="shared" si="44"/>
        <v>0.41125747641042826</v>
      </c>
      <c r="AG194" s="23"/>
      <c r="AH194" s="17"/>
      <c r="AM194" s="16"/>
      <c r="AN194" s="235"/>
    </row>
    <row r="195" spans="1:41" x14ac:dyDescent="0.25">
      <c r="A195" s="236">
        <v>2022</v>
      </c>
      <c r="B195" s="237">
        <v>10</v>
      </c>
      <c r="C195" s="240">
        <v>6246712.022678447</v>
      </c>
      <c r="D195" s="240">
        <v>4591537.8115992891</v>
      </c>
      <c r="E195" s="241">
        <v>289326.86398303136</v>
      </c>
      <c r="F195" s="240">
        <v>41867.771072958902</v>
      </c>
      <c r="G195" s="242">
        <v>1960.2705423953134</v>
      </c>
      <c r="H195" s="242">
        <v>8009.0408158052887</v>
      </c>
      <c r="I195" s="240">
        <v>479891.41181051586</v>
      </c>
      <c r="J195" s="240">
        <f t="shared" si="36"/>
        <v>11659305.192502445</v>
      </c>
      <c r="K195" s="221">
        <f t="shared" si="37"/>
        <v>10838249.834277736</v>
      </c>
      <c r="L195" s="221">
        <v>10296237.834046241</v>
      </c>
      <c r="M195" s="225">
        <f t="shared" si="38"/>
        <v>1363067.3584562037</v>
      </c>
      <c r="N195" s="221">
        <v>10626691.222986359</v>
      </c>
      <c r="O195" s="23"/>
      <c r="P195" s="222">
        <f t="shared" si="42"/>
        <v>2022</v>
      </c>
      <c r="Q195" s="222">
        <f t="shared" si="42"/>
        <v>10</v>
      </c>
      <c r="R195" s="221">
        <f t="shared" si="43"/>
        <v>5461097.2429877426</v>
      </c>
      <c r="S195" s="221">
        <f t="shared" si="43"/>
        <v>4014085.2328337901</v>
      </c>
      <c r="T195" s="225">
        <f t="shared" si="40"/>
        <v>289326.86398303136</v>
      </c>
      <c r="U195" s="225">
        <f t="shared" si="40"/>
        <v>41867.771072958902</v>
      </c>
      <c r="V195" s="225">
        <f t="shared" si="40"/>
        <v>1960.2705423953134</v>
      </c>
      <c r="W195" s="225">
        <f t="shared" si="40"/>
        <v>8009.0408158052887</v>
      </c>
      <c r="X195" s="225">
        <f t="shared" si="40"/>
        <v>479891.41181051586</v>
      </c>
      <c r="Y195" s="225">
        <f t="shared" si="41"/>
        <v>10296237.834046241</v>
      </c>
      <c r="Z195" s="221"/>
      <c r="AA195" s="225">
        <f t="shared" si="39"/>
        <v>0</v>
      </c>
      <c r="AB195" s="221"/>
      <c r="AC195" s="223">
        <f t="shared" si="44"/>
        <v>0.57635800227839362</v>
      </c>
      <c r="AD195" s="223">
        <f t="shared" si="44"/>
        <v>0.42364199772160638</v>
      </c>
      <c r="AG195" s="23"/>
      <c r="AH195" s="17"/>
      <c r="AM195" s="16"/>
      <c r="AN195" s="235"/>
    </row>
    <row r="196" spans="1:41" x14ac:dyDescent="0.25">
      <c r="A196" s="236">
        <v>2022</v>
      </c>
      <c r="B196" s="237">
        <v>11</v>
      </c>
      <c r="C196" s="240">
        <v>5257983.84281113</v>
      </c>
      <c r="D196" s="240">
        <v>4262586.9259841852</v>
      </c>
      <c r="E196" s="241">
        <v>287820.17149653262</v>
      </c>
      <c r="F196" s="240">
        <v>41323.268157187762</v>
      </c>
      <c r="G196" s="242">
        <v>1916.8148564505011</v>
      </c>
      <c r="H196" s="242">
        <v>7267.536250000001</v>
      </c>
      <c r="I196" s="240">
        <v>439600.47938923235</v>
      </c>
      <c r="J196" s="240">
        <f t="shared" si="36"/>
        <v>10298499.038944719</v>
      </c>
      <c r="K196" s="221">
        <f t="shared" si="37"/>
        <v>9520570.7687953152</v>
      </c>
      <c r="L196" s="221">
        <v>9042420.2828444988</v>
      </c>
      <c r="M196" s="225">
        <f t="shared" si="38"/>
        <v>1256078.7561002206</v>
      </c>
      <c r="N196" s="221">
        <v>8908032.0676953513</v>
      </c>
      <c r="O196" s="23"/>
      <c r="P196" s="222">
        <f t="shared" si="42"/>
        <v>2022</v>
      </c>
      <c r="Q196" s="222">
        <f t="shared" si="42"/>
        <v>11</v>
      </c>
      <c r="R196" s="221">
        <f t="shared" si="43"/>
        <v>4564281.5464614173</v>
      </c>
      <c r="S196" s="221">
        <f t="shared" si="43"/>
        <v>3700210.4662336772</v>
      </c>
      <c r="T196" s="225">
        <f t="shared" si="40"/>
        <v>287820.17149653262</v>
      </c>
      <c r="U196" s="225">
        <f t="shared" si="40"/>
        <v>41323.268157187762</v>
      </c>
      <c r="V196" s="225">
        <f t="shared" si="40"/>
        <v>1916.8148564505011</v>
      </c>
      <c r="W196" s="225">
        <f t="shared" si="40"/>
        <v>7267.536250000001</v>
      </c>
      <c r="X196" s="225">
        <f t="shared" si="40"/>
        <v>439600.47938923235</v>
      </c>
      <c r="Y196" s="225">
        <f t="shared" si="41"/>
        <v>9042420.2828444988</v>
      </c>
      <c r="Z196" s="221"/>
      <c r="AA196" s="225">
        <f t="shared" si="39"/>
        <v>0</v>
      </c>
      <c r="AB196" s="221"/>
      <c r="AC196" s="223">
        <f t="shared" si="44"/>
        <v>0.55227611563423618</v>
      </c>
      <c r="AD196" s="223">
        <f t="shared" si="44"/>
        <v>0.44772388436576388</v>
      </c>
      <c r="AG196" s="23"/>
      <c r="AH196" s="17"/>
      <c r="AM196" s="16"/>
      <c r="AN196" s="235"/>
    </row>
    <row r="197" spans="1:41" x14ac:dyDescent="0.25">
      <c r="A197" s="236">
        <v>2022</v>
      </c>
      <c r="B197" s="236">
        <v>12</v>
      </c>
      <c r="C197" s="240">
        <v>4780077.3189088413</v>
      </c>
      <c r="D197" s="240">
        <v>4063184.5478489986</v>
      </c>
      <c r="E197" s="241">
        <v>287616.72986055753</v>
      </c>
      <c r="F197" s="240">
        <v>47966.968776734422</v>
      </c>
      <c r="G197" s="242">
        <v>1819.0237316207215</v>
      </c>
      <c r="H197" s="242">
        <v>6923.4320312500013</v>
      </c>
      <c r="I197" s="242">
        <v>393885.57225740817</v>
      </c>
      <c r="J197" s="242">
        <f t="shared" si="36"/>
        <v>9581473.5934154112</v>
      </c>
      <c r="K197" s="221">
        <f t="shared" si="37"/>
        <v>8843261.8667578399</v>
      </c>
      <c r="L197" s="221">
        <v>8912407.1086604074</v>
      </c>
      <c r="M197" s="225">
        <f t="shared" si="38"/>
        <v>669066.48475500382</v>
      </c>
      <c r="N197" s="221">
        <v>9176286.9191698618</v>
      </c>
      <c r="O197" s="23"/>
      <c r="P197" s="222">
        <f t="shared" si="42"/>
        <v>2022</v>
      </c>
      <c r="Q197" s="222">
        <f t="shared" si="42"/>
        <v>12</v>
      </c>
      <c r="R197" s="221">
        <f t="shared" si="43"/>
        <v>4418424.6191689884</v>
      </c>
      <c r="S197" s="221">
        <f t="shared" si="43"/>
        <v>3755770.7628338472</v>
      </c>
      <c r="T197" s="225">
        <f t="shared" si="40"/>
        <v>287616.72986055753</v>
      </c>
      <c r="U197" s="225">
        <f t="shared" si="40"/>
        <v>47966.968776734422</v>
      </c>
      <c r="V197" s="225">
        <f t="shared" si="40"/>
        <v>1819.0237316207215</v>
      </c>
      <c r="W197" s="225">
        <f t="shared" si="40"/>
        <v>6923.4320312500013</v>
      </c>
      <c r="X197" s="225">
        <f t="shared" si="40"/>
        <v>393885.57225740817</v>
      </c>
      <c r="Y197" s="225">
        <f t="shared" si="41"/>
        <v>8912407.1086604074</v>
      </c>
      <c r="Z197" s="221"/>
      <c r="AA197" s="225">
        <f t="shared" si="39"/>
        <v>0</v>
      </c>
      <c r="AB197" s="221"/>
      <c r="AC197" s="223">
        <f t="shared" si="44"/>
        <v>0.54053327730544032</v>
      </c>
      <c r="AD197" s="223">
        <f t="shared" si="44"/>
        <v>0.45946672269455968</v>
      </c>
      <c r="AG197" s="23"/>
      <c r="AH197" s="17"/>
      <c r="AI197" s="17"/>
      <c r="AM197" s="16"/>
      <c r="AN197" s="235"/>
      <c r="AO197" s="235"/>
    </row>
    <row r="198" spans="1:41" x14ac:dyDescent="0.25">
      <c r="A198" s="236">
        <v>2023</v>
      </c>
      <c r="B198" s="237">
        <v>1</v>
      </c>
      <c r="C198" s="240">
        <v>5001106.9917376339</v>
      </c>
      <c r="D198" s="240">
        <v>3941523.4560088641</v>
      </c>
      <c r="E198" s="241">
        <v>288339.58745913889</v>
      </c>
      <c r="F198" s="240">
        <v>48007.476202932157</v>
      </c>
      <c r="G198" s="242">
        <v>1644.9258456336418</v>
      </c>
      <c r="H198" s="242">
        <v>7732.9669921875002</v>
      </c>
      <c r="I198" s="240">
        <v>374568.74237968237</v>
      </c>
      <c r="J198" s="240">
        <f t="shared" ref="J198:J261" si="45">SUM(C198:I198)</f>
        <v>9662924.1466260739</v>
      </c>
      <c r="K198" s="221">
        <f t="shared" si="37"/>
        <v>8942630.4477464985</v>
      </c>
      <c r="L198" s="221">
        <v>9390382.9267981835</v>
      </c>
      <c r="M198" s="225">
        <f t="shared" si="38"/>
        <v>272541.2198278904</v>
      </c>
      <c r="N198" s="221">
        <v>9243522.2475150246</v>
      </c>
      <c r="O198" s="23"/>
      <c r="P198" s="222">
        <f t="shared" si="42"/>
        <v>2023</v>
      </c>
      <c r="Q198" s="222">
        <f t="shared" si="42"/>
        <v>1</v>
      </c>
      <c r="R198" s="221">
        <f t="shared" si="43"/>
        <v>4848690.1152959336</v>
      </c>
      <c r="S198" s="221">
        <f t="shared" si="43"/>
        <v>3821399.1126226741</v>
      </c>
      <c r="T198" s="225">
        <f t="shared" si="40"/>
        <v>288339.58745913889</v>
      </c>
      <c r="U198" s="225">
        <f t="shared" si="40"/>
        <v>48007.476202932157</v>
      </c>
      <c r="V198" s="225">
        <f t="shared" si="40"/>
        <v>1644.9258456336418</v>
      </c>
      <c r="W198" s="225">
        <f t="shared" si="40"/>
        <v>7732.9669921875002</v>
      </c>
      <c r="X198" s="225">
        <f t="shared" si="40"/>
        <v>374568.74237968237</v>
      </c>
      <c r="Y198" s="225">
        <f t="shared" si="41"/>
        <v>9390382.9267981835</v>
      </c>
      <c r="Z198" s="221"/>
      <c r="AA198" s="225">
        <f t="shared" si="39"/>
        <v>0</v>
      </c>
      <c r="AB198" s="221"/>
      <c r="AC198" s="223">
        <f t="shared" si="44"/>
        <v>0.55924339275340285</v>
      </c>
      <c r="AD198" s="223">
        <f t="shared" si="44"/>
        <v>0.4407566072465971</v>
      </c>
      <c r="AG198" s="23"/>
      <c r="AH198" s="17"/>
      <c r="AM198" s="16"/>
      <c r="AN198" s="235"/>
    </row>
    <row r="199" spans="1:41" x14ac:dyDescent="0.25">
      <c r="A199" s="236">
        <v>2023</v>
      </c>
      <c r="B199" s="237">
        <v>2</v>
      </c>
      <c r="C199" s="240">
        <v>4938185.1226749886</v>
      </c>
      <c r="D199" s="240">
        <v>3919644.1392834042</v>
      </c>
      <c r="E199" s="241">
        <v>287669.10700846999</v>
      </c>
      <c r="F199" s="240">
        <v>44386.910785516826</v>
      </c>
      <c r="G199" s="242">
        <v>1707.9757266987683</v>
      </c>
      <c r="H199" s="242">
        <v>7053.9205078124987</v>
      </c>
      <c r="I199" s="240">
        <v>371923.39922644926</v>
      </c>
      <c r="J199" s="240">
        <f t="shared" si="45"/>
        <v>9570570.575213341</v>
      </c>
      <c r="K199" s="221">
        <f t="shared" ref="K199:K262" si="46">SUM(C199:D199)</f>
        <v>8857829.2619583923</v>
      </c>
      <c r="L199" s="221">
        <v>8420390.111248631</v>
      </c>
      <c r="M199" s="225">
        <f t="shared" si="38"/>
        <v>1150180.46396471</v>
      </c>
      <c r="N199" s="221">
        <v>8330864.3963105762</v>
      </c>
      <c r="O199" s="23"/>
      <c r="P199" s="222">
        <f t="shared" si="42"/>
        <v>2023</v>
      </c>
      <c r="Q199" s="222">
        <f t="shared" si="42"/>
        <v>2</v>
      </c>
      <c r="R199" s="221">
        <f t="shared" si="43"/>
        <v>4296966.6155702136</v>
      </c>
      <c r="S199" s="221">
        <f t="shared" si="43"/>
        <v>3410682.1824234687</v>
      </c>
      <c r="T199" s="225">
        <f t="shared" si="40"/>
        <v>287669.10700846999</v>
      </c>
      <c r="U199" s="225">
        <f t="shared" si="40"/>
        <v>44386.910785516826</v>
      </c>
      <c r="V199" s="225">
        <f t="shared" si="40"/>
        <v>1707.9757266987683</v>
      </c>
      <c r="W199" s="225">
        <f t="shared" si="40"/>
        <v>7053.9205078124987</v>
      </c>
      <c r="X199" s="225">
        <f t="shared" si="40"/>
        <v>371923.39922644926</v>
      </c>
      <c r="Y199" s="225">
        <f t="shared" si="41"/>
        <v>8420390.1112486292</v>
      </c>
      <c r="Z199" s="221"/>
      <c r="AA199" s="225">
        <f t="shared" si="39"/>
        <v>0</v>
      </c>
      <c r="AB199" s="221"/>
      <c r="AC199" s="223">
        <f t="shared" si="44"/>
        <v>0.55749382570320583</v>
      </c>
      <c r="AD199" s="223">
        <f t="shared" si="44"/>
        <v>0.44250617429679417</v>
      </c>
      <c r="AG199" s="23"/>
      <c r="AH199" s="17"/>
      <c r="AM199" s="16"/>
      <c r="AN199" s="235"/>
    </row>
    <row r="200" spans="1:41" x14ac:dyDescent="0.25">
      <c r="A200" s="236">
        <v>2023</v>
      </c>
      <c r="B200" s="237">
        <v>3</v>
      </c>
      <c r="C200" s="240">
        <v>4816867.7462733118</v>
      </c>
      <c r="D200" s="240">
        <v>3987875.9468752057</v>
      </c>
      <c r="E200" s="241">
        <v>288167.42676093715</v>
      </c>
      <c r="F200" s="240">
        <v>44442.57483470915</v>
      </c>
      <c r="G200" s="242">
        <v>1919.8360030841127</v>
      </c>
      <c r="H200" s="242">
        <v>6640.6593750000002</v>
      </c>
      <c r="I200" s="240">
        <v>359266.08124807529</v>
      </c>
      <c r="J200" s="240">
        <f t="shared" si="45"/>
        <v>9505180.2713703252</v>
      </c>
      <c r="K200" s="221">
        <f t="shared" si="46"/>
        <v>8804743.693148518</v>
      </c>
      <c r="L200" s="221">
        <v>8437249.4719096497</v>
      </c>
      <c r="M200" s="225">
        <f t="shared" si="38"/>
        <v>1067930.7994606756</v>
      </c>
      <c r="N200" s="221">
        <v>9385274.8330261707</v>
      </c>
      <c r="O200" s="23"/>
      <c r="P200" s="222">
        <f t="shared" si="42"/>
        <v>2023</v>
      </c>
      <c r="Q200" s="222">
        <f t="shared" si="42"/>
        <v>3</v>
      </c>
      <c r="R200" s="221">
        <f t="shared" si="43"/>
        <v>4232627.9770706138</v>
      </c>
      <c r="S200" s="221">
        <f t="shared" si="43"/>
        <v>3504184.9166172282</v>
      </c>
      <c r="T200" s="225">
        <f t="shared" si="40"/>
        <v>288167.42676093715</v>
      </c>
      <c r="U200" s="225">
        <f t="shared" si="40"/>
        <v>44442.57483470915</v>
      </c>
      <c r="V200" s="225">
        <f t="shared" si="40"/>
        <v>1919.8360030841127</v>
      </c>
      <c r="W200" s="225">
        <f t="shared" si="40"/>
        <v>6640.6593750000002</v>
      </c>
      <c r="X200" s="225">
        <f t="shared" si="40"/>
        <v>359266.08124807529</v>
      </c>
      <c r="Y200" s="225">
        <f t="shared" si="41"/>
        <v>8437249.4719096478</v>
      </c>
      <c r="Z200" s="221"/>
      <c r="AA200" s="225">
        <f t="shared" si="39"/>
        <v>0</v>
      </c>
      <c r="AB200" s="221"/>
      <c r="AC200" s="223">
        <f t="shared" si="44"/>
        <v>0.54707642995009564</v>
      </c>
      <c r="AD200" s="223">
        <f t="shared" si="44"/>
        <v>0.4529235700499043</v>
      </c>
      <c r="AG200" s="23"/>
      <c r="AH200" s="17"/>
      <c r="AM200" s="16"/>
      <c r="AN200" s="235"/>
    </row>
    <row r="201" spans="1:41" x14ac:dyDescent="0.25">
      <c r="A201" s="236">
        <v>2023</v>
      </c>
      <c r="B201" s="237">
        <v>4</v>
      </c>
      <c r="C201" s="240">
        <v>4979884.1355650453</v>
      </c>
      <c r="D201" s="240">
        <v>4127502.5758961029</v>
      </c>
      <c r="E201" s="241">
        <v>288870.06268676126</v>
      </c>
      <c r="F201" s="240">
        <v>46568.800088756281</v>
      </c>
      <c r="G201" s="242">
        <v>1895.5071165549957</v>
      </c>
      <c r="H201" s="242">
        <v>7713.3068359375011</v>
      </c>
      <c r="I201" s="240">
        <v>423822.37956293009</v>
      </c>
      <c r="J201" s="240">
        <f t="shared" si="45"/>
        <v>9876256.7677520886</v>
      </c>
      <c r="K201" s="221">
        <f t="shared" si="46"/>
        <v>9107386.7114611492</v>
      </c>
      <c r="L201" s="221">
        <v>8731752.4226044267</v>
      </c>
      <c r="M201" s="225">
        <f t="shared" si="38"/>
        <v>1144504.3451476619</v>
      </c>
      <c r="N201" s="221">
        <v>9661921.3585472088</v>
      </c>
      <c r="O201" s="23"/>
      <c r="P201" s="222">
        <f t="shared" si="42"/>
        <v>2023</v>
      </c>
      <c r="Q201" s="222">
        <f t="shared" si="42"/>
        <v>4</v>
      </c>
      <c r="R201" s="221">
        <f t="shared" si="43"/>
        <v>4354073.5477359816</v>
      </c>
      <c r="S201" s="221">
        <f t="shared" si="43"/>
        <v>3608808.8185775047</v>
      </c>
      <c r="T201" s="225">
        <f t="shared" si="40"/>
        <v>288870.06268676126</v>
      </c>
      <c r="U201" s="225">
        <f t="shared" si="40"/>
        <v>46568.800088756281</v>
      </c>
      <c r="V201" s="225">
        <f t="shared" si="40"/>
        <v>1895.5071165549957</v>
      </c>
      <c r="W201" s="225">
        <f t="shared" si="40"/>
        <v>7713.3068359375011</v>
      </c>
      <c r="X201" s="225">
        <f t="shared" si="40"/>
        <v>423822.37956293009</v>
      </c>
      <c r="Y201" s="225">
        <f t="shared" si="41"/>
        <v>8731752.4226044267</v>
      </c>
      <c r="Z201" s="221"/>
      <c r="AA201" s="225">
        <f t="shared" si="39"/>
        <v>0</v>
      </c>
      <c r="AB201" s="221"/>
      <c r="AC201" s="223">
        <f t="shared" si="44"/>
        <v>0.54679616594056923</v>
      </c>
      <c r="AD201" s="223">
        <f t="shared" si="44"/>
        <v>0.45320383405943071</v>
      </c>
      <c r="AG201" s="23"/>
      <c r="AH201" s="17"/>
      <c r="AM201" s="16"/>
      <c r="AN201" s="235"/>
    </row>
    <row r="202" spans="1:41" x14ac:dyDescent="0.25">
      <c r="A202" s="236">
        <v>2023</v>
      </c>
      <c r="B202" s="237">
        <v>5</v>
      </c>
      <c r="C202" s="240">
        <v>5547480.0662399745</v>
      </c>
      <c r="D202" s="240">
        <v>4362206.9462655587</v>
      </c>
      <c r="E202" s="241">
        <v>290192.18064552231</v>
      </c>
      <c r="F202" s="240">
        <v>46285.007395778746</v>
      </c>
      <c r="G202" s="242">
        <v>2128.7589158785754</v>
      </c>
      <c r="H202" s="242">
        <v>7828.8601562499998</v>
      </c>
      <c r="I202" s="240">
        <v>460649.93361787754</v>
      </c>
      <c r="J202" s="240">
        <f t="shared" si="45"/>
        <v>10716771.753236838</v>
      </c>
      <c r="K202" s="221">
        <f t="shared" si="46"/>
        <v>9909687.0125055332</v>
      </c>
      <c r="L202" s="221">
        <v>9830570.8450070508</v>
      </c>
      <c r="M202" s="225">
        <f t="shared" si="38"/>
        <v>886200.9082297869</v>
      </c>
      <c r="N202" s="221">
        <v>10965417.226271946</v>
      </c>
      <c r="O202" s="23"/>
      <c r="P202" s="222">
        <f t="shared" si="42"/>
        <v>2023</v>
      </c>
      <c r="Q202" s="222">
        <f t="shared" si="42"/>
        <v>5</v>
      </c>
      <c r="R202" s="221">
        <f t="shared" si="43"/>
        <v>5051381.4642473459</v>
      </c>
      <c r="S202" s="221">
        <f t="shared" si="43"/>
        <v>3972104.6400284003</v>
      </c>
      <c r="T202" s="225">
        <f t="shared" si="40"/>
        <v>290192.18064552231</v>
      </c>
      <c r="U202" s="225">
        <f t="shared" si="40"/>
        <v>46285.007395778746</v>
      </c>
      <c r="V202" s="225">
        <f t="shared" si="40"/>
        <v>2128.7589158785754</v>
      </c>
      <c r="W202" s="225">
        <f t="shared" si="40"/>
        <v>7828.8601562499998</v>
      </c>
      <c r="X202" s="225">
        <f t="shared" si="40"/>
        <v>460649.93361787754</v>
      </c>
      <c r="Y202" s="225">
        <f t="shared" si="41"/>
        <v>9830570.8450070508</v>
      </c>
      <c r="Z202" s="221"/>
      <c r="AA202" s="225">
        <f t="shared" si="39"/>
        <v>0</v>
      </c>
      <c r="AB202" s="221"/>
      <c r="AC202" s="223">
        <f t="shared" si="44"/>
        <v>0.55980376163639978</v>
      </c>
      <c r="AD202" s="223">
        <f t="shared" si="44"/>
        <v>0.44019623836360017</v>
      </c>
      <c r="AG202" s="23"/>
      <c r="AH202" s="17"/>
      <c r="AM202" s="16"/>
      <c r="AN202" s="235"/>
    </row>
    <row r="203" spans="1:41" x14ac:dyDescent="0.25">
      <c r="A203" s="236">
        <v>2023</v>
      </c>
      <c r="B203" s="237">
        <v>6</v>
      </c>
      <c r="C203" s="240">
        <v>6331666.799355844</v>
      </c>
      <c r="D203" s="240">
        <v>4628337.3845268721</v>
      </c>
      <c r="E203" s="241">
        <v>291225.19311956927</v>
      </c>
      <c r="F203" s="240">
        <v>43156.597619216314</v>
      </c>
      <c r="G203" s="242">
        <v>2001.0566458809008</v>
      </c>
      <c r="H203" s="242">
        <v>7716.053515624998</v>
      </c>
      <c r="I203" s="240">
        <v>475076.70939635939</v>
      </c>
      <c r="J203" s="240">
        <f t="shared" si="45"/>
        <v>11779179.794179367</v>
      </c>
      <c r="K203" s="221">
        <f t="shared" si="46"/>
        <v>10960004.183882717</v>
      </c>
      <c r="L203" s="221">
        <v>10708847.147369292</v>
      </c>
      <c r="M203" s="225">
        <f t="shared" si="38"/>
        <v>1070332.6468100753</v>
      </c>
      <c r="N203" s="221">
        <v>11453703.016014397</v>
      </c>
      <c r="O203" s="23"/>
      <c r="P203" s="222">
        <f t="shared" si="42"/>
        <v>2023</v>
      </c>
      <c r="Q203" s="222">
        <f t="shared" si="42"/>
        <v>6</v>
      </c>
      <c r="R203" s="221">
        <f t="shared" si="43"/>
        <v>5713328.5605767062</v>
      </c>
      <c r="S203" s="221">
        <f t="shared" si="43"/>
        <v>4176342.9764959347</v>
      </c>
      <c r="T203" s="225">
        <f t="shared" si="40"/>
        <v>291225.19311956927</v>
      </c>
      <c r="U203" s="225">
        <f t="shared" si="40"/>
        <v>43156.597619216314</v>
      </c>
      <c r="V203" s="225">
        <f t="shared" si="40"/>
        <v>2001.0566458809008</v>
      </c>
      <c r="W203" s="225">
        <f t="shared" si="40"/>
        <v>7716.053515624998</v>
      </c>
      <c r="X203" s="225">
        <f t="shared" si="40"/>
        <v>475076.70939635939</v>
      </c>
      <c r="Y203" s="225">
        <f t="shared" si="41"/>
        <v>10708847.14736929</v>
      </c>
      <c r="Z203" s="221"/>
      <c r="AA203" s="225">
        <f t="shared" si="39"/>
        <v>0</v>
      </c>
      <c r="AB203" s="221"/>
      <c r="AC203" s="223">
        <f t="shared" si="44"/>
        <v>0.57770660422437659</v>
      </c>
      <c r="AD203" s="223">
        <f t="shared" si="44"/>
        <v>0.42229339577562336</v>
      </c>
      <c r="AG203" s="23"/>
      <c r="AH203" s="17"/>
      <c r="AM203" s="16"/>
      <c r="AN203" s="235"/>
    </row>
    <row r="204" spans="1:41" x14ac:dyDescent="0.25">
      <c r="A204" s="236">
        <v>2023</v>
      </c>
      <c r="B204" s="237">
        <v>7</v>
      </c>
      <c r="C204" s="240">
        <v>6923201.1246523373</v>
      </c>
      <c r="D204" s="240">
        <v>4830554.0098358039</v>
      </c>
      <c r="E204" s="241">
        <v>292022.83108788799</v>
      </c>
      <c r="F204" s="240">
        <v>44827.001194381672</v>
      </c>
      <c r="G204" s="242">
        <v>1902.9138959552836</v>
      </c>
      <c r="H204" s="242">
        <v>8106.2205688100958</v>
      </c>
      <c r="I204" s="240">
        <v>495001.23439371301</v>
      </c>
      <c r="J204" s="240">
        <f t="shared" si="45"/>
        <v>12595615.335628888</v>
      </c>
      <c r="K204" s="221">
        <f t="shared" si="46"/>
        <v>11753755.134488141</v>
      </c>
      <c r="L204" s="221">
        <v>11337744.151909083</v>
      </c>
      <c r="M204" s="225">
        <f t="shared" si="38"/>
        <v>1257871.1837198045</v>
      </c>
      <c r="N204" s="221">
        <v>12185876.368441587</v>
      </c>
      <c r="O204" s="23"/>
      <c r="P204" s="222">
        <f t="shared" si="42"/>
        <v>2023</v>
      </c>
      <c r="Q204" s="222">
        <f t="shared" si="42"/>
        <v>7</v>
      </c>
      <c r="R204" s="221">
        <f t="shared" si="43"/>
        <v>6182289.3824769324</v>
      </c>
      <c r="S204" s="221">
        <f t="shared" si="43"/>
        <v>4313594.5682914043</v>
      </c>
      <c r="T204" s="225">
        <f t="shared" si="40"/>
        <v>292022.83108788799</v>
      </c>
      <c r="U204" s="225">
        <f t="shared" si="40"/>
        <v>44827.001194381672</v>
      </c>
      <c r="V204" s="225">
        <f t="shared" si="40"/>
        <v>1902.9138959552836</v>
      </c>
      <c r="W204" s="225">
        <f t="shared" si="40"/>
        <v>8106.2205688100958</v>
      </c>
      <c r="X204" s="225">
        <f t="shared" si="40"/>
        <v>495001.23439371301</v>
      </c>
      <c r="Y204" s="225">
        <f t="shared" si="41"/>
        <v>11337744.151909083</v>
      </c>
      <c r="Z204" s="221"/>
      <c r="AA204" s="225">
        <f t="shared" si="39"/>
        <v>0</v>
      </c>
      <c r="AB204" s="221"/>
      <c r="AC204" s="223">
        <f t="shared" si="44"/>
        <v>0.58902036374214739</v>
      </c>
      <c r="AD204" s="223">
        <f t="shared" si="44"/>
        <v>0.41097963625785261</v>
      </c>
      <c r="AG204" s="23"/>
      <c r="AH204" s="17"/>
      <c r="AM204" s="16"/>
      <c r="AN204" s="235"/>
    </row>
    <row r="205" spans="1:41" x14ac:dyDescent="0.25">
      <c r="A205" s="236">
        <v>2023</v>
      </c>
      <c r="B205" s="237">
        <v>8</v>
      </c>
      <c r="C205" s="240">
        <v>7210329.399486756</v>
      </c>
      <c r="D205" s="240">
        <v>4930139.000140097</v>
      </c>
      <c r="E205" s="241">
        <v>292209.23850977246</v>
      </c>
      <c r="F205" s="240">
        <v>52346.698664030977</v>
      </c>
      <c r="G205" s="242">
        <v>1887.8960969731968</v>
      </c>
      <c r="H205" s="242">
        <v>8150.2108736478376</v>
      </c>
      <c r="I205" s="240">
        <v>478784.17076854385</v>
      </c>
      <c r="J205" s="240">
        <f t="shared" si="45"/>
        <v>12973846.614539821</v>
      </c>
      <c r="K205" s="221">
        <f t="shared" si="46"/>
        <v>12140468.399626853</v>
      </c>
      <c r="L205" s="221">
        <v>11496664.544586185</v>
      </c>
      <c r="M205" s="225">
        <f t="shared" si="38"/>
        <v>1477182.0699536353</v>
      </c>
      <c r="N205" s="221">
        <v>12400884.397664493</v>
      </c>
      <c r="O205" s="23"/>
      <c r="P205" s="222">
        <f t="shared" si="42"/>
        <v>2023</v>
      </c>
      <c r="Q205" s="222">
        <f t="shared" si="42"/>
        <v>8</v>
      </c>
      <c r="R205" s="221">
        <f t="shared" si="43"/>
        <v>6333018.1659507612</v>
      </c>
      <c r="S205" s="221">
        <f t="shared" si="43"/>
        <v>4330268.1637224564</v>
      </c>
      <c r="T205" s="225">
        <f t="shared" si="40"/>
        <v>292209.23850977246</v>
      </c>
      <c r="U205" s="225">
        <f t="shared" si="40"/>
        <v>52346.698664030977</v>
      </c>
      <c r="V205" s="225">
        <f t="shared" si="40"/>
        <v>1887.8960969731968</v>
      </c>
      <c r="W205" s="225">
        <f t="shared" si="40"/>
        <v>8150.2108736478376</v>
      </c>
      <c r="X205" s="225">
        <f t="shared" si="40"/>
        <v>478784.17076854385</v>
      </c>
      <c r="Y205" s="225">
        <f t="shared" si="41"/>
        <v>11496664.544586185</v>
      </c>
      <c r="Z205" s="221"/>
      <c r="AA205" s="225">
        <f t="shared" si="39"/>
        <v>0</v>
      </c>
      <c r="AB205" s="221"/>
      <c r="AC205" s="223">
        <f t="shared" si="44"/>
        <v>0.59390866663005948</v>
      </c>
      <c r="AD205" s="223">
        <f t="shared" si="44"/>
        <v>0.40609133336994058</v>
      </c>
      <c r="AG205" s="23"/>
      <c r="AH205" s="17"/>
      <c r="AM205" s="16"/>
      <c r="AN205" s="235"/>
    </row>
    <row r="206" spans="1:41" x14ac:dyDescent="0.25">
      <c r="A206" s="236">
        <v>2023</v>
      </c>
      <c r="B206" s="237">
        <v>9</v>
      </c>
      <c r="C206" s="240">
        <v>6995187.6012621298</v>
      </c>
      <c r="D206" s="240">
        <v>4863211.6467937808</v>
      </c>
      <c r="E206" s="241">
        <v>291636.8927162842</v>
      </c>
      <c r="F206" s="240">
        <v>45844.170890490008</v>
      </c>
      <c r="G206" s="242">
        <v>2045.1663515115001</v>
      </c>
      <c r="H206" s="242">
        <v>8087.6604679987986</v>
      </c>
      <c r="I206" s="240">
        <v>506199.83309562155</v>
      </c>
      <c r="J206" s="240">
        <f t="shared" si="45"/>
        <v>12712212.971577818</v>
      </c>
      <c r="K206" s="221">
        <f t="shared" si="46"/>
        <v>11858399.248055911</v>
      </c>
      <c r="L206" s="221">
        <v>11250526.313847683</v>
      </c>
      <c r="M206" s="225">
        <f t="shared" si="38"/>
        <v>1461686.6577301342</v>
      </c>
      <c r="N206" s="221">
        <v>11430301.330979658</v>
      </c>
      <c r="O206" s="23"/>
      <c r="P206" s="222">
        <f t="shared" si="42"/>
        <v>2023</v>
      </c>
      <c r="Q206" s="222">
        <f t="shared" si="42"/>
        <v>9</v>
      </c>
      <c r="R206" s="221">
        <f t="shared" si="43"/>
        <v>6132948.7635235209</v>
      </c>
      <c r="S206" s="221">
        <f t="shared" si="43"/>
        <v>4263763.8268022556</v>
      </c>
      <c r="T206" s="225">
        <f t="shared" si="40"/>
        <v>291636.8927162842</v>
      </c>
      <c r="U206" s="225">
        <f t="shared" si="40"/>
        <v>45844.170890490008</v>
      </c>
      <c r="V206" s="225">
        <f t="shared" si="40"/>
        <v>2045.1663515115001</v>
      </c>
      <c r="W206" s="225">
        <f t="shared" si="40"/>
        <v>8087.6604679987986</v>
      </c>
      <c r="X206" s="225">
        <f t="shared" si="40"/>
        <v>506199.83309562155</v>
      </c>
      <c r="Y206" s="225">
        <f t="shared" si="41"/>
        <v>11250526.313847683</v>
      </c>
      <c r="Z206" s="221"/>
      <c r="AA206" s="225">
        <f t="shared" si="39"/>
        <v>0</v>
      </c>
      <c r="AB206" s="221"/>
      <c r="AC206" s="223">
        <f t="shared" si="44"/>
        <v>0.58989307535828961</v>
      </c>
      <c r="AD206" s="223">
        <f t="shared" si="44"/>
        <v>0.41010692464171039</v>
      </c>
      <c r="AG206" s="23"/>
      <c r="AH206" s="17"/>
      <c r="AM206" s="16"/>
      <c r="AN206" s="235"/>
    </row>
    <row r="207" spans="1:41" x14ac:dyDescent="0.25">
      <c r="A207" s="236">
        <v>2023</v>
      </c>
      <c r="B207" s="237">
        <v>10</v>
      </c>
      <c r="C207" s="240">
        <v>6351300.0786829172</v>
      </c>
      <c r="D207" s="240">
        <v>4646515.7659358038</v>
      </c>
      <c r="E207" s="241">
        <v>290642.71680842037</v>
      </c>
      <c r="F207" s="240">
        <v>42636.611081702213</v>
      </c>
      <c r="G207" s="242">
        <v>1956.8288142706733</v>
      </c>
      <c r="H207" s="242">
        <v>8009.1519382512024</v>
      </c>
      <c r="I207" s="240">
        <v>486879.44220216287</v>
      </c>
      <c r="J207" s="240">
        <f t="shared" si="45"/>
        <v>11827940.595463526</v>
      </c>
      <c r="K207" s="221">
        <f t="shared" si="46"/>
        <v>10997815.844618721</v>
      </c>
      <c r="L207" s="221">
        <v>10407209.321851209</v>
      </c>
      <c r="M207" s="225">
        <f t="shared" si="38"/>
        <v>1420731.2736123167</v>
      </c>
      <c r="N207" s="221">
        <v>10740069.857704544</v>
      </c>
      <c r="O207" s="23"/>
      <c r="P207" s="222">
        <f t="shared" si="42"/>
        <v>2023</v>
      </c>
      <c r="Q207" s="222">
        <f t="shared" si="42"/>
        <v>10</v>
      </c>
      <c r="R207" s="221">
        <f t="shared" si="43"/>
        <v>5530819.8326623924</v>
      </c>
      <c r="S207" s="221">
        <f t="shared" si="43"/>
        <v>4046264.7383440114</v>
      </c>
      <c r="T207" s="225">
        <f t="shared" si="40"/>
        <v>290642.71680842037</v>
      </c>
      <c r="U207" s="225">
        <f t="shared" si="40"/>
        <v>42636.611081702213</v>
      </c>
      <c r="V207" s="225">
        <f t="shared" si="40"/>
        <v>1956.8288142706733</v>
      </c>
      <c r="W207" s="225">
        <f t="shared" si="40"/>
        <v>8009.1519382512024</v>
      </c>
      <c r="X207" s="225">
        <f t="shared" si="40"/>
        <v>486879.44220216287</v>
      </c>
      <c r="Y207" s="225">
        <f t="shared" si="41"/>
        <v>10407209.321851209</v>
      </c>
      <c r="Z207" s="221"/>
      <c r="AA207" s="225">
        <f t="shared" si="39"/>
        <v>0</v>
      </c>
      <c r="AB207" s="221"/>
      <c r="AC207" s="223">
        <f t="shared" si="44"/>
        <v>0.57750558551047537</v>
      </c>
      <c r="AD207" s="223">
        <f t="shared" si="44"/>
        <v>0.42249441448952468</v>
      </c>
      <c r="AG207" s="23"/>
      <c r="AH207" s="17"/>
      <c r="AM207" s="16"/>
      <c r="AN207" s="235"/>
    </row>
    <row r="208" spans="1:41" x14ac:dyDescent="0.25">
      <c r="A208" s="236">
        <v>2023</v>
      </c>
      <c r="B208" s="237">
        <v>11</v>
      </c>
      <c r="C208" s="240">
        <v>5348714.5582369836</v>
      </c>
      <c r="D208" s="240">
        <v>4314322.7316734632</v>
      </c>
      <c r="E208" s="241">
        <v>289119.37628016394</v>
      </c>
      <c r="F208" s="240">
        <v>42080.471791553136</v>
      </c>
      <c r="G208" s="242">
        <v>1912.8961417840112</v>
      </c>
      <c r="H208" s="242">
        <v>7267.1808750000009</v>
      </c>
      <c r="I208" s="240">
        <v>446000.00225641567</v>
      </c>
      <c r="J208" s="240">
        <f t="shared" si="45"/>
        <v>10449417.217255363</v>
      </c>
      <c r="K208" s="221">
        <f t="shared" si="46"/>
        <v>9663037.2899104469</v>
      </c>
      <c r="L208" s="221">
        <v>9138450.0135721229</v>
      </c>
      <c r="M208" s="225">
        <f t="shared" si="38"/>
        <v>1310967.2036832403</v>
      </c>
      <c r="N208" s="221">
        <v>9002073.0870843641</v>
      </c>
      <c r="O208" s="23"/>
      <c r="P208" s="222">
        <f t="shared" si="42"/>
        <v>2023</v>
      </c>
      <c r="Q208" s="222">
        <f t="shared" si="42"/>
        <v>11</v>
      </c>
      <c r="R208" s="221">
        <f t="shared" si="43"/>
        <v>4623063.900235977</v>
      </c>
      <c r="S208" s="221">
        <f t="shared" si="43"/>
        <v>3729006.1859912295</v>
      </c>
      <c r="T208" s="225">
        <f t="shared" ref="T208:X258" si="47">+E208</f>
        <v>289119.37628016394</v>
      </c>
      <c r="U208" s="225">
        <f t="shared" si="47"/>
        <v>42080.471791553136</v>
      </c>
      <c r="V208" s="225">
        <f t="shared" si="47"/>
        <v>1912.8961417840112</v>
      </c>
      <c r="W208" s="225">
        <f t="shared" si="47"/>
        <v>7267.1808750000009</v>
      </c>
      <c r="X208" s="225">
        <f t="shared" si="47"/>
        <v>446000.00225641567</v>
      </c>
      <c r="Y208" s="225">
        <f t="shared" si="41"/>
        <v>9138450.0135721229</v>
      </c>
      <c r="Z208" s="221"/>
      <c r="AA208" s="225">
        <f t="shared" si="39"/>
        <v>0</v>
      </c>
      <c r="AB208" s="221"/>
      <c r="AC208" s="223">
        <f t="shared" si="44"/>
        <v>0.55352312091579992</v>
      </c>
      <c r="AD208" s="223">
        <f t="shared" si="44"/>
        <v>0.44647687908420008</v>
      </c>
      <c r="AG208" s="23"/>
      <c r="AH208" s="17"/>
      <c r="AM208" s="16"/>
      <c r="AN208" s="235"/>
    </row>
    <row r="209" spans="1:41" x14ac:dyDescent="0.25">
      <c r="A209" s="236">
        <v>2023</v>
      </c>
      <c r="B209" s="237">
        <v>12</v>
      </c>
      <c r="C209" s="240">
        <v>4864081.3037623195</v>
      </c>
      <c r="D209" s="240">
        <v>4112141.9126382489</v>
      </c>
      <c r="E209" s="241">
        <v>288887.16167430376</v>
      </c>
      <c r="F209" s="240">
        <v>48844.017324410524</v>
      </c>
      <c r="G209" s="242">
        <v>1815.5183666843204</v>
      </c>
      <c r="H209" s="242">
        <v>6923.6589843749998</v>
      </c>
      <c r="I209" s="240">
        <v>399633.80006322789</v>
      </c>
      <c r="J209" s="240">
        <f t="shared" si="45"/>
        <v>9722327.3728135694</v>
      </c>
      <c r="K209" s="221">
        <f t="shared" si="46"/>
        <v>8976223.2164005674</v>
      </c>
      <c r="L209" s="221">
        <v>9006542.5097060744</v>
      </c>
      <c r="M209" s="225">
        <f t="shared" si="38"/>
        <v>715784.86310749501</v>
      </c>
      <c r="N209" s="221">
        <v>9273261.2702996731</v>
      </c>
      <c r="O209" s="23"/>
      <c r="P209" s="222">
        <f t="shared" si="42"/>
        <v>2023</v>
      </c>
      <c r="Q209" s="222">
        <f t="shared" si="42"/>
        <v>12</v>
      </c>
      <c r="R209" s="221">
        <f t="shared" si="43"/>
        <v>4476208.1764769042</v>
      </c>
      <c r="S209" s="221">
        <f t="shared" si="43"/>
        <v>3784230.1768161692</v>
      </c>
      <c r="T209" s="225">
        <f t="shared" si="47"/>
        <v>288887.16167430376</v>
      </c>
      <c r="U209" s="225">
        <f t="shared" si="47"/>
        <v>48844.017324410524</v>
      </c>
      <c r="V209" s="225">
        <f t="shared" si="47"/>
        <v>1815.5183666843204</v>
      </c>
      <c r="W209" s="225">
        <f t="shared" si="47"/>
        <v>6923.6589843749998</v>
      </c>
      <c r="X209" s="225">
        <f t="shared" si="47"/>
        <v>399633.80006322789</v>
      </c>
      <c r="Y209" s="225">
        <f t="shared" si="41"/>
        <v>9006542.5097060744</v>
      </c>
      <c r="Z209" s="221"/>
      <c r="AA209" s="225">
        <f t="shared" si="39"/>
        <v>0</v>
      </c>
      <c r="AB209" s="221"/>
      <c r="AC209" s="223">
        <f t="shared" si="44"/>
        <v>0.54188506529952341</v>
      </c>
      <c r="AD209" s="223">
        <f t="shared" si="44"/>
        <v>0.45811493470047671</v>
      </c>
      <c r="AG209" s="23"/>
      <c r="AH209" s="17"/>
      <c r="AI209" s="17"/>
      <c r="AM209" s="16"/>
      <c r="AN209" s="235"/>
      <c r="AO209" s="235"/>
    </row>
    <row r="210" spans="1:41" x14ac:dyDescent="0.25">
      <c r="A210" s="236">
        <v>2024</v>
      </c>
      <c r="B210" s="237">
        <v>1</v>
      </c>
      <c r="C210" s="240">
        <v>5087869.5907063279</v>
      </c>
      <c r="D210" s="240">
        <v>3988041.1267378312</v>
      </c>
      <c r="E210" s="241">
        <v>289580.12007833458</v>
      </c>
      <c r="F210" s="240">
        <v>48883.377151955909</v>
      </c>
      <c r="G210" s="242">
        <v>1642.1899361473988</v>
      </c>
      <c r="H210" s="242">
        <v>7733.2165039062493</v>
      </c>
      <c r="I210" s="240">
        <v>380022.12388062302</v>
      </c>
      <c r="J210" s="240">
        <f t="shared" si="45"/>
        <v>9803771.7449951284</v>
      </c>
      <c r="K210" s="221">
        <f t="shared" si="46"/>
        <v>9075910.7174441591</v>
      </c>
      <c r="L210" s="221">
        <v>9495350.327638559</v>
      </c>
      <c r="M210" s="225">
        <f t="shared" si="38"/>
        <v>308421.41735656932</v>
      </c>
      <c r="N210" s="221">
        <v>9351770.4486545026</v>
      </c>
      <c r="O210" s="23"/>
      <c r="P210" s="222">
        <f t="shared" si="42"/>
        <v>2024</v>
      </c>
      <c r="Q210" s="222">
        <f t="shared" si="42"/>
        <v>1</v>
      </c>
      <c r="R210" s="221">
        <f t="shared" si="43"/>
        <v>4914971.4651799304</v>
      </c>
      <c r="S210" s="221">
        <f t="shared" si="43"/>
        <v>3852517.8349076589</v>
      </c>
      <c r="T210" s="225">
        <f t="shared" si="47"/>
        <v>289580.12007833458</v>
      </c>
      <c r="U210" s="225">
        <f t="shared" si="47"/>
        <v>48883.377151955909</v>
      </c>
      <c r="V210" s="225">
        <f t="shared" si="47"/>
        <v>1642.1899361473988</v>
      </c>
      <c r="W210" s="225">
        <f t="shared" si="47"/>
        <v>7733.2165039062493</v>
      </c>
      <c r="X210" s="225">
        <f t="shared" si="47"/>
        <v>380022.12388062302</v>
      </c>
      <c r="Y210" s="225">
        <f t="shared" si="41"/>
        <v>9495350.327638559</v>
      </c>
      <c r="Z210" s="221"/>
      <c r="AA210" s="225">
        <f t="shared" si="39"/>
        <v>0</v>
      </c>
      <c r="AB210" s="221"/>
      <c r="AC210" s="223">
        <f t="shared" si="44"/>
        <v>0.56059052905041229</v>
      </c>
      <c r="AD210" s="223">
        <f t="shared" si="44"/>
        <v>0.43940947094958771</v>
      </c>
      <c r="AG210" s="23"/>
      <c r="AH210" s="17"/>
      <c r="AM210" s="16"/>
      <c r="AN210" s="235"/>
    </row>
    <row r="211" spans="1:41" x14ac:dyDescent="0.25">
      <c r="A211" s="236">
        <v>2024</v>
      </c>
      <c r="B211" s="237">
        <v>2</v>
      </c>
      <c r="C211" s="240">
        <v>5023382.2051367592</v>
      </c>
      <c r="D211" s="240">
        <v>3967824.2772679967</v>
      </c>
      <c r="E211" s="241">
        <v>288886.2315278764</v>
      </c>
      <c r="F211" s="240">
        <v>45195.014737177604</v>
      </c>
      <c r="G211" s="242">
        <v>1704.9367023959435</v>
      </c>
      <c r="H211" s="242">
        <v>7054.4147460937493</v>
      </c>
      <c r="I211" s="240">
        <v>377257.83791778615</v>
      </c>
      <c r="J211" s="240">
        <f t="shared" si="45"/>
        <v>9711304.9180360865</v>
      </c>
      <c r="K211" s="221">
        <f t="shared" si="46"/>
        <v>8991206.4824047554</v>
      </c>
      <c r="L211" s="221">
        <v>8645999.4719973989</v>
      </c>
      <c r="M211" s="225">
        <f t="shared" si="38"/>
        <v>1065305.4460386876</v>
      </c>
      <c r="N211" s="221">
        <v>8655555.6755002551</v>
      </c>
      <c r="O211" s="23"/>
      <c r="P211" s="222">
        <f t="shared" si="42"/>
        <v>2024</v>
      </c>
      <c r="Q211" s="222">
        <f t="shared" si="42"/>
        <v>2</v>
      </c>
      <c r="R211" s="221">
        <f t="shared" si="43"/>
        <v>4428196.627857619</v>
      </c>
      <c r="S211" s="221">
        <f t="shared" si="43"/>
        <v>3497704.4085084493</v>
      </c>
      <c r="T211" s="225">
        <f t="shared" si="47"/>
        <v>288886.2315278764</v>
      </c>
      <c r="U211" s="225">
        <f t="shared" si="47"/>
        <v>45195.014737177604</v>
      </c>
      <c r="V211" s="225">
        <f t="shared" si="47"/>
        <v>1704.9367023959435</v>
      </c>
      <c r="W211" s="225">
        <f t="shared" si="47"/>
        <v>7054.4147460937493</v>
      </c>
      <c r="X211" s="225">
        <f t="shared" si="47"/>
        <v>377257.83791778615</v>
      </c>
      <c r="Y211" s="225">
        <f t="shared" si="41"/>
        <v>8645999.471997397</v>
      </c>
      <c r="Z211" s="221"/>
      <c r="AA211" s="225">
        <f t="shared" si="39"/>
        <v>0</v>
      </c>
      <c r="AB211" s="221"/>
      <c r="AC211" s="223">
        <f t="shared" si="44"/>
        <v>0.5586994598519357</v>
      </c>
      <c r="AD211" s="223">
        <f t="shared" si="44"/>
        <v>0.44130054014806441</v>
      </c>
      <c r="AG211" s="23"/>
      <c r="AH211" s="17"/>
      <c r="AM211" s="16"/>
      <c r="AN211" s="235"/>
    </row>
    <row r="212" spans="1:41" x14ac:dyDescent="0.25">
      <c r="A212" s="236">
        <v>2024</v>
      </c>
      <c r="B212" s="237">
        <v>3</v>
      </c>
      <c r="C212" s="240">
        <v>4899668.5625569345</v>
      </c>
      <c r="D212" s="240">
        <v>4035703.5237267516</v>
      </c>
      <c r="E212" s="241">
        <v>289338.71603614063</v>
      </c>
      <c r="F212" s="240">
        <v>45249.956963454577</v>
      </c>
      <c r="G212" s="242">
        <v>1916.1287621495519</v>
      </c>
      <c r="H212" s="242">
        <v>6640.3203125</v>
      </c>
      <c r="I212" s="240">
        <v>364498.87350662169</v>
      </c>
      <c r="J212" s="240">
        <f t="shared" si="45"/>
        <v>9643016.0818645544</v>
      </c>
      <c r="K212" s="221">
        <f t="shared" si="46"/>
        <v>8935372.0862836856</v>
      </c>
      <c r="L212" s="221">
        <v>8625013.8688602336</v>
      </c>
      <c r="M212" s="225">
        <f t="shared" si="38"/>
        <v>1018002.2130043209</v>
      </c>
      <c r="N212" s="221">
        <v>9495599.2451093663</v>
      </c>
      <c r="O212" s="23"/>
      <c r="P212" s="222">
        <f t="shared" si="42"/>
        <v>2024</v>
      </c>
      <c r="Q212" s="222">
        <f t="shared" si="42"/>
        <v>3</v>
      </c>
      <c r="R212" s="221">
        <f t="shared" si="43"/>
        <v>4341451.9162320057</v>
      </c>
      <c r="S212" s="221">
        <f t="shared" si="43"/>
        <v>3575917.9570473591</v>
      </c>
      <c r="T212" s="225">
        <f t="shared" si="47"/>
        <v>289338.71603614063</v>
      </c>
      <c r="U212" s="225">
        <f t="shared" si="47"/>
        <v>45249.956963454577</v>
      </c>
      <c r="V212" s="225">
        <f t="shared" si="47"/>
        <v>1916.1287621495519</v>
      </c>
      <c r="W212" s="225">
        <f t="shared" si="47"/>
        <v>6640.3203125</v>
      </c>
      <c r="X212" s="225">
        <f t="shared" si="47"/>
        <v>364498.87350662169</v>
      </c>
      <c r="Y212" s="225">
        <f t="shared" si="41"/>
        <v>8625013.8688602317</v>
      </c>
      <c r="Z212" s="221"/>
      <c r="AA212" s="225">
        <f t="shared" si="39"/>
        <v>0</v>
      </c>
      <c r="AB212" s="221"/>
      <c r="AC212" s="223">
        <f t="shared" si="44"/>
        <v>0.54834521889448906</v>
      </c>
      <c r="AD212" s="223">
        <f t="shared" si="44"/>
        <v>0.45165478110551105</v>
      </c>
      <c r="AG212" s="23"/>
      <c r="AH212" s="17"/>
      <c r="AM212" s="16"/>
      <c r="AN212" s="235"/>
    </row>
    <row r="213" spans="1:41" x14ac:dyDescent="0.25">
      <c r="A213" s="236">
        <v>2024</v>
      </c>
      <c r="B213" s="237">
        <v>4</v>
      </c>
      <c r="C213" s="240">
        <v>5064253.545209527</v>
      </c>
      <c r="D213" s="240">
        <v>4175585.8352836408</v>
      </c>
      <c r="E213" s="241">
        <v>290000.02974275051</v>
      </c>
      <c r="F213" s="240">
        <v>47412.997455221594</v>
      </c>
      <c r="G213" s="242">
        <v>1892.319107102614</v>
      </c>
      <c r="H213" s="242">
        <v>7711.8965820312515</v>
      </c>
      <c r="I213" s="240">
        <v>430001.22056622966</v>
      </c>
      <c r="J213" s="240">
        <f t="shared" si="45"/>
        <v>10016857.843946503</v>
      </c>
      <c r="K213" s="221">
        <f t="shared" si="46"/>
        <v>9239839.3804931678</v>
      </c>
      <c r="L213" s="221">
        <v>8834926.106845377</v>
      </c>
      <c r="M213" s="225">
        <f t="shared" si="38"/>
        <v>1181931.7371011265</v>
      </c>
      <c r="N213" s="221">
        <v>9776526.4155187178</v>
      </c>
      <c r="O213" s="23"/>
      <c r="P213" s="222">
        <f t="shared" si="42"/>
        <v>2024</v>
      </c>
      <c r="Q213" s="222">
        <f t="shared" si="42"/>
        <v>4</v>
      </c>
      <c r="R213" s="221">
        <f t="shared" si="43"/>
        <v>4416449.8612573324</v>
      </c>
      <c r="S213" s="221">
        <f t="shared" si="43"/>
        <v>3641457.7821347085</v>
      </c>
      <c r="T213" s="225">
        <f t="shared" si="47"/>
        <v>290000.02974275051</v>
      </c>
      <c r="U213" s="225">
        <f t="shared" si="47"/>
        <v>47412.997455221594</v>
      </c>
      <c r="V213" s="225">
        <f t="shared" si="47"/>
        <v>1892.319107102614</v>
      </c>
      <c r="W213" s="225">
        <f t="shared" si="47"/>
        <v>7711.8965820312515</v>
      </c>
      <c r="X213" s="225">
        <f t="shared" si="47"/>
        <v>430001.22056622966</v>
      </c>
      <c r="Y213" s="225">
        <f t="shared" si="41"/>
        <v>8834926.106845377</v>
      </c>
      <c r="Z213" s="221"/>
      <c r="AA213" s="225">
        <f t="shared" si="39"/>
        <v>0</v>
      </c>
      <c r="AB213" s="221"/>
      <c r="AC213" s="223">
        <f t="shared" si="44"/>
        <v>0.54808891547411587</v>
      </c>
      <c r="AD213" s="223">
        <f t="shared" si="44"/>
        <v>0.45191108452588413</v>
      </c>
      <c r="AG213" s="23"/>
      <c r="AH213" s="17"/>
      <c r="AM213" s="16"/>
      <c r="AN213" s="235"/>
    </row>
    <row r="214" spans="1:41" x14ac:dyDescent="0.25">
      <c r="A214" s="236">
        <v>2024</v>
      </c>
      <c r="B214" s="237">
        <v>5</v>
      </c>
      <c r="C214" s="240">
        <v>5639391.3224678775</v>
      </c>
      <c r="D214" s="240">
        <v>4412185.0538108302</v>
      </c>
      <c r="E214" s="241">
        <v>291269.11376572162</v>
      </c>
      <c r="F214" s="240">
        <v>47122.266191340663</v>
      </c>
      <c r="G214" s="242">
        <v>2127.3651940397408</v>
      </c>
      <c r="H214" s="242">
        <v>7830.3449218750002</v>
      </c>
      <c r="I214" s="240">
        <v>467372.27081316878</v>
      </c>
      <c r="J214" s="240">
        <f t="shared" si="45"/>
        <v>10867297.737164855</v>
      </c>
      <c r="K214" s="221">
        <f t="shared" si="46"/>
        <v>10051576.376278708</v>
      </c>
      <c r="L214" s="221">
        <v>9947954.8994609956</v>
      </c>
      <c r="M214" s="225">
        <f t="shared" si="38"/>
        <v>919342.83770385943</v>
      </c>
      <c r="N214" s="221">
        <v>11097007.756767299</v>
      </c>
      <c r="O214" s="23"/>
      <c r="P214" s="222">
        <f t="shared" si="42"/>
        <v>2024</v>
      </c>
      <c r="Q214" s="222">
        <f t="shared" si="42"/>
        <v>5</v>
      </c>
      <c r="R214" s="221">
        <f t="shared" si="43"/>
        <v>5123598.1943814792</v>
      </c>
      <c r="S214" s="221">
        <f t="shared" si="43"/>
        <v>4008635.3441933692</v>
      </c>
      <c r="T214" s="225">
        <f t="shared" si="47"/>
        <v>291269.11376572162</v>
      </c>
      <c r="U214" s="225">
        <f t="shared" si="47"/>
        <v>47122.266191340663</v>
      </c>
      <c r="V214" s="225">
        <f t="shared" si="47"/>
        <v>2127.3651940397408</v>
      </c>
      <c r="W214" s="225">
        <f t="shared" si="47"/>
        <v>7830.3449218750002</v>
      </c>
      <c r="X214" s="225">
        <f t="shared" si="47"/>
        <v>467372.27081316878</v>
      </c>
      <c r="Y214" s="225">
        <f t="shared" si="41"/>
        <v>9947954.8994609956</v>
      </c>
      <c r="Z214" s="221"/>
      <c r="AA214" s="225">
        <f t="shared" si="39"/>
        <v>0</v>
      </c>
      <c r="AB214" s="221"/>
      <c r="AC214" s="223">
        <f t="shared" si="44"/>
        <v>0.56104546305558611</v>
      </c>
      <c r="AD214" s="223">
        <f t="shared" si="44"/>
        <v>0.43895453694441394</v>
      </c>
      <c r="AG214" s="23"/>
      <c r="AH214" s="17"/>
      <c r="AM214" s="16"/>
      <c r="AN214" s="235"/>
    </row>
    <row r="215" spans="1:41" x14ac:dyDescent="0.25">
      <c r="A215" s="236">
        <v>2024</v>
      </c>
      <c r="B215" s="237">
        <v>6</v>
      </c>
      <c r="C215" s="240">
        <v>6434250.2386224726</v>
      </c>
      <c r="D215" s="240">
        <v>4681146.4314469909</v>
      </c>
      <c r="E215" s="241">
        <v>292265.47016926715</v>
      </c>
      <c r="F215" s="240">
        <v>43935.599347154253</v>
      </c>
      <c r="G215" s="242">
        <v>1998.4724366065252</v>
      </c>
      <c r="H215" s="242">
        <v>7716.2982421874976</v>
      </c>
      <c r="I215" s="240">
        <v>481990.76179836824</v>
      </c>
      <c r="J215" s="240">
        <f t="shared" si="45"/>
        <v>11943303.272063047</v>
      </c>
      <c r="K215" s="221">
        <f t="shared" si="46"/>
        <v>11115396.670069464</v>
      </c>
      <c r="L215" s="221">
        <v>10838704.184213098</v>
      </c>
      <c r="M215" s="225">
        <f t="shared" si="38"/>
        <v>1104599.0878499486</v>
      </c>
      <c r="N215" s="221">
        <v>11593799.705058901</v>
      </c>
      <c r="O215" s="23"/>
      <c r="P215" s="222">
        <f t="shared" si="42"/>
        <v>2024</v>
      </c>
      <c r="Q215" s="222">
        <f t="shared" si="42"/>
        <v>6</v>
      </c>
      <c r="R215" s="221">
        <f t="shared" si="43"/>
        <v>5794842.8332422841</v>
      </c>
      <c r="S215" s="221">
        <f t="shared" si="43"/>
        <v>4215954.7489772299</v>
      </c>
      <c r="T215" s="225">
        <f t="shared" si="47"/>
        <v>292265.47016926715</v>
      </c>
      <c r="U215" s="225">
        <f t="shared" si="47"/>
        <v>43935.599347154253</v>
      </c>
      <c r="V215" s="225">
        <f t="shared" si="47"/>
        <v>1998.4724366065252</v>
      </c>
      <c r="W215" s="225">
        <f t="shared" si="47"/>
        <v>7716.2982421874976</v>
      </c>
      <c r="X215" s="225">
        <f t="shared" si="47"/>
        <v>481990.76179836824</v>
      </c>
      <c r="Y215" s="225">
        <f t="shared" si="41"/>
        <v>10838704.184213098</v>
      </c>
      <c r="Z215" s="221"/>
      <c r="AA215" s="225">
        <f t="shared" si="39"/>
        <v>0</v>
      </c>
      <c r="AB215" s="221"/>
      <c r="AC215" s="223">
        <f t="shared" si="44"/>
        <v>0.57885925528398285</v>
      </c>
      <c r="AD215" s="223">
        <f t="shared" si="44"/>
        <v>0.42114074471601715</v>
      </c>
      <c r="AG215" s="23"/>
      <c r="AH215" s="17"/>
      <c r="AM215" s="16"/>
      <c r="AN215" s="235"/>
    </row>
    <row r="216" spans="1:41" x14ac:dyDescent="0.25">
      <c r="A216" s="236">
        <v>2024</v>
      </c>
      <c r="B216" s="237">
        <v>7</v>
      </c>
      <c r="C216" s="240">
        <v>7033801.739730835</v>
      </c>
      <c r="D216" s="240">
        <v>4885102.015428789</v>
      </c>
      <c r="E216" s="241">
        <v>293027.57164829673</v>
      </c>
      <c r="F216" s="240">
        <v>45634.429836240088</v>
      </c>
      <c r="G216" s="242">
        <v>1900.8418943478064</v>
      </c>
      <c r="H216" s="242">
        <v>8106.7390232872585</v>
      </c>
      <c r="I216" s="240">
        <v>502195.42235333181</v>
      </c>
      <c r="J216" s="240">
        <f t="shared" si="45"/>
        <v>12769768.759915125</v>
      </c>
      <c r="K216" s="221">
        <f t="shared" si="46"/>
        <v>11918903.755159624</v>
      </c>
      <c r="L216" s="221">
        <v>11475594.701898411</v>
      </c>
      <c r="M216" s="225">
        <f t="shared" si="38"/>
        <v>1294174.0580167137</v>
      </c>
      <c r="N216" s="221">
        <v>12333305.165453432</v>
      </c>
      <c r="O216" s="23"/>
      <c r="P216" s="222">
        <f t="shared" si="42"/>
        <v>2024</v>
      </c>
      <c r="Q216" s="222">
        <f t="shared" si="42"/>
        <v>7</v>
      </c>
      <c r="R216" s="221">
        <f t="shared" si="43"/>
        <v>6270060.0460493285</v>
      </c>
      <c r="S216" s="221">
        <f t="shared" si="43"/>
        <v>4354669.6510935817</v>
      </c>
      <c r="T216" s="225">
        <f t="shared" si="47"/>
        <v>293027.57164829673</v>
      </c>
      <c r="U216" s="225">
        <f t="shared" si="47"/>
        <v>45634.429836240088</v>
      </c>
      <c r="V216" s="225">
        <f t="shared" si="47"/>
        <v>1900.8418943478064</v>
      </c>
      <c r="W216" s="225">
        <f t="shared" si="47"/>
        <v>8106.7390232872585</v>
      </c>
      <c r="X216" s="225">
        <f t="shared" si="47"/>
        <v>502195.42235333181</v>
      </c>
      <c r="Y216" s="225">
        <f t="shared" si="41"/>
        <v>11475594.701898411</v>
      </c>
      <c r="Z216" s="221"/>
      <c r="AA216" s="225">
        <f t="shared" si="39"/>
        <v>0</v>
      </c>
      <c r="AB216" s="221"/>
      <c r="AC216" s="223">
        <f t="shared" si="44"/>
        <v>0.59013831172904163</v>
      </c>
      <c r="AD216" s="223">
        <f t="shared" si="44"/>
        <v>0.40986168827095837</v>
      </c>
      <c r="AG216" s="23"/>
      <c r="AH216" s="17"/>
      <c r="AM216" s="16"/>
      <c r="AN216" s="235"/>
    </row>
    <row r="217" spans="1:41" x14ac:dyDescent="0.25">
      <c r="A217" s="236">
        <v>2024</v>
      </c>
      <c r="B217" s="237">
        <v>8</v>
      </c>
      <c r="C217" s="240">
        <v>7324582.2985635186</v>
      </c>
      <c r="D217" s="240">
        <v>4985439.5472240802</v>
      </c>
      <c r="E217" s="241">
        <v>293189.33849901904</v>
      </c>
      <c r="F217" s="240">
        <v>53287.566015784781</v>
      </c>
      <c r="G217" s="242">
        <v>1885.5956004144778</v>
      </c>
      <c r="H217" s="242">
        <v>8149.7551400991606</v>
      </c>
      <c r="I217" s="240">
        <v>485713.51184416621</v>
      </c>
      <c r="J217" s="240">
        <f t="shared" si="45"/>
        <v>13152247.612887084</v>
      </c>
      <c r="K217" s="221">
        <f t="shared" si="46"/>
        <v>12310021.8457876</v>
      </c>
      <c r="L217" s="221">
        <v>11635162.397056848</v>
      </c>
      <c r="M217" s="225">
        <f t="shared" si="38"/>
        <v>1517085.2158302367</v>
      </c>
      <c r="N217" s="221">
        <v>12549707.893513795</v>
      </c>
      <c r="O217" s="23"/>
      <c r="P217" s="222">
        <f t="shared" si="42"/>
        <v>2024</v>
      </c>
      <c r="Q217" s="222">
        <f t="shared" si="42"/>
        <v>8</v>
      </c>
      <c r="R217" s="221">
        <f t="shared" si="43"/>
        <v>6421901.8925912892</v>
      </c>
      <c r="S217" s="221">
        <f t="shared" si="43"/>
        <v>4371034.7373660728</v>
      </c>
      <c r="T217" s="225">
        <f t="shared" si="47"/>
        <v>293189.33849901904</v>
      </c>
      <c r="U217" s="225">
        <f t="shared" si="47"/>
        <v>53287.566015784781</v>
      </c>
      <c r="V217" s="225">
        <f t="shared" si="47"/>
        <v>1885.5956004144778</v>
      </c>
      <c r="W217" s="225">
        <f t="shared" si="47"/>
        <v>8149.7551400991606</v>
      </c>
      <c r="X217" s="225">
        <f t="shared" si="47"/>
        <v>485713.51184416621</v>
      </c>
      <c r="Y217" s="225">
        <f t="shared" si="41"/>
        <v>11635162.397056848</v>
      </c>
      <c r="Z217" s="221"/>
      <c r="AA217" s="225">
        <f t="shared" si="39"/>
        <v>0</v>
      </c>
      <c r="AB217" s="221"/>
      <c r="AC217" s="223">
        <f t="shared" si="44"/>
        <v>0.59500969131666792</v>
      </c>
      <c r="AD217" s="223">
        <f t="shared" si="44"/>
        <v>0.40499030868333197</v>
      </c>
      <c r="AG217" s="23"/>
      <c r="AH217" s="17"/>
      <c r="AM217" s="16"/>
      <c r="AN217" s="235"/>
    </row>
    <row r="218" spans="1:41" x14ac:dyDescent="0.25">
      <c r="A218" s="236">
        <v>2024</v>
      </c>
      <c r="B218" s="237">
        <v>9</v>
      </c>
      <c r="C218" s="240">
        <v>7106119.0724795042</v>
      </c>
      <c r="D218" s="240">
        <v>4916763.7396103423</v>
      </c>
      <c r="E218" s="241">
        <v>292591.85762485815</v>
      </c>
      <c r="F218" s="240">
        <v>46666.412123010363</v>
      </c>
      <c r="G218" s="242">
        <v>2042.52160699709</v>
      </c>
      <c r="H218" s="242">
        <v>8087.3784198467565</v>
      </c>
      <c r="I218" s="240">
        <v>513463.80692779977</v>
      </c>
      <c r="J218" s="240">
        <f t="shared" si="45"/>
        <v>12885734.788792357</v>
      </c>
      <c r="K218" s="221">
        <f t="shared" si="46"/>
        <v>12022882.812089846</v>
      </c>
      <c r="L218" s="221">
        <v>11384769.360404478</v>
      </c>
      <c r="M218" s="225">
        <f t="shared" si="38"/>
        <v>1500965.4283878785</v>
      </c>
      <c r="N218" s="221">
        <v>11565880.626083752</v>
      </c>
      <c r="O218" s="23"/>
      <c r="P218" s="222">
        <f t="shared" si="42"/>
        <v>2024</v>
      </c>
      <c r="Q218" s="222">
        <f t="shared" si="42"/>
        <v>9</v>
      </c>
      <c r="R218" s="221">
        <f t="shared" si="43"/>
        <v>6218974.181815343</v>
      </c>
      <c r="S218" s="221">
        <f t="shared" si="43"/>
        <v>4302943.201886625</v>
      </c>
      <c r="T218" s="225">
        <f t="shared" si="47"/>
        <v>292591.85762485815</v>
      </c>
      <c r="U218" s="225">
        <f t="shared" si="47"/>
        <v>46666.412123010363</v>
      </c>
      <c r="V218" s="225">
        <f t="shared" si="47"/>
        <v>2042.52160699709</v>
      </c>
      <c r="W218" s="225">
        <f t="shared" si="47"/>
        <v>8087.3784198467565</v>
      </c>
      <c r="X218" s="225">
        <f t="shared" si="47"/>
        <v>513463.80692779977</v>
      </c>
      <c r="Y218" s="225">
        <f t="shared" si="41"/>
        <v>11384769.36040448</v>
      </c>
      <c r="Z218" s="221"/>
      <c r="AA218" s="225">
        <f t="shared" si="39"/>
        <v>0</v>
      </c>
      <c r="AB218" s="221"/>
      <c r="AC218" s="223">
        <f t="shared" si="44"/>
        <v>0.59104951645488946</v>
      </c>
      <c r="AD218" s="223">
        <f t="shared" si="44"/>
        <v>0.40895048354511065</v>
      </c>
      <c r="AG218" s="23"/>
      <c r="AH218" s="17"/>
      <c r="AM218" s="16"/>
      <c r="AN218" s="235"/>
    </row>
    <row r="219" spans="1:41" x14ac:dyDescent="0.25">
      <c r="A219" s="236">
        <v>2024</v>
      </c>
      <c r="B219" s="237">
        <v>10</v>
      </c>
      <c r="C219" s="240">
        <v>6453165.5354707176</v>
      </c>
      <c r="D219" s="240">
        <v>4698556.1831504162</v>
      </c>
      <c r="E219" s="241">
        <v>291591.29776846449</v>
      </c>
      <c r="F219" s="240">
        <v>43399.700127000768</v>
      </c>
      <c r="G219" s="242">
        <v>1953.938519980391</v>
      </c>
      <c r="H219" s="242">
        <v>8009.096377028246</v>
      </c>
      <c r="I219" s="240">
        <v>493969.70601442695</v>
      </c>
      <c r="J219" s="240">
        <f t="shared" si="45"/>
        <v>11990645.457428034</v>
      </c>
      <c r="K219" s="221">
        <f t="shared" si="46"/>
        <v>11151721.718621135</v>
      </c>
      <c r="L219" s="221">
        <v>10529022.701196939</v>
      </c>
      <c r="M219" s="225">
        <f t="shared" ref="M219:M282" si="48">+J219-L219</f>
        <v>1461622.7562310956</v>
      </c>
      <c r="N219" s="221">
        <v>10864018.871521337</v>
      </c>
      <c r="O219" s="23"/>
      <c r="P219" s="222">
        <f t="shared" si="42"/>
        <v>2024</v>
      </c>
      <c r="Q219" s="222">
        <f t="shared" si="42"/>
        <v>10</v>
      </c>
      <c r="R219" s="221">
        <f t="shared" si="43"/>
        <v>5607368.4617667962</v>
      </c>
      <c r="S219" s="221">
        <f t="shared" si="43"/>
        <v>4082730.5006232425</v>
      </c>
      <c r="T219" s="225">
        <f t="shared" si="47"/>
        <v>291591.29776846449</v>
      </c>
      <c r="U219" s="225">
        <f t="shared" si="47"/>
        <v>43399.700127000768</v>
      </c>
      <c r="V219" s="225">
        <f t="shared" si="47"/>
        <v>1953.938519980391</v>
      </c>
      <c r="W219" s="225">
        <f t="shared" si="47"/>
        <v>8009.096377028246</v>
      </c>
      <c r="X219" s="225">
        <f t="shared" si="47"/>
        <v>493969.70601442695</v>
      </c>
      <c r="Y219" s="225">
        <f t="shared" si="41"/>
        <v>10529022.701196939</v>
      </c>
      <c r="Z219" s="221"/>
      <c r="AA219" s="225">
        <f t="shared" ref="AA219:AA282" si="49">+Y219-L219</f>
        <v>0</v>
      </c>
      <c r="AB219" s="221"/>
      <c r="AC219" s="223">
        <f t="shared" si="44"/>
        <v>0.57866988598677349</v>
      </c>
      <c r="AD219" s="223">
        <f t="shared" si="44"/>
        <v>0.42133011401322645</v>
      </c>
      <c r="AG219" s="23"/>
      <c r="AH219" s="17"/>
      <c r="AM219" s="16"/>
      <c r="AN219" s="235"/>
    </row>
    <row r="220" spans="1:41" x14ac:dyDescent="0.25">
      <c r="A220" s="236">
        <v>2024</v>
      </c>
      <c r="B220" s="237">
        <v>11</v>
      </c>
      <c r="C220" s="240">
        <v>5436860.7006888529</v>
      </c>
      <c r="D220" s="240">
        <v>4363316.1411674283</v>
      </c>
      <c r="E220" s="241">
        <v>290071.41916976345</v>
      </c>
      <c r="F220" s="240">
        <v>42832.011503162103</v>
      </c>
      <c r="G220" s="242">
        <v>1909.5471214263575</v>
      </c>
      <c r="H220" s="242">
        <v>7267.3585625000005</v>
      </c>
      <c r="I220" s="240">
        <v>452493.12566029432</v>
      </c>
      <c r="J220" s="240">
        <f t="shared" si="45"/>
        <v>10594750.303873427</v>
      </c>
      <c r="K220" s="221">
        <f t="shared" si="46"/>
        <v>9800176.8418562822</v>
      </c>
      <c r="L220" s="221">
        <v>9242973.2019723393</v>
      </c>
      <c r="M220" s="225">
        <f t="shared" si="48"/>
        <v>1351777.1019010879</v>
      </c>
      <c r="N220" s="221">
        <v>9103850.4401293732</v>
      </c>
      <c r="O220" s="23"/>
      <c r="P220" s="222">
        <f t="shared" si="42"/>
        <v>2024</v>
      </c>
      <c r="Q220" s="222">
        <f t="shared" si="42"/>
        <v>11</v>
      </c>
      <c r="R220" s="221">
        <f t="shared" si="43"/>
        <v>4686933.0289729806</v>
      </c>
      <c r="S220" s="221">
        <f t="shared" si="43"/>
        <v>3761466.7109822133</v>
      </c>
      <c r="T220" s="225">
        <f t="shared" si="47"/>
        <v>290071.41916976345</v>
      </c>
      <c r="U220" s="225">
        <f t="shared" si="47"/>
        <v>42832.011503162103</v>
      </c>
      <c r="V220" s="225">
        <f t="shared" si="47"/>
        <v>1909.5471214263575</v>
      </c>
      <c r="W220" s="225">
        <f t="shared" si="47"/>
        <v>7267.3585625000005</v>
      </c>
      <c r="X220" s="225">
        <f t="shared" si="47"/>
        <v>452493.12566029432</v>
      </c>
      <c r="Y220" s="225">
        <f t="shared" si="41"/>
        <v>9242973.2019723393</v>
      </c>
      <c r="Z220" s="221"/>
      <c r="AA220" s="225">
        <f t="shared" si="49"/>
        <v>0</v>
      </c>
      <c r="AB220" s="221"/>
      <c r="AC220" s="223">
        <f t="shared" si="44"/>
        <v>0.55477169324824549</v>
      </c>
      <c r="AD220" s="223">
        <f t="shared" si="44"/>
        <v>0.4452283067517544</v>
      </c>
      <c r="AG220" s="23"/>
      <c r="AH220" s="17"/>
      <c r="AM220" s="16"/>
      <c r="AN220" s="235"/>
    </row>
    <row r="221" spans="1:41" x14ac:dyDescent="0.25">
      <c r="A221" s="236">
        <v>2024</v>
      </c>
      <c r="B221" s="237">
        <v>12</v>
      </c>
      <c r="C221" s="240">
        <v>4945794.0549606709</v>
      </c>
      <c r="D221" s="240">
        <v>4158803.6390871545</v>
      </c>
      <c r="E221" s="241">
        <v>289830.02144490095</v>
      </c>
      <c r="F221" s="240">
        <v>49714.505503115433</v>
      </c>
      <c r="G221" s="242">
        <v>1812.6257509380082</v>
      </c>
      <c r="H221" s="242">
        <v>6923.5455078125005</v>
      </c>
      <c r="I221" s="240">
        <v>405466.28487490554</v>
      </c>
      <c r="J221" s="240">
        <f t="shared" si="45"/>
        <v>9858344.6771294996</v>
      </c>
      <c r="K221" s="221">
        <f t="shared" si="46"/>
        <v>9104597.6940478254</v>
      </c>
      <c r="L221" s="221">
        <v>9107995.1941330433</v>
      </c>
      <c r="M221" s="225">
        <f t="shared" si="48"/>
        <v>750349.48299645633</v>
      </c>
      <c r="N221" s="221">
        <v>9377315.2878819965</v>
      </c>
      <c r="O221" s="23"/>
      <c r="P221" s="222">
        <f t="shared" si="42"/>
        <v>2024</v>
      </c>
      <c r="Q221" s="222">
        <f t="shared" si="42"/>
        <v>12</v>
      </c>
      <c r="R221" s="221">
        <f t="shared" si="43"/>
        <v>4538189.6624488719</v>
      </c>
      <c r="S221" s="221">
        <f t="shared" si="43"/>
        <v>3816058.5486024967</v>
      </c>
      <c r="T221" s="225">
        <f t="shared" si="47"/>
        <v>289830.02144490095</v>
      </c>
      <c r="U221" s="225">
        <f t="shared" si="47"/>
        <v>49714.505503115433</v>
      </c>
      <c r="V221" s="225">
        <f t="shared" si="47"/>
        <v>1812.6257509380082</v>
      </c>
      <c r="W221" s="225">
        <f t="shared" si="47"/>
        <v>6923.5455078125005</v>
      </c>
      <c r="X221" s="225">
        <f t="shared" si="47"/>
        <v>405466.28487490554</v>
      </c>
      <c r="Y221" s="225">
        <f t="shared" si="41"/>
        <v>9107995.1941330433</v>
      </c>
      <c r="Z221" s="221"/>
      <c r="AA221" s="225">
        <f t="shared" si="49"/>
        <v>0</v>
      </c>
      <c r="AB221" s="221"/>
      <c r="AC221" s="223">
        <f t="shared" si="44"/>
        <v>0.54321939542633579</v>
      </c>
      <c r="AD221" s="223">
        <f t="shared" si="44"/>
        <v>0.45678060457366421</v>
      </c>
      <c r="AG221" s="23"/>
      <c r="AH221" s="17"/>
      <c r="AI221" s="17"/>
      <c r="AM221" s="16"/>
      <c r="AN221" s="235"/>
      <c r="AO221" s="235"/>
    </row>
    <row r="222" spans="1:41" x14ac:dyDescent="0.25">
      <c r="A222" s="236">
        <v>2025</v>
      </c>
      <c r="B222" s="237">
        <v>1</v>
      </c>
      <c r="C222" s="240">
        <v>5172863.7446253831</v>
      </c>
      <c r="D222" s="240">
        <v>4033233.7482235022</v>
      </c>
      <c r="E222" s="241">
        <v>290513.48560390994</v>
      </c>
      <c r="F222" s="240">
        <v>49752.726316106629</v>
      </c>
      <c r="G222" s="242">
        <v>1639.3020467485678</v>
      </c>
      <c r="H222" s="242">
        <v>7733.0917480468752</v>
      </c>
      <c r="I222" s="240">
        <v>385555.27501276752</v>
      </c>
      <c r="J222" s="240">
        <f t="shared" si="45"/>
        <v>9941291.3735764641</v>
      </c>
      <c r="K222" s="221">
        <f t="shared" si="46"/>
        <v>9206097.4928488843</v>
      </c>
      <c r="L222" s="221">
        <v>9604975.726576522</v>
      </c>
      <c r="M222" s="225">
        <f t="shared" si="48"/>
        <v>336315.64699994214</v>
      </c>
      <c r="N222" s="221">
        <v>9462381.7256861553</v>
      </c>
      <c r="O222" s="23"/>
      <c r="P222" s="222">
        <f t="shared" si="42"/>
        <v>2025</v>
      </c>
      <c r="Q222" s="222">
        <f t="shared" si="42"/>
        <v>1</v>
      </c>
      <c r="R222" s="221">
        <f t="shared" si="43"/>
        <v>4983889.5328632761</v>
      </c>
      <c r="S222" s="221">
        <f t="shared" si="43"/>
        <v>3885892.312985667</v>
      </c>
      <c r="T222" s="225">
        <f t="shared" si="47"/>
        <v>290513.48560390994</v>
      </c>
      <c r="U222" s="225">
        <f t="shared" si="47"/>
        <v>49752.726316106629</v>
      </c>
      <c r="V222" s="225">
        <f t="shared" si="47"/>
        <v>1639.3020467485678</v>
      </c>
      <c r="W222" s="225">
        <f t="shared" si="47"/>
        <v>7733.0917480468752</v>
      </c>
      <c r="X222" s="225">
        <f t="shared" si="47"/>
        <v>385555.27501276752</v>
      </c>
      <c r="Y222" s="225">
        <f t="shared" si="41"/>
        <v>9604975.7265765239</v>
      </c>
      <c r="Z222" s="221"/>
      <c r="AA222" s="225">
        <f t="shared" si="49"/>
        <v>0</v>
      </c>
      <c r="AB222" s="221"/>
      <c r="AC222" s="223">
        <f t="shared" si="44"/>
        <v>0.56189539038051273</v>
      </c>
      <c r="AD222" s="223">
        <f t="shared" si="44"/>
        <v>0.43810460961948738</v>
      </c>
      <c r="AG222" s="23"/>
      <c r="AH222" s="17"/>
      <c r="AM222" s="16"/>
      <c r="AN222" s="235"/>
    </row>
    <row r="223" spans="1:41" x14ac:dyDescent="0.25">
      <c r="A223" s="236">
        <v>2025</v>
      </c>
      <c r="B223" s="237">
        <v>2</v>
      </c>
      <c r="C223" s="240">
        <v>5107560.552685895</v>
      </c>
      <c r="D223" s="240">
        <v>4014600.6438215952</v>
      </c>
      <c r="E223" s="241">
        <v>289813.68049131962</v>
      </c>
      <c r="F223" s="240">
        <v>45997.07402904841</v>
      </c>
      <c r="G223" s="242">
        <v>1701.6338787871189</v>
      </c>
      <c r="H223" s="242">
        <v>7054.1676269531235</v>
      </c>
      <c r="I223" s="240">
        <v>382639.3963109249</v>
      </c>
      <c r="J223" s="240">
        <f t="shared" si="45"/>
        <v>9849367.1488445252</v>
      </c>
      <c r="K223" s="221">
        <f t="shared" si="46"/>
        <v>9122161.1965074912</v>
      </c>
      <c r="L223" s="221">
        <v>8619235.7873996887</v>
      </c>
      <c r="M223" s="225">
        <f t="shared" si="48"/>
        <v>1230131.3614448365</v>
      </c>
      <c r="N223" s="221">
        <v>8527176.8782740813</v>
      </c>
      <c r="O223" s="23"/>
      <c r="P223" s="222">
        <f t="shared" si="42"/>
        <v>2025</v>
      </c>
      <c r="Q223" s="222">
        <f t="shared" si="42"/>
        <v>2</v>
      </c>
      <c r="R223" s="221">
        <f t="shared" si="43"/>
        <v>4418801.5754006729</v>
      </c>
      <c r="S223" s="221">
        <f t="shared" si="43"/>
        <v>3473228.2596619814</v>
      </c>
      <c r="T223" s="225">
        <f t="shared" si="47"/>
        <v>289813.68049131962</v>
      </c>
      <c r="U223" s="225">
        <f t="shared" si="47"/>
        <v>45997.07402904841</v>
      </c>
      <c r="V223" s="225">
        <f t="shared" si="47"/>
        <v>1701.6338787871189</v>
      </c>
      <c r="W223" s="225">
        <f t="shared" si="47"/>
        <v>7054.1676269531235</v>
      </c>
      <c r="X223" s="225">
        <f t="shared" si="47"/>
        <v>382639.3963109249</v>
      </c>
      <c r="Y223" s="225">
        <f t="shared" si="41"/>
        <v>8619235.7873996869</v>
      </c>
      <c r="Z223" s="221"/>
      <c r="AA223" s="225">
        <f t="shared" si="49"/>
        <v>0</v>
      </c>
      <c r="AB223" s="221"/>
      <c r="AC223" s="223">
        <f t="shared" si="44"/>
        <v>0.55990685131078088</v>
      </c>
      <c r="AD223" s="223">
        <f t="shared" si="44"/>
        <v>0.440093148689219</v>
      </c>
      <c r="AG223" s="23"/>
      <c r="AH223" s="17"/>
      <c r="AM223" s="16"/>
      <c r="AN223" s="235"/>
    </row>
    <row r="224" spans="1:41" x14ac:dyDescent="0.25">
      <c r="A224" s="236">
        <v>2025</v>
      </c>
      <c r="B224" s="237">
        <v>3</v>
      </c>
      <c r="C224" s="240">
        <v>4982069.4919520542</v>
      </c>
      <c r="D224" s="240">
        <v>4082815.6138524204</v>
      </c>
      <c r="E224" s="241">
        <v>290240.47448137146</v>
      </c>
      <c r="F224" s="240">
        <v>46051.299831683231</v>
      </c>
      <c r="G224" s="242">
        <v>1912.8187522857795</v>
      </c>
      <c r="H224" s="242">
        <v>6640.4898437500005</v>
      </c>
      <c r="I224" s="240">
        <v>369808.23537761421</v>
      </c>
      <c r="J224" s="240">
        <f t="shared" si="45"/>
        <v>9779538.4240911789</v>
      </c>
      <c r="K224" s="221">
        <f t="shared" si="46"/>
        <v>9064885.105804475</v>
      </c>
      <c r="L224" s="221">
        <v>8637619.7461652737</v>
      </c>
      <c r="M224" s="225">
        <f t="shared" si="48"/>
        <v>1141918.6779259052</v>
      </c>
      <c r="N224" s="221">
        <v>9609242.3607709929</v>
      </c>
      <c r="O224" s="23"/>
      <c r="P224" s="222">
        <f t="shared" si="42"/>
        <v>2025</v>
      </c>
      <c r="Q224" s="222">
        <f t="shared" si="42"/>
        <v>3</v>
      </c>
      <c r="R224" s="221">
        <f t="shared" si="43"/>
        <v>4354469.8984456798</v>
      </c>
      <c r="S224" s="221">
        <f t="shared" si="43"/>
        <v>3568496.5294328895</v>
      </c>
      <c r="T224" s="225">
        <f t="shared" si="47"/>
        <v>290240.47448137146</v>
      </c>
      <c r="U224" s="225">
        <f t="shared" si="47"/>
        <v>46051.299831683231</v>
      </c>
      <c r="V224" s="225">
        <f t="shared" si="47"/>
        <v>1912.8187522857795</v>
      </c>
      <c r="W224" s="225">
        <f t="shared" si="47"/>
        <v>6640.4898437500005</v>
      </c>
      <c r="X224" s="225">
        <f t="shared" si="47"/>
        <v>369808.23537761421</v>
      </c>
      <c r="Y224" s="225">
        <f t="shared" si="41"/>
        <v>8637619.7461652737</v>
      </c>
      <c r="Z224" s="221"/>
      <c r="AA224" s="225">
        <f t="shared" si="49"/>
        <v>0</v>
      </c>
      <c r="AB224" s="221"/>
      <c r="AC224" s="223">
        <f t="shared" si="44"/>
        <v>0.54960095288597854</v>
      </c>
      <c r="AD224" s="223">
        <f t="shared" si="44"/>
        <v>0.45039904711402134</v>
      </c>
      <c r="AG224" s="23"/>
      <c r="AH224" s="17"/>
      <c r="AM224" s="16"/>
      <c r="AN224" s="235"/>
    </row>
    <row r="225" spans="1:41" x14ac:dyDescent="0.25">
      <c r="A225" s="236">
        <v>2025</v>
      </c>
      <c r="B225" s="237">
        <v>4</v>
      </c>
      <c r="C225" s="240">
        <v>5149002.5855232123</v>
      </c>
      <c r="D225" s="240">
        <v>4223797.4114314988</v>
      </c>
      <c r="E225" s="241">
        <v>290878.79725713946</v>
      </c>
      <c r="F225" s="240">
        <v>48250.880181268156</v>
      </c>
      <c r="G225" s="242">
        <v>1889.4697240040359</v>
      </c>
      <c r="H225" s="242">
        <v>7712.6017089843772</v>
      </c>
      <c r="I225" s="240">
        <v>436270.54782915814</v>
      </c>
      <c r="J225" s="240">
        <f t="shared" si="45"/>
        <v>10157802.293655265</v>
      </c>
      <c r="K225" s="221">
        <f t="shared" si="46"/>
        <v>9372799.9969547112</v>
      </c>
      <c r="L225" s="221">
        <v>8940969.2675349042</v>
      </c>
      <c r="M225" s="225">
        <f t="shared" si="48"/>
        <v>1216833.0261203609</v>
      </c>
      <c r="N225" s="221">
        <v>9894125.7956456542</v>
      </c>
      <c r="O225" s="23"/>
      <c r="P225" s="222">
        <f t="shared" si="42"/>
        <v>2025</v>
      </c>
      <c r="Q225" s="222">
        <f t="shared" si="42"/>
        <v>4</v>
      </c>
      <c r="R225" s="221">
        <f t="shared" si="43"/>
        <v>4480528.2342429683</v>
      </c>
      <c r="S225" s="221">
        <f t="shared" si="43"/>
        <v>3675438.736591382</v>
      </c>
      <c r="T225" s="225">
        <f t="shared" si="47"/>
        <v>290878.79725713946</v>
      </c>
      <c r="U225" s="225">
        <f t="shared" si="47"/>
        <v>48250.880181268156</v>
      </c>
      <c r="V225" s="225">
        <f t="shared" si="47"/>
        <v>1889.4697240040359</v>
      </c>
      <c r="W225" s="225">
        <f t="shared" si="47"/>
        <v>7712.6017089843772</v>
      </c>
      <c r="X225" s="225">
        <f t="shared" si="47"/>
        <v>436270.54782915814</v>
      </c>
      <c r="Y225" s="225">
        <f t="shared" si="41"/>
        <v>8940969.2675349042</v>
      </c>
      <c r="Z225" s="221"/>
      <c r="AA225" s="225">
        <f t="shared" si="49"/>
        <v>0</v>
      </c>
      <c r="AB225" s="221"/>
      <c r="AC225" s="223">
        <f t="shared" si="44"/>
        <v>0.54935585814230103</v>
      </c>
      <c r="AD225" s="223">
        <f t="shared" si="44"/>
        <v>0.45064414185769891</v>
      </c>
      <c r="AG225" s="23"/>
      <c r="AH225" s="17"/>
      <c r="AM225" s="16"/>
      <c r="AN225" s="235"/>
    </row>
    <row r="226" spans="1:41" x14ac:dyDescent="0.25">
      <c r="A226" s="236">
        <v>2025</v>
      </c>
      <c r="B226" s="237">
        <v>5</v>
      </c>
      <c r="C226" s="240">
        <v>5732288.4555487027</v>
      </c>
      <c r="D226" s="240">
        <v>4462853.7546831807</v>
      </c>
      <c r="E226" s="241">
        <v>292112.94450277288</v>
      </c>
      <c r="F226" s="240">
        <v>47953.262247356841</v>
      </c>
      <c r="G226" s="242">
        <v>2123.8186646062372</v>
      </c>
      <c r="H226" s="242">
        <v>7829.6025390625009</v>
      </c>
      <c r="I226" s="240">
        <v>474193.14035599644</v>
      </c>
      <c r="J226" s="240">
        <f t="shared" si="45"/>
        <v>11019354.97854168</v>
      </c>
      <c r="K226" s="221">
        <f t="shared" si="46"/>
        <v>10195142.210231883</v>
      </c>
      <c r="L226" s="221">
        <v>10067197.783918545</v>
      </c>
      <c r="M226" s="225">
        <f t="shared" si="48"/>
        <v>952157.19462313503</v>
      </c>
      <c r="N226" s="221">
        <v>11229671.529816363</v>
      </c>
      <c r="O226" s="23"/>
      <c r="P226" s="222">
        <f t="shared" si="42"/>
        <v>2025</v>
      </c>
      <c r="Q226" s="222">
        <f t="shared" si="42"/>
        <v>5</v>
      </c>
      <c r="R226" s="221">
        <f t="shared" si="43"/>
        <v>5196931.5588956941</v>
      </c>
      <c r="S226" s="221">
        <f t="shared" si="43"/>
        <v>4046053.4567130543</v>
      </c>
      <c r="T226" s="225">
        <f t="shared" si="47"/>
        <v>292112.94450277288</v>
      </c>
      <c r="U226" s="225">
        <f t="shared" si="47"/>
        <v>47953.262247356841</v>
      </c>
      <c r="V226" s="225">
        <f t="shared" si="47"/>
        <v>2123.8186646062372</v>
      </c>
      <c r="W226" s="225">
        <f t="shared" si="47"/>
        <v>7829.6025390625009</v>
      </c>
      <c r="X226" s="225">
        <f t="shared" si="47"/>
        <v>474193.14035599644</v>
      </c>
      <c r="Y226" s="225">
        <f t="shared" si="41"/>
        <v>10067197.783918545</v>
      </c>
      <c r="Z226" s="221"/>
      <c r="AA226" s="225">
        <f t="shared" si="49"/>
        <v>0</v>
      </c>
      <c r="AB226" s="221"/>
      <c r="AC226" s="223">
        <f t="shared" si="44"/>
        <v>0.56225684128228792</v>
      </c>
      <c r="AD226" s="223">
        <f t="shared" si="44"/>
        <v>0.43774315871771202</v>
      </c>
      <c r="AG226" s="23"/>
      <c r="AH226" s="17"/>
      <c r="AM226" s="16"/>
      <c r="AN226" s="235"/>
    </row>
    <row r="227" spans="1:41" x14ac:dyDescent="0.25">
      <c r="A227" s="236">
        <v>2025</v>
      </c>
      <c r="B227" s="237">
        <v>6</v>
      </c>
      <c r="C227" s="240">
        <v>6538459.704305605</v>
      </c>
      <c r="D227" s="240">
        <v>4735064.2221081164</v>
      </c>
      <c r="E227" s="241">
        <v>293080.92931441398</v>
      </c>
      <c r="F227" s="240">
        <v>44708.774101456576</v>
      </c>
      <c r="G227" s="242">
        <v>1995.7156911937445</v>
      </c>
      <c r="H227" s="242">
        <v>7716.1758789062487</v>
      </c>
      <c r="I227" s="240">
        <v>489005.91580469668</v>
      </c>
      <c r="J227" s="240">
        <f t="shared" si="45"/>
        <v>12110031.437204391</v>
      </c>
      <c r="K227" s="221">
        <f t="shared" si="46"/>
        <v>11273523.926413722</v>
      </c>
      <c r="L227" s="221">
        <v>10968834.656032635</v>
      </c>
      <c r="M227" s="225">
        <f t="shared" si="48"/>
        <v>1141196.7811717559</v>
      </c>
      <c r="N227" s="221">
        <v>11733493.641114961</v>
      </c>
      <c r="O227" s="23"/>
      <c r="P227" s="222">
        <f t="shared" si="42"/>
        <v>2025</v>
      </c>
      <c r="Q227" s="222">
        <f t="shared" si="42"/>
        <v>6</v>
      </c>
      <c r="R227" s="221">
        <f t="shared" si="43"/>
        <v>5876584.2147000711</v>
      </c>
      <c r="S227" s="221">
        <f t="shared" si="43"/>
        <v>4255742.9305418944</v>
      </c>
      <c r="T227" s="225">
        <f t="shared" si="47"/>
        <v>293080.92931441398</v>
      </c>
      <c r="U227" s="225">
        <f t="shared" si="47"/>
        <v>44708.774101456576</v>
      </c>
      <c r="V227" s="225">
        <f t="shared" si="47"/>
        <v>1995.7156911937445</v>
      </c>
      <c r="W227" s="225">
        <f t="shared" si="47"/>
        <v>7716.1758789062487</v>
      </c>
      <c r="X227" s="225">
        <f t="shared" si="47"/>
        <v>489005.91580469668</v>
      </c>
      <c r="Y227" s="225">
        <f t="shared" si="41"/>
        <v>10968834.656032633</v>
      </c>
      <c r="Z227" s="221"/>
      <c r="AA227" s="225">
        <f t="shared" si="49"/>
        <v>0</v>
      </c>
      <c r="AB227" s="221"/>
      <c r="AC227" s="223">
        <f t="shared" si="44"/>
        <v>0.57998366322584172</v>
      </c>
      <c r="AD227" s="223">
        <f t="shared" si="44"/>
        <v>0.42001633677415823</v>
      </c>
      <c r="AG227" s="23"/>
      <c r="AH227" s="17"/>
      <c r="AM227" s="16"/>
      <c r="AN227" s="235"/>
    </row>
    <row r="228" spans="1:41" x14ac:dyDescent="0.25">
      <c r="A228" s="236">
        <v>2025</v>
      </c>
      <c r="B228" s="237">
        <v>7</v>
      </c>
      <c r="C228" s="240">
        <v>7146866.7628629468</v>
      </c>
      <c r="D228" s="240">
        <v>4941517.5989447962</v>
      </c>
      <c r="E228" s="241">
        <v>293815.56295918988</v>
      </c>
      <c r="F228" s="240">
        <v>46435.81886966114</v>
      </c>
      <c r="G228" s="242">
        <v>1898.3669635874085</v>
      </c>
      <c r="H228" s="242">
        <v>8106.4797960486767</v>
      </c>
      <c r="I228" s="240">
        <v>509494.68636727566</v>
      </c>
      <c r="J228" s="240">
        <f t="shared" si="45"/>
        <v>12948135.276763506</v>
      </c>
      <c r="K228" s="221">
        <f t="shared" si="46"/>
        <v>12088384.361807743</v>
      </c>
      <c r="L228" s="221">
        <v>11612862.09142942</v>
      </c>
      <c r="M228" s="225">
        <f t="shared" si="48"/>
        <v>1335273.1853340864</v>
      </c>
      <c r="N228" s="221">
        <v>12479943.635514583</v>
      </c>
      <c r="O228" s="23"/>
      <c r="P228" s="222">
        <f t="shared" si="42"/>
        <v>2025</v>
      </c>
      <c r="Q228" s="222">
        <f t="shared" si="42"/>
        <v>7</v>
      </c>
      <c r="R228" s="221">
        <f t="shared" si="43"/>
        <v>6357429.625361206</v>
      </c>
      <c r="S228" s="221">
        <f t="shared" si="43"/>
        <v>4395681.5511124507</v>
      </c>
      <c r="T228" s="225">
        <f t="shared" si="47"/>
        <v>293815.56295918988</v>
      </c>
      <c r="U228" s="225">
        <f t="shared" si="47"/>
        <v>46435.81886966114</v>
      </c>
      <c r="V228" s="225">
        <f t="shared" si="47"/>
        <v>1898.3669635874085</v>
      </c>
      <c r="W228" s="225">
        <f t="shared" si="47"/>
        <v>8106.4797960486767</v>
      </c>
      <c r="X228" s="225">
        <f t="shared" si="47"/>
        <v>509494.68636727566</v>
      </c>
      <c r="Y228" s="225">
        <f t="shared" si="41"/>
        <v>11612862.09142942</v>
      </c>
      <c r="Z228" s="221"/>
      <c r="AA228" s="225">
        <f t="shared" si="49"/>
        <v>0</v>
      </c>
      <c r="AB228" s="221"/>
      <c r="AC228" s="223">
        <f t="shared" si="44"/>
        <v>0.59121769700199844</v>
      </c>
      <c r="AD228" s="223">
        <f t="shared" si="44"/>
        <v>0.40878230299800156</v>
      </c>
      <c r="AG228" s="23"/>
      <c r="AH228" s="17"/>
      <c r="AM228" s="16"/>
      <c r="AN228" s="235"/>
    </row>
    <row r="229" spans="1:41" x14ac:dyDescent="0.25">
      <c r="A229" s="236">
        <v>2025</v>
      </c>
      <c r="B229" s="237">
        <v>8</v>
      </c>
      <c r="C229" s="240">
        <v>7442487.2212509774</v>
      </c>
      <c r="D229" s="240">
        <v>5043646.5745556522</v>
      </c>
      <c r="E229" s="241">
        <v>293962.28267104388</v>
      </c>
      <c r="F229" s="240">
        <v>54221.39563057779</v>
      </c>
      <c r="G229" s="242">
        <v>1883.2110081710714</v>
      </c>
      <c r="H229" s="242">
        <v>8149.9830068734982</v>
      </c>
      <c r="I229" s="240">
        <v>492743.69023440371</v>
      </c>
      <c r="J229" s="240">
        <f t="shared" si="45"/>
        <v>13337094.3583577</v>
      </c>
      <c r="K229" s="221">
        <f t="shared" si="46"/>
        <v>12486133.79580663</v>
      </c>
      <c r="L229" s="221">
        <v>11773381.054582847</v>
      </c>
      <c r="M229" s="225">
        <f t="shared" si="48"/>
        <v>1563713.3037748523</v>
      </c>
      <c r="N229" s="221">
        <v>12698676.731394159</v>
      </c>
      <c r="O229" s="23"/>
      <c r="P229" s="222">
        <f t="shared" si="42"/>
        <v>2025</v>
      </c>
      <c r="Q229" s="222">
        <f t="shared" si="42"/>
        <v>8</v>
      </c>
      <c r="R229" s="221">
        <f t="shared" si="43"/>
        <v>6510419.9799922789</v>
      </c>
      <c r="S229" s="221">
        <f t="shared" si="43"/>
        <v>4412000.5120394984</v>
      </c>
      <c r="T229" s="225">
        <f t="shared" si="47"/>
        <v>293962.28267104388</v>
      </c>
      <c r="U229" s="225">
        <f t="shared" si="47"/>
        <v>54221.39563057779</v>
      </c>
      <c r="V229" s="225">
        <f t="shared" si="47"/>
        <v>1883.2110081710714</v>
      </c>
      <c r="W229" s="225">
        <f t="shared" si="47"/>
        <v>8149.9830068734982</v>
      </c>
      <c r="X229" s="225">
        <f t="shared" si="47"/>
        <v>492743.69023440371</v>
      </c>
      <c r="Y229" s="225">
        <f t="shared" si="41"/>
        <v>11773381.054582847</v>
      </c>
      <c r="Z229" s="221"/>
      <c r="AA229" s="225">
        <f t="shared" si="49"/>
        <v>0</v>
      </c>
      <c r="AB229" s="221"/>
      <c r="AC229" s="223">
        <f t="shared" si="44"/>
        <v>0.59606018507910574</v>
      </c>
      <c r="AD229" s="223">
        <f t="shared" si="44"/>
        <v>0.4039398149208942</v>
      </c>
      <c r="AG229" s="23"/>
      <c r="AH229" s="17"/>
      <c r="AM229" s="16"/>
      <c r="AN229" s="235"/>
    </row>
    <row r="230" spans="1:41" x14ac:dyDescent="0.25">
      <c r="A230" s="236">
        <v>2025</v>
      </c>
      <c r="B230" s="237">
        <v>9</v>
      </c>
      <c r="C230" s="240">
        <v>7221757.3083705613</v>
      </c>
      <c r="D230" s="240">
        <v>4974407.9175864495</v>
      </c>
      <c r="E230" s="241">
        <v>293350.41360718728</v>
      </c>
      <c r="F230" s="240">
        <v>47482.502948141264</v>
      </c>
      <c r="G230" s="242">
        <v>2039.3729720533361</v>
      </c>
      <c r="H230" s="242">
        <v>8087.519443922778</v>
      </c>
      <c r="I230" s="240">
        <v>520802.80551210383</v>
      </c>
      <c r="J230" s="240">
        <f t="shared" si="45"/>
        <v>13067927.840440419</v>
      </c>
      <c r="K230" s="221">
        <f t="shared" si="46"/>
        <v>12196165.22595701</v>
      </c>
      <c r="L230" s="221">
        <v>11520149.093008228</v>
      </c>
      <c r="M230" s="225">
        <f t="shared" si="48"/>
        <v>1547778.7474321909</v>
      </c>
      <c r="N230" s="221">
        <v>11703663.550058704</v>
      </c>
      <c r="O230" s="23"/>
      <c r="P230" s="222">
        <f t="shared" si="42"/>
        <v>2025</v>
      </c>
      <c r="Q230" s="222">
        <f t="shared" si="42"/>
        <v>9</v>
      </c>
      <c r="R230" s="221">
        <f t="shared" si="43"/>
        <v>6305265.749432045</v>
      </c>
      <c r="S230" s="221">
        <f t="shared" si="43"/>
        <v>4343120.7290927749</v>
      </c>
      <c r="T230" s="225">
        <f t="shared" si="47"/>
        <v>293350.41360718728</v>
      </c>
      <c r="U230" s="225">
        <f t="shared" si="47"/>
        <v>47482.502948141264</v>
      </c>
      <c r="V230" s="225">
        <f t="shared" si="47"/>
        <v>2039.3729720533361</v>
      </c>
      <c r="W230" s="225">
        <f t="shared" si="47"/>
        <v>8087.519443922778</v>
      </c>
      <c r="X230" s="225">
        <f t="shared" si="47"/>
        <v>520802.80551210383</v>
      </c>
      <c r="Y230" s="225">
        <f t="shared" ref="Y230:Y293" si="50">SUM(R230:X230)</f>
        <v>11520149.093008228</v>
      </c>
      <c r="Z230" s="221"/>
      <c r="AA230" s="225">
        <f t="shared" si="49"/>
        <v>0</v>
      </c>
      <c r="AB230" s="221"/>
      <c r="AC230" s="223">
        <f t="shared" si="44"/>
        <v>0.5921334431416645</v>
      </c>
      <c r="AD230" s="223">
        <f t="shared" si="44"/>
        <v>0.40786655685833556</v>
      </c>
      <c r="AG230" s="23"/>
      <c r="AH230" s="17"/>
      <c r="AM230" s="16"/>
      <c r="AN230" s="235"/>
    </row>
    <row r="231" spans="1:41" x14ac:dyDescent="0.25">
      <c r="A231" s="236">
        <v>2025</v>
      </c>
      <c r="B231" s="237">
        <v>10</v>
      </c>
      <c r="C231" s="240">
        <v>6560065.2450957112</v>
      </c>
      <c r="D231" s="240">
        <v>4754721.4362526694</v>
      </c>
      <c r="E231" s="241">
        <v>292341.05965316202</v>
      </c>
      <c r="F231" s="240">
        <v>44157.081226361603</v>
      </c>
      <c r="G231" s="242">
        <v>1950.7880537703732</v>
      </c>
      <c r="H231" s="242">
        <v>8009.1241576397233</v>
      </c>
      <c r="I231" s="240">
        <v>501163.70672470448</v>
      </c>
      <c r="J231" s="240">
        <f t="shared" si="45"/>
        <v>12162408.441164019</v>
      </c>
      <c r="K231" s="221">
        <f t="shared" si="46"/>
        <v>11314786.68134838</v>
      </c>
      <c r="L231" s="221">
        <v>10653983.000534117</v>
      </c>
      <c r="M231" s="225">
        <f t="shared" si="48"/>
        <v>1508425.4406299014</v>
      </c>
      <c r="N231" s="221">
        <v>10992446.762590818</v>
      </c>
      <c r="O231" s="23"/>
      <c r="P231" s="222">
        <f t="shared" ref="P231:Q281" si="51">A231</f>
        <v>2025</v>
      </c>
      <c r="Q231" s="222">
        <f t="shared" si="51"/>
        <v>10</v>
      </c>
      <c r="R231" s="221">
        <f t="shared" si="43"/>
        <v>5685513.2463199664</v>
      </c>
      <c r="S231" s="221">
        <f t="shared" si="43"/>
        <v>4120847.9943985129</v>
      </c>
      <c r="T231" s="225">
        <f t="shared" si="47"/>
        <v>292341.05965316202</v>
      </c>
      <c r="U231" s="225">
        <f t="shared" si="47"/>
        <v>44157.081226361603</v>
      </c>
      <c r="V231" s="225">
        <f t="shared" si="47"/>
        <v>1950.7880537703732</v>
      </c>
      <c r="W231" s="225">
        <f t="shared" si="47"/>
        <v>8009.1241576397233</v>
      </c>
      <c r="X231" s="225">
        <f t="shared" si="47"/>
        <v>501163.70672470448</v>
      </c>
      <c r="Y231" s="225">
        <f t="shared" si="50"/>
        <v>10653983.000534119</v>
      </c>
      <c r="Z231" s="221"/>
      <c r="AA231" s="225">
        <f t="shared" si="49"/>
        <v>0</v>
      </c>
      <c r="AB231" s="221"/>
      <c r="AC231" s="223">
        <f t="shared" si="44"/>
        <v>0.5797780753489159</v>
      </c>
      <c r="AD231" s="223">
        <f t="shared" si="44"/>
        <v>0.42022192465108416</v>
      </c>
      <c r="AG231" s="23"/>
      <c r="AH231" s="17"/>
      <c r="AM231" s="16"/>
      <c r="AN231" s="235"/>
    </row>
    <row r="232" spans="1:41" x14ac:dyDescent="0.25">
      <c r="A232" s="236">
        <v>2025</v>
      </c>
      <c r="B232" s="237">
        <v>11</v>
      </c>
      <c r="C232" s="240">
        <v>5529309.2093749205</v>
      </c>
      <c r="D232" s="240">
        <v>4415707.2776973806</v>
      </c>
      <c r="E232" s="241">
        <v>290806.85615629063</v>
      </c>
      <c r="F232" s="240">
        <v>43577.929658452864</v>
      </c>
      <c r="G232" s="242">
        <v>1905.9312735448145</v>
      </c>
      <c r="H232" s="242">
        <v>7267.2697187499998</v>
      </c>
      <c r="I232" s="240">
        <v>459081.22618679854</v>
      </c>
      <c r="J232" s="240">
        <f t="shared" si="45"/>
        <v>10747655.700066136</v>
      </c>
      <c r="K232" s="221">
        <f t="shared" si="46"/>
        <v>9945016.4870723002</v>
      </c>
      <c r="L232" s="221">
        <v>9352570.5898506939</v>
      </c>
      <c r="M232" s="225">
        <f t="shared" si="48"/>
        <v>1395085.1102154423</v>
      </c>
      <c r="N232" s="221">
        <v>9212216.9585000817</v>
      </c>
      <c r="O232" s="23"/>
      <c r="P232" s="222">
        <f t="shared" si="51"/>
        <v>2025</v>
      </c>
      <c r="Q232" s="222">
        <f t="shared" si="51"/>
        <v>11</v>
      </c>
      <c r="R232" s="221">
        <f t="shared" ref="R232:S281" si="52">+C232-($M232*AC232)</f>
        <v>4753658.715702693</v>
      </c>
      <c r="S232" s="221">
        <f t="shared" si="52"/>
        <v>3796272.6611541659</v>
      </c>
      <c r="T232" s="225">
        <f t="shared" si="47"/>
        <v>290806.85615629063</v>
      </c>
      <c r="U232" s="225">
        <f t="shared" si="47"/>
        <v>43577.929658452864</v>
      </c>
      <c r="V232" s="225">
        <f t="shared" si="47"/>
        <v>1905.9312735448145</v>
      </c>
      <c r="W232" s="225">
        <f t="shared" si="47"/>
        <v>7267.2697187499998</v>
      </c>
      <c r="X232" s="225">
        <f t="shared" si="47"/>
        <v>459081.22618679854</v>
      </c>
      <c r="Y232" s="225">
        <f t="shared" si="50"/>
        <v>9352570.5898506958</v>
      </c>
      <c r="Z232" s="221"/>
      <c r="AA232" s="225">
        <f t="shared" si="49"/>
        <v>0</v>
      </c>
      <c r="AB232" s="221"/>
      <c r="AC232" s="223">
        <f t="shared" si="44"/>
        <v>0.55598793793480039</v>
      </c>
      <c r="AD232" s="223">
        <f t="shared" si="44"/>
        <v>0.44401206206519972</v>
      </c>
      <c r="AG232" s="23"/>
      <c r="AH232" s="17"/>
      <c r="AM232" s="16"/>
      <c r="AN232" s="235"/>
    </row>
    <row r="233" spans="1:41" x14ac:dyDescent="0.25">
      <c r="A233" s="236">
        <v>2025</v>
      </c>
      <c r="B233" s="237">
        <v>12</v>
      </c>
      <c r="C233" s="240">
        <v>5030686.3127895873</v>
      </c>
      <c r="D233" s="240">
        <v>4207908.2534211371</v>
      </c>
      <c r="E233" s="241">
        <v>290537.66772044596</v>
      </c>
      <c r="F233" s="240">
        <v>50578.482384752155</v>
      </c>
      <c r="G233" s="242">
        <v>1809.4423700014836</v>
      </c>
      <c r="H233" s="242">
        <v>6923.6022460937502</v>
      </c>
      <c r="I233" s="240">
        <v>411384.26362959412</v>
      </c>
      <c r="J233" s="240">
        <f t="shared" si="45"/>
        <v>9999828.0245616138</v>
      </c>
      <c r="K233" s="221">
        <f t="shared" si="46"/>
        <v>9238594.5662107244</v>
      </c>
      <c r="L233" s="221">
        <v>9215709.8690267019</v>
      </c>
      <c r="M233" s="225">
        <f t="shared" si="48"/>
        <v>784118.1555349119</v>
      </c>
      <c r="N233" s="221">
        <v>9487461.740882393</v>
      </c>
      <c r="O233" s="23"/>
      <c r="P233" s="222">
        <f t="shared" si="51"/>
        <v>2025</v>
      </c>
      <c r="Q233" s="222">
        <f t="shared" si="51"/>
        <v>12</v>
      </c>
      <c r="R233" s="221">
        <f t="shared" si="52"/>
        <v>4603710.9276929749</v>
      </c>
      <c r="S233" s="221">
        <f t="shared" si="52"/>
        <v>3850765.4829828381</v>
      </c>
      <c r="T233" s="225">
        <f t="shared" si="47"/>
        <v>290537.66772044596</v>
      </c>
      <c r="U233" s="225">
        <f t="shared" si="47"/>
        <v>50578.482384752155</v>
      </c>
      <c r="V233" s="225">
        <f t="shared" si="47"/>
        <v>1809.4423700014836</v>
      </c>
      <c r="W233" s="225">
        <f t="shared" si="47"/>
        <v>6923.6022460937502</v>
      </c>
      <c r="X233" s="225">
        <f t="shared" si="47"/>
        <v>411384.26362959412</v>
      </c>
      <c r="Y233" s="225">
        <f t="shared" si="50"/>
        <v>9215709.8690267019</v>
      </c>
      <c r="Z233" s="221"/>
      <c r="AA233" s="225">
        <f t="shared" si="49"/>
        <v>0</v>
      </c>
      <c r="AB233" s="221"/>
      <c r="AC233" s="223">
        <f t="shared" si="44"/>
        <v>0.54452939532478684</v>
      </c>
      <c r="AD233" s="223">
        <f t="shared" si="44"/>
        <v>0.45547060467521316</v>
      </c>
      <c r="AG233" s="23"/>
      <c r="AH233" s="17"/>
      <c r="AI233" s="17"/>
      <c r="AM233" s="16"/>
      <c r="AN233" s="235"/>
      <c r="AO233" s="235"/>
    </row>
    <row r="234" spans="1:41" x14ac:dyDescent="0.25">
      <c r="A234" s="236">
        <v>2026</v>
      </c>
      <c r="B234" s="237">
        <v>1</v>
      </c>
      <c r="C234" s="240">
        <v>5260415.4046848081</v>
      </c>
      <c r="D234" s="240">
        <v>4080599.5208651884</v>
      </c>
      <c r="E234" s="241">
        <v>291195.28398501547</v>
      </c>
      <c r="F234" s="240">
        <v>50615.572703077385</v>
      </c>
      <c r="G234" s="242">
        <v>1636.5042888344933</v>
      </c>
      <c r="H234" s="242">
        <v>7733.1541259765618</v>
      </c>
      <c r="I234" s="240">
        <v>391169.3702125845</v>
      </c>
      <c r="J234" s="240">
        <f t="shared" si="45"/>
        <v>10083364.810865484</v>
      </c>
      <c r="K234" s="221">
        <f t="shared" si="46"/>
        <v>9341014.925549997</v>
      </c>
      <c r="L234" s="221">
        <v>9724015.0267161932</v>
      </c>
      <c r="M234" s="225">
        <f t="shared" si="48"/>
        <v>359349.78414929099</v>
      </c>
      <c r="N234" s="221">
        <v>9584990.6770840678</v>
      </c>
      <c r="O234" s="23"/>
      <c r="P234" s="222">
        <f t="shared" si="51"/>
        <v>2026</v>
      </c>
      <c r="Q234" s="222">
        <f t="shared" si="51"/>
        <v>1</v>
      </c>
      <c r="R234" s="221">
        <f t="shared" si="52"/>
        <v>5058046.6947239051</v>
      </c>
      <c r="S234" s="221">
        <f t="shared" si="52"/>
        <v>3923618.4466768</v>
      </c>
      <c r="T234" s="225">
        <f t="shared" si="47"/>
        <v>291195.28398501547</v>
      </c>
      <c r="U234" s="225">
        <f t="shared" si="47"/>
        <v>50615.572703077385</v>
      </c>
      <c r="V234" s="225">
        <f t="shared" si="47"/>
        <v>1636.5042888344933</v>
      </c>
      <c r="W234" s="225">
        <f t="shared" si="47"/>
        <v>7733.1541259765618</v>
      </c>
      <c r="X234" s="225">
        <f t="shared" si="47"/>
        <v>391169.3702125845</v>
      </c>
      <c r="Y234" s="225">
        <f t="shared" si="50"/>
        <v>9724015.0267161932</v>
      </c>
      <c r="Z234" s="221"/>
      <c r="AA234" s="225">
        <f t="shared" si="49"/>
        <v>0</v>
      </c>
      <c r="AB234" s="221"/>
      <c r="AC234" s="223">
        <f t="shared" si="44"/>
        <v>0.5631524461326215</v>
      </c>
      <c r="AD234" s="223">
        <f t="shared" si="44"/>
        <v>0.43684755386737845</v>
      </c>
      <c r="AG234" s="23"/>
      <c r="AH234" s="17"/>
      <c r="AM234" s="16"/>
      <c r="AN234" s="235"/>
    </row>
    <row r="235" spans="1:41" x14ac:dyDescent="0.25">
      <c r="A235" s="236">
        <v>2026</v>
      </c>
      <c r="B235" s="237">
        <v>2</v>
      </c>
      <c r="C235" s="240">
        <v>5194937.0141644962</v>
      </c>
      <c r="D235" s="240">
        <v>4063545.6335120224</v>
      </c>
      <c r="E235" s="241">
        <v>290483.03658924683</v>
      </c>
      <c r="F235" s="240">
        <v>46793.133875500622</v>
      </c>
      <c r="G235" s="242">
        <v>1698.4788914823234</v>
      </c>
      <c r="H235" s="242">
        <v>7054.2911865234364</v>
      </c>
      <c r="I235" s="240">
        <v>388209.23690540204</v>
      </c>
      <c r="J235" s="240">
        <f t="shared" si="45"/>
        <v>9992720.8251246717</v>
      </c>
      <c r="K235" s="221">
        <f t="shared" si="46"/>
        <v>9258482.6476765182</v>
      </c>
      <c r="L235" s="221">
        <v>8731450.1914570313</v>
      </c>
      <c r="M235" s="225">
        <f t="shared" si="48"/>
        <v>1261270.6336676404</v>
      </c>
      <c r="N235" s="221">
        <v>8638616.7091309577</v>
      </c>
      <c r="O235" s="23"/>
      <c r="P235" s="222">
        <f t="shared" si="51"/>
        <v>2026</v>
      </c>
      <c r="Q235" s="222">
        <f t="shared" si="51"/>
        <v>2</v>
      </c>
      <c r="R235" s="221">
        <f t="shared" si="52"/>
        <v>4487237.7345894501</v>
      </c>
      <c r="S235" s="221">
        <f t="shared" si="52"/>
        <v>3509974.2794194277</v>
      </c>
      <c r="T235" s="225">
        <f t="shared" si="47"/>
        <v>290483.03658924683</v>
      </c>
      <c r="U235" s="225">
        <f t="shared" si="47"/>
        <v>46793.133875500622</v>
      </c>
      <c r="V235" s="225">
        <f t="shared" si="47"/>
        <v>1698.4788914823234</v>
      </c>
      <c r="W235" s="225">
        <f t="shared" si="47"/>
        <v>7054.2911865234364</v>
      </c>
      <c r="X235" s="225">
        <f t="shared" si="47"/>
        <v>388209.23690540204</v>
      </c>
      <c r="Y235" s="225">
        <f t="shared" si="50"/>
        <v>8731450.1914570332</v>
      </c>
      <c r="Z235" s="221"/>
      <c r="AA235" s="225">
        <f t="shared" si="49"/>
        <v>0</v>
      </c>
      <c r="AB235" s="221"/>
      <c r="AC235" s="223">
        <f t="shared" si="44"/>
        <v>0.56110025928149276</v>
      </c>
      <c r="AD235" s="223">
        <f t="shared" si="44"/>
        <v>0.43889974071850724</v>
      </c>
      <c r="AG235" s="23"/>
      <c r="AH235" s="17"/>
      <c r="AM235" s="16"/>
      <c r="AN235" s="235"/>
    </row>
    <row r="236" spans="1:41" x14ac:dyDescent="0.25">
      <c r="A236" s="236">
        <v>2026</v>
      </c>
      <c r="B236" s="237">
        <v>3</v>
      </c>
      <c r="C236" s="240">
        <v>5069055.1933763083</v>
      </c>
      <c r="D236" s="240">
        <v>4133351.7763717244</v>
      </c>
      <c r="E236" s="241">
        <v>290888.44584651943</v>
      </c>
      <c r="F236" s="240">
        <v>46846.648613379577</v>
      </c>
      <c r="G236" s="242">
        <v>1909.3272276405617</v>
      </c>
      <c r="H236" s="242">
        <v>6640.4050781249998</v>
      </c>
      <c r="I236" s="240">
        <v>375195.29480792931</v>
      </c>
      <c r="J236" s="240">
        <f t="shared" si="45"/>
        <v>9923887.0913216267</v>
      </c>
      <c r="K236" s="221">
        <f t="shared" si="46"/>
        <v>9202406.9697480332</v>
      </c>
      <c r="L236" s="221">
        <v>8751330.1661285628</v>
      </c>
      <c r="M236" s="225">
        <f t="shared" si="48"/>
        <v>1172556.9251930639</v>
      </c>
      <c r="N236" s="221">
        <v>9736321.4679049812</v>
      </c>
      <c r="O236" s="23"/>
      <c r="P236" s="222">
        <f t="shared" si="51"/>
        <v>2026</v>
      </c>
      <c r="Q236" s="222">
        <f t="shared" si="51"/>
        <v>3</v>
      </c>
      <c r="R236" s="221">
        <f t="shared" si="52"/>
        <v>4423163.7661965778</v>
      </c>
      <c r="S236" s="221">
        <f t="shared" si="52"/>
        <v>3606686.278358391</v>
      </c>
      <c r="T236" s="225">
        <f t="shared" si="47"/>
        <v>290888.44584651943</v>
      </c>
      <c r="U236" s="225">
        <f t="shared" si="47"/>
        <v>46846.648613379577</v>
      </c>
      <c r="V236" s="225">
        <f t="shared" si="47"/>
        <v>1909.3272276405617</v>
      </c>
      <c r="W236" s="225">
        <f t="shared" si="47"/>
        <v>6640.4050781249998</v>
      </c>
      <c r="X236" s="225">
        <f t="shared" si="47"/>
        <v>375195.29480792931</v>
      </c>
      <c r="Y236" s="225">
        <f t="shared" si="50"/>
        <v>8751330.1661285628</v>
      </c>
      <c r="Z236" s="221"/>
      <c r="AA236" s="225">
        <f t="shared" si="49"/>
        <v>0</v>
      </c>
      <c r="AB236" s="221"/>
      <c r="AC236" s="223">
        <f t="shared" si="44"/>
        <v>0.55084014541416237</v>
      </c>
      <c r="AD236" s="223">
        <f t="shared" si="44"/>
        <v>0.44915985458583751</v>
      </c>
      <c r="AG236" s="23"/>
      <c r="AH236" s="17"/>
      <c r="AM236" s="16"/>
      <c r="AN236" s="235"/>
    </row>
    <row r="237" spans="1:41" x14ac:dyDescent="0.25">
      <c r="A237" s="236">
        <v>2026</v>
      </c>
      <c r="B237" s="237">
        <v>4</v>
      </c>
      <c r="C237" s="240">
        <v>5239898.716023948</v>
      </c>
      <c r="D237" s="240">
        <v>4276869.6760884086</v>
      </c>
      <c r="E237" s="241">
        <v>291510.921420609</v>
      </c>
      <c r="F237" s="240">
        <v>49082.495500736281</v>
      </c>
      <c r="G237" s="242">
        <v>1886.4658546083706</v>
      </c>
      <c r="H237" s="242">
        <v>7712.2491455078143</v>
      </c>
      <c r="I237" s="240">
        <v>442631.69420369016</v>
      </c>
      <c r="J237" s="240">
        <f t="shared" si="45"/>
        <v>10309592.218237506</v>
      </c>
      <c r="K237" s="221">
        <f t="shared" si="46"/>
        <v>9516768.3921123557</v>
      </c>
      <c r="L237" s="221">
        <v>9060210.8562860601</v>
      </c>
      <c r="M237" s="225">
        <f t="shared" si="48"/>
        <v>1249381.3619514462</v>
      </c>
      <c r="N237" s="221">
        <v>10026908.23955461</v>
      </c>
      <c r="O237" s="23"/>
      <c r="P237" s="222">
        <f t="shared" si="51"/>
        <v>2026</v>
      </c>
      <c r="Q237" s="222">
        <f t="shared" si="51"/>
        <v>4</v>
      </c>
      <c r="R237" s="221">
        <f t="shared" si="52"/>
        <v>4551993.7965620449</v>
      </c>
      <c r="S237" s="221">
        <f t="shared" si="52"/>
        <v>3715393.2335988656</v>
      </c>
      <c r="T237" s="225">
        <f t="shared" si="47"/>
        <v>291510.921420609</v>
      </c>
      <c r="U237" s="225">
        <f t="shared" si="47"/>
        <v>49082.495500736281</v>
      </c>
      <c r="V237" s="225">
        <f t="shared" si="47"/>
        <v>1886.4658546083706</v>
      </c>
      <c r="W237" s="225">
        <f t="shared" si="47"/>
        <v>7712.2491455078143</v>
      </c>
      <c r="X237" s="225">
        <f t="shared" si="47"/>
        <v>442631.69420369016</v>
      </c>
      <c r="Y237" s="225">
        <f t="shared" si="50"/>
        <v>9060210.8562860601</v>
      </c>
      <c r="Z237" s="221"/>
      <c r="AA237" s="225">
        <f>+Y237-L237</f>
        <v>0</v>
      </c>
      <c r="AB237" s="221"/>
      <c r="AC237" s="223">
        <f t="shared" si="44"/>
        <v>0.55059643149105708</v>
      </c>
      <c r="AD237" s="223">
        <f t="shared" si="44"/>
        <v>0.44940356850894303</v>
      </c>
      <c r="AG237" s="23"/>
      <c r="AH237" s="17"/>
      <c r="AM237" s="16"/>
      <c r="AN237" s="235"/>
    </row>
    <row r="238" spans="1:41" x14ac:dyDescent="0.25">
      <c r="A238" s="236">
        <v>2026</v>
      </c>
      <c r="B238" s="237">
        <v>5</v>
      </c>
      <c r="C238" s="240">
        <v>5832387.2409669347</v>
      </c>
      <c r="D238" s="240">
        <v>4519318.0565264383</v>
      </c>
      <c r="E238" s="241">
        <v>292719.29628449061</v>
      </c>
      <c r="F238" s="240">
        <v>48778.042409446134</v>
      </c>
      <c r="G238" s="242">
        <v>2121.3625097154363</v>
      </c>
      <c r="H238" s="242">
        <v>7829.9737304687515</v>
      </c>
      <c r="I238" s="240">
        <v>481113.98965737707</v>
      </c>
      <c r="J238" s="240">
        <f t="shared" si="45"/>
        <v>11184267.962084873</v>
      </c>
      <c r="K238" s="221">
        <f t="shared" si="46"/>
        <v>10351705.297493372</v>
      </c>
      <c r="L238" s="221">
        <v>10201667.306502156</v>
      </c>
      <c r="M238" s="225">
        <f t="shared" si="48"/>
        <v>982600.65558271669</v>
      </c>
      <c r="N238" s="221">
        <v>11379133.239227027</v>
      </c>
      <c r="O238" s="23"/>
      <c r="P238" s="222">
        <f t="shared" si="51"/>
        <v>2026</v>
      </c>
      <c r="Q238" s="222">
        <f t="shared" si="51"/>
        <v>5</v>
      </c>
      <c r="R238" s="221">
        <f t="shared" si="52"/>
        <v>5278767.5848920941</v>
      </c>
      <c r="S238" s="221">
        <f t="shared" si="52"/>
        <v>4090337.0570185618</v>
      </c>
      <c r="T238" s="225">
        <f t="shared" si="47"/>
        <v>292719.29628449061</v>
      </c>
      <c r="U238" s="225">
        <f t="shared" si="47"/>
        <v>48778.042409446134</v>
      </c>
      <c r="V238" s="225">
        <f t="shared" si="47"/>
        <v>2121.3625097154363</v>
      </c>
      <c r="W238" s="225">
        <f t="shared" si="47"/>
        <v>7829.9737304687515</v>
      </c>
      <c r="X238" s="225">
        <f t="shared" si="47"/>
        <v>481113.98965737707</v>
      </c>
      <c r="Y238" s="225">
        <f t="shared" si="50"/>
        <v>10201667.306502156</v>
      </c>
      <c r="Z238" s="221"/>
      <c r="AA238" s="225">
        <f t="shared" si="49"/>
        <v>0</v>
      </c>
      <c r="AB238" s="221"/>
      <c r="AC238" s="223">
        <f t="shared" si="44"/>
        <v>0.56342284419352884</v>
      </c>
      <c r="AD238" s="223">
        <f t="shared" si="44"/>
        <v>0.43657715580647133</v>
      </c>
      <c r="AG238" s="23"/>
      <c r="AH238" s="17"/>
      <c r="AM238" s="16"/>
      <c r="AN238" s="235"/>
    </row>
    <row r="239" spans="1:41" x14ac:dyDescent="0.25">
      <c r="A239" s="236">
        <v>2026</v>
      </c>
      <c r="B239" s="237">
        <v>6</v>
      </c>
      <c r="C239" s="240">
        <v>6650470.1261194693</v>
      </c>
      <c r="D239" s="240">
        <v>4795216.3004603777</v>
      </c>
      <c r="E239" s="241">
        <v>293668.02542351693</v>
      </c>
      <c r="F239" s="240">
        <v>45476.16546819084</v>
      </c>
      <c r="G239" s="242">
        <v>1993.0586072525093</v>
      </c>
      <c r="H239" s="242">
        <v>7716.2370605468732</v>
      </c>
      <c r="I239" s="240">
        <v>496123.65831863193</v>
      </c>
      <c r="J239" s="240">
        <f t="shared" si="45"/>
        <v>12290663.571457988</v>
      </c>
      <c r="K239" s="221">
        <f t="shared" si="46"/>
        <v>11445686.426579848</v>
      </c>
      <c r="L239" s="221">
        <v>11115468.83058051</v>
      </c>
      <c r="M239" s="225">
        <f t="shared" si="48"/>
        <v>1175194.7408774775</v>
      </c>
      <c r="N239" s="221">
        <v>11890927.866230648</v>
      </c>
      <c r="O239" s="23"/>
      <c r="P239" s="222">
        <f t="shared" si="51"/>
        <v>2026</v>
      </c>
      <c r="Q239" s="222">
        <f t="shared" si="51"/>
        <v>6</v>
      </c>
      <c r="R239" s="221">
        <f t="shared" si="52"/>
        <v>5967627.9421480009</v>
      </c>
      <c r="S239" s="221">
        <f t="shared" si="52"/>
        <v>4302863.7435543686</v>
      </c>
      <c r="T239" s="225">
        <f t="shared" si="47"/>
        <v>293668.02542351693</v>
      </c>
      <c r="U239" s="225">
        <f t="shared" si="47"/>
        <v>45476.16546819084</v>
      </c>
      <c r="V239" s="225">
        <f t="shared" si="47"/>
        <v>1993.0586072525093</v>
      </c>
      <c r="W239" s="225">
        <f t="shared" si="47"/>
        <v>7716.2370605468732</v>
      </c>
      <c r="X239" s="225">
        <f t="shared" si="47"/>
        <v>496123.65831863193</v>
      </c>
      <c r="Y239" s="225">
        <f t="shared" si="50"/>
        <v>11115468.830580508</v>
      </c>
      <c r="Z239" s="221"/>
      <c r="AA239" s="225">
        <f t="shared" si="49"/>
        <v>0</v>
      </c>
      <c r="AB239" s="221"/>
      <c r="AC239" s="223">
        <f t="shared" ref="AC239:AD302" si="53">+C239/$K239</f>
        <v>0.58104598346110159</v>
      </c>
      <c r="AD239" s="223">
        <f t="shared" si="53"/>
        <v>0.41895401653889836</v>
      </c>
      <c r="AG239" s="23"/>
      <c r="AH239" s="17"/>
      <c r="AM239" s="16"/>
      <c r="AN239" s="235"/>
    </row>
    <row r="240" spans="1:41" x14ac:dyDescent="0.25">
      <c r="A240" s="236">
        <v>2026</v>
      </c>
      <c r="B240" s="237">
        <v>7</v>
      </c>
      <c r="C240" s="240">
        <v>7267905.3581941947</v>
      </c>
      <c r="D240" s="240">
        <v>5004330.7742151963</v>
      </c>
      <c r="E240" s="241">
        <v>294383.67306604201</v>
      </c>
      <c r="F240" s="240">
        <v>47231.213471231858</v>
      </c>
      <c r="G240" s="242">
        <v>1896.1051133669587</v>
      </c>
      <c r="H240" s="242">
        <v>8106.6094096679672</v>
      </c>
      <c r="I240" s="240">
        <v>516900.56638449547</v>
      </c>
      <c r="J240" s="240">
        <f t="shared" si="45"/>
        <v>13140754.299854195</v>
      </c>
      <c r="K240" s="221">
        <f t="shared" si="46"/>
        <v>12272236.13240939</v>
      </c>
      <c r="L240" s="221">
        <v>11767531.088022821</v>
      </c>
      <c r="M240" s="225">
        <f t="shared" si="48"/>
        <v>1373223.2118313741</v>
      </c>
      <c r="N240" s="221">
        <v>12645144.439969756</v>
      </c>
      <c r="O240" s="23"/>
      <c r="P240" s="222">
        <f t="shared" si="51"/>
        <v>2026</v>
      </c>
      <c r="Q240" s="222">
        <f t="shared" si="51"/>
        <v>7</v>
      </c>
      <c r="R240" s="221">
        <f t="shared" si="52"/>
        <v>6454650.444290706</v>
      </c>
      <c r="S240" s="221">
        <f t="shared" si="52"/>
        <v>4444362.4762873109</v>
      </c>
      <c r="T240" s="225">
        <f t="shared" si="47"/>
        <v>294383.67306604201</v>
      </c>
      <c r="U240" s="225">
        <f t="shared" si="47"/>
        <v>47231.213471231858</v>
      </c>
      <c r="V240" s="225">
        <f t="shared" si="47"/>
        <v>1896.1051133669587</v>
      </c>
      <c r="W240" s="225">
        <f t="shared" si="47"/>
        <v>8106.6094096679672</v>
      </c>
      <c r="X240" s="225">
        <f t="shared" si="47"/>
        <v>516900.56638449547</v>
      </c>
      <c r="Y240" s="225">
        <f t="shared" si="50"/>
        <v>11767531.088022823</v>
      </c>
      <c r="Z240" s="221"/>
      <c r="AA240" s="225">
        <f t="shared" si="49"/>
        <v>0</v>
      </c>
      <c r="AB240" s="221"/>
      <c r="AC240" s="223">
        <f t="shared" si="53"/>
        <v>0.59222339594661122</v>
      </c>
      <c r="AD240" s="223">
        <f t="shared" si="53"/>
        <v>0.40777660405338889</v>
      </c>
      <c r="AG240" s="23"/>
      <c r="AH240" s="17"/>
      <c r="AM240" s="16"/>
      <c r="AN240" s="235"/>
    </row>
    <row r="241" spans="1:41" x14ac:dyDescent="0.25">
      <c r="A241" s="236">
        <v>2026</v>
      </c>
      <c r="B241" s="237">
        <v>8</v>
      </c>
      <c r="C241" s="240">
        <v>7568291.0745906839</v>
      </c>
      <c r="D241" s="240">
        <v>5108147.5414567599</v>
      </c>
      <c r="E241" s="241">
        <v>294520.18819401733</v>
      </c>
      <c r="F241" s="240">
        <v>55148.240151050486</v>
      </c>
      <c r="G241" s="242">
        <v>1880.880193410959</v>
      </c>
      <c r="H241" s="242">
        <v>8149.8690734863294</v>
      </c>
      <c r="I241" s="240">
        <v>499876.1800032988</v>
      </c>
      <c r="J241" s="240">
        <f t="shared" si="45"/>
        <v>13536013.973662706</v>
      </c>
      <c r="K241" s="221">
        <f t="shared" si="46"/>
        <v>12676438.616047444</v>
      </c>
      <c r="L241" s="221">
        <v>11929383.595813181</v>
      </c>
      <c r="M241" s="225">
        <f t="shared" si="48"/>
        <v>1606630.3778495248</v>
      </c>
      <c r="N241" s="221">
        <v>12867087.968460944</v>
      </c>
      <c r="O241" s="23"/>
      <c r="P241" s="222">
        <f t="shared" si="51"/>
        <v>2026</v>
      </c>
      <c r="Q241" s="222">
        <f t="shared" si="51"/>
        <v>8</v>
      </c>
      <c r="R241" s="221">
        <f t="shared" si="52"/>
        <v>6609074.7901800256</v>
      </c>
      <c r="S241" s="221">
        <f t="shared" si="52"/>
        <v>4460733.4480178934</v>
      </c>
      <c r="T241" s="225">
        <f t="shared" si="47"/>
        <v>294520.18819401733</v>
      </c>
      <c r="U241" s="225">
        <f t="shared" si="47"/>
        <v>55148.240151050486</v>
      </c>
      <c r="V241" s="225">
        <f t="shared" si="47"/>
        <v>1880.880193410959</v>
      </c>
      <c r="W241" s="225">
        <f t="shared" si="47"/>
        <v>8149.8690734863294</v>
      </c>
      <c r="X241" s="225">
        <f t="shared" si="47"/>
        <v>499876.1800032988</v>
      </c>
      <c r="Y241" s="225">
        <f t="shared" si="50"/>
        <v>11929383.595813181</v>
      </c>
      <c r="Z241" s="221"/>
      <c r="AA241" s="225">
        <f t="shared" si="49"/>
        <v>0</v>
      </c>
      <c r="AB241" s="221"/>
      <c r="AC241" s="223">
        <f t="shared" si="53"/>
        <v>0.59703606855396918</v>
      </c>
      <c r="AD241" s="223">
        <f t="shared" si="53"/>
        <v>0.40296393144603082</v>
      </c>
      <c r="AG241" s="23"/>
      <c r="AH241" s="17"/>
      <c r="AM241" s="16"/>
      <c r="AN241" s="235"/>
    </row>
    <row r="242" spans="1:41" x14ac:dyDescent="0.25">
      <c r="A242" s="236">
        <v>2026</v>
      </c>
      <c r="B242" s="237">
        <v>9</v>
      </c>
      <c r="C242" s="240">
        <v>7345486.8699039966</v>
      </c>
      <c r="D242" s="240">
        <v>5038643.3573756889</v>
      </c>
      <c r="E242" s="241">
        <v>293900.03745606181</v>
      </c>
      <c r="F242" s="240">
        <v>48292.48937125138</v>
      </c>
      <c r="G242" s="242">
        <v>2036.4910467299308</v>
      </c>
      <c r="H242" s="242">
        <v>8087.4489318847673</v>
      </c>
      <c r="I242" s="240">
        <v>528358.39337559184</v>
      </c>
      <c r="J242" s="240">
        <f t="shared" si="45"/>
        <v>13264805.087461205</v>
      </c>
      <c r="K242" s="221">
        <f t="shared" si="46"/>
        <v>12384130.227279685</v>
      </c>
      <c r="L242" s="221">
        <v>11673740.276405543</v>
      </c>
      <c r="M242" s="225">
        <f t="shared" si="48"/>
        <v>1591064.8110556621</v>
      </c>
      <c r="N242" s="221">
        <v>11860546.5873535</v>
      </c>
      <c r="O242" s="23"/>
      <c r="P242" s="222">
        <f t="shared" si="51"/>
        <v>2026</v>
      </c>
      <c r="Q242" s="222">
        <f t="shared" si="51"/>
        <v>9</v>
      </c>
      <c r="R242" s="221">
        <f t="shared" si="52"/>
        <v>6401767.3301149793</v>
      </c>
      <c r="S242" s="221">
        <f t="shared" si="52"/>
        <v>4391298.086109045</v>
      </c>
      <c r="T242" s="225">
        <f t="shared" si="47"/>
        <v>293900.03745606181</v>
      </c>
      <c r="U242" s="225">
        <f t="shared" si="47"/>
        <v>48292.48937125138</v>
      </c>
      <c r="V242" s="225">
        <f t="shared" si="47"/>
        <v>2036.4910467299308</v>
      </c>
      <c r="W242" s="225">
        <f t="shared" si="47"/>
        <v>8087.4489318847673</v>
      </c>
      <c r="X242" s="225">
        <f t="shared" si="47"/>
        <v>528358.39337559184</v>
      </c>
      <c r="Y242" s="225">
        <f t="shared" si="50"/>
        <v>11673740.276405545</v>
      </c>
      <c r="Z242" s="221"/>
      <c r="AA242" s="225">
        <f t="shared" si="49"/>
        <v>0</v>
      </c>
      <c r="AB242" s="221"/>
      <c r="AC242" s="223">
        <f t="shared" si="53"/>
        <v>0.59313708230582096</v>
      </c>
      <c r="AD242" s="223">
        <f t="shared" si="53"/>
        <v>0.40686291769417898</v>
      </c>
      <c r="AG242" s="23"/>
      <c r="AH242" s="17"/>
      <c r="AM242" s="16"/>
      <c r="AN242" s="235"/>
    </row>
    <row r="243" spans="1:41" x14ac:dyDescent="0.25">
      <c r="A243" s="236">
        <v>2026</v>
      </c>
      <c r="B243" s="237">
        <v>10</v>
      </c>
      <c r="C243" s="240">
        <v>6676060.1217352618</v>
      </c>
      <c r="D243" s="240">
        <v>4818170.5294732219</v>
      </c>
      <c r="E243" s="241">
        <v>292892.68186655856</v>
      </c>
      <c r="F243" s="240">
        <v>44908.797075518552</v>
      </c>
      <c r="G243" s="242">
        <v>1947.7829179507708</v>
      </c>
      <c r="H243" s="242">
        <v>8009.1102673339847</v>
      </c>
      <c r="I243" s="240">
        <v>508462.96698054846</v>
      </c>
      <c r="J243" s="240">
        <f t="shared" si="45"/>
        <v>12350451.990316393</v>
      </c>
      <c r="K243" s="221">
        <f t="shared" si="46"/>
        <v>11494230.651208483</v>
      </c>
      <c r="L243" s="221">
        <v>10797318.139399614</v>
      </c>
      <c r="M243" s="225">
        <f t="shared" si="48"/>
        <v>1553133.8509167787</v>
      </c>
      <c r="N243" s="221">
        <v>11140899.850658268</v>
      </c>
      <c r="O243" s="23"/>
      <c r="P243" s="222">
        <f t="shared" si="51"/>
        <v>2026</v>
      </c>
      <c r="Q243" s="222">
        <f t="shared" si="51"/>
        <v>10</v>
      </c>
      <c r="R243" s="221">
        <f t="shared" si="52"/>
        <v>5773971.475660244</v>
      </c>
      <c r="S243" s="221">
        <f t="shared" si="52"/>
        <v>4167125.3246314605</v>
      </c>
      <c r="T243" s="225">
        <f t="shared" si="47"/>
        <v>292892.68186655856</v>
      </c>
      <c r="U243" s="225">
        <f t="shared" si="47"/>
        <v>44908.797075518552</v>
      </c>
      <c r="V243" s="225">
        <f t="shared" si="47"/>
        <v>1947.7829179507708</v>
      </c>
      <c r="W243" s="225">
        <f t="shared" si="47"/>
        <v>8009.1102673339847</v>
      </c>
      <c r="X243" s="225">
        <f t="shared" si="47"/>
        <v>508462.96698054846</v>
      </c>
      <c r="Y243" s="225">
        <f t="shared" si="50"/>
        <v>10797318.139399614</v>
      </c>
      <c r="Z243" s="221"/>
      <c r="AA243" s="225">
        <f t="shared" si="49"/>
        <v>0</v>
      </c>
      <c r="AB243" s="221"/>
      <c r="AC243" s="223">
        <f t="shared" si="53"/>
        <v>0.58081835351314726</v>
      </c>
      <c r="AD243" s="223">
        <f t="shared" si="53"/>
        <v>0.4191816464868528</v>
      </c>
      <c r="AG243" s="23"/>
      <c r="AH243" s="17"/>
      <c r="AM243" s="16"/>
      <c r="AN243" s="235"/>
    </row>
    <row r="244" spans="1:41" x14ac:dyDescent="0.25">
      <c r="A244" s="236">
        <v>2026</v>
      </c>
      <c r="B244" s="237">
        <v>11</v>
      </c>
      <c r="C244" s="240">
        <v>5633033.9219070924</v>
      </c>
      <c r="D244" s="240">
        <v>4477224.1550183902</v>
      </c>
      <c r="E244" s="241">
        <v>291362.51862893283</v>
      </c>
      <c r="F244" s="240">
        <v>44318.268306960432</v>
      </c>
      <c r="G244" s="242">
        <v>1902.4663264493299</v>
      </c>
      <c r="H244" s="242">
        <v>7267.3141406249997</v>
      </c>
      <c r="I244" s="240">
        <v>465765.69794777746</v>
      </c>
      <c r="J244" s="240">
        <f t="shared" si="45"/>
        <v>10920874.342276229</v>
      </c>
      <c r="K244" s="221">
        <f t="shared" si="46"/>
        <v>10110258.076925483</v>
      </c>
      <c r="L244" s="221">
        <v>9481326.2551834323</v>
      </c>
      <c r="M244" s="225">
        <f t="shared" si="48"/>
        <v>1439548.0870927963</v>
      </c>
      <c r="N244" s="221">
        <v>9342124.5697707664</v>
      </c>
      <c r="O244" s="23"/>
      <c r="P244" s="222">
        <f t="shared" si="51"/>
        <v>2026</v>
      </c>
      <c r="Q244" s="222">
        <f t="shared" si="51"/>
        <v>11</v>
      </c>
      <c r="R244" s="221">
        <f t="shared" si="52"/>
        <v>4830974.9492170373</v>
      </c>
      <c r="S244" s="221">
        <f t="shared" si="52"/>
        <v>3839735.040615649</v>
      </c>
      <c r="T244" s="225">
        <f t="shared" si="47"/>
        <v>291362.51862893283</v>
      </c>
      <c r="U244" s="225">
        <f t="shared" si="47"/>
        <v>44318.268306960432</v>
      </c>
      <c r="V244" s="225">
        <f t="shared" si="47"/>
        <v>1902.4663264493299</v>
      </c>
      <c r="W244" s="225">
        <f t="shared" si="47"/>
        <v>7267.3141406249997</v>
      </c>
      <c r="X244" s="225">
        <f t="shared" si="47"/>
        <v>465765.69794777746</v>
      </c>
      <c r="Y244" s="225">
        <f t="shared" si="50"/>
        <v>9481326.2551834323</v>
      </c>
      <c r="Z244" s="221"/>
      <c r="AA244" s="225">
        <f t="shared" si="49"/>
        <v>0</v>
      </c>
      <c r="AB244" s="221"/>
      <c r="AC244" s="223">
        <f t="shared" si="53"/>
        <v>0.55716025041569373</v>
      </c>
      <c r="AD244" s="223">
        <f t="shared" si="53"/>
        <v>0.44283974958430622</v>
      </c>
      <c r="AG244" s="23"/>
      <c r="AH244" s="17"/>
      <c r="AM244" s="16"/>
      <c r="AN244" s="235"/>
    </row>
    <row r="245" spans="1:41" x14ac:dyDescent="0.25">
      <c r="A245" s="236">
        <v>2026</v>
      </c>
      <c r="B245" s="237">
        <v>12</v>
      </c>
      <c r="C245" s="240">
        <v>5129128.2390140686</v>
      </c>
      <c r="D245" s="240">
        <v>4268123.4215500178</v>
      </c>
      <c r="E245" s="241">
        <v>291091.11870342639</v>
      </c>
      <c r="F245" s="240">
        <v>51435.996674162845</v>
      </c>
      <c r="G245" s="242">
        <v>1806.4197544252097</v>
      </c>
      <c r="H245" s="242">
        <v>6923.5738769531254</v>
      </c>
      <c r="I245" s="240">
        <v>417388.99624929787</v>
      </c>
      <c r="J245" s="240">
        <f t="shared" si="45"/>
        <v>10165897.765822353</v>
      </c>
      <c r="K245" s="221">
        <f t="shared" si="46"/>
        <v>9397251.6605640873</v>
      </c>
      <c r="L245" s="221">
        <v>9345922.4709323365</v>
      </c>
      <c r="M245" s="225">
        <f t="shared" si="48"/>
        <v>819975.29489001632</v>
      </c>
      <c r="N245" s="221">
        <v>9621788.8050538916</v>
      </c>
      <c r="O245" s="23"/>
      <c r="P245" s="222">
        <f t="shared" si="51"/>
        <v>2026</v>
      </c>
      <c r="Q245" s="222">
        <f t="shared" si="51"/>
        <v>12</v>
      </c>
      <c r="R245" s="221">
        <f t="shared" si="52"/>
        <v>4681576.2746494347</v>
      </c>
      <c r="S245" s="221">
        <f t="shared" si="52"/>
        <v>3895700.0910246349</v>
      </c>
      <c r="T245" s="225">
        <f t="shared" si="47"/>
        <v>291091.11870342639</v>
      </c>
      <c r="U245" s="225">
        <f t="shared" si="47"/>
        <v>51435.996674162845</v>
      </c>
      <c r="V245" s="225">
        <f t="shared" si="47"/>
        <v>1806.4197544252097</v>
      </c>
      <c r="W245" s="225">
        <f t="shared" si="47"/>
        <v>6923.5738769531254</v>
      </c>
      <c r="X245" s="225">
        <f t="shared" si="47"/>
        <v>417388.99624929787</v>
      </c>
      <c r="Y245" s="225">
        <f t="shared" si="50"/>
        <v>9345922.4709323347</v>
      </c>
      <c r="Z245" s="221"/>
      <c r="AA245" s="225">
        <f t="shared" si="49"/>
        <v>0</v>
      </c>
      <c r="AB245" s="221"/>
      <c r="AC245" s="223">
        <f t="shared" si="53"/>
        <v>0.54581152280284717</v>
      </c>
      <c r="AD245" s="223">
        <f t="shared" si="53"/>
        <v>0.45418847719715277</v>
      </c>
      <c r="AG245" s="23"/>
      <c r="AH245" s="17"/>
      <c r="AI245" s="17"/>
      <c r="AM245" s="16"/>
      <c r="AN245" s="235"/>
      <c r="AO245" s="235"/>
    </row>
    <row r="246" spans="1:41" x14ac:dyDescent="0.25">
      <c r="A246" s="236">
        <v>2027</v>
      </c>
      <c r="B246" s="237">
        <v>1</v>
      </c>
      <c r="C246" s="240">
        <v>5362707.696736183</v>
      </c>
      <c r="D246" s="240">
        <v>4140331.1403208962</v>
      </c>
      <c r="E246" s="241">
        <v>291744.96859048575</v>
      </c>
      <c r="F246" s="240">
        <v>51471.964953981289</v>
      </c>
      <c r="G246" s="242">
        <v>1633.675638280698</v>
      </c>
      <c r="H246" s="242">
        <v>7733.122937011718</v>
      </c>
      <c r="I246" s="240">
        <v>396865.59462921129</v>
      </c>
      <c r="J246" s="240">
        <f t="shared" si="45"/>
        <v>10252488.163806051</v>
      </c>
      <c r="K246" s="221">
        <f t="shared" si="46"/>
        <v>9503038.8370570801</v>
      </c>
      <c r="L246" s="221">
        <v>9883345.5244985763</v>
      </c>
      <c r="M246" s="225">
        <f t="shared" si="48"/>
        <v>369142.63930747472</v>
      </c>
      <c r="N246" s="221">
        <v>9760614.896514602</v>
      </c>
      <c r="O246" s="23"/>
      <c r="P246" s="222">
        <f t="shared" si="51"/>
        <v>2027</v>
      </c>
      <c r="Q246" s="222">
        <f t="shared" si="51"/>
        <v>1</v>
      </c>
      <c r="R246" s="221">
        <f t="shared" si="52"/>
        <v>5154394.9552067854</v>
      </c>
      <c r="S246" s="221">
        <f t="shared" si="52"/>
        <v>3979501.2425428196</v>
      </c>
      <c r="T246" s="225">
        <f t="shared" si="47"/>
        <v>291744.96859048575</v>
      </c>
      <c r="U246" s="225">
        <f t="shared" si="47"/>
        <v>51471.964953981289</v>
      </c>
      <c r="V246" s="225">
        <f t="shared" si="47"/>
        <v>1633.675638280698</v>
      </c>
      <c r="W246" s="225">
        <f t="shared" si="47"/>
        <v>7733.122937011718</v>
      </c>
      <c r="X246" s="225">
        <f t="shared" si="47"/>
        <v>396865.59462921129</v>
      </c>
      <c r="Y246" s="225">
        <f t="shared" si="50"/>
        <v>9883345.5244985763</v>
      </c>
      <c r="Z246" s="221"/>
      <c r="AA246" s="225">
        <f t="shared" si="49"/>
        <v>0</v>
      </c>
      <c r="AB246" s="221"/>
      <c r="AC246" s="223">
        <f t="shared" si="53"/>
        <v>0.56431503529421723</v>
      </c>
      <c r="AD246" s="223">
        <f t="shared" si="53"/>
        <v>0.43568496470578272</v>
      </c>
      <c r="AG246" s="23"/>
      <c r="AH246" s="17"/>
      <c r="AM246" s="16"/>
      <c r="AN246" s="235"/>
    </row>
    <row r="247" spans="1:41" x14ac:dyDescent="0.25">
      <c r="A247" s="236">
        <v>2027</v>
      </c>
      <c r="B247" s="237">
        <v>2</v>
      </c>
      <c r="C247" s="240">
        <v>5296220.7487395629</v>
      </c>
      <c r="D247" s="240">
        <v>4123786.3767195176</v>
      </c>
      <c r="E247" s="241">
        <v>291029.08891758055</v>
      </c>
      <c r="F247" s="240">
        <v>47583.239152699345</v>
      </c>
      <c r="G247" s="242">
        <v>1695.2660895371725</v>
      </c>
      <c r="H247" s="242">
        <v>7054.2294067382809</v>
      </c>
      <c r="I247" s="240">
        <v>393860.53811954096</v>
      </c>
      <c r="J247" s="240">
        <f t="shared" si="45"/>
        <v>10161229.487145178</v>
      </c>
      <c r="K247" s="221">
        <f t="shared" si="46"/>
        <v>9420007.1254590806</v>
      </c>
      <c r="L247" s="221">
        <v>8893449.9114358313</v>
      </c>
      <c r="M247" s="225">
        <f t="shared" si="48"/>
        <v>1267779.5757093467</v>
      </c>
      <c r="N247" s="221">
        <v>8800503.9599072039</v>
      </c>
      <c r="O247" s="23"/>
      <c r="P247" s="222">
        <f t="shared" si="51"/>
        <v>2027</v>
      </c>
      <c r="Q247" s="222">
        <f t="shared" si="51"/>
        <v>2</v>
      </c>
      <c r="R247" s="221">
        <f t="shared" si="52"/>
        <v>4583435.672860668</v>
      </c>
      <c r="S247" s="221">
        <f t="shared" si="52"/>
        <v>3568791.8768890658</v>
      </c>
      <c r="T247" s="225">
        <f t="shared" si="47"/>
        <v>291029.08891758055</v>
      </c>
      <c r="U247" s="225">
        <f t="shared" si="47"/>
        <v>47583.239152699345</v>
      </c>
      <c r="V247" s="225">
        <f t="shared" si="47"/>
        <v>1695.2660895371725</v>
      </c>
      <c r="W247" s="225">
        <f t="shared" si="47"/>
        <v>7054.2294067382809</v>
      </c>
      <c r="X247" s="225">
        <f t="shared" si="47"/>
        <v>393860.53811954096</v>
      </c>
      <c r="Y247" s="225">
        <f t="shared" si="50"/>
        <v>8893449.9114358313</v>
      </c>
      <c r="Z247" s="221"/>
      <c r="AA247" s="225">
        <f t="shared" si="49"/>
        <v>0</v>
      </c>
      <c r="AB247" s="221"/>
      <c r="AC247" s="223">
        <f t="shared" si="53"/>
        <v>0.56223107670754058</v>
      </c>
      <c r="AD247" s="223">
        <f t="shared" si="53"/>
        <v>0.43776892329245942</v>
      </c>
      <c r="AG247" s="23"/>
      <c r="AH247" s="17"/>
      <c r="AM247" s="16"/>
      <c r="AN247" s="235"/>
    </row>
    <row r="248" spans="1:41" x14ac:dyDescent="0.25">
      <c r="A248" s="236">
        <v>2027</v>
      </c>
      <c r="B248" s="237">
        <v>3</v>
      </c>
      <c r="C248" s="240">
        <v>5167986.3562812032</v>
      </c>
      <c r="D248" s="240">
        <v>4193561.9205917269</v>
      </c>
      <c r="E248" s="241">
        <v>291421.58616948785</v>
      </c>
      <c r="F248" s="240">
        <v>47636.048144624008</v>
      </c>
      <c r="G248" s="242">
        <v>1905.9436854088626</v>
      </c>
      <c r="H248" s="242">
        <v>6640.4474609375002</v>
      </c>
      <c r="I248" s="240">
        <v>380661.1922276761</v>
      </c>
      <c r="J248" s="240">
        <f t="shared" si="45"/>
        <v>10089813.494561065</v>
      </c>
      <c r="K248" s="221">
        <f t="shared" si="46"/>
        <v>9361548.2768729292</v>
      </c>
      <c r="L248" s="221">
        <v>8911667.5338099636</v>
      </c>
      <c r="M248" s="225">
        <f t="shared" si="48"/>
        <v>1178145.9607511014</v>
      </c>
      <c r="N248" s="221">
        <v>9912148.0979420487</v>
      </c>
      <c r="O248" s="23"/>
      <c r="P248" s="222">
        <f t="shared" si="51"/>
        <v>2027</v>
      </c>
      <c r="Q248" s="222">
        <f t="shared" si="51"/>
        <v>3</v>
      </c>
      <c r="R248" s="221">
        <f t="shared" si="52"/>
        <v>4517597.9727793969</v>
      </c>
      <c r="S248" s="221">
        <f t="shared" si="52"/>
        <v>3665804.3433424314</v>
      </c>
      <c r="T248" s="225">
        <f t="shared" si="47"/>
        <v>291421.58616948785</v>
      </c>
      <c r="U248" s="225">
        <f t="shared" si="47"/>
        <v>47636.048144624008</v>
      </c>
      <c r="V248" s="225">
        <f t="shared" si="47"/>
        <v>1905.9436854088626</v>
      </c>
      <c r="W248" s="225">
        <f t="shared" si="47"/>
        <v>6640.4474609375002</v>
      </c>
      <c r="X248" s="225">
        <f t="shared" si="47"/>
        <v>380661.1922276761</v>
      </c>
      <c r="Y248" s="225">
        <f t="shared" si="50"/>
        <v>8911667.5338099636</v>
      </c>
      <c r="Z248" s="221"/>
      <c r="AA248" s="225">
        <f t="shared" si="49"/>
        <v>0</v>
      </c>
      <c r="AB248" s="221"/>
      <c r="AC248" s="223">
        <f t="shared" si="53"/>
        <v>0.5520439785637129</v>
      </c>
      <c r="AD248" s="223">
        <f t="shared" si="53"/>
        <v>0.44795602143628716</v>
      </c>
      <c r="AG248" s="23"/>
      <c r="AH248" s="17"/>
      <c r="AM248" s="16"/>
      <c r="AN248" s="235"/>
    </row>
    <row r="249" spans="1:41" x14ac:dyDescent="0.25">
      <c r="A249" s="236">
        <v>2027</v>
      </c>
      <c r="B249" s="237">
        <v>4</v>
      </c>
      <c r="C249" s="240">
        <v>5340188.9654946038</v>
      </c>
      <c r="D249" s="240">
        <v>4337527.5412979033</v>
      </c>
      <c r="E249" s="241">
        <v>292035.80347284267</v>
      </c>
      <c r="F249" s="240">
        <v>49907.890294154662</v>
      </c>
      <c r="G249" s="242">
        <v>1883.5539947932662</v>
      </c>
      <c r="H249" s="242">
        <v>7712.4254272460948</v>
      </c>
      <c r="I249" s="240">
        <v>449086.00897111138</v>
      </c>
      <c r="J249" s="240">
        <f t="shared" si="45"/>
        <v>10478342.188952658</v>
      </c>
      <c r="K249" s="221">
        <f t="shared" si="46"/>
        <v>9677716.5067925081</v>
      </c>
      <c r="L249" s="221">
        <v>9222483.3505628072</v>
      </c>
      <c r="M249" s="225">
        <f t="shared" si="48"/>
        <v>1255858.8383898512</v>
      </c>
      <c r="N249" s="221">
        <v>10205380.502452303</v>
      </c>
      <c r="O249" s="23"/>
      <c r="P249" s="222">
        <f t="shared" si="51"/>
        <v>2027</v>
      </c>
      <c r="Q249" s="222">
        <f t="shared" si="51"/>
        <v>4</v>
      </c>
      <c r="R249" s="221">
        <f t="shared" si="52"/>
        <v>4647202.8146519708</v>
      </c>
      <c r="S249" s="221">
        <f t="shared" si="52"/>
        <v>3774654.8537506852</v>
      </c>
      <c r="T249" s="225">
        <f t="shared" si="47"/>
        <v>292035.80347284267</v>
      </c>
      <c r="U249" s="225">
        <f t="shared" si="47"/>
        <v>49907.890294154662</v>
      </c>
      <c r="V249" s="225">
        <f t="shared" si="47"/>
        <v>1883.5539947932662</v>
      </c>
      <c r="W249" s="225">
        <f t="shared" si="47"/>
        <v>7712.4254272460948</v>
      </c>
      <c r="X249" s="225">
        <f t="shared" si="47"/>
        <v>449086.00897111138</v>
      </c>
      <c r="Y249" s="225">
        <f t="shared" si="50"/>
        <v>9222483.3505628072</v>
      </c>
      <c r="Z249" s="221"/>
      <c r="AA249" s="225">
        <f t="shared" si="49"/>
        <v>0</v>
      </c>
      <c r="AB249" s="221"/>
      <c r="AC249" s="223">
        <f t="shared" si="53"/>
        <v>0.55180258294882689</v>
      </c>
      <c r="AD249" s="223">
        <f t="shared" si="53"/>
        <v>0.44819741705117305</v>
      </c>
      <c r="AG249" s="23"/>
      <c r="AH249" s="17"/>
      <c r="AM249" s="16"/>
      <c r="AN249" s="235"/>
    </row>
    <row r="250" spans="1:41" x14ac:dyDescent="0.25">
      <c r="A250" s="236">
        <v>2027</v>
      </c>
      <c r="B250" s="237">
        <v>5</v>
      </c>
      <c r="C250" s="240">
        <v>5939811.2653022697</v>
      </c>
      <c r="D250" s="240">
        <v>4581660.2814581981</v>
      </c>
      <c r="E250" s="241">
        <v>293234.1381291303</v>
      </c>
      <c r="F250" s="240">
        <v>49596.653172820224</v>
      </c>
      <c r="G250" s="242">
        <v>2118.3753642055017</v>
      </c>
      <c r="H250" s="242">
        <v>7829.7881347656257</v>
      </c>
      <c r="I250" s="240">
        <v>488136.29057382263</v>
      </c>
      <c r="J250" s="240">
        <f t="shared" si="45"/>
        <v>11362386.792135211</v>
      </c>
      <c r="K250" s="221">
        <f t="shared" si="46"/>
        <v>10521471.546760468</v>
      </c>
      <c r="L250" s="221">
        <v>10379034.534069682</v>
      </c>
      <c r="M250" s="225">
        <f t="shared" si="48"/>
        <v>983352.25806552917</v>
      </c>
      <c r="N250" s="221">
        <v>11573422.079670966</v>
      </c>
      <c r="O250" s="23"/>
      <c r="P250" s="222">
        <f t="shared" si="51"/>
        <v>2027</v>
      </c>
      <c r="Q250" s="222">
        <f t="shared" si="51"/>
        <v>5</v>
      </c>
      <c r="R250" s="221">
        <f t="shared" si="52"/>
        <v>5384667.7386330878</v>
      </c>
      <c r="S250" s="221">
        <f t="shared" si="52"/>
        <v>4153451.5500618503</v>
      </c>
      <c r="T250" s="225">
        <f t="shared" si="47"/>
        <v>293234.1381291303</v>
      </c>
      <c r="U250" s="225">
        <f t="shared" si="47"/>
        <v>49596.653172820224</v>
      </c>
      <c r="V250" s="225">
        <f t="shared" si="47"/>
        <v>2118.3753642055017</v>
      </c>
      <c r="W250" s="225">
        <f t="shared" si="47"/>
        <v>7829.7881347656257</v>
      </c>
      <c r="X250" s="225">
        <f t="shared" si="47"/>
        <v>488136.29057382263</v>
      </c>
      <c r="Y250" s="225">
        <f t="shared" si="50"/>
        <v>10379034.534069682</v>
      </c>
      <c r="Z250" s="221"/>
      <c r="AA250" s="225">
        <f t="shared" si="49"/>
        <v>0</v>
      </c>
      <c r="AB250" s="221"/>
      <c r="AC250" s="223">
        <f t="shared" si="53"/>
        <v>0.56454187410040768</v>
      </c>
      <c r="AD250" s="223">
        <f t="shared" si="53"/>
        <v>0.43545812589959232</v>
      </c>
      <c r="AG250" s="23"/>
      <c r="AH250" s="17"/>
      <c r="AM250" s="16"/>
      <c r="AN250" s="235"/>
    </row>
    <row r="251" spans="1:41" x14ac:dyDescent="0.25">
      <c r="A251" s="236">
        <v>2027</v>
      </c>
      <c r="B251" s="237">
        <v>6</v>
      </c>
      <c r="C251" s="240">
        <v>6768012.7822309686</v>
      </c>
      <c r="D251" s="240">
        <v>4859699.4346616538</v>
      </c>
      <c r="E251" s="241">
        <v>294178.14788223978</v>
      </c>
      <c r="F251" s="240">
        <v>46237.816707398051</v>
      </c>
      <c r="G251" s="242">
        <v>1990.3652066410739</v>
      </c>
      <c r="H251" s="242">
        <v>7716.2064697265596</v>
      </c>
      <c r="I251" s="240">
        <v>503345.49481536244</v>
      </c>
      <c r="J251" s="240">
        <f t="shared" si="45"/>
        <v>12481180.24797399</v>
      </c>
      <c r="K251" s="221">
        <f t="shared" si="46"/>
        <v>11627712.216892622</v>
      </c>
      <c r="L251" s="221">
        <v>11304395.346362893</v>
      </c>
      <c r="M251" s="225">
        <f t="shared" si="48"/>
        <v>1176784.9016110972</v>
      </c>
      <c r="N251" s="221">
        <v>12092262.630041448</v>
      </c>
      <c r="O251" s="23"/>
      <c r="P251" s="222">
        <f t="shared" si="51"/>
        <v>2027</v>
      </c>
      <c r="Q251" s="222">
        <f t="shared" si="51"/>
        <v>6</v>
      </c>
      <c r="R251" s="221">
        <f t="shared" si="52"/>
        <v>6083054.7176110353</v>
      </c>
      <c r="S251" s="221">
        <f t="shared" si="52"/>
        <v>4367872.597670489</v>
      </c>
      <c r="T251" s="225">
        <f t="shared" si="47"/>
        <v>294178.14788223978</v>
      </c>
      <c r="U251" s="225">
        <f t="shared" si="47"/>
        <v>46237.816707398051</v>
      </c>
      <c r="V251" s="225">
        <f t="shared" si="47"/>
        <v>1990.3652066410739</v>
      </c>
      <c r="W251" s="225">
        <f t="shared" si="47"/>
        <v>7716.2064697265596</v>
      </c>
      <c r="X251" s="225">
        <f t="shared" si="47"/>
        <v>503345.49481536244</v>
      </c>
      <c r="Y251" s="225">
        <f t="shared" si="50"/>
        <v>11304395.346362893</v>
      </c>
      <c r="Z251" s="221"/>
      <c r="AA251" s="225">
        <f t="shared" si="49"/>
        <v>0</v>
      </c>
      <c r="AB251" s="221"/>
      <c r="AC251" s="223">
        <f t="shared" si="53"/>
        <v>0.58205884837762567</v>
      </c>
      <c r="AD251" s="223">
        <f t="shared" si="53"/>
        <v>0.41794115162237433</v>
      </c>
      <c r="AG251" s="23"/>
      <c r="AH251" s="17"/>
      <c r="AM251" s="16"/>
      <c r="AN251" s="235"/>
    </row>
    <row r="252" spans="1:41" x14ac:dyDescent="0.25">
      <c r="A252" s="236">
        <v>2027</v>
      </c>
      <c r="B252" s="237">
        <v>7</v>
      </c>
      <c r="C252" s="240">
        <v>7392759.1296517299</v>
      </c>
      <c r="D252" s="240">
        <v>5070043.2973282328</v>
      </c>
      <c r="E252" s="241">
        <v>294884.69656683382</v>
      </c>
      <c r="F252" s="240">
        <v>48020.658479615551</v>
      </c>
      <c r="G252" s="242">
        <v>1893.7484405127027</v>
      </c>
      <c r="H252" s="242">
        <v>8106.544602858321</v>
      </c>
      <c r="I252" s="240">
        <v>524414.62646647461</v>
      </c>
      <c r="J252" s="240">
        <f t="shared" si="45"/>
        <v>13340122.701536259</v>
      </c>
      <c r="K252" s="221">
        <f t="shared" si="46"/>
        <v>12462802.426979963</v>
      </c>
      <c r="L252" s="221">
        <v>11964204.668394087</v>
      </c>
      <c r="M252" s="225">
        <f t="shared" si="48"/>
        <v>1375918.0331421718</v>
      </c>
      <c r="N252" s="221">
        <v>12854205.298733758</v>
      </c>
      <c r="O252" s="23"/>
      <c r="P252" s="222">
        <f t="shared" si="51"/>
        <v>2027</v>
      </c>
      <c r="Q252" s="222">
        <f t="shared" si="51"/>
        <v>7</v>
      </c>
      <c r="R252" s="221">
        <f t="shared" si="52"/>
        <v>6576583.90255001</v>
      </c>
      <c r="S252" s="221">
        <f t="shared" si="52"/>
        <v>4510300.4912877809</v>
      </c>
      <c r="T252" s="225">
        <f t="shared" si="47"/>
        <v>294884.69656683382</v>
      </c>
      <c r="U252" s="225">
        <f t="shared" si="47"/>
        <v>48020.658479615551</v>
      </c>
      <c r="V252" s="225">
        <f t="shared" si="47"/>
        <v>1893.7484405127027</v>
      </c>
      <c r="W252" s="225">
        <f t="shared" si="47"/>
        <v>8106.544602858321</v>
      </c>
      <c r="X252" s="225">
        <f t="shared" si="47"/>
        <v>524414.62646647461</v>
      </c>
      <c r="Y252" s="225">
        <f t="shared" si="50"/>
        <v>11964204.668394087</v>
      </c>
      <c r="Z252" s="221"/>
      <c r="AA252" s="225">
        <f t="shared" si="49"/>
        <v>0</v>
      </c>
      <c r="AB252" s="221"/>
      <c r="AC252" s="223">
        <f t="shared" si="53"/>
        <v>0.59318593654727247</v>
      </c>
      <c r="AD252" s="223">
        <f t="shared" si="53"/>
        <v>0.40681406345272747</v>
      </c>
      <c r="AG252" s="23"/>
      <c r="AH252" s="17"/>
      <c r="AM252" s="16"/>
      <c r="AN252" s="235"/>
    </row>
    <row r="253" spans="1:41" x14ac:dyDescent="0.25">
      <c r="A253" s="236">
        <v>2027</v>
      </c>
      <c r="B253" s="237">
        <v>8</v>
      </c>
      <c r="C253" s="240">
        <v>7695902.0353357559</v>
      </c>
      <c r="D253" s="240">
        <v>5173812.4172679409</v>
      </c>
      <c r="E253" s="241">
        <v>295010.83713632758</v>
      </c>
      <c r="F253" s="240">
        <v>56068.151826073146</v>
      </c>
      <c r="G253" s="242">
        <v>1878.5342699672358</v>
      </c>
      <c r="H253" s="242">
        <v>8149.9260401799129</v>
      </c>
      <c r="I253" s="240">
        <v>507112.47696448537</v>
      </c>
      <c r="J253" s="240">
        <f>SUM(C253:I253)</f>
        <v>13737934.378840731</v>
      </c>
      <c r="K253" s="221">
        <f>SUM(C253:D253)</f>
        <v>12869714.452603698</v>
      </c>
      <c r="L253" s="221">
        <v>12126004.716740908</v>
      </c>
      <c r="M253" s="225">
        <f>+J253-L253</f>
        <v>1611929.6620998234</v>
      </c>
      <c r="N253" s="221">
        <v>13078584.155070802</v>
      </c>
      <c r="O253" s="23"/>
      <c r="P253" s="222">
        <f t="shared" si="51"/>
        <v>2027</v>
      </c>
      <c r="Q253" s="222">
        <f t="shared" si="51"/>
        <v>8</v>
      </c>
      <c r="R253" s="221">
        <f t="shared" si="52"/>
        <v>6731991.5450868933</v>
      </c>
      <c r="S253" s="221">
        <f t="shared" si="52"/>
        <v>4525793.2454169802</v>
      </c>
      <c r="T253" s="225">
        <f t="shared" si="47"/>
        <v>295010.83713632758</v>
      </c>
      <c r="U253" s="225">
        <f t="shared" si="47"/>
        <v>56068.151826073146</v>
      </c>
      <c r="V253" s="225">
        <f t="shared" si="47"/>
        <v>1878.5342699672358</v>
      </c>
      <c r="W253" s="225">
        <f t="shared" si="47"/>
        <v>8149.9260401799129</v>
      </c>
      <c r="X253" s="225">
        <f t="shared" si="47"/>
        <v>507112.47696448537</v>
      </c>
      <c r="Y253" s="225">
        <f t="shared" si="50"/>
        <v>12126004.716740908</v>
      </c>
      <c r="Z253" s="221"/>
      <c r="AA253" s="225">
        <f t="shared" si="49"/>
        <v>0</v>
      </c>
      <c r="AB253" s="221"/>
      <c r="AC253" s="223">
        <f t="shared" si="53"/>
        <v>0.59798545365385181</v>
      </c>
      <c r="AD253" s="223">
        <f t="shared" si="53"/>
        <v>0.40201454634614808</v>
      </c>
      <c r="AG253" s="23"/>
      <c r="AH253" s="17"/>
      <c r="AM253" s="16"/>
      <c r="AN253" s="235"/>
    </row>
    <row r="254" spans="1:41" x14ac:dyDescent="0.25">
      <c r="A254" s="236">
        <v>2027</v>
      </c>
      <c r="B254" s="237">
        <v>9</v>
      </c>
      <c r="C254" s="240">
        <v>7468781.9581809388</v>
      </c>
      <c r="D254" s="240">
        <v>5102215.3403294608</v>
      </c>
      <c r="E254" s="241">
        <v>294375.18416801171</v>
      </c>
      <c r="F254" s="240">
        <v>49096.417053586956</v>
      </c>
      <c r="G254" s="242">
        <v>2033.4907025185032</v>
      </c>
      <c r="H254" s="242">
        <v>8087.4841879037731</v>
      </c>
      <c r="I254" s="240">
        <v>536024.1620903397</v>
      </c>
      <c r="J254" s="240">
        <f t="shared" si="45"/>
        <v>13460614.036712758</v>
      </c>
      <c r="K254" s="221">
        <f t="shared" si="46"/>
        <v>12570997.298510399</v>
      </c>
      <c r="L254" s="221">
        <v>11866873.543946603</v>
      </c>
      <c r="M254" s="225">
        <f t="shared" si="48"/>
        <v>1593740.4927661549</v>
      </c>
      <c r="N254" s="221">
        <v>12058077.29045048</v>
      </c>
      <c r="O254" s="23"/>
      <c r="P254" s="222">
        <f t="shared" si="51"/>
        <v>2027</v>
      </c>
      <c r="Q254" s="222">
        <f t="shared" si="51"/>
        <v>9</v>
      </c>
      <c r="R254" s="221">
        <f t="shared" si="52"/>
        <v>6521896.046447847</v>
      </c>
      <c r="S254" s="221">
        <f t="shared" si="52"/>
        <v>4455360.7592963977</v>
      </c>
      <c r="T254" s="225">
        <f t="shared" si="47"/>
        <v>294375.18416801171</v>
      </c>
      <c r="U254" s="225">
        <f t="shared" si="47"/>
        <v>49096.417053586956</v>
      </c>
      <c r="V254" s="225">
        <f t="shared" si="47"/>
        <v>2033.4907025185032</v>
      </c>
      <c r="W254" s="225">
        <f t="shared" si="47"/>
        <v>8087.4841879037731</v>
      </c>
      <c r="X254" s="225">
        <f t="shared" si="47"/>
        <v>536024.1620903397</v>
      </c>
      <c r="Y254" s="225">
        <f t="shared" si="50"/>
        <v>11866873.543946605</v>
      </c>
      <c r="Z254" s="221"/>
      <c r="AA254" s="225">
        <f t="shared" si="49"/>
        <v>0</v>
      </c>
      <c r="AB254" s="221"/>
      <c r="AC254" s="223">
        <f t="shared" si="53"/>
        <v>0.59412803780221579</v>
      </c>
      <c r="AD254" s="223">
        <f t="shared" si="53"/>
        <v>0.40587196219778426</v>
      </c>
      <c r="AG254" s="23"/>
      <c r="AH254" s="17"/>
      <c r="AM254" s="16"/>
      <c r="AN254" s="235"/>
    </row>
    <row r="255" spans="1:41" x14ac:dyDescent="0.25">
      <c r="A255" s="236">
        <v>2027</v>
      </c>
      <c r="B255" s="237">
        <v>10</v>
      </c>
      <c r="C255" s="240">
        <v>6789280.2104603918</v>
      </c>
      <c r="D255" s="240">
        <v>4878848.9451261433</v>
      </c>
      <c r="E255" s="241">
        <v>293359.59062405303</v>
      </c>
      <c r="F255" s="240">
        <v>45654.890050839196</v>
      </c>
      <c r="G255" s="242">
        <v>1944.7204346763865</v>
      </c>
      <c r="H255" s="242">
        <v>8009.1172124868535</v>
      </c>
      <c r="I255" s="240">
        <v>515869.03354581952</v>
      </c>
      <c r="J255" s="240">
        <f t="shared" si="45"/>
        <v>12532966.507454412</v>
      </c>
      <c r="K255" s="221">
        <f t="shared" si="46"/>
        <v>11668129.155586535</v>
      </c>
      <c r="L255" s="221">
        <v>10977426.419383924</v>
      </c>
      <c r="M255" s="225">
        <f t="shared" si="48"/>
        <v>1555540.0880704876</v>
      </c>
      <c r="N255" s="221">
        <v>11327047.139879858</v>
      </c>
      <c r="O255" s="23"/>
      <c r="P255" s="222">
        <f t="shared" si="51"/>
        <v>2027</v>
      </c>
      <c r="Q255" s="222">
        <f t="shared" si="51"/>
        <v>10</v>
      </c>
      <c r="R255" s="221">
        <f t="shared" si="52"/>
        <v>5884165.3119457215</v>
      </c>
      <c r="S255" s="221">
        <f t="shared" si="52"/>
        <v>4228423.755570326</v>
      </c>
      <c r="T255" s="225">
        <f t="shared" si="47"/>
        <v>293359.59062405303</v>
      </c>
      <c r="U255" s="225">
        <f t="shared" si="47"/>
        <v>45654.890050839196</v>
      </c>
      <c r="V255" s="225">
        <f t="shared" si="47"/>
        <v>1944.7204346763865</v>
      </c>
      <c r="W255" s="225">
        <f t="shared" si="47"/>
        <v>8009.1172124868535</v>
      </c>
      <c r="X255" s="225">
        <f t="shared" si="47"/>
        <v>515869.03354581952</v>
      </c>
      <c r="Y255" s="225">
        <f t="shared" si="50"/>
        <v>10977426.419383924</v>
      </c>
      <c r="Z255" s="221"/>
      <c r="AA255" s="225">
        <f t="shared" si="49"/>
        <v>0</v>
      </c>
      <c r="AB255" s="221"/>
      <c r="AC255" s="223">
        <f t="shared" si="53"/>
        <v>0.5818653633268861</v>
      </c>
      <c r="AD255" s="223">
        <f t="shared" si="53"/>
        <v>0.4181346366731139</v>
      </c>
      <c r="AG255" s="23"/>
      <c r="AH255" s="17"/>
      <c r="AM255" s="16"/>
      <c r="AN255" s="235"/>
    </row>
    <row r="256" spans="1:41" x14ac:dyDescent="0.25">
      <c r="A256" s="236">
        <v>2027</v>
      </c>
      <c r="B256" s="237">
        <v>11</v>
      </c>
      <c r="C256" s="240">
        <v>5731518.2074787812</v>
      </c>
      <c r="D256" s="240">
        <v>4533898.4607733916</v>
      </c>
      <c r="E256" s="241">
        <v>291824.60668438568</v>
      </c>
      <c r="F256" s="240">
        <v>45053.069183687265</v>
      </c>
      <c r="G256" s="242">
        <v>1898.943593521501</v>
      </c>
      <c r="H256" s="242">
        <v>7267.2919296875007</v>
      </c>
      <c r="I256" s="240">
        <v>472547.95641884231</v>
      </c>
      <c r="J256" s="240">
        <f t="shared" si="45"/>
        <v>11084008.536062296</v>
      </c>
      <c r="K256" s="221">
        <f t="shared" si="46"/>
        <v>10265416.668252174</v>
      </c>
      <c r="L256" s="221">
        <v>9642837.0246327296</v>
      </c>
      <c r="M256" s="225">
        <f t="shared" si="48"/>
        <v>1441171.5114295669</v>
      </c>
      <c r="N256" s="221">
        <v>9505157.3473869972</v>
      </c>
      <c r="O256" s="23"/>
      <c r="P256" s="222">
        <f t="shared" si="51"/>
        <v>2027</v>
      </c>
      <c r="Q256" s="222">
        <f t="shared" si="51"/>
        <v>11</v>
      </c>
      <c r="R256" s="221">
        <f t="shared" si="52"/>
        <v>4926864.9698362928</v>
      </c>
      <c r="S256" s="221">
        <f t="shared" si="52"/>
        <v>3897380.1869863132</v>
      </c>
      <c r="T256" s="225">
        <f t="shared" si="47"/>
        <v>291824.60668438568</v>
      </c>
      <c r="U256" s="225">
        <f t="shared" si="47"/>
        <v>45053.069183687265</v>
      </c>
      <c r="V256" s="225">
        <f t="shared" si="47"/>
        <v>1898.943593521501</v>
      </c>
      <c r="W256" s="225">
        <f t="shared" si="47"/>
        <v>7267.2919296875007</v>
      </c>
      <c r="X256" s="225">
        <f t="shared" si="47"/>
        <v>472547.95641884231</v>
      </c>
      <c r="Y256" s="225">
        <f t="shared" si="50"/>
        <v>9642837.0246327296</v>
      </c>
      <c r="Z256" s="221"/>
      <c r="AA256" s="225">
        <f t="shared" si="49"/>
        <v>0</v>
      </c>
      <c r="AB256" s="221"/>
      <c r="AC256" s="223">
        <f t="shared" si="53"/>
        <v>0.5583327392062547</v>
      </c>
      <c r="AD256" s="223">
        <f t="shared" si="53"/>
        <v>0.44166726079374519</v>
      </c>
      <c r="AG256" s="23"/>
      <c r="AH256" s="17"/>
      <c r="AM256" s="16"/>
      <c r="AN256" s="235"/>
    </row>
    <row r="257" spans="1:41" x14ac:dyDescent="0.25">
      <c r="A257" s="236">
        <v>2027</v>
      </c>
      <c r="B257" s="237">
        <v>12</v>
      </c>
      <c r="C257" s="240">
        <v>5220326.2997152647</v>
      </c>
      <c r="D257" s="240">
        <v>4321868.0355373258</v>
      </c>
      <c r="E257" s="241">
        <v>291546.44335751201</v>
      </c>
      <c r="F257" s="240">
        <v>52287.096711875245</v>
      </c>
      <c r="G257" s="242">
        <v>1803.3321747733737</v>
      </c>
      <c r="H257" s="242">
        <v>6923.5880615234373</v>
      </c>
      <c r="I257" s="240">
        <v>423481.75859233743</v>
      </c>
      <c r="J257" s="240">
        <f t="shared" si="45"/>
        <v>10318236.554150613</v>
      </c>
      <c r="K257" s="221">
        <f t="shared" si="46"/>
        <v>9542194.3352525905</v>
      </c>
      <c r="L257" s="221">
        <v>9507722.9903386701</v>
      </c>
      <c r="M257" s="225">
        <f t="shared" si="48"/>
        <v>810513.56381194293</v>
      </c>
      <c r="N257" s="221">
        <v>9786970.100326512</v>
      </c>
      <c r="O257" s="23"/>
      <c r="P257" s="222">
        <f t="shared" si="51"/>
        <v>2027</v>
      </c>
      <c r="Q257" s="222">
        <f t="shared" si="51"/>
        <v>12</v>
      </c>
      <c r="R257" s="221">
        <f t="shared" si="52"/>
        <v>4776912.0152448751</v>
      </c>
      <c r="S257" s="221">
        <f t="shared" si="52"/>
        <v>3954768.7561957724</v>
      </c>
      <c r="T257" s="225">
        <f t="shared" si="47"/>
        <v>291546.44335751201</v>
      </c>
      <c r="U257" s="225">
        <f t="shared" si="47"/>
        <v>52287.096711875245</v>
      </c>
      <c r="V257" s="225">
        <f t="shared" si="47"/>
        <v>1803.3321747733737</v>
      </c>
      <c r="W257" s="225">
        <f t="shared" si="47"/>
        <v>6923.5880615234373</v>
      </c>
      <c r="X257" s="225">
        <f t="shared" si="47"/>
        <v>423481.75859233743</v>
      </c>
      <c r="Y257" s="225">
        <f t="shared" si="50"/>
        <v>9507722.9903386701</v>
      </c>
      <c r="Z257" s="221"/>
      <c r="AA257" s="225">
        <f t="shared" si="49"/>
        <v>0</v>
      </c>
      <c r="AB257" s="221"/>
      <c r="AC257" s="223">
        <f t="shared" si="53"/>
        <v>0.54707817890789978</v>
      </c>
      <c r="AD257" s="223">
        <f t="shared" si="53"/>
        <v>0.45292182109210022</v>
      </c>
      <c r="AG257" s="23"/>
      <c r="AH257" s="17"/>
      <c r="AI257" s="17"/>
      <c r="AM257" s="16"/>
      <c r="AN257" s="235"/>
      <c r="AO257" s="235"/>
    </row>
    <row r="258" spans="1:41" x14ac:dyDescent="0.25">
      <c r="A258" s="236">
        <v>2028</v>
      </c>
      <c r="B258" s="237">
        <v>1</v>
      </c>
      <c r="C258" s="240">
        <v>5456604.1234903978</v>
      </c>
      <c r="D258" s="240">
        <v>4192770.9012013157</v>
      </c>
      <c r="E258" s="241">
        <v>292194.33271655231</v>
      </c>
      <c r="F258" s="240">
        <v>52321.951346093636</v>
      </c>
      <c r="G258" s="242">
        <v>1630.876520575745</v>
      </c>
      <c r="H258" s="242">
        <v>7733.138531494139</v>
      </c>
      <c r="I258" s="240">
        <v>402645.1561723309</v>
      </c>
      <c r="J258" s="240">
        <f t="shared" si="45"/>
        <v>10405900.479978763</v>
      </c>
      <c r="K258" s="221">
        <f t="shared" si="46"/>
        <v>9649375.024691714</v>
      </c>
      <c r="L258" s="221">
        <v>10054971.597984819</v>
      </c>
      <c r="M258" s="225">
        <f t="shared" si="48"/>
        <v>350928.88199394383</v>
      </c>
      <c r="N258" s="221">
        <v>9931782.3487831522</v>
      </c>
      <c r="O258" s="23"/>
      <c r="P258" s="222">
        <f t="shared" si="51"/>
        <v>2028</v>
      </c>
      <c r="Q258" s="222">
        <f t="shared" si="51"/>
        <v>1</v>
      </c>
      <c r="R258" s="221">
        <f t="shared" si="52"/>
        <v>5258158.1122575402</v>
      </c>
      <c r="S258" s="221">
        <f t="shared" si="52"/>
        <v>4040288.0304402295</v>
      </c>
      <c r="T258" s="225">
        <f t="shared" si="47"/>
        <v>292194.33271655231</v>
      </c>
      <c r="U258" s="225">
        <f t="shared" si="47"/>
        <v>52321.951346093636</v>
      </c>
      <c r="V258" s="225">
        <f t="shared" si="47"/>
        <v>1630.876520575745</v>
      </c>
      <c r="W258" s="225">
        <f t="shared" si="47"/>
        <v>7733.138531494139</v>
      </c>
      <c r="X258" s="225">
        <f t="shared" si="47"/>
        <v>402645.1561723309</v>
      </c>
      <c r="Y258" s="225">
        <f t="shared" si="50"/>
        <v>10054971.597984819</v>
      </c>
      <c r="Z258" s="221"/>
      <c r="AA258" s="225">
        <f t="shared" si="49"/>
        <v>0</v>
      </c>
      <c r="AB258" s="221"/>
      <c r="AC258" s="223">
        <f t="shared" si="53"/>
        <v>0.56548782791916929</v>
      </c>
      <c r="AD258" s="223">
        <f t="shared" si="53"/>
        <v>0.43451217208083065</v>
      </c>
      <c r="AG258" s="23"/>
      <c r="AH258" s="17"/>
      <c r="AM258" s="16"/>
      <c r="AN258" s="235"/>
    </row>
    <row r="259" spans="1:41" x14ac:dyDescent="0.25">
      <c r="A259" s="236">
        <v>2028</v>
      </c>
      <c r="B259" s="237">
        <v>2</v>
      </c>
      <c r="C259" s="240">
        <v>5389144.9423351856</v>
      </c>
      <c r="D259" s="240">
        <v>4176571.3838473097</v>
      </c>
      <c r="E259" s="241">
        <v>291475.4222816464</v>
      </c>
      <c r="F259" s="240">
        <v>48367.434401133891</v>
      </c>
      <c r="G259" s="242">
        <v>1692.0981348931371</v>
      </c>
      <c r="H259" s="242">
        <v>7054.2602966308596</v>
      </c>
      <c r="I259" s="240">
        <v>399594.49620422634</v>
      </c>
      <c r="J259" s="240">
        <f t="shared" si="45"/>
        <v>10313900.03750103</v>
      </c>
      <c r="K259" s="221">
        <f t="shared" si="46"/>
        <v>9565716.3261824958</v>
      </c>
      <c r="L259" s="221">
        <v>9187354.280780945</v>
      </c>
      <c r="M259" s="225">
        <f t="shared" si="48"/>
        <v>1126545.7567200847</v>
      </c>
      <c r="N259" s="221">
        <v>9201536.7238606755</v>
      </c>
      <c r="O259" s="23"/>
      <c r="P259" s="222">
        <f t="shared" si="51"/>
        <v>2028</v>
      </c>
      <c r="Q259" s="222">
        <f t="shared" si="51"/>
        <v>2</v>
      </c>
      <c r="R259" s="221">
        <f t="shared" si="52"/>
        <v>4754470.2185489656</v>
      </c>
      <c r="S259" s="221">
        <f t="shared" si="52"/>
        <v>3684700.350913445</v>
      </c>
      <c r="T259" s="225">
        <f t="shared" ref="T259:X308" si="54">+E259</f>
        <v>291475.4222816464</v>
      </c>
      <c r="U259" s="225">
        <f t="shared" si="54"/>
        <v>48367.434401133891</v>
      </c>
      <c r="V259" s="225">
        <f t="shared" si="54"/>
        <v>1692.0981348931371</v>
      </c>
      <c r="W259" s="225">
        <f t="shared" si="54"/>
        <v>7054.2602966308596</v>
      </c>
      <c r="X259" s="225">
        <f t="shared" si="54"/>
        <v>399594.49620422634</v>
      </c>
      <c r="Y259" s="225">
        <f t="shared" si="50"/>
        <v>9187354.280780945</v>
      </c>
      <c r="Z259" s="221"/>
      <c r="AA259" s="225">
        <f t="shared" si="49"/>
        <v>0</v>
      </c>
      <c r="AB259" s="221"/>
      <c r="AC259" s="223">
        <f t="shared" si="53"/>
        <v>0.56338122086941456</v>
      </c>
      <c r="AD259" s="223">
        <f t="shared" si="53"/>
        <v>0.43661877913058539</v>
      </c>
      <c r="AG259" s="23"/>
      <c r="AH259" s="17"/>
      <c r="AM259" s="16"/>
      <c r="AN259" s="235"/>
    </row>
    <row r="260" spans="1:41" x14ac:dyDescent="0.25">
      <c r="A260" s="236">
        <v>2028</v>
      </c>
      <c r="B260" s="237">
        <v>3</v>
      </c>
      <c r="C260" s="240">
        <v>5259369.7694249935</v>
      </c>
      <c r="D260" s="240">
        <v>4247081.1644973438</v>
      </c>
      <c r="E260" s="241">
        <v>291858.69857556716</v>
      </c>
      <c r="F260" s="240">
        <v>48419.542926120877</v>
      </c>
      <c r="G260" s="242">
        <v>1902.5232290443348</v>
      </c>
      <c r="H260" s="242">
        <v>6640.42626953125</v>
      </c>
      <c r="I260" s="240">
        <v>386207.08601239906</v>
      </c>
      <c r="J260" s="240">
        <f t="shared" si="45"/>
        <v>10241479.210935</v>
      </c>
      <c r="K260" s="221">
        <f t="shared" si="46"/>
        <v>9506450.9339223374</v>
      </c>
      <c r="L260" s="221">
        <v>9163497.3987004124</v>
      </c>
      <c r="M260" s="225">
        <f t="shared" si="48"/>
        <v>1077981.812234588</v>
      </c>
      <c r="N260" s="221">
        <v>10084480.938630544</v>
      </c>
      <c r="O260" s="23"/>
      <c r="P260" s="222">
        <f t="shared" si="51"/>
        <v>2028</v>
      </c>
      <c r="Q260" s="222">
        <f t="shared" si="51"/>
        <v>3</v>
      </c>
      <c r="R260" s="221">
        <f t="shared" si="52"/>
        <v>4662984.7468056912</v>
      </c>
      <c r="S260" s="221">
        <f t="shared" si="52"/>
        <v>3765484.3748820582</v>
      </c>
      <c r="T260" s="225">
        <f t="shared" si="54"/>
        <v>291858.69857556716</v>
      </c>
      <c r="U260" s="225">
        <f t="shared" si="54"/>
        <v>48419.542926120877</v>
      </c>
      <c r="V260" s="225">
        <f t="shared" si="54"/>
        <v>1902.5232290443348</v>
      </c>
      <c r="W260" s="225">
        <f t="shared" si="54"/>
        <v>6640.42626953125</v>
      </c>
      <c r="X260" s="225">
        <f t="shared" si="54"/>
        <v>386207.08601239906</v>
      </c>
      <c r="Y260" s="225">
        <f t="shared" si="50"/>
        <v>9163497.3987004124</v>
      </c>
      <c r="Z260" s="221"/>
      <c r="AA260" s="225">
        <f t="shared" si="49"/>
        <v>0</v>
      </c>
      <c r="AB260" s="221"/>
      <c r="AC260" s="223">
        <f t="shared" si="53"/>
        <v>0.553242193746325</v>
      </c>
      <c r="AD260" s="223">
        <f t="shared" si="53"/>
        <v>0.44675780625367506</v>
      </c>
      <c r="AG260" s="23"/>
      <c r="AH260" s="17"/>
      <c r="AM260" s="16"/>
      <c r="AN260" s="235"/>
    </row>
    <row r="261" spans="1:41" x14ac:dyDescent="0.25">
      <c r="A261" s="236">
        <v>2028</v>
      </c>
      <c r="B261" s="237">
        <v>4</v>
      </c>
      <c r="C261" s="240">
        <v>5433872.6923288871</v>
      </c>
      <c r="D261" s="240">
        <v>4392351.0371947708</v>
      </c>
      <c r="E261" s="241">
        <v>292461.77497014584</v>
      </c>
      <c r="F261" s="240">
        <v>50727.111091383355</v>
      </c>
      <c r="G261" s="242">
        <v>1880.6108528605173</v>
      </c>
      <c r="H261" s="242">
        <v>7712.3372863769537</v>
      </c>
      <c r="I261" s="240">
        <v>455634.86200949509</v>
      </c>
      <c r="J261" s="240">
        <f t="shared" si="45"/>
        <v>10634640.42573392</v>
      </c>
      <c r="K261" s="221">
        <f t="shared" si="46"/>
        <v>9826223.7295236588</v>
      </c>
      <c r="L261" s="221">
        <v>9382083.6046237089</v>
      </c>
      <c r="M261" s="225">
        <f t="shared" si="48"/>
        <v>1252556.8211102113</v>
      </c>
      <c r="N261" s="221">
        <v>10381375.229527147</v>
      </c>
      <c r="O261" s="23"/>
      <c r="P261" s="222">
        <f t="shared" si="51"/>
        <v>2028</v>
      </c>
      <c r="Q261" s="222">
        <f t="shared" si="51"/>
        <v>4</v>
      </c>
      <c r="R261" s="221">
        <f t="shared" si="52"/>
        <v>4741212.4707453717</v>
      </c>
      <c r="S261" s="221">
        <f t="shared" si="52"/>
        <v>3832454.4376680749</v>
      </c>
      <c r="T261" s="225">
        <f t="shared" si="54"/>
        <v>292461.77497014584</v>
      </c>
      <c r="U261" s="225">
        <f t="shared" si="54"/>
        <v>50727.111091383355</v>
      </c>
      <c r="V261" s="225">
        <f t="shared" si="54"/>
        <v>1880.6108528605173</v>
      </c>
      <c r="W261" s="225">
        <f t="shared" si="54"/>
        <v>7712.3372863769537</v>
      </c>
      <c r="X261" s="225">
        <f t="shared" si="54"/>
        <v>455634.86200949509</v>
      </c>
      <c r="Y261" s="225">
        <f t="shared" si="50"/>
        <v>9382083.6046237089</v>
      </c>
      <c r="Z261" s="221"/>
      <c r="AA261" s="225">
        <f t="shared" si="49"/>
        <v>0</v>
      </c>
      <c r="AB261" s="221"/>
      <c r="AC261" s="223">
        <f t="shared" si="53"/>
        <v>0.55299704565064922</v>
      </c>
      <c r="AD261" s="223">
        <f t="shared" si="53"/>
        <v>0.44700295434935072</v>
      </c>
      <c r="AG261" s="23"/>
      <c r="AH261" s="17"/>
      <c r="AM261" s="16"/>
      <c r="AN261" s="235"/>
    </row>
    <row r="262" spans="1:41" x14ac:dyDescent="0.25">
      <c r="A262" s="236">
        <v>2028</v>
      </c>
      <c r="B262" s="237">
        <v>5</v>
      </c>
      <c r="C262" s="240">
        <v>6041284.8164608069</v>
      </c>
      <c r="D262" s="240">
        <v>4638694.5248417202</v>
      </c>
      <c r="E262" s="241">
        <v>293638.11553632421</v>
      </c>
      <c r="F262" s="240">
        <v>50409.140684903847</v>
      </c>
      <c r="G262" s="242">
        <v>2115.6677272854326</v>
      </c>
      <c r="H262" s="242">
        <v>7829.8809326171886</v>
      </c>
      <c r="I262" s="240">
        <v>495261.53585080389</v>
      </c>
      <c r="J262" s="240">
        <f t="shared" ref="J262:J325" si="55">SUM(C262:I262)</f>
        <v>11529233.682034465</v>
      </c>
      <c r="K262" s="221">
        <f t="shared" si="46"/>
        <v>10679979.341302527</v>
      </c>
      <c r="L262" s="221">
        <v>10554318.244769393</v>
      </c>
      <c r="M262" s="225">
        <f t="shared" si="48"/>
        <v>974915.43726507202</v>
      </c>
      <c r="N262" s="221">
        <v>11765755.086550454</v>
      </c>
      <c r="O262" s="23"/>
      <c r="P262" s="222">
        <f t="shared" si="51"/>
        <v>2028</v>
      </c>
      <c r="Q262" s="222">
        <f t="shared" si="51"/>
        <v>5</v>
      </c>
      <c r="R262" s="221">
        <f t="shared" si="52"/>
        <v>5489809.7957456056</v>
      </c>
      <c r="S262" s="221">
        <f t="shared" si="52"/>
        <v>4215254.1082918495</v>
      </c>
      <c r="T262" s="225">
        <f t="shared" si="54"/>
        <v>293638.11553632421</v>
      </c>
      <c r="U262" s="225">
        <f t="shared" si="54"/>
        <v>50409.140684903847</v>
      </c>
      <c r="V262" s="225">
        <f t="shared" si="54"/>
        <v>2115.6677272854326</v>
      </c>
      <c r="W262" s="225">
        <f t="shared" si="54"/>
        <v>7829.8809326171886</v>
      </c>
      <c r="X262" s="225">
        <f t="shared" si="54"/>
        <v>495261.53585080389</v>
      </c>
      <c r="Y262" s="225">
        <f t="shared" si="50"/>
        <v>10554318.244769393</v>
      </c>
      <c r="Z262" s="221"/>
      <c r="AA262" s="225">
        <f t="shared" si="49"/>
        <v>0</v>
      </c>
      <c r="AB262" s="221"/>
      <c r="AC262" s="223">
        <f t="shared" si="53"/>
        <v>0.56566446651234936</v>
      </c>
      <c r="AD262" s="223">
        <f t="shared" si="53"/>
        <v>0.43433553348765058</v>
      </c>
      <c r="AG262" s="23"/>
      <c r="AH262" s="17"/>
      <c r="AM262" s="16"/>
      <c r="AN262" s="235"/>
    </row>
    <row r="263" spans="1:41" x14ac:dyDescent="0.25">
      <c r="A263" s="236">
        <v>2028</v>
      </c>
      <c r="B263" s="237">
        <v>6</v>
      </c>
      <c r="C263" s="240">
        <v>6880217.8022577679</v>
      </c>
      <c r="D263" s="240">
        <v>4919276.0173794534</v>
      </c>
      <c r="E263" s="241">
        <v>294553.41100975219</v>
      </c>
      <c r="F263" s="240">
        <v>46993.770755532336</v>
      </c>
      <c r="G263" s="242">
        <v>1987.7033508300265</v>
      </c>
      <c r="H263" s="242">
        <v>7716.2217651367173</v>
      </c>
      <c r="I263" s="240">
        <v>510672.95385192265</v>
      </c>
      <c r="J263" s="240">
        <f t="shared" si="55"/>
        <v>12661417.880370395</v>
      </c>
      <c r="K263" s="221">
        <f t="shared" ref="K263:K326" si="56">SUM(C263:D263)</f>
        <v>11799493.81963722</v>
      </c>
      <c r="L263" s="221">
        <v>11491840.276086301</v>
      </c>
      <c r="M263" s="225">
        <f t="shared" si="48"/>
        <v>1169577.6042840946</v>
      </c>
      <c r="N263" s="221">
        <v>12292397.27510374</v>
      </c>
      <c r="O263" s="23"/>
      <c r="P263" s="222">
        <f t="shared" si="51"/>
        <v>2028</v>
      </c>
      <c r="Q263" s="222">
        <f t="shared" si="51"/>
        <v>6</v>
      </c>
      <c r="R263" s="221">
        <f t="shared" si="52"/>
        <v>6198243.7466652011</v>
      </c>
      <c r="S263" s="221">
        <f t="shared" si="52"/>
        <v>4431672.4686879255</v>
      </c>
      <c r="T263" s="225">
        <f t="shared" si="54"/>
        <v>294553.41100975219</v>
      </c>
      <c r="U263" s="225">
        <f t="shared" si="54"/>
        <v>46993.770755532336</v>
      </c>
      <c r="V263" s="225">
        <f t="shared" si="54"/>
        <v>1987.7033508300265</v>
      </c>
      <c r="W263" s="225">
        <f t="shared" si="54"/>
        <v>7716.2217651367173</v>
      </c>
      <c r="X263" s="225">
        <f t="shared" si="54"/>
        <v>510672.95385192265</v>
      </c>
      <c r="Y263" s="225">
        <f t="shared" si="50"/>
        <v>11491840.276086302</v>
      </c>
      <c r="Z263" s="221"/>
      <c r="AA263" s="225">
        <f t="shared" si="49"/>
        <v>0</v>
      </c>
      <c r="AB263" s="221"/>
      <c r="AC263" s="223">
        <f t="shared" si="53"/>
        <v>0.58309431806366274</v>
      </c>
      <c r="AD263" s="223">
        <f t="shared" si="53"/>
        <v>0.41690568193633737</v>
      </c>
      <c r="AG263" s="23"/>
      <c r="AH263" s="17"/>
      <c r="AM263" s="16"/>
      <c r="AN263" s="235"/>
    </row>
    <row r="264" spans="1:41" x14ac:dyDescent="0.25">
      <c r="A264" s="236">
        <v>2028</v>
      </c>
      <c r="B264" s="237">
        <v>7</v>
      </c>
      <c r="C264" s="240">
        <v>7513119.3053617422</v>
      </c>
      <c r="D264" s="240">
        <v>5131507.21470604</v>
      </c>
      <c r="E264" s="241">
        <v>295227.12753106566</v>
      </c>
      <c r="F264" s="240">
        <v>48804.198398080371</v>
      </c>
      <c r="G264" s="242">
        <v>1891.4507874411788</v>
      </c>
      <c r="H264" s="242">
        <v>8106.5770062631436</v>
      </c>
      <c r="I264" s="240">
        <v>532038.45356022264</v>
      </c>
      <c r="J264" s="240">
        <f t="shared" si="55"/>
        <v>13530694.327350855</v>
      </c>
      <c r="K264" s="221">
        <f t="shared" si="56"/>
        <v>12644626.520067781</v>
      </c>
      <c r="L264" s="221">
        <v>12160073.461942449</v>
      </c>
      <c r="M264" s="225">
        <f t="shared" si="48"/>
        <v>1370620.8654084057</v>
      </c>
      <c r="N264" s="221">
        <v>13062740.851280397</v>
      </c>
      <c r="O264" s="23"/>
      <c r="P264" s="222">
        <f t="shared" si="51"/>
        <v>2028</v>
      </c>
      <c r="Q264" s="222">
        <f t="shared" si="51"/>
        <v>7</v>
      </c>
      <c r="R264" s="221">
        <f t="shared" si="52"/>
        <v>6698730.8322907072</v>
      </c>
      <c r="S264" s="221">
        <f t="shared" si="52"/>
        <v>4575274.8223686684</v>
      </c>
      <c r="T264" s="225">
        <f t="shared" si="54"/>
        <v>295227.12753106566</v>
      </c>
      <c r="U264" s="225">
        <f t="shared" si="54"/>
        <v>48804.198398080371</v>
      </c>
      <c r="V264" s="225">
        <f t="shared" si="54"/>
        <v>1891.4507874411788</v>
      </c>
      <c r="W264" s="225">
        <f t="shared" si="54"/>
        <v>8106.5770062631436</v>
      </c>
      <c r="X264" s="225">
        <f t="shared" si="54"/>
        <v>532038.45356022264</v>
      </c>
      <c r="Y264" s="225">
        <f t="shared" si="50"/>
        <v>12160073.461942449</v>
      </c>
      <c r="Z264" s="221"/>
      <c r="AA264" s="225">
        <f t="shared" si="49"/>
        <v>0</v>
      </c>
      <c r="AB264" s="221"/>
      <c r="AC264" s="223">
        <f t="shared" si="53"/>
        <v>0.59417486894041283</v>
      </c>
      <c r="AD264" s="223">
        <f t="shared" si="53"/>
        <v>0.40582513105958723</v>
      </c>
      <c r="AG264" s="23"/>
      <c r="AH264" s="17"/>
      <c r="AM264" s="16"/>
      <c r="AN264" s="235"/>
    </row>
    <row r="265" spans="1:41" x14ac:dyDescent="0.25">
      <c r="A265" s="236">
        <v>2028</v>
      </c>
      <c r="B265" s="237">
        <v>8</v>
      </c>
      <c r="C265" s="240">
        <v>7820336.0585172391</v>
      </c>
      <c r="D265" s="240">
        <v>5236352.1418482251</v>
      </c>
      <c r="E265" s="241">
        <v>295323.38885659422</v>
      </c>
      <c r="F265" s="240">
        <v>56981.1825136923</v>
      </c>
      <c r="G265" s="242">
        <v>1876.2075969405639</v>
      </c>
      <c r="H265" s="242">
        <v>8149.8975568331225</v>
      </c>
      <c r="I265" s="240">
        <v>514454.09912756184</v>
      </c>
      <c r="J265" s="240">
        <f t="shared" si="55"/>
        <v>13933472.976017088</v>
      </c>
      <c r="K265" s="221">
        <f t="shared" si="56"/>
        <v>13056688.200365465</v>
      </c>
      <c r="L265" s="221">
        <v>12322876.833212711</v>
      </c>
      <c r="M265" s="225">
        <f t="shared" si="48"/>
        <v>1610596.1428043768</v>
      </c>
      <c r="N265" s="221">
        <v>13291065.758082805</v>
      </c>
      <c r="O265" s="23"/>
      <c r="P265" s="222">
        <f t="shared" si="51"/>
        <v>2028</v>
      </c>
      <c r="Q265" s="222">
        <f t="shared" si="51"/>
        <v>8</v>
      </c>
      <c r="R265" s="221">
        <f t="shared" si="52"/>
        <v>6855665.4699273016</v>
      </c>
      <c r="S265" s="221">
        <f t="shared" si="52"/>
        <v>4590426.5876337867</v>
      </c>
      <c r="T265" s="225">
        <f t="shared" si="54"/>
        <v>295323.38885659422</v>
      </c>
      <c r="U265" s="225">
        <f t="shared" si="54"/>
        <v>56981.1825136923</v>
      </c>
      <c r="V265" s="225">
        <f t="shared" si="54"/>
        <v>1876.2075969405639</v>
      </c>
      <c r="W265" s="225">
        <f t="shared" si="54"/>
        <v>8149.8975568331225</v>
      </c>
      <c r="X265" s="225">
        <f t="shared" si="54"/>
        <v>514454.09912756184</v>
      </c>
      <c r="Y265" s="225">
        <f t="shared" si="50"/>
        <v>12322876.833212711</v>
      </c>
      <c r="Z265" s="221"/>
      <c r="AA265" s="225">
        <f t="shared" si="49"/>
        <v>0</v>
      </c>
      <c r="AB265" s="221"/>
      <c r="AC265" s="223">
        <f t="shared" si="53"/>
        <v>0.59895250146957957</v>
      </c>
      <c r="AD265" s="223">
        <f t="shared" si="53"/>
        <v>0.40104749853042032</v>
      </c>
      <c r="AG265" s="23"/>
      <c r="AH265" s="17"/>
      <c r="AM265" s="16"/>
      <c r="AN265" s="235"/>
    </row>
    <row r="266" spans="1:41" x14ac:dyDescent="0.25">
      <c r="A266" s="236">
        <v>2028</v>
      </c>
      <c r="B266" s="237">
        <v>9</v>
      </c>
      <c r="C266" s="240">
        <v>7590493.360190141</v>
      </c>
      <c r="D266" s="240">
        <v>5164147.5312380353</v>
      </c>
      <c r="E266" s="241">
        <v>294663.08202202403</v>
      </c>
      <c r="F266" s="240">
        <v>49894.331314845462</v>
      </c>
      <c r="G266" s="242">
        <v>2030.5643436641819</v>
      </c>
      <c r="H266" s="242">
        <v>8087.4665598942693</v>
      </c>
      <c r="I266" s="240">
        <v>543801.72560508654</v>
      </c>
      <c r="J266" s="240">
        <f t="shared" si="55"/>
        <v>13653118.061273692</v>
      </c>
      <c r="K266" s="221">
        <f t="shared" si="56"/>
        <v>12754640.891428176</v>
      </c>
      <c r="L266" s="221">
        <v>12061765.961012106</v>
      </c>
      <c r="M266" s="225">
        <f t="shared" si="48"/>
        <v>1591352.1002615858</v>
      </c>
      <c r="N266" s="221">
        <v>12258298.240389932</v>
      </c>
      <c r="O266" s="23"/>
      <c r="P266" s="222">
        <f t="shared" si="51"/>
        <v>2028</v>
      </c>
      <c r="Q266" s="222">
        <f t="shared" si="51"/>
        <v>9</v>
      </c>
      <c r="R266" s="221">
        <f t="shared" si="52"/>
        <v>6643453.9528417103</v>
      </c>
      <c r="S266" s="221">
        <f t="shared" si="52"/>
        <v>4519834.8383248802</v>
      </c>
      <c r="T266" s="225">
        <f t="shared" si="54"/>
        <v>294663.08202202403</v>
      </c>
      <c r="U266" s="225">
        <f t="shared" si="54"/>
        <v>49894.331314845462</v>
      </c>
      <c r="V266" s="225">
        <f t="shared" si="54"/>
        <v>2030.5643436641819</v>
      </c>
      <c r="W266" s="225">
        <f t="shared" si="54"/>
        <v>8087.4665598942693</v>
      </c>
      <c r="X266" s="225">
        <f t="shared" si="54"/>
        <v>543801.72560508654</v>
      </c>
      <c r="Y266" s="225">
        <f t="shared" si="50"/>
        <v>12061765.961012106</v>
      </c>
      <c r="Z266" s="221"/>
      <c r="AA266" s="225">
        <f t="shared" si="49"/>
        <v>0</v>
      </c>
      <c r="AB266" s="221"/>
      <c r="AC266" s="223">
        <f t="shared" si="53"/>
        <v>0.59511619533650473</v>
      </c>
      <c r="AD266" s="223">
        <f t="shared" si="53"/>
        <v>0.40488380466349527</v>
      </c>
      <c r="AG266" s="23"/>
      <c r="AH266" s="17"/>
      <c r="AM266" s="16"/>
      <c r="AN266" s="235"/>
    </row>
    <row r="267" spans="1:41" x14ac:dyDescent="0.25">
      <c r="A267" s="236">
        <v>2028</v>
      </c>
      <c r="B267" s="237">
        <v>10</v>
      </c>
      <c r="C267" s="240">
        <v>6902440.3772563152</v>
      </c>
      <c r="D267" s="240">
        <v>4939164.2113051321</v>
      </c>
      <c r="E267" s="241">
        <v>293632.56322959351</v>
      </c>
      <c r="F267" s="240">
        <v>46395.40221171383</v>
      </c>
      <c r="G267" s="242">
        <v>1941.7018298094522</v>
      </c>
      <c r="H267" s="242">
        <v>8009.1137399104191</v>
      </c>
      <c r="I267" s="240">
        <v>523383.47553410369</v>
      </c>
      <c r="J267" s="240">
        <f t="shared" si="55"/>
        <v>12714966.845106579</v>
      </c>
      <c r="K267" s="221">
        <f t="shared" si="56"/>
        <v>11841604.588561447</v>
      </c>
      <c r="L267" s="221">
        <v>11160756.124963121</v>
      </c>
      <c r="M267" s="225">
        <f t="shared" si="48"/>
        <v>1554210.7201434579</v>
      </c>
      <c r="N267" s="221">
        <v>11517352.304502986</v>
      </c>
      <c r="O267" s="23"/>
      <c r="P267" s="222">
        <f t="shared" si="51"/>
        <v>2028</v>
      </c>
      <c r="Q267" s="222">
        <f t="shared" si="51"/>
        <v>10</v>
      </c>
      <c r="R267" s="221">
        <f t="shared" si="52"/>
        <v>5996495.0090208715</v>
      </c>
      <c r="S267" s="221">
        <f t="shared" si="52"/>
        <v>4290898.859397118</v>
      </c>
      <c r="T267" s="225">
        <f t="shared" si="54"/>
        <v>293632.56322959351</v>
      </c>
      <c r="U267" s="225">
        <f t="shared" si="54"/>
        <v>46395.40221171383</v>
      </c>
      <c r="V267" s="225">
        <f t="shared" si="54"/>
        <v>1941.7018298094522</v>
      </c>
      <c r="W267" s="225">
        <f t="shared" si="54"/>
        <v>8009.1137399104191</v>
      </c>
      <c r="X267" s="225">
        <f t="shared" si="54"/>
        <v>523383.47553410369</v>
      </c>
      <c r="Y267" s="225">
        <f t="shared" si="50"/>
        <v>11160756.124963121</v>
      </c>
      <c r="Z267" s="221"/>
      <c r="AA267" s="225">
        <f t="shared" si="49"/>
        <v>0</v>
      </c>
      <c r="AB267" s="221"/>
      <c r="AC267" s="223">
        <f t="shared" si="53"/>
        <v>0.58289738739662167</v>
      </c>
      <c r="AD267" s="223">
        <f t="shared" si="53"/>
        <v>0.41710261260337828</v>
      </c>
      <c r="AG267" s="23"/>
      <c r="AH267" s="17"/>
      <c r="AM267" s="16"/>
      <c r="AN267" s="235"/>
    </row>
    <row r="268" spans="1:41" x14ac:dyDescent="0.25">
      <c r="A268" s="236">
        <v>2028</v>
      </c>
      <c r="B268" s="237">
        <v>11</v>
      </c>
      <c r="C268" s="240">
        <v>5831256.3526142929</v>
      </c>
      <c r="D268" s="240">
        <v>4591343.6257712385</v>
      </c>
      <c r="E268" s="241">
        <v>292088.51469105127</v>
      </c>
      <c r="F268" s="240">
        <v>45782.373711455613</v>
      </c>
      <c r="G268" s="242">
        <v>1895.4672414232814</v>
      </c>
      <c r="H268" s="242">
        <v>7267.3030351562511</v>
      </c>
      <c r="I268" s="240">
        <v>479429.43790587445</v>
      </c>
      <c r="J268" s="240">
        <f t="shared" si="55"/>
        <v>11249063.074970491</v>
      </c>
      <c r="K268" s="221">
        <f t="shared" si="56"/>
        <v>10422599.97838553</v>
      </c>
      <c r="L268" s="221">
        <v>9808878.2317634076</v>
      </c>
      <c r="M268" s="225">
        <f t="shared" si="48"/>
        <v>1440184.8432070836</v>
      </c>
      <c r="N268" s="221">
        <v>9673902.8620066885</v>
      </c>
      <c r="O268" s="23"/>
      <c r="P268" s="222">
        <f t="shared" si="51"/>
        <v>2028</v>
      </c>
      <c r="Q268" s="222">
        <f t="shared" si="51"/>
        <v>11</v>
      </c>
      <c r="R268" s="221">
        <f t="shared" si="52"/>
        <v>5025498.9568295423</v>
      </c>
      <c r="S268" s="221">
        <f t="shared" si="52"/>
        <v>3956916.1783489054</v>
      </c>
      <c r="T268" s="225">
        <f t="shared" si="54"/>
        <v>292088.51469105127</v>
      </c>
      <c r="U268" s="225">
        <f t="shared" si="54"/>
        <v>45782.373711455613</v>
      </c>
      <c r="V268" s="225">
        <f t="shared" si="54"/>
        <v>1895.4672414232814</v>
      </c>
      <c r="W268" s="225">
        <f t="shared" si="54"/>
        <v>7267.3030351562511</v>
      </c>
      <c r="X268" s="225">
        <f t="shared" si="54"/>
        <v>479429.43790587445</v>
      </c>
      <c r="Y268" s="225">
        <f t="shared" si="50"/>
        <v>9808878.2317634076</v>
      </c>
      <c r="Z268" s="221"/>
      <c r="AA268" s="225">
        <f t="shared" si="49"/>
        <v>0</v>
      </c>
      <c r="AB268" s="221"/>
      <c r="AC268" s="223">
        <f t="shared" si="53"/>
        <v>0.55948193010450353</v>
      </c>
      <c r="AD268" s="223">
        <f t="shared" si="53"/>
        <v>0.44051806989549658</v>
      </c>
      <c r="AG268" s="23"/>
      <c r="AH268" s="17"/>
      <c r="AM268" s="16"/>
      <c r="AN268" s="235"/>
    </row>
    <row r="269" spans="1:41" x14ac:dyDescent="0.25">
      <c r="A269" s="236">
        <v>2028</v>
      </c>
      <c r="B269" s="237">
        <v>12</v>
      </c>
      <c r="C269" s="240">
        <v>5313765.7044334477</v>
      </c>
      <c r="D269" s="240">
        <v>4377243.3832165916</v>
      </c>
      <c r="E269" s="241">
        <v>291797.08707748831</v>
      </c>
      <c r="F269" s="240">
        <v>53131.830476827192</v>
      </c>
      <c r="G269" s="242">
        <v>1800.2924008407483</v>
      </c>
      <c r="H269" s="242">
        <v>6923.5809692382818</v>
      </c>
      <c r="I269" s="240">
        <v>429663.84600829578</v>
      </c>
      <c r="J269" s="240">
        <f t="shared" si="55"/>
        <v>10474325.72458273</v>
      </c>
      <c r="K269" s="221">
        <f t="shared" si="56"/>
        <v>9691009.0876500383</v>
      </c>
      <c r="L269" s="221">
        <v>9675569.5078141242</v>
      </c>
      <c r="M269" s="225">
        <f t="shared" si="48"/>
        <v>798756.21676860563</v>
      </c>
      <c r="N269" s="221">
        <v>9958731.4129948858</v>
      </c>
      <c r="O269" s="23"/>
      <c r="P269" s="222">
        <f t="shared" si="51"/>
        <v>2028</v>
      </c>
      <c r="Q269" s="222">
        <f t="shared" si="51"/>
        <v>12</v>
      </c>
      <c r="R269" s="221">
        <f t="shared" si="52"/>
        <v>4875792.3878799649</v>
      </c>
      <c r="S269" s="221">
        <f t="shared" si="52"/>
        <v>4016460.4830014682</v>
      </c>
      <c r="T269" s="225">
        <f t="shared" si="54"/>
        <v>291797.08707748831</v>
      </c>
      <c r="U269" s="225">
        <f t="shared" si="54"/>
        <v>53131.830476827192</v>
      </c>
      <c r="V269" s="225">
        <f t="shared" si="54"/>
        <v>1800.2924008407483</v>
      </c>
      <c r="W269" s="225">
        <f t="shared" si="54"/>
        <v>6923.5809692382818</v>
      </c>
      <c r="X269" s="225">
        <f t="shared" si="54"/>
        <v>429663.84600829578</v>
      </c>
      <c r="Y269" s="225">
        <f t="shared" si="50"/>
        <v>9675569.5078141242</v>
      </c>
      <c r="Z269" s="221"/>
      <c r="AA269" s="225">
        <f t="shared" si="49"/>
        <v>0</v>
      </c>
      <c r="AB269" s="221"/>
      <c r="AC269" s="223">
        <f t="shared" si="53"/>
        <v>0.54831913337127791</v>
      </c>
      <c r="AD269" s="223">
        <f t="shared" si="53"/>
        <v>0.4516808666287222</v>
      </c>
      <c r="AG269" s="23"/>
      <c r="AH269" s="17"/>
      <c r="AI269" s="17"/>
      <c r="AM269" s="16"/>
      <c r="AN269" s="235"/>
      <c r="AO269" s="235"/>
    </row>
    <row r="270" spans="1:41" x14ac:dyDescent="0.25">
      <c r="A270" s="236">
        <v>2029</v>
      </c>
      <c r="B270" s="237">
        <v>1</v>
      </c>
      <c r="C270" s="240">
        <v>5553476.2968140561</v>
      </c>
      <c r="D270" s="240">
        <v>4247558.9915937316</v>
      </c>
      <c r="E270" s="241">
        <v>292432.4579157852</v>
      </c>
      <c r="F270" s="240">
        <v>53165.579795572768</v>
      </c>
      <c r="G270" s="242">
        <v>1628.0766956131117</v>
      </c>
      <c r="H270" s="242">
        <v>7733.1307342529281</v>
      </c>
      <c r="I270" s="240">
        <v>408509.27900375583</v>
      </c>
      <c r="J270" s="240">
        <f t="shared" si="55"/>
        <v>10564503.812552769</v>
      </c>
      <c r="K270" s="221">
        <f t="shared" si="56"/>
        <v>9801035.2884077877</v>
      </c>
      <c r="L270" s="221">
        <v>10234293.746767443</v>
      </c>
      <c r="M270" s="225">
        <f t="shared" si="48"/>
        <v>330210.06578532606</v>
      </c>
      <c r="N270" s="221">
        <v>10111352.322212759</v>
      </c>
      <c r="O270" s="23"/>
      <c r="P270" s="222">
        <f t="shared" si="51"/>
        <v>2029</v>
      </c>
      <c r="Q270" s="222">
        <f t="shared" si="51"/>
        <v>1</v>
      </c>
      <c r="R270" s="221">
        <f t="shared" si="52"/>
        <v>5366372.2083840137</v>
      </c>
      <c r="S270" s="221">
        <f t="shared" si="52"/>
        <v>4104453.0142384479</v>
      </c>
      <c r="T270" s="225">
        <f t="shared" si="54"/>
        <v>292432.4579157852</v>
      </c>
      <c r="U270" s="225">
        <f t="shared" si="54"/>
        <v>53165.579795572768</v>
      </c>
      <c r="V270" s="225">
        <f t="shared" si="54"/>
        <v>1628.0766956131117</v>
      </c>
      <c r="W270" s="225">
        <f t="shared" si="54"/>
        <v>7733.1307342529281</v>
      </c>
      <c r="X270" s="225">
        <f t="shared" si="54"/>
        <v>408509.27900375583</v>
      </c>
      <c r="Y270" s="225">
        <f t="shared" si="50"/>
        <v>10234293.746767443</v>
      </c>
      <c r="Z270" s="221"/>
      <c r="AA270" s="225">
        <f t="shared" si="49"/>
        <v>0</v>
      </c>
      <c r="AB270" s="221"/>
      <c r="AC270" s="223">
        <f t="shared" si="53"/>
        <v>0.56662139594400318</v>
      </c>
      <c r="AD270" s="223">
        <f t="shared" si="53"/>
        <v>0.43337860405599687</v>
      </c>
      <c r="AG270" s="23"/>
      <c r="AH270" s="17"/>
      <c r="AM270" s="16"/>
      <c r="AN270" s="235"/>
    </row>
    <row r="271" spans="1:41" x14ac:dyDescent="0.25">
      <c r="A271" s="236">
        <v>2029</v>
      </c>
      <c r="B271" s="237">
        <v>2</v>
      </c>
      <c r="C271" s="240">
        <v>5485522.6854560915</v>
      </c>
      <c r="D271" s="240">
        <v>4231945.2569602206</v>
      </c>
      <c r="E271" s="241">
        <v>291703.64289156371</v>
      </c>
      <c r="F271" s="240">
        <v>49145.763828128263</v>
      </c>
      <c r="G271" s="242">
        <v>1688.9236982361101</v>
      </c>
      <c r="H271" s="242">
        <v>7054.2448516845698</v>
      </c>
      <c r="I271" s="240">
        <v>405412.32503864949</v>
      </c>
      <c r="J271" s="240">
        <f t="shared" si="55"/>
        <v>10472472.842724573</v>
      </c>
      <c r="K271" s="221">
        <f t="shared" si="56"/>
        <v>9717467.9424163122</v>
      </c>
      <c r="L271" s="221">
        <v>9216785.1425677445</v>
      </c>
      <c r="M271" s="225">
        <f t="shared" si="48"/>
        <v>1255687.7001568284</v>
      </c>
      <c r="N271" s="221">
        <v>9123462.541145511</v>
      </c>
      <c r="O271" s="23"/>
      <c r="P271" s="222">
        <f t="shared" si="51"/>
        <v>2029</v>
      </c>
      <c r="Q271" s="222">
        <f t="shared" si="51"/>
        <v>2</v>
      </c>
      <c r="R271" s="221">
        <f t="shared" si="52"/>
        <v>4776685.4239517646</v>
      </c>
      <c r="S271" s="221">
        <f t="shared" si="52"/>
        <v>3685094.8183077197</v>
      </c>
      <c r="T271" s="225">
        <f t="shared" si="54"/>
        <v>291703.64289156371</v>
      </c>
      <c r="U271" s="225">
        <f t="shared" si="54"/>
        <v>49145.763828128263</v>
      </c>
      <c r="V271" s="225">
        <f t="shared" si="54"/>
        <v>1688.9236982361101</v>
      </c>
      <c r="W271" s="225">
        <f t="shared" si="54"/>
        <v>7054.2448516845698</v>
      </c>
      <c r="X271" s="225">
        <f t="shared" si="54"/>
        <v>405412.32503864949</v>
      </c>
      <c r="Y271" s="225">
        <f t="shared" si="50"/>
        <v>9216785.1425677445</v>
      </c>
      <c r="Z271" s="221"/>
      <c r="AA271" s="225">
        <f t="shared" si="49"/>
        <v>0</v>
      </c>
      <c r="AB271" s="221"/>
      <c r="AC271" s="223">
        <f t="shared" si="53"/>
        <v>0.56450123817872666</v>
      </c>
      <c r="AD271" s="223">
        <f t="shared" si="53"/>
        <v>0.43549876182127334</v>
      </c>
      <c r="AG271" s="23"/>
      <c r="AH271" s="17"/>
      <c r="AM271" s="16"/>
      <c r="AN271" s="235"/>
    </row>
    <row r="272" spans="1:41" x14ac:dyDescent="0.25">
      <c r="A272" s="236">
        <v>2029</v>
      </c>
      <c r="B272" s="237">
        <v>3</v>
      </c>
      <c r="C272" s="240">
        <v>5354226.0451003034</v>
      </c>
      <c r="D272" s="240">
        <v>4303232.3676228914</v>
      </c>
      <c r="E272" s="241">
        <v>292068.49870675075</v>
      </c>
      <c r="F272" s="240">
        <v>49197.177125706789</v>
      </c>
      <c r="G272" s="242">
        <v>1899.1382950393427</v>
      </c>
      <c r="H272" s="242">
        <v>6640.4368652343755</v>
      </c>
      <c r="I272" s="240">
        <v>391834.15161582007</v>
      </c>
      <c r="J272" s="240">
        <f t="shared" si="55"/>
        <v>10399097.815331748</v>
      </c>
      <c r="K272" s="221">
        <f t="shared" si="56"/>
        <v>9657458.4127231948</v>
      </c>
      <c r="L272" s="221">
        <v>9233052.2325537018</v>
      </c>
      <c r="M272" s="225">
        <f t="shared" si="48"/>
        <v>1166045.5827780459</v>
      </c>
      <c r="N272" s="221">
        <v>10265664.179298351</v>
      </c>
      <c r="O272" s="23"/>
      <c r="P272" s="222">
        <f t="shared" si="51"/>
        <v>2029</v>
      </c>
      <c r="Q272" s="222">
        <f t="shared" si="51"/>
        <v>3</v>
      </c>
      <c r="R272" s="221">
        <f t="shared" si="52"/>
        <v>4707754.5448079295</v>
      </c>
      <c r="S272" s="221">
        <f t="shared" si="52"/>
        <v>3783658.2851372198</v>
      </c>
      <c r="T272" s="225">
        <f t="shared" si="54"/>
        <v>292068.49870675075</v>
      </c>
      <c r="U272" s="225">
        <f t="shared" si="54"/>
        <v>49197.177125706789</v>
      </c>
      <c r="V272" s="225">
        <f t="shared" si="54"/>
        <v>1899.1382950393427</v>
      </c>
      <c r="W272" s="225">
        <f t="shared" si="54"/>
        <v>6640.4368652343755</v>
      </c>
      <c r="X272" s="225">
        <f t="shared" si="54"/>
        <v>391834.15161582007</v>
      </c>
      <c r="Y272" s="225">
        <f t="shared" si="50"/>
        <v>9233052.2325537018</v>
      </c>
      <c r="Z272" s="221"/>
      <c r="AA272" s="225">
        <f t="shared" si="49"/>
        <v>0</v>
      </c>
      <c r="AB272" s="221"/>
      <c r="AC272" s="223">
        <f t="shared" si="53"/>
        <v>0.55441357511272238</v>
      </c>
      <c r="AD272" s="223">
        <f t="shared" si="53"/>
        <v>0.44558642488727762</v>
      </c>
      <c r="AG272" s="23"/>
      <c r="AH272" s="17"/>
      <c r="AM272" s="16"/>
      <c r="AN272" s="235"/>
    </row>
    <row r="273" spans="1:41" x14ac:dyDescent="0.25">
      <c r="A273" s="236">
        <v>2029</v>
      </c>
      <c r="B273" s="237">
        <v>4</v>
      </c>
      <c r="C273" s="240">
        <v>5531105.1162322909</v>
      </c>
      <c r="D273" s="240">
        <v>4449918.4896870069</v>
      </c>
      <c r="E273" s="241">
        <v>292654.32975630369</v>
      </c>
      <c r="F273" s="240">
        <v>51540.204074236353</v>
      </c>
      <c r="G273" s="242">
        <v>1877.6980228161556</v>
      </c>
      <c r="H273" s="242">
        <v>7712.3813568115247</v>
      </c>
      <c r="I273" s="240">
        <v>462279.64340517065</v>
      </c>
      <c r="J273" s="240">
        <f t="shared" si="55"/>
        <v>10797087.862534637</v>
      </c>
      <c r="K273" s="221">
        <f t="shared" si="56"/>
        <v>9981023.6059192978</v>
      </c>
      <c r="L273" s="221">
        <v>9549809.6950843427</v>
      </c>
      <c r="M273" s="225">
        <f t="shared" si="48"/>
        <v>1247278.1674502939</v>
      </c>
      <c r="N273" s="221">
        <v>10566271.648731109</v>
      </c>
      <c r="O273" s="23"/>
      <c r="P273" s="222">
        <f t="shared" si="51"/>
        <v>2029</v>
      </c>
      <c r="Q273" s="222">
        <f t="shared" si="51"/>
        <v>4</v>
      </c>
      <c r="R273" s="221">
        <f t="shared" si="52"/>
        <v>4839910.8133495916</v>
      </c>
      <c r="S273" s="221">
        <f t="shared" si="52"/>
        <v>3893834.6251194123</v>
      </c>
      <c r="T273" s="225">
        <f t="shared" si="54"/>
        <v>292654.32975630369</v>
      </c>
      <c r="U273" s="225">
        <f t="shared" si="54"/>
        <v>51540.204074236353</v>
      </c>
      <c r="V273" s="225">
        <f t="shared" si="54"/>
        <v>1877.6980228161556</v>
      </c>
      <c r="W273" s="225">
        <f t="shared" si="54"/>
        <v>7712.3813568115247</v>
      </c>
      <c r="X273" s="225">
        <f t="shared" si="54"/>
        <v>462279.64340517065</v>
      </c>
      <c r="Y273" s="225">
        <f t="shared" si="50"/>
        <v>9549809.6950843427</v>
      </c>
      <c r="Z273" s="221"/>
      <c r="AA273" s="225">
        <f t="shared" si="49"/>
        <v>0</v>
      </c>
      <c r="AB273" s="221"/>
      <c r="AC273" s="223">
        <f t="shared" si="53"/>
        <v>0.55416211148444139</v>
      </c>
      <c r="AD273" s="223">
        <f t="shared" si="53"/>
        <v>0.44583788851555861</v>
      </c>
      <c r="AG273" s="23"/>
      <c r="AH273" s="17"/>
      <c r="AM273" s="16"/>
      <c r="AN273" s="235"/>
    </row>
    <row r="274" spans="1:41" x14ac:dyDescent="0.25">
      <c r="A274" s="236">
        <v>2029</v>
      </c>
      <c r="B274" s="237">
        <v>5</v>
      </c>
      <c r="C274" s="240">
        <v>6146205.6312276227</v>
      </c>
      <c r="D274" s="240">
        <v>4698440.6392655903</v>
      </c>
      <c r="E274" s="241">
        <v>293808.27508571703</v>
      </c>
      <c r="F274" s="240">
        <v>51215.550747936461</v>
      </c>
      <c r="G274" s="242">
        <v>2112.8343705118568</v>
      </c>
      <c r="H274" s="242">
        <v>7829.8345336914072</v>
      </c>
      <c r="I274" s="240">
        <v>502491.24026808079</v>
      </c>
      <c r="J274" s="240">
        <f t="shared" si="55"/>
        <v>11702104.005499152</v>
      </c>
      <c r="K274" s="221">
        <f t="shared" si="56"/>
        <v>10844646.270493213</v>
      </c>
      <c r="L274" s="221">
        <v>10737874.20530458</v>
      </c>
      <c r="M274" s="225">
        <f t="shared" si="48"/>
        <v>964229.80019457266</v>
      </c>
      <c r="N274" s="221">
        <v>11966654.424309436</v>
      </c>
      <c r="O274" s="23"/>
      <c r="P274" s="222">
        <f t="shared" si="51"/>
        <v>2029</v>
      </c>
      <c r="Q274" s="222">
        <f t="shared" si="51"/>
        <v>5</v>
      </c>
      <c r="R274" s="221">
        <f t="shared" si="52"/>
        <v>5599728.1823616177</v>
      </c>
      <c r="S274" s="221">
        <f t="shared" si="52"/>
        <v>4280688.2879370227</v>
      </c>
      <c r="T274" s="225">
        <f t="shared" si="54"/>
        <v>293808.27508571703</v>
      </c>
      <c r="U274" s="225">
        <f t="shared" si="54"/>
        <v>51215.550747936461</v>
      </c>
      <c r="V274" s="225">
        <f t="shared" si="54"/>
        <v>2112.8343705118568</v>
      </c>
      <c r="W274" s="225">
        <f t="shared" si="54"/>
        <v>7829.8345336914072</v>
      </c>
      <c r="X274" s="225">
        <f t="shared" si="54"/>
        <v>502491.24026808079</v>
      </c>
      <c r="Y274" s="225">
        <f t="shared" si="50"/>
        <v>10737874.20530458</v>
      </c>
      <c r="Z274" s="221"/>
      <c r="AA274" s="225">
        <f t="shared" si="49"/>
        <v>0</v>
      </c>
      <c r="AB274" s="221"/>
      <c r="AC274" s="223">
        <f t="shared" si="53"/>
        <v>0.5667502173815111</v>
      </c>
      <c r="AD274" s="223">
        <f t="shared" si="53"/>
        <v>0.43324978261848884</v>
      </c>
      <c r="AG274" s="23"/>
      <c r="AH274" s="17"/>
      <c r="AM274" s="16"/>
      <c r="AN274" s="235"/>
    </row>
    <row r="275" spans="1:41" x14ac:dyDescent="0.25">
      <c r="A275" s="236">
        <v>2029</v>
      </c>
      <c r="B275" s="237">
        <v>6</v>
      </c>
      <c r="C275" s="240">
        <v>6995661.4739970528</v>
      </c>
      <c r="D275" s="240">
        <v>4981438.0182697093</v>
      </c>
      <c r="E275" s="241">
        <v>294706.29470351106</v>
      </c>
      <c r="F275" s="240">
        <v>47744.070227880453</v>
      </c>
      <c r="G275" s="242">
        <v>1985.0391056328881</v>
      </c>
      <c r="H275" s="242">
        <v>7716.2141174316384</v>
      </c>
      <c r="I275" s="240">
        <v>518107.58650979615</v>
      </c>
      <c r="J275" s="240">
        <f t="shared" si="55"/>
        <v>12847358.696931016</v>
      </c>
      <c r="K275" s="221">
        <f t="shared" si="56"/>
        <v>11977099.492266763</v>
      </c>
      <c r="L275" s="221">
        <v>11687453.07077558</v>
      </c>
      <c r="M275" s="225">
        <f t="shared" si="48"/>
        <v>1159905.626155436</v>
      </c>
      <c r="N275" s="221">
        <v>12501090.191769112</v>
      </c>
      <c r="O275" s="23"/>
      <c r="P275" s="222">
        <f t="shared" si="51"/>
        <v>2029</v>
      </c>
      <c r="Q275" s="222">
        <f t="shared" si="51"/>
        <v>6</v>
      </c>
      <c r="R275" s="221">
        <f t="shared" si="52"/>
        <v>6318176.3192976899</v>
      </c>
      <c r="S275" s="221">
        <f t="shared" si="52"/>
        <v>4499017.546813637</v>
      </c>
      <c r="T275" s="225">
        <f t="shared" si="54"/>
        <v>294706.29470351106</v>
      </c>
      <c r="U275" s="225">
        <f t="shared" si="54"/>
        <v>47744.070227880453</v>
      </c>
      <c r="V275" s="225">
        <f t="shared" si="54"/>
        <v>1985.0391056328881</v>
      </c>
      <c r="W275" s="225">
        <f t="shared" si="54"/>
        <v>7716.2141174316384</v>
      </c>
      <c r="X275" s="225">
        <f t="shared" si="54"/>
        <v>518107.58650979615</v>
      </c>
      <c r="Y275" s="225">
        <f t="shared" si="50"/>
        <v>11687453.07077558</v>
      </c>
      <c r="Z275" s="221"/>
      <c r="AA275" s="225">
        <f t="shared" si="49"/>
        <v>0</v>
      </c>
      <c r="AB275" s="221"/>
      <c r="AC275" s="223">
        <f t="shared" si="53"/>
        <v>0.58408644584725478</v>
      </c>
      <c r="AD275" s="223">
        <f t="shared" si="53"/>
        <v>0.41591355415274517</v>
      </c>
      <c r="AG275" s="23"/>
      <c r="AH275" s="17"/>
      <c r="AM275" s="16"/>
      <c r="AN275" s="235"/>
    </row>
    <row r="276" spans="1:41" x14ac:dyDescent="0.25">
      <c r="A276" s="236">
        <v>2029</v>
      </c>
      <c r="B276" s="237">
        <v>7</v>
      </c>
      <c r="C276" s="240">
        <v>7636506.6492180927</v>
      </c>
      <c r="D276" s="240">
        <v>5195466.9165213695</v>
      </c>
      <c r="E276" s="241">
        <v>295366.14449086506</v>
      </c>
      <c r="F276" s="240">
        <v>49581.877397007229</v>
      </c>
      <c r="G276" s="242">
        <v>1889.1352292140327</v>
      </c>
      <c r="H276" s="242">
        <v>8106.5608045607323</v>
      </c>
      <c r="I276" s="240">
        <v>539773.65797737858</v>
      </c>
      <c r="J276" s="240">
        <f t="shared" si="55"/>
        <v>13726690.941638486</v>
      </c>
      <c r="K276" s="221">
        <f t="shared" si="56"/>
        <v>12831973.565739462</v>
      </c>
      <c r="L276" s="221">
        <v>12363926.971146617</v>
      </c>
      <c r="M276" s="225">
        <f t="shared" si="48"/>
        <v>1362763.9704918694</v>
      </c>
      <c r="N276" s="221">
        <v>13279426.787315007</v>
      </c>
      <c r="O276" s="23"/>
      <c r="P276" s="222">
        <f t="shared" si="51"/>
        <v>2029</v>
      </c>
      <c r="Q276" s="222">
        <f t="shared" si="51"/>
        <v>7</v>
      </c>
      <c r="R276" s="221">
        <f t="shared" si="52"/>
        <v>6825504.6573061571</v>
      </c>
      <c r="S276" s="221">
        <f t="shared" si="52"/>
        <v>4643704.9379414357</v>
      </c>
      <c r="T276" s="225">
        <f t="shared" si="54"/>
        <v>295366.14449086506</v>
      </c>
      <c r="U276" s="225">
        <f t="shared" si="54"/>
        <v>49581.877397007229</v>
      </c>
      <c r="V276" s="225">
        <f t="shared" si="54"/>
        <v>1889.1352292140327</v>
      </c>
      <c r="W276" s="225">
        <f t="shared" si="54"/>
        <v>8106.5608045607323</v>
      </c>
      <c r="X276" s="225">
        <f t="shared" si="54"/>
        <v>539773.65797737858</v>
      </c>
      <c r="Y276" s="225">
        <f t="shared" si="50"/>
        <v>12363926.971146615</v>
      </c>
      <c r="Z276" s="221"/>
      <c r="AA276" s="225">
        <f t="shared" si="49"/>
        <v>0</v>
      </c>
      <c r="AB276" s="221"/>
      <c r="AC276" s="223">
        <f t="shared" si="53"/>
        <v>0.5951155221833585</v>
      </c>
      <c r="AD276" s="223">
        <f t="shared" si="53"/>
        <v>0.4048844778166415</v>
      </c>
      <c r="AG276" s="23"/>
      <c r="AH276" s="17"/>
      <c r="AM276" s="16"/>
      <c r="AN276" s="235"/>
    </row>
    <row r="277" spans="1:41" x14ac:dyDescent="0.25">
      <c r="A277" s="236">
        <v>2029</v>
      </c>
      <c r="B277" s="237">
        <v>8</v>
      </c>
      <c r="C277" s="240">
        <v>7947653.6523497291</v>
      </c>
      <c r="D277" s="240">
        <v>5301306.2341643758</v>
      </c>
      <c r="E277" s="241">
        <v>295457.37212976429</v>
      </c>
      <c r="F277" s="240">
        <v>57887.383684053304</v>
      </c>
      <c r="G277" s="242">
        <v>1873.8829780816743</v>
      </c>
      <c r="H277" s="242">
        <v>8149.9117985065177</v>
      </c>
      <c r="I277" s="240">
        <v>521902.58679157821</v>
      </c>
      <c r="J277" s="240">
        <f t="shared" si="55"/>
        <v>14134231.023896091</v>
      </c>
      <c r="K277" s="221">
        <f t="shared" si="56"/>
        <v>13248959.886514105</v>
      </c>
      <c r="L277" s="221">
        <v>12527407.898810457</v>
      </c>
      <c r="M277" s="225">
        <f t="shared" si="48"/>
        <v>1606823.1250856332</v>
      </c>
      <c r="N277" s="221">
        <v>13511779.53048376</v>
      </c>
      <c r="O277" s="23"/>
      <c r="P277" s="222">
        <f t="shared" si="51"/>
        <v>2029</v>
      </c>
      <c r="Q277" s="222">
        <f t="shared" si="51"/>
        <v>8</v>
      </c>
      <c r="R277" s="221">
        <f t="shared" si="52"/>
        <v>6983768.6539684078</v>
      </c>
      <c r="S277" s="221">
        <f t="shared" si="52"/>
        <v>4658368.1074600639</v>
      </c>
      <c r="T277" s="225">
        <f t="shared" si="54"/>
        <v>295457.37212976429</v>
      </c>
      <c r="U277" s="225">
        <f t="shared" si="54"/>
        <v>57887.383684053304</v>
      </c>
      <c r="V277" s="225">
        <f t="shared" si="54"/>
        <v>1873.8829780816743</v>
      </c>
      <c r="W277" s="225">
        <f t="shared" si="54"/>
        <v>8149.9117985065177</v>
      </c>
      <c r="X277" s="225">
        <f t="shared" si="54"/>
        <v>521902.58679157821</v>
      </c>
      <c r="Y277" s="225">
        <f t="shared" si="50"/>
        <v>12527407.898810457</v>
      </c>
      <c r="Z277" s="221"/>
      <c r="AA277" s="225">
        <f t="shared" si="49"/>
        <v>0</v>
      </c>
      <c r="AB277" s="221"/>
      <c r="AC277" s="223">
        <f t="shared" si="53"/>
        <v>0.59987000643269461</v>
      </c>
      <c r="AD277" s="223">
        <f t="shared" si="53"/>
        <v>0.40012999356730539</v>
      </c>
      <c r="AG277" s="23"/>
      <c r="AH277" s="17"/>
      <c r="AM277" s="16"/>
      <c r="AN277" s="235"/>
    </row>
    <row r="278" spans="1:41" x14ac:dyDescent="0.25">
      <c r="A278" s="236">
        <v>2029</v>
      </c>
      <c r="B278" s="237">
        <v>9</v>
      </c>
      <c r="C278" s="240">
        <v>7714841.3385970751</v>
      </c>
      <c r="D278" s="240">
        <v>5228336.6193590267</v>
      </c>
      <c r="E278" s="241">
        <v>294794.32947174588</v>
      </c>
      <c r="F278" s="240">
        <v>50686.277135730939</v>
      </c>
      <c r="G278" s="242">
        <v>2027.6157737693427</v>
      </c>
      <c r="H278" s="242">
        <v>8087.4753738990212</v>
      </c>
      <c r="I278" s="240">
        <v>551692.72160121985</v>
      </c>
      <c r="J278" s="240">
        <f t="shared" si="55"/>
        <v>13850466.377312468</v>
      </c>
      <c r="K278" s="221">
        <f t="shared" si="56"/>
        <v>12943177.957956102</v>
      </c>
      <c r="L278" s="221">
        <v>12264349.085063588</v>
      </c>
      <c r="M278" s="225">
        <f t="shared" si="48"/>
        <v>1586117.2922488805</v>
      </c>
      <c r="N278" s="221">
        <v>12466564.69615655</v>
      </c>
      <c r="O278" s="23"/>
      <c r="P278" s="222">
        <f t="shared" si="51"/>
        <v>2029</v>
      </c>
      <c r="Q278" s="222">
        <f t="shared" si="51"/>
        <v>9</v>
      </c>
      <c r="R278" s="221">
        <f t="shared" si="52"/>
        <v>6769428.7595647732</v>
      </c>
      <c r="S278" s="221">
        <f t="shared" si="52"/>
        <v>4587631.9061424481</v>
      </c>
      <c r="T278" s="225">
        <f t="shared" si="54"/>
        <v>294794.32947174588</v>
      </c>
      <c r="U278" s="225">
        <f t="shared" si="54"/>
        <v>50686.277135730939</v>
      </c>
      <c r="V278" s="225">
        <f t="shared" si="54"/>
        <v>2027.6157737693427</v>
      </c>
      <c r="W278" s="225">
        <f t="shared" si="54"/>
        <v>8087.4753738990212</v>
      </c>
      <c r="X278" s="225">
        <f t="shared" si="54"/>
        <v>551692.72160121985</v>
      </c>
      <c r="Y278" s="225">
        <f t="shared" si="50"/>
        <v>12264349.085063588</v>
      </c>
      <c r="Z278" s="221"/>
      <c r="AA278" s="225">
        <f t="shared" si="49"/>
        <v>0</v>
      </c>
      <c r="AB278" s="221"/>
      <c r="AC278" s="223">
        <f t="shared" si="53"/>
        <v>0.5960546446674484</v>
      </c>
      <c r="AD278" s="223">
        <f t="shared" si="53"/>
        <v>0.40394535533255155</v>
      </c>
      <c r="AG278" s="23"/>
      <c r="AH278" s="17"/>
      <c r="AM278" s="16"/>
      <c r="AN278" s="235"/>
    </row>
    <row r="279" spans="1:41" x14ac:dyDescent="0.25">
      <c r="A279" s="236">
        <v>2029</v>
      </c>
      <c r="B279" s="237">
        <v>10</v>
      </c>
      <c r="C279" s="240">
        <v>7017677.0005097138</v>
      </c>
      <c r="D279" s="240">
        <v>5001175.4878396597</v>
      </c>
      <c r="E279" s="241">
        <v>293763.49234164541</v>
      </c>
      <c r="F279" s="240">
        <v>47130.375302926041</v>
      </c>
      <c r="G279" s="242">
        <v>1938.676470642984</v>
      </c>
      <c r="H279" s="242">
        <v>8009.1154761986363</v>
      </c>
      <c r="I279" s="240">
        <v>531007.88519020646</v>
      </c>
      <c r="J279" s="240">
        <f t="shared" si="55"/>
        <v>12900702.033130992</v>
      </c>
      <c r="K279" s="221">
        <f t="shared" si="56"/>
        <v>12018852.488349374</v>
      </c>
      <c r="L279" s="221">
        <v>11351271.929363418</v>
      </c>
      <c r="M279" s="225">
        <f t="shared" si="48"/>
        <v>1549430.1037675738</v>
      </c>
      <c r="N279" s="221">
        <v>11714923.042461166</v>
      </c>
      <c r="O279" s="23"/>
      <c r="P279" s="222">
        <f t="shared" si="51"/>
        <v>2029</v>
      </c>
      <c r="Q279" s="222">
        <f t="shared" si="51"/>
        <v>10</v>
      </c>
      <c r="R279" s="221">
        <f t="shared" si="52"/>
        <v>6112981.6468020827</v>
      </c>
      <c r="S279" s="221">
        <f t="shared" si="52"/>
        <v>4356440.737779717</v>
      </c>
      <c r="T279" s="225">
        <f t="shared" si="54"/>
        <v>293763.49234164541</v>
      </c>
      <c r="U279" s="225">
        <f t="shared" si="54"/>
        <v>47130.375302926041</v>
      </c>
      <c r="V279" s="225">
        <f t="shared" si="54"/>
        <v>1938.676470642984</v>
      </c>
      <c r="W279" s="225">
        <f t="shared" si="54"/>
        <v>8009.1154761986363</v>
      </c>
      <c r="X279" s="225">
        <f t="shared" si="54"/>
        <v>531007.88519020646</v>
      </c>
      <c r="Y279" s="225">
        <f t="shared" si="50"/>
        <v>11351271.929363418</v>
      </c>
      <c r="Z279" s="221"/>
      <c r="AA279" s="225">
        <f t="shared" si="49"/>
        <v>0</v>
      </c>
      <c r="AB279" s="221"/>
      <c r="AC279" s="223">
        <f t="shared" si="53"/>
        <v>0.58388910316624543</v>
      </c>
      <c r="AD279" s="223">
        <f t="shared" si="53"/>
        <v>0.41611089683375446</v>
      </c>
      <c r="AG279" s="23"/>
      <c r="AH279" s="17"/>
      <c r="AM279" s="16"/>
      <c r="AN279" s="235"/>
    </row>
    <row r="280" spans="1:41" x14ac:dyDescent="0.25">
      <c r="A280" s="236">
        <v>2029</v>
      </c>
      <c r="B280" s="237">
        <v>11</v>
      </c>
      <c r="C280" s="240">
        <v>5932043.3665707782</v>
      </c>
      <c r="D280" s="240">
        <v>4649546.9181817099</v>
      </c>
      <c r="E280" s="241">
        <v>292216.12262814498</v>
      </c>
      <c r="F280" s="240">
        <v>46506.223003242856</v>
      </c>
      <c r="G280" s="242">
        <v>1891.9851872661327</v>
      </c>
      <c r="H280" s="242">
        <v>7267.2974824218763</v>
      </c>
      <c r="I280" s="240">
        <v>486411.5998844268</v>
      </c>
      <c r="J280" s="240">
        <f t="shared" si="55"/>
        <v>11415883.512937989</v>
      </c>
      <c r="K280" s="221">
        <f t="shared" si="56"/>
        <v>10581590.284752488</v>
      </c>
      <c r="L280" s="221">
        <v>9981228.8922585808</v>
      </c>
      <c r="M280" s="225">
        <f t="shared" si="48"/>
        <v>1434654.6206794083</v>
      </c>
      <c r="N280" s="221">
        <v>9849024.0494394936</v>
      </c>
      <c r="O280" s="23"/>
      <c r="P280" s="222">
        <f t="shared" si="51"/>
        <v>2029</v>
      </c>
      <c r="Q280" s="222">
        <f t="shared" si="51"/>
        <v>11</v>
      </c>
      <c r="R280" s="221">
        <f t="shared" si="52"/>
        <v>5127775.4638355449</v>
      </c>
      <c r="S280" s="221">
        <f t="shared" si="52"/>
        <v>4019160.2002375345</v>
      </c>
      <c r="T280" s="225">
        <f t="shared" si="54"/>
        <v>292216.12262814498</v>
      </c>
      <c r="U280" s="225">
        <f t="shared" si="54"/>
        <v>46506.223003242856</v>
      </c>
      <c r="V280" s="225">
        <f t="shared" si="54"/>
        <v>1891.9851872661327</v>
      </c>
      <c r="W280" s="225">
        <f t="shared" si="54"/>
        <v>7267.2974824218763</v>
      </c>
      <c r="X280" s="225">
        <f t="shared" si="54"/>
        <v>486411.5998844268</v>
      </c>
      <c r="Y280" s="225">
        <f t="shared" si="50"/>
        <v>9981228.8922585808</v>
      </c>
      <c r="Z280" s="221"/>
      <c r="AA280" s="225">
        <f t="shared" si="49"/>
        <v>0</v>
      </c>
      <c r="AB280" s="221"/>
      <c r="AC280" s="223">
        <f t="shared" si="53"/>
        <v>0.56060036411715342</v>
      </c>
      <c r="AD280" s="223">
        <f t="shared" si="53"/>
        <v>0.43939963588284658</v>
      </c>
      <c r="AG280" s="23"/>
      <c r="AH280" s="17"/>
      <c r="AM280" s="16"/>
      <c r="AN280" s="235"/>
    </row>
    <row r="281" spans="1:41" x14ac:dyDescent="0.25">
      <c r="A281" s="236">
        <v>2029</v>
      </c>
      <c r="B281" s="237">
        <v>12</v>
      </c>
      <c r="C281" s="240">
        <v>5407118.6772067277</v>
      </c>
      <c r="D281" s="240">
        <v>4432405.949154391</v>
      </c>
      <c r="E281" s="241">
        <v>291916.95159272035</v>
      </c>
      <c r="F281" s="240">
        <v>53970.245589071688</v>
      </c>
      <c r="G281" s="242">
        <v>1797.2440183357992</v>
      </c>
      <c r="H281" s="242">
        <v>6923.5845153808596</v>
      </c>
      <c r="I281" s="240">
        <v>435936.57296845457</v>
      </c>
      <c r="J281" s="240">
        <f t="shared" si="55"/>
        <v>10630069.225045083</v>
      </c>
      <c r="K281" s="221">
        <f t="shared" si="56"/>
        <v>9839524.6263611186</v>
      </c>
      <c r="L281" s="221">
        <v>9849021.4344649427</v>
      </c>
      <c r="M281" s="225">
        <f t="shared" si="48"/>
        <v>781047.79058014043</v>
      </c>
      <c r="N281" s="221">
        <v>10135433.241492078</v>
      </c>
      <c r="O281" s="23"/>
      <c r="P281" s="222">
        <f t="shared" si="51"/>
        <v>2029</v>
      </c>
      <c r="Q281" s="222">
        <f t="shared" si="51"/>
        <v>12</v>
      </c>
      <c r="R281" s="221">
        <f t="shared" si="52"/>
        <v>4977909.1110329228</v>
      </c>
      <c r="S281" s="221">
        <f t="shared" si="52"/>
        <v>4080567.7247480555</v>
      </c>
      <c r="T281" s="225">
        <f t="shared" si="54"/>
        <v>291916.95159272035</v>
      </c>
      <c r="U281" s="225">
        <f t="shared" si="54"/>
        <v>53970.245589071688</v>
      </c>
      <c r="V281" s="225">
        <f t="shared" si="54"/>
        <v>1797.2440183357992</v>
      </c>
      <c r="W281" s="225">
        <f t="shared" si="54"/>
        <v>6923.5845153808596</v>
      </c>
      <c r="X281" s="225">
        <f t="shared" si="54"/>
        <v>435936.57296845457</v>
      </c>
      <c r="Y281" s="225">
        <f t="shared" si="50"/>
        <v>9849021.4344649427</v>
      </c>
      <c r="Z281" s="221"/>
      <c r="AA281" s="225">
        <f t="shared" si="49"/>
        <v>0</v>
      </c>
      <c r="AB281" s="221"/>
      <c r="AC281" s="223">
        <f t="shared" si="53"/>
        <v>0.54953047860874193</v>
      </c>
      <c r="AD281" s="223">
        <f t="shared" si="53"/>
        <v>0.45046952139125812</v>
      </c>
      <c r="AG281" s="23"/>
      <c r="AH281" s="17"/>
      <c r="AI281" s="17"/>
      <c r="AM281" s="16"/>
      <c r="AN281" s="235"/>
      <c r="AO281" s="235"/>
    </row>
    <row r="282" spans="1:41" x14ac:dyDescent="0.25">
      <c r="A282" s="236">
        <v>2030</v>
      </c>
      <c r="B282" s="237">
        <v>1</v>
      </c>
      <c r="C282" s="240">
        <v>5649430.3752772193</v>
      </c>
      <c r="D282" s="240">
        <v>4301512.5466541136</v>
      </c>
      <c r="E282" s="241">
        <v>292549.26176393614</v>
      </c>
      <c r="F282" s="240">
        <v>54002.897860161902</v>
      </c>
      <c r="G282" s="242">
        <v>1625.2912267629406</v>
      </c>
      <c r="H282" s="242">
        <v>7733.1346328735335</v>
      </c>
      <c r="I282" s="240">
        <v>414459.20532935963</v>
      </c>
      <c r="J282" s="240">
        <f t="shared" si="55"/>
        <v>10721312.71274443</v>
      </c>
      <c r="K282" s="221">
        <f t="shared" si="56"/>
        <v>9950942.9219313338</v>
      </c>
      <c r="L282" s="221">
        <v>10418796.620706547</v>
      </c>
      <c r="M282" s="225">
        <f t="shared" si="48"/>
        <v>302516.09203788266</v>
      </c>
      <c r="N282" s="221">
        <v>10296129.319037825</v>
      </c>
      <c r="O282" s="23"/>
      <c r="P282" s="222">
        <f t="shared" ref="P282:Q345" si="57">A282</f>
        <v>2030</v>
      </c>
      <c r="Q282" s="222">
        <f t="shared" si="57"/>
        <v>1</v>
      </c>
      <c r="R282" s="221">
        <f t="shared" ref="R282:S345" si="58">+C282-($M282*AC282)</f>
        <v>5477683.4752319651</v>
      </c>
      <c r="S282" s="221">
        <f t="shared" si="58"/>
        <v>4170743.3546614852</v>
      </c>
      <c r="T282" s="225">
        <f t="shared" si="54"/>
        <v>292549.26176393614</v>
      </c>
      <c r="U282" s="225">
        <f t="shared" si="54"/>
        <v>54002.897860161902</v>
      </c>
      <c r="V282" s="225">
        <f t="shared" si="54"/>
        <v>1625.2912267629406</v>
      </c>
      <c r="W282" s="225">
        <f t="shared" si="54"/>
        <v>7733.1346328735335</v>
      </c>
      <c r="X282" s="225">
        <f t="shared" si="54"/>
        <v>414459.20532935963</v>
      </c>
      <c r="Y282" s="225">
        <f t="shared" si="50"/>
        <v>10418796.620706547</v>
      </c>
      <c r="Z282" s="221"/>
      <c r="AA282" s="225">
        <f t="shared" si="49"/>
        <v>0</v>
      </c>
      <c r="AB282" s="221"/>
      <c r="AC282" s="223">
        <f t="shared" si="53"/>
        <v>0.56772814592536591</v>
      </c>
      <c r="AD282" s="223">
        <f t="shared" si="53"/>
        <v>0.43227185407463398</v>
      </c>
      <c r="AG282" s="23"/>
      <c r="AH282" s="17"/>
      <c r="AM282" s="16"/>
      <c r="AN282" s="235"/>
    </row>
    <row r="283" spans="1:41" x14ac:dyDescent="0.25">
      <c r="A283" s="236">
        <v>2030</v>
      </c>
      <c r="B283" s="237">
        <v>2</v>
      </c>
      <c r="C283" s="240">
        <v>5580899.3104379764</v>
      </c>
      <c r="D283" s="240">
        <v>4286339.9464811981</v>
      </c>
      <c r="E283" s="241">
        <v>291827.99574957957</v>
      </c>
      <c r="F283" s="240">
        <v>49918.271310333272</v>
      </c>
      <c r="G283" s="242">
        <v>1685.768363690785</v>
      </c>
      <c r="H283" s="242">
        <v>7054.2525741577147</v>
      </c>
      <c r="I283" s="240">
        <v>411315.25639085507</v>
      </c>
      <c r="J283" s="240">
        <f t="shared" si="55"/>
        <v>10629040.80130779</v>
      </c>
      <c r="K283" s="221">
        <f t="shared" si="56"/>
        <v>9867239.2569191754</v>
      </c>
      <c r="L283" s="221">
        <v>9387337.5409306921</v>
      </c>
      <c r="M283" s="225">
        <f t="shared" ref="M283:M346" si="59">+J283-L283</f>
        <v>1241703.2603770979</v>
      </c>
      <c r="N283" s="221">
        <v>9293983.2970375419</v>
      </c>
      <c r="O283" s="23"/>
      <c r="P283" s="222">
        <f t="shared" si="57"/>
        <v>2030</v>
      </c>
      <c r="Q283" s="222">
        <f t="shared" si="57"/>
        <v>2</v>
      </c>
      <c r="R283" s="221">
        <f t="shared" si="58"/>
        <v>4878593.3574584993</v>
      </c>
      <c r="S283" s="221">
        <f t="shared" si="58"/>
        <v>3746942.6390835778</v>
      </c>
      <c r="T283" s="225">
        <f t="shared" si="54"/>
        <v>291827.99574957957</v>
      </c>
      <c r="U283" s="225">
        <f t="shared" si="54"/>
        <v>49918.271310333272</v>
      </c>
      <c r="V283" s="225">
        <f t="shared" si="54"/>
        <v>1685.768363690785</v>
      </c>
      <c r="W283" s="225">
        <f t="shared" si="54"/>
        <v>7054.2525741577147</v>
      </c>
      <c r="X283" s="225">
        <f t="shared" si="54"/>
        <v>411315.25639085507</v>
      </c>
      <c r="Y283" s="225">
        <f t="shared" si="50"/>
        <v>9387337.5409306921</v>
      </c>
      <c r="Z283" s="221"/>
      <c r="AA283" s="225">
        <f t="shared" ref="AA283:AA346" si="60">+Y283-L283</f>
        <v>0</v>
      </c>
      <c r="AB283" s="221"/>
      <c r="AC283" s="223">
        <f t="shared" si="53"/>
        <v>0.56559886358532341</v>
      </c>
      <c r="AD283" s="223">
        <f t="shared" si="53"/>
        <v>0.43440113641467654</v>
      </c>
      <c r="AG283" s="23"/>
      <c r="AH283" s="17"/>
      <c r="AM283" s="16"/>
      <c r="AN283" s="235"/>
    </row>
    <row r="284" spans="1:41" x14ac:dyDescent="0.25">
      <c r="A284" s="236">
        <v>2030</v>
      </c>
      <c r="B284" s="237">
        <v>3</v>
      </c>
      <c r="C284" s="240">
        <v>5448600.6345535889</v>
      </c>
      <c r="D284" s="240">
        <v>4358898.8835416585</v>
      </c>
      <c r="E284" s="241">
        <v>292199.3978027358</v>
      </c>
      <c r="F284" s="240">
        <v>49968.994580840677</v>
      </c>
      <c r="G284" s="242">
        <v>1895.752585682191</v>
      </c>
      <c r="H284" s="242">
        <v>6640.4315673828132</v>
      </c>
      <c r="I284" s="240">
        <v>397543.58182235388</v>
      </c>
      <c r="J284" s="240">
        <f t="shared" si="55"/>
        <v>10555747.676454244</v>
      </c>
      <c r="K284" s="221">
        <f t="shared" si="56"/>
        <v>9807499.5180952474</v>
      </c>
      <c r="L284" s="221">
        <v>9402854.5450544227</v>
      </c>
      <c r="M284" s="225">
        <f t="shared" si="59"/>
        <v>1152893.1313998215</v>
      </c>
      <c r="N284" s="221">
        <v>10452522.993870601</v>
      </c>
      <c r="O284" s="23"/>
      <c r="P284" s="222">
        <f t="shared" si="57"/>
        <v>2030</v>
      </c>
      <c r="Q284" s="222">
        <f t="shared" si="57"/>
        <v>3</v>
      </c>
      <c r="R284" s="221">
        <f t="shared" si="58"/>
        <v>4808105.6505133016</v>
      </c>
      <c r="S284" s="221">
        <f t="shared" si="58"/>
        <v>3846500.7361821244</v>
      </c>
      <c r="T284" s="225">
        <f t="shared" si="54"/>
        <v>292199.3978027358</v>
      </c>
      <c r="U284" s="225">
        <f t="shared" si="54"/>
        <v>49968.994580840677</v>
      </c>
      <c r="V284" s="225">
        <f t="shared" si="54"/>
        <v>1895.752585682191</v>
      </c>
      <c r="W284" s="225">
        <f t="shared" si="54"/>
        <v>6640.4315673828132</v>
      </c>
      <c r="X284" s="225">
        <f t="shared" si="54"/>
        <v>397543.58182235388</v>
      </c>
      <c r="Y284" s="225">
        <f t="shared" si="50"/>
        <v>9402854.5450544227</v>
      </c>
      <c r="Z284" s="221"/>
      <c r="AA284" s="225">
        <f t="shared" si="60"/>
        <v>0</v>
      </c>
      <c r="AB284" s="221"/>
      <c r="AC284" s="223">
        <f t="shared" si="53"/>
        <v>0.55555451463450933</v>
      </c>
      <c r="AD284" s="223">
        <f t="shared" si="53"/>
        <v>0.44444548536549072</v>
      </c>
      <c r="AG284" s="23"/>
      <c r="AH284" s="17"/>
      <c r="AM284" s="16"/>
      <c r="AN284" s="235"/>
    </row>
    <row r="285" spans="1:41" x14ac:dyDescent="0.25">
      <c r="A285" s="236">
        <v>2030</v>
      </c>
      <c r="B285" s="237">
        <v>4</v>
      </c>
      <c r="C285" s="240">
        <v>5628526.2476617461</v>
      </c>
      <c r="D285" s="240">
        <v>4507633.6838851133</v>
      </c>
      <c r="E285" s="241">
        <v>292793.37091108278</v>
      </c>
      <c r="F285" s="240">
        <v>52347.215079085479</v>
      </c>
      <c r="G285" s="242">
        <v>1874.7846600949456</v>
      </c>
      <c r="H285" s="242">
        <v>7712.3593215942383</v>
      </c>
      <c r="I285" s="240">
        <v>469021.76375166827</v>
      </c>
      <c r="J285" s="240">
        <f t="shared" si="55"/>
        <v>10959909.425270386</v>
      </c>
      <c r="K285" s="221">
        <f t="shared" si="56"/>
        <v>10136159.931546859</v>
      </c>
      <c r="L285" s="221">
        <v>9723111.1977268197</v>
      </c>
      <c r="M285" s="225">
        <f t="shared" si="59"/>
        <v>1236798.2275435664</v>
      </c>
      <c r="N285" s="221">
        <v>10757581.998046236</v>
      </c>
      <c r="O285" s="23"/>
      <c r="P285" s="222">
        <f t="shared" si="57"/>
        <v>2030</v>
      </c>
      <c r="Q285" s="222">
        <f t="shared" si="57"/>
        <v>4</v>
      </c>
      <c r="R285" s="221">
        <f t="shared" si="58"/>
        <v>4941742.3636462018</v>
      </c>
      <c r="S285" s="221">
        <f t="shared" si="58"/>
        <v>3957619.3403570913</v>
      </c>
      <c r="T285" s="225">
        <f t="shared" si="54"/>
        <v>292793.37091108278</v>
      </c>
      <c r="U285" s="225">
        <f t="shared" si="54"/>
        <v>52347.215079085479</v>
      </c>
      <c r="V285" s="225">
        <f t="shared" si="54"/>
        <v>1874.7846600949456</v>
      </c>
      <c r="W285" s="225">
        <f t="shared" si="54"/>
        <v>7712.3593215942383</v>
      </c>
      <c r="X285" s="225">
        <f t="shared" si="54"/>
        <v>469021.76375166827</v>
      </c>
      <c r="Y285" s="225">
        <f t="shared" si="50"/>
        <v>9723111.1977268197</v>
      </c>
      <c r="Z285" s="221"/>
      <c r="AA285" s="225">
        <f t="shared" si="60"/>
        <v>0</v>
      </c>
      <c r="AB285" s="221"/>
      <c r="AC285" s="223">
        <f t="shared" si="53"/>
        <v>0.55529177574872657</v>
      </c>
      <c r="AD285" s="223">
        <f t="shared" si="53"/>
        <v>0.44470822425127343</v>
      </c>
      <c r="AG285" s="23"/>
      <c r="AH285" s="17"/>
      <c r="AM285" s="16"/>
      <c r="AN285" s="235"/>
    </row>
    <row r="286" spans="1:41" x14ac:dyDescent="0.25">
      <c r="A286" s="236">
        <v>2030</v>
      </c>
      <c r="B286" s="237">
        <v>5</v>
      </c>
      <c r="C286" s="240">
        <v>6251918.7266643643</v>
      </c>
      <c r="D286" s="240">
        <v>4758893.3953958768</v>
      </c>
      <c r="E286" s="241">
        <v>293949.52317707875</v>
      </c>
      <c r="F286" s="240">
        <v>52015.928821554851</v>
      </c>
      <c r="G286" s="242">
        <v>2110.0778274065929</v>
      </c>
      <c r="H286" s="242">
        <v>7829.8577331542983</v>
      </c>
      <c r="I286" s="240">
        <v>509826.94096582878</v>
      </c>
      <c r="J286" s="240">
        <f t="shared" si="55"/>
        <v>11876544.450585265</v>
      </c>
      <c r="K286" s="221">
        <f t="shared" si="56"/>
        <v>11010812.122060241</v>
      </c>
      <c r="L286" s="221">
        <v>10927724.686906517</v>
      </c>
      <c r="M286" s="225">
        <f t="shared" si="59"/>
        <v>948819.76367874816</v>
      </c>
      <c r="N286" s="221">
        <v>12174380.101727104</v>
      </c>
      <c r="O286" s="23"/>
      <c r="P286" s="222">
        <f t="shared" si="57"/>
        <v>2030</v>
      </c>
      <c r="Q286" s="222">
        <f t="shared" si="57"/>
        <v>5</v>
      </c>
      <c r="R286" s="221">
        <f t="shared" si="58"/>
        <v>5713180.622425193</v>
      </c>
      <c r="S286" s="221">
        <f t="shared" si="58"/>
        <v>4348811.7359563001</v>
      </c>
      <c r="T286" s="225">
        <f t="shared" si="54"/>
        <v>293949.52317707875</v>
      </c>
      <c r="U286" s="225">
        <f t="shared" si="54"/>
        <v>52015.928821554851</v>
      </c>
      <c r="V286" s="225">
        <f t="shared" si="54"/>
        <v>2110.0778274065929</v>
      </c>
      <c r="W286" s="225">
        <f t="shared" si="54"/>
        <v>7829.8577331542983</v>
      </c>
      <c r="X286" s="225">
        <f t="shared" si="54"/>
        <v>509826.94096582878</v>
      </c>
      <c r="Y286" s="225">
        <f t="shared" si="50"/>
        <v>10927724.686906517</v>
      </c>
      <c r="Z286" s="221"/>
      <c r="AA286" s="225">
        <f t="shared" si="60"/>
        <v>0</v>
      </c>
      <c r="AB286" s="221"/>
      <c r="AC286" s="223">
        <f t="shared" si="53"/>
        <v>0.56779814761697733</v>
      </c>
      <c r="AD286" s="223">
        <f t="shared" si="53"/>
        <v>0.43220185238302267</v>
      </c>
      <c r="AG286" s="23"/>
      <c r="AH286" s="17"/>
      <c r="AM286" s="16"/>
      <c r="AN286" s="235"/>
    </row>
    <row r="287" spans="1:41" x14ac:dyDescent="0.25">
      <c r="A287" s="236">
        <v>2030</v>
      </c>
      <c r="B287" s="237">
        <v>6</v>
      </c>
      <c r="C287" s="240">
        <v>7112190.9414326372</v>
      </c>
      <c r="D287" s="240">
        <v>5044574.5921236752</v>
      </c>
      <c r="E287" s="241">
        <v>294846.93448437902</v>
      </c>
      <c r="F287" s="240">
        <v>48488.757420964917</v>
      </c>
      <c r="G287" s="242">
        <v>1982.3893729447921</v>
      </c>
      <c r="H287" s="242">
        <v>7716.2179412841779</v>
      </c>
      <c r="I287" s="240">
        <v>525650.96672781685</v>
      </c>
      <c r="J287" s="240">
        <f t="shared" si="55"/>
        <v>13035450.799503703</v>
      </c>
      <c r="K287" s="221">
        <f t="shared" si="56"/>
        <v>12156765.533556312</v>
      </c>
      <c r="L287" s="221">
        <v>11889886.917528328</v>
      </c>
      <c r="M287" s="225">
        <f t="shared" si="59"/>
        <v>1145563.8819753751</v>
      </c>
      <c r="N287" s="221">
        <v>12717217.189778155</v>
      </c>
      <c r="O287" s="23"/>
      <c r="P287" s="222">
        <f t="shared" si="57"/>
        <v>2030</v>
      </c>
      <c r="Q287" s="222">
        <f t="shared" si="57"/>
        <v>6</v>
      </c>
      <c r="R287" s="221">
        <f t="shared" si="58"/>
        <v>6441990.5462923162</v>
      </c>
      <c r="S287" s="221">
        <f t="shared" si="58"/>
        <v>4569211.105288621</v>
      </c>
      <c r="T287" s="225">
        <f t="shared" si="54"/>
        <v>294846.93448437902</v>
      </c>
      <c r="U287" s="225">
        <f t="shared" si="54"/>
        <v>48488.757420964917</v>
      </c>
      <c r="V287" s="225">
        <f t="shared" si="54"/>
        <v>1982.3893729447921</v>
      </c>
      <c r="W287" s="225">
        <f t="shared" si="54"/>
        <v>7716.2179412841779</v>
      </c>
      <c r="X287" s="225">
        <f t="shared" si="54"/>
        <v>525650.96672781685</v>
      </c>
      <c r="Y287" s="225">
        <f t="shared" si="50"/>
        <v>11889886.917528328</v>
      </c>
      <c r="Z287" s="221"/>
      <c r="AA287" s="225">
        <f t="shared" si="60"/>
        <v>0</v>
      </c>
      <c r="AB287" s="221"/>
      <c r="AC287" s="223">
        <f t="shared" si="53"/>
        <v>0.58503973954263255</v>
      </c>
      <c r="AD287" s="223">
        <f t="shared" si="53"/>
        <v>0.41496026045736745</v>
      </c>
      <c r="AG287" s="23"/>
      <c r="AH287" s="17"/>
      <c r="AM287" s="16"/>
      <c r="AN287" s="235"/>
    </row>
    <row r="288" spans="1:41" x14ac:dyDescent="0.25">
      <c r="A288" s="236">
        <v>2030</v>
      </c>
      <c r="B288" s="237">
        <v>7</v>
      </c>
      <c r="C288" s="240">
        <v>7760736.022232946</v>
      </c>
      <c r="D288" s="240">
        <v>5260209.3542740056</v>
      </c>
      <c r="E288" s="241">
        <v>295500.97873387294</v>
      </c>
      <c r="F288" s="240">
        <v>50353.739316380896</v>
      </c>
      <c r="G288" s="242">
        <v>1886.8401721324794</v>
      </c>
      <c r="H288" s="242">
        <v>8106.5689054119384</v>
      </c>
      <c r="I288" s="240">
        <v>547621.87373927585</v>
      </c>
      <c r="J288" s="240">
        <f t="shared" si="55"/>
        <v>13924415.377374025</v>
      </c>
      <c r="K288" s="221">
        <f t="shared" si="56"/>
        <v>13020945.376506951</v>
      </c>
      <c r="L288" s="221">
        <v>12574635.368755333</v>
      </c>
      <c r="M288" s="225">
        <f t="shared" si="59"/>
        <v>1349780.0086186919</v>
      </c>
      <c r="N288" s="221">
        <v>13503033.675096042</v>
      </c>
      <c r="O288" s="23"/>
      <c r="P288" s="222">
        <f t="shared" si="57"/>
        <v>2030</v>
      </c>
      <c r="Q288" s="222">
        <f t="shared" si="57"/>
        <v>7</v>
      </c>
      <c r="R288" s="221">
        <f t="shared" si="58"/>
        <v>6956240.9543189816</v>
      </c>
      <c r="S288" s="221">
        <f t="shared" si="58"/>
        <v>4714924.4135692781</v>
      </c>
      <c r="T288" s="225">
        <f t="shared" si="54"/>
        <v>295500.97873387294</v>
      </c>
      <c r="U288" s="225">
        <f t="shared" si="54"/>
        <v>50353.739316380896</v>
      </c>
      <c r="V288" s="225">
        <f t="shared" si="54"/>
        <v>1886.8401721324794</v>
      </c>
      <c r="W288" s="225">
        <f t="shared" si="54"/>
        <v>8106.5689054119384</v>
      </c>
      <c r="X288" s="225">
        <f t="shared" si="54"/>
        <v>547621.87373927585</v>
      </c>
      <c r="Y288" s="225">
        <f t="shared" si="50"/>
        <v>12574635.368755335</v>
      </c>
      <c r="Z288" s="221"/>
      <c r="AA288" s="225">
        <f t="shared" si="60"/>
        <v>0</v>
      </c>
      <c r="AB288" s="221"/>
      <c r="AC288" s="223">
        <f t="shared" si="53"/>
        <v>0.59601939781079638</v>
      </c>
      <c r="AD288" s="223">
        <f t="shared" si="53"/>
        <v>0.40398060218920367</v>
      </c>
      <c r="AG288" s="23"/>
      <c r="AH288" s="17"/>
      <c r="AM288" s="16"/>
      <c r="AN288" s="235"/>
    </row>
    <row r="289" spans="1:41" x14ac:dyDescent="0.25">
      <c r="A289" s="236">
        <v>2030</v>
      </c>
      <c r="B289" s="237">
        <v>8</v>
      </c>
      <c r="C289" s="240">
        <v>8075008.073052424</v>
      </c>
      <c r="D289" s="240">
        <v>5366314.2148631588</v>
      </c>
      <c r="E289" s="241">
        <v>295585.37028227124</v>
      </c>
      <c r="F289" s="240">
        <v>58786.806422301939</v>
      </c>
      <c r="G289" s="242">
        <v>1871.5689614260416</v>
      </c>
      <c r="H289" s="242">
        <v>8149.9046776698196</v>
      </c>
      <c r="I289" s="240">
        <v>529459.5028734681</v>
      </c>
      <c r="J289" s="240">
        <f t="shared" si="55"/>
        <v>14335175.441132722</v>
      </c>
      <c r="K289" s="221">
        <f t="shared" si="56"/>
        <v>13441322.287915584</v>
      </c>
      <c r="L289" s="221">
        <v>12738097.49359256</v>
      </c>
      <c r="M289" s="225">
        <f t="shared" si="59"/>
        <v>1597077.9475401621</v>
      </c>
      <c r="N289" s="221">
        <v>13738781.07557871</v>
      </c>
      <c r="O289" s="23"/>
      <c r="P289" s="222">
        <f t="shared" si="57"/>
        <v>2030</v>
      </c>
      <c r="Q289" s="222">
        <f t="shared" si="57"/>
        <v>8</v>
      </c>
      <c r="R289" s="221">
        <f t="shared" si="58"/>
        <v>7115547.6090119686</v>
      </c>
      <c r="S289" s="221">
        <f t="shared" si="58"/>
        <v>4728696.731363452</v>
      </c>
      <c r="T289" s="225">
        <f t="shared" si="54"/>
        <v>295585.37028227124</v>
      </c>
      <c r="U289" s="225">
        <f t="shared" si="54"/>
        <v>58786.806422301939</v>
      </c>
      <c r="V289" s="225">
        <f t="shared" si="54"/>
        <v>1871.5689614260416</v>
      </c>
      <c r="W289" s="225">
        <f t="shared" si="54"/>
        <v>8149.9046776698196</v>
      </c>
      <c r="X289" s="225">
        <f t="shared" si="54"/>
        <v>529459.5028734681</v>
      </c>
      <c r="Y289" s="225">
        <f t="shared" si="50"/>
        <v>12738097.493592558</v>
      </c>
      <c r="Z289" s="221"/>
      <c r="AA289" s="225">
        <f t="shared" si="60"/>
        <v>0</v>
      </c>
      <c r="AB289" s="221"/>
      <c r="AC289" s="223">
        <f t="shared" si="53"/>
        <v>0.60075994757690299</v>
      </c>
      <c r="AD289" s="223">
        <f t="shared" si="53"/>
        <v>0.3992400524230969</v>
      </c>
      <c r="AG289" s="23"/>
      <c r="AH289" s="17"/>
      <c r="AM289" s="16"/>
      <c r="AN289" s="235"/>
    </row>
    <row r="290" spans="1:41" x14ac:dyDescent="0.25">
      <c r="A290" s="236">
        <v>2030</v>
      </c>
      <c r="B290" s="237">
        <v>9</v>
      </c>
      <c r="C290" s="240">
        <v>7838550.3328883694</v>
      </c>
      <c r="D290" s="240">
        <v>5291995.8898288645</v>
      </c>
      <c r="E290" s="241">
        <v>294915.7043849146</v>
      </c>
      <c r="F290" s="240">
        <v>51472.299160489172</v>
      </c>
      <c r="G290" s="242">
        <v>2024.69301427645</v>
      </c>
      <c r="H290" s="242">
        <v>8087.4709668966452</v>
      </c>
      <c r="I290" s="240">
        <v>559698.81184290571</v>
      </c>
      <c r="J290" s="240">
        <f t="shared" si="55"/>
        <v>14046745.202086717</v>
      </c>
      <c r="K290" s="221">
        <f t="shared" si="56"/>
        <v>13130546.222717233</v>
      </c>
      <c r="L290" s="221">
        <v>12472556.783110861</v>
      </c>
      <c r="M290" s="225">
        <f t="shared" si="59"/>
        <v>1574188.4189758562</v>
      </c>
      <c r="N290" s="221">
        <v>12680462.188126246</v>
      </c>
      <c r="O290" s="23"/>
      <c r="P290" s="222">
        <f t="shared" si="57"/>
        <v>2030</v>
      </c>
      <c r="Q290" s="222">
        <f t="shared" si="57"/>
        <v>9</v>
      </c>
      <c r="R290" s="221">
        <f t="shared" si="58"/>
        <v>6898806.0948121324</v>
      </c>
      <c r="S290" s="221">
        <f t="shared" si="58"/>
        <v>4657551.7089292444</v>
      </c>
      <c r="T290" s="225">
        <f t="shared" si="54"/>
        <v>294915.7043849146</v>
      </c>
      <c r="U290" s="225">
        <f t="shared" si="54"/>
        <v>51472.299160489172</v>
      </c>
      <c r="V290" s="225">
        <f t="shared" si="54"/>
        <v>2024.69301427645</v>
      </c>
      <c r="W290" s="225">
        <f t="shared" si="54"/>
        <v>8087.4709668966452</v>
      </c>
      <c r="X290" s="225">
        <f t="shared" si="54"/>
        <v>559698.81184290571</v>
      </c>
      <c r="Y290" s="225">
        <f t="shared" si="50"/>
        <v>12472556.783110861</v>
      </c>
      <c r="Z290" s="221"/>
      <c r="AA290" s="225">
        <f t="shared" si="60"/>
        <v>0</v>
      </c>
      <c r="AB290" s="221"/>
      <c r="AC290" s="223">
        <f t="shared" si="53"/>
        <v>0.59697062101855658</v>
      </c>
      <c r="AD290" s="223">
        <f t="shared" si="53"/>
        <v>0.40302937898144348</v>
      </c>
      <c r="AG290" s="23"/>
      <c r="AH290" s="17"/>
      <c r="AM290" s="16"/>
      <c r="AN290" s="235"/>
    </row>
    <row r="291" spans="1:41" x14ac:dyDescent="0.25">
      <c r="A291" s="236">
        <v>2030</v>
      </c>
      <c r="B291" s="237">
        <v>10</v>
      </c>
      <c r="C291" s="240">
        <v>7132598.1859417818</v>
      </c>
      <c r="D291" s="240">
        <v>5062883.0956545938</v>
      </c>
      <c r="E291" s="241">
        <v>293888.77277158538</v>
      </c>
      <c r="F291" s="240">
        <v>47859.85075700633</v>
      </c>
      <c r="G291" s="242">
        <v>1935.6696074444474</v>
      </c>
      <c r="H291" s="242">
        <v>8009.1146080545277</v>
      </c>
      <c r="I291" s="240">
        <v>538743.8782321359</v>
      </c>
      <c r="J291" s="240">
        <f t="shared" si="55"/>
        <v>13085918.567572603</v>
      </c>
      <c r="K291" s="221">
        <f t="shared" si="56"/>
        <v>12195481.281596376</v>
      </c>
      <c r="L291" s="221">
        <v>11547143.987906929</v>
      </c>
      <c r="M291" s="225">
        <f t="shared" si="59"/>
        <v>1538774.5796656739</v>
      </c>
      <c r="N291" s="221">
        <v>11918268.827263057</v>
      </c>
      <c r="O291" s="23"/>
      <c r="P291" s="222">
        <f t="shared" si="57"/>
        <v>2030</v>
      </c>
      <c r="Q291" s="222">
        <f t="shared" si="57"/>
        <v>10</v>
      </c>
      <c r="R291" s="221">
        <f t="shared" si="58"/>
        <v>6232636.9197915671</v>
      </c>
      <c r="S291" s="221">
        <f t="shared" si="58"/>
        <v>4424069.7821391346</v>
      </c>
      <c r="T291" s="225">
        <f t="shared" si="54"/>
        <v>293888.77277158538</v>
      </c>
      <c r="U291" s="225">
        <f t="shared" si="54"/>
        <v>47859.85075700633</v>
      </c>
      <c r="V291" s="225">
        <f t="shared" si="54"/>
        <v>1935.6696074444474</v>
      </c>
      <c r="W291" s="225">
        <f t="shared" si="54"/>
        <v>8009.1146080545277</v>
      </c>
      <c r="X291" s="225">
        <f t="shared" si="54"/>
        <v>538743.8782321359</v>
      </c>
      <c r="Y291" s="225">
        <f t="shared" si="50"/>
        <v>11547143.987906929</v>
      </c>
      <c r="Z291" s="221"/>
      <c r="AA291" s="225">
        <f t="shared" si="60"/>
        <v>0</v>
      </c>
      <c r="AB291" s="221"/>
      <c r="AC291" s="223">
        <f t="shared" si="53"/>
        <v>0.58485581841737144</v>
      </c>
      <c r="AD291" s="223">
        <f t="shared" si="53"/>
        <v>0.41514418158262861</v>
      </c>
      <c r="AG291" s="23"/>
      <c r="AH291" s="17"/>
      <c r="AM291" s="16"/>
      <c r="AN291" s="235"/>
    </row>
    <row r="292" spans="1:41" x14ac:dyDescent="0.25">
      <c r="A292" s="236">
        <v>2030</v>
      </c>
      <c r="B292" s="237">
        <v>11</v>
      </c>
      <c r="C292" s="240">
        <v>6034407.4679360278</v>
      </c>
      <c r="D292" s="240">
        <v>4709039.543804544</v>
      </c>
      <c r="E292" s="241">
        <v>292353.86507801677</v>
      </c>
      <c r="F292" s="240">
        <v>47224.657864499233</v>
      </c>
      <c r="G292" s="242">
        <v>1888.5233848324317</v>
      </c>
      <c r="H292" s="242">
        <v>7267.3002587890633</v>
      </c>
      <c r="I292" s="240">
        <v>493495.92131265905</v>
      </c>
      <c r="J292" s="240">
        <f t="shared" si="55"/>
        <v>11585677.279639371</v>
      </c>
      <c r="K292" s="221">
        <f t="shared" si="56"/>
        <v>10743447.011740573</v>
      </c>
      <c r="L292" s="221">
        <v>10159942.268996328</v>
      </c>
      <c r="M292" s="225">
        <f t="shared" si="59"/>
        <v>1425735.0106430426</v>
      </c>
      <c r="N292" s="221">
        <v>10032237.450031474</v>
      </c>
      <c r="O292" s="23"/>
      <c r="P292" s="222">
        <f t="shared" si="57"/>
        <v>2030</v>
      </c>
      <c r="Q292" s="222">
        <f t="shared" si="57"/>
        <v>11</v>
      </c>
      <c r="R292" s="221">
        <f t="shared" si="58"/>
        <v>5233596.8913938571</v>
      </c>
      <c r="S292" s="221">
        <f t="shared" si="58"/>
        <v>4084115.1097036721</v>
      </c>
      <c r="T292" s="225">
        <f t="shared" si="54"/>
        <v>292353.86507801677</v>
      </c>
      <c r="U292" s="225">
        <f t="shared" si="54"/>
        <v>47224.657864499233</v>
      </c>
      <c r="V292" s="225">
        <f t="shared" si="54"/>
        <v>1888.5233848324317</v>
      </c>
      <c r="W292" s="225">
        <f t="shared" si="54"/>
        <v>7267.3002587890633</v>
      </c>
      <c r="X292" s="225">
        <f t="shared" si="54"/>
        <v>493495.92131265905</v>
      </c>
      <c r="Y292" s="225">
        <f t="shared" si="50"/>
        <v>10159942.268996328</v>
      </c>
      <c r="Z292" s="221"/>
      <c r="AA292" s="225">
        <f t="shared" si="60"/>
        <v>0</v>
      </c>
      <c r="AB292" s="221"/>
      <c r="AC292" s="223">
        <f t="shared" si="53"/>
        <v>0.56168262023739235</v>
      </c>
      <c r="AD292" s="223">
        <f t="shared" si="53"/>
        <v>0.43831737976260754</v>
      </c>
      <c r="AG292" s="23"/>
      <c r="AH292" s="17"/>
      <c r="AM292" s="16"/>
      <c r="AN292" s="235"/>
    </row>
    <row r="293" spans="1:41" x14ac:dyDescent="0.25">
      <c r="A293" s="236">
        <v>2030</v>
      </c>
      <c r="B293" s="237">
        <v>12</v>
      </c>
      <c r="C293" s="240">
        <v>5504502.7536155125</v>
      </c>
      <c r="D293" s="240">
        <v>4490928.5137394378</v>
      </c>
      <c r="E293" s="241">
        <v>292072.55626900226</v>
      </c>
      <c r="F293" s="240">
        <v>54802.389312461106</v>
      </c>
      <c r="G293" s="242">
        <v>1794.2151725564454</v>
      </c>
      <c r="H293" s="242">
        <v>6923.5827423095707</v>
      </c>
      <c r="I293" s="240">
        <v>442301.2733488261</v>
      </c>
      <c r="J293" s="240">
        <f t="shared" si="55"/>
        <v>10793325.284200108</v>
      </c>
      <c r="K293" s="221">
        <f t="shared" si="56"/>
        <v>9995431.2673549503</v>
      </c>
      <c r="L293" s="221">
        <v>10031590.770706881</v>
      </c>
      <c r="M293" s="225">
        <f t="shared" si="59"/>
        <v>761734.51349322684</v>
      </c>
      <c r="N293" s="221">
        <v>10322619.529188655</v>
      </c>
      <c r="O293" s="23"/>
      <c r="P293" s="222">
        <f t="shared" si="57"/>
        <v>2030</v>
      </c>
      <c r="Q293" s="222">
        <f t="shared" si="57"/>
        <v>12</v>
      </c>
      <c r="R293" s="221">
        <f t="shared" si="58"/>
        <v>5085014.1277728574</v>
      </c>
      <c r="S293" s="221">
        <f t="shared" si="58"/>
        <v>4148682.6260888665</v>
      </c>
      <c r="T293" s="225">
        <f t="shared" si="54"/>
        <v>292072.55626900226</v>
      </c>
      <c r="U293" s="225">
        <f t="shared" si="54"/>
        <v>54802.389312461106</v>
      </c>
      <c r="V293" s="225">
        <f t="shared" si="54"/>
        <v>1794.2151725564454</v>
      </c>
      <c r="W293" s="225">
        <f t="shared" si="54"/>
        <v>6923.5827423095707</v>
      </c>
      <c r="X293" s="225">
        <f t="shared" si="54"/>
        <v>442301.2733488261</v>
      </c>
      <c r="Y293" s="225">
        <f t="shared" si="50"/>
        <v>10031590.770706881</v>
      </c>
      <c r="Z293" s="221"/>
      <c r="AA293" s="225">
        <f t="shared" si="60"/>
        <v>0</v>
      </c>
      <c r="AB293" s="221"/>
      <c r="AC293" s="223">
        <f t="shared" si="53"/>
        <v>0.55070187632555712</v>
      </c>
      <c r="AD293" s="223">
        <f t="shared" si="53"/>
        <v>0.44929812367444288</v>
      </c>
      <c r="AG293" s="23"/>
      <c r="AH293" s="17"/>
      <c r="AI293" s="17"/>
      <c r="AM293" s="16"/>
      <c r="AN293" s="235"/>
      <c r="AO293" s="235"/>
    </row>
    <row r="294" spans="1:41" x14ac:dyDescent="0.25">
      <c r="A294" s="236">
        <v>2031</v>
      </c>
      <c r="B294" s="237">
        <v>1</v>
      </c>
      <c r="C294" s="240">
        <v>5753082.2867002087</v>
      </c>
      <c r="D294" s="240">
        <v>4360448.3880021106</v>
      </c>
      <c r="E294" s="241">
        <v>292718.99506067508</v>
      </c>
      <c r="F294" s="240">
        <v>54833.952741869813</v>
      </c>
      <c r="G294" s="242">
        <v>1622.5125405275937</v>
      </c>
      <c r="H294" s="242">
        <v>7733.1326835632308</v>
      </c>
      <c r="I294" s="240">
        <v>420496.19566582353</v>
      </c>
      <c r="J294" s="240">
        <f t="shared" si="55"/>
        <v>10890935.46339478</v>
      </c>
      <c r="K294" s="221">
        <f t="shared" si="56"/>
        <v>10113530.67470232</v>
      </c>
      <c r="L294" s="221">
        <v>10595086.904904502</v>
      </c>
      <c r="M294" s="225">
        <f t="shared" si="59"/>
        <v>295848.5584902782</v>
      </c>
      <c r="N294" s="221">
        <v>10456551.481554952</v>
      </c>
      <c r="O294" s="23"/>
      <c r="P294" s="222">
        <f t="shared" si="57"/>
        <v>2031</v>
      </c>
      <c r="Q294" s="222">
        <f t="shared" si="57"/>
        <v>1</v>
      </c>
      <c r="R294" s="221">
        <f t="shared" si="58"/>
        <v>5584788.8236019416</v>
      </c>
      <c r="S294" s="221">
        <f t="shared" si="58"/>
        <v>4232893.2926100995</v>
      </c>
      <c r="T294" s="225">
        <f t="shared" si="54"/>
        <v>292718.99506067508</v>
      </c>
      <c r="U294" s="225">
        <f t="shared" si="54"/>
        <v>54833.952741869813</v>
      </c>
      <c r="V294" s="225">
        <f t="shared" si="54"/>
        <v>1622.5125405275937</v>
      </c>
      <c r="W294" s="225">
        <f t="shared" si="54"/>
        <v>7733.1326835632308</v>
      </c>
      <c r="X294" s="225">
        <f t="shared" si="54"/>
        <v>420496.19566582353</v>
      </c>
      <c r="Y294" s="225">
        <f t="shared" ref="Y294:Y357" si="61">SUM(R294:X294)</f>
        <v>10595086.9049045</v>
      </c>
      <c r="Z294" s="221"/>
      <c r="AA294" s="225">
        <f t="shared" si="60"/>
        <v>0</v>
      </c>
      <c r="AB294" s="221"/>
      <c r="AC294" s="223">
        <f t="shared" si="53"/>
        <v>0.5688500358327675</v>
      </c>
      <c r="AD294" s="223">
        <f t="shared" si="53"/>
        <v>0.43114996416723234</v>
      </c>
      <c r="AG294" s="23"/>
      <c r="AH294" s="17"/>
      <c r="AM294" s="16"/>
      <c r="AN294" s="235"/>
    </row>
    <row r="295" spans="1:41" x14ac:dyDescent="0.25">
      <c r="A295" s="236">
        <v>2031</v>
      </c>
      <c r="B295" s="237">
        <v>2</v>
      </c>
      <c r="C295" s="240">
        <v>5684266.1354098497</v>
      </c>
      <c r="D295" s="240">
        <v>4345870.8886725735</v>
      </c>
      <c r="E295" s="241">
        <v>292000.11808269244</v>
      </c>
      <c r="F295" s="240">
        <v>50685.000396200325</v>
      </c>
      <c r="G295" s="242">
        <v>1682.6192999541383</v>
      </c>
      <c r="H295" s="242">
        <v>7054.2487129211422</v>
      </c>
      <c r="I295" s="240">
        <v>417304.54018214764</v>
      </c>
      <c r="J295" s="240">
        <f t="shared" si="55"/>
        <v>10798863.550756337</v>
      </c>
      <c r="K295" s="221">
        <f t="shared" si="56"/>
        <v>10030137.024082422</v>
      </c>
      <c r="L295" s="221">
        <v>9535690.128642451</v>
      </c>
      <c r="M295" s="225">
        <f t="shared" si="59"/>
        <v>1263173.4221138861</v>
      </c>
      <c r="N295" s="221">
        <v>9442529.2719444484</v>
      </c>
      <c r="O295" s="23"/>
      <c r="P295" s="222">
        <f t="shared" si="57"/>
        <v>2031</v>
      </c>
      <c r="Q295" s="222">
        <f t="shared" si="57"/>
        <v>2</v>
      </c>
      <c r="R295" s="221">
        <f t="shared" si="58"/>
        <v>4968402.1457921611</v>
      </c>
      <c r="S295" s="221">
        <f t="shared" si="58"/>
        <v>3798561.456176376</v>
      </c>
      <c r="T295" s="225">
        <f t="shared" si="54"/>
        <v>292000.11808269244</v>
      </c>
      <c r="U295" s="225">
        <f t="shared" si="54"/>
        <v>50685.000396200325</v>
      </c>
      <c r="V295" s="225">
        <f t="shared" si="54"/>
        <v>1682.6192999541383</v>
      </c>
      <c r="W295" s="225">
        <f t="shared" si="54"/>
        <v>7054.2487129211422</v>
      </c>
      <c r="X295" s="225">
        <f t="shared" si="54"/>
        <v>417304.54018214764</v>
      </c>
      <c r="Y295" s="225">
        <f t="shared" si="61"/>
        <v>9535690.1286424529</v>
      </c>
      <c r="Z295" s="221"/>
      <c r="AA295" s="225">
        <f t="shared" si="60"/>
        <v>0</v>
      </c>
      <c r="AB295" s="221"/>
      <c r="AC295" s="223">
        <f t="shared" si="53"/>
        <v>0.56671869205394609</v>
      </c>
      <c r="AD295" s="223">
        <f t="shared" si="53"/>
        <v>0.43328130794605396</v>
      </c>
      <c r="AG295" s="23"/>
      <c r="AH295" s="17"/>
      <c r="AM295" s="16"/>
      <c r="AN295" s="235"/>
    </row>
    <row r="296" spans="1:41" x14ac:dyDescent="0.25">
      <c r="A296" s="236">
        <v>2031</v>
      </c>
      <c r="B296" s="237">
        <v>3</v>
      </c>
      <c r="C296" s="240">
        <v>5550306.7119966513</v>
      </c>
      <c r="D296" s="240">
        <v>4419137.9618090494</v>
      </c>
      <c r="E296" s="241">
        <v>292366.49503554363</v>
      </c>
      <c r="F296" s="240">
        <v>50735.038801075221</v>
      </c>
      <c r="G296" s="242">
        <v>1892.3842044336823</v>
      </c>
      <c r="H296" s="242">
        <v>6640.4342163085939</v>
      </c>
      <c r="I296" s="240">
        <v>403336.58700336656</v>
      </c>
      <c r="J296" s="240">
        <f t="shared" si="55"/>
        <v>10724415.613066431</v>
      </c>
      <c r="K296" s="221">
        <f t="shared" si="56"/>
        <v>9969444.6738057006</v>
      </c>
      <c r="L296" s="221">
        <v>9550859.2674833369</v>
      </c>
      <c r="M296" s="225">
        <f t="shared" si="59"/>
        <v>1173556.3455830943</v>
      </c>
      <c r="N296" s="221">
        <v>10615454.772439297</v>
      </c>
      <c r="O296" s="23"/>
      <c r="P296" s="222">
        <f t="shared" si="57"/>
        <v>2031</v>
      </c>
      <c r="Q296" s="222">
        <f t="shared" si="57"/>
        <v>3</v>
      </c>
      <c r="R296" s="221">
        <f t="shared" si="58"/>
        <v>4896950.5948891137</v>
      </c>
      <c r="S296" s="221">
        <f t="shared" si="58"/>
        <v>3898937.7333334922</v>
      </c>
      <c r="T296" s="225">
        <f t="shared" si="54"/>
        <v>292366.49503554363</v>
      </c>
      <c r="U296" s="225">
        <f t="shared" si="54"/>
        <v>50735.038801075221</v>
      </c>
      <c r="V296" s="225">
        <f t="shared" si="54"/>
        <v>1892.3842044336823</v>
      </c>
      <c r="W296" s="225">
        <f t="shared" si="54"/>
        <v>6640.4342163085939</v>
      </c>
      <c r="X296" s="225">
        <f t="shared" si="54"/>
        <v>403336.58700336656</v>
      </c>
      <c r="Y296" s="225">
        <f t="shared" si="61"/>
        <v>9550859.2674833369</v>
      </c>
      <c r="Z296" s="221"/>
      <c r="AA296" s="225">
        <f t="shared" si="60"/>
        <v>0</v>
      </c>
      <c r="AB296" s="221"/>
      <c r="AC296" s="223">
        <f t="shared" si="53"/>
        <v>0.55673178332388462</v>
      </c>
      <c r="AD296" s="223">
        <f t="shared" si="53"/>
        <v>0.44326821667611532</v>
      </c>
      <c r="AG296" s="23"/>
      <c r="AH296" s="17"/>
      <c r="AM296" s="16"/>
      <c r="AN296" s="235"/>
    </row>
    <row r="297" spans="1:41" x14ac:dyDescent="0.25">
      <c r="A297" s="236">
        <v>2031</v>
      </c>
      <c r="B297" s="237">
        <v>4</v>
      </c>
      <c r="C297" s="240">
        <v>5732428.941594624</v>
      </c>
      <c r="D297" s="240">
        <v>4569141.3829414956</v>
      </c>
      <c r="E297" s="241">
        <v>292957.11659988423</v>
      </c>
      <c r="F297" s="240">
        <v>53148.189599444064</v>
      </c>
      <c r="G297" s="242">
        <v>1871.8861375253725</v>
      </c>
      <c r="H297" s="242">
        <v>7712.370339202882</v>
      </c>
      <c r="I297" s="240">
        <v>475862.65445309639</v>
      </c>
      <c r="J297" s="240">
        <f t="shared" si="55"/>
        <v>11133122.541665271</v>
      </c>
      <c r="K297" s="221">
        <f t="shared" si="56"/>
        <v>10301570.324536119</v>
      </c>
      <c r="L297" s="221">
        <v>9874126.3230118211</v>
      </c>
      <c r="M297" s="225">
        <f t="shared" si="59"/>
        <v>1258996.2186534498</v>
      </c>
      <c r="N297" s="221">
        <v>10924210.770590665</v>
      </c>
      <c r="O297" s="23"/>
      <c r="P297" s="222">
        <f t="shared" si="57"/>
        <v>2031</v>
      </c>
      <c r="Q297" s="222">
        <f t="shared" si="57"/>
        <v>4</v>
      </c>
      <c r="R297" s="221">
        <f t="shared" si="58"/>
        <v>5031845.8136051334</v>
      </c>
      <c r="S297" s="221">
        <f t="shared" si="58"/>
        <v>4010728.2922775368</v>
      </c>
      <c r="T297" s="225">
        <f t="shared" si="54"/>
        <v>292957.11659988423</v>
      </c>
      <c r="U297" s="225">
        <f t="shared" si="54"/>
        <v>53148.189599444064</v>
      </c>
      <c r="V297" s="225">
        <f t="shared" si="54"/>
        <v>1871.8861375253725</v>
      </c>
      <c r="W297" s="225">
        <f t="shared" si="54"/>
        <v>7712.370339202882</v>
      </c>
      <c r="X297" s="225">
        <f t="shared" si="54"/>
        <v>475862.65445309639</v>
      </c>
      <c r="Y297" s="225">
        <f t="shared" si="61"/>
        <v>9874126.323011823</v>
      </c>
      <c r="Z297" s="221"/>
      <c r="AA297" s="225">
        <f t="shared" si="60"/>
        <v>0</v>
      </c>
      <c r="AB297" s="221"/>
      <c r="AC297" s="223">
        <f t="shared" si="53"/>
        <v>0.55646166176638279</v>
      </c>
      <c r="AD297" s="223">
        <f t="shared" si="53"/>
        <v>0.44353833823361727</v>
      </c>
      <c r="AG297" s="23"/>
      <c r="AH297" s="17"/>
      <c r="AM297" s="16"/>
      <c r="AN297" s="235"/>
    </row>
    <row r="298" spans="1:41" x14ac:dyDescent="0.25">
      <c r="A298" s="236">
        <v>2031</v>
      </c>
      <c r="B298" s="237">
        <v>5</v>
      </c>
      <c r="C298" s="240">
        <v>6363829.3000030303</v>
      </c>
      <c r="D298" s="240">
        <v>4822782.0709782587</v>
      </c>
      <c r="E298" s="241">
        <v>294117.56593846413</v>
      </c>
      <c r="F298" s="240">
        <v>52810.320025354864</v>
      </c>
      <c r="G298" s="242">
        <v>2107.2968015882079</v>
      </c>
      <c r="H298" s="242">
        <v>7829.8461334228523</v>
      </c>
      <c r="I298" s="240">
        <v>517270.19777560374</v>
      </c>
      <c r="J298" s="240">
        <f t="shared" si="55"/>
        <v>12060746.597655721</v>
      </c>
      <c r="K298" s="221">
        <f t="shared" si="56"/>
        <v>11186611.370981289</v>
      </c>
      <c r="L298" s="221">
        <v>11094693.898276251</v>
      </c>
      <c r="M298" s="225">
        <f t="shared" si="59"/>
        <v>966052.6993794702</v>
      </c>
      <c r="N298" s="221">
        <v>12358461.837558741</v>
      </c>
      <c r="O298" s="23"/>
      <c r="P298" s="222">
        <f t="shared" si="57"/>
        <v>2031</v>
      </c>
      <c r="Q298" s="222">
        <f t="shared" si="57"/>
        <v>5</v>
      </c>
      <c r="R298" s="221">
        <f t="shared" si="58"/>
        <v>5814262.1192206694</v>
      </c>
      <c r="S298" s="221">
        <f t="shared" si="58"/>
        <v>4406296.5523811495</v>
      </c>
      <c r="T298" s="225">
        <f t="shared" si="54"/>
        <v>294117.56593846413</v>
      </c>
      <c r="U298" s="225">
        <f t="shared" si="54"/>
        <v>52810.320025354864</v>
      </c>
      <c r="V298" s="225">
        <f t="shared" si="54"/>
        <v>2107.2968015882079</v>
      </c>
      <c r="W298" s="225">
        <f t="shared" si="54"/>
        <v>7829.8461334228523</v>
      </c>
      <c r="X298" s="225">
        <f t="shared" si="54"/>
        <v>517270.19777560374</v>
      </c>
      <c r="Y298" s="225">
        <f t="shared" si="61"/>
        <v>11094693.898276251</v>
      </c>
      <c r="Z298" s="221"/>
      <c r="AA298" s="225">
        <f t="shared" si="60"/>
        <v>0</v>
      </c>
      <c r="AB298" s="221"/>
      <c r="AC298" s="223">
        <f t="shared" si="53"/>
        <v>0.56887909027671846</v>
      </c>
      <c r="AD298" s="223">
        <f t="shared" si="53"/>
        <v>0.43112090972328149</v>
      </c>
      <c r="AG298" s="23"/>
      <c r="AH298" s="17"/>
      <c r="AM298" s="16"/>
      <c r="AN298" s="235"/>
    </row>
    <row r="299" spans="1:41" x14ac:dyDescent="0.25">
      <c r="A299" s="236">
        <v>2031</v>
      </c>
      <c r="B299" s="237">
        <v>6</v>
      </c>
      <c r="C299" s="240">
        <v>7235309.8383418908</v>
      </c>
      <c r="D299" s="240">
        <v>5111354.4411684442</v>
      </c>
      <c r="E299" s="241">
        <v>295024.9571613174</v>
      </c>
      <c r="F299" s="240">
        <v>49227.874314927882</v>
      </c>
      <c r="G299" s="242">
        <v>1979.7456676651495</v>
      </c>
      <c r="H299" s="242">
        <v>7716.2160293579082</v>
      </c>
      <c r="I299" s="240">
        <v>533304.69164000184</v>
      </c>
      <c r="J299" s="240">
        <f t="shared" si="55"/>
        <v>13233917.764323603</v>
      </c>
      <c r="K299" s="221">
        <f t="shared" si="56"/>
        <v>12346664.279510334</v>
      </c>
      <c r="L299" s="221">
        <v>12069012.85582971</v>
      </c>
      <c r="M299" s="225">
        <f t="shared" si="59"/>
        <v>1164904.9084938932</v>
      </c>
      <c r="N299" s="221">
        <v>12908220.188092114</v>
      </c>
      <c r="O299" s="23"/>
      <c r="P299" s="222">
        <f t="shared" si="57"/>
        <v>2031</v>
      </c>
      <c r="Q299" s="222">
        <f t="shared" si="57"/>
        <v>6</v>
      </c>
      <c r="R299" s="221">
        <f t="shared" si="58"/>
        <v>6552660.0347713921</v>
      </c>
      <c r="S299" s="221">
        <f t="shared" si="58"/>
        <v>4629099.3362450497</v>
      </c>
      <c r="T299" s="225">
        <f t="shared" si="54"/>
        <v>295024.9571613174</v>
      </c>
      <c r="U299" s="225">
        <f t="shared" si="54"/>
        <v>49227.874314927882</v>
      </c>
      <c r="V299" s="225">
        <f t="shared" si="54"/>
        <v>1979.7456676651495</v>
      </c>
      <c r="W299" s="225">
        <f t="shared" si="54"/>
        <v>7716.2160293579082</v>
      </c>
      <c r="X299" s="225">
        <f t="shared" si="54"/>
        <v>533304.69164000184</v>
      </c>
      <c r="Y299" s="225">
        <f t="shared" si="61"/>
        <v>12069012.855829712</v>
      </c>
      <c r="Z299" s="221"/>
      <c r="AA299" s="225">
        <f t="shared" si="60"/>
        <v>0</v>
      </c>
      <c r="AB299" s="221"/>
      <c r="AC299" s="223">
        <f t="shared" si="53"/>
        <v>0.58601332915070092</v>
      </c>
      <c r="AD299" s="223">
        <f t="shared" si="53"/>
        <v>0.41398667084929919</v>
      </c>
      <c r="AG299" s="23"/>
      <c r="AH299" s="17"/>
      <c r="AM299" s="16"/>
      <c r="AN299" s="235"/>
    </row>
    <row r="300" spans="1:41" x14ac:dyDescent="0.25">
      <c r="A300" s="236">
        <v>2031</v>
      </c>
      <c r="B300" s="237">
        <v>7</v>
      </c>
      <c r="C300" s="240">
        <v>7892524.2255046666</v>
      </c>
      <c r="D300" s="240">
        <v>5329380.0686698509</v>
      </c>
      <c r="E300" s="241">
        <v>295690.33943190135</v>
      </c>
      <c r="F300" s="240">
        <v>51119.827668260128</v>
      </c>
      <c r="G300" s="242">
        <v>1884.5463832466339</v>
      </c>
      <c r="H300" s="242">
        <v>8106.5648549863363</v>
      </c>
      <c r="I300" s="240">
        <v>555584.75892711733</v>
      </c>
      <c r="J300" s="240">
        <f t="shared" si="55"/>
        <v>14134290.331440032</v>
      </c>
      <c r="K300" s="221">
        <f t="shared" si="56"/>
        <v>13221904.294174518</v>
      </c>
      <c r="L300" s="221">
        <v>12762580.392024267</v>
      </c>
      <c r="M300" s="225">
        <f t="shared" si="59"/>
        <v>1371709.9394157641</v>
      </c>
      <c r="N300" s="221">
        <v>13704041.516085211</v>
      </c>
      <c r="O300" s="23"/>
      <c r="P300" s="222">
        <f t="shared" si="57"/>
        <v>2031</v>
      </c>
      <c r="Q300" s="222">
        <f t="shared" si="57"/>
        <v>7</v>
      </c>
      <c r="R300" s="221">
        <f t="shared" si="58"/>
        <v>7073712.2233655779</v>
      </c>
      <c r="S300" s="221">
        <f t="shared" si="58"/>
        <v>4776482.1313931756</v>
      </c>
      <c r="T300" s="225">
        <f t="shared" si="54"/>
        <v>295690.33943190135</v>
      </c>
      <c r="U300" s="225">
        <f t="shared" si="54"/>
        <v>51119.827668260128</v>
      </c>
      <c r="V300" s="225">
        <f t="shared" si="54"/>
        <v>1884.5463832466339</v>
      </c>
      <c r="W300" s="225">
        <f t="shared" si="54"/>
        <v>8106.5648549863363</v>
      </c>
      <c r="X300" s="225">
        <f t="shared" si="54"/>
        <v>555584.75892711733</v>
      </c>
      <c r="Y300" s="225">
        <f t="shared" si="61"/>
        <v>12762580.392024267</v>
      </c>
      <c r="Z300" s="221"/>
      <c r="AA300" s="225">
        <f t="shared" si="60"/>
        <v>0</v>
      </c>
      <c r="AB300" s="221"/>
      <c r="AC300" s="223">
        <f t="shared" si="53"/>
        <v>0.59692795000657051</v>
      </c>
      <c r="AD300" s="223">
        <f t="shared" si="53"/>
        <v>0.40307204999342944</v>
      </c>
      <c r="AG300" s="23"/>
      <c r="AH300" s="17"/>
      <c r="AM300" s="16"/>
      <c r="AN300" s="235"/>
    </row>
    <row r="301" spans="1:41" x14ac:dyDescent="0.25">
      <c r="A301" s="236">
        <v>2031</v>
      </c>
      <c r="B301" s="237">
        <v>8</v>
      </c>
      <c r="C301" s="240">
        <v>8211414.2565912977</v>
      </c>
      <c r="D301" s="240">
        <v>5437041.7361973329</v>
      </c>
      <c r="E301" s="241">
        <v>295785.45699553564</v>
      </c>
      <c r="F301" s="240">
        <v>59679.501431464843</v>
      </c>
      <c r="G301" s="242">
        <v>1869.2612397288499</v>
      </c>
      <c r="H301" s="242">
        <v>8149.90823808817</v>
      </c>
      <c r="I301" s="240">
        <v>537126.43324133405</v>
      </c>
      <c r="J301" s="240">
        <f t="shared" si="55"/>
        <v>14551066.553934783</v>
      </c>
      <c r="K301" s="221">
        <f t="shared" si="56"/>
        <v>13648455.992788631</v>
      </c>
      <c r="L301" s="221">
        <v>12927770.762571704</v>
      </c>
      <c r="M301" s="225">
        <f t="shared" si="59"/>
        <v>1623295.7913630791</v>
      </c>
      <c r="N301" s="221">
        <v>13943404.888488598</v>
      </c>
      <c r="O301" s="23"/>
      <c r="P301" s="222">
        <f t="shared" si="57"/>
        <v>2031</v>
      </c>
      <c r="Q301" s="222">
        <f t="shared" si="57"/>
        <v>8</v>
      </c>
      <c r="R301" s="221">
        <f t="shared" si="58"/>
        <v>7234779.6679677702</v>
      </c>
      <c r="S301" s="221">
        <f t="shared" si="58"/>
        <v>4790380.5334577812</v>
      </c>
      <c r="T301" s="225">
        <f t="shared" si="54"/>
        <v>295785.45699553564</v>
      </c>
      <c r="U301" s="225">
        <f t="shared" si="54"/>
        <v>59679.501431464843</v>
      </c>
      <c r="V301" s="225">
        <f t="shared" si="54"/>
        <v>1869.2612397288499</v>
      </c>
      <c r="W301" s="225">
        <f t="shared" si="54"/>
        <v>8149.90823808817</v>
      </c>
      <c r="X301" s="225">
        <f t="shared" si="54"/>
        <v>537126.43324133405</v>
      </c>
      <c r="Y301" s="225">
        <f t="shared" si="61"/>
        <v>12927770.762571704</v>
      </c>
      <c r="Z301" s="221"/>
      <c r="AA301" s="225">
        <f t="shared" si="60"/>
        <v>0</v>
      </c>
      <c r="AB301" s="221"/>
      <c r="AC301" s="223">
        <f t="shared" si="53"/>
        <v>0.60163686360786328</v>
      </c>
      <c r="AD301" s="223">
        <f t="shared" si="53"/>
        <v>0.39836313639213666</v>
      </c>
      <c r="AG301" s="23"/>
      <c r="AH301" s="17"/>
      <c r="AM301" s="16"/>
      <c r="AN301" s="235"/>
    </row>
    <row r="302" spans="1:41" x14ac:dyDescent="0.25">
      <c r="A302" s="236">
        <v>2031</v>
      </c>
      <c r="B302" s="237">
        <v>9</v>
      </c>
      <c r="C302" s="240">
        <v>7972729.5138157783</v>
      </c>
      <c r="D302" s="240">
        <v>5362699.624907353</v>
      </c>
      <c r="E302" s="241">
        <v>295120.77925504622</v>
      </c>
      <c r="F302" s="240">
        <v>52252.44169942486</v>
      </c>
      <c r="G302" s="242">
        <v>2021.772019126146</v>
      </c>
      <c r="H302" s="242">
        <v>8087.4731703978332</v>
      </c>
      <c r="I302" s="240">
        <v>567821.68253239896</v>
      </c>
      <c r="J302" s="240">
        <f t="shared" si="55"/>
        <v>14260733.287399523</v>
      </c>
      <c r="K302" s="221">
        <f t="shared" si="56"/>
        <v>13335429.138723131</v>
      </c>
      <c r="L302" s="221">
        <v>12660031.116595712</v>
      </c>
      <c r="M302" s="225">
        <f t="shared" si="59"/>
        <v>1600702.1708038114</v>
      </c>
      <c r="N302" s="221">
        <v>12872844.653201265</v>
      </c>
      <c r="O302" s="23"/>
      <c r="P302" s="222">
        <f t="shared" si="57"/>
        <v>2031</v>
      </c>
      <c r="Q302" s="222">
        <f t="shared" si="57"/>
        <v>9</v>
      </c>
      <c r="R302" s="221">
        <f t="shared" si="58"/>
        <v>7015732.5317735123</v>
      </c>
      <c r="S302" s="221">
        <f t="shared" si="58"/>
        <v>4718994.4361458076</v>
      </c>
      <c r="T302" s="225">
        <f t="shared" si="54"/>
        <v>295120.77925504622</v>
      </c>
      <c r="U302" s="225">
        <f t="shared" si="54"/>
        <v>52252.44169942486</v>
      </c>
      <c r="V302" s="225">
        <f t="shared" si="54"/>
        <v>2021.772019126146</v>
      </c>
      <c r="W302" s="225">
        <f t="shared" si="54"/>
        <v>8087.4731703978332</v>
      </c>
      <c r="X302" s="225">
        <f t="shared" si="54"/>
        <v>567821.68253239896</v>
      </c>
      <c r="Y302" s="225">
        <f t="shared" si="61"/>
        <v>12660031.116595712</v>
      </c>
      <c r="Z302" s="221"/>
      <c r="AA302" s="225">
        <f t="shared" si="60"/>
        <v>0</v>
      </c>
      <c r="AB302" s="221"/>
      <c r="AC302" s="223">
        <f t="shared" si="53"/>
        <v>0.59786073855431754</v>
      </c>
      <c r="AD302" s="223">
        <f t="shared" si="53"/>
        <v>0.40213926144568241</v>
      </c>
      <c r="AG302" s="23"/>
      <c r="AH302" s="17"/>
      <c r="AM302" s="16"/>
      <c r="AN302" s="235"/>
    </row>
    <row r="303" spans="1:41" x14ac:dyDescent="0.25">
      <c r="A303" s="236">
        <v>2031</v>
      </c>
      <c r="B303" s="237">
        <v>10</v>
      </c>
      <c r="C303" s="240">
        <v>7258695.5741994595</v>
      </c>
      <c r="D303" s="240">
        <v>5132336.7878462039</v>
      </c>
      <c r="E303" s="241">
        <v>294096.71681366232</v>
      </c>
      <c r="F303" s="240">
        <v>48583.869696567897</v>
      </c>
      <c r="G303" s="242">
        <v>1932.6685723638168</v>
      </c>
      <c r="H303" s="242">
        <v>8009.1150421265811</v>
      </c>
      <c r="I303" s="240">
        <v>546593.09419815382</v>
      </c>
      <c r="J303" s="240">
        <f t="shared" si="55"/>
        <v>13290247.826368541</v>
      </c>
      <c r="K303" s="221">
        <f t="shared" si="56"/>
        <v>12391032.362045664</v>
      </c>
      <c r="L303" s="221">
        <v>11723719.110187516</v>
      </c>
      <c r="M303" s="225">
        <f t="shared" si="59"/>
        <v>1566528.7161810249</v>
      </c>
      <c r="N303" s="221">
        <v>12102016.102435179</v>
      </c>
      <c r="O303" s="23"/>
      <c r="P303" s="222">
        <f t="shared" si="57"/>
        <v>2031</v>
      </c>
      <c r="Q303" s="222">
        <f t="shared" si="57"/>
        <v>10</v>
      </c>
      <c r="R303" s="221">
        <f t="shared" si="58"/>
        <v>6341019.4091505036</v>
      </c>
      <c r="S303" s="221">
        <f t="shared" si="58"/>
        <v>4483484.2367141349</v>
      </c>
      <c r="T303" s="225">
        <f t="shared" si="54"/>
        <v>294096.71681366232</v>
      </c>
      <c r="U303" s="225">
        <f t="shared" si="54"/>
        <v>48583.869696567897</v>
      </c>
      <c r="V303" s="225">
        <f t="shared" si="54"/>
        <v>1932.6685723638168</v>
      </c>
      <c r="W303" s="225">
        <f t="shared" si="54"/>
        <v>8009.1150421265811</v>
      </c>
      <c r="X303" s="225">
        <f t="shared" si="54"/>
        <v>546593.09419815382</v>
      </c>
      <c r="Y303" s="225">
        <f t="shared" si="61"/>
        <v>11723719.110187516</v>
      </c>
      <c r="Z303" s="221"/>
      <c r="AA303" s="225">
        <f t="shared" si="60"/>
        <v>0</v>
      </c>
      <c r="AB303" s="221"/>
      <c r="AC303" s="223">
        <f t="shared" ref="AC303:AD366" si="62">+C303/$K303</f>
        <v>0.58580232559420942</v>
      </c>
      <c r="AD303" s="223">
        <f t="shared" si="62"/>
        <v>0.41419767440579053</v>
      </c>
      <c r="AG303" s="23"/>
      <c r="AH303" s="17"/>
      <c r="AM303" s="16"/>
      <c r="AN303" s="235"/>
    </row>
    <row r="304" spans="1:41" x14ac:dyDescent="0.25">
      <c r="A304" s="236">
        <v>2031</v>
      </c>
      <c r="B304" s="237">
        <v>11</v>
      </c>
      <c r="C304" s="240">
        <v>6147582.3806442022</v>
      </c>
      <c r="D304" s="240">
        <v>4776112.3967791796</v>
      </c>
      <c r="E304" s="241">
        <v>292557.96120699815</v>
      </c>
      <c r="F304" s="240">
        <v>47937.718795448207</v>
      </c>
      <c r="G304" s="242">
        <v>1885.0688138393118</v>
      </c>
      <c r="H304" s="242">
        <v>7267.2988706054693</v>
      </c>
      <c r="I304" s="240">
        <v>500683.9029489113</v>
      </c>
      <c r="J304" s="240">
        <f t="shared" si="55"/>
        <v>11774026.728059188</v>
      </c>
      <c r="K304" s="221">
        <f t="shared" si="56"/>
        <v>10923694.777423382</v>
      </c>
      <c r="L304" s="221">
        <v>10319627.926975828</v>
      </c>
      <c r="M304" s="225">
        <f t="shared" si="59"/>
        <v>1454398.8010833599</v>
      </c>
      <c r="N304" s="221">
        <v>10193745.601813806</v>
      </c>
      <c r="O304" s="23"/>
      <c r="P304" s="222">
        <f t="shared" si="57"/>
        <v>2031</v>
      </c>
      <c r="Q304" s="222">
        <f t="shared" si="57"/>
        <v>11</v>
      </c>
      <c r="R304" s="221">
        <f t="shared" si="58"/>
        <v>5329083.0884039011</v>
      </c>
      <c r="S304" s="221">
        <f t="shared" si="58"/>
        <v>4140212.8879361209</v>
      </c>
      <c r="T304" s="225">
        <f t="shared" si="54"/>
        <v>292557.96120699815</v>
      </c>
      <c r="U304" s="225">
        <f t="shared" si="54"/>
        <v>47937.718795448207</v>
      </c>
      <c r="V304" s="225">
        <f t="shared" si="54"/>
        <v>1885.0688138393118</v>
      </c>
      <c r="W304" s="225">
        <f t="shared" si="54"/>
        <v>7267.2988706054693</v>
      </c>
      <c r="X304" s="225">
        <f t="shared" si="54"/>
        <v>500683.9029489113</v>
      </c>
      <c r="Y304" s="225">
        <f t="shared" si="61"/>
        <v>10319627.926975828</v>
      </c>
      <c r="Z304" s="221"/>
      <c r="AA304" s="225">
        <f t="shared" si="60"/>
        <v>0</v>
      </c>
      <c r="AB304" s="221"/>
      <c r="AC304" s="223">
        <f t="shared" si="62"/>
        <v>0.56277500478590436</v>
      </c>
      <c r="AD304" s="223">
        <f t="shared" si="62"/>
        <v>0.43722499521409564</v>
      </c>
      <c r="AG304" s="23"/>
      <c r="AH304" s="17"/>
      <c r="AM304" s="16"/>
      <c r="AN304" s="235"/>
    </row>
    <row r="305" spans="1:41" x14ac:dyDescent="0.25">
      <c r="A305" s="236">
        <v>2031</v>
      </c>
      <c r="B305" s="237">
        <v>12</v>
      </c>
      <c r="C305" s="240">
        <v>5611845.3779500742</v>
      </c>
      <c r="D305" s="240">
        <v>4556386.0356982201</v>
      </c>
      <c r="E305" s="241">
        <v>292280.55540310789</v>
      </c>
      <c r="F305" s="240">
        <v>55628.308557311851</v>
      </c>
      <c r="G305" s="242">
        <v>1791.1917454608351</v>
      </c>
      <c r="H305" s="242">
        <v>6923.5836288452147</v>
      </c>
      <c r="I305" s="240">
        <v>448759.30071738438</v>
      </c>
      <c r="J305" s="240">
        <f t="shared" si="55"/>
        <v>10973614.353700401</v>
      </c>
      <c r="K305" s="221">
        <f t="shared" si="56"/>
        <v>10168231.413648294</v>
      </c>
      <c r="L305" s="221">
        <v>10192896.816606548</v>
      </c>
      <c r="M305" s="225">
        <f t="shared" si="59"/>
        <v>780717.53709385358</v>
      </c>
      <c r="N305" s="221">
        <v>10488399.208789159</v>
      </c>
      <c r="O305" s="23"/>
      <c r="P305" s="222">
        <f t="shared" si="57"/>
        <v>2031</v>
      </c>
      <c r="Q305" s="222">
        <f t="shared" si="57"/>
        <v>12</v>
      </c>
      <c r="R305" s="221">
        <f t="shared" si="58"/>
        <v>5180967.48741112</v>
      </c>
      <c r="S305" s="221">
        <f t="shared" si="58"/>
        <v>4206546.3891433207</v>
      </c>
      <c r="T305" s="225">
        <f t="shared" si="54"/>
        <v>292280.55540310789</v>
      </c>
      <c r="U305" s="225">
        <f t="shared" si="54"/>
        <v>55628.308557311851</v>
      </c>
      <c r="V305" s="225">
        <f t="shared" si="54"/>
        <v>1791.1917454608351</v>
      </c>
      <c r="W305" s="225">
        <f t="shared" si="54"/>
        <v>6923.5836288452147</v>
      </c>
      <c r="X305" s="225">
        <f t="shared" si="54"/>
        <v>448759.30071738438</v>
      </c>
      <c r="Y305" s="225">
        <f t="shared" si="61"/>
        <v>10192896.816606548</v>
      </c>
      <c r="Z305" s="221"/>
      <c r="AA305" s="225">
        <f t="shared" si="60"/>
        <v>0</v>
      </c>
      <c r="AB305" s="221"/>
      <c r="AC305" s="223">
        <f t="shared" si="62"/>
        <v>0.55189984862240471</v>
      </c>
      <c r="AD305" s="223">
        <f t="shared" si="62"/>
        <v>0.44810015137759523</v>
      </c>
      <c r="AG305" s="23"/>
      <c r="AH305" s="17"/>
      <c r="AI305" s="17"/>
      <c r="AM305" s="16"/>
      <c r="AN305" s="235"/>
      <c r="AO305" s="235"/>
    </row>
    <row r="306" spans="1:41" x14ac:dyDescent="0.25">
      <c r="A306" s="236">
        <v>2032</v>
      </c>
      <c r="B306" s="237">
        <v>1</v>
      </c>
      <c r="C306" s="240">
        <v>5862812.5012059035</v>
      </c>
      <c r="D306" s="240">
        <v>4425736.5978594394</v>
      </c>
      <c r="E306" s="241">
        <v>292928.79496397806</v>
      </c>
      <c r="F306" s="240">
        <v>55658.791289631758</v>
      </c>
      <c r="G306" s="242">
        <v>1619.744374654287</v>
      </c>
      <c r="H306" s="242">
        <v>7733.1336582183831</v>
      </c>
      <c r="I306" s="240">
        <v>426621.52911133657</v>
      </c>
      <c r="J306" s="240">
        <f t="shared" si="55"/>
        <v>11073111.092463164</v>
      </c>
      <c r="K306" s="221">
        <f t="shared" si="56"/>
        <v>10288549.099065343</v>
      </c>
      <c r="L306" s="221">
        <v>10763843.720046438</v>
      </c>
      <c r="M306" s="225">
        <f t="shared" si="59"/>
        <v>309267.37241672538</v>
      </c>
      <c r="N306" s="221">
        <v>10621903.88940667</v>
      </c>
      <c r="O306" s="23"/>
      <c r="P306" s="222">
        <f t="shared" si="57"/>
        <v>2032</v>
      </c>
      <c r="Q306" s="222">
        <f t="shared" si="57"/>
        <v>1</v>
      </c>
      <c r="R306" s="221">
        <f t="shared" si="58"/>
        <v>5686580.012080241</v>
      </c>
      <c r="S306" s="221">
        <f t="shared" si="58"/>
        <v>4292701.7145683765</v>
      </c>
      <c r="T306" s="225">
        <f t="shared" si="54"/>
        <v>292928.79496397806</v>
      </c>
      <c r="U306" s="225">
        <f t="shared" si="54"/>
        <v>55658.791289631758</v>
      </c>
      <c r="V306" s="225">
        <f t="shared" si="54"/>
        <v>1619.744374654287</v>
      </c>
      <c r="W306" s="225">
        <f t="shared" si="54"/>
        <v>7733.1336582183831</v>
      </c>
      <c r="X306" s="225">
        <f t="shared" si="54"/>
        <v>426621.52911133657</v>
      </c>
      <c r="Y306" s="225">
        <f t="shared" si="61"/>
        <v>10763843.720046438</v>
      </c>
      <c r="Z306" s="221"/>
      <c r="AA306" s="225">
        <f t="shared" si="60"/>
        <v>0</v>
      </c>
      <c r="AB306" s="221"/>
      <c r="AC306" s="223">
        <f t="shared" si="62"/>
        <v>0.56983860841355238</v>
      </c>
      <c r="AD306" s="223">
        <f t="shared" si="62"/>
        <v>0.43016139158644756</v>
      </c>
      <c r="AG306" s="23"/>
      <c r="AH306" s="17"/>
      <c r="AM306" s="16"/>
      <c r="AN306" s="235"/>
    </row>
    <row r="307" spans="1:41" x14ac:dyDescent="0.25">
      <c r="A307" s="236">
        <v>2032</v>
      </c>
      <c r="B307" s="237">
        <v>2</v>
      </c>
      <c r="C307" s="240">
        <v>5793641.3784188796</v>
      </c>
      <c r="D307" s="240">
        <v>4411578.0687222816</v>
      </c>
      <c r="E307" s="241">
        <v>292206.27440498851</v>
      </c>
      <c r="F307" s="240">
        <v>51445.994308435926</v>
      </c>
      <c r="G307" s="242">
        <v>1679.4828630905952</v>
      </c>
      <c r="H307" s="242">
        <v>7054.2506435394289</v>
      </c>
      <c r="I307" s="240">
        <v>423381.44475541601</v>
      </c>
      <c r="J307" s="240">
        <f t="shared" si="55"/>
        <v>10980986.894116633</v>
      </c>
      <c r="K307" s="221">
        <f t="shared" si="56"/>
        <v>10205219.447141161</v>
      </c>
      <c r="L307" s="221">
        <v>9832061.451486839</v>
      </c>
      <c r="M307" s="225">
        <f t="shared" si="59"/>
        <v>1148925.4426297937</v>
      </c>
      <c r="N307" s="221">
        <v>9852206.7672211193</v>
      </c>
      <c r="O307" s="23"/>
      <c r="P307" s="222">
        <f t="shared" si="57"/>
        <v>2032</v>
      </c>
      <c r="Q307" s="222">
        <f t="shared" si="57"/>
        <v>2</v>
      </c>
      <c r="R307" s="221">
        <f t="shared" si="58"/>
        <v>5141380.8347220067</v>
      </c>
      <c r="S307" s="221">
        <f t="shared" si="58"/>
        <v>3914913.1697893613</v>
      </c>
      <c r="T307" s="225">
        <f t="shared" si="54"/>
        <v>292206.27440498851</v>
      </c>
      <c r="U307" s="225">
        <f t="shared" si="54"/>
        <v>51445.994308435926</v>
      </c>
      <c r="V307" s="225">
        <f t="shared" si="54"/>
        <v>1679.4828630905952</v>
      </c>
      <c r="W307" s="225">
        <f t="shared" si="54"/>
        <v>7054.2506435394289</v>
      </c>
      <c r="X307" s="225">
        <f t="shared" si="54"/>
        <v>423381.44475541601</v>
      </c>
      <c r="Y307" s="225">
        <f t="shared" si="61"/>
        <v>9832061.451486839</v>
      </c>
      <c r="Z307" s="221"/>
      <c r="AA307" s="225">
        <f t="shared" si="60"/>
        <v>0</v>
      </c>
      <c r="AB307" s="221"/>
      <c r="AC307" s="223">
        <f t="shared" si="62"/>
        <v>0.5677135517200349</v>
      </c>
      <c r="AD307" s="223">
        <f t="shared" si="62"/>
        <v>0.4322864482799651</v>
      </c>
      <c r="AG307" s="23"/>
      <c r="AH307" s="17"/>
      <c r="AM307" s="16"/>
      <c r="AN307" s="235"/>
    </row>
    <row r="308" spans="1:41" x14ac:dyDescent="0.25">
      <c r="A308" s="236">
        <v>2032</v>
      </c>
      <c r="B308" s="237">
        <v>3</v>
      </c>
      <c r="C308" s="240">
        <v>5658485.9181735236</v>
      </c>
      <c r="D308" s="240">
        <v>4485871.0047180969</v>
      </c>
      <c r="E308" s="241">
        <v>292568.03966809821</v>
      </c>
      <c r="F308" s="240">
        <v>51495.352970508982</v>
      </c>
      <c r="G308" s="242">
        <v>1889.0240374452871</v>
      </c>
      <c r="H308" s="242">
        <v>6640.432891845704</v>
      </c>
      <c r="I308" s="240">
        <v>409214.39537723211</v>
      </c>
      <c r="J308" s="240">
        <f t="shared" si="55"/>
        <v>10906164.16783675</v>
      </c>
      <c r="K308" s="221">
        <f t="shared" si="56"/>
        <v>10144356.922891621</v>
      </c>
      <c r="L308" s="221">
        <v>9803810.7043847907</v>
      </c>
      <c r="M308" s="225">
        <f t="shared" si="59"/>
        <v>1102353.4634519592</v>
      </c>
      <c r="N308" s="221">
        <v>10783703.282850828</v>
      </c>
      <c r="O308" s="23"/>
      <c r="P308" s="222">
        <f t="shared" si="57"/>
        <v>2032</v>
      </c>
      <c r="Q308" s="222">
        <f t="shared" si="57"/>
        <v>3</v>
      </c>
      <c r="R308" s="221">
        <f t="shared" si="58"/>
        <v>5043597.1088378699</v>
      </c>
      <c r="S308" s="221">
        <f t="shared" si="58"/>
        <v>3998406.3506017914</v>
      </c>
      <c r="T308" s="225">
        <f t="shared" si="54"/>
        <v>292568.03966809821</v>
      </c>
      <c r="U308" s="225">
        <f t="shared" si="54"/>
        <v>51495.352970508982</v>
      </c>
      <c r="V308" s="225">
        <f t="shared" si="54"/>
        <v>1889.0240374452871</v>
      </c>
      <c r="W308" s="225">
        <f t="shared" si="54"/>
        <v>6640.432891845704</v>
      </c>
      <c r="X308" s="225">
        <f t="shared" si="54"/>
        <v>409214.39537723211</v>
      </c>
      <c r="Y308" s="225">
        <f t="shared" si="61"/>
        <v>9803810.7043847907</v>
      </c>
      <c r="Z308" s="221"/>
      <c r="AA308" s="225">
        <f t="shared" si="60"/>
        <v>0</v>
      </c>
      <c r="AB308" s="221"/>
      <c r="AC308" s="223">
        <f t="shared" si="62"/>
        <v>0.55779641441880456</v>
      </c>
      <c r="AD308" s="223">
        <f t="shared" si="62"/>
        <v>0.44220358558119544</v>
      </c>
      <c r="AG308" s="23"/>
      <c r="AH308" s="17"/>
      <c r="AM308" s="16"/>
      <c r="AN308" s="235"/>
    </row>
    <row r="309" spans="1:41" x14ac:dyDescent="0.25">
      <c r="A309" s="236">
        <v>2032</v>
      </c>
      <c r="B309" s="237">
        <v>4</v>
      </c>
      <c r="C309" s="240">
        <v>5843020.1718408642</v>
      </c>
      <c r="D309" s="240">
        <v>4637361.0640425924</v>
      </c>
      <c r="E309" s="241">
        <v>293155.10900179535</v>
      </c>
      <c r="F309" s="240">
        <v>53943.172788531643</v>
      </c>
      <c r="G309" s="242">
        <v>1868.9947204275584</v>
      </c>
      <c r="H309" s="242">
        <v>7712.3648303985601</v>
      </c>
      <c r="I309" s="240">
        <v>482803.7680320181</v>
      </c>
      <c r="J309" s="240">
        <f t="shared" si="55"/>
        <v>11319864.645256627</v>
      </c>
      <c r="K309" s="221">
        <f t="shared" si="56"/>
        <v>10480381.235883456</v>
      </c>
      <c r="L309" s="221">
        <v>10030131.158536922</v>
      </c>
      <c r="M309" s="225">
        <f t="shared" si="59"/>
        <v>1289733.4867197052</v>
      </c>
      <c r="N309" s="221">
        <v>11096396.602488538</v>
      </c>
      <c r="O309" s="23"/>
      <c r="P309" s="222">
        <f t="shared" si="57"/>
        <v>2032</v>
      </c>
      <c r="Q309" s="222">
        <f t="shared" si="57"/>
        <v>4</v>
      </c>
      <c r="R309" s="221">
        <f t="shared" si="58"/>
        <v>5123968.2013457622</v>
      </c>
      <c r="S309" s="221">
        <f t="shared" si="58"/>
        <v>4066679.5478179888</v>
      </c>
      <c r="T309" s="225">
        <f t="shared" ref="T309:X359" si="63">+E309</f>
        <v>293155.10900179535</v>
      </c>
      <c r="U309" s="225">
        <f t="shared" si="63"/>
        <v>53943.172788531643</v>
      </c>
      <c r="V309" s="225">
        <f t="shared" si="63"/>
        <v>1868.9947204275584</v>
      </c>
      <c r="W309" s="225">
        <f t="shared" si="63"/>
        <v>7712.3648303985601</v>
      </c>
      <c r="X309" s="225">
        <f t="shared" si="63"/>
        <v>482803.7680320181</v>
      </c>
      <c r="Y309" s="225">
        <f t="shared" si="61"/>
        <v>10030131.158536922</v>
      </c>
      <c r="Z309" s="221"/>
      <c r="AA309" s="225">
        <f t="shared" si="60"/>
        <v>0</v>
      </c>
      <c r="AB309" s="221"/>
      <c r="AC309" s="223">
        <f t="shared" si="62"/>
        <v>0.55751981157280106</v>
      </c>
      <c r="AD309" s="223">
        <f t="shared" si="62"/>
        <v>0.44248018842719899</v>
      </c>
      <c r="AG309" s="23"/>
      <c r="AH309" s="17"/>
      <c r="AM309" s="16"/>
      <c r="AN309" s="235"/>
    </row>
    <row r="310" spans="1:41" x14ac:dyDescent="0.25">
      <c r="A310" s="236">
        <v>2032</v>
      </c>
      <c r="B310" s="237">
        <v>5</v>
      </c>
      <c r="C310" s="240">
        <v>6482255.4005489023</v>
      </c>
      <c r="D310" s="240">
        <v>4893393.3047070671</v>
      </c>
      <c r="E310" s="241">
        <v>294317.9860091639</v>
      </c>
      <c r="F310" s="240">
        <v>53598.76914143574</v>
      </c>
      <c r="G310" s="242">
        <v>2104.5418863630239</v>
      </c>
      <c r="H310" s="242">
        <v>7829.8519332885753</v>
      </c>
      <c r="I310" s="240">
        <v>524822.59355621564</v>
      </c>
      <c r="J310" s="240">
        <f t="shared" si="55"/>
        <v>12258322.447782438</v>
      </c>
      <c r="K310" s="221">
        <f t="shared" si="56"/>
        <v>11375648.70525597</v>
      </c>
      <c r="L310" s="221">
        <v>11266724.372738715</v>
      </c>
      <c r="M310" s="225">
        <f t="shared" si="59"/>
        <v>991598.07504372299</v>
      </c>
      <c r="N310" s="221">
        <v>12547689.938765408</v>
      </c>
      <c r="O310" s="23"/>
      <c r="P310" s="222">
        <f t="shared" si="57"/>
        <v>2032</v>
      </c>
      <c r="Q310" s="222">
        <f t="shared" si="57"/>
        <v>5</v>
      </c>
      <c r="R310" s="221">
        <f t="shared" si="58"/>
        <v>5917207.011338695</v>
      </c>
      <c r="S310" s="221">
        <f t="shared" si="58"/>
        <v>4466843.6188735515</v>
      </c>
      <c r="T310" s="225">
        <f t="shared" si="63"/>
        <v>294317.9860091639</v>
      </c>
      <c r="U310" s="225">
        <f t="shared" si="63"/>
        <v>53598.76914143574</v>
      </c>
      <c r="V310" s="225">
        <f t="shared" si="63"/>
        <v>2104.5418863630239</v>
      </c>
      <c r="W310" s="225">
        <f t="shared" si="63"/>
        <v>7829.8519332885753</v>
      </c>
      <c r="X310" s="225">
        <f t="shared" si="63"/>
        <v>524822.59355621564</v>
      </c>
      <c r="Y310" s="225">
        <f t="shared" si="61"/>
        <v>11266724.372738715</v>
      </c>
      <c r="Z310" s="221"/>
      <c r="AA310" s="225">
        <f t="shared" si="60"/>
        <v>0</v>
      </c>
      <c r="AB310" s="221"/>
      <c r="AC310" s="223">
        <f t="shared" si="62"/>
        <v>0.56983610943909169</v>
      </c>
      <c r="AD310" s="223">
        <f t="shared" si="62"/>
        <v>0.43016389056090826</v>
      </c>
      <c r="AG310" s="23"/>
      <c r="AH310" s="17"/>
      <c r="AM310" s="16"/>
      <c r="AN310" s="235"/>
    </row>
    <row r="311" spans="1:41" x14ac:dyDescent="0.25">
      <c r="A311" s="236">
        <v>2032</v>
      </c>
      <c r="B311" s="237">
        <v>6</v>
      </c>
      <c r="C311" s="240">
        <v>7364494.6606961442</v>
      </c>
      <c r="D311" s="240">
        <v>5184665.0320107583</v>
      </c>
      <c r="E311" s="241">
        <v>295229.26638375898</v>
      </c>
      <c r="F311" s="240">
        <v>49961.462575897836</v>
      </c>
      <c r="G311" s="242">
        <v>1977.1121829170693</v>
      </c>
      <c r="H311" s="242">
        <v>7716.2169853210435</v>
      </c>
      <c r="I311" s="240">
        <v>541070.38191839086</v>
      </c>
      <c r="J311" s="240">
        <f t="shared" si="55"/>
        <v>13445114.132753188</v>
      </c>
      <c r="K311" s="221">
        <f t="shared" si="56"/>
        <v>12549159.692706902</v>
      </c>
      <c r="L311" s="221">
        <v>12252885.891074397</v>
      </c>
      <c r="M311" s="225">
        <f t="shared" si="59"/>
        <v>1192228.2416787911</v>
      </c>
      <c r="N311" s="221">
        <v>13104050.227571208</v>
      </c>
      <c r="O311" s="23"/>
      <c r="P311" s="222">
        <f t="shared" si="57"/>
        <v>2032</v>
      </c>
      <c r="Q311" s="222">
        <f t="shared" si="57"/>
        <v>6</v>
      </c>
      <c r="R311" s="221">
        <f t="shared" si="58"/>
        <v>6664833.5889450768</v>
      </c>
      <c r="S311" s="221">
        <f t="shared" si="58"/>
        <v>4692097.8620830346</v>
      </c>
      <c r="T311" s="225">
        <f t="shared" si="63"/>
        <v>295229.26638375898</v>
      </c>
      <c r="U311" s="225">
        <f t="shared" si="63"/>
        <v>49961.462575897836</v>
      </c>
      <c r="V311" s="225">
        <f t="shared" si="63"/>
        <v>1977.1121829170693</v>
      </c>
      <c r="W311" s="225">
        <f t="shared" si="63"/>
        <v>7716.2169853210435</v>
      </c>
      <c r="X311" s="225">
        <f t="shared" si="63"/>
        <v>541070.38191839086</v>
      </c>
      <c r="Y311" s="225">
        <f t="shared" si="61"/>
        <v>12252885.891074399</v>
      </c>
      <c r="Z311" s="221"/>
      <c r="AA311" s="225">
        <f t="shared" si="60"/>
        <v>0</v>
      </c>
      <c r="AB311" s="221"/>
      <c r="AC311" s="223">
        <f t="shared" si="62"/>
        <v>0.58685161724223744</v>
      </c>
      <c r="AD311" s="223">
        <f t="shared" si="62"/>
        <v>0.41314838275776267</v>
      </c>
      <c r="AG311" s="23"/>
      <c r="AH311" s="17"/>
      <c r="AM311" s="16"/>
      <c r="AN311" s="235"/>
    </row>
    <row r="312" spans="1:41" x14ac:dyDescent="0.25">
      <c r="A312" s="236">
        <v>2032</v>
      </c>
      <c r="B312" s="237">
        <v>7</v>
      </c>
      <c r="C312" s="240">
        <v>8029896.2840231769</v>
      </c>
      <c r="D312" s="240">
        <v>5404795.9457335277</v>
      </c>
      <c r="E312" s="241">
        <v>295897.01222284907</v>
      </c>
      <c r="F312" s="240">
        <v>51880.185639231742</v>
      </c>
      <c r="G312" s="242">
        <v>1882.2634362627371</v>
      </c>
      <c r="H312" s="242">
        <v>8106.5668801991369</v>
      </c>
      <c r="I312" s="240">
        <v>563663.99603733455</v>
      </c>
      <c r="J312" s="240">
        <f t="shared" si="55"/>
        <v>14356122.253972584</v>
      </c>
      <c r="K312" s="221">
        <f t="shared" si="56"/>
        <v>13434692.229756705</v>
      </c>
      <c r="L312" s="221">
        <v>12954867.876779849</v>
      </c>
      <c r="M312" s="225">
        <f t="shared" si="59"/>
        <v>1401254.3771927357</v>
      </c>
      <c r="N312" s="221">
        <v>13909330.412175005</v>
      </c>
      <c r="O312" s="23"/>
      <c r="P312" s="222">
        <f t="shared" si="57"/>
        <v>2032</v>
      </c>
      <c r="Q312" s="222">
        <f t="shared" si="57"/>
        <v>7</v>
      </c>
      <c r="R312" s="221">
        <f t="shared" si="58"/>
        <v>7192368.5517935473</v>
      </c>
      <c r="S312" s="221">
        <f t="shared" si="58"/>
        <v>4841069.3007704215</v>
      </c>
      <c r="T312" s="225">
        <f t="shared" si="63"/>
        <v>295897.01222284907</v>
      </c>
      <c r="U312" s="225">
        <f t="shared" si="63"/>
        <v>51880.185639231742</v>
      </c>
      <c r="V312" s="225">
        <f t="shared" si="63"/>
        <v>1882.2634362627371</v>
      </c>
      <c r="W312" s="225">
        <f t="shared" si="63"/>
        <v>8106.5668801991369</v>
      </c>
      <c r="X312" s="225">
        <f t="shared" si="63"/>
        <v>563663.99603733455</v>
      </c>
      <c r="Y312" s="225">
        <f t="shared" si="61"/>
        <v>12954867.876779849</v>
      </c>
      <c r="Z312" s="221"/>
      <c r="AA312" s="225">
        <f t="shared" si="60"/>
        <v>0</v>
      </c>
      <c r="AB312" s="221"/>
      <c r="AC312" s="223">
        <f t="shared" si="62"/>
        <v>0.59769856627140561</v>
      </c>
      <c r="AD312" s="223">
        <f t="shared" si="62"/>
        <v>0.40230143372859428</v>
      </c>
      <c r="AG312" s="23"/>
      <c r="AH312" s="17"/>
      <c r="AM312" s="16"/>
      <c r="AN312" s="235"/>
    </row>
    <row r="313" spans="1:41" x14ac:dyDescent="0.25">
      <c r="A313" s="236">
        <v>2032</v>
      </c>
      <c r="B313" s="237">
        <v>8</v>
      </c>
      <c r="C313" s="240">
        <v>8352962.6704959106</v>
      </c>
      <c r="D313" s="240">
        <v>5513651.983743771</v>
      </c>
      <c r="E313" s="241">
        <v>295988.17015211447</v>
      </c>
      <c r="F313" s="240">
        <v>60565.519035307021</v>
      </c>
      <c r="G313" s="242">
        <v>1866.9619251626782</v>
      </c>
      <c r="H313" s="242">
        <v>8149.9064578789958</v>
      </c>
      <c r="I313" s="240">
        <v>544904.98705265962</v>
      </c>
      <c r="J313" s="240">
        <f t="shared" si="55"/>
        <v>14778090.198862804</v>
      </c>
      <c r="K313" s="221">
        <f t="shared" si="56"/>
        <v>13866614.654239681</v>
      </c>
      <c r="L313" s="221">
        <v>13121240.572157474</v>
      </c>
      <c r="M313" s="225">
        <f t="shared" si="59"/>
        <v>1656849.6267053299</v>
      </c>
      <c r="N313" s="221">
        <v>14151891.817034766</v>
      </c>
      <c r="O313" s="23"/>
      <c r="P313" s="222">
        <f t="shared" si="57"/>
        <v>2032</v>
      </c>
      <c r="Q313" s="222">
        <f t="shared" si="57"/>
        <v>8</v>
      </c>
      <c r="R313" s="221">
        <f t="shared" si="58"/>
        <v>7354910.6276879506</v>
      </c>
      <c r="S313" s="221">
        <f t="shared" si="58"/>
        <v>4854854.3998464011</v>
      </c>
      <c r="T313" s="225">
        <f t="shared" si="63"/>
        <v>295988.17015211447</v>
      </c>
      <c r="U313" s="225">
        <f t="shared" si="63"/>
        <v>60565.519035307021</v>
      </c>
      <c r="V313" s="225">
        <f t="shared" si="63"/>
        <v>1866.9619251626782</v>
      </c>
      <c r="W313" s="225">
        <f t="shared" si="63"/>
        <v>8149.9064578789958</v>
      </c>
      <c r="X313" s="225">
        <f t="shared" si="63"/>
        <v>544904.98705265962</v>
      </c>
      <c r="Y313" s="225">
        <f t="shared" si="61"/>
        <v>13121240.572157474</v>
      </c>
      <c r="Z313" s="221"/>
      <c r="AA313" s="225">
        <f t="shared" si="60"/>
        <v>0</v>
      </c>
      <c r="AB313" s="221"/>
      <c r="AC313" s="223">
        <f t="shared" si="62"/>
        <v>0.60237937512325801</v>
      </c>
      <c r="AD313" s="223">
        <f t="shared" si="62"/>
        <v>0.3976206248767421</v>
      </c>
      <c r="AG313" s="23"/>
      <c r="AH313" s="17"/>
      <c r="AM313" s="16"/>
      <c r="AN313" s="235"/>
    </row>
    <row r="314" spans="1:41" x14ac:dyDescent="0.25">
      <c r="A314" s="236">
        <v>2032</v>
      </c>
      <c r="B314" s="237">
        <v>9</v>
      </c>
      <c r="C314" s="240">
        <v>8111623.1963038044</v>
      </c>
      <c r="D314" s="240">
        <v>5438785.6504166871</v>
      </c>
      <c r="E314" s="241">
        <v>295307.11648223916</v>
      </c>
      <c r="F314" s="240">
        <v>53026.748731399108</v>
      </c>
      <c r="G314" s="242">
        <v>2018.8647555811094</v>
      </c>
      <c r="H314" s="242">
        <v>8087.4720686472392</v>
      </c>
      <c r="I314" s="240">
        <v>576063.04467061046</v>
      </c>
      <c r="J314" s="240">
        <f t="shared" si="55"/>
        <v>14484912.093428966</v>
      </c>
      <c r="K314" s="221">
        <f t="shared" si="56"/>
        <v>13550408.846720491</v>
      </c>
      <c r="L314" s="221">
        <v>12851050.950245332</v>
      </c>
      <c r="M314" s="225">
        <f t="shared" si="59"/>
        <v>1633861.1431836337</v>
      </c>
      <c r="N314" s="221">
        <v>13068871.798422731</v>
      </c>
      <c r="O314" s="23"/>
      <c r="P314" s="222">
        <f t="shared" si="57"/>
        <v>2032</v>
      </c>
      <c r="Q314" s="222">
        <f t="shared" si="57"/>
        <v>9</v>
      </c>
      <c r="R314" s="221">
        <f t="shared" si="58"/>
        <v>7133551.8998207161</v>
      </c>
      <c r="S314" s="221">
        <f t="shared" si="58"/>
        <v>4782995.8037161417</v>
      </c>
      <c r="T314" s="225">
        <f t="shared" si="63"/>
        <v>295307.11648223916</v>
      </c>
      <c r="U314" s="225">
        <f t="shared" si="63"/>
        <v>53026.748731399108</v>
      </c>
      <c r="V314" s="225">
        <f t="shared" si="63"/>
        <v>2018.8647555811094</v>
      </c>
      <c r="W314" s="225">
        <f t="shared" si="63"/>
        <v>8087.4720686472392</v>
      </c>
      <c r="X314" s="225">
        <f t="shared" si="63"/>
        <v>576063.04467061046</v>
      </c>
      <c r="Y314" s="225">
        <f t="shared" si="61"/>
        <v>12851050.950245332</v>
      </c>
      <c r="Z314" s="221"/>
      <c r="AA314" s="225">
        <f t="shared" si="60"/>
        <v>0</v>
      </c>
      <c r="AB314" s="221"/>
      <c r="AC314" s="223">
        <f t="shared" si="62"/>
        <v>0.59862571587771707</v>
      </c>
      <c r="AD314" s="223">
        <f t="shared" si="62"/>
        <v>0.40137428412228299</v>
      </c>
      <c r="AG314" s="23"/>
      <c r="AH314" s="17"/>
      <c r="AM314" s="16"/>
      <c r="AN314" s="235"/>
    </row>
    <row r="315" spans="1:41" x14ac:dyDescent="0.25">
      <c r="A315" s="236">
        <v>2032</v>
      </c>
      <c r="B315" s="237">
        <v>10</v>
      </c>
      <c r="C315" s="240">
        <v>7388935.8755145958</v>
      </c>
      <c r="D315" s="240">
        <v>5206394.6426854571</v>
      </c>
      <c r="E315" s="241">
        <v>294259.87830544339</v>
      </c>
      <c r="F315" s="240">
        <v>49302.472936624443</v>
      </c>
      <c r="G315" s="242">
        <v>1929.6796451969515</v>
      </c>
      <c r="H315" s="242">
        <v>8009.1148250905553</v>
      </c>
      <c r="I315" s="240">
        <v>554557.19679897185</v>
      </c>
      <c r="J315" s="240">
        <f t="shared" si="55"/>
        <v>13503388.860711381</v>
      </c>
      <c r="K315" s="221">
        <f t="shared" si="56"/>
        <v>12595330.518200053</v>
      </c>
      <c r="L315" s="221">
        <v>11903410.624606799</v>
      </c>
      <c r="M315" s="225">
        <f t="shared" si="59"/>
        <v>1599978.2361045815</v>
      </c>
      <c r="N315" s="221">
        <v>12288761.297297955</v>
      </c>
      <c r="O315" s="23"/>
      <c r="P315" s="222">
        <f t="shared" si="57"/>
        <v>2032</v>
      </c>
      <c r="Q315" s="222">
        <f t="shared" si="57"/>
        <v>10</v>
      </c>
      <c r="R315" s="221">
        <f t="shared" si="58"/>
        <v>6450323.2228563027</v>
      </c>
      <c r="S315" s="221">
        <f t="shared" si="58"/>
        <v>4545029.0592391687</v>
      </c>
      <c r="T315" s="225">
        <f t="shared" si="63"/>
        <v>294259.87830544339</v>
      </c>
      <c r="U315" s="225">
        <f t="shared" si="63"/>
        <v>49302.472936624443</v>
      </c>
      <c r="V315" s="225">
        <f t="shared" si="63"/>
        <v>1929.6796451969515</v>
      </c>
      <c r="W315" s="225">
        <f t="shared" si="63"/>
        <v>8009.1148250905553</v>
      </c>
      <c r="X315" s="225">
        <f t="shared" si="63"/>
        <v>554557.19679897185</v>
      </c>
      <c r="Y315" s="225">
        <f t="shared" si="61"/>
        <v>11903410.624606799</v>
      </c>
      <c r="Z315" s="221"/>
      <c r="AA315" s="225">
        <f t="shared" si="60"/>
        <v>0</v>
      </c>
      <c r="AB315" s="221"/>
      <c r="AC315" s="223">
        <f t="shared" si="62"/>
        <v>0.58664088765576261</v>
      </c>
      <c r="AD315" s="223">
        <f t="shared" si="62"/>
        <v>0.41335911234423739</v>
      </c>
      <c r="AG315" s="23"/>
      <c r="AH315" s="17"/>
      <c r="AM315" s="16"/>
      <c r="AN315" s="235"/>
    </row>
    <row r="316" spans="1:41" x14ac:dyDescent="0.25">
      <c r="A316" s="236">
        <v>2032</v>
      </c>
      <c r="B316" s="237">
        <v>11</v>
      </c>
      <c r="C316" s="240">
        <v>6263992.9359435216</v>
      </c>
      <c r="D316" s="240">
        <v>4846664.5139154922</v>
      </c>
      <c r="E316" s="241">
        <v>292690.40380710666</v>
      </c>
      <c r="F316" s="240">
        <v>48645.445993369241</v>
      </c>
      <c r="G316" s="242">
        <v>1881.6279192290544</v>
      </c>
      <c r="H316" s="242">
        <v>7267.2995646972668</v>
      </c>
      <c r="I316" s="240">
        <v>507977.06767398311</v>
      </c>
      <c r="J316" s="240">
        <f t="shared" si="55"/>
        <v>11969119.294817399</v>
      </c>
      <c r="K316" s="221">
        <f t="shared" si="56"/>
        <v>11110657.449859014</v>
      </c>
      <c r="L316" s="221">
        <v>10481731.227508074</v>
      </c>
      <c r="M316" s="225">
        <f t="shared" si="59"/>
        <v>1487388.0673093256</v>
      </c>
      <c r="N316" s="221">
        <v>10357467.575826839</v>
      </c>
      <c r="O316" s="23"/>
      <c r="P316" s="222">
        <f t="shared" si="57"/>
        <v>2032</v>
      </c>
      <c r="Q316" s="222">
        <f t="shared" si="57"/>
        <v>11</v>
      </c>
      <c r="R316" s="221">
        <f t="shared" si="58"/>
        <v>5425429.746620236</v>
      </c>
      <c r="S316" s="221">
        <f t="shared" si="58"/>
        <v>4197839.6359294523</v>
      </c>
      <c r="T316" s="225">
        <f t="shared" si="63"/>
        <v>292690.40380710666</v>
      </c>
      <c r="U316" s="225">
        <f t="shared" si="63"/>
        <v>48645.445993369241</v>
      </c>
      <c r="V316" s="225">
        <f t="shared" si="63"/>
        <v>1881.6279192290544</v>
      </c>
      <c r="W316" s="225">
        <f t="shared" si="63"/>
        <v>7267.2995646972668</v>
      </c>
      <c r="X316" s="225">
        <f t="shared" si="63"/>
        <v>507977.06767398311</v>
      </c>
      <c r="Y316" s="225">
        <f t="shared" si="61"/>
        <v>10481731.227508074</v>
      </c>
      <c r="Z316" s="221"/>
      <c r="AA316" s="225">
        <f t="shared" si="60"/>
        <v>0</v>
      </c>
      <c r="AB316" s="221"/>
      <c r="AC316" s="223">
        <f t="shared" si="62"/>
        <v>0.56378238319488527</v>
      </c>
      <c r="AD316" s="223">
        <f t="shared" si="62"/>
        <v>0.43621761680511473</v>
      </c>
      <c r="AG316" s="23"/>
      <c r="AH316" s="17"/>
      <c r="AM316" s="16"/>
      <c r="AN316" s="235"/>
    </row>
    <row r="317" spans="1:41" x14ac:dyDescent="0.25">
      <c r="A317" s="236">
        <v>2032</v>
      </c>
      <c r="B317" s="236">
        <v>12</v>
      </c>
      <c r="C317" s="240">
        <v>5721141.3413231084</v>
      </c>
      <c r="D317" s="240">
        <v>4624054.0089529902</v>
      </c>
      <c r="E317" s="241">
        <v>292390.61720780958</v>
      </c>
      <c r="F317" s="240">
        <v>56448.049883048669</v>
      </c>
      <c r="G317" s="242">
        <v>1788.1807427176257</v>
      </c>
      <c r="H317" s="242">
        <v>6923.5831855773922</v>
      </c>
      <c r="I317" s="242">
        <v>455312.02862555732</v>
      </c>
      <c r="J317" s="242">
        <f t="shared" si="55"/>
        <v>11158057.80992081</v>
      </c>
      <c r="K317" s="230">
        <f t="shared" si="56"/>
        <v>10345195.350276098</v>
      </c>
      <c r="L317" s="230">
        <v>10355613.547409501</v>
      </c>
      <c r="M317" s="220">
        <f t="shared" si="59"/>
        <v>802444.26251130924</v>
      </c>
      <c r="N317" s="230">
        <v>10654767.361615311</v>
      </c>
      <c r="O317" s="23"/>
      <c r="P317" s="222">
        <f t="shared" si="57"/>
        <v>2032</v>
      </c>
      <c r="Q317" s="222">
        <f t="shared" si="57"/>
        <v>12</v>
      </c>
      <c r="R317" s="221">
        <f t="shared" si="58"/>
        <v>5277370.4033254553</v>
      </c>
      <c r="S317" s="221">
        <f t="shared" si="58"/>
        <v>4265380.6844393341</v>
      </c>
      <c r="T317" s="225">
        <f t="shared" si="63"/>
        <v>292390.61720780958</v>
      </c>
      <c r="U317" s="225">
        <f t="shared" si="63"/>
        <v>56448.049883048669</v>
      </c>
      <c r="V317" s="225">
        <f t="shared" si="63"/>
        <v>1788.1807427176257</v>
      </c>
      <c r="W317" s="225">
        <f t="shared" si="63"/>
        <v>6923.5831855773922</v>
      </c>
      <c r="X317" s="225">
        <f t="shared" si="63"/>
        <v>455312.02862555732</v>
      </c>
      <c r="Y317" s="225">
        <f t="shared" si="61"/>
        <v>10355613.547409501</v>
      </c>
      <c r="Z317" s="221"/>
      <c r="AA317" s="225">
        <f t="shared" si="60"/>
        <v>0</v>
      </c>
      <c r="AB317" s="221"/>
      <c r="AC317" s="223">
        <f t="shared" si="62"/>
        <v>0.5530240026999993</v>
      </c>
      <c r="AD317" s="223">
        <f t="shared" si="62"/>
        <v>0.44697599730000082</v>
      </c>
      <c r="AG317" s="23"/>
      <c r="AH317" s="17"/>
      <c r="AI317" s="17"/>
      <c r="AM317" s="16"/>
      <c r="AN317" s="235"/>
      <c r="AO317" s="235"/>
    </row>
    <row r="318" spans="1:41" x14ac:dyDescent="0.25">
      <c r="A318" s="236">
        <v>2033</v>
      </c>
      <c r="B318" s="237">
        <v>1</v>
      </c>
      <c r="C318" s="240">
        <v>5974547.4678265238</v>
      </c>
      <c r="D318" s="240">
        <v>4491934.236841985</v>
      </c>
      <c r="E318" s="241">
        <v>293016.98131628241</v>
      </c>
      <c r="F318" s="240">
        <v>56477.460001950429</v>
      </c>
      <c r="G318" s="242">
        <v>1616.9848150893627</v>
      </c>
      <c r="H318" s="242">
        <v>7733.1331708908065</v>
      </c>
      <c r="I318" s="240">
        <v>432836.50362030696</v>
      </c>
      <c r="J318" s="240">
        <f t="shared" si="55"/>
        <v>11258162.76759303</v>
      </c>
      <c r="K318" s="221">
        <f t="shared" si="56"/>
        <v>10466481.704668509</v>
      </c>
      <c r="L318" s="221">
        <v>10933831.764328636</v>
      </c>
      <c r="M318" s="225">
        <f t="shared" si="59"/>
        <v>324331.00326439366</v>
      </c>
      <c r="N318" s="221">
        <v>10789008.597087929</v>
      </c>
      <c r="O318" s="23"/>
      <c r="P318" s="222">
        <f t="shared" si="57"/>
        <v>2033</v>
      </c>
      <c r="Q318" s="222">
        <f t="shared" si="57"/>
        <v>1</v>
      </c>
      <c r="R318" s="221">
        <f t="shared" si="58"/>
        <v>5789410.6636006488</v>
      </c>
      <c r="S318" s="221">
        <f t="shared" si="58"/>
        <v>4352740.0378034664</v>
      </c>
      <c r="T318" s="225">
        <f t="shared" si="63"/>
        <v>293016.98131628241</v>
      </c>
      <c r="U318" s="225">
        <f t="shared" si="63"/>
        <v>56477.460001950429</v>
      </c>
      <c r="V318" s="225">
        <f t="shared" si="63"/>
        <v>1616.9848150893627</v>
      </c>
      <c r="W318" s="225">
        <f t="shared" si="63"/>
        <v>7733.1331708908065</v>
      </c>
      <c r="X318" s="225">
        <f t="shared" si="63"/>
        <v>432836.50362030696</v>
      </c>
      <c r="Y318" s="225">
        <f t="shared" si="61"/>
        <v>10933831.764328636</v>
      </c>
      <c r="Z318" s="221"/>
      <c r="AA318" s="225">
        <f t="shared" si="60"/>
        <v>0</v>
      </c>
      <c r="AB318" s="221"/>
      <c r="AC318" s="223">
        <f t="shared" si="62"/>
        <v>0.57082672443421123</v>
      </c>
      <c r="AD318" s="223">
        <f t="shared" si="62"/>
        <v>0.42917327556578883</v>
      </c>
      <c r="AG318" s="23"/>
      <c r="AH318" s="17"/>
      <c r="AM318" s="16"/>
      <c r="AN318" s="235"/>
    </row>
    <row r="319" spans="1:41" x14ac:dyDescent="0.25">
      <c r="A319" s="236">
        <v>2033</v>
      </c>
      <c r="B319" s="237">
        <v>2</v>
      </c>
      <c r="C319" s="240">
        <v>5903646.3479596274</v>
      </c>
      <c r="D319" s="240">
        <v>4477001.7649435448</v>
      </c>
      <c r="E319" s="241">
        <v>292274.6700754732</v>
      </c>
      <c r="F319" s="240">
        <v>52201.295946438571</v>
      </c>
      <c r="G319" s="242">
        <v>1676.3558259011318</v>
      </c>
      <c r="H319" s="242">
        <v>7054.2496782302851</v>
      </c>
      <c r="I319" s="240">
        <v>429547.25714743446</v>
      </c>
      <c r="J319" s="240">
        <f t="shared" si="55"/>
        <v>11163401.941576649</v>
      </c>
      <c r="K319" s="221">
        <f t="shared" si="56"/>
        <v>10380648.112903172</v>
      </c>
      <c r="L319" s="221">
        <v>9843101.8469007015</v>
      </c>
      <c r="M319" s="225">
        <f t="shared" si="59"/>
        <v>1320300.094675947</v>
      </c>
      <c r="N319" s="221">
        <v>9750316.1052802</v>
      </c>
      <c r="O319" s="23"/>
      <c r="P319" s="222">
        <f t="shared" si="57"/>
        <v>2033</v>
      </c>
      <c r="Q319" s="222">
        <f t="shared" si="57"/>
        <v>2</v>
      </c>
      <c r="R319" s="221">
        <f t="shared" si="58"/>
        <v>5152769.8374211658</v>
      </c>
      <c r="S319" s="221">
        <f t="shared" si="58"/>
        <v>3907578.1808060599</v>
      </c>
      <c r="T319" s="225">
        <f t="shared" si="63"/>
        <v>292274.6700754732</v>
      </c>
      <c r="U319" s="225">
        <f t="shared" si="63"/>
        <v>52201.295946438571</v>
      </c>
      <c r="V319" s="225">
        <f t="shared" si="63"/>
        <v>1676.3558259011318</v>
      </c>
      <c r="W319" s="225">
        <f t="shared" si="63"/>
        <v>7054.2496782302851</v>
      </c>
      <c r="X319" s="225">
        <f t="shared" si="63"/>
        <v>429547.25714743446</v>
      </c>
      <c r="Y319" s="225">
        <f t="shared" si="61"/>
        <v>9843101.8469007015</v>
      </c>
      <c r="Z319" s="221"/>
      <c r="AA319" s="225">
        <f t="shared" si="60"/>
        <v>0</v>
      </c>
      <c r="AB319" s="221"/>
      <c r="AC319" s="223">
        <f t="shared" si="62"/>
        <v>0.56871654676564753</v>
      </c>
      <c r="AD319" s="223">
        <f t="shared" si="62"/>
        <v>0.43128345323435252</v>
      </c>
      <c r="AG319" s="23"/>
      <c r="AH319" s="17"/>
      <c r="AM319" s="16"/>
      <c r="AN319" s="235"/>
    </row>
    <row r="320" spans="1:41" x14ac:dyDescent="0.25">
      <c r="A320" s="236">
        <v>2033</v>
      </c>
      <c r="B320" s="237">
        <v>3</v>
      </c>
      <c r="C320" s="240">
        <v>5765903.6373406667</v>
      </c>
      <c r="D320" s="240">
        <v>4551173.6794377584</v>
      </c>
      <c r="E320" s="241">
        <v>292619.48166028177</v>
      </c>
      <c r="F320" s="240">
        <v>52249.979950221503</v>
      </c>
      <c r="G320" s="242">
        <v>1885.676588153467</v>
      </c>
      <c r="H320" s="242">
        <v>6640.4335540771481</v>
      </c>
      <c r="I320" s="240">
        <v>415178.25327324407</v>
      </c>
      <c r="J320" s="240">
        <f t="shared" si="55"/>
        <v>11085651.141804405</v>
      </c>
      <c r="K320" s="221">
        <f t="shared" si="56"/>
        <v>10317077.316778425</v>
      </c>
      <c r="L320" s="221">
        <v>9856264.2884688079</v>
      </c>
      <c r="M320" s="225">
        <f t="shared" si="59"/>
        <v>1229386.8533355966</v>
      </c>
      <c r="N320" s="221">
        <v>10950766.668700622</v>
      </c>
      <c r="O320" s="23"/>
      <c r="P320" s="222">
        <f t="shared" si="57"/>
        <v>2033</v>
      </c>
      <c r="Q320" s="222">
        <f t="shared" si="57"/>
        <v>3</v>
      </c>
      <c r="R320" s="221">
        <f t="shared" si="58"/>
        <v>5078836.3689953368</v>
      </c>
      <c r="S320" s="221">
        <f t="shared" si="58"/>
        <v>4008854.0944474912</v>
      </c>
      <c r="T320" s="225">
        <f t="shared" si="63"/>
        <v>292619.48166028177</v>
      </c>
      <c r="U320" s="225">
        <f t="shared" si="63"/>
        <v>52249.979950221503</v>
      </c>
      <c r="V320" s="225">
        <f t="shared" si="63"/>
        <v>1885.676588153467</v>
      </c>
      <c r="W320" s="225">
        <f t="shared" si="63"/>
        <v>6640.4335540771481</v>
      </c>
      <c r="X320" s="225">
        <f t="shared" si="63"/>
        <v>415178.25327324407</v>
      </c>
      <c r="Y320" s="225">
        <f t="shared" si="61"/>
        <v>9856264.2884688079</v>
      </c>
      <c r="Z320" s="221"/>
      <c r="AA320" s="225">
        <f t="shared" si="60"/>
        <v>0</v>
      </c>
      <c r="AB320" s="221"/>
      <c r="AC320" s="223">
        <f t="shared" si="62"/>
        <v>0.55886986791925175</v>
      </c>
      <c r="AD320" s="223">
        <f t="shared" si="62"/>
        <v>0.44113013208074825</v>
      </c>
      <c r="AG320" s="23"/>
      <c r="AH320" s="17"/>
      <c r="AM320" s="16"/>
      <c r="AN320" s="235"/>
    </row>
    <row r="321" spans="1:41" x14ac:dyDescent="0.25">
      <c r="A321" s="236">
        <v>2033</v>
      </c>
      <c r="B321" s="237">
        <v>4</v>
      </c>
      <c r="C321" s="240">
        <v>5951956.5150641082</v>
      </c>
      <c r="D321" s="240">
        <v>4703396.2642112775</v>
      </c>
      <c r="E321" s="241">
        <v>293193.38582592737</v>
      </c>
      <c r="F321" s="240">
        <v>54732.209461818988</v>
      </c>
      <c r="G321" s="242">
        <v>1866.114227525858</v>
      </c>
      <c r="H321" s="242">
        <v>7712.3675848007206</v>
      </c>
      <c r="I321" s="240">
        <v>489846.57844189275</v>
      </c>
      <c r="J321" s="240">
        <f t="shared" si="55"/>
        <v>11502703.434817351</v>
      </c>
      <c r="K321" s="221">
        <f t="shared" si="56"/>
        <v>10655352.779275386</v>
      </c>
      <c r="L321" s="221">
        <v>10184558.6727653</v>
      </c>
      <c r="M321" s="225">
        <f t="shared" si="59"/>
        <v>1318144.7620520517</v>
      </c>
      <c r="N321" s="221">
        <v>11266443.552918116</v>
      </c>
      <c r="O321" s="23"/>
      <c r="P321" s="222">
        <f t="shared" si="57"/>
        <v>2033</v>
      </c>
      <c r="Q321" s="222">
        <f t="shared" si="57"/>
        <v>4</v>
      </c>
      <c r="R321" s="221">
        <f t="shared" si="58"/>
        <v>5215656.1347000832</v>
      </c>
      <c r="S321" s="221">
        <f t="shared" si="58"/>
        <v>4121551.8825232508</v>
      </c>
      <c r="T321" s="225">
        <f t="shared" si="63"/>
        <v>293193.38582592737</v>
      </c>
      <c r="U321" s="225">
        <f t="shared" si="63"/>
        <v>54732.209461818988</v>
      </c>
      <c r="V321" s="225">
        <f t="shared" si="63"/>
        <v>1866.114227525858</v>
      </c>
      <c r="W321" s="225">
        <f t="shared" si="63"/>
        <v>7712.3675848007206</v>
      </c>
      <c r="X321" s="225">
        <f t="shared" si="63"/>
        <v>489846.57844189275</v>
      </c>
      <c r="Y321" s="225">
        <f t="shared" si="61"/>
        <v>10184558.6727653</v>
      </c>
      <c r="Z321" s="221"/>
      <c r="AA321" s="225">
        <f t="shared" si="60"/>
        <v>0</v>
      </c>
      <c r="AB321" s="221"/>
      <c r="AC321" s="223">
        <f t="shared" si="62"/>
        <v>0.55858840512917018</v>
      </c>
      <c r="AD321" s="223">
        <f t="shared" si="62"/>
        <v>0.44141159487082987</v>
      </c>
      <c r="AG321" s="23"/>
      <c r="AH321" s="17"/>
      <c r="AM321" s="16"/>
      <c r="AN321" s="235"/>
    </row>
    <row r="322" spans="1:41" x14ac:dyDescent="0.25">
      <c r="A322" s="236">
        <v>2033</v>
      </c>
      <c r="B322" s="237">
        <v>5</v>
      </c>
      <c r="C322" s="240">
        <v>6598406.0485735405</v>
      </c>
      <c r="D322" s="240">
        <v>4961236.7505915985</v>
      </c>
      <c r="E322" s="241">
        <v>294345.30013002385</v>
      </c>
      <c r="F322" s="240">
        <v>54381.320616924138</v>
      </c>
      <c r="G322" s="242">
        <v>2101.7877430366825</v>
      </c>
      <c r="H322" s="242">
        <v>7829.8490333557138</v>
      </c>
      <c r="I322" s="240">
        <v>532485.73453458643</v>
      </c>
      <c r="J322" s="240">
        <f t="shared" si="55"/>
        <v>12450786.791223066</v>
      </c>
      <c r="K322" s="221">
        <f t="shared" si="56"/>
        <v>11559642.799165139</v>
      </c>
      <c r="L322" s="221">
        <v>11436359.843743201</v>
      </c>
      <c r="M322" s="225">
        <f t="shared" si="59"/>
        <v>1014426.9474798646</v>
      </c>
      <c r="N322" s="221">
        <v>12734062.322352752</v>
      </c>
      <c r="O322" s="23"/>
      <c r="P322" s="222">
        <f t="shared" si="57"/>
        <v>2033</v>
      </c>
      <c r="Q322" s="222">
        <f t="shared" si="57"/>
        <v>5</v>
      </c>
      <c r="R322" s="221">
        <f t="shared" si="58"/>
        <v>6019356.9358647503</v>
      </c>
      <c r="S322" s="221">
        <f t="shared" si="58"/>
        <v>4525858.9158205241</v>
      </c>
      <c r="T322" s="225">
        <f t="shared" si="63"/>
        <v>294345.30013002385</v>
      </c>
      <c r="U322" s="225">
        <f t="shared" si="63"/>
        <v>54381.320616924138</v>
      </c>
      <c r="V322" s="225">
        <f t="shared" si="63"/>
        <v>2101.7877430366825</v>
      </c>
      <c r="W322" s="225">
        <f t="shared" si="63"/>
        <v>7829.8490333557138</v>
      </c>
      <c r="X322" s="225">
        <f t="shared" si="63"/>
        <v>532485.73453458643</v>
      </c>
      <c r="Y322" s="225">
        <f t="shared" si="61"/>
        <v>11436359.843743201</v>
      </c>
      <c r="Z322" s="221"/>
      <c r="AA322" s="225">
        <f t="shared" si="60"/>
        <v>0</v>
      </c>
      <c r="AB322" s="221"/>
      <c r="AC322" s="223">
        <f t="shared" si="62"/>
        <v>0.57081400898045842</v>
      </c>
      <c r="AD322" s="223">
        <f t="shared" si="62"/>
        <v>0.42918599101954163</v>
      </c>
      <c r="AG322" s="23"/>
      <c r="AH322" s="17"/>
      <c r="AM322" s="16"/>
      <c r="AN322" s="235"/>
    </row>
    <row r="323" spans="1:41" x14ac:dyDescent="0.25">
      <c r="A323" s="236">
        <v>2033</v>
      </c>
      <c r="B323" s="237">
        <v>6</v>
      </c>
      <c r="C323" s="240">
        <v>7490812.7757756459</v>
      </c>
      <c r="D323" s="240">
        <v>5254604.1470331727</v>
      </c>
      <c r="E323" s="241">
        <v>295244.5144468185</v>
      </c>
      <c r="F323" s="240">
        <v>50689.56355833853</v>
      </c>
      <c r="G323" s="242">
        <v>1974.4867805578424</v>
      </c>
      <c r="H323" s="242">
        <v>7716.2165073394754</v>
      </c>
      <c r="I323" s="240">
        <v>548949.68212096533</v>
      </c>
      <c r="J323" s="240">
        <f t="shared" si="55"/>
        <v>13649991.386222839</v>
      </c>
      <c r="K323" s="221">
        <f t="shared" si="56"/>
        <v>12745416.922808819</v>
      </c>
      <c r="L323" s="221">
        <v>12433667.278840605</v>
      </c>
      <c r="M323" s="225">
        <f t="shared" si="59"/>
        <v>1216324.1073822342</v>
      </c>
      <c r="N323" s="221">
        <v>13296301.895176338</v>
      </c>
      <c r="O323" s="23"/>
      <c r="P323" s="222">
        <f t="shared" si="57"/>
        <v>2033</v>
      </c>
      <c r="Q323" s="222">
        <f t="shared" si="57"/>
        <v>6</v>
      </c>
      <c r="R323" s="221">
        <f t="shared" si="58"/>
        <v>6775947.4859036831</v>
      </c>
      <c r="S323" s="221">
        <f t="shared" si="58"/>
        <v>4753145.3295229012</v>
      </c>
      <c r="T323" s="225">
        <f t="shared" si="63"/>
        <v>295244.5144468185</v>
      </c>
      <c r="U323" s="225">
        <f t="shared" si="63"/>
        <v>50689.56355833853</v>
      </c>
      <c r="V323" s="225">
        <f t="shared" si="63"/>
        <v>1974.4867805578424</v>
      </c>
      <c r="W323" s="225">
        <f t="shared" si="63"/>
        <v>7716.2165073394754</v>
      </c>
      <c r="X323" s="225">
        <f t="shared" si="63"/>
        <v>548949.68212096533</v>
      </c>
      <c r="Y323" s="225">
        <f t="shared" si="61"/>
        <v>12433667.278840605</v>
      </c>
      <c r="Z323" s="221"/>
      <c r="AA323" s="225">
        <f t="shared" si="60"/>
        <v>0</v>
      </c>
      <c r="AB323" s="221"/>
      <c r="AC323" s="223">
        <f t="shared" si="62"/>
        <v>0.58772598975325085</v>
      </c>
      <c r="AD323" s="223">
        <f t="shared" si="62"/>
        <v>0.41227401024674915</v>
      </c>
      <c r="AG323" s="23"/>
      <c r="AH323" s="17"/>
      <c r="AM323" s="16"/>
      <c r="AN323" s="235"/>
    </row>
    <row r="324" spans="1:41" x14ac:dyDescent="0.25">
      <c r="A324" s="236">
        <v>2033</v>
      </c>
      <c r="B324" s="237">
        <v>7</v>
      </c>
      <c r="C324" s="240">
        <v>8163616.2219232004</v>
      </c>
      <c r="D324" s="240">
        <v>5476087.3066175198</v>
      </c>
      <c r="E324" s="241">
        <v>295897.81028954365</v>
      </c>
      <c r="F324" s="240">
        <v>52634.856092844289</v>
      </c>
      <c r="G324" s="242">
        <v>1879.9865082250983</v>
      </c>
      <c r="H324" s="242">
        <v>8106.5658675927361</v>
      </c>
      <c r="I324" s="240">
        <v>571861.29234221077</v>
      </c>
      <c r="J324" s="240">
        <f t="shared" si="55"/>
        <v>14570084.039641136</v>
      </c>
      <c r="K324" s="221">
        <f t="shared" si="56"/>
        <v>13639703.528540719</v>
      </c>
      <c r="L324" s="221">
        <v>13143253.67440078</v>
      </c>
      <c r="M324" s="225">
        <f t="shared" si="59"/>
        <v>1426830.365240356</v>
      </c>
      <c r="N324" s="221">
        <v>14110107.022803584</v>
      </c>
      <c r="O324" s="23"/>
      <c r="P324" s="222">
        <f t="shared" si="57"/>
        <v>2033</v>
      </c>
      <c r="Q324" s="222">
        <f t="shared" si="57"/>
        <v>7</v>
      </c>
      <c r="R324" s="221">
        <f t="shared" si="58"/>
        <v>7309631.7132984018</v>
      </c>
      <c r="S324" s="221">
        <f t="shared" si="58"/>
        <v>4903241.4500019625</v>
      </c>
      <c r="T324" s="225">
        <f t="shared" si="63"/>
        <v>295897.81028954365</v>
      </c>
      <c r="U324" s="225">
        <f t="shared" si="63"/>
        <v>52634.856092844289</v>
      </c>
      <c r="V324" s="225">
        <f t="shared" si="63"/>
        <v>1879.9865082250983</v>
      </c>
      <c r="W324" s="225">
        <f t="shared" si="63"/>
        <v>8106.5658675927361</v>
      </c>
      <c r="X324" s="225">
        <f t="shared" si="63"/>
        <v>571861.29234221077</v>
      </c>
      <c r="Y324" s="225">
        <f t="shared" si="61"/>
        <v>13143253.674400782</v>
      </c>
      <c r="Z324" s="221"/>
      <c r="AA324" s="225">
        <f t="shared" si="60"/>
        <v>0</v>
      </c>
      <c r="AB324" s="221"/>
      <c r="AC324" s="223">
        <f t="shared" si="62"/>
        <v>0.59851859718512568</v>
      </c>
      <c r="AD324" s="223">
        <f t="shared" si="62"/>
        <v>0.40148140281487438</v>
      </c>
      <c r="AG324" s="23"/>
      <c r="AH324" s="17"/>
      <c r="AM324" s="16"/>
      <c r="AN324" s="235"/>
    </row>
    <row r="325" spans="1:41" x14ac:dyDescent="0.25">
      <c r="A325" s="236">
        <v>2033</v>
      </c>
      <c r="B325" s="237">
        <v>8</v>
      </c>
      <c r="C325" s="240">
        <v>8489684.9231355041</v>
      </c>
      <c r="D325" s="240">
        <v>5585085.9825178776</v>
      </c>
      <c r="E325" s="241">
        <v>295971.35223061079</v>
      </c>
      <c r="F325" s="240">
        <v>61444.909181169358</v>
      </c>
      <c r="G325" s="242">
        <v>1864.6699244894753</v>
      </c>
      <c r="H325" s="242">
        <v>8149.9073479835824</v>
      </c>
      <c r="I325" s="240">
        <v>552796.79709751904</v>
      </c>
      <c r="J325" s="240">
        <f t="shared" si="55"/>
        <v>14994998.541435154</v>
      </c>
      <c r="K325" s="221">
        <f t="shared" si="56"/>
        <v>14074770.905653382</v>
      </c>
      <c r="L325" s="221">
        <v>13309848.458190031</v>
      </c>
      <c r="M325" s="225">
        <f t="shared" si="59"/>
        <v>1685150.0832451228</v>
      </c>
      <c r="N325" s="221">
        <v>14354555.436462324</v>
      </c>
      <c r="O325" s="23"/>
      <c r="P325" s="222">
        <f t="shared" si="57"/>
        <v>2033</v>
      </c>
      <c r="Q325" s="222">
        <f t="shared" si="57"/>
        <v>8</v>
      </c>
      <c r="R325" s="221">
        <f t="shared" si="58"/>
        <v>7473228.3604783993</v>
      </c>
      <c r="S325" s="221">
        <f t="shared" si="58"/>
        <v>4916392.4619298596</v>
      </c>
      <c r="T325" s="225">
        <f t="shared" si="63"/>
        <v>295971.35223061079</v>
      </c>
      <c r="U325" s="225">
        <f t="shared" si="63"/>
        <v>61444.909181169358</v>
      </c>
      <c r="V325" s="225">
        <f t="shared" si="63"/>
        <v>1864.6699244894753</v>
      </c>
      <c r="W325" s="225">
        <f t="shared" si="63"/>
        <v>8149.9073479835824</v>
      </c>
      <c r="X325" s="225">
        <f t="shared" si="63"/>
        <v>552796.79709751904</v>
      </c>
      <c r="Y325" s="225">
        <f t="shared" si="61"/>
        <v>13309848.458190031</v>
      </c>
      <c r="Z325" s="221"/>
      <c r="AA325" s="225">
        <f t="shared" si="60"/>
        <v>0</v>
      </c>
      <c r="AB325" s="221"/>
      <c r="AC325" s="223">
        <f t="shared" si="62"/>
        <v>0.6031845903598666</v>
      </c>
      <c r="AD325" s="223">
        <f t="shared" si="62"/>
        <v>0.39681540964013334</v>
      </c>
      <c r="AG325" s="23"/>
      <c r="AH325" s="17"/>
      <c r="AM325" s="16"/>
      <c r="AN325" s="235"/>
    </row>
    <row r="326" spans="1:41" x14ac:dyDescent="0.25">
      <c r="A326" s="236">
        <v>2033</v>
      </c>
      <c r="B326" s="237">
        <v>9</v>
      </c>
      <c r="C326" s="240">
        <v>8244449.3998550307</v>
      </c>
      <c r="D326" s="240">
        <v>5508682.1744655445</v>
      </c>
      <c r="E326" s="241">
        <v>295272.39961368236</v>
      </c>
      <c r="F326" s="240">
        <v>53795.263906308988</v>
      </c>
      <c r="G326" s="242">
        <v>2015.9651946852007</v>
      </c>
      <c r="H326" s="242">
        <v>8087.4726195225358</v>
      </c>
      <c r="I326" s="240">
        <v>584424.63442300889</v>
      </c>
      <c r="J326" s="240">
        <f t="shared" ref="J326:J389" si="64">SUM(C326:I326)</f>
        <v>14696727.310077783</v>
      </c>
      <c r="K326" s="221">
        <f t="shared" si="56"/>
        <v>13753131.574320575</v>
      </c>
      <c r="L326" s="221">
        <v>13035926.757046083</v>
      </c>
      <c r="M326" s="225">
        <f t="shared" si="59"/>
        <v>1660800.5530316997</v>
      </c>
      <c r="N326" s="221">
        <v>13257758.169689793</v>
      </c>
      <c r="O326" s="23"/>
      <c r="P326" s="222">
        <f t="shared" si="57"/>
        <v>2033</v>
      </c>
      <c r="Q326" s="222">
        <f t="shared" si="57"/>
        <v>9</v>
      </c>
      <c r="R326" s="221">
        <f t="shared" si="58"/>
        <v>7248866.2449401822</v>
      </c>
      <c r="S326" s="221">
        <f t="shared" si="58"/>
        <v>4843464.7763486933</v>
      </c>
      <c r="T326" s="225">
        <f t="shared" si="63"/>
        <v>295272.39961368236</v>
      </c>
      <c r="U326" s="225">
        <f t="shared" si="63"/>
        <v>53795.263906308988</v>
      </c>
      <c r="V326" s="225">
        <f t="shared" si="63"/>
        <v>2015.9651946852007</v>
      </c>
      <c r="W326" s="225">
        <f t="shared" si="63"/>
        <v>8087.4726195225358</v>
      </c>
      <c r="X326" s="225">
        <f t="shared" si="63"/>
        <v>584424.63442300889</v>
      </c>
      <c r="Y326" s="225">
        <f t="shared" si="61"/>
        <v>13035926.757046083</v>
      </c>
      <c r="Z326" s="221"/>
      <c r="AA326" s="225">
        <f t="shared" si="60"/>
        <v>0</v>
      </c>
      <c r="AB326" s="221"/>
      <c r="AC326" s="223">
        <f t="shared" si="62"/>
        <v>0.59945979250637094</v>
      </c>
      <c r="AD326" s="223">
        <f t="shared" si="62"/>
        <v>0.40054020749362906</v>
      </c>
      <c r="AG326" s="23"/>
      <c r="AH326" s="17"/>
      <c r="AM326" s="16"/>
      <c r="AN326" s="235"/>
    </row>
    <row r="327" spans="1:41" x14ac:dyDescent="0.25">
      <c r="A327" s="236">
        <v>2033</v>
      </c>
      <c r="B327" s="237">
        <v>10</v>
      </c>
      <c r="C327" s="240">
        <v>7512265.2579560494</v>
      </c>
      <c r="D327" s="240">
        <v>5273654.5052282056</v>
      </c>
      <c r="E327" s="241">
        <v>294213.50716888363</v>
      </c>
      <c r="F327" s="240">
        <v>50015.700986891236</v>
      </c>
      <c r="G327" s="242">
        <v>1926.6996378653121</v>
      </c>
      <c r="H327" s="242">
        <v>8009.1149336085682</v>
      </c>
      <c r="I327" s="240">
        <v>562637.87427516584</v>
      </c>
      <c r="J327" s="240">
        <f t="shared" si="64"/>
        <v>13702722.660186671</v>
      </c>
      <c r="K327" s="221">
        <f t="shared" ref="K327:K390" si="65">SUM(C327:D327)</f>
        <v>12785919.763184255</v>
      </c>
      <c r="L327" s="221">
        <v>12076010.513481144</v>
      </c>
      <c r="M327" s="225">
        <f t="shared" si="59"/>
        <v>1626712.1467055269</v>
      </c>
      <c r="N327" s="221">
        <v>12467551.090975072</v>
      </c>
      <c r="O327" s="23"/>
      <c r="P327" s="222">
        <f t="shared" si="57"/>
        <v>2033</v>
      </c>
      <c r="Q327" s="222">
        <f t="shared" si="57"/>
        <v>10</v>
      </c>
      <c r="R327" s="221">
        <f t="shared" si="58"/>
        <v>6556503.5004344583</v>
      </c>
      <c r="S327" s="221">
        <f t="shared" si="58"/>
        <v>4602704.1160442699</v>
      </c>
      <c r="T327" s="225">
        <f t="shared" si="63"/>
        <v>294213.50716888363</v>
      </c>
      <c r="U327" s="225">
        <f t="shared" si="63"/>
        <v>50015.700986891236</v>
      </c>
      <c r="V327" s="225">
        <f t="shared" si="63"/>
        <v>1926.6996378653121</v>
      </c>
      <c r="W327" s="225">
        <f t="shared" si="63"/>
        <v>8009.1149336085682</v>
      </c>
      <c r="X327" s="225">
        <f t="shared" si="63"/>
        <v>562637.87427516584</v>
      </c>
      <c r="Y327" s="225">
        <f t="shared" si="61"/>
        <v>12076010.513481144</v>
      </c>
      <c r="Z327" s="221"/>
      <c r="AA327" s="225">
        <f t="shared" si="60"/>
        <v>0</v>
      </c>
      <c r="AB327" s="221"/>
      <c r="AC327" s="223">
        <f t="shared" si="62"/>
        <v>0.58754203038148622</v>
      </c>
      <c r="AD327" s="223">
        <f t="shared" si="62"/>
        <v>0.41245796961851372</v>
      </c>
      <c r="AG327" s="23"/>
      <c r="AH327" s="17"/>
      <c r="AM327" s="16"/>
      <c r="AN327" s="235"/>
    </row>
    <row r="328" spans="1:41" x14ac:dyDescent="0.25">
      <c r="A328" s="236">
        <v>2033</v>
      </c>
      <c r="B328" s="237">
        <v>11</v>
      </c>
      <c r="C328" s="240">
        <v>6373298.3205892947</v>
      </c>
      <c r="D328" s="240">
        <v>4910438.2396968724</v>
      </c>
      <c r="E328" s="241">
        <v>292638.91354546417</v>
      </c>
      <c r="F328" s="240">
        <v>49347.879354864061</v>
      </c>
      <c r="G328" s="242">
        <v>1878.197424506581</v>
      </c>
      <c r="H328" s="242">
        <v>7267.2992176513671</v>
      </c>
      <c r="I328" s="240">
        <v>515376.9608181885</v>
      </c>
      <c r="J328" s="240">
        <f t="shared" si="64"/>
        <v>12150245.810646841</v>
      </c>
      <c r="K328" s="221">
        <f t="shared" si="65"/>
        <v>11283736.560286168</v>
      </c>
      <c r="L328" s="221">
        <v>10636468.485848311</v>
      </c>
      <c r="M328" s="225">
        <f t="shared" si="59"/>
        <v>1513777.32479853</v>
      </c>
      <c r="N328" s="221">
        <v>10513181.687560774</v>
      </c>
      <c r="O328" s="23"/>
      <c r="P328" s="222">
        <f t="shared" si="57"/>
        <v>2033</v>
      </c>
      <c r="Q328" s="222">
        <f t="shared" si="57"/>
        <v>11</v>
      </c>
      <c r="R328" s="221">
        <f t="shared" si="58"/>
        <v>5518284.1654520221</v>
      </c>
      <c r="S328" s="221">
        <f t="shared" si="58"/>
        <v>4251675.070035615</v>
      </c>
      <c r="T328" s="225">
        <f t="shared" si="63"/>
        <v>292638.91354546417</v>
      </c>
      <c r="U328" s="225">
        <f t="shared" si="63"/>
        <v>49347.879354864061</v>
      </c>
      <c r="V328" s="225">
        <f t="shared" si="63"/>
        <v>1878.197424506581</v>
      </c>
      <c r="W328" s="225">
        <f t="shared" si="63"/>
        <v>7267.2992176513671</v>
      </c>
      <c r="X328" s="225">
        <f t="shared" si="63"/>
        <v>515376.9608181885</v>
      </c>
      <c r="Y328" s="225">
        <f t="shared" si="61"/>
        <v>10636468.485848309</v>
      </c>
      <c r="Z328" s="221"/>
      <c r="AA328" s="225">
        <f t="shared" si="60"/>
        <v>0</v>
      </c>
      <c r="AB328" s="221"/>
      <c r="AC328" s="223">
        <f t="shared" si="62"/>
        <v>0.5648216161852383</v>
      </c>
      <c r="AD328" s="223">
        <f t="shared" si="62"/>
        <v>0.43517838381476165</v>
      </c>
      <c r="AG328" s="23"/>
      <c r="AH328" s="17"/>
      <c r="AM328" s="16"/>
      <c r="AN328" s="235"/>
    </row>
    <row r="329" spans="1:41" x14ac:dyDescent="0.25">
      <c r="A329" s="236">
        <v>2033</v>
      </c>
      <c r="B329" s="237">
        <v>12</v>
      </c>
      <c r="C329" s="240">
        <v>5823579.1594028547</v>
      </c>
      <c r="D329" s="240">
        <v>4685261.1597440569</v>
      </c>
      <c r="E329" s="241">
        <v>292336.30186736688</v>
      </c>
      <c r="F329" s="240">
        <v>57261.659500829504</v>
      </c>
      <c r="G329" s="242">
        <v>1785.17861236677</v>
      </c>
      <c r="H329" s="242">
        <v>6923.5834072113048</v>
      </c>
      <c r="I329" s="240">
        <v>461960.8509040433</v>
      </c>
      <c r="J329" s="240">
        <f t="shared" si="64"/>
        <v>11329107.893438732</v>
      </c>
      <c r="K329" s="221">
        <f t="shared" si="65"/>
        <v>10508840.319146913</v>
      </c>
      <c r="L329" s="221">
        <v>10510600.331631994</v>
      </c>
      <c r="M329" s="225">
        <f t="shared" si="59"/>
        <v>818507.56180673838</v>
      </c>
      <c r="N329" s="221">
        <v>10813479.488825809</v>
      </c>
      <c r="O329" s="23"/>
      <c r="P329" s="222">
        <f t="shared" si="57"/>
        <v>2033</v>
      </c>
      <c r="Q329" s="222">
        <f t="shared" si="57"/>
        <v>12</v>
      </c>
      <c r="R329" s="221">
        <f t="shared" si="58"/>
        <v>5369994.9927401803</v>
      </c>
      <c r="S329" s="221">
        <f t="shared" si="58"/>
        <v>4320337.7645999929</v>
      </c>
      <c r="T329" s="225">
        <f t="shared" si="63"/>
        <v>292336.30186736688</v>
      </c>
      <c r="U329" s="225">
        <f t="shared" si="63"/>
        <v>57261.659500829504</v>
      </c>
      <c r="V329" s="225">
        <f t="shared" si="63"/>
        <v>1785.17861236677</v>
      </c>
      <c r="W329" s="225">
        <f t="shared" si="63"/>
        <v>6923.5834072113048</v>
      </c>
      <c r="X329" s="225">
        <f t="shared" si="63"/>
        <v>461960.8509040433</v>
      </c>
      <c r="Y329" s="225">
        <f t="shared" si="61"/>
        <v>10510600.331631994</v>
      </c>
      <c r="Z329" s="221"/>
      <c r="AA329" s="225">
        <f t="shared" si="60"/>
        <v>0</v>
      </c>
      <c r="AB329" s="221"/>
      <c r="AC329" s="223">
        <f t="shared" si="62"/>
        <v>0.55416001980660046</v>
      </c>
      <c r="AD329" s="223">
        <f t="shared" si="62"/>
        <v>0.44583998019339943</v>
      </c>
      <c r="AG329" s="23"/>
      <c r="AH329" s="17"/>
      <c r="AI329" s="17"/>
      <c r="AM329" s="16"/>
      <c r="AN329" s="235"/>
      <c r="AO329" s="235"/>
    </row>
    <row r="330" spans="1:41" x14ac:dyDescent="0.25">
      <c r="A330" s="236">
        <v>2034</v>
      </c>
      <c r="B330" s="237">
        <v>1</v>
      </c>
      <c r="C330" s="240">
        <v>6079644.9548183428</v>
      </c>
      <c r="D330" s="240">
        <v>4551878.343610011</v>
      </c>
      <c r="E330" s="241">
        <v>292958.47056679777</v>
      </c>
      <c r="F330" s="240">
        <v>57290.005029517532</v>
      </c>
      <c r="G330" s="242">
        <v>1614.2347720042771</v>
      </c>
      <c r="H330" s="242">
        <v>7733.1334145545952</v>
      </c>
      <c r="I330" s="240">
        <v>439142.43628214544</v>
      </c>
      <c r="J330" s="240">
        <f t="shared" si="64"/>
        <v>11430261.578493373</v>
      </c>
      <c r="K330" s="221">
        <f t="shared" si="65"/>
        <v>10631523.298428353</v>
      </c>
      <c r="L330" s="221">
        <v>11096140.44550636</v>
      </c>
      <c r="M330" s="225">
        <f t="shared" si="59"/>
        <v>334121.13298701309</v>
      </c>
      <c r="N330" s="221">
        <v>10948687.43413019</v>
      </c>
      <c r="O330" s="23"/>
      <c r="P330" s="222">
        <f t="shared" si="57"/>
        <v>2034</v>
      </c>
      <c r="Q330" s="222">
        <f t="shared" si="57"/>
        <v>1</v>
      </c>
      <c r="R330" s="221">
        <f t="shared" si="58"/>
        <v>5888577.5222931309</v>
      </c>
      <c r="S330" s="221">
        <f t="shared" si="58"/>
        <v>4408824.6431482099</v>
      </c>
      <c r="T330" s="225">
        <f t="shared" si="63"/>
        <v>292958.47056679777</v>
      </c>
      <c r="U330" s="225">
        <f t="shared" si="63"/>
        <v>57290.005029517532</v>
      </c>
      <c r="V330" s="225">
        <f t="shared" si="63"/>
        <v>1614.2347720042771</v>
      </c>
      <c r="W330" s="225">
        <f t="shared" si="63"/>
        <v>7733.1334145545952</v>
      </c>
      <c r="X330" s="225">
        <f t="shared" si="63"/>
        <v>439142.43628214544</v>
      </c>
      <c r="Y330" s="225">
        <f t="shared" si="61"/>
        <v>11096140.445506362</v>
      </c>
      <c r="Z330" s="221"/>
      <c r="AA330" s="225">
        <f t="shared" si="60"/>
        <v>0</v>
      </c>
      <c r="AB330" s="221"/>
      <c r="AC330" s="223">
        <f t="shared" si="62"/>
        <v>0.57185078602208306</v>
      </c>
      <c r="AD330" s="223">
        <f t="shared" si="62"/>
        <v>0.428149213977917</v>
      </c>
      <c r="AG330" s="23"/>
      <c r="AH330" s="17"/>
      <c r="AM330" s="16"/>
      <c r="AN330" s="235"/>
    </row>
    <row r="331" spans="1:41" x14ac:dyDescent="0.25">
      <c r="A331" s="236">
        <v>2034</v>
      </c>
      <c r="B331" s="237">
        <v>2</v>
      </c>
      <c r="C331" s="240">
        <v>6006696.2645190628</v>
      </c>
      <c r="D331" s="240">
        <v>4535915.3778096698</v>
      </c>
      <c r="E331" s="241">
        <v>292208.42226817738</v>
      </c>
      <c r="F331" s="240">
        <v>52950.947888716939</v>
      </c>
      <c r="G331" s="242">
        <v>1673.2397478801956</v>
      </c>
      <c r="H331" s="242">
        <v>7054.2501608848579</v>
      </c>
      <c r="I331" s="240">
        <v>435803.2833651976</v>
      </c>
      <c r="J331" s="240">
        <f t="shared" si="64"/>
        <v>11332301.785759589</v>
      </c>
      <c r="K331" s="221">
        <f t="shared" si="65"/>
        <v>10542611.642328732</v>
      </c>
      <c r="L331" s="221">
        <v>9989889.4613049757</v>
      </c>
      <c r="M331" s="225">
        <f t="shared" si="59"/>
        <v>1342412.324454613</v>
      </c>
      <c r="N331" s="221">
        <v>9896604.3113263305</v>
      </c>
      <c r="O331" s="23"/>
      <c r="P331" s="222">
        <f t="shared" si="57"/>
        <v>2034</v>
      </c>
      <c r="Q331" s="222">
        <f t="shared" si="57"/>
        <v>2</v>
      </c>
      <c r="R331" s="221">
        <f t="shared" si="58"/>
        <v>5241851.3315642187</v>
      </c>
      <c r="S331" s="221">
        <f t="shared" si="58"/>
        <v>3958347.9863099009</v>
      </c>
      <c r="T331" s="225">
        <f t="shared" si="63"/>
        <v>292208.42226817738</v>
      </c>
      <c r="U331" s="225">
        <f t="shared" si="63"/>
        <v>52950.947888716939</v>
      </c>
      <c r="V331" s="225">
        <f t="shared" si="63"/>
        <v>1673.2397478801956</v>
      </c>
      <c r="W331" s="225">
        <f t="shared" si="63"/>
        <v>7054.2501608848579</v>
      </c>
      <c r="X331" s="225">
        <f t="shared" si="63"/>
        <v>435803.2833651976</v>
      </c>
      <c r="Y331" s="225">
        <f t="shared" si="61"/>
        <v>9989889.4613049757</v>
      </c>
      <c r="Z331" s="221"/>
      <c r="AA331" s="225">
        <f t="shared" si="60"/>
        <v>0</v>
      </c>
      <c r="AB331" s="221"/>
      <c r="AC331" s="223">
        <f t="shared" si="62"/>
        <v>0.56975410536817028</v>
      </c>
      <c r="AD331" s="223">
        <f t="shared" si="62"/>
        <v>0.43024589463182983</v>
      </c>
      <c r="AG331" s="23"/>
      <c r="AH331" s="17"/>
      <c r="AM331" s="16"/>
      <c r="AN331" s="235"/>
    </row>
    <row r="332" spans="1:41" x14ac:dyDescent="0.25">
      <c r="A332" s="236">
        <v>2034</v>
      </c>
      <c r="B332" s="237">
        <v>3</v>
      </c>
      <c r="C332" s="240">
        <v>5865985.3255830156</v>
      </c>
      <c r="D332" s="240">
        <v>4609671.5147318076</v>
      </c>
      <c r="E332" s="241">
        <v>292543.19450498122</v>
      </c>
      <c r="F332" s="240">
        <v>52998.962280689113</v>
      </c>
      <c r="G332" s="242">
        <v>1882.3395473260405</v>
      </c>
      <c r="H332" s="242">
        <v>6640.4332229614265</v>
      </c>
      <c r="I332" s="240">
        <v>421229.42539943918</v>
      </c>
      <c r="J332" s="240">
        <f t="shared" si="64"/>
        <v>11250951.195270222</v>
      </c>
      <c r="K332" s="221">
        <f t="shared" si="65"/>
        <v>10475656.840314824</v>
      </c>
      <c r="L332" s="221">
        <v>10001192.77970127</v>
      </c>
      <c r="M332" s="225">
        <f t="shared" si="59"/>
        <v>1249758.4155689515</v>
      </c>
      <c r="N332" s="221">
        <v>11109725.019494189</v>
      </c>
      <c r="O332" s="23"/>
      <c r="P332" s="222">
        <f t="shared" si="57"/>
        <v>2034</v>
      </c>
      <c r="Q332" s="222">
        <f t="shared" si="57"/>
        <v>3</v>
      </c>
      <c r="R332" s="221">
        <f t="shared" si="58"/>
        <v>5166166.2461685138</v>
      </c>
      <c r="S332" s="221">
        <f t="shared" si="58"/>
        <v>4059732.1785773579</v>
      </c>
      <c r="T332" s="225">
        <f t="shared" si="63"/>
        <v>292543.19450498122</v>
      </c>
      <c r="U332" s="225">
        <f t="shared" si="63"/>
        <v>52998.962280689113</v>
      </c>
      <c r="V332" s="225">
        <f t="shared" si="63"/>
        <v>1882.3395473260405</v>
      </c>
      <c r="W332" s="225">
        <f t="shared" si="63"/>
        <v>6640.4332229614265</v>
      </c>
      <c r="X332" s="225">
        <f t="shared" si="63"/>
        <v>421229.42539943918</v>
      </c>
      <c r="Y332" s="225">
        <f t="shared" si="61"/>
        <v>10001192.77970127</v>
      </c>
      <c r="Z332" s="221"/>
      <c r="AA332" s="225">
        <f t="shared" si="60"/>
        <v>0</v>
      </c>
      <c r="AB332" s="221"/>
      <c r="AC332" s="223">
        <f t="shared" si="62"/>
        <v>0.55996348629979809</v>
      </c>
      <c r="AD332" s="223">
        <f t="shared" si="62"/>
        <v>0.44003651370020186</v>
      </c>
      <c r="AG332" s="23"/>
      <c r="AH332" s="17"/>
      <c r="AM332" s="16"/>
      <c r="AN332" s="235"/>
    </row>
    <row r="333" spans="1:41" x14ac:dyDescent="0.25">
      <c r="A333" s="236">
        <v>2034</v>
      </c>
      <c r="B333" s="237">
        <v>4</v>
      </c>
      <c r="C333" s="240">
        <v>6053048.887912388</v>
      </c>
      <c r="D333" s="240">
        <v>4762187.5400820291</v>
      </c>
      <c r="E333" s="241">
        <v>293107.75476753607</v>
      </c>
      <c r="F333" s="240">
        <v>55515.344099555288</v>
      </c>
      <c r="G333" s="242">
        <v>1863.242701259687</v>
      </c>
      <c r="H333" s="242">
        <v>7712.3662075996417</v>
      </c>
      <c r="I333" s="240">
        <v>496992.58138415101</v>
      </c>
      <c r="J333" s="240">
        <f t="shared" si="64"/>
        <v>11670427.717154518</v>
      </c>
      <c r="K333" s="221">
        <f t="shared" si="65"/>
        <v>10815236.427994417</v>
      </c>
      <c r="L333" s="221">
        <v>10331288.221095214</v>
      </c>
      <c r="M333" s="225">
        <f t="shared" si="59"/>
        <v>1339139.4960593041</v>
      </c>
      <c r="N333" s="221">
        <v>11427842.091129728</v>
      </c>
      <c r="O333" s="23"/>
      <c r="P333" s="222">
        <f t="shared" si="57"/>
        <v>2034</v>
      </c>
      <c r="Q333" s="222">
        <f t="shared" si="57"/>
        <v>4</v>
      </c>
      <c r="R333" s="221">
        <f t="shared" si="58"/>
        <v>5303562.0975543074</v>
      </c>
      <c r="S333" s="221">
        <f t="shared" si="58"/>
        <v>4172534.8343808055</v>
      </c>
      <c r="T333" s="225">
        <f t="shared" si="63"/>
        <v>293107.75476753607</v>
      </c>
      <c r="U333" s="225">
        <f t="shared" si="63"/>
        <v>55515.344099555288</v>
      </c>
      <c r="V333" s="225">
        <f t="shared" si="63"/>
        <v>1863.242701259687</v>
      </c>
      <c r="W333" s="225">
        <f t="shared" si="63"/>
        <v>7712.3662075996417</v>
      </c>
      <c r="X333" s="225">
        <f t="shared" si="63"/>
        <v>496992.58138415101</v>
      </c>
      <c r="Y333" s="225">
        <f t="shared" si="61"/>
        <v>10331288.221095214</v>
      </c>
      <c r="Z333" s="221"/>
      <c r="AA333" s="225">
        <f t="shared" si="60"/>
        <v>0</v>
      </c>
      <c r="AB333" s="221"/>
      <c r="AC333" s="223">
        <f t="shared" si="62"/>
        <v>0.55967790701685738</v>
      </c>
      <c r="AD333" s="223">
        <f t="shared" si="62"/>
        <v>0.44032209298314262</v>
      </c>
      <c r="AG333" s="23"/>
      <c r="AH333" s="17"/>
      <c r="AM333" s="16"/>
      <c r="AN333" s="235"/>
    </row>
    <row r="334" spans="1:41" x14ac:dyDescent="0.25">
      <c r="A334" s="236">
        <v>2034</v>
      </c>
      <c r="B334" s="237">
        <v>5</v>
      </c>
      <c r="C334" s="240">
        <v>6706627.4654213442</v>
      </c>
      <c r="D334" s="240">
        <v>5021693.7755655507</v>
      </c>
      <c r="E334" s="241">
        <v>294253.44490689109</v>
      </c>
      <c r="F334" s="240">
        <v>55158.018566479739</v>
      </c>
      <c r="G334" s="242">
        <v>2099.0469927358813</v>
      </c>
      <c r="H334" s="242">
        <v>7829.8504833221459</v>
      </c>
      <c r="I334" s="240">
        <v>540261.25065166375</v>
      </c>
      <c r="J334" s="240">
        <f t="shared" si="64"/>
        <v>12627922.852587987</v>
      </c>
      <c r="K334" s="221">
        <f t="shared" si="65"/>
        <v>11728321.240986895</v>
      </c>
      <c r="L334" s="221">
        <v>11597717.675277393</v>
      </c>
      <c r="M334" s="225">
        <f t="shared" si="59"/>
        <v>1030205.1773105934</v>
      </c>
      <c r="N334" s="221">
        <v>12911640.823604262</v>
      </c>
      <c r="O334" s="23"/>
      <c r="P334" s="222">
        <f t="shared" si="57"/>
        <v>2034</v>
      </c>
      <c r="Q334" s="222">
        <f t="shared" si="57"/>
        <v>5</v>
      </c>
      <c r="R334" s="221">
        <f t="shared" si="58"/>
        <v>6117523.3476875164</v>
      </c>
      <c r="S334" s="221">
        <f t="shared" si="58"/>
        <v>4580592.715988785</v>
      </c>
      <c r="T334" s="225">
        <f t="shared" si="63"/>
        <v>294253.44490689109</v>
      </c>
      <c r="U334" s="225">
        <f t="shared" si="63"/>
        <v>55158.018566479739</v>
      </c>
      <c r="V334" s="225">
        <f t="shared" si="63"/>
        <v>2099.0469927358813</v>
      </c>
      <c r="W334" s="225">
        <f t="shared" si="63"/>
        <v>7829.8504833221459</v>
      </c>
      <c r="X334" s="225">
        <f t="shared" si="63"/>
        <v>540261.25065166375</v>
      </c>
      <c r="Y334" s="225">
        <f t="shared" si="61"/>
        <v>11597717.675277393</v>
      </c>
      <c r="Z334" s="221"/>
      <c r="AA334" s="225">
        <f t="shared" si="60"/>
        <v>0</v>
      </c>
      <c r="AB334" s="221"/>
      <c r="AC334" s="223">
        <f t="shared" si="62"/>
        <v>0.57183183574335705</v>
      </c>
      <c r="AD334" s="223">
        <f t="shared" si="62"/>
        <v>0.42816816425664289</v>
      </c>
      <c r="AG334" s="23"/>
      <c r="AH334" s="17"/>
      <c r="AM334" s="16"/>
      <c r="AN334" s="235"/>
    </row>
    <row r="335" spans="1:41" x14ac:dyDescent="0.25">
      <c r="A335" s="236">
        <v>2034</v>
      </c>
      <c r="B335" s="237">
        <v>6</v>
      </c>
      <c r="C335" s="240">
        <v>7609561.9149754057</v>
      </c>
      <c r="D335" s="240">
        <v>5317369.8015676662</v>
      </c>
      <c r="E335" s="241">
        <v>295151.76956403407</v>
      </c>
      <c r="F335" s="240">
        <v>51412.218307380143</v>
      </c>
      <c r="G335" s="242">
        <v>1971.8704843821743</v>
      </c>
      <c r="H335" s="242">
        <v>7716.2167463302594</v>
      </c>
      <c r="I335" s="240">
        <v>556944.26104472298</v>
      </c>
      <c r="J335" s="240">
        <f t="shared" si="64"/>
        <v>13840128.052689921</v>
      </c>
      <c r="K335" s="221">
        <f t="shared" si="65"/>
        <v>12926931.716543071</v>
      </c>
      <c r="L335" s="221">
        <v>12606220.825112443</v>
      </c>
      <c r="M335" s="225">
        <f t="shared" si="59"/>
        <v>1233907.2275774777</v>
      </c>
      <c r="N335" s="221">
        <v>13480076.745626511</v>
      </c>
      <c r="O335" s="23"/>
      <c r="P335" s="222">
        <f t="shared" si="57"/>
        <v>2034</v>
      </c>
      <c r="Q335" s="222">
        <f t="shared" si="57"/>
        <v>6</v>
      </c>
      <c r="R335" s="221">
        <f t="shared" si="58"/>
        <v>6883210.6313548395</v>
      </c>
      <c r="S335" s="221">
        <f t="shared" si="58"/>
        <v>4809813.8576107547</v>
      </c>
      <c r="T335" s="225">
        <f t="shared" si="63"/>
        <v>295151.76956403407</v>
      </c>
      <c r="U335" s="225">
        <f t="shared" si="63"/>
        <v>51412.218307380143</v>
      </c>
      <c r="V335" s="225">
        <f t="shared" si="63"/>
        <v>1971.8704843821743</v>
      </c>
      <c r="W335" s="225">
        <f t="shared" si="63"/>
        <v>7716.2167463302594</v>
      </c>
      <c r="X335" s="225">
        <f t="shared" si="63"/>
        <v>556944.26104472298</v>
      </c>
      <c r="Y335" s="225">
        <f t="shared" si="61"/>
        <v>12606220.825112443</v>
      </c>
      <c r="Z335" s="221"/>
      <c r="AA335" s="225">
        <f t="shared" si="60"/>
        <v>0</v>
      </c>
      <c r="AB335" s="221"/>
      <c r="AC335" s="223">
        <f t="shared" si="62"/>
        <v>0.58865955834184291</v>
      </c>
      <c r="AD335" s="223">
        <f t="shared" si="62"/>
        <v>0.41134044165815714</v>
      </c>
      <c r="AG335" s="23"/>
      <c r="AH335" s="17"/>
      <c r="AM335" s="16"/>
      <c r="AN335" s="235"/>
    </row>
    <row r="336" spans="1:41" x14ac:dyDescent="0.25">
      <c r="A336" s="236">
        <v>2034</v>
      </c>
      <c r="B336" s="237">
        <v>7</v>
      </c>
      <c r="C336" s="240">
        <v>8290499.33251213</v>
      </c>
      <c r="D336" s="240">
        <v>5540776.5139293615</v>
      </c>
      <c r="E336" s="241">
        <v>295806.52721663169</v>
      </c>
      <c r="F336" s="240">
        <v>53383.881572024766</v>
      </c>
      <c r="G336" s="242">
        <v>1877.717971373105</v>
      </c>
      <c r="H336" s="242">
        <v>8106.5663738959356</v>
      </c>
      <c r="I336" s="240">
        <v>580178.3802558434</v>
      </c>
      <c r="J336" s="240">
        <f t="shared" si="64"/>
        <v>14770628.919831261</v>
      </c>
      <c r="K336" s="221">
        <f t="shared" si="65"/>
        <v>13831275.846441492</v>
      </c>
      <c r="L336" s="221">
        <v>13323903.547764484</v>
      </c>
      <c r="M336" s="225">
        <f t="shared" si="59"/>
        <v>1446725.3720667772</v>
      </c>
      <c r="N336" s="221">
        <v>14303149.724612022</v>
      </c>
      <c r="O336" s="23"/>
      <c r="P336" s="222">
        <f t="shared" si="57"/>
        <v>2034</v>
      </c>
      <c r="Q336" s="222">
        <f t="shared" si="57"/>
        <v>7</v>
      </c>
      <c r="R336" s="221">
        <f t="shared" si="58"/>
        <v>7423328.7356265355</v>
      </c>
      <c r="S336" s="221">
        <f t="shared" si="58"/>
        <v>4961221.7387481788</v>
      </c>
      <c r="T336" s="225">
        <f t="shared" si="63"/>
        <v>295806.52721663169</v>
      </c>
      <c r="U336" s="225">
        <f t="shared" si="63"/>
        <v>53383.881572024766</v>
      </c>
      <c r="V336" s="225">
        <f t="shared" si="63"/>
        <v>1877.717971373105</v>
      </c>
      <c r="W336" s="225">
        <f t="shared" si="63"/>
        <v>8106.5663738959356</v>
      </c>
      <c r="X336" s="225">
        <f t="shared" si="63"/>
        <v>580178.3802558434</v>
      </c>
      <c r="Y336" s="225">
        <f t="shared" si="61"/>
        <v>13323903.547764484</v>
      </c>
      <c r="Z336" s="221"/>
      <c r="AA336" s="225">
        <f t="shared" si="60"/>
        <v>0</v>
      </c>
      <c r="AB336" s="221"/>
      <c r="AC336" s="223">
        <f t="shared" si="62"/>
        <v>0.59940235626528326</v>
      </c>
      <c r="AD336" s="223">
        <f t="shared" si="62"/>
        <v>0.40059764373471674</v>
      </c>
      <c r="AG336" s="23"/>
      <c r="AH336" s="17"/>
      <c r="AM336" s="16"/>
      <c r="AN336" s="235"/>
    </row>
    <row r="337" spans="1:41" x14ac:dyDescent="0.25">
      <c r="A337" s="236">
        <v>2034</v>
      </c>
      <c r="B337" s="237">
        <v>8</v>
      </c>
      <c r="C337" s="240">
        <v>8620646.6898838319</v>
      </c>
      <c r="D337" s="240">
        <v>5650834.3592096735</v>
      </c>
      <c r="E337" s="241">
        <v>295884.41048584395</v>
      </c>
      <c r="F337" s="240">
        <v>62317.721442783797</v>
      </c>
      <c r="G337" s="242">
        <v>1862.3857452239763</v>
      </c>
      <c r="H337" s="242">
        <v>8149.9069029312886</v>
      </c>
      <c r="I337" s="240">
        <v>560803.52014686074</v>
      </c>
      <c r="J337" s="240">
        <f t="shared" si="64"/>
        <v>15200498.993817147</v>
      </c>
      <c r="K337" s="221">
        <f t="shared" si="65"/>
        <v>14271481.049093505</v>
      </c>
      <c r="L337" s="221">
        <v>13491804.164477864</v>
      </c>
      <c r="M337" s="225">
        <f t="shared" si="59"/>
        <v>1708694.8293392826</v>
      </c>
      <c r="N337" s="221">
        <v>14550660.451010449</v>
      </c>
      <c r="O337" s="23"/>
      <c r="P337" s="222">
        <f t="shared" si="57"/>
        <v>2034</v>
      </c>
      <c r="Q337" s="222">
        <f t="shared" si="57"/>
        <v>8</v>
      </c>
      <c r="R337" s="221">
        <f t="shared" si="58"/>
        <v>7588514.5394858234</v>
      </c>
      <c r="S337" s="221">
        <f t="shared" si="58"/>
        <v>4974271.6802683994</v>
      </c>
      <c r="T337" s="225">
        <f t="shared" si="63"/>
        <v>295884.41048584395</v>
      </c>
      <c r="U337" s="225">
        <f t="shared" si="63"/>
        <v>62317.721442783797</v>
      </c>
      <c r="V337" s="225">
        <f t="shared" si="63"/>
        <v>1862.3857452239763</v>
      </c>
      <c r="W337" s="225">
        <f t="shared" si="63"/>
        <v>8149.9069029312886</v>
      </c>
      <c r="X337" s="225">
        <f t="shared" si="63"/>
        <v>560803.52014686074</v>
      </c>
      <c r="Y337" s="225">
        <f t="shared" si="61"/>
        <v>13491804.164477866</v>
      </c>
      <c r="Z337" s="221"/>
      <c r="AA337" s="225">
        <f t="shared" si="60"/>
        <v>0</v>
      </c>
      <c r="AB337" s="221"/>
      <c r="AC337" s="223">
        <f t="shared" si="62"/>
        <v>0.6040470964596486</v>
      </c>
      <c r="AD337" s="223">
        <f t="shared" si="62"/>
        <v>0.3959529035403514</v>
      </c>
      <c r="AG337" s="23"/>
      <c r="AH337" s="17"/>
      <c r="AM337" s="16"/>
      <c r="AN337" s="235"/>
    </row>
    <row r="338" spans="1:41" x14ac:dyDescent="0.25">
      <c r="A338" s="236">
        <v>2034</v>
      </c>
      <c r="B338" s="237">
        <v>9</v>
      </c>
      <c r="C338" s="240">
        <v>8372626.6611355189</v>
      </c>
      <c r="D338" s="240">
        <v>5573905.9323364412</v>
      </c>
      <c r="E338" s="241">
        <v>295189.91129846172</v>
      </c>
      <c r="F338" s="240">
        <v>54558.030547548144</v>
      </c>
      <c r="G338" s="242">
        <v>2013.0763006233187</v>
      </c>
      <c r="H338" s="242">
        <v>8087.4723440848875</v>
      </c>
      <c r="I338" s="240">
        <v>592908.21349093574</v>
      </c>
      <c r="J338" s="240">
        <f t="shared" si="64"/>
        <v>14899289.297453612</v>
      </c>
      <c r="K338" s="221">
        <f t="shared" si="65"/>
        <v>13946532.593471959</v>
      </c>
      <c r="L338" s="221">
        <v>13215211.713689648</v>
      </c>
      <c r="M338" s="225">
        <f t="shared" si="59"/>
        <v>1684077.5837639645</v>
      </c>
      <c r="N338" s="221">
        <v>13441339.422835471</v>
      </c>
      <c r="O338" s="23"/>
      <c r="P338" s="222">
        <f t="shared" si="57"/>
        <v>2034</v>
      </c>
      <c r="Q338" s="222">
        <f t="shared" si="57"/>
        <v>9</v>
      </c>
      <c r="R338" s="221">
        <f t="shared" si="58"/>
        <v>7361611.7165432833</v>
      </c>
      <c r="S338" s="221">
        <f t="shared" si="58"/>
        <v>4900843.2931647114</v>
      </c>
      <c r="T338" s="225">
        <f t="shared" si="63"/>
        <v>295189.91129846172</v>
      </c>
      <c r="U338" s="225">
        <f t="shared" si="63"/>
        <v>54558.030547548144</v>
      </c>
      <c r="V338" s="225">
        <f t="shared" si="63"/>
        <v>2013.0763006233187</v>
      </c>
      <c r="W338" s="225">
        <f t="shared" si="63"/>
        <v>8087.4723440848875</v>
      </c>
      <c r="X338" s="225">
        <f t="shared" si="63"/>
        <v>592908.21349093574</v>
      </c>
      <c r="Y338" s="225">
        <f t="shared" si="61"/>
        <v>13215211.713689648</v>
      </c>
      <c r="Z338" s="221"/>
      <c r="AA338" s="225">
        <f t="shared" si="60"/>
        <v>0</v>
      </c>
      <c r="AB338" s="221"/>
      <c r="AC338" s="223">
        <f t="shared" si="62"/>
        <v>0.60033751077701902</v>
      </c>
      <c r="AD338" s="223">
        <f t="shared" si="62"/>
        <v>0.39966248922298109</v>
      </c>
      <c r="AG338" s="23"/>
      <c r="AH338" s="17"/>
      <c r="AM338" s="16"/>
      <c r="AN338" s="235"/>
    </row>
    <row r="339" spans="1:41" x14ac:dyDescent="0.25">
      <c r="A339" s="236">
        <v>2034</v>
      </c>
      <c r="B339" s="237">
        <v>10</v>
      </c>
      <c r="C339" s="240">
        <v>7631748.0362560451</v>
      </c>
      <c r="D339" s="240">
        <v>5337003.9666689374</v>
      </c>
      <c r="E339" s="241">
        <v>294135.39008673554</v>
      </c>
      <c r="F339" s="240">
        <v>50723.594054068875</v>
      </c>
      <c r="G339" s="242">
        <v>1923.7300935090614</v>
      </c>
      <c r="H339" s="242">
        <v>8009.1148793495622</v>
      </c>
      <c r="I339" s="240">
        <v>570836.83975988987</v>
      </c>
      <c r="J339" s="240">
        <f t="shared" si="64"/>
        <v>13894380.671798535</v>
      </c>
      <c r="K339" s="221">
        <f t="shared" si="65"/>
        <v>12968752.002924982</v>
      </c>
      <c r="L339" s="221">
        <v>12244070.981930794</v>
      </c>
      <c r="M339" s="225">
        <f t="shared" si="59"/>
        <v>1650309.6898677405</v>
      </c>
      <c r="N339" s="221">
        <v>12641970.278687987</v>
      </c>
      <c r="O339" s="23"/>
      <c r="P339" s="222">
        <f t="shared" si="57"/>
        <v>2034</v>
      </c>
      <c r="Q339" s="222">
        <f t="shared" si="57"/>
        <v>10</v>
      </c>
      <c r="R339" s="221">
        <f t="shared" si="58"/>
        <v>6660586.9151225835</v>
      </c>
      <c r="S339" s="221">
        <f t="shared" si="58"/>
        <v>4657855.3979346585</v>
      </c>
      <c r="T339" s="225">
        <f t="shared" si="63"/>
        <v>294135.39008673554</v>
      </c>
      <c r="U339" s="225">
        <f t="shared" si="63"/>
        <v>50723.594054068875</v>
      </c>
      <c r="V339" s="225">
        <f t="shared" si="63"/>
        <v>1923.7300935090614</v>
      </c>
      <c r="W339" s="225">
        <f t="shared" si="63"/>
        <v>8009.1148793495622</v>
      </c>
      <c r="X339" s="225">
        <f t="shared" si="63"/>
        <v>570836.83975988987</v>
      </c>
      <c r="Y339" s="225">
        <f t="shared" si="61"/>
        <v>12244070.981930794</v>
      </c>
      <c r="Z339" s="221"/>
      <c r="AA339" s="225">
        <f t="shared" si="60"/>
        <v>0</v>
      </c>
      <c r="AB339" s="221"/>
      <c r="AC339" s="223">
        <f t="shared" si="62"/>
        <v>0.5884720468503658</v>
      </c>
      <c r="AD339" s="223">
        <f t="shared" si="62"/>
        <v>0.41152795314963425</v>
      </c>
      <c r="AG339" s="23"/>
      <c r="AH339" s="17"/>
      <c r="AM339" s="16"/>
      <c r="AN339" s="235"/>
    </row>
    <row r="340" spans="1:41" x14ac:dyDescent="0.25">
      <c r="A340" s="236">
        <v>2034</v>
      </c>
      <c r="B340" s="237">
        <v>11</v>
      </c>
      <c r="C340" s="240">
        <v>6479133.9636930227</v>
      </c>
      <c r="D340" s="240">
        <v>4970721.782113024</v>
      </c>
      <c r="E340" s="241">
        <v>292563.14200992731</v>
      </c>
      <c r="F340" s="240">
        <v>50045.058478105806</v>
      </c>
      <c r="G340" s="242">
        <v>1874.7789086059438</v>
      </c>
      <c r="H340" s="242">
        <v>7267.2993911743179</v>
      </c>
      <c r="I340" s="240">
        <v>522885.15049325902</v>
      </c>
      <c r="J340" s="240">
        <f t="shared" si="64"/>
        <v>12324491.175087119</v>
      </c>
      <c r="K340" s="221">
        <f t="shared" si="65"/>
        <v>11449855.745806046</v>
      </c>
      <c r="L340" s="221">
        <v>10787386.909972824</v>
      </c>
      <c r="M340" s="225">
        <f t="shared" si="59"/>
        <v>1537104.2651142944</v>
      </c>
      <c r="N340" s="221">
        <v>10665008.03636962</v>
      </c>
      <c r="O340" s="23"/>
      <c r="P340" s="222">
        <f t="shared" si="57"/>
        <v>2034</v>
      </c>
      <c r="Q340" s="222">
        <f t="shared" si="57"/>
        <v>11</v>
      </c>
      <c r="R340" s="221">
        <f t="shared" si="58"/>
        <v>5609332.2237464441</v>
      </c>
      <c r="S340" s="221">
        <f t="shared" si="58"/>
        <v>4303419.2569453083</v>
      </c>
      <c r="T340" s="225">
        <f t="shared" si="63"/>
        <v>292563.14200992731</v>
      </c>
      <c r="U340" s="225">
        <f t="shared" si="63"/>
        <v>50045.058478105806</v>
      </c>
      <c r="V340" s="225">
        <f t="shared" si="63"/>
        <v>1874.7789086059438</v>
      </c>
      <c r="W340" s="225">
        <f t="shared" si="63"/>
        <v>7267.2993911743179</v>
      </c>
      <c r="X340" s="225">
        <f t="shared" si="63"/>
        <v>522885.15049325902</v>
      </c>
      <c r="Y340" s="225">
        <f t="shared" si="61"/>
        <v>10787386.909972826</v>
      </c>
      <c r="Z340" s="221"/>
      <c r="AA340" s="225">
        <f t="shared" si="60"/>
        <v>0</v>
      </c>
      <c r="AB340" s="221"/>
      <c r="AC340" s="223">
        <f t="shared" si="62"/>
        <v>0.56587035745548642</v>
      </c>
      <c r="AD340" s="223">
        <f t="shared" si="62"/>
        <v>0.43412964254451364</v>
      </c>
      <c r="AG340" s="23"/>
      <c r="AH340" s="17"/>
      <c r="AM340" s="16"/>
      <c r="AN340" s="235"/>
    </row>
    <row r="341" spans="1:41" x14ac:dyDescent="0.25">
      <c r="A341" s="236">
        <v>2034</v>
      </c>
      <c r="B341" s="237">
        <v>12</v>
      </c>
      <c r="C341" s="240">
        <v>5922906.6631853925</v>
      </c>
      <c r="D341" s="240">
        <v>4743337.6617421452</v>
      </c>
      <c r="E341" s="241">
        <v>292261.68890772178</v>
      </c>
      <c r="F341" s="240">
        <v>58069.183276150157</v>
      </c>
      <c r="G341" s="242">
        <v>1782.1870794054937</v>
      </c>
      <c r="H341" s="242">
        <v>6923.5832963943485</v>
      </c>
      <c r="I341" s="240">
        <v>468707.18196301704</v>
      </c>
      <c r="J341" s="240">
        <f t="shared" si="64"/>
        <v>11493988.149450228</v>
      </c>
      <c r="K341" s="221">
        <f t="shared" si="65"/>
        <v>10666244.324927539</v>
      </c>
      <c r="L341" s="221">
        <v>10661954.040414851</v>
      </c>
      <c r="M341" s="225">
        <f t="shared" si="59"/>
        <v>832034.10903537646</v>
      </c>
      <c r="N341" s="221">
        <v>10968726.634332757</v>
      </c>
      <c r="O341" s="23"/>
      <c r="P341" s="222">
        <f t="shared" si="57"/>
        <v>2034</v>
      </c>
      <c r="Q341" s="222">
        <f t="shared" si="57"/>
        <v>12</v>
      </c>
      <c r="R341" s="221">
        <f t="shared" si="58"/>
        <v>5460882.7100226069</v>
      </c>
      <c r="S341" s="221">
        <f t="shared" si="58"/>
        <v>4373327.5058695544</v>
      </c>
      <c r="T341" s="225">
        <f t="shared" si="63"/>
        <v>292261.68890772178</v>
      </c>
      <c r="U341" s="225">
        <f t="shared" si="63"/>
        <v>58069.183276150157</v>
      </c>
      <c r="V341" s="225">
        <f t="shared" si="63"/>
        <v>1782.1870794054937</v>
      </c>
      <c r="W341" s="225">
        <f t="shared" si="63"/>
        <v>6923.5832963943485</v>
      </c>
      <c r="X341" s="225">
        <f t="shared" si="63"/>
        <v>468707.18196301704</v>
      </c>
      <c r="Y341" s="225">
        <f t="shared" si="61"/>
        <v>10661954.040414851</v>
      </c>
      <c r="Z341" s="221"/>
      <c r="AA341" s="225">
        <f t="shared" si="60"/>
        <v>0</v>
      </c>
      <c r="AB341" s="221"/>
      <c r="AC341" s="223">
        <f t="shared" si="62"/>
        <v>0.55529448630229361</v>
      </c>
      <c r="AD341" s="223">
        <f t="shared" si="62"/>
        <v>0.44470551369770628</v>
      </c>
      <c r="AG341" s="23"/>
      <c r="AH341" s="17"/>
      <c r="AI341" s="17"/>
      <c r="AM341" s="16"/>
      <c r="AN341" s="235"/>
      <c r="AO341" s="235"/>
    </row>
    <row r="342" spans="1:41" x14ac:dyDescent="0.25">
      <c r="A342" s="236">
        <v>2035</v>
      </c>
      <c r="B342" s="237">
        <v>1</v>
      </c>
      <c r="C342" s="240">
        <v>6182559.1766631007</v>
      </c>
      <c r="D342" s="240">
        <v>4609488.4240198908</v>
      </c>
      <c r="E342" s="241">
        <v>292886.4227483492</v>
      </c>
      <c r="F342" s="240">
        <v>58096.472177814976</v>
      </c>
      <c r="G342" s="242">
        <v>1611.4937445256801</v>
      </c>
      <c r="H342" s="242">
        <v>7733.1332927227004</v>
      </c>
      <c r="I342" s="240">
        <v>445540.66360417975</v>
      </c>
      <c r="J342" s="240">
        <f t="shared" si="64"/>
        <v>11597915.786250586</v>
      </c>
      <c r="K342" s="221">
        <f t="shared" si="65"/>
        <v>10792047.600682992</v>
      </c>
      <c r="L342" s="221">
        <v>11255454.039165772</v>
      </c>
      <c r="M342" s="225">
        <f t="shared" si="59"/>
        <v>342461.74708481319</v>
      </c>
      <c r="N342" s="221">
        <v>11105891.102516999</v>
      </c>
      <c r="O342" s="23"/>
      <c r="P342" s="222">
        <f t="shared" si="57"/>
        <v>2035</v>
      </c>
      <c r="Q342" s="222">
        <f t="shared" si="57"/>
        <v>1</v>
      </c>
      <c r="R342" s="221">
        <f t="shared" si="58"/>
        <v>5986369.3436085014</v>
      </c>
      <c r="S342" s="221">
        <f t="shared" si="58"/>
        <v>4463216.509989677</v>
      </c>
      <c r="T342" s="225">
        <f t="shared" si="63"/>
        <v>292886.4227483492</v>
      </c>
      <c r="U342" s="225">
        <f t="shared" si="63"/>
        <v>58096.472177814976</v>
      </c>
      <c r="V342" s="225">
        <f t="shared" si="63"/>
        <v>1611.4937445256801</v>
      </c>
      <c r="W342" s="225">
        <f t="shared" si="63"/>
        <v>7733.1332927227004</v>
      </c>
      <c r="X342" s="225">
        <f t="shared" si="63"/>
        <v>445540.66360417975</v>
      </c>
      <c r="Y342" s="225">
        <f t="shared" si="61"/>
        <v>11255454.039165771</v>
      </c>
      <c r="Z342" s="221"/>
      <c r="AA342" s="225">
        <f t="shared" si="60"/>
        <v>0</v>
      </c>
      <c r="AB342" s="221"/>
      <c r="AC342" s="223">
        <f t="shared" si="62"/>
        <v>0.57288101437505035</v>
      </c>
      <c r="AD342" s="223">
        <f t="shared" si="62"/>
        <v>0.4271189856249496</v>
      </c>
      <c r="AG342" s="23"/>
      <c r="AH342" s="17"/>
      <c r="AM342" s="16"/>
      <c r="AN342" s="235"/>
    </row>
    <row r="343" spans="1:41" x14ac:dyDescent="0.25">
      <c r="A343" s="236">
        <v>2035</v>
      </c>
      <c r="B343" s="237">
        <v>2</v>
      </c>
      <c r="C343" s="240">
        <v>6109333.1124392934</v>
      </c>
      <c r="D343" s="240">
        <v>4593996.8102048952</v>
      </c>
      <c r="E343" s="241">
        <v>292141.4728901097</v>
      </c>
      <c r="F343" s="240">
        <v>53694.992395290392</v>
      </c>
      <c r="G343" s="242">
        <v>1670.1337979028049</v>
      </c>
      <c r="H343" s="242">
        <v>7054.249919557571</v>
      </c>
      <c r="I343" s="240">
        <v>442150.84866635152</v>
      </c>
      <c r="J343" s="240">
        <f t="shared" si="64"/>
        <v>11500041.6203134</v>
      </c>
      <c r="K343" s="221">
        <f t="shared" si="65"/>
        <v>10703329.922644189</v>
      </c>
      <c r="L343" s="221">
        <v>10135357.220167326</v>
      </c>
      <c r="M343" s="225">
        <f t="shared" si="59"/>
        <v>1364684.4001460746</v>
      </c>
      <c r="N343" s="221">
        <v>10042333.732184099</v>
      </c>
      <c r="O343" s="23"/>
      <c r="P343" s="222">
        <f t="shared" si="57"/>
        <v>2035</v>
      </c>
      <c r="Q343" s="222">
        <f t="shared" si="57"/>
        <v>2</v>
      </c>
      <c r="R343" s="221">
        <f t="shared" si="58"/>
        <v>5330387.5268974351</v>
      </c>
      <c r="S343" s="221">
        <f t="shared" si="58"/>
        <v>4008257.995600679</v>
      </c>
      <c r="T343" s="225">
        <f t="shared" si="63"/>
        <v>292141.4728901097</v>
      </c>
      <c r="U343" s="225">
        <f t="shared" si="63"/>
        <v>53694.992395290392</v>
      </c>
      <c r="V343" s="225">
        <f t="shared" si="63"/>
        <v>1670.1337979028049</v>
      </c>
      <c r="W343" s="225">
        <f t="shared" si="63"/>
        <v>7054.249919557571</v>
      </c>
      <c r="X343" s="225">
        <f t="shared" si="63"/>
        <v>442150.84866635152</v>
      </c>
      <c r="Y343" s="225">
        <f t="shared" si="61"/>
        <v>10135357.220167326</v>
      </c>
      <c r="Z343" s="221"/>
      <c r="AA343" s="225">
        <f t="shared" si="60"/>
        <v>0</v>
      </c>
      <c r="AB343" s="221"/>
      <c r="AC343" s="223">
        <f t="shared" si="62"/>
        <v>0.57078807778449026</v>
      </c>
      <c r="AD343" s="223">
        <f t="shared" si="62"/>
        <v>0.42921192221550974</v>
      </c>
      <c r="AG343" s="23"/>
      <c r="AH343" s="17"/>
      <c r="AM343" s="16"/>
      <c r="AN343" s="235"/>
    </row>
    <row r="344" spans="1:41" x14ac:dyDescent="0.25">
      <c r="A344" s="236">
        <v>2035</v>
      </c>
      <c r="B344" s="237">
        <v>3</v>
      </c>
      <c r="C344" s="240">
        <v>5967565.4893469708</v>
      </c>
      <c r="D344" s="240">
        <v>4668965.2200184483</v>
      </c>
      <c r="E344" s="241">
        <v>292479.6771022866</v>
      </c>
      <c r="F344" s="240">
        <v>53742.342184183115</v>
      </c>
      <c r="G344" s="242">
        <v>1879.0140143557248</v>
      </c>
      <c r="H344" s="242">
        <v>6640.4333885192873</v>
      </c>
      <c r="I344" s="240">
        <v>427369.19511439063</v>
      </c>
      <c r="J344" s="240">
        <f t="shared" si="64"/>
        <v>11418641.371169155</v>
      </c>
      <c r="K344" s="221">
        <f t="shared" si="65"/>
        <v>10636530.70936542</v>
      </c>
      <c r="L344" s="221">
        <v>10146742.452784725</v>
      </c>
      <c r="M344" s="225">
        <f t="shared" si="59"/>
        <v>1271898.9183844309</v>
      </c>
      <c r="N344" s="221">
        <v>11270203.523120986</v>
      </c>
      <c r="O344" s="23"/>
      <c r="P344" s="222">
        <f t="shared" si="57"/>
        <v>2035</v>
      </c>
      <c r="Q344" s="222">
        <f t="shared" si="57"/>
        <v>3</v>
      </c>
      <c r="R344" s="221">
        <f t="shared" si="58"/>
        <v>5253973.7836787319</v>
      </c>
      <c r="S344" s="221">
        <f t="shared" si="58"/>
        <v>4110658.0073022563</v>
      </c>
      <c r="T344" s="225">
        <f t="shared" si="63"/>
        <v>292479.6771022866</v>
      </c>
      <c r="U344" s="225">
        <f t="shared" si="63"/>
        <v>53742.342184183115</v>
      </c>
      <c r="V344" s="225">
        <f t="shared" si="63"/>
        <v>1879.0140143557248</v>
      </c>
      <c r="W344" s="225">
        <f t="shared" si="63"/>
        <v>6640.4333885192873</v>
      </c>
      <c r="X344" s="225">
        <f t="shared" si="63"/>
        <v>427369.19511439063</v>
      </c>
      <c r="Y344" s="225">
        <f t="shared" si="61"/>
        <v>10146742.452784723</v>
      </c>
      <c r="Z344" s="221"/>
      <c r="AA344" s="225">
        <f t="shared" si="60"/>
        <v>0</v>
      </c>
      <c r="AB344" s="221"/>
      <c r="AC344" s="223">
        <f t="shared" si="62"/>
        <v>0.56104435293855304</v>
      </c>
      <c r="AD344" s="223">
        <f t="shared" si="62"/>
        <v>0.43895564706144685</v>
      </c>
      <c r="AG344" s="23"/>
      <c r="AH344" s="17"/>
      <c r="AM344" s="16"/>
      <c r="AN344" s="235"/>
    </row>
    <row r="345" spans="1:41" x14ac:dyDescent="0.25">
      <c r="A345" s="236">
        <v>2035</v>
      </c>
      <c r="B345" s="237">
        <v>4</v>
      </c>
      <c r="C345" s="240">
        <v>6157414.38930046</v>
      </c>
      <c r="D345" s="240">
        <v>4823278.5575507069</v>
      </c>
      <c r="E345" s="241">
        <v>293046.89108048187</v>
      </c>
      <c r="F345" s="240">
        <v>56292.620849274928</v>
      </c>
      <c r="G345" s="242">
        <v>1860.3810722443773</v>
      </c>
      <c r="H345" s="242">
        <v>7712.3668962001811</v>
      </c>
      <c r="I345" s="240">
        <v>504243.29462997196</v>
      </c>
      <c r="J345" s="240">
        <f t="shared" si="64"/>
        <v>11843848.501379341</v>
      </c>
      <c r="K345" s="221">
        <f t="shared" si="65"/>
        <v>10980692.946851168</v>
      </c>
      <c r="L345" s="221">
        <v>10480398.498785105</v>
      </c>
      <c r="M345" s="225">
        <f t="shared" si="59"/>
        <v>1363450.0025942363</v>
      </c>
      <c r="N345" s="221">
        <v>11592676.119362781</v>
      </c>
      <c r="O345" s="23"/>
      <c r="P345" s="222">
        <f t="shared" si="57"/>
        <v>2035</v>
      </c>
      <c r="Q345" s="222">
        <f t="shared" si="57"/>
        <v>4</v>
      </c>
      <c r="R345" s="221">
        <f t="shared" si="58"/>
        <v>5392860.9402876683</v>
      </c>
      <c r="S345" s="221">
        <f t="shared" si="58"/>
        <v>4224382.0039692633</v>
      </c>
      <c r="T345" s="225">
        <f t="shared" si="63"/>
        <v>293046.89108048187</v>
      </c>
      <c r="U345" s="225">
        <f t="shared" si="63"/>
        <v>56292.620849274928</v>
      </c>
      <c r="V345" s="225">
        <f t="shared" si="63"/>
        <v>1860.3810722443773</v>
      </c>
      <c r="W345" s="225">
        <f t="shared" si="63"/>
        <v>7712.3668962001811</v>
      </c>
      <c r="X345" s="225">
        <f t="shared" si="63"/>
        <v>504243.29462997196</v>
      </c>
      <c r="Y345" s="225">
        <f t="shared" si="61"/>
        <v>10480398.498785105</v>
      </c>
      <c r="Z345" s="221"/>
      <c r="AA345" s="225">
        <f t="shared" si="60"/>
        <v>0</v>
      </c>
      <c r="AB345" s="221"/>
      <c r="AC345" s="223">
        <f t="shared" si="62"/>
        <v>0.56074916392832608</v>
      </c>
      <c r="AD345" s="223">
        <f t="shared" si="62"/>
        <v>0.43925083607167381</v>
      </c>
      <c r="AG345" s="23"/>
      <c r="AH345" s="17"/>
      <c r="AM345" s="16"/>
      <c r="AN345" s="235"/>
    </row>
    <row r="346" spans="1:41" x14ac:dyDescent="0.25">
      <c r="A346" s="236">
        <v>2035</v>
      </c>
      <c r="B346" s="237">
        <v>5</v>
      </c>
      <c r="C346" s="240">
        <v>6818997.9392522825</v>
      </c>
      <c r="D346" s="240">
        <v>5085185.7427645382</v>
      </c>
      <c r="E346" s="241">
        <v>294192.25268682104</v>
      </c>
      <c r="F346" s="240">
        <v>55928.906774782583</v>
      </c>
      <c r="G346" s="242">
        <v>2096.3132799920868</v>
      </c>
      <c r="H346" s="242">
        <v>7829.849758338929</v>
      </c>
      <c r="I346" s="240">
        <v>548150.79591346683</v>
      </c>
      <c r="J346" s="240">
        <f t="shared" si="64"/>
        <v>12812381.800430221</v>
      </c>
      <c r="K346" s="221">
        <f t="shared" si="65"/>
        <v>11904183.68201682</v>
      </c>
      <c r="L346" s="221">
        <v>11762812.639250465</v>
      </c>
      <c r="M346" s="225">
        <f t="shared" si="59"/>
        <v>1049569.1611797567</v>
      </c>
      <c r="N346" s="221">
        <v>13093591.380787492</v>
      </c>
      <c r="O346" s="23"/>
      <c r="P346" s="222">
        <f t="shared" ref="P346:Q409" si="66">A346</f>
        <v>2035</v>
      </c>
      <c r="Q346" s="222">
        <f t="shared" si="66"/>
        <v>5</v>
      </c>
      <c r="R346" s="221">
        <f t="shared" ref="R346:S408" si="67">+C346-($M346*AC346)</f>
        <v>6217779.9021012494</v>
      </c>
      <c r="S346" s="221">
        <f t="shared" si="67"/>
        <v>4636834.6187358145</v>
      </c>
      <c r="T346" s="225">
        <f t="shared" si="63"/>
        <v>294192.25268682104</v>
      </c>
      <c r="U346" s="225">
        <f t="shared" si="63"/>
        <v>55928.906774782583</v>
      </c>
      <c r="V346" s="225">
        <f t="shared" si="63"/>
        <v>2096.3132799920868</v>
      </c>
      <c r="W346" s="225">
        <f t="shared" si="63"/>
        <v>7829.849758338929</v>
      </c>
      <c r="X346" s="225">
        <f t="shared" si="63"/>
        <v>548150.79591346683</v>
      </c>
      <c r="Y346" s="225">
        <f t="shared" si="61"/>
        <v>11762812.639250467</v>
      </c>
      <c r="Z346" s="221"/>
      <c r="AA346" s="225">
        <f t="shared" si="60"/>
        <v>0</v>
      </c>
      <c r="AB346" s="221"/>
      <c r="AC346" s="223">
        <f t="shared" si="62"/>
        <v>0.57282364934888175</v>
      </c>
      <c r="AD346" s="223">
        <f t="shared" si="62"/>
        <v>0.42717635065111836</v>
      </c>
      <c r="AG346" s="23"/>
      <c r="AH346" s="17"/>
      <c r="AM346" s="16"/>
      <c r="AN346" s="235"/>
    </row>
    <row r="347" spans="1:41" x14ac:dyDescent="0.25">
      <c r="A347" s="236">
        <v>2035</v>
      </c>
      <c r="B347" s="237">
        <v>6</v>
      </c>
      <c r="C347" s="240">
        <v>7732633.1322422205</v>
      </c>
      <c r="D347" s="240">
        <v>5383305.3744290909</v>
      </c>
      <c r="E347" s="241">
        <v>295088.78554205643</v>
      </c>
      <c r="F347" s="240">
        <v>52129.46756113306</v>
      </c>
      <c r="G347" s="242">
        <v>1969.2627392809554</v>
      </c>
      <c r="H347" s="242">
        <v>7716.2166268348674</v>
      </c>
      <c r="I347" s="240">
        <v>565055.81208398414</v>
      </c>
      <c r="J347" s="240">
        <f t="shared" si="64"/>
        <v>14037898.051224599</v>
      </c>
      <c r="K347" s="221">
        <f t="shared" si="65"/>
        <v>13115938.506671311</v>
      </c>
      <c r="L347" s="221">
        <v>12783036.948231895</v>
      </c>
      <c r="M347" s="225">
        <f t="shared" ref="M347:M410" si="68">+J347-L347</f>
        <v>1254861.1029927041</v>
      </c>
      <c r="N347" s="221">
        <v>13668404.21287402</v>
      </c>
      <c r="O347" s="23"/>
      <c r="P347" s="222">
        <f t="shared" si="66"/>
        <v>2035</v>
      </c>
      <c r="Q347" s="222">
        <f t="shared" si="66"/>
        <v>6</v>
      </c>
      <c r="R347" s="221">
        <f t="shared" si="67"/>
        <v>6992817.1795806661</v>
      </c>
      <c r="S347" s="221">
        <f t="shared" si="67"/>
        <v>4868260.2240979411</v>
      </c>
      <c r="T347" s="225">
        <f t="shared" si="63"/>
        <v>295088.78554205643</v>
      </c>
      <c r="U347" s="225">
        <f t="shared" si="63"/>
        <v>52129.46756113306</v>
      </c>
      <c r="V347" s="225">
        <f t="shared" si="63"/>
        <v>1969.2627392809554</v>
      </c>
      <c r="W347" s="225">
        <f t="shared" si="63"/>
        <v>7716.2166268348674</v>
      </c>
      <c r="X347" s="225">
        <f t="shared" si="63"/>
        <v>565055.81208398414</v>
      </c>
      <c r="Y347" s="225">
        <f t="shared" si="61"/>
        <v>12783036.948231895</v>
      </c>
      <c r="Z347" s="221"/>
      <c r="AA347" s="225">
        <f t="shared" ref="AA347:AA410" si="69">+Y347-L347</f>
        <v>0</v>
      </c>
      <c r="AB347" s="221"/>
      <c r="AC347" s="223">
        <f t="shared" si="62"/>
        <v>0.58956003249855748</v>
      </c>
      <c r="AD347" s="223">
        <f t="shared" si="62"/>
        <v>0.41043996750144246</v>
      </c>
      <c r="AG347" s="23"/>
      <c r="AH347" s="17"/>
      <c r="AM347" s="16"/>
      <c r="AN347" s="235"/>
    </row>
    <row r="348" spans="1:41" x14ac:dyDescent="0.25">
      <c r="A348" s="236">
        <v>2035</v>
      </c>
      <c r="B348" s="237">
        <v>7</v>
      </c>
      <c r="C348" s="240">
        <v>8421505.8535916042</v>
      </c>
      <c r="D348" s="240">
        <v>5608459.0584906284</v>
      </c>
      <c r="E348" s="241">
        <v>295741.68473369186</v>
      </c>
      <c r="F348" s="240">
        <v>54127.304301477059</v>
      </c>
      <c r="G348" s="242">
        <v>1875.4566021049025</v>
      </c>
      <c r="H348" s="242">
        <v>8106.5661207443354</v>
      </c>
      <c r="I348" s="240">
        <v>588617.0177055262</v>
      </c>
      <c r="J348" s="240">
        <f t="shared" si="64"/>
        <v>14978432.941545777</v>
      </c>
      <c r="K348" s="221">
        <f t="shared" si="65"/>
        <v>14029964.912082233</v>
      </c>
      <c r="L348" s="221">
        <v>13508793.902901232</v>
      </c>
      <c r="M348" s="225">
        <f t="shared" si="68"/>
        <v>1469639.0386445448</v>
      </c>
      <c r="N348" s="221">
        <v>14500514.279186377</v>
      </c>
      <c r="O348" s="23"/>
      <c r="P348" s="222">
        <f t="shared" si="66"/>
        <v>2035</v>
      </c>
      <c r="Q348" s="222">
        <f t="shared" si="66"/>
        <v>7</v>
      </c>
      <c r="R348" s="221">
        <f t="shared" si="67"/>
        <v>7539352.9869117029</v>
      </c>
      <c r="S348" s="221">
        <f t="shared" si="67"/>
        <v>5020972.8865259849</v>
      </c>
      <c r="T348" s="225">
        <f t="shared" si="63"/>
        <v>295741.68473369186</v>
      </c>
      <c r="U348" s="225">
        <f t="shared" si="63"/>
        <v>54127.304301477059</v>
      </c>
      <c r="V348" s="225">
        <f t="shared" si="63"/>
        <v>1875.4566021049025</v>
      </c>
      <c r="W348" s="225">
        <f t="shared" si="63"/>
        <v>8106.5661207443354</v>
      </c>
      <c r="X348" s="225">
        <f t="shared" si="63"/>
        <v>588617.0177055262</v>
      </c>
      <c r="Y348" s="225">
        <f t="shared" si="61"/>
        <v>13508793.902901232</v>
      </c>
      <c r="Z348" s="221"/>
      <c r="AA348" s="225">
        <f t="shared" si="69"/>
        <v>0</v>
      </c>
      <c r="AB348" s="221"/>
      <c r="AC348" s="223">
        <f t="shared" si="62"/>
        <v>0.60025138383198862</v>
      </c>
      <c r="AD348" s="223">
        <f t="shared" si="62"/>
        <v>0.39974861616801144</v>
      </c>
      <c r="AG348" s="23"/>
      <c r="AH348" s="17"/>
      <c r="AM348" s="16"/>
      <c r="AN348" s="235"/>
    </row>
    <row r="349" spans="1:41" x14ac:dyDescent="0.25">
      <c r="A349" s="236">
        <v>2035</v>
      </c>
      <c r="B349" s="237">
        <v>8</v>
      </c>
      <c r="C349" s="240">
        <v>8755467.4985564854</v>
      </c>
      <c r="D349" s="240">
        <v>5719351.7784512825</v>
      </c>
      <c r="E349" s="241">
        <v>295819.30584716593</v>
      </c>
      <c r="F349" s="240">
        <v>63184.005023068363</v>
      </c>
      <c r="G349" s="242">
        <v>1860.1090956714272</v>
      </c>
      <c r="H349" s="242">
        <v>8149.9071254574365</v>
      </c>
      <c r="I349" s="240">
        <v>568926.83730593754</v>
      </c>
      <c r="J349" s="240">
        <f t="shared" si="64"/>
        <v>15412759.441405069</v>
      </c>
      <c r="K349" s="221">
        <f t="shared" si="65"/>
        <v>14474819.277007768</v>
      </c>
      <c r="L349" s="221">
        <v>13677660.258396395</v>
      </c>
      <c r="M349" s="225">
        <f t="shared" si="68"/>
        <v>1735099.1830086745</v>
      </c>
      <c r="N349" s="221">
        <v>14750803.159117963</v>
      </c>
      <c r="O349" s="23"/>
      <c r="P349" s="222">
        <f t="shared" si="66"/>
        <v>2035</v>
      </c>
      <c r="Q349" s="222">
        <f t="shared" si="66"/>
        <v>8</v>
      </c>
      <c r="R349" s="221">
        <f t="shared" si="67"/>
        <v>7705948.0390814263</v>
      </c>
      <c r="S349" s="221">
        <f t="shared" si="67"/>
        <v>5033772.0549176671</v>
      </c>
      <c r="T349" s="225">
        <f t="shared" si="63"/>
        <v>295819.30584716593</v>
      </c>
      <c r="U349" s="225">
        <f t="shared" si="63"/>
        <v>63184.005023068363</v>
      </c>
      <c r="V349" s="225">
        <f t="shared" si="63"/>
        <v>1860.1090956714272</v>
      </c>
      <c r="W349" s="225">
        <f t="shared" si="63"/>
        <v>8149.9071254574365</v>
      </c>
      <c r="X349" s="225">
        <f t="shared" si="63"/>
        <v>568926.83730593754</v>
      </c>
      <c r="Y349" s="225">
        <f t="shared" si="61"/>
        <v>13677660.258396395</v>
      </c>
      <c r="Z349" s="221"/>
      <c r="AA349" s="225">
        <f t="shared" si="69"/>
        <v>0</v>
      </c>
      <c r="AB349" s="221"/>
      <c r="AC349" s="223">
        <f t="shared" si="62"/>
        <v>0.60487577295448025</v>
      </c>
      <c r="AD349" s="223">
        <f t="shared" si="62"/>
        <v>0.39512422704551969</v>
      </c>
      <c r="AG349" s="23"/>
      <c r="AH349" s="17"/>
      <c r="AM349" s="16"/>
      <c r="AN349" s="235"/>
    </row>
    <row r="350" spans="1:41" x14ac:dyDescent="0.25">
      <c r="A350" s="236">
        <v>2035</v>
      </c>
      <c r="B350" s="237">
        <v>9</v>
      </c>
      <c r="C350" s="240">
        <v>8504548.4736239817</v>
      </c>
      <c r="D350" s="240">
        <v>5641812.3427066077</v>
      </c>
      <c r="E350" s="241">
        <v>295124.61937940976</v>
      </c>
      <c r="F350" s="240">
        <v>55315.091654448763</v>
      </c>
      <c r="G350" s="242">
        <v>2010.1965437330737</v>
      </c>
      <c r="H350" s="242">
        <v>8087.4724818037121</v>
      </c>
      <c r="I350" s="240">
        <v>601515.56948841584</v>
      </c>
      <c r="J350" s="240">
        <f t="shared" si="64"/>
        <v>15108413.7658784</v>
      </c>
      <c r="K350" s="221">
        <f t="shared" si="65"/>
        <v>14146360.816330589</v>
      </c>
      <c r="L350" s="221">
        <v>13398251.126382371</v>
      </c>
      <c r="M350" s="225">
        <f t="shared" si="68"/>
        <v>1710162.6394960284</v>
      </c>
      <c r="N350" s="221">
        <v>13628830.435644982</v>
      </c>
      <c r="O350" s="23"/>
      <c r="P350" s="222">
        <f t="shared" si="66"/>
        <v>2035</v>
      </c>
      <c r="Q350" s="222">
        <f t="shared" si="66"/>
        <v>9</v>
      </c>
      <c r="R350" s="221">
        <f t="shared" si="67"/>
        <v>7476428.1496615885</v>
      </c>
      <c r="S350" s="221">
        <f t="shared" si="67"/>
        <v>4959770.0271729724</v>
      </c>
      <c r="T350" s="225">
        <f t="shared" si="63"/>
        <v>295124.61937940976</v>
      </c>
      <c r="U350" s="225">
        <f t="shared" si="63"/>
        <v>55315.091654448763</v>
      </c>
      <c r="V350" s="225">
        <f t="shared" si="63"/>
        <v>2010.1965437330737</v>
      </c>
      <c r="W350" s="225">
        <f t="shared" si="63"/>
        <v>8087.4724818037121</v>
      </c>
      <c r="X350" s="225">
        <f t="shared" si="63"/>
        <v>601515.56948841584</v>
      </c>
      <c r="Y350" s="225">
        <f t="shared" si="61"/>
        <v>13398251.126382371</v>
      </c>
      <c r="Z350" s="221"/>
      <c r="AA350" s="225">
        <f t="shared" si="69"/>
        <v>0</v>
      </c>
      <c r="AB350" s="221"/>
      <c r="AC350" s="223">
        <f t="shared" si="62"/>
        <v>0.60118277654888541</v>
      </c>
      <c r="AD350" s="223">
        <f t="shared" si="62"/>
        <v>0.39881722345111453</v>
      </c>
      <c r="AG350" s="23"/>
      <c r="AH350" s="17"/>
      <c r="AM350" s="16"/>
      <c r="AN350" s="235"/>
    </row>
    <row r="351" spans="1:41" x14ac:dyDescent="0.25">
      <c r="A351" s="236">
        <v>2035</v>
      </c>
      <c r="B351" s="237">
        <v>10</v>
      </c>
      <c r="C351" s="240">
        <v>7755185.4387276266</v>
      </c>
      <c r="D351" s="240">
        <v>5403207.2548081679</v>
      </c>
      <c r="E351" s="241">
        <v>294071.17132262868</v>
      </c>
      <c r="F351" s="240">
        <v>51426.19204410955</v>
      </c>
      <c r="G351" s="242">
        <v>1920.7701912659581</v>
      </c>
      <c r="H351" s="242">
        <v>8009.1149064790643</v>
      </c>
      <c r="I351" s="240">
        <v>579155.83164696489</v>
      </c>
      <c r="J351" s="240">
        <f t="shared" si="64"/>
        <v>14092975.773647241</v>
      </c>
      <c r="K351" s="221">
        <f t="shared" si="65"/>
        <v>13158392.693535794</v>
      </c>
      <c r="L351" s="221">
        <v>12415903.530006189</v>
      </c>
      <c r="M351" s="225">
        <f t="shared" si="68"/>
        <v>1677072.2436410524</v>
      </c>
      <c r="N351" s="221">
        <v>12820511.3565601</v>
      </c>
      <c r="O351" s="23"/>
      <c r="P351" s="222">
        <f t="shared" si="66"/>
        <v>2035</v>
      </c>
      <c r="Q351" s="222">
        <f t="shared" si="66"/>
        <v>10</v>
      </c>
      <c r="R351" s="221">
        <f t="shared" si="67"/>
        <v>6766766.3706473205</v>
      </c>
      <c r="S351" s="221">
        <f t="shared" si="67"/>
        <v>4714554.0792474216</v>
      </c>
      <c r="T351" s="225">
        <f t="shared" si="63"/>
        <v>294071.17132262868</v>
      </c>
      <c r="U351" s="225">
        <f t="shared" si="63"/>
        <v>51426.19204410955</v>
      </c>
      <c r="V351" s="225">
        <f t="shared" si="63"/>
        <v>1920.7701912659581</v>
      </c>
      <c r="W351" s="225">
        <f t="shared" si="63"/>
        <v>8009.1149064790643</v>
      </c>
      <c r="X351" s="225">
        <f t="shared" si="63"/>
        <v>579155.83164696489</v>
      </c>
      <c r="Y351" s="225">
        <f t="shared" si="61"/>
        <v>12415903.530006189</v>
      </c>
      <c r="Z351" s="221"/>
      <c r="AA351" s="225">
        <f t="shared" si="69"/>
        <v>0</v>
      </c>
      <c r="AB351" s="221"/>
      <c r="AC351" s="223">
        <f t="shared" si="62"/>
        <v>0.58937178873962681</v>
      </c>
      <c r="AD351" s="223">
        <f t="shared" si="62"/>
        <v>0.41062821126037324</v>
      </c>
      <c r="AG351" s="23"/>
      <c r="AH351" s="17"/>
      <c r="AM351" s="16"/>
      <c r="AN351" s="235"/>
    </row>
    <row r="352" spans="1:41" x14ac:dyDescent="0.25">
      <c r="A352" s="236">
        <v>2035</v>
      </c>
      <c r="B352" s="237">
        <v>11</v>
      </c>
      <c r="C352" s="240">
        <v>6589528.979944014</v>
      </c>
      <c r="D352" s="240">
        <v>5034348.778080672</v>
      </c>
      <c r="E352" s="241">
        <v>292500.25756008347</v>
      </c>
      <c r="F352" s="240">
        <v>50737.022665071243</v>
      </c>
      <c r="G352" s="242">
        <v>1871.3715256747485</v>
      </c>
      <c r="H352" s="242">
        <v>7267.2993044128425</v>
      </c>
      <c r="I352" s="240">
        <v>530503.22792916466</v>
      </c>
      <c r="J352" s="240">
        <f t="shared" si="64"/>
        <v>12506756.937009092</v>
      </c>
      <c r="K352" s="221">
        <f t="shared" si="65"/>
        <v>11623877.758024685</v>
      </c>
      <c r="L352" s="221">
        <v>10942389.618767284</v>
      </c>
      <c r="M352" s="225">
        <f t="shared" si="68"/>
        <v>1564367.3182418086</v>
      </c>
      <c r="N352" s="221">
        <v>10821584.379743315</v>
      </c>
      <c r="O352" s="23"/>
      <c r="P352" s="222">
        <f t="shared" si="66"/>
        <v>2035</v>
      </c>
      <c r="Q352" s="222">
        <f t="shared" si="66"/>
        <v>11</v>
      </c>
      <c r="R352" s="221">
        <f t="shared" si="67"/>
        <v>5702695.5158089381</v>
      </c>
      <c r="S352" s="221">
        <f t="shared" si="67"/>
        <v>4356814.9239739403</v>
      </c>
      <c r="T352" s="225">
        <f t="shared" si="63"/>
        <v>292500.25756008347</v>
      </c>
      <c r="U352" s="225">
        <f t="shared" si="63"/>
        <v>50737.022665071243</v>
      </c>
      <c r="V352" s="225">
        <f t="shared" si="63"/>
        <v>1871.3715256747485</v>
      </c>
      <c r="W352" s="225">
        <f t="shared" si="63"/>
        <v>7267.2993044128425</v>
      </c>
      <c r="X352" s="225">
        <f t="shared" si="63"/>
        <v>530503.22792916466</v>
      </c>
      <c r="Y352" s="225">
        <f t="shared" si="61"/>
        <v>10942389.618767284</v>
      </c>
      <c r="Z352" s="221"/>
      <c r="AA352" s="225">
        <f t="shared" si="69"/>
        <v>0</v>
      </c>
      <c r="AB352" s="221"/>
      <c r="AC352" s="223">
        <f t="shared" si="62"/>
        <v>0.5668959289764427</v>
      </c>
      <c r="AD352" s="223">
        <f t="shared" si="62"/>
        <v>0.43310407102355736</v>
      </c>
      <c r="AG352" s="23"/>
      <c r="AH352" s="17"/>
      <c r="AM352" s="16"/>
      <c r="AN352" s="235"/>
    </row>
    <row r="353" spans="1:41" x14ac:dyDescent="0.25">
      <c r="A353" s="236">
        <v>2035</v>
      </c>
      <c r="B353" s="237">
        <v>12</v>
      </c>
      <c r="C353" s="240">
        <v>6027331.5836556768</v>
      </c>
      <c r="D353" s="240">
        <v>4805181.2654368663</v>
      </c>
      <c r="E353" s="241">
        <v>292201.97978125187</v>
      </c>
      <c r="F353" s="240">
        <v>58870.666731430334</v>
      </c>
      <c r="G353" s="242">
        <v>1779.2052315311976</v>
      </c>
      <c r="H353" s="242">
        <v>6923.5833518028257</v>
      </c>
      <c r="I353" s="240">
        <v>475552.45709678915</v>
      </c>
      <c r="J353" s="240">
        <f t="shared" si="64"/>
        <v>11667840.741285346</v>
      </c>
      <c r="K353" s="221">
        <f t="shared" si="65"/>
        <v>10832512.849092543</v>
      </c>
      <c r="L353" s="221">
        <v>10818255.353809692</v>
      </c>
      <c r="M353" s="225">
        <f t="shared" si="68"/>
        <v>849585.38747565448</v>
      </c>
      <c r="N353" s="221">
        <v>11129277.660310643</v>
      </c>
      <c r="O353" s="23"/>
      <c r="P353" s="222">
        <f t="shared" si="66"/>
        <v>2035</v>
      </c>
      <c r="Q353" s="222">
        <f t="shared" si="66"/>
        <v>12</v>
      </c>
      <c r="R353" s="221">
        <f t="shared" si="67"/>
        <v>5554612.7500589704</v>
      </c>
      <c r="S353" s="221">
        <f t="shared" si="67"/>
        <v>4428314.7115579182</v>
      </c>
      <c r="T353" s="225">
        <f t="shared" si="63"/>
        <v>292201.97978125187</v>
      </c>
      <c r="U353" s="225">
        <f t="shared" si="63"/>
        <v>58870.666731430334</v>
      </c>
      <c r="V353" s="225">
        <f t="shared" si="63"/>
        <v>1779.2052315311976</v>
      </c>
      <c r="W353" s="225">
        <f t="shared" si="63"/>
        <v>6923.5833518028257</v>
      </c>
      <c r="X353" s="225">
        <f t="shared" si="63"/>
        <v>475552.45709678915</v>
      </c>
      <c r="Y353" s="225">
        <f t="shared" si="61"/>
        <v>10818255.353809692</v>
      </c>
      <c r="Z353" s="221"/>
      <c r="AA353" s="225">
        <f t="shared" si="69"/>
        <v>0</v>
      </c>
      <c r="AB353" s="221"/>
      <c r="AC353" s="223">
        <f t="shared" si="62"/>
        <v>0.55641121018015649</v>
      </c>
      <c r="AD353" s="223">
        <f t="shared" si="62"/>
        <v>0.44358878981984351</v>
      </c>
      <c r="AG353" s="23"/>
      <c r="AH353" s="17"/>
      <c r="AI353" s="17"/>
      <c r="AM353" s="16"/>
      <c r="AN353" s="235"/>
      <c r="AO353" s="235"/>
    </row>
    <row r="354" spans="1:41" x14ac:dyDescent="0.25">
      <c r="A354" s="236">
        <v>2036</v>
      </c>
      <c r="B354" s="237">
        <v>1</v>
      </c>
      <c r="C354" s="240">
        <v>6290504.3945257636</v>
      </c>
      <c r="D354" s="240">
        <v>4670787.0793900788</v>
      </c>
      <c r="E354" s="241">
        <v>292828.27344378922</v>
      </c>
      <c r="F354" s="240">
        <v>58896.906909697187</v>
      </c>
      <c r="G354" s="242">
        <v>1608.7619370003565</v>
      </c>
      <c r="H354" s="242">
        <v>7733.1333536386464</v>
      </c>
      <c r="I354" s="240">
        <v>452032.5417987628</v>
      </c>
      <c r="J354" s="240">
        <f t="shared" si="64"/>
        <v>11774391.091358729</v>
      </c>
      <c r="K354" s="221">
        <f t="shared" si="65"/>
        <v>10961291.473915841</v>
      </c>
      <c r="L354" s="221">
        <v>11420124.469443837</v>
      </c>
      <c r="M354" s="225">
        <f t="shared" si="68"/>
        <v>354266.62191489153</v>
      </c>
      <c r="N354" s="221">
        <v>11268307.020672528</v>
      </c>
      <c r="O354" s="23"/>
      <c r="P354" s="222">
        <f t="shared" si="66"/>
        <v>2036</v>
      </c>
      <c r="Q354" s="222">
        <f t="shared" si="66"/>
        <v>1</v>
      </c>
      <c r="R354" s="221">
        <f t="shared" si="67"/>
        <v>6087196.6230562674</v>
      </c>
      <c r="S354" s="221">
        <f t="shared" si="67"/>
        <v>4519828.2289446834</v>
      </c>
      <c r="T354" s="225">
        <f t="shared" si="63"/>
        <v>292828.27344378922</v>
      </c>
      <c r="U354" s="225">
        <f t="shared" si="63"/>
        <v>58896.906909697187</v>
      </c>
      <c r="V354" s="225">
        <f t="shared" si="63"/>
        <v>1608.7619370003565</v>
      </c>
      <c r="W354" s="225">
        <f t="shared" si="63"/>
        <v>7733.1333536386464</v>
      </c>
      <c r="X354" s="225">
        <f t="shared" si="63"/>
        <v>452032.5417987628</v>
      </c>
      <c r="Y354" s="225">
        <f t="shared" si="61"/>
        <v>11420124.469443839</v>
      </c>
      <c r="Z354" s="221"/>
      <c r="AA354" s="225">
        <f t="shared" si="69"/>
        <v>0</v>
      </c>
      <c r="AB354" s="221"/>
      <c r="AC354" s="223">
        <f t="shared" si="62"/>
        <v>0.5738835072030547</v>
      </c>
      <c r="AD354" s="223">
        <f t="shared" si="62"/>
        <v>0.42611649279694541</v>
      </c>
      <c r="AG354" s="23"/>
      <c r="AH354" s="17"/>
      <c r="AM354" s="16"/>
      <c r="AN354" s="235"/>
    </row>
    <row r="355" spans="1:41" x14ac:dyDescent="0.25">
      <c r="A355" s="236">
        <v>2036</v>
      </c>
      <c r="B355" s="237">
        <v>2</v>
      </c>
      <c r="C355" s="240">
        <v>6215947.1254072413</v>
      </c>
      <c r="D355" s="240">
        <v>4654860.5170953805</v>
      </c>
      <c r="E355" s="241">
        <v>292081.37822967762</v>
      </c>
      <c r="F355" s="240">
        <v>54433.471410071033</v>
      </c>
      <c r="G355" s="242">
        <v>1667.0383390537456</v>
      </c>
      <c r="H355" s="242">
        <v>7054.2500402212154</v>
      </c>
      <c r="I355" s="240">
        <v>448591.29784378002</v>
      </c>
      <c r="J355" s="240">
        <f t="shared" si="64"/>
        <v>11674635.078365427</v>
      </c>
      <c r="K355" s="221">
        <f t="shared" si="65"/>
        <v>10870807.642502621</v>
      </c>
      <c r="L355" s="221">
        <v>10434993.121691693</v>
      </c>
      <c r="M355" s="225">
        <f t="shared" si="68"/>
        <v>1239641.9566737339</v>
      </c>
      <c r="N355" s="221">
        <v>10459987.149855448</v>
      </c>
      <c r="O355" s="23"/>
      <c r="P355" s="222">
        <f t="shared" si="66"/>
        <v>2036</v>
      </c>
      <c r="Q355" s="222">
        <f t="shared" si="66"/>
        <v>2</v>
      </c>
      <c r="R355" s="221">
        <f t="shared" si="67"/>
        <v>5507117.6519656181</v>
      </c>
      <c r="S355" s="221">
        <f t="shared" si="67"/>
        <v>4124048.0338632697</v>
      </c>
      <c r="T355" s="225">
        <f t="shared" si="63"/>
        <v>292081.37822967762</v>
      </c>
      <c r="U355" s="225">
        <f t="shared" si="63"/>
        <v>54433.471410071033</v>
      </c>
      <c r="V355" s="225">
        <f t="shared" si="63"/>
        <v>1667.0383390537456</v>
      </c>
      <c r="W355" s="225">
        <f t="shared" si="63"/>
        <v>7054.2500402212154</v>
      </c>
      <c r="X355" s="225">
        <f t="shared" si="63"/>
        <v>448591.29784378002</v>
      </c>
      <c r="Y355" s="225">
        <f t="shared" si="61"/>
        <v>10434993.121691693</v>
      </c>
      <c r="Z355" s="221"/>
      <c r="AA355" s="225">
        <f t="shared" si="69"/>
        <v>0</v>
      </c>
      <c r="AB355" s="221"/>
      <c r="AC355" s="223">
        <f t="shared" si="62"/>
        <v>0.57180177681593469</v>
      </c>
      <c r="AD355" s="223">
        <f t="shared" si="62"/>
        <v>0.42819822318406536</v>
      </c>
      <c r="AG355" s="23"/>
      <c r="AH355" s="17"/>
      <c r="AM355" s="16"/>
      <c r="AN355" s="235"/>
    </row>
    <row r="356" spans="1:41" x14ac:dyDescent="0.25">
      <c r="A356" s="236">
        <v>2036</v>
      </c>
      <c r="B356" s="237">
        <v>3</v>
      </c>
      <c r="C356" s="240">
        <v>6071918.5330747841</v>
      </c>
      <c r="D356" s="240">
        <v>4730034.7695615645</v>
      </c>
      <c r="E356" s="241">
        <v>292417.62007132469</v>
      </c>
      <c r="F356" s="240">
        <v>54480.161567149938</v>
      </c>
      <c r="G356" s="242">
        <v>1875.6993834593434</v>
      </c>
      <c r="H356" s="242">
        <v>6640.4333057403564</v>
      </c>
      <c r="I356" s="240">
        <v>433598.86470303149</v>
      </c>
      <c r="J356" s="240">
        <f t="shared" si="64"/>
        <v>11590966.081667054</v>
      </c>
      <c r="K356" s="221">
        <f t="shared" si="65"/>
        <v>10801953.302636348</v>
      </c>
      <c r="L356" s="221">
        <v>10400063.091224451</v>
      </c>
      <c r="M356" s="225">
        <f t="shared" si="68"/>
        <v>1190902.9904426038</v>
      </c>
      <c r="N356" s="221">
        <v>11433478.394040829</v>
      </c>
      <c r="O356" s="23"/>
      <c r="P356" s="222">
        <f t="shared" si="66"/>
        <v>2036</v>
      </c>
      <c r="Q356" s="222">
        <f t="shared" si="66"/>
        <v>3</v>
      </c>
      <c r="R356" s="221">
        <f t="shared" si="67"/>
        <v>5402496.4631795362</v>
      </c>
      <c r="S356" s="221">
        <f t="shared" si="67"/>
        <v>4208553.8490142077</v>
      </c>
      <c r="T356" s="225">
        <f t="shared" si="63"/>
        <v>292417.62007132469</v>
      </c>
      <c r="U356" s="225">
        <f t="shared" si="63"/>
        <v>54480.161567149938</v>
      </c>
      <c r="V356" s="225">
        <f t="shared" si="63"/>
        <v>1875.6993834593434</v>
      </c>
      <c r="W356" s="225">
        <f t="shared" si="63"/>
        <v>6640.4333057403564</v>
      </c>
      <c r="X356" s="225">
        <f t="shared" si="63"/>
        <v>433598.86470303149</v>
      </c>
      <c r="Y356" s="225">
        <f t="shared" si="61"/>
        <v>10400063.091224451</v>
      </c>
      <c r="Z356" s="221"/>
      <c r="AA356" s="225">
        <f t="shared" si="69"/>
        <v>0</v>
      </c>
      <c r="AB356" s="221"/>
      <c r="AC356" s="223">
        <f t="shared" si="62"/>
        <v>0.56211301446682416</v>
      </c>
      <c r="AD356" s="223">
        <f t="shared" si="62"/>
        <v>0.43788698553317595</v>
      </c>
      <c r="AG356" s="23"/>
      <c r="AH356" s="17"/>
      <c r="AM356" s="16"/>
      <c r="AN356" s="235"/>
    </row>
    <row r="357" spans="1:41" x14ac:dyDescent="0.25">
      <c r="A357" s="236">
        <v>2036</v>
      </c>
      <c r="B357" s="237">
        <v>4</v>
      </c>
      <c r="C357" s="240">
        <v>6263512.0725024967</v>
      </c>
      <c r="D357" s="240">
        <v>4885286.1651130188</v>
      </c>
      <c r="E357" s="241">
        <v>292986.02861414052</v>
      </c>
      <c r="F357" s="240">
        <v>57064.083528286181</v>
      </c>
      <c r="G357" s="242">
        <v>1857.5288272314876</v>
      </c>
      <c r="H357" s="242">
        <v>7712.3665518999114</v>
      </c>
      <c r="I357" s="240">
        <v>511600.25834683247</v>
      </c>
      <c r="J357" s="240">
        <f t="shared" si="64"/>
        <v>12020018.503483906</v>
      </c>
      <c r="K357" s="221">
        <f t="shared" si="65"/>
        <v>11148798.237615515</v>
      </c>
      <c r="L357" s="221">
        <v>10631500.128434651</v>
      </c>
      <c r="M357" s="225">
        <f t="shared" si="68"/>
        <v>1388518.3750492558</v>
      </c>
      <c r="N357" s="221">
        <v>11759207.710218113</v>
      </c>
      <c r="O357" s="23"/>
      <c r="P357" s="222">
        <f t="shared" si="66"/>
        <v>2036</v>
      </c>
      <c r="Q357" s="222">
        <f t="shared" si="66"/>
        <v>4</v>
      </c>
      <c r="R357" s="221">
        <f t="shared" si="67"/>
        <v>5483427.8500013398</v>
      </c>
      <c r="S357" s="221">
        <f t="shared" si="67"/>
        <v>4276852.0125649199</v>
      </c>
      <c r="T357" s="225">
        <f t="shared" si="63"/>
        <v>292986.02861414052</v>
      </c>
      <c r="U357" s="225">
        <f t="shared" si="63"/>
        <v>57064.083528286181</v>
      </c>
      <c r="V357" s="225">
        <f t="shared" si="63"/>
        <v>1857.5288272314876</v>
      </c>
      <c r="W357" s="225">
        <f t="shared" si="63"/>
        <v>7712.3665518999114</v>
      </c>
      <c r="X357" s="225">
        <f t="shared" si="63"/>
        <v>511600.25834683247</v>
      </c>
      <c r="Y357" s="225">
        <f t="shared" si="61"/>
        <v>10631500.128434651</v>
      </c>
      <c r="Z357" s="221"/>
      <c r="AA357" s="225">
        <f t="shared" si="69"/>
        <v>0</v>
      </c>
      <c r="AB357" s="221"/>
      <c r="AC357" s="223">
        <f t="shared" si="62"/>
        <v>0.5618105143718275</v>
      </c>
      <c r="AD357" s="223">
        <f t="shared" si="62"/>
        <v>0.43818948562817256</v>
      </c>
      <c r="AG357" s="23"/>
      <c r="AH357" s="17"/>
      <c r="AM357" s="16"/>
      <c r="AN357" s="235"/>
    </row>
    <row r="358" spans="1:41" x14ac:dyDescent="0.25">
      <c r="A358" s="236">
        <v>2036</v>
      </c>
      <c r="B358" s="237">
        <v>5</v>
      </c>
      <c r="C358" s="240">
        <v>6933033.9598338977</v>
      </c>
      <c r="D358" s="240">
        <v>5149553.063641455</v>
      </c>
      <c r="E358" s="241">
        <v>294139.52636893827</v>
      </c>
      <c r="F358" s="240">
        <v>56694.028699000941</v>
      </c>
      <c r="G358" s="242">
        <v>2093.5897362095461</v>
      </c>
      <c r="H358" s="242">
        <v>7829.850120830537</v>
      </c>
      <c r="I358" s="240">
        <v>556156.04874734161</v>
      </c>
      <c r="J358" s="240">
        <f t="shared" si="64"/>
        <v>12999500.067147676</v>
      </c>
      <c r="K358" s="221">
        <f t="shared" si="65"/>
        <v>12082587.023475353</v>
      </c>
      <c r="L358" s="221">
        <v>11929486.55778604</v>
      </c>
      <c r="M358" s="225">
        <f t="shared" si="68"/>
        <v>1070013.5093616359</v>
      </c>
      <c r="N358" s="221">
        <v>13277178.340754189</v>
      </c>
      <c r="O358" s="23"/>
      <c r="P358" s="222">
        <f t="shared" si="66"/>
        <v>2036</v>
      </c>
      <c r="Q358" s="222">
        <f t="shared" si="66"/>
        <v>5</v>
      </c>
      <c r="R358" s="221">
        <f t="shared" si="67"/>
        <v>6319056.176477409</v>
      </c>
      <c r="S358" s="221">
        <f t="shared" si="67"/>
        <v>4693517.3376363078</v>
      </c>
      <c r="T358" s="225">
        <f t="shared" si="63"/>
        <v>294139.52636893827</v>
      </c>
      <c r="U358" s="225">
        <f t="shared" si="63"/>
        <v>56694.028699000941</v>
      </c>
      <c r="V358" s="225">
        <f t="shared" si="63"/>
        <v>2093.5897362095461</v>
      </c>
      <c r="W358" s="225">
        <f t="shared" si="63"/>
        <v>7829.850120830537</v>
      </c>
      <c r="X358" s="225">
        <f t="shared" si="63"/>
        <v>556156.04874734161</v>
      </c>
      <c r="Y358" s="225">
        <f t="shared" ref="Y358:Y421" si="70">SUM(R358:X358)</f>
        <v>11929486.55778604</v>
      </c>
      <c r="Z358" s="221"/>
      <c r="AA358" s="225">
        <f t="shared" si="69"/>
        <v>0</v>
      </c>
      <c r="AB358" s="221"/>
      <c r="AC358" s="223">
        <f t="shared" si="62"/>
        <v>0.57380376788213083</v>
      </c>
      <c r="AD358" s="223">
        <f t="shared" si="62"/>
        <v>0.42619623211786917</v>
      </c>
      <c r="AG358" s="23"/>
      <c r="AH358" s="17"/>
      <c r="AM358" s="16"/>
      <c r="AN358" s="235"/>
    </row>
    <row r="359" spans="1:41" x14ac:dyDescent="0.25">
      <c r="A359" s="236">
        <v>2036</v>
      </c>
      <c r="B359" s="237">
        <v>6</v>
      </c>
      <c r="C359" s="240">
        <v>7857974.0411102846</v>
      </c>
      <c r="D359" s="240">
        <v>5450646.1831368282</v>
      </c>
      <c r="E359" s="241">
        <v>295048.51955544518</v>
      </c>
      <c r="F359" s="240">
        <v>52841.351752984563</v>
      </c>
      <c r="G359" s="242">
        <v>1966.6637787857583</v>
      </c>
      <c r="H359" s="242">
        <v>7716.2166865825639</v>
      </c>
      <c r="I359" s="240">
        <v>573286.05359400832</v>
      </c>
      <c r="J359" s="240">
        <f t="shared" si="64"/>
        <v>14239479.02961492</v>
      </c>
      <c r="K359" s="221">
        <f t="shared" si="65"/>
        <v>13308620.224247113</v>
      </c>
      <c r="L359" s="221">
        <v>12961754.048334438</v>
      </c>
      <c r="M359" s="225">
        <f t="shared" si="68"/>
        <v>1277724.9812804814</v>
      </c>
      <c r="N359" s="221">
        <v>13859036.667097909</v>
      </c>
      <c r="O359" s="23"/>
      <c r="P359" s="222">
        <f t="shared" si="66"/>
        <v>2036</v>
      </c>
      <c r="Q359" s="222">
        <f t="shared" si="66"/>
        <v>6</v>
      </c>
      <c r="R359" s="221">
        <f t="shared" si="67"/>
        <v>7103551.0005994756</v>
      </c>
      <c r="S359" s="221">
        <f t="shared" si="67"/>
        <v>4927344.2423671558</v>
      </c>
      <c r="T359" s="225">
        <f t="shared" si="63"/>
        <v>295048.51955544518</v>
      </c>
      <c r="U359" s="225">
        <f t="shared" si="63"/>
        <v>52841.351752984563</v>
      </c>
      <c r="V359" s="225">
        <f t="shared" si="63"/>
        <v>1966.6637787857583</v>
      </c>
      <c r="W359" s="225">
        <f t="shared" si="63"/>
        <v>7716.2166865825639</v>
      </c>
      <c r="X359" s="225">
        <f t="shared" si="63"/>
        <v>573286.05359400832</v>
      </c>
      <c r="Y359" s="225">
        <f t="shared" si="70"/>
        <v>12961754.048334438</v>
      </c>
      <c r="Z359" s="221"/>
      <c r="AA359" s="225">
        <f t="shared" si="69"/>
        <v>0</v>
      </c>
      <c r="AB359" s="221"/>
      <c r="AC359" s="223">
        <f t="shared" si="62"/>
        <v>0.5904424281935523</v>
      </c>
      <c r="AD359" s="223">
        <f t="shared" si="62"/>
        <v>0.40955757180644764</v>
      </c>
      <c r="AG359" s="23"/>
      <c r="AH359" s="17"/>
      <c r="AM359" s="16"/>
      <c r="AN359" s="235"/>
    </row>
    <row r="360" spans="1:41" x14ac:dyDescent="0.25">
      <c r="A360" s="236">
        <v>2036</v>
      </c>
      <c r="B360" s="237">
        <v>7</v>
      </c>
      <c r="C360" s="240">
        <v>8555464.6381548923</v>
      </c>
      <c r="D360" s="240">
        <v>5678144.9949940238</v>
      </c>
      <c r="E360" s="241">
        <v>295711.96214043227</v>
      </c>
      <c r="F360" s="240">
        <v>54865.166190061937</v>
      </c>
      <c r="G360" s="242">
        <v>1873.2029740529101</v>
      </c>
      <c r="H360" s="242">
        <v>8106.5662473201355</v>
      </c>
      <c r="I360" s="240">
        <v>597178.98850863206</v>
      </c>
      <c r="J360" s="240">
        <f t="shared" si="64"/>
        <v>15191345.519209415</v>
      </c>
      <c r="K360" s="221">
        <f t="shared" si="65"/>
        <v>14233609.633148916</v>
      </c>
      <c r="L360" s="221">
        <v>13696271.273234181</v>
      </c>
      <c r="M360" s="225">
        <f t="shared" si="68"/>
        <v>1495074.2459752336</v>
      </c>
      <c r="N360" s="221">
        <v>14700930.073175021</v>
      </c>
      <c r="O360" s="23"/>
      <c r="P360" s="222">
        <f t="shared" si="66"/>
        <v>2036</v>
      </c>
      <c r="Q360" s="222">
        <f t="shared" si="66"/>
        <v>7</v>
      </c>
      <c r="R360" s="221">
        <f t="shared" si="67"/>
        <v>7656813.1244118232</v>
      </c>
      <c r="S360" s="221">
        <f t="shared" si="67"/>
        <v>5081722.2627618592</v>
      </c>
      <c r="T360" s="225">
        <f t="shared" ref="T360:X410" si="71">+E360</f>
        <v>295711.96214043227</v>
      </c>
      <c r="U360" s="225">
        <f t="shared" si="71"/>
        <v>54865.166190061937</v>
      </c>
      <c r="V360" s="225">
        <f t="shared" si="71"/>
        <v>1873.2029740529101</v>
      </c>
      <c r="W360" s="225">
        <f t="shared" si="71"/>
        <v>8106.5662473201355</v>
      </c>
      <c r="X360" s="225">
        <f t="shared" si="71"/>
        <v>597178.98850863206</v>
      </c>
      <c r="Y360" s="225">
        <f t="shared" si="70"/>
        <v>13696271.273234181</v>
      </c>
      <c r="Z360" s="221"/>
      <c r="AA360" s="225">
        <f t="shared" si="69"/>
        <v>0</v>
      </c>
      <c r="AB360" s="221"/>
      <c r="AC360" s="223">
        <f t="shared" si="62"/>
        <v>0.60107484037147629</v>
      </c>
      <c r="AD360" s="223">
        <f t="shared" si="62"/>
        <v>0.39892515962852371</v>
      </c>
      <c r="AG360" s="23"/>
      <c r="AH360" s="17"/>
      <c r="AM360" s="16"/>
      <c r="AN360" s="235"/>
    </row>
    <row r="361" spans="1:41" x14ac:dyDescent="0.25">
      <c r="A361" s="236">
        <v>2036</v>
      </c>
      <c r="B361" s="237">
        <v>8</v>
      </c>
      <c r="C361" s="240">
        <v>8893541.6632948816</v>
      </c>
      <c r="D361" s="240">
        <v>5790123.8418863099</v>
      </c>
      <c r="E361" s="241">
        <v>295793.31834093406</v>
      </c>
      <c r="F361" s="240">
        <v>64043.808756900675</v>
      </c>
      <c r="G361" s="242">
        <v>1857.8400833509706</v>
      </c>
      <c r="H361" s="242">
        <v>8149.9070141943639</v>
      </c>
      <c r="I361" s="240">
        <v>577168.45437296247</v>
      </c>
      <c r="J361" s="240">
        <f t="shared" si="64"/>
        <v>15630678.833749536</v>
      </c>
      <c r="K361" s="221">
        <f t="shared" si="65"/>
        <v>14683665.505181191</v>
      </c>
      <c r="L361" s="221">
        <v>13866531.6714691</v>
      </c>
      <c r="M361" s="225">
        <f t="shared" si="68"/>
        <v>1764147.1622804366</v>
      </c>
      <c r="N361" s="221">
        <v>14954329.154692544</v>
      </c>
      <c r="O361" s="23"/>
      <c r="P361" s="222">
        <f t="shared" si="66"/>
        <v>2036</v>
      </c>
      <c r="Q361" s="222">
        <f t="shared" si="66"/>
        <v>8</v>
      </c>
      <c r="R361" s="221">
        <f t="shared" si="67"/>
        <v>7825040.321965063</v>
      </c>
      <c r="S361" s="221">
        <f t="shared" si="67"/>
        <v>5094478.0209356928</v>
      </c>
      <c r="T361" s="225">
        <f t="shared" si="71"/>
        <v>295793.31834093406</v>
      </c>
      <c r="U361" s="225">
        <f t="shared" si="71"/>
        <v>64043.808756900675</v>
      </c>
      <c r="V361" s="225">
        <f t="shared" si="71"/>
        <v>1857.8400833509706</v>
      </c>
      <c r="W361" s="225">
        <f t="shared" si="71"/>
        <v>8149.9070141943639</v>
      </c>
      <c r="X361" s="225">
        <f t="shared" si="71"/>
        <v>577168.45437296247</v>
      </c>
      <c r="Y361" s="225">
        <f t="shared" si="70"/>
        <v>13866531.671469102</v>
      </c>
      <c r="Z361" s="221"/>
      <c r="AA361" s="225">
        <f t="shared" si="69"/>
        <v>0</v>
      </c>
      <c r="AB361" s="221"/>
      <c r="AC361" s="223">
        <f t="shared" si="62"/>
        <v>0.60567585526629975</v>
      </c>
      <c r="AD361" s="223">
        <f t="shared" si="62"/>
        <v>0.39432414473370025</v>
      </c>
      <c r="AG361" s="23"/>
      <c r="AH361" s="17"/>
      <c r="AM361" s="16"/>
      <c r="AN361" s="235"/>
    </row>
    <row r="362" spans="1:41" x14ac:dyDescent="0.25">
      <c r="A362" s="236">
        <v>2036</v>
      </c>
      <c r="B362" s="237">
        <v>9</v>
      </c>
      <c r="C362" s="240">
        <v>8639282.8962381165</v>
      </c>
      <c r="D362" s="240">
        <v>5711592.9427024182</v>
      </c>
      <c r="E362" s="241">
        <v>295092.64185072511</v>
      </c>
      <c r="F362" s="240">
        <v>56066.489904705806</v>
      </c>
      <c r="G362" s="242">
        <v>2007.3266401587628</v>
      </c>
      <c r="H362" s="242">
        <v>8087.4724129442993</v>
      </c>
      <c r="I362" s="240">
        <v>610248.51632454153</v>
      </c>
      <c r="J362" s="240">
        <f t="shared" si="64"/>
        <v>15322378.28607361</v>
      </c>
      <c r="K362" s="221">
        <f t="shared" si="65"/>
        <v>14350875.838940535</v>
      </c>
      <c r="L362" s="221">
        <v>13584252.545593411</v>
      </c>
      <c r="M362" s="225">
        <f t="shared" si="68"/>
        <v>1738125.7404801995</v>
      </c>
      <c r="N362" s="221">
        <v>13819218.653315654</v>
      </c>
      <c r="O362" s="23"/>
      <c r="P362" s="222">
        <f t="shared" si="66"/>
        <v>2036</v>
      </c>
      <c r="Q362" s="222">
        <f t="shared" si="66"/>
        <v>9</v>
      </c>
      <c r="R362" s="221">
        <f t="shared" si="67"/>
        <v>7592924.4614103241</v>
      </c>
      <c r="S362" s="221">
        <f t="shared" si="67"/>
        <v>5019825.6370500112</v>
      </c>
      <c r="T362" s="225">
        <f t="shared" si="71"/>
        <v>295092.64185072511</v>
      </c>
      <c r="U362" s="225">
        <f t="shared" si="71"/>
        <v>56066.489904705806</v>
      </c>
      <c r="V362" s="225">
        <f t="shared" si="71"/>
        <v>2007.3266401587628</v>
      </c>
      <c r="W362" s="225">
        <f t="shared" si="71"/>
        <v>8087.4724129442993</v>
      </c>
      <c r="X362" s="225">
        <f t="shared" si="71"/>
        <v>610248.51632454153</v>
      </c>
      <c r="Y362" s="225">
        <f t="shared" si="70"/>
        <v>13584252.545593411</v>
      </c>
      <c r="Z362" s="221"/>
      <c r="AA362" s="225">
        <f t="shared" si="69"/>
        <v>0</v>
      </c>
      <c r="AB362" s="221"/>
      <c r="AC362" s="223">
        <f t="shared" si="62"/>
        <v>0.60200387719861415</v>
      </c>
      <c r="AD362" s="223">
        <f t="shared" si="62"/>
        <v>0.39799612280138585</v>
      </c>
      <c r="AG362" s="23"/>
      <c r="AH362" s="17"/>
      <c r="AM362" s="16"/>
      <c r="AN362" s="235"/>
    </row>
    <row r="363" spans="1:41" x14ac:dyDescent="0.25">
      <c r="A363" s="236">
        <v>2036</v>
      </c>
      <c r="B363" s="237">
        <v>10</v>
      </c>
      <c r="C363" s="240">
        <v>7880016.8300700868</v>
      </c>
      <c r="D363" s="240">
        <v>5470105.4491688311</v>
      </c>
      <c r="E363" s="241">
        <v>294027.36138368904</v>
      </c>
      <c r="F363" s="240">
        <v>52123.534564467103</v>
      </c>
      <c r="G363" s="242">
        <v>1917.8202917219685</v>
      </c>
      <c r="H363" s="242">
        <v>8009.1148929143137</v>
      </c>
      <c r="I363" s="240">
        <v>587596.61396442447</v>
      </c>
      <c r="J363" s="240">
        <f t="shared" si="64"/>
        <v>14293796.724336136</v>
      </c>
      <c r="K363" s="221">
        <f t="shared" si="65"/>
        <v>13350122.279238917</v>
      </c>
      <c r="L363" s="221">
        <v>12589733.378375327</v>
      </c>
      <c r="M363" s="225">
        <f t="shared" si="68"/>
        <v>1704063.3459608089</v>
      </c>
      <c r="N363" s="221">
        <v>13000422.046527654</v>
      </c>
      <c r="O363" s="23"/>
      <c r="P363" s="222">
        <f t="shared" si="66"/>
        <v>2036</v>
      </c>
      <c r="Q363" s="222">
        <f t="shared" si="66"/>
        <v>10</v>
      </c>
      <c r="R363" s="221">
        <f t="shared" si="67"/>
        <v>6874179.7624531863</v>
      </c>
      <c r="S363" s="221">
        <f t="shared" si="67"/>
        <v>4771879.1708249226</v>
      </c>
      <c r="T363" s="225">
        <f t="shared" si="71"/>
        <v>294027.36138368904</v>
      </c>
      <c r="U363" s="225">
        <f t="shared" si="71"/>
        <v>52123.534564467103</v>
      </c>
      <c r="V363" s="225">
        <f t="shared" si="71"/>
        <v>1917.8202917219685</v>
      </c>
      <c r="W363" s="225">
        <f t="shared" si="71"/>
        <v>8009.1148929143137</v>
      </c>
      <c r="X363" s="225">
        <f t="shared" si="71"/>
        <v>587596.61396442447</v>
      </c>
      <c r="Y363" s="225">
        <f t="shared" si="70"/>
        <v>12589733.378375329</v>
      </c>
      <c r="Z363" s="221"/>
      <c r="AA363" s="225">
        <f t="shared" si="69"/>
        <v>0</v>
      </c>
      <c r="AB363" s="221"/>
      <c r="AC363" s="223">
        <f t="shared" si="62"/>
        <v>0.59025802649946379</v>
      </c>
      <c r="AD363" s="223">
        <f t="shared" si="62"/>
        <v>0.40974197350053626</v>
      </c>
      <c r="AG363" s="23"/>
      <c r="AH363" s="17"/>
      <c r="AM363" s="16"/>
      <c r="AN363" s="235"/>
    </row>
    <row r="364" spans="1:41" x14ac:dyDescent="0.25">
      <c r="A364" s="236">
        <v>2036</v>
      </c>
      <c r="B364" s="237">
        <v>11</v>
      </c>
      <c r="C364" s="240">
        <v>6698783.3489201507</v>
      </c>
      <c r="D364" s="240">
        <v>5096629.5386346169</v>
      </c>
      <c r="E364" s="241">
        <v>292440.18948775809</v>
      </c>
      <c r="F364" s="240">
        <v>51423.810923756231</v>
      </c>
      <c r="G364" s="242">
        <v>1867.975641079011</v>
      </c>
      <c r="H364" s="242">
        <v>7267.2993477935797</v>
      </c>
      <c r="I364" s="240">
        <v>538232.80781592766</v>
      </c>
      <c r="J364" s="240">
        <f t="shared" si="64"/>
        <v>12686644.970771085</v>
      </c>
      <c r="K364" s="221">
        <f t="shared" si="65"/>
        <v>11795412.887554768</v>
      </c>
      <c r="L364" s="221">
        <v>11097463.015685774</v>
      </c>
      <c r="M364" s="225">
        <f t="shared" si="68"/>
        <v>1589181.9550853111</v>
      </c>
      <c r="N364" s="221">
        <v>10976851.917159926</v>
      </c>
      <c r="O364" s="23"/>
      <c r="P364" s="222">
        <f t="shared" si="66"/>
        <v>2036</v>
      </c>
      <c r="Q364" s="222">
        <f t="shared" si="66"/>
        <v>11</v>
      </c>
      <c r="R364" s="221">
        <f t="shared" si="67"/>
        <v>5796264.2323267916</v>
      </c>
      <c r="S364" s="221">
        <f t="shared" si="67"/>
        <v>4409966.7001426648</v>
      </c>
      <c r="T364" s="225">
        <f t="shared" si="71"/>
        <v>292440.18948775809</v>
      </c>
      <c r="U364" s="225">
        <f t="shared" si="71"/>
        <v>51423.810923756231</v>
      </c>
      <c r="V364" s="225">
        <f t="shared" si="71"/>
        <v>1867.975641079011</v>
      </c>
      <c r="W364" s="225">
        <f t="shared" si="71"/>
        <v>7267.2993477935797</v>
      </c>
      <c r="X364" s="225">
        <f t="shared" si="71"/>
        <v>538232.80781592766</v>
      </c>
      <c r="Y364" s="225">
        <f t="shared" si="70"/>
        <v>11097463.015685774</v>
      </c>
      <c r="Z364" s="221"/>
      <c r="AA364" s="225">
        <f t="shared" si="69"/>
        <v>0</v>
      </c>
      <c r="AB364" s="221"/>
      <c r="AC364" s="223">
        <f t="shared" si="62"/>
        <v>0.56791427419958951</v>
      </c>
      <c r="AD364" s="223">
        <f t="shared" si="62"/>
        <v>0.43208572580041044</v>
      </c>
      <c r="AG364" s="23"/>
      <c r="AH364" s="17"/>
      <c r="AM364" s="16"/>
      <c r="AN364" s="235"/>
    </row>
    <row r="365" spans="1:41" x14ac:dyDescent="0.25">
      <c r="A365" s="236">
        <v>2036</v>
      </c>
      <c r="B365" s="237">
        <v>12</v>
      </c>
      <c r="C365" s="240">
        <v>6128097.6164822178</v>
      </c>
      <c r="D365" s="240">
        <v>4863673.4210409429</v>
      </c>
      <c r="E365" s="241">
        <v>292130.25149725395</v>
      </c>
      <c r="F365" s="240">
        <v>59666.155048579676</v>
      </c>
      <c r="G365" s="242">
        <v>1776.2334747537557</v>
      </c>
      <c r="H365" s="242">
        <v>6923.5833240985858</v>
      </c>
      <c r="I365" s="240">
        <v>482498.13279298652</v>
      </c>
      <c r="J365" s="240">
        <f t="shared" si="64"/>
        <v>11834765.393660834</v>
      </c>
      <c r="K365" s="221">
        <f t="shared" si="65"/>
        <v>10991771.037523162</v>
      </c>
      <c r="L365" s="221">
        <v>10972008.442165943</v>
      </c>
      <c r="M365" s="225">
        <f t="shared" si="68"/>
        <v>862756.9514948912</v>
      </c>
      <c r="N365" s="221">
        <v>11285874.19424188</v>
      </c>
      <c r="O365" s="23"/>
      <c r="P365" s="222">
        <f t="shared" si="66"/>
        <v>2036</v>
      </c>
      <c r="Q365" s="222">
        <f t="shared" si="66"/>
        <v>12</v>
      </c>
      <c r="R365" s="221">
        <f t="shared" si="67"/>
        <v>5647096.0745095359</v>
      </c>
      <c r="S365" s="221">
        <f t="shared" si="67"/>
        <v>4481918.0115187336</v>
      </c>
      <c r="T365" s="225">
        <f t="shared" si="71"/>
        <v>292130.25149725395</v>
      </c>
      <c r="U365" s="225">
        <f t="shared" si="71"/>
        <v>59666.155048579676</v>
      </c>
      <c r="V365" s="225">
        <f t="shared" si="71"/>
        <v>1776.2334747537557</v>
      </c>
      <c r="W365" s="225">
        <f t="shared" si="71"/>
        <v>6923.5833240985858</v>
      </c>
      <c r="X365" s="225">
        <f t="shared" si="71"/>
        <v>482498.13279298652</v>
      </c>
      <c r="Y365" s="225">
        <f t="shared" si="70"/>
        <v>10972008.442165943</v>
      </c>
      <c r="Z365" s="221"/>
      <c r="AA365" s="225">
        <f t="shared" si="69"/>
        <v>0</v>
      </c>
      <c r="AB365" s="221"/>
      <c r="AC365" s="223">
        <f t="shared" si="62"/>
        <v>0.55751685470543577</v>
      </c>
      <c r="AD365" s="223">
        <f t="shared" si="62"/>
        <v>0.44248314529456412</v>
      </c>
      <c r="AG365" s="23"/>
      <c r="AH365" s="17"/>
      <c r="AI365" s="17"/>
      <c r="AM365" s="16"/>
      <c r="AN365" s="235"/>
      <c r="AO365" s="235"/>
    </row>
    <row r="366" spans="1:41" x14ac:dyDescent="0.25">
      <c r="A366" s="236">
        <v>2037</v>
      </c>
      <c r="B366" s="237">
        <v>1</v>
      </c>
      <c r="C366" s="240">
        <v>6393411.2543390635</v>
      </c>
      <c r="D366" s="240">
        <v>4727635.04568242</v>
      </c>
      <c r="E366" s="241">
        <v>292750.03826964757</v>
      </c>
      <c r="F366" s="240">
        <v>59691.354347954453</v>
      </c>
      <c r="G366" s="242">
        <v>1606.0392015458517</v>
      </c>
      <c r="H366" s="242">
        <v>7733.133323180673</v>
      </c>
      <c r="I366" s="240">
        <v>458619.44707463612</v>
      </c>
      <c r="J366" s="240">
        <f t="shared" si="64"/>
        <v>11941446.312238451</v>
      </c>
      <c r="K366" s="221">
        <f t="shared" si="65"/>
        <v>11121046.300021484</v>
      </c>
      <c r="L366" s="221">
        <v>11579969.786175452</v>
      </c>
      <c r="M366" s="225">
        <f t="shared" si="68"/>
        <v>361476.52606299892</v>
      </c>
      <c r="N366" s="221">
        <v>11425304.686923604</v>
      </c>
      <c r="O366" s="23"/>
      <c r="P366" s="222">
        <f t="shared" si="66"/>
        <v>2037</v>
      </c>
      <c r="Q366" s="222">
        <f t="shared" si="66"/>
        <v>1</v>
      </c>
      <c r="R366" s="221">
        <f t="shared" si="67"/>
        <v>6185600.9433698431</v>
      </c>
      <c r="S366" s="221">
        <f t="shared" si="67"/>
        <v>4573968.8305886416</v>
      </c>
      <c r="T366" s="225">
        <f t="shared" si="71"/>
        <v>292750.03826964757</v>
      </c>
      <c r="U366" s="225">
        <f t="shared" si="71"/>
        <v>59691.354347954453</v>
      </c>
      <c r="V366" s="225">
        <f t="shared" si="71"/>
        <v>1606.0392015458517</v>
      </c>
      <c r="W366" s="225">
        <f t="shared" si="71"/>
        <v>7733.133323180673</v>
      </c>
      <c r="X366" s="225">
        <f t="shared" si="71"/>
        <v>458619.44707463612</v>
      </c>
      <c r="Y366" s="225">
        <f t="shared" si="70"/>
        <v>11579969.786175452</v>
      </c>
      <c r="Z366" s="221"/>
      <c r="AA366" s="225">
        <f t="shared" si="69"/>
        <v>0</v>
      </c>
      <c r="AB366" s="221"/>
      <c r="AC366" s="223">
        <f t="shared" si="62"/>
        <v>0.57489296257373845</v>
      </c>
      <c r="AD366" s="223">
        <f t="shared" si="62"/>
        <v>0.42510703742626149</v>
      </c>
      <c r="AG366" s="23"/>
      <c r="AH366" s="17"/>
      <c r="AM366" s="16"/>
      <c r="AN366" s="235"/>
    </row>
    <row r="367" spans="1:41" x14ac:dyDescent="0.25">
      <c r="A367" s="236">
        <v>2037</v>
      </c>
      <c r="B367" s="237">
        <v>2</v>
      </c>
      <c r="C367" s="240">
        <v>6318151.887865657</v>
      </c>
      <c r="D367" s="240">
        <v>4711802.1919509582</v>
      </c>
      <c r="E367" s="241">
        <v>292004.81192331121</v>
      </c>
      <c r="F367" s="240">
        <v>55166.426563228364</v>
      </c>
      <c r="G367" s="242">
        <v>1663.9531381225324</v>
      </c>
      <c r="H367" s="242">
        <v>7054.2499798893923</v>
      </c>
      <c r="I367" s="240">
        <v>455125.99551440822</v>
      </c>
      <c r="J367" s="240">
        <f t="shared" si="64"/>
        <v>11840969.516935574</v>
      </c>
      <c r="K367" s="221">
        <f t="shared" si="65"/>
        <v>11029954.079816615</v>
      </c>
      <c r="L367" s="221">
        <v>10430230.509842217</v>
      </c>
      <c r="M367" s="225">
        <f t="shared" si="68"/>
        <v>1410739.0070933569</v>
      </c>
      <c r="N367" s="221">
        <v>10337190.930246914</v>
      </c>
      <c r="O367" s="23"/>
      <c r="P367" s="222">
        <f t="shared" si="66"/>
        <v>2037</v>
      </c>
      <c r="Q367" s="222">
        <f t="shared" si="66"/>
        <v>2</v>
      </c>
      <c r="R367" s="221">
        <f t="shared" si="67"/>
        <v>5510055.7474417603</v>
      </c>
      <c r="S367" s="221">
        <f t="shared" si="67"/>
        <v>4109159.3252814976</v>
      </c>
      <c r="T367" s="225">
        <f t="shared" si="71"/>
        <v>292004.81192331121</v>
      </c>
      <c r="U367" s="225">
        <f t="shared" si="71"/>
        <v>55166.426563228364</v>
      </c>
      <c r="V367" s="225">
        <f t="shared" si="71"/>
        <v>1663.9531381225324</v>
      </c>
      <c r="W367" s="225">
        <f t="shared" si="71"/>
        <v>7054.2499798893923</v>
      </c>
      <c r="X367" s="225">
        <f t="shared" si="71"/>
        <v>455125.99551440822</v>
      </c>
      <c r="Y367" s="225">
        <f t="shared" si="70"/>
        <v>10430230.509842217</v>
      </c>
      <c r="Z367" s="221"/>
      <c r="AA367" s="225">
        <f t="shared" si="69"/>
        <v>0</v>
      </c>
      <c r="AB367" s="221"/>
      <c r="AC367" s="223">
        <f t="shared" ref="AC367:AD413" si="72">+C367/$K367</f>
        <v>0.57281760578015961</v>
      </c>
      <c r="AD367" s="223">
        <f t="shared" si="72"/>
        <v>0.42718239421984039</v>
      </c>
      <c r="AG367" s="23"/>
      <c r="AH367" s="17"/>
      <c r="AM367" s="16"/>
      <c r="AN367" s="235"/>
    </row>
    <row r="368" spans="1:41" x14ac:dyDescent="0.25">
      <c r="A368" s="236">
        <v>2037</v>
      </c>
      <c r="B368" s="237">
        <v>3</v>
      </c>
      <c r="C368" s="240">
        <v>6173112.9885972636</v>
      </c>
      <c r="D368" s="240">
        <v>4788203.3637863193</v>
      </c>
      <c r="E368" s="241">
        <v>292344.07683888526</v>
      </c>
      <c r="F368" s="240">
        <v>55212.462022573935</v>
      </c>
      <c r="G368" s="242">
        <v>1872.3959021516637</v>
      </c>
      <c r="H368" s="242">
        <v>6640.4333471298223</v>
      </c>
      <c r="I368" s="240">
        <v>439919.75565656577</v>
      </c>
      <c r="J368" s="240">
        <f t="shared" si="64"/>
        <v>11757305.476150891</v>
      </c>
      <c r="K368" s="221">
        <f t="shared" si="65"/>
        <v>10961316.352383584</v>
      </c>
      <c r="L368" s="221">
        <v>10440381.035069022</v>
      </c>
      <c r="M368" s="225">
        <f t="shared" si="68"/>
        <v>1316924.4410818685</v>
      </c>
      <c r="N368" s="221">
        <v>11593354.684865531</v>
      </c>
      <c r="O368" s="23"/>
      <c r="P368" s="222">
        <f t="shared" si="66"/>
        <v>2037</v>
      </c>
      <c r="Q368" s="222">
        <f t="shared" si="66"/>
        <v>3</v>
      </c>
      <c r="R368" s="221">
        <f t="shared" si="67"/>
        <v>5431457.2320351535</v>
      </c>
      <c r="S368" s="221">
        <f t="shared" si="67"/>
        <v>4212934.6792665608</v>
      </c>
      <c r="T368" s="225">
        <f t="shared" si="71"/>
        <v>292344.07683888526</v>
      </c>
      <c r="U368" s="225">
        <f t="shared" si="71"/>
        <v>55212.462022573935</v>
      </c>
      <c r="V368" s="225">
        <f t="shared" si="71"/>
        <v>1872.3959021516637</v>
      </c>
      <c r="W368" s="225">
        <f t="shared" si="71"/>
        <v>6640.4333471298223</v>
      </c>
      <c r="X368" s="225">
        <f t="shared" si="71"/>
        <v>439919.75565656577</v>
      </c>
      <c r="Y368" s="225">
        <f t="shared" si="70"/>
        <v>10440381.03506902</v>
      </c>
      <c r="Z368" s="221"/>
      <c r="AA368" s="225">
        <f t="shared" si="69"/>
        <v>0</v>
      </c>
      <c r="AB368" s="221"/>
      <c r="AC368" s="223">
        <f t="shared" si="72"/>
        <v>0.56317259625983651</v>
      </c>
      <c r="AD368" s="223">
        <f t="shared" si="72"/>
        <v>0.43682740374016343</v>
      </c>
      <c r="AG368" s="23"/>
      <c r="AH368" s="17"/>
      <c r="AM368" s="16"/>
      <c r="AN368" s="235"/>
    </row>
    <row r="369" spans="1:41" x14ac:dyDescent="0.25">
      <c r="A369" s="236">
        <v>2037</v>
      </c>
      <c r="B369" s="237">
        <v>4</v>
      </c>
      <c r="C369" s="240">
        <v>6367636.323347968</v>
      </c>
      <c r="D369" s="240">
        <v>4945318.3398235915</v>
      </c>
      <c r="E369" s="241">
        <v>292913.26599652454</v>
      </c>
      <c r="F369" s="240">
        <v>57829.775626141891</v>
      </c>
      <c r="G369" s="242">
        <v>1854.6861750326352</v>
      </c>
      <c r="H369" s="242">
        <v>7712.3667240500463</v>
      </c>
      <c r="I369" s="240">
        <v>519065.03542989946</v>
      </c>
      <c r="J369" s="240">
        <f t="shared" si="64"/>
        <v>12192329.793123208</v>
      </c>
      <c r="K369" s="221">
        <f t="shared" si="65"/>
        <v>11312954.66317156</v>
      </c>
      <c r="L369" s="221">
        <v>10780129.737459742</v>
      </c>
      <c r="M369" s="225">
        <f t="shared" si="68"/>
        <v>1412200.0556634665</v>
      </c>
      <c r="N369" s="221">
        <v>11923575.860784831</v>
      </c>
      <c r="O369" s="23"/>
      <c r="P369" s="222">
        <f t="shared" si="66"/>
        <v>2037</v>
      </c>
      <c r="Q369" s="222">
        <f t="shared" si="66"/>
        <v>4</v>
      </c>
      <c r="R369" s="221">
        <f t="shared" si="67"/>
        <v>5572762.0718360543</v>
      </c>
      <c r="S369" s="221">
        <f t="shared" si="67"/>
        <v>4327992.5356720388</v>
      </c>
      <c r="T369" s="225">
        <f t="shared" si="71"/>
        <v>292913.26599652454</v>
      </c>
      <c r="U369" s="225">
        <f t="shared" si="71"/>
        <v>57829.775626141891</v>
      </c>
      <c r="V369" s="225">
        <f t="shared" si="71"/>
        <v>1854.6861750326352</v>
      </c>
      <c r="W369" s="225">
        <f t="shared" si="71"/>
        <v>7712.3667240500463</v>
      </c>
      <c r="X369" s="225">
        <f t="shared" si="71"/>
        <v>519065.03542989946</v>
      </c>
      <c r="Y369" s="225">
        <f t="shared" si="70"/>
        <v>10780129.737459742</v>
      </c>
      <c r="Z369" s="221"/>
      <c r="AA369" s="225">
        <f t="shared" si="69"/>
        <v>0</v>
      </c>
      <c r="AB369" s="221"/>
      <c r="AC369" s="223">
        <f t="shared" si="72"/>
        <v>0.56286235673491303</v>
      </c>
      <c r="AD369" s="223">
        <f t="shared" si="72"/>
        <v>0.43713764326508697</v>
      </c>
      <c r="AG369" s="23"/>
      <c r="AH369" s="17"/>
      <c r="AM369" s="16"/>
      <c r="AN369" s="235"/>
    </row>
    <row r="370" spans="1:41" x14ac:dyDescent="0.25">
      <c r="A370" s="236">
        <v>2037</v>
      </c>
      <c r="B370" s="237">
        <v>5</v>
      </c>
      <c r="C370" s="240">
        <v>7044848.2722708527</v>
      </c>
      <c r="D370" s="240">
        <v>5211646.1305996338</v>
      </c>
      <c r="E370" s="241">
        <v>294059.09284221375</v>
      </c>
      <c r="F370" s="240">
        <v>57453.427471240844</v>
      </c>
      <c r="G370" s="242">
        <v>2090.8747502966216</v>
      </c>
      <c r="H370" s="242">
        <v>7829.8499395847339</v>
      </c>
      <c r="I370" s="240">
        <v>564278.7123635005</v>
      </c>
      <c r="J370" s="240">
        <f t="shared" si="64"/>
        <v>13182206.360237325</v>
      </c>
      <c r="K370" s="221">
        <f t="shared" si="65"/>
        <v>12256494.402870487</v>
      </c>
      <c r="L370" s="221">
        <v>12093937.237900972</v>
      </c>
      <c r="M370" s="225">
        <f t="shared" si="68"/>
        <v>1088269.1223363522</v>
      </c>
      <c r="N370" s="221">
        <v>13458266.855421282</v>
      </c>
      <c r="O370" s="23"/>
      <c r="P370" s="222">
        <f t="shared" si="66"/>
        <v>2037</v>
      </c>
      <c r="Q370" s="222">
        <f t="shared" si="66"/>
        <v>5</v>
      </c>
      <c r="R370" s="221">
        <f t="shared" si="67"/>
        <v>6419327.5814229529</v>
      </c>
      <c r="S370" s="221">
        <f t="shared" si="67"/>
        <v>4748897.6991111813</v>
      </c>
      <c r="T370" s="225">
        <f t="shared" si="71"/>
        <v>294059.09284221375</v>
      </c>
      <c r="U370" s="225">
        <f t="shared" si="71"/>
        <v>57453.427471240844</v>
      </c>
      <c r="V370" s="225">
        <f t="shared" si="71"/>
        <v>2090.8747502966216</v>
      </c>
      <c r="W370" s="225">
        <f t="shared" si="71"/>
        <v>7829.8499395847339</v>
      </c>
      <c r="X370" s="225">
        <f t="shared" si="71"/>
        <v>564278.7123635005</v>
      </c>
      <c r="Y370" s="225">
        <f t="shared" si="70"/>
        <v>12093937.237900971</v>
      </c>
      <c r="Z370" s="221"/>
      <c r="AA370" s="225">
        <f t="shared" si="69"/>
        <v>0</v>
      </c>
      <c r="AB370" s="221"/>
      <c r="AC370" s="223">
        <f t="shared" si="72"/>
        <v>0.57478492958157268</v>
      </c>
      <c r="AD370" s="223">
        <f t="shared" si="72"/>
        <v>0.42521507041842727</v>
      </c>
      <c r="AG370" s="23"/>
      <c r="AH370" s="17"/>
      <c r="AM370" s="16"/>
      <c r="AN370" s="235"/>
    </row>
    <row r="371" spans="1:41" x14ac:dyDescent="0.25">
      <c r="A371" s="236">
        <v>2037</v>
      </c>
      <c r="B371" s="237">
        <v>6</v>
      </c>
      <c r="C371" s="240">
        <v>7980076.291155857</v>
      </c>
      <c r="D371" s="240">
        <v>5514741.2820787979</v>
      </c>
      <c r="E371" s="241">
        <v>294955.73604684114</v>
      </c>
      <c r="F371" s="240">
        <v>53547.911013878103</v>
      </c>
      <c r="G371" s="242">
        <v>1964.0734427315144</v>
      </c>
      <c r="H371" s="242">
        <v>7716.2166567087161</v>
      </c>
      <c r="I371" s="240">
        <v>581636.72925999889</v>
      </c>
      <c r="J371" s="240">
        <f t="shared" si="64"/>
        <v>14434638.239654815</v>
      </c>
      <c r="K371" s="221">
        <f t="shared" si="65"/>
        <v>13494817.573234655</v>
      </c>
      <c r="L371" s="221">
        <v>13137484.281724973</v>
      </c>
      <c r="M371" s="225">
        <f t="shared" si="68"/>
        <v>1297153.9579298422</v>
      </c>
      <c r="N371" s="221">
        <v>14045983.735780166</v>
      </c>
      <c r="O371" s="23"/>
      <c r="P371" s="222">
        <f t="shared" si="66"/>
        <v>2037</v>
      </c>
      <c r="Q371" s="222">
        <f t="shared" si="66"/>
        <v>6</v>
      </c>
      <c r="R371" s="221">
        <f t="shared" si="67"/>
        <v>7213012.3801782355</v>
      </c>
      <c r="S371" s="221">
        <f t="shared" si="67"/>
        <v>4984651.2351265773</v>
      </c>
      <c r="T371" s="225">
        <f t="shared" si="71"/>
        <v>294955.73604684114</v>
      </c>
      <c r="U371" s="225">
        <f t="shared" si="71"/>
        <v>53547.911013878103</v>
      </c>
      <c r="V371" s="225">
        <f t="shared" si="71"/>
        <v>1964.0734427315144</v>
      </c>
      <c r="W371" s="225">
        <f t="shared" si="71"/>
        <v>7716.2166567087161</v>
      </c>
      <c r="X371" s="225">
        <f t="shared" si="71"/>
        <v>581636.72925999889</v>
      </c>
      <c r="Y371" s="225">
        <f t="shared" si="70"/>
        <v>13137484.281724973</v>
      </c>
      <c r="Z371" s="221"/>
      <c r="AA371" s="225">
        <f t="shared" si="69"/>
        <v>0</v>
      </c>
      <c r="AB371" s="221"/>
      <c r="AC371" s="223">
        <f t="shared" si="72"/>
        <v>0.59134376940251321</v>
      </c>
      <c r="AD371" s="223">
        <f t="shared" si="72"/>
        <v>0.40865623059748679</v>
      </c>
      <c r="AG371" s="23"/>
      <c r="AH371" s="17"/>
      <c r="AM371" s="16"/>
      <c r="AN371" s="235"/>
    </row>
    <row r="372" spans="1:41" x14ac:dyDescent="0.25">
      <c r="A372" s="236">
        <v>2037</v>
      </c>
      <c r="B372" s="237">
        <v>7</v>
      </c>
      <c r="C372" s="240">
        <v>8685555.2756904978</v>
      </c>
      <c r="D372" s="240">
        <v>5743958.358286065</v>
      </c>
      <c r="E372" s="241">
        <v>295610.72092473588</v>
      </c>
      <c r="F372" s="240">
        <v>55597.508833159518</v>
      </c>
      <c r="G372" s="242">
        <v>1870.9567627647109</v>
      </c>
      <c r="H372" s="242">
        <v>8106.5661840322355</v>
      </c>
      <c r="I372" s="240">
        <v>605866.10275507683</v>
      </c>
      <c r="J372" s="240">
        <f t="shared" si="64"/>
        <v>15396565.489436332</v>
      </c>
      <c r="K372" s="221">
        <f t="shared" si="65"/>
        <v>14429513.633976564</v>
      </c>
      <c r="L372" s="221">
        <v>13879829.924361866</v>
      </c>
      <c r="M372" s="225">
        <f t="shared" si="68"/>
        <v>1516735.5650744662</v>
      </c>
      <c r="N372" s="221">
        <v>14896894.082121104</v>
      </c>
      <c r="O372" s="23"/>
      <c r="P372" s="222">
        <f t="shared" si="66"/>
        <v>2037</v>
      </c>
      <c r="Q372" s="222">
        <f t="shared" si="66"/>
        <v>7</v>
      </c>
      <c r="R372" s="221">
        <f t="shared" si="67"/>
        <v>7772586.8331478182</v>
      </c>
      <c r="S372" s="221">
        <f t="shared" si="67"/>
        <v>5140191.2357542785</v>
      </c>
      <c r="T372" s="225">
        <f t="shared" si="71"/>
        <v>295610.72092473588</v>
      </c>
      <c r="U372" s="225">
        <f t="shared" si="71"/>
        <v>55597.508833159518</v>
      </c>
      <c r="V372" s="225">
        <f t="shared" si="71"/>
        <v>1870.9567627647109</v>
      </c>
      <c r="W372" s="225">
        <f t="shared" si="71"/>
        <v>8106.5661840322355</v>
      </c>
      <c r="X372" s="225">
        <f t="shared" si="71"/>
        <v>605866.10275507683</v>
      </c>
      <c r="Y372" s="225">
        <f t="shared" si="70"/>
        <v>13879829.924361866</v>
      </c>
      <c r="Z372" s="221"/>
      <c r="AA372" s="225">
        <f t="shared" si="69"/>
        <v>0</v>
      </c>
      <c r="AB372" s="221"/>
      <c r="AC372" s="223">
        <f t="shared" si="72"/>
        <v>0.60192987068108716</v>
      </c>
      <c r="AD372" s="223">
        <f t="shared" si="72"/>
        <v>0.39807012931891272</v>
      </c>
      <c r="AG372" s="23"/>
      <c r="AH372" s="17"/>
      <c r="AM372" s="16"/>
      <c r="AN372" s="235"/>
    </row>
    <row r="373" spans="1:41" x14ac:dyDescent="0.25">
      <c r="A373" s="236">
        <v>2037</v>
      </c>
      <c r="B373" s="237">
        <v>8</v>
      </c>
      <c r="C373" s="240">
        <v>9028306.8315690551</v>
      </c>
      <c r="D373" s="240">
        <v>5857454.5693207392</v>
      </c>
      <c r="E373" s="241">
        <v>295692.88375938719</v>
      </c>
      <c r="F373" s="240">
        <v>64897.181113870523</v>
      </c>
      <c r="G373" s="242">
        <v>1855.5786165608893</v>
      </c>
      <c r="H373" s="242">
        <v>8149.9070698259002</v>
      </c>
      <c r="I373" s="240">
        <v>585530.10220306518</v>
      </c>
      <c r="J373" s="240">
        <f t="shared" si="64"/>
        <v>15841887.053652506</v>
      </c>
      <c r="K373" s="221">
        <f t="shared" si="65"/>
        <v>14885761.400889795</v>
      </c>
      <c r="L373" s="221">
        <v>14051525.464946028</v>
      </c>
      <c r="M373" s="225">
        <f t="shared" si="68"/>
        <v>1790361.5887064785</v>
      </c>
      <c r="N373" s="221">
        <v>15153981.154288625</v>
      </c>
      <c r="O373" s="23"/>
      <c r="P373" s="222">
        <f t="shared" si="66"/>
        <v>2037</v>
      </c>
      <c r="Q373" s="222">
        <f t="shared" si="66"/>
        <v>8</v>
      </c>
      <c r="R373" s="221">
        <f t="shared" si="67"/>
        <v>7942441.3976832666</v>
      </c>
      <c r="S373" s="221">
        <f t="shared" si="67"/>
        <v>5152958.4145000502</v>
      </c>
      <c r="T373" s="225">
        <f t="shared" si="71"/>
        <v>295692.88375938719</v>
      </c>
      <c r="U373" s="225">
        <f t="shared" si="71"/>
        <v>64897.181113870523</v>
      </c>
      <c r="V373" s="225">
        <f t="shared" si="71"/>
        <v>1855.5786165608893</v>
      </c>
      <c r="W373" s="225">
        <f t="shared" si="71"/>
        <v>8149.9070698259002</v>
      </c>
      <c r="X373" s="225">
        <f t="shared" si="71"/>
        <v>585530.10220306518</v>
      </c>
      <c r="Y373" s="225">
        <f t="shared" si="70"/>
        <v>14051525.464946028</v>
      </c>
      <c r="Z373" s="221"/>
      <c r="AA373" s="225">
        <f t="shared" si="69"/>
        <v>0</v>
      </c>
      <c r="AB373" s="221"/>
      <c r="AC373" s="223">
        <f t="shared" si="72"/>
        <v>0.60650621680859329</v>
      </c>
      <c r="AD373" s="223">
        <f t="shared" si="72"/>
        <v>0.39349378319140665</v>
      </c>
      <c r="AG373" s="23"/>
      <c r="AH373" s="17"/>
      <c r="AM373" s="16"/>
      <c r="AN373" s="235"/>
    </row>
    <row r="374" spans="1:41" x14ac:dyDescent="0.25">
      <c r="A374" s="236">
        <v>2037</v>
      </c>
      <c r="B374" s="237">
        <v>9</v>
      </c>
      <c r="C374" s="240">
        <v>8772237.9797245339</v>
      </c>
      <c r="D374" s="240">
        <v>5779235.2993281772</v>
      </c>
      <c r="E374" s="241">
        <v>294996.18597307237</v>
      </c>
      <c r="F374" s="240">
        <v>56812.26765678302</v>
      </c>
      <c r="G374" s="242">
        <v>2004.4661839404598</v>
      </c>
      <c r="H374" s="242">
        <v>8087.4724473740052</v>
      </c>
      <c r="I374" s="240">
        <v>619108.89459151682</v>
      </c>
      <c r="J374" s="240">
        <f t="shared" si="64"/>
        <v>15532482.5659054</v>
      </c>
      <c r="K374" s="221">
        <f t="shared" si="65"/>
        <v>14551473.279052712</v>
      </c>
      <c r="L374" s="221">
        <v>13767400.072649185</v>
      </c>
      <c r="M374" s="225">
        <f t="shared" si="68"/>
        <v>1765082.493256215</v>
      </c>
      <c r="N374" s="221">
        <v>14007397.013198981</v>
      </c>
      <c r="O374" s="23"/>
      <c r="P374" s="222">
        <f t="shared" si="66"/>
        <v>2037</v>
      </c>
      <c r="Q374" s="222">
        <f t="shared" si="66"/>
        <v>9</v>
      </c>
      <c r="R374" s="221">
        <f t="shared" si="67"/>
        <v>7708172.273953123</v>
      </c>
      <c r="S374" s="221">
        <f t="shared" si="67"/>
        <v>5078218.5118433731</v>
      </c>
      <c r="T374" s="225">
        <f t="shared" si="71"/>
        <v>294996.18597307237</v>
      </c>
      <c r="U374" s="225">
        <f t="shared" si="71"/>
        <v>56812.26765678302</v>
      </c>
      <c r="V374" s="225">
        <f t="shared" si="71"/>
        <v>2004.4661839404598</v>
      </c>
      <c r="W374" s="225">
        <f t="shared" si="71"/>
        <v>8087.4724473740052</v>
      </c>
      <c r="X374" s="225">
        <f t="shared" si="71"/>
        <v>619108.89459151682</v>
      </c>
      <c r="Y374" s="225">
        <f t="shared" si="70"/>
        <v>13767400.072649185</v>
      </c>
      <c r="Z374" s="221"/>
      <c r="AA374" s="225">
        <f t="shared" si="69"/>
        <v>0</v>
      </c>
      <c r="AB374" s="221"/>
      <c r="AC374" s="223">
        <f t="shared" si="72"/>
        <v>0.60284191239607587</v>
      </c>
      <c r="AD374" s="223">
        <f t="shared" si="72"/>
        <v>0.39715808760392407</v>
      </c>
      <c r="AG374" s="23"/>
      <c r="AH374" s="17"/>
      <c r="AM374" s="16"/>
      <c r="AN374" s="235"/>
    </row>
    <row r="375" spans="1:41" x14ac:dyDescent="0.25">
      <c r="A375" s="236">
        <v>2037</v>
      </c>
      <c r="B375" s="237">
        <v>10</v>
      </c>
      <c r="C375" s="240">
        <v>8005001.8950471664</v>
      </c>
      <c r="D375" s="240">
        <v>5536491.3482603971</v>
      </c>
      <c r="E375" s="241">
        <v>293930.3894739321</v>
      </c>
      <c r="F375" s="240">
        <v>52815.66092632943</v>
      </c>
      <c r="G375" s="242">
        <v>1914.8801652632951</v>
      </c>
      <c r="H375" s="242">
        <v>8009.1148996966895</v>
      </c>
      <c r="I375" s="240">
        <v>596160.97675359796</v>
      </c>
      <c r="J375" s="240">
        <f t="shared" si="64"/>
        <v>14494324.265526384</v>
      </c>
      <c r="K375" s="221">
        <f t="shared" si="65"/>
        <v>13541493.243307564</v>
      </c>
      <c r="L375" s="221">
        <v>12762478.052927213</v>
      </c>
      <c r="M375" s="225">
        <f t="shared" si="68"/>
        <v>1731846.2125991713</v>
      </c>
      <c r="N375" s="221">
        <v>13180213.512811074</v>
      </c>
      <c r="O375" s="23"/>
      <c r="P375" s="222">
        <f t="shared" si="66"/>
        <v>2037</v>
      </c>
      <c r="Q375" s="222">
        <f t="shared" si="66"/>
        <v>10</v>
      </c>
      <c r="R375" s="221">
        <f t="shared" si="67"/>
        <v>6981227.6358355265</v>
      </c>
      <c r="S375" s="221">
        <f t="shared" si="67"/>
        <v>4828419.3948728656</v>
      </c>
      <c r="T375" s="225">
        <f t="shared" si="71"/>
        <v>293930.3894739321</v>
      </c>
      <c r="U375" s="225">
        <f t="shared" si="71"/>
        <v>52815.66092632943</v>
      </c>
      <c r="V375" s="225">
        <f t="shared" si="71"/>
        <v>1914.8801652632951</v>
      </c>
      <c r="W375" s="225">
        <f t="shared" si="71"/>
        <v>8009.1148996966895</v>
      </c>
      <c r="X375" s="225">
        <f t="shared" si="71"/>
        <v>596160.97675359796</v>
      </c>
      <c r="Y375" s="225">
        <f t="shared" si="70"/>
        <v>12762478.052927211</v>
      </c>
      <c r="Z375" s="221"/>
      <c r="AA375" s="225">
        <f t="shared" si="69"/>
        <v>0</v>
      </c>
      <c r="AB375" s="221"/>
      <c r="AC375" s="223">
        <f t="shared" si="72"/>
        <v>0.59114617208138209</v>
      </c>
      <c r="AD375" s="223">
        <f t="shared" si="72"/>
        <v>0.40885382791861785</v>
      </c>
      <c r="AG375" s="23"/>
      <c r="AH375" s="17"/>
      <c r="AM375" s="16"/>
      <c r="AN375" s="235"/>
    </row>
    <row r="376" spans="1:41" x14ac:dyDescent="0.25">
      <c r="A376" s="236">
        <v>2037</v>
      </c>
      <c r="B376" s="237">
        <v>11</v>
      </c>
      <c r="C376" s="240">
        <v>6810150.6785889473</v>
      </c>
      <c r="D376" s="240">
        <v>5159999.862440872</v>
      </c>
      <c r="E376" s="241">
        <v>292334.37654429593</v>
      </c>
      <c r="F376" s="240">
        <v>52105.461970374869</v>
      </c>
      <c r="G376" s="242">
        <v>1864.5910154478122</v>
      </c>
      <c r="H376" s="242">
        <v>7267.2993261032098</v>
      </c>
      <c r="I376" s="240">
        <v>546075.52865050233</v>
      </c>
      <c r="J376" s="240">
        <f t="shared" si="64"/>
        <v>12869797.798536541</v>
      </c>
      <c r="K376" s="221">
        <f t="shared" si="65"/>
        <v>11970150.541029818</v>
      </c>
      <c r="L376" s="221">
        <v>11253357.165933598</v>
      </c>
      <c r="M376" s="225">
        <f t="shared" si="68"/>
        <v>1616440.6326029431</v>
      </c>
      <c r="N376" s="221">
        <v>11134089.206405921</v>
      </c>
      <c r="O376" s="23"/>
      <c r="P376" s="222">
        <f t="shared" si="66"/>
        <v>2037</v>
      </c>
      <c r="Q376" s="222">
        <f t="shared" si="66"/>
        <v>11</v>
      </c>
      <c r="R376" s="221">
        <f t="shared" si="67"/>
        <v>5890512.7648227755</v>
      </c>
      <c r="S376" s="221">
        <f t="shared" si="67"/>
        <v>4463197.1436041007</v>
      </c>
      <c r="T376" s="225">
        <f t="shared" si="71"/>
        <v>292334.37654429593</v>
      </c>
      <c r="U376" s="225">
        <f t="shared" si="71"/>
        <v>52105.461970374869</v>
      </c>
      <c r="V376" s="225">
        <f t="shared" si="71"/>
        <v>1864.5910154478122</v>
      </c>
      <c r="W376" s="225">
        <f t="shared" si="71"/>
        <v>7267.2993261032098</v>
      </c>
      <c r="X376" s="225">
        <f t="shared" si="71"/>
        <v>546075.52865050233</v>
      </c>
      <c r="Y376" s="225">
        <f t="shared" si="70"/>
        <v>11253357.1659336</v>
      </c>
      <c r="Z376" s="221"/>
      <c r="AA376" s="225">
        <f t="shared" si="69"/>
        <v>0</v>
      </c>
      <c r="AB376" s="221"/>
      <c r="AC376" s="223">
        <f t="shared" si="72"/>
        <v>0.56892773864839419</v>
      </c>
      <c r="AD376" s="223">
        <f t="shared" si="72"/>
        <v>0.43107226135160587</v>
      </c>
      <c r="AG376" s="23"/>
      <c r="AH376" s="17"/>
      <c r="AM376" s="16"/>
      <c r="AN376" s="235"/>
    </row>
    <row r="377" spans="1:41" x14ac:dyDescent="0.25">
      <c r="A377" s="236">
        <v>2037</v>
      </c>
      <c r="B377" s="237">
        <v>12</v>
      </c>
      <c r="C377" s="240">
        <v>6232337.2224903991</v>
      </c>
      <c r="D377" s="240">
        <v>4924316.6355771543</v>
      </c>
      <c r="E377" s="241">
        <v>292012.22772064607</v>
      </c>
      <c r="F377" s="240">
        <v>60455.693071544592</v>
      </c>
      <c r="G377" s="242">
        <v>1773.2715563453883</v>
      </c>
      <c r="H377" s="242">
        <v>6923.5833379507058</v>
      </c>
      <c r="I377" s="240">
        <v>489545.68704631942</v>
      </c>
      <c r="J377" s="240">
        <f t="shared" si="64"/>
        <v>12007364.32080036</v>
      </c>
      <c r="K377" s="221">
        <f t="shared" si="65"/>
        <v>11156653.858067553</v>
      </c>
      <c r="L377" s="221">
        <v>11128375.668347221</v>
      </c>
      <c r="M377" s="225">
        <f t="shared" si="68"/>
        <v>878988.65245313942</v>
      </c>
      <c r="N377" s="221">
        <v>11445853.491092606</v>
      </c>
      <c r="O377" s="23"/>
      <c r="P377" s="222">
        <f t="shared" si="66"/>
        <v>2037</v>
      </c>
      <c r="Q377" s="222">
        <f t="shared" si="66"/>
        <v>12</v>
      </c>
      <c r="R377" s="221">
        <f t="shared" si="67"/>
        <v>5741316.0107075274</v>
      </c>
      <c r="S377" s="221">
        <f t="shared" si="67"/>
        <v>4536349.1949068867</v>
      </c>
      <c r="T377" s="225">
        <f t="shared" si="71"/>
        <v>292012.22772064607</v>
      </c>
      <c r="U377" s="225">
        <f t="shared" si="71"/>
        <v>60455.693071544592</v>
      </c>
      <c r="V377" s="225">
        <f t="shared" si="71"/>
        <v>1773.2715563453883</v>
      </c>
      <c r="W377" s="225">
        <f t="shared" si="71"/>
        <v>6923.5833379507058</v>
      </c>
      <c r="X377" s="225">
        <f t="shared" si="71"/>
        <v>489545.68704631942</v>
      </c>
      <c r="Y377" s="225">
        <f t="shared" si="70"/>
        <v>11128375.668347221</v>
      </c>
      <c r="Z377" s="221"/>
      <c r="AA377" s="225">
        <f t="shared" si="69"/>
        <v>0</v>
      </c>
      <c r="AB377" s="221"/>
      <c r="AC377" s="223">
        <f t="shared" si="72"/>
        <v>0.55862064932521838</v>
      </c>
      <c r="AD377" s="223">
        <f t="shared" si="72"/>
        <v>0.44137935067478168</v>
      </c>
      <c r="AG377" s="23"/>
      <c r="AH377" s="17"/>
      <c r="AI377" s="17"/>
      <c r="AM377" s="16"/>
      <c r="AN377" s="235"/>
      <c r="AO377" s="235"/>
    </row>
    <row r="378" spans="1:41" x14ac:dyDescent="0.25">
      <c r="A378" s="236">
        <v>2038</v>
      </c>
      <c r="B378" s="237">
        <v>1</v>
      </c>
      <c r="C378" s="240">
        <v>6500093.5049149431</v>
      </c>
      <c r="D378" s="240">
        <v>4786806.5857505212</v>
      </c>
      <c r="E378" s="241">
        <v>292619.2042043375</v>
      </c>
      <c r="F378" s="240">
        <v>60479.859277855743</v>
      </c>
      <c r="G378" s="242">
        <v>1603.3255664334145</v>
      </c>
      <c r="H378" s="242">
        <v>7733.1333384096597</v>
      </c>
      <c r="I378" s="240">
        <v>465302.77593261213</v>
      </c>
      <c r="J378" s="240">
        <f t="shared" si="64"/>
        <v>12114638.388985112</v>
      </c>
      <c r="K378" s="221">
        <f t="shared" si="65"/>
        <v>11286900.090665463</v>
      </c>
      <c r="L378" s="221">
        <v>11743405.110802591</v>
      </c>
      <c r="M378" s="225">
        <f t="shared" si="68"/>
        <v>371233.27818252146</v>
      </c>
      <c r="N378" s="221">
        <v>11585946.440910812</v>
      </c>
      <c r="O378" s="23"/>
      <c r="P378" s="222">
        <f t="shared" si="66"/>
        <v>2038</v>
      </c>
      <c r="Q378" s="222">
        <f t="shared" si="66"/>
        <v>1</v>
      </c>
      <c r="R378" s="221">
        <f t="shared" si="67"/>
        <v>6286301.3209725916</v>
      </c>
      <c r="S378" s="221">
        <f t="shared" si="67"/>
        <v>4629365.4915103512</v>
      </c>
      <c r="T378" s="225">
        <f t="shared" si="71"/>
        <v>292619.2042043375</v>
      </c>
      <c r="U378" s="225">
        <f t="shared" si="71"/>
        <v>60479.859277855743</v>
      </c>
      <c r="V378" s="225">
        <f t="shared" si="71"/>
        <v>1603.3255664334145</v>
      </c>
      <c r="W378" s="225">
        <f t="shared" si="71"/>
        <v>7733.1333384096597</v>
      </c>
      <c r="X378" s="225">
        <f t="shared" si="71"/>
        <v>465302.77593261213</v>
      </c>
      <c r="Y378" s="225">
        <f t="shared" si="70"/>
        <v>11743405.110802591</v>
      </c>
      <c r="Z378" s="221"/>
      <c r="AA378" s="225">
        <f t="shared" si="69"/>
        <v>0</v>
      </c>
      <c r="AB378" s="221"/>
      <c r="AC378" s="223">
        <f t="shared" si="72"/>
        <v>0.57589714205857778</v>
      </c>
      <c r="AD378" s="223">
        <f t="shared" si="72"/>
        <v>0.42410285794142227</v>
      </c>
      <c r="AG378" s="23"/>
      <c r="AH378" s="17"/>
      <c r="AM378" s="16"/>
      <c r="AN378" s="235"/>
    </row>
    <row r="379" spans="1:41" x14ac:dyDescent="0.25">
      <c r="A379" s="236">
        <v>2038</v>
      </c>
      <c r="B379" s="237">
        <v>2</v>
      </c>
      <c r="C379" s="240">
        <v>6423000.4724530084</v>
      </c>
      <c r="D379" s="240">
        <v>4770112.7589576822</v>
      </c>
      <c r="E379" s="241">
        <v>291865.1146619608</v>
      </c>
      <c r="F379" s="240">
        <v>55893.899173535938</v>
      </c>
      <c r="G379" s="242">
        <v>1660.8782599018739</v>
      </c>
      <c r="H379" s="242">
        <v>7054.2500100553034</v>
      </c>
      <c r="I379" s="240">
        <v>461756.32641228696</v>
      </c>
      <c r="J379" s="240">
        <f t="shared" si="64"/>
        <v>12011343.699928427</v>
      </c>
      <c r="K379" s="221">
        <f t="shared" si="65"/>
        <v>11193113.23141069</v>
      </c>
      <c r="L379" s="221">
        <v>10578076.730995409</v>
      </c>
      <c r="M379" s="225">
        <f t="shared" si="68"/>
        <v>1433266.9689330179</v>
      </c>
      <c r="N379" s="221">
        <v>10484671.466384724</v>
      </c>
      <c r="O379" s="23"/>
      <c r="P379" s="222">
        <f t="shared" si="66"/>
        <v>2038</v>
      </c>
      <c r="Q379" s="222">
        <f t="shared" si="66"/>
        <v>2</v>
      </c>
      <c r="R379" s="221">
        <f t="shared" si="67"/>
        <v>5600541.6776313791</v>
      </c>
      <c r="S379" s="221">
        <f t="shared" si="67"/>
        <v>4159304.5848462931</v>
      </c>
      <c r="T379" s="225">
        <f t="shared" si="71"/>
        <v>291865.1146619608</v>
      </c>
      <c r="U379" s="225">
        <f t="shared" si="71"/>
        <v>55893.899173535938</v>
      </c>
      <c r="V379" s="225">
        <f t="shared" si="71"/>
        <v>1660.8782599018739</v>
      </c>
      <c r="W379" s="225">
        <f t="shared" si="71"/>
        <v>7054.2500100553034</v>
      </c>
      <c r="X379" s="225">
        <f t="shared" si="71"/>
        <v>461756.32641228696</v>
      </c>
      <c r="Y379" s="225">
        <f t="shared" si="70"/>
        <v>10578076.730995409</v>
      </c>
      <c r="Z379" s="221"/>
      <c r="AA379" s="225">
        <f t="shared" si="69"/>
        <v>0</v>
      </c>
      <c r="AB379" s="221"/>
      <c r="AC379" s="223">
        <f t="shared" si="72"/>
        <v>0.57383503049254025</v>
      </c>
      <c r="AD379" s="223">
        <f t="shared" si="72"/>
        <v>0.42616496950745986</v>
      </c>
      <c r="AG379" s="23"/>
      <c r="AH379" s="17"/>
      <c r="AM379" s="16"/>
      <c r="AN379" s="235"/>
    </row>
    <row r="380" spans="1:41" x14ac:dyDescent="0.25">
      <c r="A380" s="236">
        <v>2038</v>
      </c>
      <c r="B380" s="237">
        <v>3</v>
      </c>
      <c r="C380" s="240">
        <v>6275623.4650373505</v>
      </c>
      <c r="D380" s="240">
        <v>4846663.530281595</v>
      </c>
      <c r="E380" s="241">
        <v>292199.26721014752</v>
      </c>
      <c r="F380" s="240">
        <v>55939.284832321486</v>
      </c>
      <c r="G380" s="242">
        <v>1869.1033912221424</v>
      </c>
      <c r="H380" s="242">
        <v>6640.4333264350889</v>
      </c>
      <c r="I380" s="240">
        <v>446333.20895653043</v>
      </c>
      <c r="J380" s="240">
        <f t="shared" si="64"/>
        <v>11925268.293035602</v>
      </c>
      <c r="K380" s="221">
        <f t="shared" si="65"/>
        <v>11122286.995318945</v>
      </c>
      <c r="L380" s="221">
        <v>10586856.868366346</v>
      </c>
      <c r="M380" s="225">
        <f t="shared" si="68"/>
        <v>1338411.4246692564</v>
      </c>
      <c r="N380" s="221">
        <v>11754271.575492475</v>
      </c>
      <c r="O380" s="23"/>
      <c r="P380" s="222">
        <f t="shared" si="66"/>
        <v>2038</v>
      </c>
      <c r="Q380" s="222">
        <f t="shared" si="66"/>
        <v>3</v>
      </c>
      <c r="R380" s="221">
        <f t="shared" si="67"/>
        <v>5520440.0979777239</v>
      </c>
      <c r="S380" s="221">
        <f t="shared" si="67"/>
        <v>4263435.4726719651</v>
      </c>
      <c r="T380" s="225">
        <f t="shared" si="71"/>
        <v>292199.26721014752</v>
      </c>
      <c r="U380" s="225">
        <f t="shared" si="71"/>
        <v>55939.284832321486</v>
      </c>
      <c r="V380" s="225">
        <f t="shared" si="71"/>
        <v>1869.1033912221424</v>
      </c>
      <c r="W380" s="225">
        <f t="shared" si="71"/>
        <v>6640.4333264350889</v>
      </c>
      <c r="X380" s="225">
        <f t="shared" si="71"/>
        <v>446333.20895653043</v>
      </c>
      <c r="Y380" s="225">
        <f t="shared" si="70"/>
        <v>10586856.868366346</v>
      </c>
      <c r="Z380" s="221"/>
      <c r="AA380" s="225">
        <f t="shared" si="69"/>
        <v>0</v>
      </c>
      <c r="AB380" s="221"/>
      <c r="AC380" s="223">
        <f t="shared" si="72"/>
        <v>0.56423858399613158</v>
      </c>
      <c r="AD380" s="223">
        <f t="shared" si="72"/>
        <v>0.43576141600386842</v>
      </c>
      <c r="AG380" s="23"/>
      <c r="AH380" s="17"/>
      <c r="AM380" s="16"/>
      <c r="AN380" s="235"/>
    </row>
    <row r="381" spans="1:41" x14ac:dyDescent="0.25">
      <c r="A381" s="236">
        <v>2038</v>
      </c>
      <c r="B381" s="237">
        <v>4</v>
      </c>
      <c r="C381" s="240">
        <v>6472265.5395639967</v>
      </c>
      <c r="D381" s="240">
        <v>5004991.24840503</v>
      </c>
      <c r="E381" s="241">
        <v>292766.90792185225</v>
      </c>
      <c r="F381" s="240">
        <v>58589.74030709068</v>
      </c>
      <c r="G381" s="242">
        <v>1851.8529636047049</v>
      </c>
      <c r="H381" s="242">
        <v>7712.3666379749793</v>
      </c>
      <c r="I381" s="240">
        <v>526639.21183833666</v>
      </c>
      <c r="J381" s="240">
        <f t="shared" si="64"/>
        <v>12364816.867637886</v>
      </c>
      <c r="K381" s="221">
        <f t="shared" si="65"/>
        <v>11477256.787969027</v>
      </c>
      <c r="L381" s="221">
        <v>10929275.909138728</v>
      </c>
      <c r="M381" s="225">
        <f t="shared" si="68"/>
        <v>1435540.9584991578</v>
      </c>
      <c r="N381" s="221">
        <v>12088141.254312934</v>
      </c>
      <c r="O381" s="23"/>
      <c r="P381" s="222">
        <f t="shared" si="66"/>
        <v>2038</v>
      </c>
      <c r="Q381" s="222">
        <f t="shared" si="66"/>
        <v>4</v>
      </c>
      <c r="R381" s="221">
        <f t="shared" si="67"/>
        <v>5662733.9199468233</v>
      </c>
      <c r="S381" s="221">
        <f t="shared" si="67"/>
        <v>4378981.9095230456</v>
      </c>
      <c r="T381" s="225">
        <f t="shared" si="71"/>
        <v>292766.90792185225</v>
      </c>
      <c r="U381" s="225">
        <f t="shared" si="71"/>
        <v>58589.74030709068</v>
      </c>
      <c r="V381" s="225">
        <f t="shared" si="71"/>
        <v>1851.8529636047049</v>
      </c>
      <c r="W381" s="225">
        <f t="shared" si="71"/>
        <v>7712.3666379749793</v>
      </c>
      <c r="X381" s="225">
        <f t="shared" si="71"/>
        <v>526639.21183833666</v>
      </c>
      <c r="Y381" s="225">
        <f t="shared" si="70"/>
        <v>10929275.909138728</v>
      </c>
      <c r="Z381" s="221"/>
      <c r="AA381" s="225">
        <f t="shared" si="69"/>
        <v>0</v>
      </c>
      <c r="AB381" s="221"/>
      <c r="AC381" s="223">
        <f t="shared" si="72"/>
        <v>0.56392094898046674</v>
      </c>
      <c r="AD381" s="223">
        <f t="shared" si="72"/>
        <v>0.43607905101953331</v>
      </c>
      <c r="AG381" s="23"/>
      <c r="AH381" s="17"/>
      <c r="AM381" s="16"/>
      <c r="AN381" s="235"/>
    </row>
    <row r="382" spans="1:41" x14ac:dyDescent="0.25">
      <c r="A382" s="236">
        <v>2038</v>
      </c>
      <c r="B382" s="237">
        <v>5</v>
      </c>
      <c r="C382" s="240">
        <v>7158000.6877201628</v>
      </c>
      <c r="D382" s="240">
        <v>5274058.8028310286</v>
      </c>
      <c r="E382" s="241">
        <v>293914.20824589051</v>
      </c>
      <c r="F382" s="240">
        <v>58207.145900978423</v>
      </c>
      <c r="G382" s="242">
        <v>2088.1690821686639</v>
      </c>
      <c r="H382" s="242">
        <v>7829.8500302076363</v>
      </c>
      <c r="I382" s="240">
        <v>572520.51512192702</v>
      </c>
      <c r="J382" s="240">
        <f t="shared" si="64"/>
        <v>13366619.378932364</v>
      </c>
      <c r="K382" s="221">
        <f t="shared" si="65"/>
        <v>12432059.490551192</v>
      </c>
      <c r="L382" s="221">
        <v>12259024.416136367</v>
      </c>
      <c r="M382" s="225">
        <f t="shared" si="68"/>
        <v>1107594.962795997</v>
      </c>
      <c r="N382" s="221">
        <v>13640432.328622689</v>
      </c>
      <c r="O382" s="23"/>
      <c r="P382" s="222">
        <f t="shared" si="66"/>
        <v>2038</v>
      </c>
      <c r="Q382" s="222">
        <f t="shared" si="66"/>
        <v>5</v>
      </c>
      <c r="R382" s="221">
        <f t="shared" si="67"/>
        <v>6520281.2888196968</v>
      </c>
      <c r="S382" s="221">
        <f t="shared" si="67"/>
        <v>4804183.2389354976</v>
      </c>
      <c r="T382" s="225">
        <f t="shared" si="71"/>
        <v>293914.20824589051</v>
      </c>
      <c r="U382" s="225">
        <f t="shared" si="71"/>
        <v>58207.145900978423</v>
      </c>
      <c r="V382" s="225">
        <f t="shared" si="71"/>
        <v>2088.1690821686639</v>
      </c>
      <c r="W382" s="225">
        <f t="shared" si="71"/>
        <v>7829.8500302076363</v>
      </c>
      <c r="X382" s="225">
        <f t="shared" si="71"/>
        <v>572520.51512192702</v>
      </c>
      <c r="Y382" s="225">
        <f t="shared" si="70"/>
        <v>12259024.416136365</v>
      </c>
      <c r="Z382" s="221"/>
      <c r="AA382" s="225">
        <f t="shared" si="69"/>
        <v>0</v>
      </c>
      <c r="AB382" s="221"/>
      <c r="AC382" s="223">
        <f t="shared" si="72"/>
        <v>0.57576950087477441</v>
      </c>
      <c r="AD382" s="223">
        <f t="shared" si="72"/>
        <v>0.42423049912522548</v>
      </c>
      <c r="AG382" s="23"/>
      <c r="AH382" s="17"/>
      <c r="AM382" s="16"/>
      <c r="AN382" s="235"/>
    </row>
    <row r="383" spans="1:41" x14ac:dyDescent="0.25">
      <c r="A383" s="236">
        <v>2038</v>
      </c>
      <c r="B383" s="237">
        <v>6</v>
      </c>
      <c r="C383" s="240">
        <v>8105037.4685820667</v>
      </c>
      <c r="D383" s="240">
        <v>5580404.6138975099</v>
      </c>
      <c r="E383" s="241">
        <v>294813.73652059858</v>
      </c>
      <c r="F383" s="240">
        <v>54249.185174575439</v>
      </c>
      <c r="G383" s="242">
        <v>1961.491767708181</v>
      </c>
      <c r="H383" s="242">
        <v>7716.2166716456395</v>
      </c>
      <c r="I383" s="240">
        <v>590109.60847157659</v>
      </c>
      <c r="J383" s="240">
        <f t="shared" si="64"/>
        <v>14634292.32108568</v>
      </c>
      <c r="K383" s="221">
        <f t="shared" si="65"/>
        <v>13685442.082479578</v>
      </c>
      <c r="L383" s="221">
        <v>13315062.895592336</v>
      </c>
      <c r="M383" s="225">
        <f t="shared" si="68"/>
        <v>1319229.4254933447</v>
      </c>
      <c r="N383" s="221">
        <v>14235622.631536119</v>
      </c>
      <c r="O383" s="23"/>
      <c r="P383" s="222">
        <f t="shared" si="66"/>
        <v>2038</v>
      </c>
      <c r="Q383" s="222">
        <f t="shared" si="66"/>
        <v>6</v>
      </c>
      <c r="R383" s="221">
        <f t="shared" si="67"/>
        <v>7323739.8050620686</v>
      </c>
      <c r="S383" s="221">
        <f t="shared" si="67"/>
        <v>5042472.8519241633</v>
      </c>
      <c r="T383" s="225">
        <f t="shared" si="71"/>
        <v>294813.73652059858</v>
      </c>
      <c r="U383" s="225">
        <f t="shared" si="71"/>
        <v>54249.185174575439</v>
      </c>
      <c r="V383" s="225">
        <f t="shared" si="71"/>
        <v>1961.491767708181</v>
      </c>
      <c r="W383" s="225">
        <f t="shared" si="71"/>
        <v>7716.2166716456395</v>
      </c>
      <c r="X383" s="225">
        <f t="shared" si="71"/>
        <v>590109.60847157659</v>
      </c>
      <c r="Y383" s="225">
        <f t="shared" si="70"/>
        <v>13315062.895592336</v>
      </c>
      <c r="Z383" s="221"/>
      <c r="AA383" s="225">
        <f t="shared" si="69"/>
        <v>0</v>
      </c>
      <c r="AB383" s="221"/>
      <c r="AC383" s="223">
        <f t="shared" si="72"/>
        <v>0.59223789920227166</v>
      </c>
      <c r="AD383" s="223">
        <f t="shared" si="72"/>
        <v>0.40776210079772829</v>
      </c>
      <c r="AG383" s="23"/>
      <c r="AH383" s="17"/>
      <c r="AM383" s="16"/>
      <c r="AN383" s="235"/>
    </row>
    <row r="384" spans="1:41" x14ac:dyDescent="0.25">
      <c r="A384" s="236">
        <v>2038</v>
      </c>
      <c r="B384" s="237">
        <v>7</v>
      </c>
      <c r="C384" s="240">
        <v>8819237.030826807</v>
      </c>
      <c r="D384" s="240">
        <v>5811939.6178427879</v>
      </c>
      <c r="E384" s="241">
        <v>295468.73801837652</v>
      </c>
      <c r="F384" s="240">
        <v>56324.373515014762</v>
      </c>
      <c r="G384" s="242">
        <v>1868.718092753667</v>
      </c>
      <c r="H384" s="242">
        <v>8106.5662156761846</v>
      </c>
      <c r="I384" s="240">
        <v>614680.19719544868</v>
      </c>
      <c r="J384" s="240">
        <f t="shared" si="64"/>
        <v>15607625.241706865</v>
      </c>
      <c r="K384" s="221">
        <f t="shared" si="65"/>
        <v>14631176.648669595</v>
      </c>
      <c r="L384" s="221">
        <v>14066355.992232818</v>
      </c>
      <c r="M384" s="225">
        <f t="shared" si="68"/>
        <v>1541269.2494740468</v>
      </c>
      <c r="N384" s="221">
        <v>15096315.952557979</v>
      </c>
      <c r="O384" s="23"/>
      <c r="P384" s="222">
        <f t="shared" si="66"/>
        <v>2038</v>
      </c>
      <c r="Q384" s="222">
        <f t="shared" si="66"/>
        <v>7</v>
      </c>
      <c r="R384" s="221">
        <f t="shared" si="67"/>
        <v>7890205.8827631176</v>
      </c>
      <c r="S384" s="221">
        <f t="shared" si="67"/>
        <v>5199701.5164324306</v>
      </c>
      <c r="T384" s="225">
        <f t="shared" si="71"/>
        <v>295468.73801837652</v>
      </c>
      <c r="U384" s="225">
        <f t="shared" si="71"/>
        <v>56324.373515014762</v>
      </c>
      <c r="V384" s="225">
        <f t="shared" si="71"/>
        <v>1868.718092753667</v>
      </c>
      <c r="W384" s="225">
        <f t="shared" si="71"/>
        <v>8106.5662156761846</v>
      </c>
      <c r="X384" s="225">
        <f t="shared" si="71"/>
        <v>614680.19719544868</v>
      </c>
      <c r="Y384" s="225">
        <f t="shared" si="70"/>
        <v>14066355.992232818</v>
      </c>
      <c r="Z384" s="221"/>
      <c r="AA384" s="225">
        <f t="shared" si="69"/>
        <v>0</v>
      </c>
      <c r="AB384" s="221"/>
      <c r="AC384" s="223">
        <f t="shared" si="72"/>
        <v>0.60277018332826537</v>
      </c>
      <c r="AD384" s="223">
        <f t="shared" si="72"/>
        <v>0.39722981667173463</v>
      </c>
      <c r="AG384" s="23"/>
      <c r="AH384" s="17"/>
      <c r="AM384" s="16"/>
      <c r="AN384" s="235"/>
    </row>
    <row r="385" spans="1:41" x14ac:dyDescent="0.25">
      <c r="A385" s="236">
        <v>2038</v>
      </c>
      <c r="B385" s="237">
        <v>8</v>
      </c>
      <c r="C385" s="240">
        <v>9165739.7028737236</v>
      </c>
      <c r="D385" s="240">
        <v>5926157.8962693783</v>
      </c>
      <c r="E385" s="241">
        <v>295547.25142150116</v>
      </c>
      <c r="F385" s="240">
        <v>65744.170201013258</v>
      </c>
      <c r="G385" s="242">
        <v>1853.3247032075274</v>
      </c>
      <c r="H385" s="242">
        <v>8149.9070420101316</v>
      </c>
      <c r="I385" s="240">
        <v>594013.53707762901</v>
      </c>
      <c r="J385" s="240">
        <f t="shared" si="64"/>
        <v>16057205.789588463</v>
      </c>
      <c r="K385" s="221">
        <f t="shared" si="65"/>
        <v>15091897.599143103</v>
      </c>
      <c r="L385" s="221">
        <v>14239256.435725201</v>
      </c>
      <c r="M385" s="225">
        <f t="shared" si="68"/>
        <v>1817949.3538632616</v>
      </c>
      <c r="N385" s="221">
        <v>15356082.943157941</v>
      </c>
      <c r="O385" s="23"/>
      <c r="P385" s="222">
        <f t="shared" si="66"/>
        <v>2038</v>
      </c>
      <c r="Q385" s="222">
        <f t="shared" si="66"/>
        <v>8</v>
      </c>
      <c r="R385" s="221">
        <f t="shared" si="67"/>
        <v>8061647.2280172668</v>
      </c>
      <c r="S385" s="221">
        <f t="shared" si="67"/>
        <v>5212301.0172625734</v>
      </c>
      <c r="T385" s="225">
        <f t="shared" si="71"/>
        <v>295547.25142150116</v>
      </c>
      <c r="U385" s="225">
        <f t="shared" si="71"/>
        <v>65744.170201013258</v>
      </c>
      <c r="V385" s="225">
        <f t="shared" si="71"/>
        <v>1853.3247032075274</v>
      </c>
      <c r="W385" s="225">
        <f t="shared" si="71"/>
        <v>8149.9070420101316</v>
      </c>
      <c r="X385" s="225">
        <f t="shared" si="71"/>
        <v>594013.53707762901</v>
      </c>
      <c r="Y385" s="225">
        <f t="shared" si="70"/>
        <v>14239256.435725201</v>
      </c>
      <c r="Z385" s="221"/>
      <c r="AA385" s="225">
        <f t="shared" si="69"/>
        <v>0</v>
      </c>
      <c r="AB385" s="221"/>
      <c r="AC385" s="223">
        <f t="shared" si="72"/>
        <v>0.60732851138574795</v>
      </c>
      <c r="AD385" s="223">
        <f t="shared" si="72"/>
        <v>0.392671488614252</v>
      </c>
      <c r="AG385" s="23"/>
      <c r="AH385" s="17"/>
      <c r="AM385" s="16"/>
      <c r="AN385" s="235"/>
    </row>
    <row r="386" spans="1:41" x14ac:dyDescent="0.25">
      <c r="A386" s="236">
        <v>2038</v>
      </c>
      <c r="B386" s="237">
        <v>9</v>
      </c>
      <c r="C386" s="240">
        <v>8906243.2134259157</v>
      </c>
      <c r="D386" s="240">
        <v>5846908.0540620517</v>
      </c>
      <c r="E386" s="241">
        <v>294850.00848483085</v>
      </c>
      <c r="F386" s="240">
        <v>57552.466952300434</v>
      </c>
      <c r="G386" s="242">
        <v>2001.6153300122273</v>
      </c>
      <c r="H386" s="242">
        <v>8087.4724301591514</v>
      </c>
      <c r="I386" s="240">
        <v>628098.57195844268</v>
      </c>
      <c r="J386" s="240">
        <f t="shared" si="64"/>
        <v>15743741.402643712</v>
      </c>
      <c r="K386" s="221">
        <f t="shared" si="65"/>
        <v>14753151.267487967</v>
      </c>
      <c r="L386" s="221">
        <v>13952020.949455556</v>
      </c>
      <c r="M386" s="225">
        <f t="shared" si="68"/>
        <v>1791720.4531881567</v>
      </c>
      <c r="N386" s="221">
        <v>14196290.308330575</v>
      </c>
      <c r="O386" s="23"/>
      <c r="P386" s="222">
        <f t="shared" si="66"/>
        <v>2038</v>
      </c>
      <c r="Q386" s="222">
        <f t="shared" si="66"/>
        <v>9</v>
      </c>
      <c r="R386" s="221">
        <f t="shared" si="67"/>
        <v>7824610.0194567386</v>
      </c>
      <c r="S386" s="221">
        <f t="shared" si="67"/>
        <v>5136820.7948430721</v>
      </c>
      <c r="T386" s="225">
        <f t="shared" si="71"/>
        <v>294850.00848483085</v>
      </c>
      <c r="U386" s="225">
        <f t="shared" si="71"/>
        <v>57552.466952300434</v>
      </c>
      <c r="V386" s="225">
        <f t="shared" si="71"/>
        <v>2001.6153300122273</v>
      </c>
      <c r="W386" s="225">
        <f t="shared" si="71"/>
        <v>8087.4724301591514</v>
      </c>
      <c r="X386" s="225">
        <f t="shared" si="71"/>
        <v>628098.57195844268</v>
      </c>
      <c r="Y386" s="225">
        <f t="shared" si="70"/>
        <v>13952020.949455556</v>
      </c>
      <c r="Z386" s="221"/>
      <c r="AA386" s="225">
        <f t="shared" si="69"/>
        <v>0</v>
      </c>
      <c r="AB386" s="221"/>
      <c r="AC386" s="223">
        <f t="shared" si="72"/>
        <v>0.60368412496745105</v>
      </c>
      <c r="AD386" s="223">
        <f t="shared" si="72"/>
        <v>0.39631587503254889</v>
      </c>
      <c r="AG386" s="23"/>
      <c r="AH386" s="17"/>
      <c r="AM386" s="16"/>
      <c r="AN386" s="235"/>
    </row>
    <row r="387" spans="1:41" x14ac:dyDescent="0.25">
      <c r="A387" s="236">
        <v>2038</v>
      </c>
      <c r="B387" s="237">
        <v>10</v>
      </c>
      <c r="C387" s="240">
        <v>8130235.9345342889</v>
      </c>
      <c r="D387" s="240">
        <v>5602316.8866027724</v>
      </c>
      <c r="E387" s="241">
        <v>293792.38076742244</v>
      </c>
      <c r="F387" s="240">
        <v>53502.610146834515</v>
      </c>
      <c r="G387" s="242">
        <v>1911.9498773617677</v>
      </c>
      <c r="H387" s="242">
        <v>8009.1148963055011</v>
      </c>
      <c r="I387" s="240">
        <v>604850.7364538121</v>
      </c>
      <c r="J387" s="240">
        <f t="shared" si="64"/>
        <v>14694619.613278799</v>
      </c>
      <c r="K387" s="221">
        <f t="shared" si="65"/>
        <v>13732552.821137061</v>
      </c>
      <c r="L387" s="221">
        <v>12935514.989066953</v>
      </c>
      <c r="M387" s="225">
        <f t="shared" si="68"/>
        <v>1759104.6242118459</v>
      </c>
      <c r="N387" s="221">
        <v>13359919.35849834</v>
      </c>
      <c r="O387" s="23"/>
      <c r="P387" s="222">
        <f t="shared" si="66"/>
        <v>2038</v>
      </c>
      <c r="Q387" s="222">
        <f t="shared" si="66"/>
        <v>10</v>
      </c>
      <c r="R387" s="221">
        <f t="shared" si="67"/>
        <v>7088773.6649438068</v>
      </c>
      <c r="S387" s="221">
        <f t="shared" si="67"/>
        <v>4884674.5319814086</v>
      </c>
      <c r="T387" s="225">
        <f t="shared" si="71"/>
        <v>293792.38076742244</v>
      </c>
      <c r="U387" s="225">
        <f t="shared" si="71"/>
        <v>53502.610146834515</v>
      </c>
      <c r="V387" s="225">
        <f t="shared" si="71"/>
        <v>1911.9498773617677</v>
      </c>
      <c r="W387" s="225">
        <f t="shared" si="71"/>
        <v>8009.1148963055011</v>
      </c>
      <c r="X387" s="225">
        <f t="shared" si="71"/>
        <v>604850.7364538121</v>
      </c>
      <c r="Y387" s="225">
        <f t="shared" si="70"/>
        <v>12935514.989066951</v>
      </c>
      <c r="Z387" s="221"/>
      <c r="AA387" s="225">
        <f t="shared" si="69"/>
        <v>0</v>
      </c>
      <c r="AB387" s="221"/>
      <c r="AC387" s="223">
        <f t="shared" si="72"/>
        <v>0.59204111867826059</v>
      </c>
      <c r="AD387" s="223">
        <f t="shared" si="72"/>
        <v>0.40795888132173941</v>
      </c>
      <c r="AG387" s="23"/>
      <c r="AH387" s="17"/>
      <c r="AM387" s="16"/>
      <c r="AN387" s="235"/>
    </row>
    <row r="388" spans="1:41" x14ac:dyDescent="0.25">
      <c r="A388" s="236">
        <v>2038</v>
      </c>
      <c r="B388" s="237">
        <v>11</v>
      </c>
      <c r="C388" s="240">
        <v>6922827.148994117</v>
      </c>
      <c r="D388" s="240">
        <v>5223822.3723658817</v>
      </c>
      <c r="E388" s="241">
        <v>292213.68332664389</v>
      </c>
      <c r="F388" s="240">
        <v>52782.014231541812</v>
      </c>
      <c r="G388" s="242">
        <v>1861.217711628186</v>
      </c>
      <c r="H388" s="242">
        <v>7267.2993369483947</v>
      </c>
      <c r="I388" s="240">
        <v>554033.05308879598</v>
      </c>
      <c r="J388" s="240">
        <f t="shared" si="64"/>
        <v>13054806.789055554</v>
      </c>
      <c r="K388" s="221">
        <f t="shared" si="65"/>
        <v>12146649.521359999</v>
      </c>
      <c r="L388" s="221">
        <v>11409725.302748686</v>
      </c>
      <c r="M388" s="225">
        <f t="shared" si="68"/>
        <v>1645081.4863068685</v>
      </c>
      <c r="N388" s="221">
        <v>11292481.997556355</v>
      </c>
      <c r="O388" s="23"/>
      <c r="P388" s="222">
        <f t="shared" si="66"/>
        <v>2038</v>
      </c>
      <c r="Q388" s="222">
        <f t="shared" si="66"/>
        <v>11</v>
      </c>
      <c r="R388" s="221">
        <f t="shared" si="67"/>
        <v>5985234.0492931837</v>
      </c>
      <c r="S388" s="221">
        <f t="shared" si="67"/>
        <v>4516333.9857599465</v>
      </c>
      <c r="T388" s="225">
        <f t="shared" si="71"/>
        <v>292213.68332664389</v>
      </c>
      <c r="U388" s="225">
        <f t="shared" si="71"/>
        <v>52782.014231541812</v>
      </c>
      <c r="V388" s="225">
        <f t="shared" si="71"/>
        <v>1861.217711628186</v>
      </c>
      <c r="W388" s="225">
        <f t="shared" si="71"/>
        <v>7267.2993369483947</v>
      </c>
      <c r="X388" s="225">
        <f t="shared" si="71"/>
        <v>554033.05308879598</v>
      </c>
      <c r="Y388" s="225">
        <f t="shared" si="70"/>
        <v>11409725.302748686</v>
      </c>
      <c r="Z388" s="221"/>
      <c r="AA388" s="225">
        <f t="shared" si="69"/>
        <v>0</v>
      </c>
      <c r="AB388" s="221"/>
      <c r="AC388" s="223">
        <f t="shared" si="72"/>
        <v>0.56993717788763554</v>
      </c>
      <c r="AD388" s="223">
        <f t="shared" si="72"/>
        <v>0.43006282211236441</v>
      </c>
      <c r="AG388" s="23"/>
      <c r="AH388" s="17"/>
      <c r="AM388" s="16"/>
      <c r="AN388" s="235"/>
    </row>
    <row r="389" spans="1:41" x14ac:dyDescent="0.25">
      <c r="A389" s="236">
        <v>2038</v>
      </c>
      <c r="B389" s="237">
        <v>12</v>
      </c>
      <c r="C389" s="240">
        <v>6340206.472412019</v>
      </c>
      <c r="D389" s="240">
        <v>4987412.5544372937</v>
      </c>
      <c r="E389" s="241">
        <v>291910.20276777213</v>
      </c>
      <c r="F389" s="240">
        <v>61239.325308836531</v>
      </c>
      <c r="G389" s="242">
        <v>1770.3195529875122</v>
      </c>
      <c r="H389" s="242">
        <v>6923.5833310246453</v>
      </c>
      <c r="I389" s="240">
        <v>496696.61967700534</v>
      </c>
      <c r="J389" s="240">
        <f t="shared" si="64"/>
        <v>12186159.07748694</v>
      </c>
      <c r="K389" s="221">
        <f t="shared" si="65"/>
        <v>11327619.026849313</v>
      </c>
      <c r="L389" s="221">
        <v>11287091.543871041</v>
      </c>
      <c r="M389" s="225">
        <f t="shared" si="68"/>
        <v>899067.53361589834</v>
      </c>
      <c r="N389" s="221">
        <v>11609532.166435393</v>
      </c>
      <c r="O389" s="23"/>
      <c r="P389" s="222">
        <f t="shared" si="66"/>
        <v>2038</v>
      </c>
      <c r="Q389" s="222">
        <f t="shared" si="66"/>
        <v>12</v>
      </c>
      <c r="R389" s="221">
        <f t="shared" si="67"/>
        <v>5836987.4126735209</v>
      </c>
      <c r="S389" s="221">
        <f t="shared" si="67"/>
        <v>4591564.0805598935</v>
      </c>
      <c r="T389" s="225">
        <f t="shared" si="71"/>
        <v>291910.20276777213</v>
      </c>
      <c r="U389" s="225">
        <f t="shared" si="71"/>
        <v>61239.325308836531</v>
      </c>
      <c r="V389" s="225">
        <f t="shared" si="71"/>
        <v>1770.3195529875122</v>
      </c>
      <c r="W389" s="225">
        <f t="shared" si="71"/>
        <v>6923.5833310246453</v>
      </c>
      <c r="X389" s="225">
        <f t="shared" si="71"/>
        <v>496696.61967700534</v>
      </c>
      <c r="Y389" s="225">
        <f t="shared" si="70"/>
        <v>11287091.543871041</v>
      </c>
      <c r="Z389" s="221"/>
      <c r="AA389" s="225">
        <f t="shared" si="69"/>
        <v>0</v>
      </c>
      <c r="AB389" s="221"/>
      <c r="AC389" s="223">
        <f t="shared" si="72"/>
        <v>0.55971219171338049</v>
      </c>
      <c r="AD389" s="223">
        <f t="shared" si="72"/>
        <v>0.44028780828661951</v>
      </c>
      <c r="AG389" s="23"/>
      <c r="AH389" s="17"/>
      <c r="AI389" s="17"/>
      <c r="AM389" s="16"/>
      <c r="AN389" s="235"/>
      <c r="AO389" s="235"/>
    </row>
    <row r="390" spans="1:41" x14ac:dyDescent="0.25">
      <c r="A390" s="236">
        <v>2039</v>
      </c>
      <c r="B390" s="237">
        <v>1</v>
      </c>
      <c r="C390" s="240">
        <v>6613058.1883058241</v>
      </c>
      <c r="D390" s="240">
        <v>4850659.3160444917</v>
      </c>
      <c r="E390" s="241">
        <v>292533.72809427686</v>
      </c>
      <c r="F390" s="240">
        <v>61262.466149674285</v>
      </c>
      <c r="G390" s="242">
        <v>1600.6209720663471</v>
      </c>
      <c r="H390" s="242">
        <v>7733.1333307951663</v>
      </c>
      <c r="I390" s="240">
        <v>472083.94546563888</v>
      </c>
      <c r="J390" s="240">
        <f t="shared" ref="J390:J413" si="73">SUM(C390:I390)</f>
        <v>12298931.398362769</v>
      </c>
      <c r="K390" s="221">
        <f t="shared" si="65"/>
        <v>11463717.504350316</v>
      </c>
      <c r="L390" s="221">
        <v>11912166.865336411</v>
      </c>
      <c r="M390" s="225">
        <f t="shared" si="68"/>
        <v>386764.53302635811</v>
      </c>
      <c r="N390" s="221">
        <v>11753154.800740302</v>
      </c>
      <c r="O390" s="23"/>
      <c r="P390" s="222">
        <f t="shared" si="66"/>
        <v>2039</v>
      </c>
      <c r="Q390" s="222">
        <f t="shared" si="66"/>
        <v>1</v>
      </c>
      <c r="R390" s="221">
        <f t="shared" si="67"/>
        <v>6389945.8897773903</v>
      </c>
      <c r="S390" s="221">
        <f t="shared" si="67"/>
        <v>4687007.0815465674</v>
      </c>
      <c r="T390" s="225">
        <f t="shared" si="71"/>
        <v>292533.72809427686</v>
      </c>
      <c r="U390" s="225">
        <f t="shared" si="71"/>
        <v>61262.466149674285</v>
      </c>
      <c r="V390" s="225">
        <f t="shared" si="71"/>
        <v>1600.6209720663471</v>
      </c>
      <c r="W390" s="225">
        <f t="shared" si="71"/>
        <v>7733.1333307951663</v>
      </c>
      <c r="X390" s="225">
        <f t="shared" si="71"/>
        <v>472083.94546563888</v>
      </c>
      <c r="Y390" s="225">
        <f t="shared" si="70"/>
        <v>11912166.865336411</v>
      </c>
      <c r="Z390" s="221"/>
      <c r="AA390" s="225">
        <f t="shared" si="69"/>
        <v>0</v>
      </c>
      <c r="AB390" s="221"/>
      <c r="AC390" s="223">
        <f t="shared" si="72"/>
        <v>0.57686855819643701</v>
      </c>
      <c r="AD390" s="223">
        <f t="shared" si="72"/>
        <v>0.42313144180356299</v>
      </c>
      <c r="AG390" s="23"/>
      <c r="AH390" s="17"/>
      <c r="AM390" s="16"/>
      <c r="AN390" s="235"/>
    </row>
    <row r="391" spans="1:41" x14ac:dyDescent="0.25">
      <c r="A391" s="236">
        <v>2039</v>
      </c>
      <c r="B391" s="237">
        <v>2</v>
      </c>
      <c r="C391" s="240">
        <v>6536086.1054772213</v>
      </c>
      <c r="D391" s="240">
        <v>4834715.473169175</v>
      </c>
      <c r="E391" s="241">
        <v>291788.28827826725</v>
      </c>
      <c r="F391" s="240">
        <v>56615.93025070084</v>
      </c>
      <c r="G391" s="242">
        <v>1657.8136205138042</v>
      </c>
      <c r="H391" s="242">
        <v>7054.2499949723488</v>
      </c>
      <c r="I391" s="240">
        <v>468483.69568602013</v>
      </c>
      <c r="J391" s="240">
        <f t="shared" si="73"/>
        <v>12196401.556476869</v>
      </c>
      <c r="K391" s="221">
        <f t="shared" ref="K391:K413" si="74">SUM(C391:D391)</f>
        <v>11370801.578646395</v>
      </c>
      <c r="L391" s="221">
        <v>10733438.664304283</v>
      </c>
      <c r="M391" s="225">
        <f t="shared" si="68"/>
        <v>1462962.8921725862</v>
      </c>
      <c r="N391" s="221">
        <v>10640813.447510211</v>
      </c>
      <c r="O391" s="23"/>
      <c r="P391" s="222">
        <f t="shared" si="66"/>
        <v>2039</v>
      </c>
      <c r="Q391" s="222">
        <f t="shared" si="66"/>
        <v>2</v>
      </c>
      <c r="R391" s="221">
        <f t="shared" si="67"/>
        <v>5695155.8187052757</v>
      </c>
      <c r="S391" s="221">
        <f t="shared" si="67"/>
        <v>4212682.8677685345</v>
      </c>
      <c r="T391" s="225">
        <f t="shared" si="71"/>
        <v>291788.28827826725</v>
      </c>
      <c r="U391" s="225">
        <f t="shared" si="71"/>
        <v>56615.93025070084</v>
      </c>
      <c r="V391" s="225">
        <f t="shared" si="71"/>
        <v>1657.8136205138042</v>
      </c>
      <c r="W391" s="225">
        <f t="shared" si="71"/>
        <v>7054.2499949723488</v>
      </c>
      <c r="X391" s="225">
        <f t="shared" si="71"/>
        <v>468483.69568602013</v>
      </c>
      <c r="Y391" s="225">
        <f t="shared" si="70"/>
        <v>10733438.664304283</v>
      </c>
      <c r="Z391" s="221"/>
      <c r="AA391" s="225">
        <f t="shared" si="69"/>
        <v>0</v>
      </c>
      <c r="AB391" s="221"/>
      <c r="AC391" s="223">
        <f t="shared" si="72"/>
        <v>0.57481313522799959</v>
      </c>
      <c r="AD391" s="223">
        <f t="shared" si="72"/>
        <v>0.42518686477200052</v>
      </c>
      <c r="AG391" s="23"/>
      <c r="AH391" s="17"/>
      <c r="AM391" s="16"/>
      <c r="AN391" s="235"/>
    </row>
    <row r="392" spans="1:41" x14ac:dyDescent="0.25">
      <c r="A392" s="236">
        <v>2039</v>
      </c>
      <c r="B392" s="237">
        <v>3</v>
      </c>
      <c r="C392" s="240">
        <v>6387278.7057657205</v>
      </c>
      <c r="D392" s="240">
        <v>4912148.924916476</v>
      </c>
      <c r="E392" s="241">
        <v>292125.48453969095</v>
      </c>
      <c r="F392" s="240">
        <v>56660.670969468425</v>
      </c>
      <c r="G392" s="242">
        <v>1865.8218851381355</v>
      </c>
      <c r="H392" s="242">
        <v>6640.4333367824556</v>
      </c>
      <c r="I392" s="240">
        <v>452840.58536306804</v>
      </c>
      <c r="J392" s="240">
        <f t="shared" si="73"/>
        <v>12109560.626776345</v>
      </c>
      <c r="K392" s="221">
        <f t="shared" si="74"/>
        <v>11299427.630682196</v>
      </c>
      <c r="L392" s="221">
        <v>10742037.789741375</v>
      </c>
      <c r="M392" s="225">
        <f t="shared" si="68"/>
        <v>1367522.8370349705</v>
      </c>
      <c r="N392" s="221">
        <v>11924824.901393229</v>
      </c>
      <c r="O392" s="23"/>
      <c r="P392" s="222">
        <f t="shared" si="66"/>
        <v>2039</v>
      </c>
      <c r="Q392" s="222">
        <f t="shared" si="66"/>
        <v>3</v>
      </c>
      <c r="R392" s="221">
        <f t="shared" si="67"/>
        <v>5614252.8692247914</v>
      </c>
      <c r="S392" s="221">
        <f t="shared" si="67"/>
        <v>4317651.9244224345</v>
      </c>
      <c r="T392" s="225">
        <f t="shared" si="71"/>
        <v>292125.48453969095</v>
      </c>
      <c r="U392" s="225">
        <f t="shared" si="71"/>
        <v>56660.670969468425</v>
      </c>
      <c r="V392" s="225">
        <f t="shared" si="71"/>
        <v>1865.8218851381355</v>
      </c>
      <c r="W392" s="225">
        <f t="shared" si="71"/>
        <v>6640.4333367824556</v>
      </c>
      <c r="X392" s="225">
        <f t="shared" si="71"/>
        <v>452840.58536306804</v>
      </c>
      <c r="Y392" s="225">
        <f t="shared" si="70"/>
        <v>10742037.789741375</v>
      </c>
      <c r="Z392" s="221"/>
      <c r="AA392" s="225">
        <f t="shared" si="69"/>
        <v>0</v>
      </c>
      <c r="AB392" s="221"/>
      <c r="AC392" s="223">
        <f t="shared" si="72"/>
        <v>0.56527453553681395</v>
      </c>
      <c r="AD392" s="223">
        <f t="shared" si="72"/>
        <v>0.43472546446318605</v>
      </c>
      <c r="AG392" s="23"/>
      <c r="AH392" s="17"/>
      <c r="AM392" s="16"/>
      <c r="AN392" s="235"/>
    </row>
    <row r="393" spans="1:41" x14ac:dyDescent="0.25">
      <c r="A393" s="236">
        <v>2039</v>
      </c>
      <c r="B393" s="237">
        <v>4</v>
      </c>
      <c r="C393" s="240">
        <v>6586008.1950266026</v>
      </c>
      <c r="D393" s="240">
        <v>5071657.8953443374</v>
      </c>
      <c r="E393" s="241">
        <v>292693.99603193067</v>
      </c>
      <c r="F393" s="240">
        <v>59344.020412510479</v>
      </c>
      <c r="G393" s="242">
        <v>1849.0292214829246</v>
      </c>
      <c r="H393" s="242">
        <v>7712.3666810125123</v>
      </c>
      <c r="I393" s="240">
        <v>534324.39693660033</v>
      </c>
      <c r="J393" s="240">
        <f t="shared" si="73"/>
        <v>12553589.899654478</v>
      </c>
      <c r="K393" s="221">
        <f t="shared" si="74"/>
        <v>11657666.09037094</v>
      </c>
      <c r="L393" s="221">
        <v>11087226.903438367</v>
      </c>
      <c r="M393" s="225">
        <f t="shared" si="68"/>
        <v>1466362.9962161109</v>
      </c>
      <c r="N393" s="221">
        <v>12262316.288461193</v>
      </c>
      <c r="O393" s="23"/>
      <c r="P393" s="222">
        <f t="shared" si="66"/>
        <v>2039</v>
      </c>
      <c r="Q393" s="222">
        <f t="shared" si="66"/>
        <v>4</v>
      </c>
      <c r="R393" s="221">
        <f t="shared" si="67"/>
        <v>5757585.1955087138</v>
      </c>
      <c r="S393" s="221">
        <f t="shared" si="67"/>
        <v>4433717.8986461153</v>
      </c>
      <c r="T393" s="225">
        <f t="shared" si="71"/>
        <v>292693.99603193067</v>
      </c>
      <c r="U393" s="225">
        <f t="shared" si="71"/>
        <v>59344.020412510479</v>
      </c>
      <c r="V393" s="225">
        <f t="shared" si="71"/>
        <v>1849.0292214829246</v>
      </c>
      <c r="W393" s="225">
        <f t="shared" si="71"/>
        <v>7712.3666810125123</v>
      </c>
      <c r="X393" s="225">
        <f t="shared" si="71"/>
        <v>534324.39693660033</v>
      </c>
      <c r="Y393" s="225">
        <f t="shared" si="70"/>
        <v>11087226.903438367</v>
      </c>
      <c r="Z393" s="221"/>
      <c r="AA393" s="225">
        <f t="shared" si="69"/>
        <v>0</v>
      </c>
      <c r="AB393" s="221"/>
      <c r="AC393" s="223">
        <f t="shared" si="72"/>
        <v>0.56495083526766543</v>
      </c>
      <c r="AD393" s="223">
        <f t="shared" si="72"/>
        <v>0.43504916473233451</v>
      </c>
      <c r="AG393" s="23"/>
      <c r="AH393" s="17"/>
      <c r="AM393" s="16"/>
      <c r="AN393" s="235"/>
    </row>
    <row r="394" spans="1:41" x14ac:dyDescent="0.25">
      <c r="A394" s="236">
        <v>2039</v>
      </c>
      <c r="B394" s="237">
        <v>5</v>
      </c>
      <c r="C394" s="240">
        <v>7279097.0490770871</v>
      </c>
      <c r="D394" s="240">
        <v>5342531.2695868062</v>
      </c>
      <c r="E394" s="241">
        <v>293842.11376577272</v>
      </c>
      <c r="F394" s="240">
        <v>58955.226477472279</v>
      </c>
      <c r="G394" s="242">
        <v>2085.4723065855569</v>
      </c>
      <c r="H394" s="242">
        <v>7829.8499848961856</v>
      </c>
      <c r="I394" s="240">
        <v>580883.21090472478</v>
      </c>
      <c r="J394" s="240">
        <f t="shared" si="73"/>
        <v>13565224.192103343</v>
      </c>
      <c r="K394" s="221">
        <f t="shared" si="74"/>
        <v>12621628.318663893</v>
      </c>
      <c r="L394" s="221">
        <v>12432600.761059631</v>
      </c>
      <c r="M394" s="225">
        <f t="shared" si="68"/>
        <v>1132623.4310437124</v>
      </c>
      <c r="N394" s="221">
        <v>13830982.20381457</v>
      </c>
      <c r="O394" s="23"/>
      <c r="P394" s="222">
        <f t="shared" si="66"/>
        <v>2039</v>
      </c>
      <c r="Q394" s="222">
        <f t="shared" si="66"/>
        <v>5</v>
      </c>
      <c r="R394" s="221">
        <f t="shared" si="67"/>
        <v>6625894.8103109086</v>
      </c>
      <c r="S394" s="221">
        <f t="shared" si="67"/>
        <v>4863110.0773092723</v>
      </c>
      <c r="T394" s="225">
        <f t="shared" si="71"/>
        <v>293842.11376577272</v>
      </c>
      <c r="U394" s="225">
        <f t="shared" si="71"/>
        <v>58955.226477472279</v>
      </c>
      <c r="V394" s="225">
        <f t="shared" si="71"/>
        <v>2085.4723065855569</v>
      </c>
      <c r="W394" s="225">
        <f t="shared" si="71"/>
        <v>7829.8499848961856</v>
      </c>
      <c r="X394" s="225">
        <f t="shared" si="71"/>
        <v>580883.21090472478</v>
      </c>
      <c r="Y394" s="225">
        <f t="shared" si="70"/>
        <v>12432600.761059631</v>
      </c>
      <c r="Z394" s="221"/>
      <c r="AA394" s="225">
        <f t="shared" si="69"/>
        <v>0</v>
      </c>
      <c r="AB394" s="221"/>
      <c r="AC394" s="223">
        <f t="shared" si="72"/>
        <v>0.57671616255038327</v>
      </c>
      <c r="AD394" s="223">
        <f t="shared" si="72"/>
        <v>0.42328383744961667</v>
      </c>
      <c r="AG394" s="23"/>
      <c r="AH394" s="17"/>
      <c r="AM394" s="16"/>
      <c r="AN394" s="235"/>
    </row>
    <row r="395" spans="1:41" x14ac:dyDescent="0.25">
      <c r="A395" s="236">
        <v>2039</v>
      </c>
      <c r="B395" s="237">
        <v>6</v>
      </c>
      <c r="C395" s="240">
        <v>8236469.5372101516</v>
      </c>
      <c r="D395" s="240">
        <v>5650953.5210929047</v>
      </c>
      <c r="E395" s="241">
        <v>294742.64449116692</v>
      </c>
      <c r="F395" s="240">
        <v>54945.213767902293</v>
      </c>
      <c r="G395" s="242">
        <v>1958.9186921920796</v>
      </c>
      <c r="H395" s="242">
        <v>7716.2166641771773</v>
      </c>
      <c r="I395" s="240">
        <v>598706.48670280247</v>
      </c>
      <c r="J395" s="240">
        <f t="shared" si="73"/>
        <v>14845492.538621297</v>
      </c>
      <c r="K395" s="221">
        <f t="shared" si="74"/>
        <v>13887423.058303056</v>
      </c>
      <c r="L395" s="221">
        <v>13499857.616768494</v>
      </c>
      <c r="M395" s="225">
        <f t="shared" si="68"/>
        <v>1345634.9218528029</v>
      </c>
      <c r="N395" s="221">
        <v>14432107.182329621</v>
      </c>
      <c r="O395" s="23"/>
      <c r="P395" s="222">
        <f t="shared" si="66"/>
        <v>2039</v>
      </c>
      <c r="Q395" s="222">
        <f t="shared" si="66"/>
        <v>6</v>
      </c>
      <c r="R395" s="221">
        <f t="shared" si="67"/>
        <v>7438389.0729284603</v>
      </c>
      <c r="S395" s="221">
        <f t="shared" si="67"/>
        <v>5103399.0635217931</v>
      </c>
      <c r="T395" s="225">
        <f t="shared" si="71"/>
        <v>294742.64449116692</v>
      </c>
      <c r="U395" s="225">
        <f t="shared" si="71"/>
        <v>54945.213767902293</v>
      </c>
      <c r="V395" s="225">
        <f t="shared" si="71"/>
        <v>1958.9186921920796</v>
      </c>
      <c r="W395" s="225">
        <f t="shared" si="71"/>
        <v>7716.2166641771773</v>
      </c>
      <c r="X395" s="225">
        <f t="shared" si="71"/>
        <v>598706.48670280247</v>
      </c>
      <c r="Y395" s="225">
        <f t="shared" si="70"/>
        <v>13499857.616768494</v>
      </c>
      <c r="Z395" s="221"/>
      <c r="AA395" s="225">
        <f t="shared" si="69"/>
        <v>0</v>
      </c>
      <c r="AB395" s="221"/>
      <c r="AC395" s="223">
        <f t="shared" si="72"/>
        <v>0.5930884011116595</v>
      </c>
      <c r="AD395" s="223">
        <f t="shared" si="72"/>
        <v>0.40691159888834055</v>
      </c>
      <c r="AG395" s="23"/>
      <c r="AH395" s="17"/>
      <c r="AM395" s="16"/>
      <c r="AN395" s="235"/>
    </row>
    <row r="396" spans="1:41" x14ac:dyDescent="0.25">
      <c r="A396" s="236">
        <v>2039</v>
      </c>
      <c r="B396" s="237">
        <v>7</v>
      </c>
      <c r="C396" s="240">
        <v>8958700.1889252625</v>
      </c>
      <c r="D396" s="240">
        <v>5884279.840671733</v>
      </c>
      <c r="E396" s="241">
        <v>295400.89529257815</v>
      </c>
      <c r="F396" s="240">
        <v>57045.801211063816</v>
      </c>
      <c r="G396" s="242">
        <v>1866.4868642769427</v>
      </c>
      <c r="H396" s="242">
        <v>8106.5661998542109</v>
      </c>
      <c r="I396" s="240">
        <v>623623.13563488517</v>
      </c>
      <c r="J396" s="240">
        <f t="shared" si="73"/>
        <v>15829022.914799653</v>
      </c>
      <c r="K396" s="221">
        <f t="shared" si="74"/>
        <v>14842980.029596996</v>
      </c>
      <c r="L396" s="221">
        <v>14259073.094954876</v>
      </c>
      <c r="M396" s="225">
        <f t="shared" si="68"/>
        <v>1569949.8198447768</v>
      </c>
      <c r="N396" s="221">
        <v>15301873.114998108</v>
      </c>
      <c r="O396" s="23"/>
      <c r="P396" s="222">
        <f t="shared" si="66"/>
        <v>2039</v>
      </c>
      <c r="Q396" s="222">
        <f t="shared" si="66"/>
        <v>7</v>
      </c>
      <c r="R396" s="221">
        <f t="shared" si="67"/>
        <v>8011133.7487898273</v>
      </c>
      <c r="S396" s="221">
        <f t="shared" si="67"/>
        <v>5261896.4609623915</v>
      </c>
      <c r="T396" s="225">
        <f t="shared" si="71"/>
        <v>295400.89529257815</v>
      </c>
      <c r="U396" s="225">
        <f t="shared" si="71"/>
        <v>57045.801211063816</v>
      </c>
      <c r="V396" s="225">
        <f t="shared" si="71"/>
        <v>1866.4868642769427</v>
      </c>
      <c r="W396" s="225">
        <f t="shared" si="71"/>
        <v>8106.5661998542109</v>
      </c>
      <c r="X396" s="225">
        <f t="shared" si="71"/>
        <v>623623.13563488517</v>
      </c>
      <c r="Y396" s="225">
        <f t="shared" si="70"/>
        <v>14259073.094954878</v>
      </c>
      <c r="Z396" s="221"/>
      <c r="AA396" s="225">
        <f t="shared" si="69"/>
        <v>0</v>
      </c>
      <c r="AB396" s="221"/>
      <c r="AC396" s="223">
        <f t="shared" si="72"/>
        <v>0.60356479433789967</v>
      </c>
      <c r="AD396" s="223">
        <f t="shared" si="72"/>
        <v>0.39643520566210033</v>
      </c>
      <c r="AG396" s="23"/>
      <c r="AH396" s="17"/>
      <c r="AM396" s="16"/>
      <c r="AN396" s="235"/>
    </row>
    <row r="397" spans="1:41" x14ac:dyDescent="0.25">
      <c r="A397" s="236">
        <v>2039</v>
      </c>
      <c r="B397" s="237">
        <v>8</v>
      </c>
      <c r="C397" s="240">
        <v>9309628.0044458434</v>
      </c>
      <c r="D397" s="240">
        <v>5999825.0282906629</v>
      </c>
      <c r="E397" s="241">
        <v>295485.41880902596</v>
      </c>
      <c r="F397" s="240">
        <v>66584.823765520545</v>
      </c>
      <c r="G397" s="242">
        <v>1851.0783015840984</v>
      </c>
      <c r="H397" s="242">
        <v>8149.9070559180163</v>
      </c>
      <c r="I397" s="240">
        <v>602620.54107908811</v>
      </c>
      <c r="J397" s="240">
        <f t="shared" si="73"/>
        <v>16284144.801747642</v>
      </c>
      <c r="K397" s="221">
        <f t="shared" si="74"/>
        <v>15309453.032736506</v>
      </c>
      <c r="L397" s="221">
        <v>14433100.742491843</v>
      </c>
      <c r="M397" s="225">
        <f t="shared" si="68"/>
        <v>1851044.0592557993</v>
      </c>
      <c r="N397" s="221">
        <v>15565090.037693109</v>
      </c>
      <c r="O397" s="23"/>
      <c r="P397" s="222">
        <f t="shared" si="66"/>
        <v>2039</v>
      </c>
      <c r="Q397" s="222">
        <f t="shared" si="66"/>
        <v>8</v>
      </c>
      <c r="R397" s="221">
        <f t="shared" si="67"/>
        <v>8184014.2039617738</v>
      </c>
      <c r="S397" s="221">
        <f t="shared" si="67"/>
        <v>5274394.7695189333</v>
      </c>
      <c r="T397" s="225">
        <f t="shared" si="71"/>
        <v>295485.41880902596</v>
      </c>
      <c r="U397" s="225">
        <f t="shared" si="71"/>
        <v>66584.823765520545</v>
      </c>
      <c r="V397" s="225">
        <f t="shared" si="71"/>
        <v>1851.0783015840984</v>
      </c>
      <c r="W397" s="225">
        <f t="shared" si="71"/>
        <v>8149.9070559180163</v>
      </c>
      <c r="X397" s="225">
        <f t="shared" si="71"/>
        <v>602620.54107908811</v>
      </c>
      <c r="Y397" s="225">
        <f t="shared" si="70"/>
        <v>14433100.742491845</v>
      </c>
      <c r="Z397" s="221"/>
      <c r="AA397" s="225">
        <f t="shared" si="69"/>
        <v>0</v>
      </c>
      <c r="AB397" s="221"/>
      <c r="AC397" s="223">
        <f t="shared" si="72"/>
        <v>0.60809670891173462</v>
      </c>
      <c r="AD397" s="223">
        <f t="shared" si="72"/>
        <v>0.39190329108826544</v>
      </c>
      <c r="AG397" s="23"/>
      <c r="AH397" s="17"/>
      <c r="AM397" s="16"/>
      <c r="AN397" s="235"/>
    </row>
    <row r="398" spans="1:41" x14ac:dyDescent="0.25">
      <c r="A398" s="236">
        <v>2039</v>
      </c>
      <c r="B398" s="237">
        <v>9</v>
      </c>
      <c r="C398" s="240">
        <v>9047864.5549320206</v>
      </c>
      <c r="D398" s="240">
        <v>5920515.4575230554</v>
      </c>
      <c r="E398" s="241">
        <v>294791.47571990953</v>
      </c>
      <c r="F398" s="240">
        <v>58287.129518404799</v>
      </c>
      <c r="G398" s="242">
        <v>1998.7739531800296</v>
      </c>
      <c r="H398" s="242">
        <v>8087.4724387665783</v>
      </c>
      <c r="I398" s="240">
        <v>637219.44357093039</v>
      </c>
      <c r="J398" s="240">
        <f t="shared" si="73"/>
        <v>15968764.307656268</v>
      </c>
      <c r="K398" s="221">
        <f t="shared" si="74"/>
        <v>14968380.012455076</v>
      </c>
      <c r="L398" s="221">
        <v>14143776.836104203</v>
      </c>
      <c r="M398" s="225">
        <f t="shared" si="68"/>
        <v>1824987.4715520646</v>
      </c>
      <c r="N398" s="221">
        <v>14393340.961857004</v>
      </c>
      <c r="O398" s="23"/>
      <c r="P398" s="222">
        <f t="shared" si="66"/>
        <v>2039</v>
      </c>
      <c r="Q398" s="222">
        <f t="shared" si="66"/>
        <v>9</v>
      </c>
      <c r="R398" s="221">
        <f t="shared" si="67"/>
        <v>7944723.1700051799</v>
      </c>
      <c r="S398" s="221">
        <f t="shared" si="67"/>
        <v>5198669.3708978314</v>
      </c>
      <c r="T398" s="225">
        <f t="shared" si="71"/>
        <v>294791.47571990953</v>
      </c>
      <c r="U398" s="225">
        <f t="shared" si="71"/>
        <v>58287.129518404799</v>
      </c>
      <c r="V398" s="225">
        <f t="shared" si="71"/>
        <v>1998.7739531800296</v>
      </c>
      <c r="W398" s="225">
        <f t="shared" si="71"/>
        <v>8087.4724387665783</v>
      </c>
      <c r="X398" s="225">
        <f t="shared" si="71"/>
        <v>637219.44357093039</v>
      </c>
      <c r="Y398" s="225">
        <f t="shared" si="70"/>
        <v>14143776.836104203</v>
      </c>
      <c r="Z398" s="221"/>
      <c r="AA398" s="225">
        <f t="shared" si="69"/>
        <v>0</v>
      </c>
      <c r="AB398" s="221"/>
      <c r="AC398" s="223">
        <f t="shared" si="72"/>
        <v>0.60446518243145619</v>
      </c>
      <c r="AD398" s="223">
        <f t="shared" si="72"/>
        <v>0.39553481756854375</v>
      </c>
      <c r="AG398" s="23"/>
      <c r="AH398" s="17"/>
      <c r="AM398" s="16"/>
      <c r="AN398" s="235"/>
    </row>
    <row r="399" spans="1:41" x14ac:dyDescent="0.25">
      <c r="A399" s="236">
        <v>2039</v>
      </c>
      <c r="B399" s="237">
        <v>10</v>
      </c>
      <c r="C399" s="240">
        <v>8263422.261689811</v>
      </c>
      <c r="D399" s="240">
        <v>5674293.3510090671</v>
      </c>
      <c r="E399" s="241">
        <v>293730.80899486155</v>
      </c>
      <c r="F399" s="240">
        <v>54184.420951270447</v>
      </c>
      <c r="G399" s="242">
        <v>1909.0293462001694</v>
      </c>
      <c r="H399" s="242">
        <v>8009.1148980010958</v>
      </c>
      <c r="I399" s="240">
        <v>613667.73629279702</v>
      </c>
      <c r="J399" s="240">
        <f t="shared" si="73"/>
        <v>14909216.723182008</v>
      </c>
      <c r="K399" s="221">
        <f t="shared" si="74"/>
        <v>13937715.612698879</v>
      </c>
      <c r="L399" s="221">
        <v>13116356.374296851</v>
      </c>
      <c r="M399" s="225">
        <f t="shared" si="68"/>
        <v>1792860.3488851562</v>
      </c>
      <c r="N399" s="221">
        <v>13548086.523627674</v>
      </c>
      <c r="O399" s="23"/>
      <c r="P399" s="222">
        <f t="shared" si="66"/>
        <v>2039</v>
      </c>
      <c r="Q399" s="222">
        <f t="shared" si="66"/>
        <v>10</v>
      </c>
      <c r="R399" s="221">
        <f t="shared" si="67"/>
        <v>7200467.4324507769</v>
      </c>
      <c r="S399" s="221">
        <f t="shared" si="67"/>
        <v>4944387.831362946</v>
      </c>
      <c r="T399" s="225">
        <f t="shared" si="71"/>
        <v>293730.80899486155</v>
      </c>
      <c r="U399" s="225">
        <f t="shared" si="71"/>
        <v>54184.420951270447</v>
      </c>
      <c r="V399" s="225">
        <f t="shared" si="71"/>
        <v>1909.0293462001694</v>
      </c>
      <c r="W399" s="225">
        <f t="shared" si="71"/>
        <v>8009.1148980010958</v>
      </c>
      <c r="X399" s="225">
        <f t="shared" si="71"/>
        <v>613667.73629279702</v>
      </c>
      <c r="Y399" s="225">
        <f t="shared" si="70"/>
        <v>13116356.374296851</v>
      </c>
      <c r="Z399" s="221"/>
      <c r="AA399" s="225">
        <f t="shared" si="69"/>
        <v>0</v>
      </c>
      <c r="AB399" s="221"/>
      <c r="AC399" s="223">
        <f t="shared" si="72"/>
        <v>0.59288211148180359</v>
      </c>
      <c r="AD399" s="223">
        <f t="shared" si="72"/>
        <v>0.40711788851819636</v>
      </c>
      <c r="AG399" s="23"/>
      <c r="AH399" s="17"/>
      <c r="AM399" s="16"/>
      <c r="AN399" s="235"/>
    </row>
    <row r="400" spans="1:41" x14ac:dyDescent="0.25">
      <c r="A400" s="236">
        <v>2039</v>
      </c>
      <c r="B400" s="237">
        <v>11</v>
      </c>
      <c r="C400" s="240">
        <v>7042106.2070358945</v>
      </c>
      <c r="D400" s="240">
        <v>5292577.2879974572</v>
      </c>
      <c r="E400" s="241">
        <v>292140.48524739291</v>
      </c>
      <c r="F400" s="240">
        <v>53453.505846438653</v>
      </c>
      <c r="G400" s="242">
        <v>1857.8556417172633</v>
      </c>
      <c r="H400" s="242">
        <v>7267.2993315258036</v>
      </c>
      <c r="I400" s="240">
        <v>562107.06830290845</v>
      </c>
      <c r="J400" s="240">
        <f t="shared" si="73"/>
        <v>13251509.709403334</v>
      </c>
      <c r="K400" s="221">
        <f t="shared" si="74"/>
        <v>12334683.495033352</v>
      </c>
      <c r="L400" s="221">
        <v>11573219.400926825</v>
      </c>
      <c r="M400" s="225">
        <f t="shared" si="68"/>
        <v>1678290.3084765095</v>
      </c>
      <c r="N400" s="221">
        <v>11457801.780425161</v>
      </c>
      <c r="O400" s="23"/>
      <c r="P400" s="222">
        <f t="shared" si="66"/>
        <v>2039</v>
      </c>
      <c r="Q400" s="222">
        <f t="shared" si="66"/>
        <v>11</v>
      </c>
      <c r="R400" s="221">
        <f t="shared" si="67"/>
        <v>6083938.2408055896</v>
      </c>
      <c r="S400" s="221">
        <f t="shared" si="67"/>
        <v>4572454.9457512526</v>
      </c>
      <c r="T400" s="225">
        <f t="shared" si="71"/>
        <v>292140.48524739291</v>
      </c>
      <c r="U400" s="225">
        <f t="shared" si="71"/>
        <v>53453.505846438653</v>
      </c>
      <c r="V400" s="225">
        <f t="shared" si="71"/>
        <v>1857.8556417172633</v>
      </c>
      <c r="W400" s="225">
        <f t="shared" si="71"/>
        <v>7267.2993315258036</v>
      </c>
      <c r="X400" s="225">
        <f t="shared" si="71"/>
        <v>562107.06830290845</v>
      </c>
      <c r="Y400" s="225">
        <f t="shared" si="70"/>
        <v>11573219.400926825</v>
      </c>
      <c r="Z400" s="221"/>
      <c r="AA400" s="225">
        <f t="shared" si="69"/>
        <v>0</v>
      </c>
      <c r="AB400" s="221"/>
      <c r="AC400" s="223">
        <f t="shared" si="72"/>
        <v>0.57091908437467798</v>
      </c>
      <c r="AD400" s="223">
        <f t="shared" si="72"/>
        <v>0.42908091562532197</v>
      </c>
      <c r="AG400" s="23"/>
      <c r="AH400" s="17"/>
      <c r="AM400" s="16"/>
      <c r="AN400" s="235"/>
    </row>
    <row r="401" spans="1:41" x14ac:dyDescent="0.25">
      <c r="A401" s="236">
        <v>2039</v>
      </c>
      <c r="B401" s="237">
        <v>12</v>
      </c>
      <c r="C401" s="240">
        <v>6452602.0981769031</v>
      </c>
      <c r="D401" s="240">
        <v>5053672.8543130914</v>
      </c>
      <c r="E401" s="241">
        <v>291829.48267425247</v>
      </c>
      <c r="F401" s="240">
        <v>62017.095936041173</v>
      </c>
      <c r="G401" s="242">
        <v>1767.3773768852739</v>
      </c>
      <c r="H401" s="242">
        <v>6923.5833344876746</v>
      </c>
      <c r="I401" s="240">
        <v>503952.45265391673</v>
      </c>
      <c r="J401" s="240">
        <f t="shared" si="73"/>
        <v>12372764.944465578</v>
      </c>
      <c r="K401" s="221">
        <f t="shared" si="74"/>
        <v>11506274.952489994</v>
      </c>
      <c r="L401" s="221">
        <v>11451561.254770765</v>
      </c>
      <c r="M401" s="225">
        <f t="shared" si="68"/>
        <v>921203.68969481252</v>
      </c>
      <c r="N401" s="221">
        <v>11777871.059439821</v>
      </c>
      <c r="O401" s="23"/>
      <c r="P401" s="222">
        <f t="shared" si="66"/>
        <v>2039</v>
      </c>
      <c r="Q401" s="222">
        <f t="shared" si="66"/>
        <v>12</v>
      </c>
      <c r="R401" s="221">
        <f t="shared" si="67"/>
        <v>5936000.427739094</v>
      </c>
      <c r="S401" s="221">
        <f t="shared" si="67"/>
        <v>4649070.8350560879</v>
      </c>
      <c r="T401" s="225">
        <f t="shared" si="71"/>
        <v>291829.48267425247</v>
      </c>
      <c r="U401" s="225">
        <f t="shared" si="71"/>
        <v>62017.095936041173</v>
      </c>
      <c r="V401" s="225">
        <f t="shared" si="71"/>
        <v>1767.3773768852739</v>
      </c>
      <c r="W401" s="225">
        <f t="shared" si="71"/>
        <v>6923.5833344876746</v>
      </c>
      <c r="X401" s="225">
        <f t="shared" si="71"/>
        <v>503952.45265391673</v>
      </c>
      <c r="Y401" s="225">
        <f t="shared" si="70"/>
        <v>11451561.254770765</v>
      </c>
      <c r="Z401" s="221"/>
      <c r="AA401" s="225">
        <f t="shared" si="69"/>
        <v>0</v>
      </c>
      <c r="AB401" s="221"/>
      <c r="AC401" s="223">
        <f>+C401/$K401</f>
        <v>0.56078984074516136</v>
      </c>
      <c r="AD401" s="223">
        <f t="shared" si="72"/>
        <v>0.43921015925483864</v>
      </c>
      <c r="AG401" s="23"/>
      <c r="AH401" s="17"/>
      <c r="AI401" s="17"/>
      <c r="AM401" s="16"/>
      <c r="AN401" s="235"/>
      <c r="AO401" s="235"/>
    </row>
    <row r="402" spans="1:41" x14ac:dyDescent="0.25">
      <c r="A402" s="236">
        <v>2040</v>
      </c>
      <c r="B402" s="237">
        <v>1</v>
      </c>
      <c r="C402" s="240">
        <v>6729058.3794860728</v>
      </c>
      <c r="D402" s="240">
        <v>4916430.4664038308</v>
      </c>
      <c r="E402" s="241">
        <v>292452.13329785923</v>
      </c>
      <c r="F402" s="240">
        <v>62039.219081192728</v>
      </c>
      <c r="G402" s="242">
        <v>1597.9254029053002</v>
      </c>
      <c r="H402" s="242">
        <v>7733.133334602413</v>
      </c>
      <c r="I402" s="240">
        <v>478964.39366331307</v>
      </c>
      <c r="J402" s="240">
        <f>SUM(C402:I402)</f>
        <v>12488275.650669778</v>
      </c>
      <c r="K402" s="221">
        <f t="shared" si="74"/>
        <v>11645488.845889904</v>
      </c>
      <c r="L402" s="221">
        <v>12084803.618849136</v>
      </c>
      <c r="M402" s="225">
        <f t="shared" si="68"/>
        <v>403472.03182064183</v>
      </c>
      <c r="N402" s="221">
        <v>11923409.66475503</v>
      </c>
      <c r="O402" s="23"/>
      <c r="P402" s="222">
        <f t="shared" si="66"/>
        <v>2040</v>
      </c>
      <c r="Q402" s="222">
        <f t="shared" si="66"/>
        <v>1</v>
      </c>
      <c r="R402" s="221">
        <f t="shared" si="67"/>
        <v>6495922.0214903178</v>
      </c>
      <c r="S402" s="221">
        <f t="shared" si="67"/>
        <v>4746094.792578944</v>
      </c>
      <c r="T402" s="225">
        <f t="shared" si="71"/>
        <v>292452.13329785923</v>
      </c>
      <c r="U402" s="225">
        <f t="shared" si="71"/>
        <v>62039.219081192728</v>
      </c>
      <c r="V402" s="225">
        <f t="shared" si="71"/>
        <v>1597.9254029053002</v>
      </c>
      <c r="W402" s="225">
        <f t="shared" si="71"/>
        <v>7733.133334602413</v>
      </c>
      <c r="X402" s="225">
        <f t="shared" si="71"/>
        <v>478964.39366331307</v>
      </c>
      <c r="Y402" s="225">
        <f t="shared" si="70"/>
        <v>12084803.618849136</v>
      </c>
      <c r="Z402" s="221"/>
      <c r="AA402" s="225">
        <f t="shared" si="69"/>
        <v>0</v>
      </c>
      <c r="AB402" s="221"/>
      <c r="AC402" s="223">
        <f t="shared" ref="AC402:AD417" si="75">+C402/$K402</f>
        <v>0.5778253251997223</v>
      </c>
      <c r="AD402" s="223">
        <f t="shared" si="72"/>
        <v>0.42217467480027765</v>
      </c>
      <c r="AG402" s="23"/>
      <c r="AH402" s="17"/>
      <c r="AM402" s="16"/>
      <c r="AN402" s="235"/>
    </row>
    <row r="403" spans="1:41" x14ac:dyDescent="0.25">
      <c r="A403" s="236">
        <v>2040</v>
      </c>
      <c r="B403" s="237">
        <v>2</v>
      </c>
      <c r="C403" s="240">
        <v>6652404.4156462811</v>
      </c>
      <c r="D403" s="240">
        <v>4901437.3055187166</v>
      </c>
      <c r="E403" s="241">
        <v>291716.45440762513</v>
      </c>
      <c r="F403" s="240">
        <v>57332.560497675266</v>
      </c>
      <c r="G403" s="242">
        <v>1654.7592105084691</v>
      </c>
      <c r="H403" s="242">
        <v>7054.250002513827</v>
      </c>
      <c r="I403" s="240">
        <v>475309.52920060058</v>
      </c>
      <c r="J403" s="240">
        <f t="shared" si="73"/>
        <v>12386909.274483921</v>
      </c>
      <c r="K403" s="221">
        <f>SUM(C403:D403)</f>
        <v>11553841.721164998</v>
      </c>
      <c r="L403" s="221">
        <v>11048317.033675797</v>
      </c>
      <c r="M403" s="225">
        <f t="shared" si="68"/>
        <v>1338592.2408081237</v>
      </c>
      <c r="N403" s="221">
        <v>11080020.88822465</v>
      </c>
      <c r="O403" s="23"/>
      <c r="P403" s="222">
        <f t="shared" si="66"/>
        <v>2040</v>
      </c>
      <c r="Q403" s="222">
        <f t="shared" si="66"/>
        <v>2</v>
      </c>
      <c r="R403" s="221">
        <f t="shared" si="67"/>
        <v>5881677.4878929453</v>
      </c>
      <c r="S403" s="221">
        <f t="shared" si="67"/>
        <v>4333571.9924639286</v>
      </c>
      <c r="T403" s="225">
        <f t="shared" si="71"/>
        <v>291716.45440762513</v>
      </c>
      <c r="U403" s="225">
        <f t="shared" si="71"/>
        <v>57332.560497675266</v>
      </c>
      <c r="V403" s="225">
        <f t="shared" si="71"/>
        <v>1654.7592105084691</v>
      </c>
      <c r="W403" s="225">
        <f t="shared" si="71"/>
        <v>7054.250002513827</v>
      </c>
      <c r="X403" s="225">
        <f t="shared" si="71"/>
        <v>475309.52920060058</v>
      </c>
      <c r="Y403" s="225">
        <f t="shared" si="70"/>
        <v>11048317.033675797</v>
      </c>
      <c r="Z403" s="221"/>
      <c r="AA403" s="225">
        <f t="shared" si="69"/>
        <v>0</v>
      </c>
      <c r="AB403" s="221"/>
      <c r="AC403" s="223">
        <f t="shared" si="75"/>
        <v>0.57577423823108298</v>
      </c>
      <c r="AD403" s="223">
        <f t="shared" si="72"/>
        <v>0.42422576176891702</v>
      </c>
      <c r="AG403" s="23"/>
      <c r="AH403" s="17"/>
      <c r="AM403" s="16"/>
      <c r="AN403" s="235"/>
    </row>
    <row r="404" spans="1:41" x14ac:dyDescent="0.25">
      <c r="A404" s="236">
        <v>2040</v>
      </c>
      <c r="B404" s="237">
        <v>3</v>
      </c>
      <c r="C404" s="240">
        <v>6503475.6372433892</v>
      </c>
      <c r="D404" s="240">
        <v>4980880.2696118895</v>
      </c>
      <c r="E404" s="241">
        <v>292067.90995997016</v>
      </c>
      <c r="F404" s="240">
        <v>57376.661100610072</v>
      </c>
      <c r="G404" s="242">
        <v>1862.5513116469049</v>
      </c>
      <c r="H404" s="242">
        <v>6640.4333316087732</v>
      </c>
      <c r="I404" s="240">
        <v>459443.26570747315</v>
      </c>
      <c r="J404" s="240">
        <f t="shared" si="73"/>
        <v>12301746.728266586</v>
      </c>
      <c r="K404" s="221">
        <f t="shared" si="74"/>
        <v>11484355.906855278</v>
      </c>
      <c r="L404" s="221">
        <v>11010409.676055495</v>
      </c>
      <c r="M404" s="225">
        <f t="shared" si="68"/>
        <v>1291337.0522110909</v>
      </c>
      <c r="N404" s="221">
        <v>12100107.859654028</v>
      </c>
      <c r="O404" s="23"/>
      <c r="P404" s="222">
        <f t="shared" si="66"/>
        <v>2040</v>
      </c>
      <c r="Q404" s="222">
        <f t="shared" si="66"/>
        <v>3</v>
      </c>
      <c r="R404" s="221">
        <f t="shared" si="67"/>
        <v>5772204.4082220513</v>
      </c>
      <c r="S404" s="221">
        <f t="shared" si="67"/>
        <v>4420814.4464221364</v>
      </c>
      <c r="T404" s="225">
        <f t="shared" si="71"/>
        <v>292067.90995997016</v>
      </c>
      <c r="U404" s="225">
        <f t="shared" si="71"/>
        <v>57376.661100610072</v>
      </c>
      <c r="V404" s="225">
        <f t="shared" si="71"/>
        <v>1862.5513116469049</v>
      </c>
      <c r="W404" s="225">
        <f t="shared" si="71"/>
        <v>6640.4333316087732</v>
      </c>
      <c r="X404" s="225">
        <f t="shared" si="71"/>
        <v>459443.26570747315</v>
      </c>
      <c r="Y404" s="225">
        <f t="shared" si="70"/>
        <v>11010409.676055495</v>
      </c>
      <c r="Z404" s="221"/>
      <c r="AA404" s="225">
        <f t="shared" si="69"/>
        <v>0</v>
      </c>
      <c r="AB404" s="221"/>
      <c r="AC404" s="223">
        <f t="shared" si="75"/>
        <v>0.56628997655509039</v>
      </c>
      <c r="AD404" s="223">
        <f t="shared" si="72"/>
        <v>0.43371002344490966</v>
      </c>
      <c r="AG404" s="23"/>
      <c r="AH404" s="17"/>
      <c r="AM404" s="16"/>
      <c r="AN404" s="235"/>
    </row>
    <row r="405" spans="1:41" x14ac:dyDescent="0.25">
      <c r="A405" s="236">
        <v>2040</v>
      </c>
      <c r="B405" s="237">
        <v>4</v>
      </c>
      <c r="C405" s="240">
        <v>6705540.038806783</v>
      </c>
      <c r="D405" s="240">
        <v>5142641.1039206544</v>
      </c>
      <c r="E405" s="241">
        <v>292646.51217352098</v>
      </c>
      <c r="F405" s="240">
        <v>60092.65846332306</v>
      </c>
      <c r="G405" s="242">
        <v>1846.2148870756719</v>
      </c>
      <c r="H405" s="242">
        <v>7712.3666594937458</v>
      </c>
      <c r="I405" s="240">
        <v>542122.22384079546</v>
      </c>
      <c r="J405" s="240">
        <f t="shared" si="73"/>
        <v>12752601.118751647</v>
      </c>
      <c r="K405" s="221">
        <f t="shared" si="74"/>
        <v>11848181.142727438</v>
      </c>
      <c r="L405" s="221">
        <v>11250213.530531488</v>
      </c>
      <c r="M405" s="225">
        <f t="shared" si="68"/>
        <v>1502387.5882201586</v>
      </c>
      <c r="N405" s="221">
        <v>12442590.068095315</v>
      </c>
      <c r="O405" s="23"/>
      <c r="P405" s="222">
        <f t="shared" si="66"/>
        <v>2040</v>
      </c>
      <c r="Q405" s="222">
        <f t="shared" si="66"/>
        <v>4</v>
      </c>
      <c r="R405" s="221">
        <f t="shared" si="67"/>
        <v>5855255.9314608742</v>
      </c>
      <c r="S405" s="221">
        <f t="shared" si="67"/>
        <v>4490537.6230464047</v>
      </c>
      <c r="T405" s="225">
        <f t="shared" si="71"/>
        <v>292646.51217352098</v>
      </c>
      <c r="U405" s="225">
        <f t="shared" si="71"/>
        <v>60092.65846332306</v>
      </c>
      <c r="V405" s="225">
        <f t="shared" si="71"/>
        <v>1846.2148870756719</v>
      </c>
      <c r="W405" s="225">
        <f t="shared" si="71"/>
        <v>7712.3666594937458</v>
      </c>
      <c r="X405" s="225">
        <f t="shared" si="71"/>
        <v>542122.22384079546</v>
      </c>
      <c r="Y405" s="225">
        <f t="shared" si="70"/>
        <v>11250213.530531486</v>
      </c>
      <c r="Z405" s="221"/>
      <c r="AA405" s="225">
        <f t="shared" si="69"/>
        <v>0</v>
      </c>
      <c r="AB405" s="221"/>
      <c r="AC405" s="223">
        <f t="shared" si="75"/>
        <v>0.56595522620978223</v>
      </c>
      <c r="AD405" s="223">
        <f t="shared" si="72"/>
        <v>0.43404477379021772</v>
      </c>
      <c r="AG405" s="23"/>
      <c r="AH405" s="17"/>
      <c r="AM405" s="16"/>
      <c r="AN405" s="235"/>
    </row>
    <row r="406" spans="1:41" x14ac:dyDescent="0.25">
      <c r="A406" s="236">
        <v>2040</v>
      </c>
      <c r="B406" s="237">
        <v>5</v>
      </c>
      <c r="C406" s="240">
        <v>7406505.1299537513</v>
      </c>
      <c r="D406" s="240">
        <v>5415750.2427490745</v>
      </c>
      <c r="E406" s="241">
        <v>293794.38283318008</v>
      </c>
      <c r="F406" s="240">
        <v>59697.711372159421</v>
      </c>
      <c r="G406" s="242">
        <v>2082.7845909381863</v>
      </c>
      <c r="H406" s="242">
        <v>7829.8500075519105</v>
      </c>
      <c r="I406" s="240">
        <v>589368.57949399063</v>
      </c>
      <c r="J406" s="240">
        <f t="shared" si="73"/>
        <v>13775028.681000648</v>
      </c>
      <c r="K406" s="221">
        <f t="shared" si="74"/>
        <v>12822255.372702826</v>
      </c>
      <c r="L406" s="221">
        <v>12612247.072422326</v>
      </c>
      <c r="M406" s="225">
        <f t="shared" si="68"/>
        <v>1162781.6085783225</v>
      </c>
      <c r="N406" s="221">
        <v>14028188.890462358</v>
      </c>
      <c r="O406" s="23"/>
      <c r="P406" s="222">
        <f t="shared" si="66"/>
        <v>2040</v>
      </c>
      <c r="Q406" s="222">
        <f t="shared" si="66"/>
        <v>5</v>
      </c>
      <c r="R406" s="221">
        <f t="shared" si="67"/>
        <v>6734848.8808288481</v>
      </c>
      <c r="S406" s="221">
        <f t="shared" si="67"/>
        <v>4924624.8832956553</v>
      </c>
      <c r="T406" s="225">
        <f t="shared" si="71"/>
        <v>293794.38283318008</v>
      </c>
      <c r="U406" s="225">
        <f t="shared" si="71"/>
        <v>59697.711372159421</v>
      </c>
      <c r="V406" s="225">
        <f t="shared" si="71"/>
        <v>2082.7845909381863</v>
      </c>
      <c r="W406" s="225">
        <f t="shared" si="71"/>
        <v>7829.8500075519105</v>
      </c>
      <c r="X406" s="225">
        <f t="shared" si="71"/>
        <v>589368.57949399063</v>
      </c>
      <c r="Y406" s="225">
        <f t="shared" si="70"/>
        <v>12612247.072422326</v>
      </c>
      <c r="Z406" s="221"/>
      <c r="AA406" s="225">
        <f t="shared" si="69"/>
        <v>0</v>
      </c>
      <c r="AB406" s="221"/>
      <c r="AC406" s="223">
        <f t="shared" si="75"/>
        <v>0.57762888935447254</v>
      </c>
      <c r="AD406" s="223">
        <f t="shared" si="72"/>
        <v>0.42237111064552746</v>
      </c>
      <c r="AG406" s="23"/>
      <c r="AH406" s="17"/>
      <c r="AM406" s="16"/>
      <c r="AN406" s="235"/>
    </row>
    <row r="407" spans="1:41" x14ac:dyDescent="0.25">
      <c r="A407" s="236">
        <v>2040</v>
      </c>
      <c r="B407" s="237">
        <v>6</v>
      </c>
      <c r="C407" s="240">
        <v>8373932.7813946158</v>
      </c>
      <c r="D407" s="240">
        <v>5725968.5493669687</v>
      </c>
      <c r="E407" s="241">
        <v>294683.00976876036</v>
      </c>
      <c r="F407" s="240">
        <v>55636.036030976764</v>
      </c>
      <c r="G407" s="242">
        <v>1956.3542038012142</v>
      </c>
      <c r="H407" s="242">
        <v>7716.2166679114089</v>
      </c>
      <c r="I407" s="240">
        <v>607429.18589783355</v>
      </c>
      <c r="J407" s="240">
        <f t="shared" si="73"/>
        <v>15067322.133330867</v>
      </c>
      <c r="K407" s="221">
        <f t="shared" si="74"/>
        <v>14099901.330761585</v>
      </c>
      <c r="L407" s="221">
        <v>13690833.810231121</v>
      </c>
      <c r="M407" s="225">
        <f t="shared" si="68"/>
        <v>1376488.3230997454</v>
      </c>
      <c r="N407" s="221">
        <v>14634916.367810369</v>
      </c>
      <c r="O407" s="23"/>
      <c r="P407" s="222">
        <f t="shared" si="66"/>
        <v>2040</v>
      </c>
      <c r="Q407" s="222">
        <f t="shared" si="66"/>
        <v>6</v>
      </c>
      <c r="R407" s="221">
        <f t="shared" si="67"/>
        <v>7556436.2314815763</v>
      </c>
      <c r="S407" s="221">
        <f t="shared" si="67"/>
        <v>5166976.7761802617</v>
      </c>
      <c r="T407" s="225">
        <f t="shared" si="71"/>
        <v>294683.00976876036</v>
      </c>
      <c r="U407" s="225">
        <f t="shared" si="71"/>
        <v>55636.036030976764</v>
      </c>
      <c r="V407" s="225">
        <f t="shared" si="71"/>
        <v>1956.3542038012142</v>
      </c>
      <c r="W407" s="225">
        <f t="shared" si="71"/>
        <v>7716.2166679114089</v>
      </c>
      <c r="X407" s="225">
        <f t="shared" si="71"/>
        <v>607429.18589783355</v>
      </c>
      <c r="Y407" s="225">
        <f t="shared" si="70"/>
        <v>13690833.810231119</v>
      </c>
      <c r="Z407" s="221"/>
      <c r="AA407" s="225">
        <f t="shared" si="69"/>
        <v>0</v>
      </c>
      <c r="AB407" s="221"/>
      <c r="AC407" s="223">
        <f t="shared" si="75"/>
        <v>0.59390009794787058</v>
      </c>
      <c r="AD407" s="223">
        <f t="shared" si="72"/>
        <v>0.40609990205212937</v>
      </c>
      <c r="AG407" s="23"/>
      <c r="AH407" s="17"/>
      <c r="AM407" s="16"/>
      <c r="AN407" s="235"/>
    </row>
    <row r="408" spans="1:41" x14ac:dyDescent="0.25">
      <c r="A408" s="236">
        <v>2040</v>
      </c>
      <c r="B408" s="237">
        <v>7</v>
      </c>
      <c r="C408" s="240">
        <v>9103216.7238839734</v>
      </c>
      <c r="D408" s="240">
        <v>5960200.9693905497</v>
      </c>
      <c r="E408" s="241">
        <v>295326.55469058233</v>
      </c>
      <c r="F408" s="240">
        <v>57761.832590244725</v>
      </c>
      <c r="G408" s="242">
        <v>1864.2630897944534</v>
      </c>
      <c r="H408" s="242">
        <v>8106.5662077651978</v>
      </c>
      <c r="I408" s="240">
        <v>632696.80933278473</v>
      </c>
      <c r="J408" s="240">
        <f t="shared" si="73"/>
        <v>16059173.719185695</v>
      </c>
      <c r="K408" s="221">
        <f t="shared" si="74"/>
        <v>15063417.693274524</v>
      </c>
      <c r="L408" s="221">
        <v>14457276.29934237</v>
      </c>
      <c r="M408" s="225">
        <f t="shared" si="68"/>
        <v>1601897.4198433254</v>
      </c>
      <c r="N408" s="221">
        <v>15512640.191547951</v>
      </c>
      <c r="O408" s="23"/>
      <c r="P408" s="222">
        <f t="shared" si="66"/>
        <v>2040</v>
      </c>
      <c r="Q408" s="222">
        <f t="shared" si="66"/>
        <v>7</v>
      </c>
      <c r="R408" s="221">
        <f t="shared" si="67"/>
        <v>8135148.276258368</v>
      </c>
      <c r="S408" s="221">
        <f t="shared" si="67"/>
        <v>5326371.9971728297</v>
      </c>
      <c r="T408" s="225">
        <f t="shared" si="71"/>
        <v>295326.55469058233</v>
      </c>
      <c r="U408" s="225">
        <f t="shared" si="71"/>
        <v>57761.832590244725</v>
      </c>
      <c r="V408" s="225">
        <f t="shared" si="71"/>
        <v>1864.2630897944534</v>
      </c>
      <c r="W408" s="225">
        <f t="shared" si="71"/>
        <v>8106.5662077651978</v>
      </c>
      <c r="X408" s="225">
        <f t="shared" si="71"/>
        <v>632696.80933278473</v>
      </c>
      <c r="Y408" s="225">
        <f t="shared" si="70"/>
        <v>14457276.299342368</v>
      </c>
      <c r="Z408" s="221"/>
      <c r="AA408" s="225">
        <f t="shared" si="69"/>
        <v>0</v>
      </c>
      <c r="AB408" s="221"/>
      <c r="AC408" s="223">
        <f t="shared" si="75"/>
        <v>0.60432611703706218</v>
      </c>
      <c r="AD408" s="223">
        <f t="shared" si="72"/>
        <v>0.39567388296293776</v>
      </c>
      <c r="AG408" s="23"/>
      <c r="AH408" s="17"/>
      <c r="AM408" s="16"/>
      <c r="AN408" s="235"/>
    </row>
    <row r="409" spans="1:41" x14ac:dyDescent="0.25">
      <c r="A409" s="236">
        <v>2040</v>
      </c>
      <c r="B409" s="237">
        <v>8</v>
      </c>
      <c r="C409" s="240">
        <v>9457023.7503610812</v>
      </c>
      <c r="D409" s="240">
        <v>6075726.0017994661</v>
      </c>
      <c r="E409" s="241">
        <v>295399.59941578005</v>
      </c>
      <c r="F409" s="240">
        <v>67419.189197432977</v>
      </c>
      <c r="G409" s="242">
        <v>1848.8393948841779</v>
      </c>
      <c r="H409" s="242">
        <v>8149.9070489640744</v>
      </c>
      <c r="I409" s="240">
        <v>611352.92247126484</v>
      </c>
      <c r="J409" s="240">
        <f t="shared" si="73"/>
        <v>16516920.209688874</v>
      </c>
      <c r="K409" s="221">
        <f t="shared" si="74"/>
        <v>15532749.752160547</v>
      </c>
      <c r="L409" s="221">
        <v>14630976.571932152</v>
      </c>
      <c r="M409" s="225">
        <f t="shared" si="68"/>
        <v>1885943.637756722</v>
      </c>
      <c r="N409" s="221">
        <v>15777599.781927684</v>
      </c>
      <c r="O409" s="23"/>
      <c r="P409" s="222">
        <f t="shared" si="66"/>
        <v>2040</v>
      </c>
      <c r="Q409" s="222">
        <f t="shared" si="66"/>
        <v>8</v>
      </c>
      <c r="R409" s="221">
        <f>+C409-($M409*AC409)</f>
        <v>8308778.0077405991</v>
      </c>
      <c r="S409" s="221">
        <f t="shared" ref="S409" si="76">+D409-($M409*AD409)</f>
        <v>5338028.1066632261</v>
      </c>
      <c r="T409" s="225">
        <f t="shared" si="71"/>
        <v>295399.59941578005</v>
      </c>
      <c r="U409" s="225">
        <f t="shared" si="71"/>
        <v>67419.189197432977</v>
      </c>
      <c r="V409" s="225">
        <f t="shared" si="71"/>
        <v>1848.8393948841779</v>
      </c>
      <c r="W409" s="225">
        <f t="shared" si="71"/>
        <v>8149.9070489640744</v>
      </c>
      <c r="X409" s="225">
        <f t="shared" si="71"/>
        <v>611352.92247126484</v>
      </c>
      <c r="Y409" s="225">
        <f t="shared" si="70"/>
        <v>14630976.57193215</v>
      </c>
      <c r="Z409" s="221"/>
      <c r="AA409" s="225">
        <f t="shared" si="69"/>
        <v>0</v>
      </c>
      <c r="AB409" s="221"/>
      <c r="AC409" s="223">
        <f t="shared" si="75"/>
        <v>0.60884414551555144</v>
      </c>
      <c r="AD409" s="223">
        <f t="shared" si="72"/>
        <v>0.39115585448444862</v>
      </c>
      <c r="AG409" s="23"/>
      <c r="AH409" s="17"/>
      <c r="AM409" s="16"/>
      <c r="AN409" s="235"/>
    </row>
    <row r="410" spans="1:41" x14ac:dyDescent="0.25">
      <c r="A410" s="236">
        <v>2040</v>
      </c>
      <c r="B410" s="237">
        <v>9</v>
      </c>
      <c r="C410" s="240">
        <v>9191571.0776274428</v>
      </c>
      <c r="D410" s="240">
        <v>5995163.7142508337</v>
      </c>
      <c r="E410" s="241">
        <v>294699.46010020474</v>
      </c>
      <c r="F410" s="240">
        <v>59016.296770121138</v>
      </c>
      <c r="G410" s="242">
        <v>1995.9420683938638</v>
      </c>
      <c r="H410" s="242">
        <v>8087.4724344628648</v>
      </c>
      <c r="I410" s="240">
        <v>646473.43245662772</v>
      </c>
      <c r="J410" s="240">
        <f t="shared" si="73"/>
        <v>16197007.395708088</v>
      </c>
      <c r="K410" s="221">
        <f t="shared" si="74"/>
        <v>15186734.791878276</v>
      </c>
      <c r="L410" s="221">
        <v>14338093.527264759</v>
      </c>
      <c r="M410" s="225">
        <f t="shared" si="68"/>
        <v>1858913.8684433289</v>
      </c>
      <c r="N410" s="221">
        <v>14592349.429571697</v>
      </c>
      <c r="O410" s="23"/>
      <c r="P410" s="222">
        <f t="shared" ref="P410:Q425" si="77">A410</f>
        <v>2040</v>
      </c>
      <c r="Q410" s="222">
        <f t="shared" si="77"/>
        <v>9</v>
      </c>
      <c r="R410" s="221">
        <f t="shared" ref="R410:S425" si="78">+C410-($M410*AC410)</f>
        <v>8066487.958501542</v>
      </c>
      <c r="S410" s="221">
        <f t="shared" si="78"/>
        <v>5261332.9649334056</v>
      </c>
      <c r="T410" s="225">
        <f t="shared" si="71"/>
        <v>294699.46010020474</v>
      </c>
      <c r="U410" s="225">
        <f t="shared" si="71"/>
        <v>59016.296770121138</v>
      </c>
      <c r="V410" s="225">
        <f t="shared" si="71"/>
        <v>1995.9420683938638</v>
      </c>
      <c r="W410" s="225">
        <f t="shared" si="71"/>
        <v>8087.4724344628648</v>
      </c>
      <c r="X410" s="225">
        <f t="shared" si="71"/>
        <v>646473.43245662772</v>
      </c>
      <c r="Y410" s="225">
        <f t="shared" si="70"/>
        <v>14338093.527264759</v>
      </c>
      <c r="Z410" s="221"/>
      <c r="AA410" s="225">
        <f t="shared" si="69"/>
        <v>0</v>
      </c>
      <c r="AB410" s="221"/>
      <c r="AC410" s="223">
        <f t="shared" si="75"/>
        <v>0.60523682039558691</v>
      </c>
      <c r="AD410" s="223">
        <f t="shared" si="72"/>
        <v>0.39476317960441315</v>
      </c>
      <c r="AG410" s="23"/>
      <c r="AH410" s="17"/>
      <c r="AM410" s="16"/>
      <c r="AN410" s="235"/>
    </row>
    <row r="411" spans="1:41" x14ac:dyDescent="0.25">
      <c r="A411" s="236">
        <v>2040</v>
      </c>
      <c r="B411" s="237">
        <v>10</v>
      </c>
      <c r="C411" s="240">
        <v>8398199.4549078401</v>
      </c>
      <c r="D411" s="240">
        <v>5746948.2278512809</v>
      </c>
      <c r="E411" s="241">
        <v>293638.48081326066</v>
      </c>
      <c r="F411" s="240">
        <v>54861.131775257832</v>
      </c>
      <c r="G411" s="242">
        <v>1906.1185637249635</v>
      </c>
      <c r="H411" s="242">
        <v>8009.1148971532984</v>
      </c>
      <c r="I411" s="240">
        <v>622613.84668287833</v>
      </c>
      <c r="J411" s="240">
        <f t="shared" si="73"/>
        <v>15126176.375491396</v>
      </c>
      <c r="K411" s="221">
        <f t="shared" si="74"/>
        <v>14145147.682759121</v>
      </c>
      <c r="L411" s="221">
        <v>13298798.406218331</v>
      </c>
      <c r="M411" s="225">
        <f t="shared" ref="M411:M474" si="79">+J411-L411</f>
        <v>1827377.9692730643</v>
      </c>
      <c r="N411" s="221">
        <v>13737709.120624153</v>
      </c>
      <c r="O411" s="23"/>
      <c r="P411" s="222">
        <f t="shared" si="77"/>
        <v>2040</v>
      </c>
      <c r="Q411" s="222">
        <f t="shared" si="77"/>
        <v>10</v>
      </c>
      <c r="R411" s="221">
        <f t="shared" si="78"/>
        <v>7313256.0517247813</v>
      </c>
      <c r="S411" s="221">
        <f t="shared" si="78"/>
        <v>5004513.6617612755</v>
      </c>
      <c r="T411" s="225">
        <f t="shared" ref="T411:X426" si="80">+E411</f>
        <v>293638.48081326066</v>
      </c>
      <c r="U411" s="225">
        <f t="shared" si="80"/>
        <v>54861.131775257832</v>
      </c>
      <c r="V411" s="225">
        <f t="shared" si="80"/>
        <v>1906.1185637249635</v>
      </c>
      <c r="W411" s="225">
        <f t="shared" si="80"/>
        <v>8009.1148971532984</v>
      </c>
      <c r="X411" s="225">
        <f t="shared" si="80"/>
        <v>622613.84668287833</v>
      </c>
      <c r="Y411" s="225">
        <f t="shared" si="70"/>
        <v>13298798.406218331</v>
      </c>
      <c r="Z411" s="221"/>
      <c r="AA411" s="225">
        <f t="shared" ref="AA411:AA474" si="81">+Y411-L411</f>
        <v>0</v>
      </c>
      <c r="AB411" s="221"/>
      <c r="AC411" s="223">
        <f t="shared" si="75"/>
        <v>0.59371592600224488</v>
      </c>
      <c r="AD411" s="223">
        <f t="shared" si="72"/>
        <v>0.40628407399775512</v>
      </c>
      <c r="AG411" s="23"/>
      <c r="AH411" s="17"/>
      <c r="AM411" s="16"/>
      <c r="AN411" s="235"/>
    </row>
    <row r="412" spans="1:41" x14ac:dyDescent="0.25">
      <c r="A412" s="236">
        <v>2040</v>
      </c>
      <c r="B412" s="237">
        <v>11</v>
      </c>
      <c r="C412" s="240">
        <v>7163828.8447996825</v>
      </c>
      <c r="D412" s="240">
        <v>5362791.8915038761</v>
      </c>
      <c r="E412" s="241">
        <v>292050.28844520735</v>
      </c>
      <c r="F412" s="240">
        <v>54119.974668964016</v>
      </c>
      <c r="G412" s="242">
        <v>1854.5047932908838</v>
      </c>
      <c r="H412" s="242">
        <v>7267.2993342370983</v>
      </c>
      <c r="I412" s="240">
        <v>570299.28634366568</v>
      </c>
      <c r="J412" s="240">
        <f t="shared" si="73"/>
        <v>13452212.089888925</v>
      </c>
      <c r="K412" s="221">
        <f t="shared" si="74"/>
        <v>12526620.736303559</v>
      </c>
      <c r="L412" s="221">
        <v>11738488.828645993</v>
      </c>
      <c r="M412" s="225">
        <f t="shared" si="79"/>
        <v>1713723.2612429317</v>
      </c>
      <c r="N412" s="221">
        <v>11625546.522637108</v>
      </c>
      <c r="O412" s="23"/>
      <c r="P412" s="222">
        <f t="shared" si="77"/>
        <v>2040</v>
      </c>
      <c r="Q412" s="222">
        <f t="shared" si="77"/>
        <v>11</v>
      </c>
      <c r="R412" s="221">
        <f t="shared" si="78"/>
        <v>6183770.4244695539</v>
      </c>
      <c r="S412" s="221">
        <f t="shared" si="78"/>
        <v>4629127.050591073</v>
      </c>
      <c r="T412" s="225">
        <f t="shared" si="80"/>
        <v>292050.28844520735</v>
      </c>
      <c r="U412" s="225">
        <f t="shared" si="80"/>
        <v>54119.974668964016</v>
      </c>
      <c r="V412" s="225">
        <f t="shared" si="80"/>
        <v>1854.5047932908838</v>
      </c>
      <c r="W412" s="225">
        <f t="shared" si="80"/>
        <v>7267.2993342370983</v>
      </c>
      <c r="X412" s="225">
        <f t="shared" si="80"/>
        <v>570299.28634366568</v>
      </c>
      <c r="Y412" s="225">
        <f t="shared" si="70"/>
        <v>11738488.828645993</v>
      </c>
      <c r="Z412" s="221"/>
      <c r="AA412" s="225">
        <f t="shared" si="81"/>
        <v>0</v>
      </c>
      <c r="AB412" s="221"/>
      <c r="AC412" s="223">
        <f t="shared" si="75"/>
        <v>0.57188838040239365</v>
      </c>
      <c r="AD412" s="223">
        <f t="shared" si="72"/>
        <v>0.4281116195976063</v>
      </c>
      <c r="AG412" s="23"/>
      <c r="AH412" s="17"/>
      <c r="AM412" s="16"/>
      <c r="AN412" s="235"/>
    </row>
    <row r="413" spans="1:41" ht="13.8" thickBot="1" x14ac:dyDescent="0.3">
      <c r="A413" s="245">
        <v>2040</v>
      </c>
      <c r="B413" s="245">
        <v>12</v>
      </c>
      <c r="C413" s="246">
        <v>6568588.3358252486</v>
      </c>
      <c r="D413" s="246">
        <v>5122372.5097735142</v>
      </c>
      <c r="E413" s="247">
        <v>291744.81043751282</v>
      </c>
      <c r="F413" s="246">
        <v>62789.048798308082</v>
      </c>
      <c r="G413" s="246">
        <v>1764.445022615633</v>
      </c>
      <c r="H413" s="246">
        <v>6923.5833327561595</v>
      </c>
      <c r="I413" s="246">
        <v>511314.73042252485</v>
      </c>
      <c r="J413" s="246">
        <f t="shared" si="73"/>
        <v>12565497.463612482</v>
      </c>
      <c r="K413" s="248">
        <f t="shared" si="74"/>
        <v>11690960.845598763</v>
      </c>
      <c r="L413" s="248">
        <v>11619017.938847663</v>
      </c>
      <c r="M413" s="249">
        <f t="shared" si="79"/>
        <v>946479.52476481907</v>
      </c>
      <c r="N413" s="248">
        <v>11949887.856989253</v>
      </c>
      <c r="O413" s="23"/>
      <c r="P413" s="222">
        <f t="shared" si="77"/>
        <v>2040</v>
      </c>
      <c r="Q413" s="222">
        <f t="shared" si="77"/>
        <v>12</v>
      </c>
      <c r="R413" s="221">
        <f t="shared" si="78"/>
        <v>6036807.0349916127</v>
      </c>
      <c r="S413" s="221">
        <f t="shared" si="78"/>
        <v>4707674.2858423311</v>
      </c>
      <c r="T413" s="225">
        <f t="shared" si="80"/>
        <v>291744.81043751282</v>
      </c>
      <c r="U413" s="225">
        <f t="shared" si="80"/>
        <v>62789.048798308082</v>
      </c>
      <c r="V413" s="225">
        <f t="shared" si="80"/>
        <v>1764.445022615633</v>
      </c>
      <c r="W413" s="225">
        <f t="shared" si="80"/>
        <v>6923.5833327561595</v>
      </c>
      <c r="X413" s="225">
        <f t="shared" si="80"/>
        <v>511314.73042252485</v>
      </c>
      <c r="Y413" s="225">
        <f t="shared" si="70"/>
        <v>11619017.938847663</v>
      </c>
      <c r="Z413" s="221"/>
      <c r="AA413" s="225">
        <f t="shared" si="81"/>
        <v>0</v>
      </c>
      <c r="AB413" s="221"/>
      <c r="AC413" s="223">
        <f t="shared" si="75"/>
        <v>0.56185188048919799</v>
      </c>
      <c r="AD413" s="223">
        <f t="shared" si="72"/>
        <v>0.43814811951080207</v>
      </c>
      <c r="AG413" s="23"/>
      <c r="AH413" s="17"/>
      <c r="AI413" s="17"/>
      <c r="AM413" s="16"/>
      <c r="AN413" s="235"/>
      <c r="AO413" s="235"/>
    </row>
    <row r="414" spans="1:41" x14ac:dyDescent="0.25">
      <c r="A414" s="236">
        <f>+A402+1</f>
        <v>2041</v>
      </c>
      <c r="B414" s="237">
        <f>+B402</f>
        <v>1</v>
      </c>
      <c r="C414" s="240">
        <f>C402/C390*C402</f>
        <v>6847093.3394481316</v>
      </c>
      <c r="D414" s="240">
        <f>D402/D390*D402</f>
        <v>4983093.4221730623</v>
      </c>
      <c r="E414" s="240">
        <f>+E402</f>
        <v>292452.13329785923</v>
      </c>
      <c r="F414" s="240">
        <f>+F402</f>
        <v>62039.219081192728</v>
      </c>
      <c r="G414" s="240">
        <f t="shared" ref="G414:H417" si="82">(G402/G390)*G402</f>
        <v>1595.2343732906097</v>
      </c>
      <c r="H414" s="240">
        <f t="shared" si="82"/>
        <v>7733.1333384096597</v>
      </c>
      <c r="I414" s="240">
        <v>485945.57972090691</v>
      </c>
      <c r="J414" s="240">
        <f t="shared" ref="J414:J477" si="83">SUM(C414:I414)</f>
        <v>12679952.061432853</v>
      </c>
      <c r="K414" s="221">
        <f t="shared" ref="K414:K477" si="84">SUM(C414:D414)</f>
        <v>11830186.761621194</v>
      </c>
      <c r="L414" s="221">
        <v>12247405.705349015</v>
      </c>
      <c r="M414" s="225">
        <f t="shared" si="79"/>
        <v>432546.35608383827</v>
      </c>
      <c r="N414" s="221">
        <v>12071934.138555611</v>
      </c>
      <c r="O414" s="23"/>
      <c r="P414" s="222">
        <f t="shared" si="77"/>
        <v>2041</v>
      </c>
      <c r="Q414" s="222">
        <f t="shared" si="77"/>
        <v>1</v>
      </c>
      <c r="R414" s="221">
        <f t="shared" si="78"/>
        <v>6596743.5069879768</v>
      </c>
      <c r="S414" s="221">
        <f t="shared" si="78"/>
        <v>4800896.8985493788</v>
      </c>
      <c r="T414" s="225">
        <f t="shared" si="80"/>
        <v>292452.13329785923</v>
      </c>
      <c r="U414" s="225">
        <f t="shared" si="80"/>
        <v>62039.219081192728</v>
      </c>
      <c r="V414" s="225">
        <f t="shared" si="80"/>
        <v>1595.2343732906097</v>
      </c>
      <c r="W414" s="225">
        <f t="shared" si="80"/>
        <v>7733.1333384096597</v>
      </c>
      <c r="X414" s="225">
        <f t="shared" si="80"/>
        <v>485945.57972090691</v>
      </c>
      <c r="Y414" s="225">
        <f t="shared" si="70"/>
        <v>12247405.705349015</v>
      </c>
      <c r="Z414" s="221"/>
      <c r="AA414" s="225">
        <f t="shared" si="81"/>
        <v>0</v>
      </c>
      <c r="AB414" s="221"/>
      <c r="AC414" s="223">
        <f t="shared" si="75"/>
        <v>0.57878150847635601</v>
      </c>
      <c r="AD414" s="223">
        <f t="shared" si="75"/>
        <v>0.42121849152364399</v>
      </c>
      <c r="AG414" s="23"/>
      <c r="AH414" s="17"/>
      <c r="AM414" s="16"/>
      <c r="AN414" s="235"/>
    </row>
    <row r="415" spans="1:41" x14ac:dyDescent="0.25">
      <c r="A415" s="236">
        <f t="shared" ref="A415:A478" si="85">+A403+1</f>
        <v>2041</v>
      </c>
      <c r="B415" s="237">
        <f t="shared" ref="B415:B478" si="86">+B403</f>
        <v>2</v>
      </c>
      <c r="C415" s="240">
        <f t="shared" ref="C415:D430" si="87">C403/C391*C403</f>
        <v>6770792.7642239919</v>
      </c>
      <c r="D415" s="240">
        <f t="shared" si="87"/>
        <v>4969079.93722797</v>
      </c>
      <c r="E415" s="240">
        <f>+E403</f>
        <v>291716.45440762513</v>
      </c>
      <c r="F415" s="240">
        <f t="shared" ref="E415:F430" si="88">+F403</f>
        <v>57332.560497675266</v>
      </c>
      <c r="G415" s="240">
        <f t="shared" si="82"/>
        <v>1651.7104280479709</v>
      </c>
      <c r="H415" s="240">
        <f t="shared" si="82"/>
        <v>7054.2500100553061</v>
      </c>
      <c r="I415" s="240">
        <v>482235.27384371974</v>
      </c>
      <c r="J415" s="240">
        <f t="shared" si="83"/>
        <v>12579862.950639084</v>
      </c>
      <c r="K415" s="221">
        <f t="shared" si="84"/>
        <v>11739872.701451961</v>
      </c>
      <c r="L415" s="221">
        <v>11185885.91359308</v>
      </c>
      <c r="M415" s="225">
        <f t="shared" si="79"/>
        <v>1393977.0370460041</v>
      </c>
      <c r="N415" s="221">
        <v>11217941.353451626</v>
      </c>
      <c r="O415" s="23"/>
      <c r="P415" s="222">
        <f t="shared" si="77"/>
        <v>2041</v>
      </c>
      <c r="Q415" s="222">
        <f t="shared" si="77"/>
        <v>2</v>
      </c>
      <c r="R415" s="221">
        <f t="shared" si="78"/>
        <v>5966837.7405244447</v>
      </c>
      <c r="S415" s="221">
        <f t="shared" si="78"/>
        <v>4379057.9238815131</v>
      </c>
      <c r="T415" s="225">
        <f t="shared" si="80"/>
        <v>291716.45440762513</v>
      </c>
      <c r="U415" s="225">
        <f t="shared" si="80"/>
        <v>57332.560497675266</v>
      </c>
      <c r="V415" s="225">
        <f t="shared" si="80"/>
        <v>1651.7104280479709</v>
      </c>
      <c r="W415" s="225">
        <f t="shared" si="80"/>
        <v>7054.2500100553061</v>
      </c>
      <c r="X415" s="225">
        <f t="shared" si="80"/>
        <v>482235.27384371974</v>
      </c>
      <c r="Y415" s="225">
        <f t="shared" si="70"/>
        <v>11185885.91359308</v>
      </c>
      <c r="Z415" s="221"/>
      <c r="AA415" s="225">
        <f t="shared" si="81"/>
        <v>0</v>
      </c>
      <c r="AB415" s="221"/>
      <c r="AC415" s="223">
        <f t="shared" si="75"/>
        <v>0.57673476846018912</v>
      </c>
      <c r="AD415" s="223">
        <f t="shared" si="75"/>
        <v>0.42326523153981094</v>
      </c>
      <c r="AG415" s="23"/>
      <c r="AH415" s="17"/>
      <c r="AM415" s="16"/>
      <c r="AN415" s="235"/>
    </row>
    <row r="416" spans="1:41" x14ac:dyDescent="0.25">
      <c r="A416" s="236">
        <f t="shared" si="85"/>
        <v>2041</v>
      </c>
      <c r="B416" s="237">
        <f t="shared" si="86"/>
        <v>3</v>
      </c>
      <c r="C416" s="240">
        <f t="shared" si="87"/>
        <v>6621786.4152442468</v>
      </c>
      <c r="D416" s="240">
        <f t="shared" si="87"/>
        <v>5050573.3110750197</v>
      </c>
      <c r="E416" s="240">
        <f>+E404</f>
        <v>292067.90995997016</v>
      </c>
      <c r="F416" s="240">
        <f>+F404</f>
        <v>57376.661100610072</v>
      </c>
      <c r="G416" s="240">
        <f t="shared" si="82"/>
        <v>1859.2864710989131</v>
      </c>
      <c r="H416" s="240">
        <f t="shared" si="82"/>
        <v>6640.4333264350907</v>
      </c>
      <c r="I416" s="240">
        <v>466142.65118907689</v>
      </c>
      <c r="J416" s="240">
        <f t="shared" si="83"/>
        <v>12496446.668366456</v>
      </c>
      <c r="K416" s="221">
        <f t="shared" si="84"/>
        <v>11672359.726319266</v>
      </c>
      <c r="L416" s="221">
        <v>11147458.408251453</v>
      </c>
      <c r="M416" s="225">
        <f t="shared" si="79"/>
        <v>1348988.2601150032</v>
      </c>
      <c r="N416" s="221">
        <v>12250716.55217625</v>
      </c>
      <c r="O416" s="23"/>
      <c r="P416" s="222">
        <f t="shared" si="77"/>
        <v>2041</v>
      </c>
      <c r="Q416" s="222">
        <f t="shared" si="77"/>
        <v>3</v>
      </c>
      <c r="R416" s="221">
        <f t="shared" si="78"/>
        <v>5856498.8174835565</v>
      </c>
      <c r="S416" s="221">
        <f t="shared" si="78"/>
        <v>4466872.6487207068</v>
      </c>
      <c r="T416" s="225">
        <f t="shared" si="80"/>
        <v>292067.90995997016</v>
      </c>
      <c r="U416" s="225">
        <f t="shared" si="80"/>
        <v>57376.661100610072</v>
      </c>
      <c r="V416" s="225">
        <f t="shared" si="80"/>
        <v>1859.2864710989131</v>
      </c>
      <c r="W416" s="225">
        <f t="shared" si="80"/>
        <v>6640.4333264350907</v>
      </c>
      <c r="X416" s="225">
        <f t="shared" si="80"/>
        <v>466142.65118907689</v>
      </c>
      <c r="Y416" s="225">
        <f t="shared" si="70"/>
        <v>11147458.408251453</v>
      </c>
      <c r="Z416" s="221"/>
      <c r="AA416" s="225">
        <f t="shared" si="81"/>
        <v>0</v>
      </c>
      <c r="AB416" s="221"/>
      <c r="AC416" s="223">
        <f t="shared" si="75"/>
        <v>0.56730486127095614</v>
      </c>
      <c r="AD416" s="223">
        <f t="shared" si="75"/>
        <v>0.43269513872904386</v>
      </c>
      <c r="AG416" s="23"/>
      <c r="AH416" s="17"/>
      <c r="AM416" s="16"/>
      <c r="AN416" s="235"/>
    </row>
    <row r="417" spans="1:41" x14ac:dyDescent="0.25">
      <c r="A417" s="236">
        <f t="shared" si="85"/>
        <v>2041</v>
      </c>
      <c r="B417" s="237">
        <f t="shared" si="86"/>
        <v>4</v>
      </c>
      <c r="C417" s="240">
        <f t="shared" si="87"/>
        <v>6827241.3092342429</v>
      </c>
      <c r="D417" s="240">
        <f t="shared" si="87"/>
        <v>5214617.7974685058</v>
      </c>
      <c r="E417" s="240">
        <f>+E405</f>
        <v>292646.51217352098</v>
      </c>
      <c r="F417" s="240">
        <f>+F405</f>
        <v>60092.65846332306</v>
      </c>
      <c r="G417" s="240">
        <f t="shared" si="82"/>
        <v>1843.4048362557544</v>
      </c>
      <c r="H417" s="240">
        <f t="shared" si="82"/>
        <v>7712.3666379749793</v>
      </c>
      <c r="I417" s="240">
        <v>550034.3497701711</v>
      </c>
      <c r="J417" s="240">
        <f t="shared" si="83"/>
        <v>12954188.398583995</v>
      </c>
      <c r="K417" s="221">
        <f t="shared" si="84"/>
        <v>12041859.106702749</v>
      </c>
      <c r="L417" s="221">
        <v>11390247.935568713</v>
      </c>
      <c r="M417" s="225">
        <f t="shared" si="79"/>
        <v>1563940.4630152825</v>
      </c>
      <c r="N417" s="221">
        <v>12597469.829010956</v>
      </c>
      <c r="O417" s="23"/>
      <c r="P417" s="222">
        <f t="shared" si="77"/>
        <v>2041</v>
      </c>
      <c r="Q417" s="222">
        <f t="shared" si="77"/>
        <v>4</v>
      </c>
      <c r="R417" s="221">
        <f t="shared" si="78"/>
        <v>5940551.0698228218</v>
      </c>
      <c r="S417" s="221">
        <f t="shared" si="78"/>
        <v>4537367.5738646444</v>
      </c>
      <c r="T417" s="225">
        <f t="shared" si="80"/>
        <v>292646.51217352098</v>
      </c>
      <c r="U417" s="225">
        <f t="shared" si="80"/>
        <v>60092.65846332306</v>
      </c>
      <c r="V417" s="225">
        <f t="shared" si="80"/>
        <v>1843.4048362557544</v>
      </c>
      <c r="W417" s="225">
        <f t="shared" si="80"/>
        <v>7712.3666379749793</v>
      </c>
      <c r="X417" s="225">
        <f t="shared" si="80"/>
        <v>550034.3497701711</v>
      </c>
      <c r="Y417" s="225">
        <f t="shared" si="70"/>
        <v>11390247.935568713</v>
      </c>
      <c r="Z417" s="221"/>
      <c r="AA417" s="225">
        <f t="shared" si="81"/>
        <v>0</v>
      </c>
      <c r="AB417" s="221"/>
      <c r="AC417" s="223">
        <f t="shared" si="75"/>
        <v>0.56695907573225623</v>
      </c>
      <c r="AD417" s="223">
        <f t="shared" si="75"/>
        <v>0.43304092426774377</v>
      </c>
      <c r="AG417" s="23"/>
      <c r="AH417" s="17"/>
      <c r="AM417" s="16"/>
      <c r="AN417" s="235"/>
    </row>
    <row r="418" spans="1:41" x14ac:dyDescent="0.25">
      <c r="A418" s="236">
        <f t="shared" si="85"/>
        <v>2041</v>
      </c>
      <c r="B418" s="237">
        <f t="shared" si="86"/>
        <v>5</v>
      </c>
      <c r="C418" s="240">
        <f t="shared" si="87"/>
        <v>7536143.2702681767</v>
      </c>
      <c r="D418" s="240">
        <f t="shared" si="87"/>
        <v>5489972.6762114167</v>
      </c>
      <c r="E418" s="240">
        <f>+E406</f>
        <v>293794.38283318008</v>
      </c>
      <c r="F418" s="240">
        <f t="shared" si="88"/>
        <v>59697.711372159421</v>
      </c>
      <c r="G418" s="240">
        <f>(G406/G394)*G406</f>
        <v>2080.1003391658228</v>
      </c>
      <c r="H418" s="240">
        <f>(H406/H394)*H406</f>
        <v>7829.8500302076363</v>
      </c>
      <c r="I418" s="240">
        <v>597978.42695529608</v>
      </c>
      <c r="J418" s="240">
        <f t="shared" si="83"/>
        <v>13987496.418009602</v>
      </c>
      <c r="K418" s="221">
        <f t="shared" si="84"/>
        <v>13026115.946479592</v>
      </c>
      <c r="L418" s="221">
        <v>12769138.891971167</v>
      </c>
      <c r="M418" s="225">
        <f t="shared" si="79"/>
        <v>1218357.5260384344</v>
      </c>
      <c r="N418" s="221">
        <v>14202610.200012952</v>
      </c>
      <c r="O418" s="23"/>
      <c r="P418" s="222">
        <f t="shared" si="77"/>
        <v>2041</v>
      </c>
      <c r="Q418" s="222">
        <f t="shared" si="77"/>
        <v>5</v>
      </c>
      <c r="R418" s="221">
        <f t="shared" si="78"/>
        <v>6831273.3836219916</v>
      </c>
      <c r="S418" s="221">
        <f t="shared" si="78"/>
        <v>4976485.0368191674</v>
      </c>
      <c r="T418" s="225">
        <f t="shared" si="80"/>
        <v>293794.38283318008</v>
      </c>
      <c r="U418" s="225">
        <f t="shared" si="80"/>
        <v>59697.711372159421</v>
      </c>
      <c r="V418" s="225">
        <f t="shared" si="80"/>
        <v>2080.1003391658228</v>
      </c>
      <c r="W418" s="225">
        <f t="shared" si="80"/>
        <v>7829.8500302076363</v>
      </c>
      <c r="X418" s="225">
        <f t="shared" si="80"/>
        <v>597978.42695529608</v>
      </c>
      <c r="Y418" s="225">
        <f t="shared" si="70"/>
        <v>12769138.891971167</v>
      </c>
      <c r="Z418" s="221"/>
      <c r="AA418" s="225">
        <f t="shared" si="81"/>
        <v>0</v>
      </c>
      <c r="AB418" s="221"/>
      <c r="AC418" s="223">
        <f t="shared" ref="AC418:AD481" si="89">+C418/$K418</f>
        <v>0.57854108632472878</v>
      </c>
      <c r="AD418" s="223">
        <f t="shared" si="89"/>
        <v>0.42145891367527122</v>
      </c>
      <c r="AG418" s="23"/>
      <c r="AH418" s="17"/>
      <c r="AM418" s="16"/>
      <c r="AN418" s="235"/>
    </row>
    <row r="419" spans="1:41" x14ac:dyDescent="0.25">
      <c r="A419" s="236">
        <f t="shared" si="85"/>
        <v>2041</v>
      </c>
      <c r="B419" s="237">
        <f t="shared" si="86"/>
        <v>6</v>
      </c>
      <c r="C419" s="240">
        <f t="shared" si="87"/>
        <v>8513690.2298393343</v>
      </c>
      <c r="D419" s="240">
        <f t="shared" si="87"/>
        <v>5801979.3838259447</v>
      </c>
      <c r="E419" s="240">
        <f>+E407</f>
        <v>294683.00976876036</v>
      </c>
      <c r="F419" s="240">
        <f t="shared" si="88"/>
        <v>55636.036030976764</v>
      </c>
      <c r="G419" s="240">
        <f>(G407/G395)*G407</f>
        <v>1953.793072671032</v>
      </c>
      <c r="H419" s="240">
        <f t="shared" ref="H419:H482" si="90">(H407/H395)*H407</f>
        <v>7716.2166716456413</v>
      </c>
      <c r="I419" s="240">
        <v>616279.55486229365</v>
      </c>
      <c r="J419" s="240">
        <f t="shared" si="83"/>
        <v>15291938.224071626</v>
      </c>
      <c r="K419" s="221">
        <f t="shared" si="84"/>
        <v>14315669.613665279</v>
      </c>
      <c r="L419" s="221">
        <v>13860952.841002533</v>
      </c>
      <c r="M419" s="225">
        <f t="shared" si="79"/>
        <v>1430985.3830690924</v>
      </c>
      <c r="N419" s="221">
        <v>14816669.601850163</v>
      </c>
      <c r="O419" s="23"/>
      <c r="P419" s="222">
        <f t="shared" si="77"/>
        <v>2041</v>
      </c>
      <c r="Q419" s="222">
        <f t="shared" si="77"/>
        <v>6</v>
      </c>
      <c r="R419" s="221">
        <f t="shared" si="78"/>
        <v>7662667.0780303013</v>
      </c>
      <c r="S419" s="221">
        <f t="shared" si="78"/>
        <v>5222017.1525658853</v>
      </c>
      <c r="T419" s="225">
        <f t="shared" si="80"/>
        <v>294683.00976876036</v>
      </c>
      <c r="U419" s="225">
        <f t="shared" si="80"/>
        <v>55636.036030976764</v>
      </c>
      <c r="V419" s="225">
        <f t="shared" si="80"/>
        <v>1953.793072671032</v>
      </c>
      <c r="W419" s="225">
        <f t="shared" si="80"/>
        <v>7716.2166716456413</v>
      </c>
      <c r="X419" s="225">
        <f t="shared" si="80"/>
        <v>616279.55486229365</v>
      </c>
      <c r="Y419" s="225">
        <f t="shared" si="70"/>
        <v>13860952.841002533</v>
      </c>
      <c r="Z419" s="221"/>
      <c r="AA419" s="225">
        <f t="shared" si="81"/>
        <v>0</v>
      </c>
      <c r="AB419" s="221"/>
      <c r="AC419" s="223">
        <f t="shared" si="89"/>
        <v>0.59471128208438384</v>
      </c>
      <c r="AD419" s="223">
        <f t="shared" si="89"/>
        <v>0.40528871791561616</v>
      </c>
      <c r="AG419" s="23"/>
      <c r="AH419" s="17"/>
      <c r="AM419" s="16"/>
      <c r="AN419" s="235"/>
    </row>
    <row r="420" spans="1:41" x14ac:dyDescent="0.25">
      <c r="A420" s="236">
        <f t="shared" si="85"/>
        <v>2041</v>
      </c>
      <c r="B420" s="237">
        <f t="shared" si="86"/>
        <v>7</v>
      </c>
      <c r="C420" s="240">
        <f t="shared" si="87"/>
        <v>9250064.5154352747</v>
      </c>
      <c r="D420" s="240">
        <f t="shared" si="87"/>
        <v>6037101.6602549497</v>
      </c>
      <c r="E420" s="240">
        <f t="shared" si="88"/>
        <v>295326.55469058233</v>
      </c>
      <c r="F420" s="240">
        <f t="shared" si="88"/>
        <v>57761.832590244725</v>
      </c>
      <c r="G420" s="240">
        <f>(G408/G396)*G408</f>
        <v>1862.041964766961</v>
      </c>
      <c r="H420" s="240">
        <f t="shared" si="90"/>
        <v>8106.5662156761855</v>
      </c>
      <c r="I420" s="240">
        <v>641903.13740843884</v>
      </c>
      <c r="J420" s="240">
        <f t="shared" si="83"/>
        <v>16292126.308559934</v>
      </c>
      <c r="K420" s="221">
        <f t="shared" si="84"/>
        <v>15287166.175690224</v>
      </c>
      <c r="L420" s="221">
        <v>14636699.381279297</v>
      </c>
      <c r="M420" s="225">
        <f t="shared" si="79"/>
        <v>1655426.9272806365</v>
      </c>
      <c r="N420" s="221">
        <v>15705050.784417361</v>
      </c>
      <c r="O420" s="23"/>
      <c r="P420" s="222">
        <f t="shared" si="77"/>
        <v>2041</v>
      </c>
      <c r="Q420" s="222">
        <f t="shared" si="77"/>
        <v>7</v>
      </c>
      <c r="R420" s="221">
        <f t="shared" si="78"/>
        <v>8248387.3110437104</v>
      </c>
      <c r="S420" s="221">
        <f t="shared" si="78"/>
        <v>5383351.9373658774</v>
      </c>
      <c r="T420" s="225">
        <f t="shared" si="80"/>
        <v>295326.55469058233</v>
      </c>
      <c r="U420" s="225">
        <f t="shared" si="80"/>
        <v>57761.832590244725</v>
      </c>
      <c r="V420" s="225">
        <f t="shared" si="80"/>
        <v>1862.041964766961</v>
      </c>
      <c r="W420" s="225">
        <f t="shared" si="80"/>
        <v>8106.5662156761855</v>
      </c>
      <c r="X420" s="225">
        <f t="shared" si="80"/>
        <v>641903.13740843884</v>
      </c>
      <c r="Y420" s="225">
        <f t="shared" si="70"/>
        <v>14636699.381279297</v>
      </c>
      <c r="Z420" s="221"/>
      <c r="AA420" s="225">
        <f t="shared" si="81"/>
        <v>0</v>
      </c>
      <c r="AB420" s="221"/>
      <c r="AC420" s="223">
        <f t="shared" si="89"/>
        <v>0.60508693430341609</v>
      </c>
      <c r="AD420" s="223">
        <f t="shared" si="89"/>
        <v>0.39491306569658396</v>
      </c>
      <c r="AG420" s="23"/>
      <c r="AH420" s="17"/>
      <c r="AM420" s="16"/>
      <c r="AN420" s="235"/>
    </row>
    <row r="421" spans="1:41" x14ac:dyDescent="0.25">
      <c r="A421" s="236">
        <f t="shared" si="85"/>
        <v>2041</v>
      </c>
      <c r="B421" s="237">
        <f t="shared" si="86"/>
        <v>8</v>
      </c>
      <c r="C421" s="240">
        <f t="shared" si="87"/>
        <v>9606753.1562145595</v>
      </c>
      <c r="D421" s="240">
        <f t="shared" si="87"/>
        <v>6152587.1629391452</v>
      </c>
      <c r="E421" s="240">
        <f t="shared" si="88"/>
        <v>295399.59941578005</v>
      </c>
      <c r="F421" s="240">
        <f t="shared" si="88"/>
        <v>67419.189197432977</v>
      </c>
      <c r="G421" s="240">
        <f t="shared" ref="G421:H483" si="91">(G409/G397)*G409</f>
        <v>1846.6031961751653</v>
      </c>
      <c r="H421" s="240">
        <f>(H409/H397)*H409</f>
        <v>8149.9070420101325</v>
      </c>
      <c r="I421" s="240">
        <v>620212.51608533075</v>
      </c>
      <c r="J421" s="240">
        <f t="shared" si="83"/>
        <v>16752368.134090431</v>
      </c>
      <c r="K421" s="221">
        <f t="shared" si="84"/>
        <v>15759340.319153704</v>
      </c>
      <c r="L421" s="221">
        <v>14812431.198321212</v>
      </c>
      <c r="M421" s="225">
        <f t="shared" si="79"/>
        <v>1939936.935769219</v>
      </c>
      <c r="N421" s="221">
        <v>15973255.511937244</v>
      </c>
      <c r="O421" s="23"/>
      <c r="P421" s="222">
        <f t="shared" si="77"/>
        <v>2041</v>
      </c>
      <c r="Q421" s="222">
        <f t="shared" si="77"/>
        <v>8</v>
      </c>
      <c r="R421" s="221">
        <f t="shared" si="78"/>
        <v>8424184.920289889</v>
      </c>
      <c r="S421" s="221">
        <f t="shared" si="78"/>
        <v>5395218.4630945977</v>
      </c>
      <c r="T421" s="225">
        <f t="shared" si="80"/>
        <v>295399.59941578005</v>
      </c>
      <c r="U421" s="225">
        <f t="shared" si="80"/>
        <v>67419.189197432977</v>
      </c>
      <c r="V421" s="225">
        <f t="shared" si="80"/>
        <v>1846.6031961751653</v>
      </c>
      <c r="W421" s="225">
        <f t="shared" si="80"/>
        <v>8149.9070420101325</v>
      </c>
      <c r="X421" s="225">
        <f t="shared" si="80"/>
        <v>620212.51608533075</v>
      </c>
      <c r="Y421" s="225">
        <f t="shared" si="70"/>
        <v>14812431.198321216</v>
      </c>
      <c r="Z421" s="221"/>
      <c r="AA421" s="225">
        <f t="shared" si="81"/>
        <v>0</v>
      </c>
      <c r="AB421" s="221"/>
      <c r="AC421" s="223">
        <f t="shared" si="89"/>
        <v>0.6095910718127352</v>
      </c>
      <c r="AD421" s="223">
        <f t="shared" si="89"/>
        <v>0.3904089281872648</v>
      </c>
      <c r="AG421" s="23"/>
      <c r="AH421" s="17"/>
      <c r="AM421" s="16"/>
      <c r="AN421" s="235"/>
    </row>
    <row r="422" spans="1:41" x14ac:dyDescent="0.25">
      <c r="A422" s="236">
        <f t="shared" si="85"/>
        <v>2041</v>
      </c>
      <c r="B422" s="237">
        <f t="shared" si="86"/>
        <v>9</v>
      </c>
      <c r="C422" s="240">
        <f t="shared" si="87"/>
        <v>9337560.0797454752</v>
      </c>
      <c r="D422" s="240">
        <f t="shared" si="87"/>
        <v>6070753.1664323648</v>
      </c>
      <c r="E422" s="240">
        <f t="shared" si="88"/>
        <v>294699.46010020474</v>
      </c>
      <c r="F422" s="240">
        <f t="shared" si="88"/>
        <v>59016.296770121138</v>
      </c>
      <c r="G422" s="240">
        <f t="shared" si="91"/>
        <v>1993.1141958530193</v>
      </c>
      <c r="H422" s="240">
        <f>(H410/H398)*H410</f>
        <v>8087.4724301591514</v>
      </c>
      <c r="I422" s="240">
        <v>655862.48993674747</v>
      </c>
      <c r="J422" s="240">
        <f>SUM(C422:I422)</f>
        <v>16427972.079610927</v>
      </c>
      <c r="K422" s="221">
        <f t="shared" si="84"/>
        <v>15408313.246177841</v>
      </c>
      <c r="L422" s="221">
        <v>14515845.405977868</v>
      </c>
      <c r="M422" s="225">
        <f t="shared" si="79"/>
        <v>1912126.6736330595</v>
      </c>
      <c r="N422" s="221">
        <v>14773198.406361904</v>
      </c>
      <c r="O422" s="23"/>
      <c r="P422" s="222">
        <f t="shared" si="77"/>
        <v>2041</v>
      </c>
      <c r="Q422" s="222">
        <f t="shared" si="77"/>
        <v>9</v>
      </c>
      <c r="R422" s="221">
        <f t="shared" si="78"/>
        <v>8178796.1443379745</v>
      </c>
      <c r="S422" s="221">
        <f t="shared" si="78"/>
        <v>5317390.4282068061</v>
      </c>
      <c r="T422" s="225">
        <f t="shared" si="80"/>
        <v>294699.46010020474</v>
      </c>
      <c r="U422" s="225">
        <f t="shared" si="80"/>
        <v>59016.296770121138</v>
      </c>
      <c r="V422" s="225">
        <f t="shared" si="80"/>
        <v>1993.1141958530193</v>
      </c>
      <c r="W422" s="225">
        <f t="shared" si="80"/>
        <v>8087.4724301591514</v>
      </c>
      <c r="X422" s="225">
        <f t="shared" si="80"/>
        <v>655862.48993674747</v>
      </c>
      <c r="Y422" s="225">
        <f t="shared" ref="Y422:Y473" si="92">SUM(R422:X422)</f>
        <v>14515845.405977866</v>
      </c>
      <c r="Z422" s="221"/>
      <c r="AA422" s="225">
        <f t="shared" si="81"/>
        <v>0</v>
      </c>
      <c r="AB422" s="221"/>
      <c r="AC422" s="223">
        <f t="shared" si="89"/>
        <v>0.60600793419498622</v>
      </c>
      <c r="AD422" s="223">
        <f t="shared" si="89"/>
        <v>0.39399206580501372</v>
      </c>
      <c r="AG422" s="23"/>
      <c r="AH422" s="17"/>
      <c r="AM422" s="16"/>
      <c r="AN422" s="235"/>
    </row>
    <row r="423" spans="1:41" x14ac:dyDescent="0.25">
      <c r="A423" s="236">
        <f t="shared" si="85"/>
        <v>2041</v>
      </c>
      <c r="B423" s="237">
        <f t="shared" si="86"/>
        <v>10</v>
      </c>
      <c r="C423" s="240">
        <f t="shared" si="87"/>
        <v>8535174.8768060058</v>
      </c>
      <c r="D423" s="240">
        <f t="shared" si="87"/>
        <v>5820533.3934188774</v>
      </c>
      <c r="E423" s="240">
        <f t="shared" si="88"/>
        <v>293638.48081326066</v>
      </c>
      <c r="F423" s="240">
        <f t="shared" si="88"/>
        <v>54861.131775257832</v>
      </c>
      <c r="G423" s="240">
        <f t="shared" si="91"/>
        <v>1903.2122194500582</v>
      </c>
      <c r="H423" s="240">
        <f>(H411/H399)*H411</f>
        <v>8009.1148963055011</v>
      </c>
      <c r="I423" s="240">
        <v>631690.96562304429</v>
      </c>
      <c r="J423" s="240">
        <f t="shared" si="83"/>
        <v>15345811.175552202</v>
      </c>
      <c r="K423" s="221">
        <f>SUM(C423:D423)</f>
        <v>14355708.270224884</v>
      </c>
      <c r="L423" s="221">
        <v>13463514.284257807</v>
      </c>
      <c r="M423" s="225">
        <f>+J423-L423</f>
        <v>1882296.8912943956</v>
      </c>
      <c r="N423" s="221">
        <v>13907751.674572557</v>
      </c>
      <c r="O423" s="23"/>
      <c r="P423" s="222">
        <f t="shared" si="77"/>
        <v>2041</v>
      </c>
      <c r="Q423" s="222">
        <f t="shared" si="77"/>
        <v>10</v>
      </c>
      <c r="R423" s="221">
        <f t="shared" si="78"/>
        <v>7416056.7647036696</v>
      </c>
      <c r="S423" s="221">
        <f t="shared" si="78"/>
        <v>5057354.6142268181</v>
      </c>
      <c r="T423" s="225">
        <f t="shared" si="80"/>
        <v>293638.48081326066</v>
      </c>
      <c r="U423" s="225">
        <f t="shared" si="80"/>
        <v>54861.131775257832</v>
      </c>
      <c r="V423" s="225">
        <f t="shared" si="80"/>
        <v>1903.2122194500582</v>
      </c>
      <c r="W423" s="225">
        <f t="shared" si="80"/>
        <v>8009.1148963055011</v>
      </c>
      <c r="X423" s="225">
        <f t="shared" si="80"/>
        <v>631690.96562304429</v>
      </c>
      <c r="Y423" s="225">
        <f t="shared" si="92"/>
        <v>13463514.284257805</v>
      </c>
      <c r="Z423" s="221"/>
      <c r="AA423" s="225">
        <f t="shared" si="81"/>
        <v>0</v>
      </c>
      <c r="AB423" s="221"/>
      <c r="AC423" s="223">
        <f t="shared" si="89"/>
        <v>0.59454920064855155</v>
      </c>
      <c r="AD423" s="223">
        <f t="shared" si="89"/>
        <v>0.40545079935144834</v>
      </c>
      <c r="AG423" s="23"/>
      <c r="AH423" s="17"/>
      <c r="AM423" s="16"/>
      <c r="AN423" s="235"/>
    </row>
    <row r="424" spans="1:41" x14ac:dyDescent="0.25">
      <c r="A424" s="236">
        <f t="shared" si="85"/>
        <v>2041</v>
      </c>
      <c r="B424" s="237">
        <f t="shared" si="86"/>
        <v>11</v>
      </c>
      <c r="C424" s="240">
        <f t="shared" si="87"/>
        <v>7287655.4554529125</v>
      </c>
      <c r="D424" s="240">
        <f t="shared" si="87"/>
        <v>5433938.005364758</v>
      </c>
      <c r="E424" s="240">
        <f t="shared" si="88"/>
        <v>292050.28844520735</v>
      </c>
      <c r="F424" s="240">
        <f t="shared" si="88"/>
        <v>54119.974668964016</v>
      </c>
      <c r="G424" s="240">
        <f t="shared" si="91"/>
        <v>1851.1599884907821</v>
      </c>
      <c r="H424" s="240">
        <f>(H412/H400)*H412</f>
        <v>7267.2993369483938</v>
      </c>
      <c r="I424" s="240">
        <v>578611.44450852892</v>
      </c>
      <c r="J424" s="240">
        <f t="shared" si="83"/>
        <v>13655493.62776581</v>
      </c>
      <c r="K424" s="221">
        <f t="shared" si="84"/>
        <v>12721593.46081767</v>
      </c>
      <c r="L424" s="221">
        <v>11883715.268199779</v>
      </c>
      <c r="M424" s="225">
        <f t="shared" si="79"/>
        <v>1771778.359566031</v>
      </c>
      <c r="N424" s="221">
        <v>11769287.667766547</v>
      </c>
      <c r="O424" s="23"/>
      <c r="P424" s="222">
        <f t="shared" si="77"/>
        <v>2041</v>
      </c>
      <c r="Q424" s="222">
        <f t="shared" si="77"/>
        <v>11</v>
      </c>
      <c r="R424" s="221">
        <f t="shared" si="78"/>
        <v>6272679.5982449362</v>
      </c>
      <c r="S424" s="221">
        <f t="shared" si="78"/>
        <v>4677135.5030067032</v>
      </c>
      <c r="T424" s="225">
        <f t="shared" si="80"/>
        <v>292050.28844520735</v>
      </c>
      <c r="U424" s="225">
        <f t="shared" si="80"/>
        <v>54119.974668964016</v>
      </c>
      <c r="V424" s="225">
        <f t="shared" si="80"/>
        <v>1851.1599884907821</v>
      </c>
      <c r="W424" s="225">
        <f t="shared" si="80"/>
        <v>7267.2993369483938</v>
      </c>
      <c r="X424" s="225">
        <f t="shared" si="80"/>
        <v>578611.44450852892</v>
      </c>
      <c r="Y424" s="225">
        <f t="shared" si="92"/>
        <v>11883715.268199779</v>
      </c>
      <c r="Z424" s="221"/>
      <c r="AA424" s="225">
        <f t="shared" si="81"/>
        <v>0</v>
      </c>
      <c r="AB424" s="221"/>
      <c r="AC424" s="223">
        <f t="shared" si="89"/>
        <v>0.57285712500551045</v>
      </c>
      <c r="AD424" s="223">
        <f t="shared" si="89"/>
        <v>0.42714287499448955</v>
      </c>
      <c r="AG424" s="23"/>
      <c r="AH424" s="17"/>
      <c r="AM424" s="16"/>
      <c r="AN424" s="235"/>
    </row>
    <row r="425" spans="1:41" x14ac:dyDescent="0.25">
      <c r="A425" s="236">
        <f t="shared" si="85"/>
        <v>2041</v>
      </c>
      <c r="B425" s="237">
        <f t="shared" si="86"/>
        <v>12</v>
      </c>
      <c r="C425" s="240">
        <f t="shared" si="87"/>
        <v>6686659.4389463346</v>
      </c>
      <c r="D425" s="240">
        <f t="shared" si="87"/>
        <v>5192006.0687129395</v>
      </c>
      <c r="E425" s="240">
        <f t="shared" si="88"/>
        <v>291744.81043751282</v>
      </c>
      <c r="F425" s="240">
        <f t="shared" si="88"/>
        <v>62789.048798308082</v>
      </c>
      <c r="G425" s="240">
        <f>(G413/G401)*G413</f>
        <v>1761.5175335783274</v>
      </c>
      <c r="H425" s="240">
        <f>(H413/H401)*H413</f>
        <v>6923.5833310246444</v>
      </c>
      <c r="I425" s="240">
        <v>518785.02023770922</v>
      </c>
      <c r="J425" s="240">
        <f t="shared" si="83"/>
        <v>12760669.487997407</v>
      </c>
      <c r="K425" s="221">
        <f t="shared" si="84"/>
        <v>11878665.507659275</v>
      </c>
      <c r="L425" s="221">
        <v>11762585.761480961</v>
      </c>
      <c r="M425" s="225">
        <f t="shared" si="79"/>
        <v>998083.7265164461</v>
      </c>
      <c r="N425" s="221">
        <v>12097444.4138643</v>
      </c>
      <c r="O425" s="23"/>
      <c r="P425" s="222">
        <f t="shared" si="77"/>
        <v>2041</v>
      </c>
      <c r="Q425" s="222">
        <f t="shared" si="77"/>
        <v>12</v>
      </c>
      <c r="R425" s="221">
        <f t="shared" si="78"/>
        <v>6124824.7811334115</v>
      </c>
      <c r="S425" s="221">
        <f t="shared" si="78"/>
        <v>4755757.0000094175</v>
      </c>
      <c r="T425" s="225">
        <f t="shared" si="80"/>
        <v>291744.81043751282</v>
      </c>
      <c r="U425" s="225">
        <f t="shared" si="80"/>
        <v>62789.048798308082</v>
      </c>
      <c r="V425" s="225">
        <f t="shared" si="80"/>
        <v>1761.5175335783274</v>
      </c>
      <c r="W425" s="225">
        <f t="shared" si="80"/>
        <v>6923.5833310246444</v>
      </c>
      <c r="X425" s="225">
        <f t="shared" si="80"/>
        <v>518785.02023770922</v>
      </c>
      <c r="Y425" s="225">
        <f t="shared" si="92"/>
        <v>11762585.761480961</v>
      </c>
      <c r="Z425" s="221"/>
      <c r="AA425" s="225">
        <f t="shared" si="81"/>
        <v>0</v>
      </c>
      <c r="AB425" s="221"/>
      <c r="AC425" s="223">
        <f t="shared" si="89"/>
        <v>0.56291335374624585</v>
      </c>
      <c r="AD425" s="223">
        <f t="shared" si="89"/>
        <v>0.43708664625375404</v>
      </c>
      <c r="AG425" s="23"/>
      <c r="AH425" s="17"/>
      <c r="AI425" s="17"/>
      <c r="AM425" s="16"/>
      <c r="AN425" s="235"/>
      <c r="AO425" s="235"/>
    </row>
    <row r="426" spans="1:41" x14ac:dyDescent="0.25">
      <c r="A426" s="236">
        <f t="shared" si="85"/>
        <v>2042</v>
      </c>
      <c r="B426" s="237">
        <f t="shared" si="86"/>
        <v>1</v>
      </c>
      <c r="C426" s="240">
        <f>C414/C402*C414</f>
        <v>6967198.7602365846</v>
      </c>
      <c r="D426" s="240">
        <f t="shared" si="87"/>
        <v>5050660.2755367495</v>
      </c>
      <c r="E426" s="240">
        <f t="shared" si="88"/>
        <v>292452.13329785923</v>
      </c>
      <c r="F426" s="240">
        <f t="shared" si="88"/>
        <v>62039.219081192728</v>
      </c>
      <c r="G426" s="240">
        <f>(G414/G402)*G414</f>
        <v>1592.5478755773295</v>
      </c>
      <c r="H426" s="240">
        <f t="shared" ref="H426:H427" si="93">(H414/H402)*H414</f>
        <v>7733.1333422169064</v>
      </c>
      <c r="I426" s="240">
        <v>493028.98435297603</v>
      </c>
      <c r="J426" s="240">
        <f t="shared" si="83"/>
        <v>12874705.053723156</v>
      </c>
      <c r="K426" s="221">
        <f t="shared" si="84"/>
        <v>12017859.035773333</v>
      </c>
      <c r="L426" s="221">
        <v>12398632.415254939</v>
      </c>
      <c r="M426" s="225">
        <f t="shared" si="79"/>
        <v>476072.6384682171</v>
      </c>
      <c r="N426" s="221">
        <v>12220991.115213703</v>
      </c>
      <c r="O426" s="23"/>
      <c r="P426" s="222">
        <f t="shared" ref="P426:Q489" si="94">A426</f>
        <v>2042</v>
      </c>
      <c r="Q426" s="222">
        <f t="shared" si="94"/>
        <v>1</v>
      </c>
      <c r="R426" s="221">
        <f t="shared" ref="R426:S489" si="95">+C426-($M426*AC426)</f>
        <v>6691201.7888421798</v>
      </c>
      <c r="S426" s="221">
        <f t="shared" si="95"/>
        <v>4850584.6084629372</v>
      </c>
      <c r="T426" s="225">
        <f t="shared" si="80"/>
        <v>292452.13329785923</v>
      </c>
      <c r="U426" s="225">
        <f t="shared" si="80"/>
        <v>62039.219081192728</v>
      </c>
      <c r="V426" s="225">
        <f t="shared" si="80"/>
        <v>1592.5478755773295</v>
      </c>
      <c r="W426" s="225">
        <f t="shared" si="80"/>
        <v>7733.1333422169064</v>
      </c>
      <c r="X426" s="225">
        <f t="shared" si="80"/>
        <v>493028.98435297603</v>
      </c>
      <c r="Y426" s="225">
        <f t="shared" si="92"/>
        <v>12398632.415254939</v>
      </c>
      <c r="Z426" s="221"/>
      <c r="AA426" s="225">
        <f t="shared" si="81"/>
        <v>0</v>
      </c>
      <c r="AB426" s="221"/>
      <c r="AC426" s="223">
        <f t="shared" si="89"/>
        <v>0.57973710121723476</v>
      </c>
      <c r="AD426" s="223">
        <f t="shared" si="89"/>
        <v>0.42026289878276529</v>
      </c>
      <c r="AG426" s="23"/>
      <c r="AH426" s="17"/>
      <c r="AM426" s="16"/>
      <c r="AN426" s="235"/>
    </row>
    <row r="427" spans="1:41" x14ac:dyDescent="0.25">
      <c r="A427" s="236">
        <f t="shared" si="85"/>
        <v>2042</v>
      </c>
      <c r="B427" s="237">
        <f t="shared" si="86"/>
        <v>2</v>
      </c>
      <c r="C427" s="240">
        <f>C415/C403*C415</f>
        <v>6891287.990285879</v>
      </c>
      <c r="D427" s="240">
        <f>D415/D403*D415</f>
        <v>5037656.0758535312</v>
      </c>
      <c r="E427" s="240">
        <f t="shared" si="88"/>
        <v>291716.45440762513</v>
      </c>
      <c r="F427" s="240">
        <f t="shared" si="88"/>
        <v>57332.560497675266</v>
      </c>
      <c r="G427" s="240">
        <f t="shared" si="91"/>
        <v>1648.6672627639371</v>
      </c>
      <c r="H427" s="240">
        <f t="shared" si="93"/>
        <v>7054.2500175967853</v>
      </c>
      <c r="I427" s="240">
        <v>489262.39783661708</v>
      </c>
      <c r="J427" s="240">
        <f t="shared" si="83"/>
        <v>12775958.396161688</v>
      </c>
      <c r="K427" s="221">
        <f t="shared" si="84"/>
        <v>11928944.066139411</v>
      </c>
      <c r="L427" s="221">
        <v>11323949.743223028</v>
      </c>
      <c r="M427" s="225">
        <f t="shared" si="79"/>
        <v>1452008.6529386602</v>
      </c>
      <c r="N427" s="221">
        <v>11356359.389589811</v>
      </c>
      <c r="O427" s="23"/>
      <c r="P427" s="222">
        <f t="shared" si="94"/>
        <v>2042</v>
      </c>
      <c r="Q427" s="222">
        <f t="shared" si="94"/>
        <v>2</v>
      </c>
      <c r="R427" s="221">
        <f t="shared" si="95"/>
        <v>6052470.2595371678</v>
      </c>
      <c r="S427" s="221">
        <f t="shared" si="95"/>
        <v>4424465.1536635822</v>
      </c>
      <c r="T427" s="225">
        <f t="shared" ref="T427:X477" si="96">+E427</f>
        <v>291716.45440762513</v>
      </c>
      <c r="U427" s="225">
        <f t="shared" si="96"/>
        <v>57332.560497675266</v>
      </c>
      <c r="V427" s="225">
        <f t="shared" si="96"/>
        <v>1648.6672627639371</v>
      </c>
      <c r="W427" s="225">
        <f t="shared" si="96"/>
        <v>7054.2500175967853</v>
      </c>
      <c r="X427" s="225">
        <f t="shared" si="96"/>
        <v>489262.39783661708</v>
      </c>
      <c r="Y427" s="225">
        <f t="shared" si="92"/>
        <v>11323949.743223028</v>
      </c>
      <c r="Z427" s="221"/>
      <c r="AA427" s="225">
        <f t="shared" si="81"/>
        <v>0</v>
      </c>
      <c r="AB427" s="221"/>
      <c r="AC427" s="223">
        <f t="shared" si="89"/>
        <v>0.57769471900257818</v>
      </c>
      <c r="AD427" s="223">
        <f t="shared" si="89"/>
        <v>0.42230528099742176</v>
      </c>
      <c r="AG427" s="23"/>
      <c r="AH427" s="17"/>
      <c r="AM427" s="16"/>
      <c r="AN427" s="235"/>
    </row>
    <row r="428" spans="1:41" x14ac:dyDescent="0.25">
      <c r="A428" s="236">
        <f t="shared" si="85"/>
        <v>2042</v>
      </c>
      <c r="B428" s="237">
        <f t="shared" si="86"/>
        <v>3</v>
      </c>
      <c r="C428" s="240">
        <f t="shared" si="87"/>
        <v>6742249.4947177218</v>
      </c>
      <c r="D428" s="240">
        <f t="shared" si="87"/>
        <v>5121241.5054760789</v>
      </c>
      <c r="E428" s="240">
        <f t="shared" si="88"/>
        <v>292067.90995997016</v>
      </c>
      <c r="F428" s="240">
        <f t="shared" si="88"/>
        <v>57376.661100610072</v>
      </c>
      <c r="G428" s="240">
        <f t="shared" si="91"/>
        <v>1856.0273534449632</v>
      </c>
      <c r="H428" s="240">
        <f t="shared" si="90"/>
        <v>6640.4333212614083</v>
      </c>
      <c r="I428" s="240">
        <v>472940.16367653245</v>
      </c>
      <c r="J428" s="240">
        <f t="shared" si="83"/>
        <v>12694372.195605619</v>
      </c>
      <c r="K428" s="221">
        <f t="shared" si="84"/>
        <v>11863491.000193801</v>
      </c>
      <c r="L428" s="221">
        <v>11285005.495925903</v>
      </c>
      <c r="M428" s="225">
        <f t="shared" si="79"/>
        <v>1409366.6996797156</v>
      </c>
      <c r="N428" s="221">
        <v>12401875.706193492</v>
      </c>
      <c r="O428" s="23"/>
      <c r="P428" s="222">
        <f t="shared" si="94"/>
        <v>2042</v>
      </c>
      <c r="Q428" s="222">
        <f t="shared" si="94"/>
        <v>3</v>
      </c>
      <c r="R428" s="221">
        <f t="shared" si="95"/>
        <v>5941279.3655514996</v>
      </c>
      <c r="S428" s="221">
        <f t="shared" si="95"/>
        <v>4512844.9349625856</v>
      </c>
      <c r="T428" s="225">
        <f t="shared" si="96"/>
        <v>292067.90995997016</v>
      </c>
      <c r="U428" s="225">
        <f t="shared" si="96"/>
        <v>57376.661100610072</v>
      </c>
      <c r="V428" s="225">
        <f t="shared" si="96"/>
        <v>1856.0273534449632</v>
      </c>
      <c r="W428" s="225">
        <f t="shared" si="96"/>
        <v>6640.4333212614083</v>
      </c>
      <c r="X428" s="225">
        <f t="shared" si="96"/>
        <v>472940.16367653245</v>
      </c>
      <c r="Y428" s="225">
        <f t="shared" si="92"/>
        <v>11285005.495925903</v>
      </c>
      <c r="Z428" s="221"/>
      <c r="AA428" s="225">
        <f t="shared" si="81"/>
        <v>0</v>
      </c>
      <c r="AB428" s="221"/>
      <c r="AC428" s="223">
        <f t="shared" si="89"/>
        <v>0.56831918147934546</v>
      </c>
      <c r="AD428" s="223">
        <f t="shared" si="89"/>
        <v>0.4316808185206546</v>
      </c>
      <c r="AG428" s="23"/>
      <c r="AH428" s="17"/>
      <c r="AM428" s="16"/>
      <c r="AN428" s="235"/>
    </row>
    <row r="429" spans="1:41" x14ac:dyDescent="0.25">
      <c r="A429" s="236">
        <f t="shared" si="85"/>
        <v>2042</v>
      </c>
      <c r="B429" s="237">
        <f t="shared" si="86"/>
        <v>4</v>
      </c>
      <c r="C429" s="240">
        <f t="shared" si="87"/>
        <v>6951151.380017519</v>
      </c>
      <c r="D429" s="240">
        <f t="shared" si="87"/>
        <v>5287601.8808593173</v>
      </c>
      <c r="E429" s="240">
        <f t="shared" si="88"/>
        <v>292646.51217352098</v>
      </c>
      <c r="F429" s="240">
        <f t="shared" si="88"/>
        <v>60092.65846332306</v>
      </c>
      <c r="G429" s="240">
        <f t="shared" si="91"/>
        <v>1840.599062503293</v>
      </c>
      <c r="H429" s="240">
        <f t="shared" si="90"/>
        <v>7712.3666164562128</v>
      </c>
      <c r="I429" s="240">
        <v>558062.45640382811</v>
      </c>
      <c r="J429" s="240">
        <f t="shared" si="83"/>
        <v>13159107.853596466</v>
      </c>
      <c r="K429" s="221">
        <f t="shared" si="84"/>
        <v>12238753.260876836</v>
      </c>
      <c r="L429" s="221">
        <v>11530797.064857094</v>
      </c>
      <c r="M429" s="225">
        <f t="shared" si="79"/>
        <v>1628310.788739372</v>
      </c>
      <c r="N429" s="221">
        <v>12752921.295755101</v>
      </c>
      <c r="O429" s="23"/>
      <c r="P429" s="222">
        <f t="shared" si="94"/>
        <v>2042</v>
      </c>
      <c r="Q429" s="222">
        <f t="shared" si="94"/>
        <v>4</v>
      </c>
      <c r="R429" s="221">
        <f t="shared" si="95"/>
        <v>6026332.1157526728</v>
      </c>
      <c r="S429" s="221">
        <f t="shared" si="95"/>
        <v>4584110.3563847914</v>
      </c>
      <c r="T429" s="225">
        <f t="shared" si="96"/>
        <v>292646.51217352098</v>
      </c>
      <c r="U429" s="225">
        <f t="shared" si="96"/>
        <v>60092.65846332306</v>
      </c>
      <c r="V429" s="225">
        <f t="shared" si="96"/>
        <v>1840.599062503293</v>
      </c>
      <c r="W429" s="225">
        <f t="shared" si="96"/>
        <v>7712.3666164562128</v>
      </c>
      <c r="X429" s="225">
        <f t="shared" si="96"/>
        <v>558062.45640382811</v>
      </c>
      <c r="Y429" s="225">
        <f t="shared" si="92"/>
        <v>11530797.064857094</v>
      </c>
      <c r="Z429" s="221"/>
      <c r="AA429" s="225">
        <f t="shared" si="81"/>
        <v>0</v>
      </c>
      <c r="AB429" s="221"/>
      <c r="AC429" s="223">
        <f t="shared" si="89"/>
        <v>0.56796237589313969</v>
      </c>
      <c r="AD429" s="223">
        <f t="shared" si="89"/>
        <v>0.43203762410686031</v>
      </c>
      <c r="AG429" s="23"/>
      <c r="AH429" s="17"/>
      <c r="AM429" s="16"/>
      <c r="AN429" s="235"/>
    </row>
    <row r="430" spans="1:41" x14ac:dyDescent="0.25">
      <c r="A430" s="236">
        <f t="shared" si="85"/>
        <v>2042</v>
      </c>
      <c r="B430" s="237">
        <f t="shared" si="86"/>
        <v>5</v>
      </c>
      <c r="C430" s="240">
        <f t="shared" si="87"/>
        <v>7668050.5033772876</v>
      </c>
      <c r="D430" s="240">
        <f t="shared" si="87"/>
        <v>5565212.322318756</v>
      </c>
      <c r="E430" s="240">
        <f t="shared" si="88"/>
        <v>293794.38283318008</v>
      </c>
      <c r="F430" s="240">
        <f t="shared" si="88"/>
        <v>59697.711372159421</v>
      </c>
      <c r="G430" s="240">
        <f t="shared" si="91"/>
        <v>2077.4195468042926</v>
      </c>
      <c r="H430" s="240">
        <f t="shared" si="90"/>
        <v>7829.8500528633622</v>
      </c>
      <c r="I430" s="240">
        <v>606714.58602685831</v>
      </c>
      <c r="J430" s="240">
        <f t="shared" si="83"/>
        <v>14203376.775527909</v>
      </c>
      <c r="K430" s="221">
        <f t="shared" si="84"/>
        <v>13233262.825696044</v>
      </c>
      <c r="L430" s="221">
        <v>12926605.202134879</v>
      </c>
      <c r="M430" s="225">
        <f t="shared" si="79"/>
        <v>1276771.5733930301</v>
      </c>
      <c r="N430" s="221">
        <v>14377666.261542674</v>
      </c>
      <c r="O430" s="23"/>
      <c r="P430" s="222">
        <f t="shared" si="94"/>
        <v>2042</v>
      </c>
      <c r="Q430" s="222">
        <f t="shared" si="94"/>
        <v>5</v>
      </c>
      <c r="R430" s="221">
        <f t="shared" si="95"/>
        <v>6928221.7071832335</v>
      </c>
      <c r="S430" s="221">
        <f t="shared" si="95"/>
        <v>5028269.5451197801</v>
      </c>
      <c r="T430" s="225">
        <f t="shared" si="96"/>
        <v>293794.38283318008</v>
      </c>
      <c r="U430" s="225">
        <f t="shared" si="96"/>
        <v>59697.711372159421</v>
      </c>
      <c r="V430" s="225">
        <f t="shared" si="96"/>
        <v>2077.4195468042926</v>
      </c>
      <c r="W430" s="225">
        <f t="shared" si="96"/>
        <v>7829.8500528633622</v>
      </c>
      <c r="X430" s="225">
        <f t="shared" si="96"/>
        <v>606714.58602685831</v>
      </c>
      <c r="Y430" s="225">
        <f t="shared" si="92"/>
        <v>12926605.202134879</v>
      </c>
      <c r="Z430" s="221"/>
      <c r="AA430" s="225">
        <f t="shared" si="81"/>
        <v>0</v>
      </c>
      <c r="AB430" s="221"/>
      <c r="AC430" s="223">
        <f t="shared" si="89"/>
        <v>0.57945274754821952</v>
      </c>
      <c r="AD430" s="223">
        <f t="shared" si="89"/>
        <v>0.42054725245178048</v>
      </c>
      <c r="AG430" s="23"/>
      <c r="AH430" s="17"/>
      <c r="AM430" s="16"/>
      <c r="AN430" s="235"/>
    </row>
    <row r="431" spans="1:41" x14ac:dyDescent="0.25">
      <c r="A431" s="236">
        <f t="shared" si="85"/>
        <v>2042</v>
      </c>
      <c r="B431" s="237">
        <f t="shared" si="86"/>
        <v>6</v>
      </c>
      <c r="C431" s="240">
        <f t="shared" ref="C431:D446" si="97">C419/C407*C419</f>
        <v>8655780.171857344</v>
      </c>
      <c r="D431" s="240">
        <f t="shared" si="97"/>
        <v>5878999.2435538052</v>
      </c>
      <c r="E431" s="240">
        <f t="shared" ref="E431:F446" si="98">+E419</f>
        <v>294683.00976876036</v>
      </c>
      <c r="F431" s="240">
        <f t="shared" si="98"/>
        <v>55636.036030976764</v>
      </c>
      <c r="G431" s="240">
        <f t="shared" si="91"/>
        <v>1951.2352944064266</v>
      </c>
      <c r="H431" s="240">
        <f t="shared" si="90"/>
        <v>7716.2166753798738</v>
      </c>
      <c r="I431" s="240">
        <v>625259.46966044593</v>
      </c>
      <c r="J431" s="240">
        <f t="shared" si="83"/>
        <v>15520025.382841118</v>
      </c>
      <c r="K431" s="221">
        <f t="shared" si="84"/>
        <v>14534779.415411148</v>
      </c>
      <c r="L431" s="221">
        <v>14031690.294158639</v>
      </c>
      <c r="M431" s="225">
        <f t="shared" si="79"/>
        <v>1488335.0886824783</v>
      </c>
      <c r="N431" s="221">
        <v>14999082.946775101</v>
      </c>
      <c r="O431" s="23"/>
      <c r="P431" s="222">
        <f t="shared" si="94"/>
        <v>2042</v>
      </c>
      <c r="Q431" s="222">
        <f t="shared" si="94"/>
        <v>6</v>
      </c>
      <c r="R431" s="221">
        <f t="shared" si="95"/>
        <v>7769443.9584547598</v>
      </c>
      <c r="S431" s="221">
        <f t="shared" si="95"/>
        <v>5277000.3682739101</v>
      </c>
      <c r="T431" s="225">
        <f t="shared" si="96"/>
        <v>294683.00976876036</v>
      </c>
      <c r="U431" s="225">
        <f t="shared" si="96"/>
        <v>55636.036030976764</v>
      </c>
      <c r="V431" s="225">
        <f t="shared" si="96"/>
        <v>1951.2352944064266</v>
      </c>
      <c r="W431" s="225">
        <f t="shared" si="96"/>
        <v>7716.2166753798738</v>
      </c>
      <c r="X431" s="225">
        <f t="shared" si="96"/>
        <v>625259.46966044593</v>
      </c>
      <c r="Y431" s="225">
        <f t="shared" si="92"/>
        <v>14031690.294158639</v>
      </c>
      <c r="Z431" s="221"/>
      <c r="AA431" s="225">
        <f t="shared" si="81"/>
        <v>0</v>
      </c>
      <c r="AB431" s="221"/>
      <c r="AC431" s="223">
        <f t="shared" si="89"/>
        <v>0.59552194942013825</v>
      </c>
      <c r="AD431" s="223">
        <f t="shared" si="89"/>
        <v>0.40447805057986186</v>
      </c>
      <c r="AG431" s="23"/>
      <c r="AH431" s="17"/>
      <c r="AM431" s="16"/>
      <c r="AN431" s="235"/>
    </row>
    <row r="432" spans="1:41" x14ac:dyDescent="0.25">
      <c r="A432" s="236">
        <f t="shared" si="85"/>
        <v>2042</v>
      </c>
      <c r="B432" s="237">
        <f t="shared" si="86"/>
        <v>7</v>
      </c>
      <c r="C432" s="240">
        <f t="shared" si="97"/>
        <v>9399281.1700530704</v>
      </c>
      <c r="D432" s="240">
        <f t="shared" si="97"/>
        <v>6114994.5519336835</v>
      </c>
      <c r="E432" s="240">
        <f t="shared" si="98"/>
        <v>295326.55469058233</v>
      </c>
      <c r="F432" s="240">
        <f t="shared" si="98"/>
        <v>57761.832590244725</v>
      </c>
      <c r="G432" s="240">
        <f t="shared" si="91"/>
        <v>1859.823486037845</v>
      </c>
      <c r="H432" s="240">
        <f t="shared" si="90"/>
        <v>8106.5662235871732</v>
      </c>
      <c r="I432" s="240">
        <v>651244.06725267263</v>
      </c>
      <c r="J432" s="240">
        <f t="shared" si="83"/>
        <v>16528574.56622988</v>
      </c>
      <c r="K432" s="221">
        <f t="shared" si="84"/>
        <v>15514275.721986754</v>
      </c>
      <c r="L432" s="221">
        <v>14816768.88453244</v>
      </c>
      <c r="M432" s="225">
        <f t="shared" si="79"/>
        <v>1711805.6816974394</v>
      </c>
      <c r="N432" s="221">
        <v>15898149.943702145</v>
      </c>
      <c r="O432" s="23"/>
      <c r="P432" s="222">
        <f t="shared" si="94"/>
        <v>2042</v>
      </c>
      <c r="Q432" s="222">
        <f t="shared" si="94"/>
        <v>7</v>
      </c>
      <c r="R432" s="221">
        <f t="shared" si="95"/>
        <v>8362188.4176040273</v>
      </c>
      <c r="S432" s="221">
        <f t="shared" si="95"/>
        <v>5440281.6226852871</v>
      </c>
      <c r="T432" s="225">
        <f t="shared" si="96"/>
        <v>295326.55469058233</v>
      </c>
      <c r="U432" s="225">
        <f t="shared" si="96"/>
        <v>57761.832590244725</v>
      </c>
      <c r="V432" s="225">
        <f t="shared" si="96"/>
        <v>1859.823486037845</v>
      </c>
      <c r="W432" s="225">
        <f t="shared" si="96"/>
        <v>8106.5662235871732</v>
      </c>
      <c r="X432" s="225">
        <f t="shared" si="96"/>
        <v>651244.06725267263</v>
      </c>
      <c r="Y432" s="225">
        <f t="shared" si="92"/>
        <v>14816768.88453244</v>
      </c>
      <c r="Z432" s="221"/>
      <c r="AA432" s="225">
        <f t="shared" si="81"/>
        <v>0</v>
      </c>
      <c r="AB432" s="221"/>
      <c r="AC432" s="223">
        <f t="shared" si="89"/>
        <v>0.60584724279022939</v>
      </c>
      <c r="AD432" s="223">
        <f t="shared" si="89"/>
        <v>0.39415275720977061</v>
      </c>
      <c r="AG432" s="23"/>
      <c r="AH432" s="17"/>
      <c r="AM432" s="16"/>
      <c r="AN432" s="235"/>
    </row>
    <row r="433" spans="1:41" x14ac:dyDescent="0.25">
      <c r="A433" s="236">
        <f t="shared" si="85"/>
        <v>2042</v>
      </c>
      <c r="B433" s="237">
        <f t="shared" si="86"/>
        <v>8</v>
      </c>
      <c r="C433" s="240">
        <f t="shared" si="97"/>
        <v>9758853.169943098</v>
      </c>
      <c r="D433" s="240">
        <f t="shared" si="97"/>
        <v>6230420.6585932495</v>
      </c>
      <c r="E433" s="240">
        <f t="shared" si="98"/>
        <v>295399.59941578005</v>
      </c>
      <c r="F433" s="240">
        <f t="shared" si="98"/>
        <v>67419.189197432977</v>
      </c>
      <c r="G433" s="240">
        <f t="shared" si="91"/>
        <v>1844.3697021817056</v>
      </c>
      <c r="H433" s="240">
        <f t="shared" si="90"/>
        <v>8149.9070350561906</v>
      </c>
      <c r="I433" s="240">
        <v>629201.18371147383</v>
      </c>
      <c r="J433" s="240">
        <f t="shared" si="83"/>
        <v>16991288.07759827</v>
      </c>
      <c r="K433" s="221">
        <f t="shared" si="84"/>
        <v>15989273.828536347</v>
      </c>
      <c r="L433" s="221">
        <v>14994537.448989682</v>
      </c>
      <c r="M433" s="225">
        <f t="shared" si="79"/>
        <v>1996750.6286085881</v>
      </c>
      <c r="N433" s="221">
        <v>16169616.033287443</v>
      </c>
      <c r="O433" s="23"/>
      <c r="P433" s="222">
        <f t="shared" si="94"/>
        <v>2042</v>
      </c>
      <c r="Q433" s="222">
        <f t="shared" si="94"/>
        <v>8</v>
      </c>
      <c r="R433" s="221">
        <f t="shared" si="95"/>
        <v>8540161.413798064</v>
      </c>
      <c r="S433" s="221">
        <f t="shared" si="95"/>
        <v>5452361.7861296954</v>
      </c>
      <c r="T433" s="225">
        <f t="shared" si="96"/>
        <v>295399.59941578005</v>
      </c>
      <c r="U433" s="225">
        <f t="shared" si="96"/>
        <v>67419.189197432977</v>
      </c>
      <c r="V433" s="225">
        <f t="shared" si="96"/>
        <v>1844.3697021817056</v>
      </c>
      <c r="W433" s="225">
        <f t="shared" si="96"/>
        <v>8149.9070350561906</v>
      </c>
      <c r="X433" s="225">
        <f t="shared" si="96"/>
        <v>629201.18371147383</v>
      </c>
      <c r="Y433" s="225">
        <f t="shared" si="92"/>
        <v>14994537.448989682</v>
      </c>
      <c r="Z433" s="221"/>
      <c r="AA433" s="225">
        <f t="shared" si="81"/>
        <v>0</v>
      </c>
      <c r="AB433" s="221"/>
      <c r="AC433" s="223">
        <f t="shared" si="89"/>
        <v>0.61033748465338655</v>
      </c>
      <c r="AD433" s="223">
        <f t="shared" si="89"/>
        <v>0.3896625153466135</v>
      </c>
      <c r="AG433" s="23"/>
      <c r="AH433" s="17"/>
      <c r="AM433" s="16"/>
      <c r="AN433" s="235"/>
    </row>
    <row r="434" spans="1:41" x14ac:dyDescent="0.25">
      <c r="A434" s="236">
        <f t="shared" si="85"/>
        <v>2042</v>
      </c>
      <c r="B434" s="237">
        <f t="shared" si="86"/>
        <v>9</v>
      </c>
      <c r="C434" s="240">
        <f t="shared" si="97"/>
        <v>9485867.8137276713</v>
      </c>
      <c r="D434" s="240">
        <f t="shared" si="97"/>
        <v>6147295.6810411196</v>
      </c>
      <c r="E434" s="240">
        <f t="shared" si="98"/>
        <v>294699.46010020474</v>
      </c>
      <c r="F434" s="240">
        <f t="shared" si="98"/>
        <v>59016.296770121138</v>
      </c>
      <c r="G434" s="240">
        <f t="shared" si="91"/>
        <v>1990.2903298729032</v>
      </c>
      <c r="H434" s="240">
        <f t="shared" si="90"/>
        <v>8087.4724258554379</v>
      </c>
      <c r="I434" s="240">
        <v>665388.59604368662</v>
      </c>
      <c r="J434" s="240">
        <f t="shared" si="83"/>
        <v>16662345.610438535</v>
      </c>
      <c r="K434" s="221">
        <f t="shared" si="84"/>
        <v>15633163.494768791</v>
      </c>
      <c r="L434" s="221">
        <v>14694240.07200918</v>
      </c>
      <c r="M434" s="225">
        <f t="shared" si="79"/>
        <v>1968105.5384293552</v>
      </c>
      <c r="N434" s="221">
        <v>14954703.964757526</v>
      </c>
      <c r="O434" s="23"/>
      <c r="P434" s="222">
        <f t="shared" si="94"/>
        <v>2042</v>
      </c>
      <c r="Q434" s="222">
        <f t="shared" si="94"/>
        <v>9</v>
      </c>
      <c r="R434" s="221">
        <f t="shared" si="95"/>
        <v>8291663.6472291043</v>
      </c>
      <c r="S434" s="221">
        <f t="shared" si="95"/>
        <v>5373394.3091103313</v>
      </c>
      <c r="T434" s="225">
        <f t="shared" si="96"/>
        <v>294699.46010020474</v>
      </c>
      <c r="U434" s="225">
        <f t="shared" si="96"/>
        <v>59016.296770121138</v>
      </c>
      <c r="V434" s="225">
        <f t="shared" si="96"/>
        <v>1990.2903298729032</v>
      </c>
      <c r="W434" s="225">
        <f t="shared" si="96"/>
        <v>8087.4724258554379</v>
      </c>
      <c r="X434" s="225">
        <f t="shared" si="96"/>
        <v>665388.59604368662</v>
      </c>
      <c r="Y434" s="225">
        <f t="shared" si="92"/>
        <v>14694240.07200918</v>
      </c>
      <c r="Z434" s="221"/>
      <c r="AA434" s="225">
        <f t="shared" si="81"/>
        <v>0</v>
      </c>
      <c r="AB434" s="221"/>
      <c r="AC434" s="223">
        <f t="shared" si="89"/>
        <v>0.60677852034886326</v>
      </c>
      <c r="AD434" s="223">
        <f t="shared" si="89"/>
        <v>0.39322147965113674</v>
      </c>
      <c r="AG434" s="23"/>
      <c r="AH434" s="17"/>
      <c r="AM434" s="16"/>
      <c r="AN434" s="235"/>
    </row>
    <row r="435" spans="1:41" x14ac:dyDescent="0.25">
      <c r="A435" s="236">
        <f t="shared" si="85"/>
        <v>2042</v>
      </c>
      <c r="B435" s="237">
        <f t="shared" si="86"/>
        <v>10</v>
      </c>
      <c r="C435" s="240">
        <f t="shared" si="97"/>
        <v>8674384.3807005472</v>
      </c>
      <c r="D435" s="240">
        <f t="shared" si="97"/>
        <v>5895060.759329496</v>
      </c>
      <c r="E435" s="240">
        <f t="shared" si="98"/>
        <v>293638.48081326066</v>
      </c>
      <c r="F435" s="240">
        <f t="shared" si="98"/>
        <v>54861.131775257832</v>
      </c>
      <c r="G435" s="240">
        <f t="shared" si="91"/>
        <v>1900.3103066083308</v>
      </c>
      <c r="H435" s="240">
        <f t="shared" si="90"/>
        <v>8009.1148954577038</v>
      </c>
      <c r="I435" s="240">
        <v>640901.01910697285</v>
      </c>
      <c r="J435" s="240">
        <f t="shared" si="83"/>
        <v>15568755.196927601</v>
      </c>
      <c r="K435" s="221">
        <f t="shared" si="84"/>
        <v>14569445.140030043</v>
      </c>
      <c r="L435" s="221">
        <v>13628826.971816212</v>
      </c>
      <c r="M435" s="225">
        <f t="shared" si="79"/>
        <v>1939928.2251113895</v>
      </c>
      <c r="N435" s="221">
        <v>14078409.042886948</v>
      </c>
      <c r="O435" s="23"/>
      <c r="P435" s="222">
        <f t="shared" si="94"/>
        <v>2042</v>
      </c>
      <c r="Q435" s="222">
        <f t="shared" si="94"/>
        <v>10</v>
      </c>
      <c r="R435" s="221">
        <f t="shared" si="95"/>
        <v>7519386.1680814717</v>
      </c>
      <c r="S435" s="221">
        <f t="shared" si="95"/>
        <v>5110130.746837182</v>
      </c>
      <c r="T435" s="225">
        <f t="shared" si="96"/>
        <v>293638.48081326066</v>
      </c>
      <c r="U435" s="225">
        <f t="shared" si="96"/>
        <v>54861.131775257832</v>
      </c>
      <c r="V435" s="225">
        <f t="shared" si="96"/>
        <v>1900.3103066083308</v>
      </c>
      <c r="W435" s="225">
        <f t="shared" si="96"/>
        <v>8009.1148954577038</v>
      </c>
      <c r="X435" s="225">
        <f t="shared" si="96"/>
        <v>640901.01910697285</v>
      </c>
      <c r="Y435" s="225">
        <f t="shared" si="92"/>
        <v>13628826.971816212</v>
      </c>
      <c r="Z435" s="221"/>
      <c r="AA435" s="225">
        <f t="shared" si="81"/>
        <v>0</v>
      </c>
      <c r="AB435" s="221"/>
      <c r="AC435" s="223">
        <f t="shared" si="89"/>
        <v>0.59538193097466585</v>
      </c>
      <c r="AD435" s="223">
        <f t="shared" si="89"/>
        <v>0.4046180690253342</v>
      </c>
      <c r="AG435" s="23"/>
      <c r="AH435" s="17"/>
      <c r="AM435" s="16"/>
      <c r="AN435" s="235"/>
    </row>
    <row r="436" spans="1:41" x14ac:dyDescent="0.25">
      <c r="A436" s="236">
        <f t="shared" si="85"/>
        <v>2042</v>
      </c>
      <c r="B436" s="237">
        <f t="shared" si="86"/>
        <v>11</v>
      </c>
      <c r="C436" s="240">
        <f t="shared" si="97"/>
        <v>7413622.4061167771</v>
      </c>
      <c r="D436" s="240">
        <f t="shared" si="97"/>
        <v>5506027.9875725592</v>
      </c>
      <c r="E436" s="240">
        <f t="shared" si="98"/>
        <v>292050.28844520735</v>
      </c>
      <c r="F436" s="240">
        <f t="shared" si="98"/>
        <v>54119.974668964016</v>
      </c>
      <c r="G436" s="240">
        <f t="shared" si="91"/>
        <v>1847.8212164166086</v>
      </c>
      <c r="H436" s="240">
        <f t="shared" si="90"/>
        <v>7267.2993396596894</v>
      </c>
      <c r="I436" s="240">
        <v>587045.3057149566</v>
      </c>
      <c r="J436" s="240">
        <f t="shared" si="83"/>
        <v>13861981.083074544</v>
      </c>
      <c r="K436" s="221">
        <f t="shared" si="84"/>
        <v>12919650.393689336</v>
      </c>
      <c r="L436" s="221">
        <v>12029468.61938907</v>
      </c>
      <c r="M436" s="225">
        <f t="shared" si="79"/>
        <v>1832512.4636854734</v>
      </c>
      <c r="N436" s="221">
        <v>11913552.623387923</v>
      </c>
      <c r="O436" s="23"/>
      <c r="P436" s="222">
        <f t="shared" si="94"/>
        <v>2042</v>
      </c>
      <c r="Q436" s="222">
        <f t="shared" si="94"/>
        <v>11</v>
      </c>
      <c r="R436" s="221">
        <f t="shared" si="95"/>
        <v>6362080.371596802</v>
      </c>
      <c r="S436" s="221">
        <f t="shared" si="95"/>
        <v>4725057.5584070608</v>
      </c>
      <c r="T436" s="225">
        <f t="shared" si="96"/>
        <v>292050.28844520735</v>
      </c>
      <c r="U436" s="225">
        <f t="shared" si="96"/>
        <v>54119.974668964016</v>
      </c>
      <c r="V436" s="225">
        <f t="shared" si="96"/>
        <v>1847.8212164166086</v>
      </c>
      <c r="W436" s="225">
        <f t="shared" si="96"/>
        <v>7267.2993396596894</v>
      </c>
      <c r="X436" s="225">
        <f t="shared" si="96"/>
        <v>587045.3057149566</v>
      </c>
      <c r="Y436" s="225">
        <f t="shared" si="92"/>
        <v>12029468.61938907</v>
      </c>
      <c r="Z436" s="221"/>
      <c r="AA436" s="225">
        <f t="shared" si="81"/>
        <v>0</v>
      </c>
      <c r="AB436" s="221"/>
      <c r="AC436" s="223">
        <f t="shared" si="89"/>
        <v>0.57382531107327761</v>
      </c>
      <c r="AD436" s="223">
        <f t="shared" si="89"/>
        <v>0.42617468892672239</v>
      </c>
      <c r="AG436" s="23"/>
      <c r="AH436" s="17"/>
      <c r="AM436" s="16"/>
      <c r="AN436" s="235"/>
    </row>
    <row r="437" spans="1:41" x14ac:dyDescent="0.25">
      <c r="A437" s="236">
        <f t="shared" si="85"/>
        <v>2042</v>
      </c>
      <c r="B437" s="237">
        <f t="shared" si="86"/>
        <v>12</v>
      </c>
      <c r="C437" s="240">
        <f t="shared" si="97"/>
        <v>6806852.883228031</v>
      </c>
      <c r="D437" s="240">
        <f t="shared" si="97"/>
        <v>5262586.2266201908</v>
      </c>
      <c r="E437" s="240">
        <f t="shared" si="98"/>
        <v>291744.81043751282</v>
      </c>
      <c r="F437" s="240">
        <f t="shared" si="98"/>
        <v>62789.048798308082</v>
      </c>
      <c r="G437" s="240">
        <f t="shared" si="91"/>
        <v>1758.5949017011792</v>
      </c>
      <c r="H437" s="240">
        <f t="shared" si="90"/>
        <v>6923.5833292931293</v>
      </c>
      <c r="I437" s="240">
        <v>526364.91250150639</v>
      </c>
      <c r="J437" s="240">
        <f t="shared" si="83"/>
        <v>12959020.059816545</v>
      </c>
      <c r="K437" s="221">
        <f t="shared" si="84"/>
        <v>12069439.109848222</v>
      </c>
      <c r="L437" s="221">
        <v>11906673.617411476</v>
      </c>
      <c r="M437" s="225">
        <f t="shared" si="79"/>
        <v>1052346.4424050692</v>
      </c>
      <c r="N437" s="221">
        <v>12245532.067035135</v>
      </c>
      <c r="O437" s="23"/>
      <c r="P437" s="222">
        <f t="shared" si="94"/>
        <v>2042</v>
      </c>
      <c r="Q437" s="222">
        <f t="shared" si="94"/>
        <v>12</v>
      </c>
      <c r="R437" s="221">
        <f t="shared" si="95"/>
        <v>6213356.5864701457</v>
      </c>
      <c r="S437" s="221">
        <f t="shared" si="95"/>
        <v>4803736.0809730068</v>
      </c>
      <c r="T437" s="225">
        <f t="shared" si="96"/>
        <v>291744.81043751282</v>
      </c>
      <c r="U437" s="225">
        <f t="shared" si="96"/>
        <v>62789.048798308082</v>
      </c>
      <c r="V437" s="225">
        <f t="shared" si="96"/>
        <v>1758.5949017011792</v>
      </c>
      <c r="W437" s="225">
        <f t="shared" si="96"/>
        <v>6923.5833292931293</v>
      </c>
      <c r="X437" s="225">
        <f t="shared" si="96"/>
        <v>526364.91250150639</v>
      </c>
      <c r="Y437" s="225">
        <f t="shared" si="92"/>
        <v>11906673.617411476</v>
      </c>
      <c r="Z437" s="221"/>
      <c r="AA437" s="225">
        <f t="shared" si="81"/>
        <v>0</v>
      </c>
      <c r="AB437" s="221"/>
      <c r="AC437" s="223">
        <f t="shared" si="89"/>
        <v>0.56397425110450139</v>
      </c>
      <c r="AD437" s="223">
        <f t="shared" si="89"/>
        <v>0.43602574889549861</v>
      </c>
      <c r="AG437" s="23"/>
      <c r="AH437" s="17"/>
      <c r="AI437" s="17"/>
      <c r="AM437" s="16"/>
      <c r="AN437" s="235"/>
      <c r="AO437" s="235"/>
    </row>
    <row r="438" spans="1:41" x14ac:dyDescent="0.25">
      <c r="A438" s="236">
        <f t="shared" si="85"/>
        <v>2043</v>
      </c>
      <c r="B438" s="237">
        <f t="shared" si="86"/>
        <v>1</v>
      </c>
      <c r="C438" s="240">
        <f t="shared" si="97"/>
        <v>7089410.9599730708</v>
      </c>
      <c r="D438" s="240">
        <f t="shared" si="97"/>
        <v>5119143.2826400306</v>
      </c>
      <c r="E438" s="240">
        <f t="shared" si="98"/>
        <v>292452.13329785923</v>
      </c>
      <c r="F438" s="240">
        <f t="shared" si="98"/>
        <v>62039.219081192728</v>
      </c>
      <c r="G438" s="240">
        <f t="shared" si="91"/>
        <v>1589.8659021333883</v>
      </c>
      <c r="H438" s="240">
        <f t="shared" si="90"/>
        <v>7733.1333460241531</v>
      </c>
      <c r="I438" s="240">
        <v>500216.11011161626</v>
      </c>
      <c r="J438" s="240">
        <f t="shared" si="83"/>
        <v>13072584.704351928</v>
      </c>
      <c r="K438" s="221">
        <f t="shared" si="84"/>
        <v>12208554.242613101</v>
      </c>
      <c r="L438" s="221">
        <v>12550402.591032725</v>
      </c>
      <c r="M438" s="225">
        <f t="shared" si="79"/>
        <v>522182.11331920326</v>
      </c>
      <c r="N438" s="221">
        <v>12370583.039610337</v>
      </c>
      <c r="O438" s="23"/>
      <c r="P438" s="222">
        <f t="shared" si="94"/>
        <v>2043</v>
      </c>
      <c r="Q438" s="222">
        <f t="shared" si="94"/>
        <v>1</v>
      </c>
      <c r="R438" s="221">
        <f t="shared" si="95"/>
        <v>6786183.9337666743</v>
      </c>
      <c r="S438" s="221">
        <f t="shared" si="95"/>
        <v>4900188.1955272239</v>
      </c>
      <c r="T438" s="225">
        <f t="shared" si="96"/>
        <v>292452.13329785923</v>
      </c>
      <c r="U438" s="225">
        <f t="shared" si="96"/>
        <v>62039.219081192728</v>
      </c>
      <c r="V438" s="225">
        <f t="shared" si="96"/>
        <v>1589.8659021333883</v>
      </c>
      <c r="W438" s="225">
        <f t="shared" si="96"/>
        <v>7733.1333460241531</v>
      </c>
      <c r="X438" s="225">
        <f t="shared" si="96"/>
        <v>500216.11011161626</v>
      </c>
      <c r="Y438" s="225">
        <f t="shared" si="92"/>
        <v>12550402.591032725</v>
      </c>
      <c r="Z438" s="221"/>
      <c r="AA438" s="225">
        <f t="shared" si="81"/>
        <v>0</v>
      </c>
      <c r="AB438" s="221"/>
      <c r="AC438" s="223">
        <f t="shared" si="89"/>
        <v>0.58069209663073618</v>
      </c>
      <c r="AD438" s="223">
        <f t="shared" si="89"/>
        <v>0.41930790336926388</v>
      </c>
      <c r="AG438" s="23"/>
      <c r="AH438" s="17"/>
      <c r="AM438" s="16"/>
      <c r="AN438" s="235"/>
    </row>
    <row r="439" spans="1:41" x14ac:dyDescent="0.25">
      <c r="A439" s="236">
        <f t="shared" si="85"/>
        <v>2043</v>
      </c>
      <c r="B439" s="237">
        <f t="shared" si="86"/>
        <v>2</v>
      </c>
      <c r="C439" s="240">
        <f t="shared" si="97"/>
        <v>7013927.5885076141</v>
      </c>
      <c r="D439" s="240">
        <f t="shared" si="97"/>
        <v>5107178.6043235306</v>
      </c>
      <c r="E439" s="240">
        <f t="shared" si="98"/>
        <v>291716.45440762513</v>
      </c>
      <c r="F439" s="240">
        <f t="shared" si="98"/>
        <v>57332.560497675266</v>
      </c>
      <c r="G439" s="240">
        <f t="shared" si="91"/>
        <v>1645.6297043070979</v>
      </c>
      <c r="H439" s="240">
        <f t="shared" si="90"/>
        <v>7054.2500251382644</v>
      </c>
      <c r="I439" s="240">
        <v>496392.39104953734</v>
      </c>
      <c r="J439" s="240">
        <f t="shared" si="83"/>
        <v>12975247.478515428</v>
      </c>
      <c r="K439" s="221">
        <f t="shared" si="84"/>
        <v>12121106.192831144</v>
      </c>
      <c r="L439" s="221">
        <v>11462510.818132401</v>
      </c>
      <c r="M439" s="225">
        <f t="shared" si="79"/>
        <v>1512736.660383027</v>
      </c>
      <c r="N439" s="221">
        <v>11495277.322456043</v>
      </c>
      <c r="O439" s="23"/>
      <c r="P439" s="222">
        <f t="shared" si="94"/>
        <v>2043</v>
      </c>
      <c r="Q439" s="222">
        <f t="shared" si="94"/>
        <v>2</v>
      </c>
      <c r="R439" s="221">
        <f t="shared" si="95"/>
        <v>6138576.3435294414</v>
      </c>
      <c r="S439" s="221">
        <f t="shared" si="95"/>
        <v>4469793.1889186762</v>
      </c>
      <c r="T439" s="225">
        <f t="shared" si="96"/>
        <v>291716.45440762513</v>
      </c>
      <c r="U439" s="225">
        <f t="shared" si="96"/>
        <v>57332.560497675266</v>
      </c>
      <c r="V439" s="225">
        <f t="shared" si="96"/>
        <v>1645.6297043070979</v>
      </c>
      <c r="W439" s="225">
        <f t="shared" si="96"/>
        <v>7054.2500251382644</v>
      </c>
      <c r="X439" s="225">
        <f t="shared" si="96"/>
        <v>496392.39104953734</v>
      </c>
      <c r="Y439" s="225">
        <f t="shared" si="92"/>
        <v>11462510.818132401</v>
      </c>
      <c r="Z439" s="221"/>
      <c r="AA439" s="225">
        <f t="shared" si="81"/>
        <v>0</v>
      </c>
      <c r="AB439" s="221"/>
      <c r="AC439" s="223">
        <f t="shared" si="89"/>
        <v>0.57865408296281584</v>
      </c>
      <c r="AD439" s="223">
        <f t="shared" si="89"/>
        <v>0.42134591703718421</v>
      </c>
      <c r="AG439" s="23"/>
      <c r="AH439" s="17"/>
      <c r="AM439" s="16"/>
      <c r="AN439" s="235"/>
    </row>
    <row r="440" spans="1:41" x14ac:dyDescent="0.25">
      <c r="A440" s="236">
        <f t="shared" si="85"/>
        <v>2043</v>
      </c>
      <c r="B440" s="237">
        <f t="shared" si="86"/>
        <v>3</v>
      </c>
      <c r="C440" s="240">
        <f t="shared" si="97"/>
        <v>6864904.0301830163</v>
      </c>
      <c r="D440" s="240">
        <f t="shared" si="97"/>
        <v>5192898.4972655363</v>
      </c>
      <c r="E440" s="240">
        <f t="shared" si="98"/>
        <v>292067.90995997016</v>
      </c>
      <c r="F440" s="240">
        <f t="shared" si="98"/>
        <v>57376.661100610072</v>
      </c>
      <c r="G440" s="240">
        <f t="shared" si="91"/>
        <v>1852.7739486534729</v>
      </c>
      <c r="H440" s="240">
        <f t="shared" si="90"/>
        <v>6640.4333160877259</v>
      </c>
      <c r="I440" s="240">
        <v>479837.24601356842</v>
      </c>
      <c r="J440" s="240">
        <f t="shared" si="83"/>
        <v>12895577.551787442</v>
      </c>
      <c r="K440" s="221">
        <f t="shared" si="84"/>
        <v>12057802.527448554</v>
      </c>
      <c r="L440" s="221">
        <v>11423053.317184456</v>
      </c>
      <c r="M440" s="225">
        <f t="shared" si="79"/>
        <v>1472524.2346029859</v>
      </c>
      <c r="N440" s="221">
        <v>12553587.982797276</v>
      </c>
      <c r="O440" s="23"/>
      <c r="P440" s="222">
        <f t="shared" si="94"/>
        <v>2043</v>
      </c>
      <c r="Q440" s="222">
        <f t="shared" si="94"/>
        <v>3</v>
      </c>
      <c r="R440" s="221">
        <f t="shared" si="95"/>
        <v>6026547.4946819143</v>
      </c>
      <c r="S440" s="221">
        <f t="shared" si="95"/>
        <v>4558730.7981636524</v>
      </c>
      <c r="T440" s="225">
        <f t="shared" si="96"/>
        <v>292067.90995997016</v>
      </c>
      <c r="U440" s="225">
        <f t="shared" si="96"/>
        <v>57376.661100610072</v>
      </c>
      <c r="V440" s="225">
        <f t="shared" si="96"/>
        <v>1852.7739486534729</v>
      </c>
      <c r="W440" s="225">
        <f t="shared" si="96"/>
        <v>6640.4333160877259</v>
      </c>
      <c r="X440" s="225">
        <f t="shared" si="96"/>
        <v>479837.24601356842</v>
      </c>
      <c r="Y440" s="225">
        <f t="shared" si="92"/>
        <v>11423053.317184454</v>
      </c>
      <c r="Z440" s="221"/>
      <c r="AA440" s="225">
        <f t="shared" si="81"/>
        <v>0</v>
      </c>
      <c r="AB440" s="221"/>
      <c r="AC440" s="223">
        <f t="shared" si="89"/>
        <v>0.56933292899395649</v>
      </c>
      <c r="AD440" s="223">
        <f t="shared" si="89"/>
        <v>0.43066707100604346</v>
      </c>
      <c r="AG440" s="23"/>
      <c r="AH440" s="17"/>
      <c r="AM440" s="16"/>
      <c r="AN440" s="235"/>
    </row>
    <row r="441" spans="1:41" x14ac:dyDescent="0.25">
      <c r="A441" s="236">
        <f t="shared" si="85"/>
        <v>2043</v>
      </c>
      <c r="B441" s="237">
        <f t="shared" si="86"/>
        <v>4</v>
      </c>
      <c r="C441" s="240">
        <f t="shared" si="97"/>
        <v>7077310.3394728201</v>
      </c>
      <c r="D441" s="240">
        <f t="shared" si="97"/>
        <v>5361607.4535778761</v>
      </c>
      <c r="E441" s="240">
        <f t="shared" si="98"/>
        <v>292646.51217352098</v>
      </c>
      <c r="F441" s="240">
        <f t="shared" si="98"/>
        <v>60092.65846332306</v>
      </c>
      <c r="G441" s="240">
        <f t="shared" si="91"/>
        <v>1837.797559308332</v>
      </c>
      <c r="H441" s="240">
        <f t="shared" si="90"/>
        <v>7712.3665949374463</v>
      </c>
      <c r="I441" s="240">
        <v>566208.25024271803</v>
      </c>
      <c r="J441" s="240">
        <f t="shared" si="83"/>
        <v>13367415.378084501</v>
      </c>
      <c r="K441" s="221">
        <f t="shared" si="84"/>
        <v>12438917.793050695</v>
      </c>
      <c r="L441" s="221">
        <v>11671863.443696231</v>
      </c>
      <c r="M441" s="225">
        <f t="shared" si="79"/>
        <v>1695551.9343882706</v>
      </c>
      <c r="N441" s="221">
        <v>12908947.30368075</v>
      </c>
      <c r="O441" s="23"/>
      <c r="P441" s="222">
        <f t="shared" si="94"/>
        <v>2043</v>
      </c>
      <c r="Q441" s="222">
        <f t="shared" si="94"/>
        <v>4</v>
      </c>
      <c r="R441" s="221">
        <f t="shared" si="95"/>
        <v>6112600.4317456931</v>
      </c>
      <c r="S441" s="221">
        <f t="shared" si="95"/>
        <v>4630765.4269167315</v>
      </c>
      <c r="T441" s="225">
        <f t="shared" si="96"/>
        <v>292646.51217352098</v>
      </c>
      <c r="U441" s="225">
        <f t="shared" si="96"/>
        <v>60092.65846332306</v>
      </c>
      <c r="V441" s="225">
        <f t="shared" si="96"/>
        <v>1837.797559308332</v>
      </c>
      <c r="W441" s="225">
        <f t="shared" si="96"/>
        <v>7712.3665949374463</v>
      </c>
      <c r="X441" s="225">
        <f t="shared" si="96"/>
        <v>566208.25024271803</v>
      </c>
      <c r="Y441" s="225">
        <f t="shared" si="92"/>
        <v>11671863.443696231</v>
      </c>
      <c r="Z441" s="221"/>
      <c r="AA441" s="225">
        <f t="shared" si="81"/>
        <v>0</v>
      </c>
      <c r="AB441" s="221"/>
      <c r="AC441" s="223">
        <f t="shared" si="89"/>
        <v>0.5689651187683491</v>
      </c>
      <c r="AD441" s="223">
        <f t="shared" si="89"/>
        <v>0.43103488123165096</v>
      </c>
      <c r="AG441" s="23"/>
      <c r="AH441" s="17"/>
      <c r="AM441" s="16"/>
      <c r="AN441" s="235"/>
    </row>
    <row r="442" spans="1:41" x14ac:dyDescent="0.25">
      <c r="A442" s="236">
        <f t="shared" si="85"/>
        <v>2043</v>
      </c>
      <c r="B442" s="237">
        <f t="shared" si="86"/>
        <v>5</v>
      </c>
      <c r="C442" s="240">
        <f t="shared" si="97"/>
        <v>7802266.5458498234</v>
      </c>
      <c r="D442" s="240">
        <f t="shared" si="97"/>
        <v>5641483.1218908271</v>
      </c>
      <c r="E442" s="240">
        <f t="shared" si="98"/>
        <v>293794.38283318008</v>
      </c>
      <c r="F442" s="240">
        <f t="shared" si="98"/>
        <v>59697.711372159421</v>
      </c>
      <c r="G442" s="240">
        <f t="shared" si="91"/>
        <v>2074.7422093951755</v>
      </c>
      <c r="H442" s="240">
        <f t="shared" si="90"/>
        <v>7829.850075519088</v>
      </c>
      <c r="I442" s="240">
        <v>615578.91651448654</v>
      </c>
      <c r="J442" s="240">
        <f t="shared" si="83"/>
        <v>14422725.270745391</v>
      </c>
      <c r="K442" s="221">
        <f t="shared" si="84"/>
        <v>13443749.66774065</v>
      </c>
      <c r="L442" s="221">
        <v>13084648.781857163</v>
      </c>
      <c r="M442" s="225">
        <f t="shared" si="79"/>
        <v>1338076.4888882283</v>
      </c>
      <c r="N442" s="221">
        <v>14553360.085622685</v>
      </c>
      <c r="O442" s="23"/>
      <c r="P442" s="222">
        <f t="shared" si="94"/>
        <v>2043</v>
      </c>
      <c r="Q442" s="222">
        <f t="shared" si="94"/>
        <v>5</v>
      </c>
      <c r="R442" s="221">
        <f t="shared" si="95"/>
        <v>7025695.3002476757</v>
      </c>
      <c r="S442" s="221">
        <f t="shared" si="95"/>
        <v>5079977.8786047464</v>
      </c>
      <c r="T442" s="225">
        <f t="shared" si="96"/>
        <v>293794.38283318008</v>
      </c>
      <c r="U442" s="225">
        <f t="shared" si="96"/>
        <v>59697.711372159421</v>
      </c>
      <c r="V442" s="225">
        <f t="shared" si="96"/>
        <v>2074.7422093951755</v>
      </c>
      <c r="W442" s="225">
        <f t="shared" si="96"/>
        <v>7829.850075519088</v>
      </c>
      <c r="X442" s="225">
        <f t="shared" si="96"/>
        <v>615578.91651448654</v>
      </c>
      <c r="Y442" s="225">
        <f t="shared" si="92"/>
        <v>13084648.781857163</v>
      </c>
      <c r="Z442" s="221"/>
      <c r="AA442" s="225">
        <f t="shared" si="81"/>
        <v>0</v>
      </c>
      <c r="AB442" s="221"/>
      <c r="AC442" s="223">
        <f t="shared" si="89"/>
        <v>0.58036386712644494</v>
      </c>
      <c r="AD442" s="223">
        <f t="shared" si="89"/>
        <v>0.41963613287355506</v>
      </c>
      <c r="AG442" s="23"/>
      <c r="AH442" s="17"/>
      <c r="AM442" s="16"/>
      <c r="AN442" s="235"/>
    </row>
    <row r="443" spans="1:41" x14ac:dyDescent="0.25">
      <c r="A443" s="236">
        <f t="shared" si="85"/>
        <v>2043</v>
      </c>
      <c r="B443" s="237">
        <f t="shared" si="86"/>
        <v>6</v>
      </c>
      <c r="C443" s="240">
        <f t="shared" si="97"/>
        <v>8800241.5357943624</v>
      </c>
      <c r="D443" s="240">
        <f t="shared" si="97"/>
        <v>5957041.5231146347</v>
      </c>
      <c r="E443" s="240">
        <f t="shared" si="98"/>
        <v>294683.00976876036</v>
      </c>
      <c r="F443" s="240">
        <f t="shared" si="98"/>
        <v>55636.036030976764</v>
      </c>
      <c r="G443" s="240">
        <f t="shared" si="91"/>
        <v>1948.6808646180455</v>
      </c>
      <c r="H443" s="240">
        <f t="shared" si="90"/>
        <v>7716.2166791141062</v>
      </c>
      <c r="I443" s="240">
        <v>634370.83401825093</v>
      </c>
      <c r="J443" s="240">
        <f t="shared" si="83"/>
        <v>15751637.836270716</v>
      </c>
      <c r="K443" s="221">
        <f t="shared" si="84"/>
        <v>14757283.058908997</v>
      </c>
      <c r="L443" s="221">
        <v>14203049.097550884</v>
      </c>
      <c r="M443" s="225">
        <f t="shared" si="79"/>
        <v>1548588.7387198322</v>
      </c>
      <c r="N443" s="221">
        <v>15182159.523065647</v>
      </c>
      <c r="O443" s="23"/>
      <c r="P443" s="222">
        <f t="shared" si="94"/>
        <v>2043</v>
      </c>
      <c r="Q443" s="222">
        <f t="shared" si="94"/>
        <v>6</v>
      </c>
      <c r="R443" s="221">
        <f t="shared" si="95"/>
        <v>7876768.3676004075</v>
      </c>
      <c r="S443" s="221">
        <f t="shared" si="95"/>
        <v>5331925.9525887575</v>
      </c>
      <c r="T443" s="225">
        <f t="shared" si="96"/>
        <v>294683.00976876036</v>
      </c>
      <c r="U443" s="225">
        <f t="shared" si="96"/>
        <v>55636.036030976764</v>
      </c>
      <c r="V443" s="225">
        <f t="shared" si="96"/>
        <v>1948.6808646180455</v>
      </c>
      <c r="W443" s="225">
        <f t="shared" si="96"/>
        <v>7716.2166791141062</v>
      </c>
      <c r="X443" s="225">
        <f t="shared" si="96"/>
        <v>634370.83401825093</v>
      </c>
      <c r="Y443" s="225">
        <f t="shared" si="92"/>
        <v>14203049.097550884</v>
      </c>
      <c r="Z443" s="221"/>
      <c r="AA443" s="225">
        <f t="shared" si="81"/>
        <v>0</v>
      </c>
      <c r="AB443" s="221"/>
      <c r="AC443" s="223">
        <f t="shared" si="89"/>
        <v>0.59633209586514246</v>
      </c>
      <c r="AD443" s="223">
        <f t="shared" si="89"/>
        <v>0.40366790413485759</v>
      </c>
      <c r="AG443" s="23"/>
      <c r="AH443" s="17"/>
      <c r="AM443" s="16"/>
      <c r="AN443" s="235"/>
    </row>
    <row r="444" spans="1:41" x14ac:dyDescent="0.25">
      <c r="A444" s="236">
        <f t="shared" si="85"/>
        <v>2043</v>
      </c>
      <c r="B444" s="237">
        <f t="shared" si="86"/>
        <v>7</v>
      </c>
      <c r="C444" s="240">
        <f t="shared" si="97"/>
        <v>9550904.9008570015</v>
      </c>
      <c r="D444" s="240">
        <f t="shared" si="97"/>
        <v>6193892.4461642243</v>
      </c>
      <c r="E444" s="240">
        <f t="shared" si="98"/>
        <v>295326.55469058233</v>
      </c>
      <c r="F444" s="240">
        <f t="shared" si="98"/>
        <v>57761.832590244725</v>
      </c>
      <c r="G444" s="240">
        <f t="shared" si="91"/>
        <v>1857.6076504542459</v>
      </c>
      <c r="H444" s="240">
        <f t="shared" si="90"/>
        <v>8106.566231498161</v>
      </c>
      <c r="I444" s="240">
        <v>660721.57494558301</v>
      </c>
      <c r="J444" s="240">
        <f t="shared" si="83"/>
        <v>16768571.483129591</v>
      </c>
      <c r="K444" s="221">
        <f t="shared" si="84"/>
        <v>15744797.347021226</v>
      </c>
      <c r="L444" s="221">
        <v>14997487.787379384</v>
      </c>
      <c r="M444" s="225">
        <f t="shared" si="79"/>
        <v>1771083.6957502067</v>
      </c>
      <c r="N444" s="221">
        <v>16091940.772418832</v>
      </c>
      <c r="O444" s="23"/>
      <c r="P444" s="222">
        <f t="shared" si="94"/>
        <v>2043</v>
      </c>
      <c r="Q444" s="222">
        <f t="shared" si="94"/>
        <v>7</v>
      </c>
      <c r="R444" s="221">
        <f t="shared" si="95"/>
        <v>8476553.064072717</v>
      </c>
      <c r="S444" s="221">
        <f t="shared" si="95"/>
        <v>5497160.5871983021</v>
      </c>
      <c r="T444" s="225">
        <f t="shared" si="96"/>
        <v>295326.55469058233</v>
      </c>
      <c r="U444" s="225">
        <f t="shared" si="96"/>
        <v>57761.832590244725</v>
      </c>
      <c r="V444" s="225">
        <f t="shared" si="96"/>
        <v>1857.6076504542459</v>
      </c>
      <c r="W444" s="225">
        <f t="shared" si="96"/>
        <v>8106.566231498161</v>
      </c>
      <c r="X444" s="225">
        <f t="shared" si="96"/>
        <v>660721.57494558301</v>
      </c>
      <c r="Y444" s="225">
        <f t="shared" si="92"/>
        <v>14997487.787379384</v>
      </c>
      <c r="Z444" s="221"/>
      <c r="AA444" s="225">
        <f t="shared" si="81"/>
        <v>0</v>
      </c>
      <c r="AB444" s="221"/>
      <c r="AC444" s="223">
        <f t="shared" si="89"/>
        <v>0.60660703916039582</v>
      </c>
      <c r="AD444" s="223">
        <f t="shared" si="89"/>
        <v>0.39339296083960412</v>
      </c>
      <c r="AG444" s="23"/>
      <c r="AH444" s="17"/>
      <c r="AM444" s="16"/>
      <c r="AN444" s="235"/>
    </row>
    <row r="445" spans="1:41" x14ac:dyDescent="0.25">
      <c r="A445" s="236">
        <f t="shared" si="85"/>
        <v>2043</v>
      </c>
      <c r="B445" s="237">
        <f t="shared" si="86"/>
        <v>8</v>
      </c>
      <c r="C445" s="240">
        <f t="shared" si="97"/>
        <v>9913361.3244659342</v>
      </c>
      <c r="D445" s="240">
        <f t="shared" si="97"/>
        <v>6309238.7893098565</v>
      </c>
      <c r="E445" s="240">
        <f t="shared" si="98"/>
        <v>295399.59941578005</v>
      </c>
      <c r="F445" s="240">
        <f t="shared" si="98"/>
        <v>67419.189197432977</v>
      </c>
      <c r="G445" s="240">
        <f t="shared" si="91"/>
        <v>1842.1389096324051</v>
      </c>
      <c r="H445" s="240">
        <f t="shared" si="90"/>
        <v>8149.9070281022487</v>
      </c>
      <c r="I445" s="240">
        <v>638320.81449635571</v>
      </c>
      <c r="J445" s="240">
        <f t="shared" si="83"/>
        <v>17233731.76282309</v>
      </c>
      <c r="K445" s="221">
        <f t="shared" si="84"/>
        <v>16222600.11377579</v>
      </c>
      <c r="L445" s="221">
        <v>15177298.29424064</v>
      </c>
      <c r="M445" s="225">
        <f t="shared" si="79"/>
        <v>2056433.4685824495</v>
      </c>
      <c r="N445" s="221">
        <v>16366684.590856427</v>
      </c>
      <c r="O445" s="23"/>
      <c r="P445" s="222">
        <f t="shared" si="94"/>
        <v>2043</v>
      </c>
      <c r="Q445" s="222">
        <f t="shared" si="94"/>
        <v>8</v>
      </c>
      <c r="R445" s="221">
        <f t="shared" si="95"/>
        <v>8656709.007894855</v>
      </c>
      <c r="S445" s="221">
        <f t="shared" si="95"/>
        <v>5509457.6372984853</v>
      </c>
      <c r="T445" s="225">
        <f t="shared" si="96"/>
        <v>295399.59941578005</v>
      </c>
      <c r="U445" s="225">
        <f t="shared" si="96"/>
        <v>67419.189197432977</v>
      </c>
      <c r="V445" s="225">
        <f t="shared" si="96"/>
        <v>1842.1389096324051</v>
      </c>
      <c r="W445" s="225">
        <f t="shared" si="96"/>
        <v>8149.9070281022487</v>
      </c>
      <c r="X445" s="225">
        <f t="shared" si="96"/>
        <v>638320.81449635571</v>
      </c>
      <c r="Y445" s="225">
        <f t="shared" si="92"/>
        <v>15177298.294240642</v>
      </c>
      <c r="Z445" s="221"/>
      <c r="AA445" s="225">
        <f t="shared" si="81"/>
        <v>0</v>
      </c>
      <c r="AB445" s="221"/>
      <c r="AC445" s="223">
        <f t="shared" si="89"/>
        <v>0.61108338089698566</v>
      </c>
      <c r="AD445" s="223">
        <f t="shared" si="89"/>
        <v>0.38891661910301439</v>
      </c>
      <c r="AG445" s="23"/>
      <c r="AH445" s="17"/>
      <c r="AM445" s="16"/>
      <c r="AN445" s="235"/>
    </row>
    <row r="446" spans="1:41" x14ac:dyDescent="0.25">
      <c r="A446" s="236">
        <f t="shared" si="85"/>
        <v>2043</v>
      </c>
      <c r="B446" s="237">
        <f t="shared" si="86"/>
        <v>9</v>
      </c>
      <c r="C446" s="240">
        <f t="shared" si="97"/>
        <v>9636531.1078102682</v>
      </c>
      <c r="D446" s="240">
        <f t="shared" si="97"/>
        <v>6224803.2746741753</v>
      </c>
      <c r="E446" s="240">
        <f t="shared" si="98"/>
        <v>294699.46010020474</v>
      </c>
      <c r="F446" s="240">
        <f t="shared" si="98"/>
        <v>59016.296770121138</v>
      </c>
      <c r="G446" s="240">
        <f t="shared" si="91"/>
        <v>1987.4704647769763</v>
      </c>
      <c r="H446" s="240">
        <f t="shared" si="90"/>
        <v>8087.4724215517244</v>
      </c>
      <c r="I446" s="240">
        <v>675053.75994482532</v>
      </c>
      <c r="J446" s="240">
        <f t="shared" si="83"/>
        <v>16900178.842185926</v>
      </c>
      <c r="K446" s="221">
        <f t="shared" si="84"/>
        <v>15861334.382484443</v>
      </c>
      <c r="L446" s="221">
        <v>14873280.525200058</v>
      </c>
      <c r="M446" s="225">
        <f t="shared" si="79"/>
        <v>2026898.3169858679</v>
      </c>
      <c r="N446" s="221">
        <v>15136869.210955204</v>
      </c>
      <c r="O446" s="23"/>
      <c r="P446" s="222">
        <f t="shared" si="94"/>
        <v>2043</v>
      </c>
      <c r="Q446" s="222">
        <f t="shared" si="94"/>
        <v>9</v>
      </c>
      <c r="R446" s="221">
        <f t="shared" si="95"/>
        <v>8405091.9228718355</v>
      </c>
      <c r="S446" s="221">
        <f t="shared" si="95"/>
        <v>5429344.142626741</v>
      </c>
      <c r="T446" s="225">
        <f t="shared" si="96"/>
        <v>294699.46010020474</v>
      </c>
      <c r="U446" s="225">
        <f t="shared" si="96"/>
        <v>59016.296770121138</v>
      </c>
      <c r="V446" s="225">
        <f t="shared" si="96"/>
        <v>1987.4704647769763</v>
      </c>
      <c r="W446" s="225">
        <f t="shared" si="96"/>
        <v>8087.4724215517244</v>
      </c>
      <c r="X446" s="225">
        <f t="shared" si="96"/>
        <v>675053.75994482532</v>
      </c>
      <c r="Y446" s="225">
        <f t="shared" si="92"/>
        <v>14873280.525200056</v>
      </c>
      <c r="Z446" s="221"/>
      <c r="AA446" s="225">
        <f t="shared" si="81"/>
        <v>0</v>
      </c>
      <c r="AB446" s="221"/>
      <c r="AC446" s="223">
        <f t="shared" si="89"/>
        <v>0.60754857538668494</v>
      </c>
      <c r="AD446" s="223">
        <f t="shared" si="89"/>
        <v>0.39245142461331506</v>
      </c>
      <c r="AG446" s="23"/>
      <c r="AH446" s="17"/>
      <c r="AM446" s="16"/>
      <c r="AN446" s="235"/>
    </row>
    <row r="447" spans="1:41" x14ac:dyDescent="0.25">
      <c r="A447" s="236">
        <f t="shared" si="85"/>
        <v>2043</v>
      </c>
      <c r="B447" s="237">
        <f t="shared" si="86"/>
        <v>10</v>
      </c>
      <c r="C447" s="240">
        <f t="shared" ref="C447:D462" si="99">C435/C423*C435</f>
        <v>8815864.4046786577</v>
      </c>
      <c r="D447" s="240">
        <f t="shared" si="99"/>
        <v>5970542.3897196986</v>
      </c>
      <c r="E447" s="240">
        <f t="shared" ref="E447:F462" si="100">+E435</f>
        <v>293638.48081326066</v>
      </c>
      <c r="F447" s="240">
        <f t="shared" si="100"/>
        <v>54861.131775257832</v>
      </c>
      <c r="G447" s="240">
        <f t="shared" si="91"/>
        <v>1897.4128184429769</v>
      </c>
      <c r="H447" s="240">
        <f t="shared" si="90"/>
        <v>8009.1148946099065</v>
      </c>
      <c r="I447" s="240">
        <v>650245.96153710864</v>
      </c>
      <c r="J447" s="240">
        <f t="shared" si="83"/>
        <v>15795058.896237036</v>
      </c>
      <c r="K447" s="221">
        <f t="shared" si="84"/>
        <v>14786406.794398356</v>
      </c>
      <c r="L447" s="221">
        <v>13794739.27686505</v>
      </c>
      <c r="M447" s="225">
        <f t="shared" si="79"/>
        <v>2000319.619371986</v>
      </c>
      <c r="N447" s="221">
        <v>14249684.101541569</v>
      </c>
      <c r="O447" s="23"/>
      <c r="P447" s="222">
        <f t="shared" si="94"/>
        <v>2043</v>
      </c>
      <c r="Q447" s="222">
        <f t="shared" si="94"/>
        <v>10</v>
      </c>
      <c r="R447" s="221">
        <f t="shared" si="95"/>
        <v>7623245.6180047728</v>
      </c>
      <c r="S447" s="221">
        <f t="shared" si="95"/>
        <v>5162841.5570215974</v>
      </c>
      <c r="T447" s="225">
        <f t="shared" si="96"/>
        <v>293638.48081326066</v>
      </c>
      <c r="U447" s="225">
        <f t="shared" si="96"/>
        <v>54861.131775257832</v>
      </c>
      <c r="V447" s="225">
        <f t="shared" si="96"/>
        <v>1897.4128184429769</v>
      </c>
      <c r="W447" s="225">
        <f t="shared" si="96"/>
        <v>8009.1148946099065</v>
      </c>
      <c r="X447" s="225">
        <f t="shared" si="96"/>
        <v>650245.96153710864</v>
      </c>
      <c r="Y447" s="225">
        <f t="shared" si="92"/>
        <v>13794739.27686505</v>
      </c>
      <c r="Z447" s="221"/>
      <c r="AA447" s="225">
        <f t="shared" si="81"/>
        <v>0</v>
      </c>
      <c r="AB447" s="221"/>
      <c r="AC447" s="223">
        <f t="shared" si="89"/>
        <v>0.59621411254683165</v>
      </c>
      <c r="AD447" s="223">
        <f t="shared" si="89"/>
        <v>0.40378588745316835</v>
      </c>
      <c r="AG447" s="23"/>
      <c r="AH447" s="17"/>
      <c r="AM447" s="16"/>
      <c r="AN447" s="235"/>
    </row>
    <row r="448" spans="1:41" x14ac:dyDescent="0.25">
      <c r="A448" s="236">
        <f t="shared" si="85"/>
        <v>2043</v>
      </c>
      <c r="B448" s="237">
        <f t="shared" si="86"/>
        <v>11</v>
      </c>
      <c r="C448" s="240">
        <f t="shared" si="99"/>
        <v>7541766.6925172927</v>
      </c>
      <c r="D448" s="240">
        <f t="shared" si="99"/>
        <v>5579074.3600685066</v>
      </c>
      <c r="E448" s="240">
        <f t="shared" si="100"/>
        <v>292050.28844520735</v>
      </c>
      <c r="F448" s="240">
        <f t="shared" si="100"/>
        <v>54119.974668964016</v>
      </c>
      <c r="G448" s="240">
        <f t="shared" si="91"/>
        <v>1844.4884661876742</v>
      </c>
      <c r="H448" s="240">
        <f t="shared" si="90"/>
        <v>7267.299342370985</v>
      </c>
      <c r="I448" s="240">
        <v>595602.65887930105</v>
      </c>
      <c r="J448" s="240">
        <f t="shared" si="83"/>
        <v>14071725.762387833</v>
      </c>
      <c r="K448" s="221">
        <f t="shared" si="84"/>
        <v>13120841.052585799</v>
      </c>
      <c r="L448" s="221">
        <v>12175751.382185545</v>
      </c>
      <c r="M448" s="225">
        <f t="shared" si="79"/>
        <v>1895974.3802022878</v>
      </c>
      <c r="N448" s="221">
        <v>12058343.918750864</v>
      </c>
      <c r="O448" s="23"/>
      <c r="P448" s="222">
        <f t="shared" si="94"/>
        <v>2043</v>
      </c>
      <c r="Q448" s="222">
        <f t="shared" si="94"/>
        <v>11</v>
      </c>
      <c r="R448" s="221">
        <f t="shared" si="95"/>
        <v>6451974.0204493888</v>
      </c>
      <c r="S448" s="221">
        <f t="shared" si="95"/>
        <v>4772892.6519341227</v>
      </c>
      <c r="T448" s="225">
        <f t="shared" si="96"/>
        <v>292050.28844520735</v>
      </c>
      <c r="U448" s="225">
        <f t="shared" si="96"/>
        <v>54119.974668964016</v>
      </c>
      <c r="V448" s="225">
        <f t="shared" si="96"/>
        <v>1844.4884661876742</v>
      </c>
      <c r="W448" s="225">
        <f t="shared" si="96"/>
        <v>7267.299342370985</v>
      </c>
      <c r="X448" s="225">
        <f t="shared" si="96"/>
        <v>595602.65887930105</v>
      </c>
      <c r="Y448" s="225">
        <f t="shared" si="92"/>
        <v>12175751.382185545</v>
      </c>
      <c r="Z448" s="221"/>
      <c r="AA448" s="225">
        <f t="shared" si="81"/>
        <v>0</v>
      </c>
      <c r="AB448" s="221"/>
      <c r="AC448" s="223">
        <f t="shared" si="89"/>
        <v>0.57479293151188604</v>
      </c>
      <c r="AD448" s="223">
        <f t="shared" si="89"/>
        <v>0.4252070684881139</v>
      </c>
      <c r="AG448" s="23"/>
      <c r="AH448" s="17"/>
      <c r="AM448" s="16"/>
      <c r="AN448" s="235"/>
    </row>
    <row r="449" spans="1:41" x14ac:dyDescent="0.25">
      <c r="A449" s="236">
        <f t="shared" si="85"/>
        <v>2043</v>
      </c>
      <c r="B449" s="237">
        <f t="shared" si="86"/>
        <v>12</v>
      </c>
      <c r="C449" s="240">
        <f t="shared" si="99"/>
        <v>6929206.8179878509</v>
      </c>
      <c r="D449" s="240">
        <f t="shared" si="99"/>
        <v>5334125.8515666332</v>
      </c>
      <c r="E449" s="240">
        <f t="shared" si="100"/>
        <v>291744.81043751282</v>
      </c>
      <c r="F449" s="240">
        <f t="shared" si="100"/>
        <v>62789.048798308082</v>
      </c>
      <c r="G449" s="240">
        <f t="shared" si="91"/>
        <v>1755.6771189254032</v>
      </c>
      <c r="H449" s="240">
        <f t="shared" si="90"/>
        <v>6923.5833275616142</v>
      </c>
      <c r="I449" s="240">
        <v>534056.02110587107</v>
      </c>
      <c r="J449" s="240">
        <f t="shared" si="83"/>
        <v>13160601.810342662</v>
      </c>
      <c r="K449" s="221">
        <f t="shared" si="84"/>
        <v>12263332.669554483</v>
      </c>
      <c r="L449" s="221">
        <v>12051283.972359408</v>
      </c>
      <c r="M449" s="225">
        <f t="shared" si="79"/>
        <v>1109317.8379832543</v>
      </c>
      <c r="N449" s="221">
        <v>12394153.285643131</v>
      </c>
      <c r="O449" s="23"/>
      <c r="P449" s="222">
        <f t="shared" si="94"/>
        <v>2043</v>
      </c>
      <c r="Q449" s="222">
        <f t="shared" si="94"/>
        <v>12</v>
      </c>
      <c r="R449" s="221">
        <f t="shared" si="95"/>
        <v>6302403.8979828795</v>
      </c>
      <c r="S449" s="221">
        <f t="shared" si="95"/>
        <v>4851610.9335883502</v>
      </c>
      <c r="T449" s="225">
        <f t="shared" si="96"/>
        <v>291744.81043751282</v>
      </c>
      <c r="U449" s="225">
        <f t="shared" si="96"/>
        <v>62789.048798308082</v>
      </c>
      <c r="V449" s="225">
        <f t="shared" si="96"/>
        <v>1755.6771189254032</v>
      </c>
      <c r="W449" s="225">
        <f t="shared" si="96"/>
        <v>6923.5833275616142</v>
      </c>
      <c r="X449" s="225">
        <f t="shared" si="96"/>
        <v>534056.02110587107</v>
      </c>
      <c r="Y449" s="225">
        <f t="shared" si="92"/>
        <v>12051283.972359408</v>
      </c>
      <c r="Z449" s="221"/>
      <c r="AA449" s="225">
        <f t="shared" si="81"/>
        <v>0</v>
      </c>
      <c r="AB449" s="221"/>
      <c r="AC449" s="223">
        <f t="shared" si="89"/>
        <v>0.56503456317307776</v>
      </c>
      <c r="AD449" s="223">
        <f t="shared" si="89"/>
        <v>0.43496543682692235</v>
      </c>
      <c r="AG449" s="23"/>
      <c r="AH449" s="17"/>
      <c r="AI449" s="17"/>
      <c r="AM449" s="16"/>
      <c r="AN449" s="235"/>
      <c r="AO449" s="235"/>
    </row>
    <row r="450" spans="1:41" x14ac:dyDescent="0.25">
      <c r="A450" s="236">
        <f t="shared" si="85"/>
        <v>2044</v>
      </c>
      <c r="B450" s="237">
        <f t="shared" si="86"/>
        <v>1</v>
      </c>
      <c r="C450" s="240">
        <f t="shared" si="99"/>
        <v>7213766.8938383544</v>
      </c>
      <c r="D450" s="240">
        <f t="shared" si="99"/>
        <v>5188554.8658117959</v>
      </c>
      <c r="E450" s="240">
        <f t="shared" si="100"/>
        <v>292452.13329785923</v>
      </c>
      <c r="F450" s="240">
        <f t="shared" si="100"/>
        <v>62039.219081192728</v>
      </c>
      <c r="G450" s="240">
        <f t="shared" si="91"/>
        <v>1587.1884453395676</v>
      </c>
      <c r="H450" s="240">
        <f t="shared" si="90"/>
        <v>7733.1333498313998</v>
      </c>
      <c r="I450" s="240">
        <v>507508.48170943884</v>
      </c>
      <c r="J450" s="240">
        <f t="shared" si="83"/>
        <v>13273641.915533813</v>
      </c>
      <c r="K450" s="221">
        <f t="shared" si="84"/>
        <v>12402321.75965015</v>
      </c>
      <c r="L450" s="221">
        <v>12702718.748763511</v>
      </c>
      <c r="M450" s="225">
        <f t="shared" si="79"/>
        <v>570923.16677030176</v>
      </c>
      <c r="N450" s="221">
        <v>12520712.379312005</v>
      </c>
      <c r="O450" s="23"/>
      <c r="P450" s="222">
        <f t="shared" si="94"/>
        <v>2044</v>
      </c>
      <c r="Q450" s="222">
        <f t="shared" si="94"/>
        <v>1</v>
      </c>
      <c r="R450" s="221">
        <f t="shared" si="95"/>
        <v>6881691.4390011681</v>
      </c>
      <c r="S450" s="221">
        <f t="shared" si="95"/>
        <v>4949707.1538786804</v>
      </c>
      <c r="T450" s="225">
        <f t="shared" si="96"/>
        <v>292452.13329785923</v>
      </c>
      <c r="U450" s="225">
        <f t="shared" si="96"/>
        <v>62039.219081192728</v>
      </c>
      <c r="V450" s="225">
        <f t="shared" si="96"/>
        <v>1587.1884453395676</v>
      </c>
      <c r="W450" s="225">
        <f t="shared" si="96"/>
        <v>7733.1333498313998</v>
      </c>
      <c r="X450" s="225">
        <f t="shared" si="96"/>
        <v>507508.48170943884</v>
      </c>
      <c r="Y450" s="225">
        <f t="shared" si="92"/>
        <v>12702718.748763511</v>
      </c>
      <c r="Z450" s="221"/>
      <c r="AA450" s="225">
        <f t="shared" si="81"/>
        <v>0</v>
      </c>
      <c r="AB450" s="221"/>
      <c r="AC450" s="223">
        <f t="shared" si="89"/>
        <v>0.58164648794290297</v>
      </c>
      <c r="AD450" s="223">
        <f t="shared" si="89"/>
        <v>0.41835351205709703</v>
      </c>
      <c r="AG450" s="23"/>
      <c r="AH450" s="17"/>
      <c r="AM450" s="16"/>
      <c r="AN450" s="235"/>
    </row>
    <row r="451" spans="1:41" x14ac:dyDescent="0.25">
      <c r="A451" s="236">
        <f t="shared" si="85"/>
        <v>2044</v>
      </c>
      <c r="B451" s="237">
        <f t="shared" si="86"/>
        <v>2</v>
      </c>
      <c r="C451" s="240">
        <f t="shared" si="99"/>
        <v>7138749.7208322901</v>
      </c>
      <c r="D451" s="240">
        <f t="shared" si="99"/>
        <v>5177660.5833578566</v>
      </c>
      <c r="E451" s="240">
        <f t="shared" si="100"/>
        <v>291716.45440762513</v>
      </c>
      <c r="F451" s="240">
        <f t="shared" si="100"/>
        <v>57332.560497675266</v>
      </c>
      <c r="G451" s="240">
        <f t="shared" si="91"/>
        <v>1642.5977423472518</v>
      </c>
      <c r="H451" s="240">
        <f t="shared" si="90"/>
        <v>7054.2500326797435</v>
      </c>
      <c r="I451" s="240">
        <v>503626.76532186347</v>
      </c>
      <c r="J451" s="240">
        <f t="shared" si="83"/>
        <v>13177782.932192339</v>
      </c>
      <c r="K451" s="221">
        <f t="shared" si="84"/>
        <v>12316410.304190148</v>
      </c>
      <c r="L451" s="221">
        <v>11601571.455378652</v>
      </c>
      <c r="M451" s="225">
        <f t="shared" si="79"/>
        <v>1576211.476813687</v>
      </c>
      <c r="N451" s="221">
        <v>11634697.499788892</v>
      </c>
      <c r="O451" s="23"/>
      <c r="P451" s="222">
        <f t="shared" si="94"/>
        <v>2044</v>
      </c>
      <c r="Q451" s="222">
        <f t="shared" si="94"/>
        <v>2</v>
      </c>
      <c r="R451" s="221">
        <f t="shared" si="95"/>
        <v>6225157.2890952379</v>
      </c>
      <c r="S451" s="221">
        <f t="shared" si="95"/>
        <v>4515041.5382812219</v>
      </c>
      <c r="T451" s="225">
        <f t="shared" si="96"/>
        <v>291716.45440762513</v>
      </c>
      <c r="U451" s="225">
        <f t="shared" si="96"/>
        <v>57332.560497675266</v>
      </c>
      <c r="V451" s="225">
        <f t="shared" si="96"/>
        <v>1642.5977423472518</v>
      </c>
      <c r="W451" s="225">
        <f t="shared" si="96"/>
        <v>7054.2500326797435</v>
      </c>
      <c r="X451" s="225">
        <f t="shared" si="96"/>
        <v>503626.76532186347</v>
      </c>
      <c r="Y451" s="225">
        <f t="shared" si="92"/>
        <v>11601571.45537865</v>
      </c>
      <c r="Z451" s="221"/>
      <c r="AA451" s="225">
        <f t="shared" si="81"/>
        <v>0</v>
      </c>
      <c r="AB451" s="221"/>
      <c r="AC451" s="223">
        <f t="shared" si="89"/>
        <v>0.57961285346296287</v>
      </c>
      <c r="AD451" s="223">
        <f t="shared" si="89"/>
        <v>0.42038714653703707</v>
      </c>
      <c r="AG451" s="23"/>
      <c r="AH451" s="17"/>
      <c r="AM451" s="16"/>
      <c r="AN451" s="235"/>
    </row>
    <row r="452" spans="1:41" x14ac:dyDescent="0.25">
      <c r="A452" s="236">
        <f t="shared" si="85"/>
        <v>2044</v>
      </c>
      <c r="B452" s="237">
        <f t="shared" si="86"/>
        <v>3</v>
      </c>
      <c r="C452" s="240">
        <f t="shared" si="99"/>
        <v>6989789.8884556312</v>
      </c>
      <c r="D452" s="240">
        <f t="shared" si="99"/>
        <v>5265558.1218085606</v>
      </c>
      <c r="E452" s="240">
        <f t="shared" si="100"/>
        <v>292067.90995997016</v>
      </c>
      <c r="F452" s="240">
        <f t="shared" si="100"/>
        <v>57376.661100610072</v>
      </c>
      <c r="G452" s="240">
        <f t="shared" si="91"/>
        <v>1849.5262467104442</v>
      </c>
      <c r="H452" s="240">
        <f t="shared" si="90"/>
        <v>6640.4333109140434</v>
      </c>
      <c r="I452" s="240">
        <v>486835.36232927581</v>
      </c>
      <c r="J452" s="240">
        <f t="shared" si="83"/>
        <v>13100117.903211672</v>
      </c>
      <c r="K452" s="221">
        <f t="shared" si="84"/>
        <v>12255348.010264192</v>
      </c>
      <c r="L452" s="221">
        <v>11561604.272941232</v>
      </c>
      <c r="M452" s="225">
        <f t="shared" si="79"/>
        <v>1538513.6302704401</v>
      </c>
      <c r="N452" s="221">
        <v>12705856.068874324</v>
      </c>
      <c r="O452" s="23"/>
      <c r="P452" s="222">
        <f t="shared" si="94"/>
        <v>2044</v>
      </c>
      <c r="Q452" s="222">
        <f t="shared" si="94"/>
        <v>3</v>
      </c>
      <c r="R452" s="221">
        <f t="shared" si="95"/>
        <v>6112304.6463304125</v>
      </c>
      <c r="S452" s="221">
        <f t="shared" si="95"/>
        <v>4604529.7336633392</v>
      </c>
      <c r="T452" s="225">
        <f t="shared" si="96"/>
        <v>292067.90995997016</v>
      </c>
      <c r="U452" s="225">
        <f t="shared" si="96"/>
        <v>57376.661100610072</v>
      </c>
      <c r="V452" s="225">
        <f t="shared" si="96"/>
        <v>1849.5262467104442</v>
      </c>
      <c r="W452" s="225">
        <f t="shared" si="96"/>
        <v>6640.4333109140434</v>
      </c>
      <c r="X452" s="225">
        <f t="shared" si="96"/>
        <v>486835.36232927581</v>
      </c>
      <c r="Y452" s="225">
        <f t="shared" si="92"/>
        <v>11561604.272941232</v>
      </c>
      <c r="Z452" s="221"/>
      <c r="AA452" s="225">
        <f t="shared" si="81"/>
        <v>0</v>
      </c>
      <c r="AB452" s="221"/>
      <c r="AC452" s="223">
        <f t="shared" si="89"/>
        <v>0.57034609564750749</v>
      </c>
      <c r="AD452" s="223">
        <f t="shared" si="89"/>
        <v>0.42965390435249251</v>
      </c>
      <c r="AG452" s="23"/>
      <c r="AH452" s="17"/>
      <c r="AM452" s="16"/>
      <c r="AN452" s="235"/>
    </row>
    <row r="453" spans="1:41" x14ac:dyDescent="0.25">
      <c r="A453" s="236">
        <f t="shared" si="85"/>
        <v>2044</v>
      </c>
      <c r="B453" s="237">
        <f t="shared" si="86"/>
        <v>4</v>
      </c>
      <c r="C453" s="240">
        <f t="shared" si="99"/>
        <v>7205759.0034936983</v>
      </c>
      <c r="D453" s="240">
        <f t="shared" si="99"/>
        <v>5436648.81244615</v>
      </c>
      <c r="E453" s="240">
        <f t="shared" si="100"/>
        <v>292646.51217352098</v>
      </c>
      <c r="F453" s="240">
        <f t="shared" si="100"/>
        <v>60092.65846332306</v>
      </c>
      <c r="G453" s="240">
        <f t="shared" si="91"/>
        <v>1835.0003201708246</v>
      </c>
      <c r="H453" s="240">
        <f t="shared" si="90"/>
        <v>7712.3665734186798</v>
      </c>
      <c r="I453" s="240">
        <v>574473.46297701262</v>
      </c>
      <c r="J453" s="240">
        <f t="shared" si="83"/>
        <v>13579167.816447293</v>
      </c>
      <c r="K453" s="221">
        <f t="shared" si="84"/>
        <v>12642407.815939847</v>
      </c>
      <c r="L453" s="221">
        <v>11813449.622154344</v>
      </c>
      <c r="M453" s="225">
        <f t="shared" si="79"/>
        <v>1765718.1942929495</v>
      </c>
      <c r="N453" s="221">
        <v>13065550.716186021</v>
      </c>
      <c r="O453" s="23"/>
      <c r="P453" s="222">
        <f t="shared" si="94"/>
        <v>2044</v>
      </c>
      <c r="Q453" s="222">
        <f t="shared" si="94"/>
        <v>4</v>
      </c>
      <c r="R453" s="221">
        <f t="shared" si="95"/>
        <v>6199357.3779966021</v>
      </c>
      <c r="S453" s="221">
        <f t="shared" si="95"/>
        <v>4677332.2436502967</v>
      </c>
      <c r="T453" s="225">
        <f t="shared" si="96"/>
        <v>292646.51217352098</v>
      </c>
      <c r="U453" s="225">
        <f t="shared" si="96"/>
        <v>60092.65846332306</v>
      </c>
      <c r="V453" s="225">
        <f t="shared" si="96"/>
        <v>1835.0003201708246</v>
      </c>
      <c r="W453" s="225">
        <f t="shared" si="96"/>
        <v>7712.3665734186798</v>
      </c>
      <c r="X453" s="225">
        <f t="shared" si="96"/>
        <v>574473.46297701262</v>
      </c>
      <c r="Y453" s="225">
        <f t="shared" si="92"/>
        <v>11813449.622154346</v>
      </c>
      <c r="Z453" s="221"/>
      <c r="AA453" s="225">
        <f t="shared" si="81"/>
        <v>0</v>
      </c>
      <c r="AB453" s="221"/>
      <c r="AC453" s="223">
        <f t="shared" si="89"/>
        <v>0.56996729645190736</v>
      </c>
      <c r="AD453" s="223">
        <f t="shared" si="89"/>
        <v>0.43003270354809264</v>
      </c>
      <c r="AG453" s="23"/>
      <c r="AH453" s="17"/>
      <c r="AM453" s="16"/>
      <c r="AN453" s="235"/>
    </row>
    <row r="454" spans="1:41" x14ac:dyDescent="0.25">
      <c r="A454" s="236">
        <f t="shared" si="85"/>
        <v>2044</v>
      </c>
      <c r="B454" s="237">
        <f t="shared" si="86"/>
        <v>5</v>
      </c>
      <c r="C454" s="240">
        <f t="shared" si="99"/>
        <v>7938831.8094247831</v>
      </c>
      <c r="D454" s="240">
        <f t="shared" si="99"/>
        <v>5718799.2068052087</v>
      </c>
      <c r="E454" s="240">
        <f t="shared" si="100"/>
        <v>293794.38283318008</v>
      </c>
      <c r="F454" s="240">
        <f t="shared" si="100"/>
        <v>59697.711372159421</v>
      </c>
      <c r="G454" s="240">
        <f t="shared" si="91"/>
        <v>2072.0683224857967</v>
      </c>
      <c r="H454" s="240">
        <f t="shared" si="90"/>
        <v>7829.8500981748139</v>
      </c>
      <c r="I454" s="240">
        <v>624573.30569239007</v>
      </c>
      <c r="J454" s="240">
        <f t="shared" si="83"/>
        <v>14645598.33454838</v>
      </c>
      <c r="K454" s="221">
        <f t="shared" si="84"/>
        <v>13657631.016229991</v>
      </c>
      <c r="L454" s="221">
        <v>13243272.437033165</v>
      </c>
      <c r="M454" s="225">
        <f t="shared" si="79"/>
        <v>1402325.897515215</v>
      </c>
      <c r="N454" s="221">
        <v>14729694.711553743</v>
      </c>
      <c r="O454" s="23"/>
      <c r="P454" s="222">
        <f t="shared" si="94"/>
        <v>2044</v>
      </c>
      <c r="Q454" s="222">
        <f t="shared" si="94"/>
        <v>5</v>
      </c>
      <c r="R454" s="221">
        <f t="shared" si="95"/>
        <v>7123695.6098053697</v>
      </c>
      <c r="S454" s="221">
        <f t="shared" si="95"/>
        <v>5131609.5089094071</v>
      </c>
      <c r="T454" s="225">
        <f t="shared" si="96"/>
        <v>293794.38283318008</v>
      </c>
      <c r="U454" s="225">
        <f t="shared" si="96"/>
        <v>59697.711372159421</v>
      </c>
      <c r="V454" s="225">
        <f t="shared" si="96"/>
        <v>2072.0683224857967</v>
      </c>
      <c r="W454" s="225">
        <f t="shared" si="96"/>
        <v>7829.8500981748139</v>
      </c>
      <c r="X454" s="225">
        <f t="shared" si="96"/>
        <v>624573.30569239007</v>
      </c>
      <c r="Y454" s="225">
        <f t="shared" si="92"/>
        <v>13243272.437033165</v>
      </c>
      <c r="Z454" s="221"/>
      <c r="AA454" s="225">
        <f t="shared" si="81"/>
        <v>0</v>
      </c>
      <c r="AB454" s="221"/>
      <c r="AC454" s="223">
        <f t="shared" si="89"/>
        <v>0.58127443917548394</v>
      </c>
      <c r="AD454" s="223">
        <f t="shared" si="89"/>
        <v>0.41872556082451612</v>
      </c>
      <c r="AG454" s="23"/>
      <c r="AH454" s="17"/>
      <c r="AM454" s="16"/>
      <c r="AN454" s="235"/>
    </row>
    <row r="455" spans="1:41" x14ac:dyDescent="0.25">
      <c r="A455" s="236">
        <f t="shared" si="85"/>
        <v>2044</v>
      </c>
      <c r="B455" s="237">
        <f t="shared" si="86"/>
        <v>6</v>
      </c>
      <c r="C455" s="240">
        <f t="shared" si="99"/>
        <v>8947113.8996939715</v>
      </c>
      <c r="D455" s="240">
        <f t="shared" si="99"/>
        <v>6036119.7948820852</v>
      </c>
      <c r="E455" s="240">
        <f t="shared" si="100"/>
        <v>294683.00976876036</v>
      </c>
      <c r="F455" s="240">
        <f t="shared" si="100"/>
        <v>55636.036030976764</v>
      </c>
      <c r="G455" s="240">
        <f t="shared" si="91"/>
        <v>1946.1297789222822</v>
      </c>
      <c r="H455" s="240">
        <f t="shared" si="90"/>
        <v>7716.2166828483387</v>
      </c>
      <c r="I455" s="240">
        <v>643615.57973240048</v>
      </c>
      <c r="J455" s="240">
        <f t="shared" si="83"/>
        <v>15986830.666569963</v>
      </c>
      <c r="K455" s="221">
        <f t="shared" si="84"/>
        <v>14983233.694576057</v>
      </c>
      <c r="L455" s="221">
        <v>14375032.206929095</v>
      </c>
      <c r="M455" s="225">
        <f t="shared" si="79"/>
        <v>1611798.459640868</v>
      </c>
      <c r="N455" s="221">
        <v>15365902.480898479</v>
      </c>
      <c r="O455" s="23"/>
      <c r="P455" s="222">
        <f t="shared" si="94"/>
        <v>2044</v>
      </c>
      <c r="Q455" s="222">
        <f t="shared" si="94"/>
        <v>6</v>
      </c>
      <c r="R455" s="221">
        <f t="shared" si="95"/>
        <v>7984641.7994971666</v>
      </c>
      <c r="S455" s="221">
        <f t="shared" si="95"/>
        <v>5386793.435438022</v>
      </c>
      <c r="T455" s="225">
        <f t="shared" si="96"/>
        <v>294683.00976876036</v>
      </c>
      <c r="U455" s="225">
        <f t="shared" si="96"/>
        <v>55636.036030976764</v>
      </c>
      <c r="V455" s="225">
        <f t="shared" si="96"/>
        <v>1946.1297789222822</v>
      </c>
      <c r="W455" s="225">
        <f t="shared" si="96"/>
        <v>7716.2166828483387</v>
      </c>
      <c r="X455" s="225">
        <f t="shared" si="96"/>
        <v>643615.57973240048</v>
      </c>
      <c r="Y455" s="225">
        <f t="shared" si="92"/>
        <v>14375032.206929095</v>
      </c>
      <c r="Z455" s="221"/>
      <c r="AA455" s="225">
        <f t="shared" si="81"/>
        <v>0</v>
      </c>
      <c r="AB455" s="221"/>
      <c r="AC455" s="223">
        <f t="shared" si="89"/>
        <v>0.5971417173405521</v>
      </c>
      <c r="AD455" s="223">
        <f t="shared" si="89"/>
        <v>0.4028582826594479</v>
      </c>
      <c r="AG455" s="23"/>
      <c r="AH455" s="17"/>
      <c r="AM455" s="16"/>
      <c r="AN455" s="235"/>
    </row>
    <row r="456" spans="1:41" x14ac:dyDescent="0.25">
      <c r="A456" s="236">
        <f t="shared" si="85"/>
        <v>2044</v>
      </c>
      <c r="B456" s="237">
        <f t="shared" si="86"/>
        <v>7</v>
      </c>
      <c r="C456" s="240">
        <f t="shared" si="99"/>
        <v>9704974.537398506</v>
      </c>
      <c r="D456" s="240">
        <f t="shared" si="99"/>
        <v>6273808.3098567398</v>
      </c>
      <c r="E456" s="240">
        <f t="shared" si="100"/>
        <v>295326.55469058233</v>
      </c>
      <c r="F456" s="240">
        <f t="shared" si="100"/>
        <v>57761.832590244725</v>
      </c>
      <c r="G456" s="240">
        <f t="shared" si="91"/>
        <v>1855.3944548670606</v>
      </c>
      <c r="H456" s="240">
        <f t="shared" si="90"/>
        <v>8106.5662394091487</v>
      </c>
      <c r="I456" s="240">
        <v>670337.66568046506</v>
      </c>
      <c r="J456" s="240">
        <f t="shared" si="83"/>
        <v>17012170.860910814</v>
      </c>
      <c r="K456" s="221">
        <f t="shared" si="84"/>
        <v>15978782.847255245</v>
      </c>
      <c r="L456" s="221">
        <v>15178859.095820479</v>
      </c>
      <c r="M456" s="225">
        <f t="shared" si="79"/>
        <v>1833311.7650903352</v>
      </c>
      <c r="N456" s="221">
        <v>16286426.40189762</v>
      </c>
      <c r="O456" s="23"/>
      <c r="P456" s="222">
        <f t="shared" si="94"/>
        <v>2044</v>
      </c>
      <c r="Q456" s="222">
        <f t="shared" si="94"/>
        <v>7</v>
      </c>
      <c r="R456" s="221">
        <f t="shared" si="95"/>
        <v>8591482.7170643266</v>
      </c>
      <c r="S456" s="221">
        <f t="shared" si="95"/>
        <v>5553988.3651005849</v>
      </c>
      <c r="T456" s="225">
        <f t="shared" si="96"/>
        <v>295326.55469058233</v>
      </c>
      <c r="U456" s="225">
        <f t="shared" si="96"/>
        <v>57761.832590244725</v>
      </c>
      <c r="V456" s="225">
        <f t="shared" si="96"/>
        <v>1855.3944548670606</v>
      </c>
      <c r="W456" s="225">
        <f t="shared" si="96"/>
        <v>8106.5662394091487</v>
      </c>
      <c r="X456" s="225">
        <f t="shared" si="96"/>
        <v>670337.66568046506</v>
      </c>
      <c r="Y456" s="225">
        <f t="shared" si="92"/>
        <v>15178859.095820479</v>
      </c>
      <c r="Z456" s="221"/>
      <c r="AA456" s="225">
        <f t="shared" si="81"/>
        <v>0</v>
      </c>
      <c r="AB456" s="221"/>
      <c r="AC456" s="223">
        <f t="shared" si="89"/>
        <v>0.6073663200864875</v>
      </c>
      <c r="AD456" s="223">
        <f t="shared" si="89"/>
        <v>0.3926336799135125</v>
      </c>
      <c r="AG456" s="23"/>
      <c r="AH456" s="17"/>
      <c r="AM456" s="16"/>
      <c r="AN456" s="235"/>
    </row>
    <row r="457" spans="1:41" x14ac:dyDescent="0.25">
      <c r="A457" s="236">
        <f t="shared" si="85"/>
        <v>2044</v>
      </c>
      <c r="B457" s="237">
        <f t="shared" si="86"/>
        <v>8</v>
      </c>
      <c r="C457" s="240">
        <f t="shared" si="99"/>
        <v>10070315.746946523</v>
      </c>
      <c r="D457" s="240">
        <f t="shared" si="99"/>
        <v>6389054.0112455124</v>
      </c>
      <c r="E457" s="240">
        <f t="shared" si="100"/>
        <v>295399.59941578005</v>
      </c>
      <c r="F457" s="240">
        <f t="shared" si="100"/>
        <v>67419.189197432977</v>
      </c>
      <c r="G457" s="240">
        <f t="shared" si="91"/>
        <v>1839.9108152598271</v>
      </c>
      <c r="H457" s="240">
        <f t="shared" si="90"/>
        <v>8149.9070211483067</v>
      </c>
      <c r="I457" s="240">
        <v>647573.32534644718</v>
      </c>
      <c r="J457" s="240">
        <f t="shared" si="83"/>
        <v>17479751.689988106</v>
      </c>
      <c r="K457" s="221">
        <f t="shared" si="84"/>
        <v>16459369.758192036</v>
      </c>
      <c r="L457" s="221">
        <v>15360716.731763687</v>
      </c>
      <c r="M457" s="225">
        <f t="shared" si="79"/>
        <v>2119034.9582244195</v>
      </c>
      <c r="N457" s="221">
        <v>16564464.459708204</v>
      </c>
      <c r="O457" s="23"/>
      <c r="P457" s="222">
        <f t="shared" si="94"/>
        <v>2044</v>
      </c>
      <c r="Q457" s="222">
        <f t="shared" si="94"/>
        <v>8</v>
      </c>
      <c r="R457" s="221">
        <f t="shared" si="95"/>
        <v>8773829.2215425558</v>
      </c>
      <c r="S457" s="221">
        <f t="shared" si="95"/>
        <v>5566505.578425061</v>
      </c>
      <c r="T457" s="225">
        <f t="shared" si="96"/>
        <v>295399.59941578005</v>
      </c>
      <c r="U457" s="225">
        <f t="shared" si="96"/>
        <v>67419.189197432977</v>
      </c>
      <c r="V457" s="225">
        <f t="shared" si="96"/>
        <v>1839.9108152598271</v>
      </c>
      <c r="W457" s="225">
        <f t="shared" si="96"/>
        <v>8149.9070211483067</v>
      </c>
      <c r="X457" s="225">
        <f t="shared" si="96"/>
        <v>647573.32534644718</v>
      </c>
      <c r="Y457" s="225">
        <f t="shared" si="92"/>
        <v>15360716.731763683</v>
      </c>
      <c r="Z457" s="221"/>
      <c r="AA457" s="225">
        <f t="shared" si="81"/>
        <v>0</v>
      </c>
      <c r="AB457" s="221"/>
      <c r="AC457" s="223">
        <f t="shared" si="89"/>
        <v>0.61182875741243981</v>
      </c>
      <c r="AD457" s="223">
        <f t="shared" si="89"/>
        <v>0.38817124258756014</v>
      </c>
      <c r="AG457" s="23"/>
      <c r="AH457" s="17"/>
      <c r="AM457" s="16"/>
      <c r="AN457" s="235"/>
    </row>
    <row r="458" spans="1:41" x14ac:dyDescent="0.25">
      <c r="A458" s="236">
        <f t="shared" si="85"/>
        <v>2044</v>
      </c>
      <c r="B458" s="237">
        <f t="shared" si="86"/>
        <v>9</v>
      </c>
      <c r="C458" s="240">
        <f t="shared" si="99"/>
        <v>9789587.3751694858</v>
      </c>
      <c r="D458" s="240">
        <f t="shared" si="99"/>
        <v>6303288.1154387314</v>
      </c>
      <c r="E458" s="240">
        <f t="shared" si="100"/>
        <v>294699.46010020474</v>
      </c>
      <c r="F458" s="240">
        <f t="shared" si="100"/>
        <v>59016.296770121138</v>
      </c>
      <c r="G458" s="240">
        <f t="shared" si="91"/>
        <v>1984.6545948967423</v>
      </c>
      <c r="H458" s="240">
        <f t="shared" si="90"/>
        <v>8087.472417248011</v>
      </c>
      <c r="I458" s="240">
        <v>684860.02037259948</v>
      </c>
      <c r="J458" s="240">
        <f t="shared" si="83"/>
        <v>17141523.394863289</v>
      </c>
      <c r="K458" s="221">
        <f t="shared" si="84"/>
        <v>16092875.490608217</v>
      </c>
      <c r="L458" s="221">
        <v>15052969.793630818</v>
      </c>
      <c r="M458" s="225">
        <f t="shared" si="79"/>
        <v>2088553.6012324709</v>
      </c>
      <c r="N458" s="221">
        <v>15319697.280732315</v>
      </c>
      <c r="O458" s="23"/>
      <c r="P458" s="222">
        <f t="shared" si="94"/>
        <v>2044</v>
      </c>
      <c r="Q458" s="222">
        <f t="shared" si="94"/>
        <v>9</v>
      </c>
      <c r="R458" s="221">
        <f t="shared" si="95"/>
        <v>8519082.42539078</v>
      </c>
      <c r="S458" s="221">
        <f t="shared" si="95"/>
        <v>5485239.4639849663</v>
      </c>
      <c r="T458" s="225">
        <f t="shared" si="96"/>
        <v>294699.46010020474</v>
      </c>
      <c r="U458" s="225">
        <f t="shared" si="96"/>
        <v>59016.296770121138</v>
      </c>
      <c r="V458" s="225">
        <f t="shared" si="96"/>
        <v>1984.6545948967423</v>
      </c>
      <c r="W458" s="225">
        <f t="shared" si="96"/>
        <v>8087.472417248011</v>
      </c>
      <c r="X458" s="225">
        <f t="shared" si="96"/>
        <v>684860.02037259948</v>
      </c>
      <c r="Y458" s="225">
        <f t="shared" si="92"/>
        <v>15052969.793630818</v>
      </c>
      <c r="Z458" s="221"/>
      <c r="AA458" s="225">
        <f t="shared" si="81"/>
        <v>0</v>
      </c>
      <c r="AB458" s="221"/>
      <c r="AC458" s="223">
        <f t="shared" si="89"/>
        <v>0.60831809584823282</v>
      </c>
      <c r="AD458" s="223">
        <f t="shared" si="89"/>
        <v>0.39168190415176718</v>
      </c>
      <c r="AG458" s="23"/>
      <c r="AH458" s="17"/>
      <c r="AM458" s="16"/>
      <c r="AN458" s="235"/>
    </row>
    <row r="459" spans="1:41" x14ac:dyDescent="0.25">
      <c r="A459" s="236">
        <f t="shared" si="85"/>
        <v>2044</v>
      </c>
      <c r="B459" s="237">
        <f t="shared" si="86"/>
        <v>10</v>
      </c>
      <c r="C459" s="240">
        <f t="shared" si="99"/>
        <v>8959651.9811361562</v>
      </c>
      <c r="D459" s="240">
        <f t="shared" si="99"/>
        <v>6046990.5031978572</v>
      </c>
      <c r="E459" s="240">
        <f t="shared" si="100"/>
        <v>293638.48081326066</v>
      </c>
      <c r="F459" s="240">
        <f t="shared" si="100"/>
        <v>54861.131775257832</v>
      </c>
      <c r="G459" s="240">
        <f t="shared" si="91"/>
        <v>1894.5197482074943</v>
      </c>
      <c r="H459" s="240">
        <f t="shared" si="90"/>
        <v>8009.1148937621092</v>
      </c>
      <c r="I459" s="240">
        <v>659727.77614487882</v>
      </c>
      <c r="J459" s="240">
        <f t="shared" si="83"/>
        <v>16024773.507709382</v>
      </c>
      <c r="K459" s="221">
        <f t="shared" si="84"/>
        <v>15006642.484334014</v>
      </c>
      <c r="L459" s="221">
        <v>13961254.033993073</v>
      </c>
      <c r="M459" s="225">
        <f t="shared" si="79"/>
        <v>2063519.4737163093</v>
      </c>
      <c r="N459" s="221">
        <v>14421579.75363831</v>
      </c>
      <c r="O459" s="23"/>
      <c r="P459" s="222">
        <f t="shared" si="94"/>
        <v>2044</v>
      </c>
      <c r="Q459" s="222">
        <f t="shared" si="94"/>
        <v>10</v>
      </c>
      <c r="R459" s="221">
        <f t="shared" si="95"/>
        <v>7727636.4679994825</v>
      </c>
      <c r="S459" s="221">
        <f t="shared" si="95"/>
        <v>5215486.5426182207</v>
      </c>
      <c r="T459" s="225">
        <f t="shared" si="96"/>
        <v>293638.48081326066</v>
      </c>
      <c r="U459" s="225">
        <f t="shared" si="96"/>
        <v>54861.131775257832</v>
      </c>
      <c r="V459" s="225">
        <f t="shared" si="96"/>
        <v>1894.5197482074943</v>
      </c>
      <c r="W459" s="225">
        <f t="shared" si="96"/>
        <v>8009.1148937621092</v>
      </c>
      <c r="X459" s="225">
        <f t="shared" si="96"/>
        <v>659727.77614487882</v>
      </c>
      <c r="Y459" s="225">
        <f t="shared" si="92"/>
        <v>13961254.033993071</v>
      </c>
      <c r="Z459" s="221"/>
      <c r="AA459" s="225">
        <f t="shared" si="81"/>
        <v>0</v>
      </c>
      <c r="AB459" s="221"/>
      <c r="AC459" s="223">
        <f t="shared" si="89"/>
        <v>0.59704574094368323</v>
      </c>
      <c r="AD459" s="223">
        <f t="shared" si="89"/>
        <v>0.40295425905631677</v>
      </c>
      <c r="AG459" s="23"/>
      <c r="AH459" s="17"/>
      <c r="AM459" s="16"/>
      <c r="AN459" s="235"/>
    </row>
    <row r="460" spans="1:41" x14ac:dyDescent="0.25">
      <c r="A460" s="236">
        <f t="shared" si="85"/>
        <v>2044</v>
      </c>
      <c r="B460" s="237">
        <f t="shared" si="86"/>
        <v>11</v>
      </c>
      <c r="C460" s="240">
        <f t="shared" si="99"/>
        <v>7672125.9498507148</v>
      </c>
      <c r="D460" s="240">
        <f t="shared" si="99"/>
        <v>5653089.8109176438</v>
      </c>
      <c r="E460" s="240">
        <f t="shared" si="100"/>
        <v>292050.28844520735</v>
      </c>
      <c r="F460" s="240">
        <f t="shared" si="100"/>
        <v>54119.974668964016</v>
      </c>
      <c r="G460" s="240">
        <f t="shared" si="91"/>
        <v>1841.1617269429139</v>
      </c>
      <c r="H460" s="240">
        <f t="shared" si="90"/>
        <v>7267.2993450822805</v>
      </c>
      <c r="I460" s="240">
        <v>604285.31930132292</v>
      </c>
      <c r="J460" s="240">
        <f t="shared" si="83"/>
        <v>14284779.804255877</v>
      </c>
      <c r="K460" s="221">
        <f t="shared" si="84"/>
        <v>13325215.760768358</v>
      </c>
      <c r="L460" s="221">
        <v>12322566.08042671</v>
      </c>
      <c r="M460" s="225">
        <f t="shared" si="79"/>
        <v>1962213.723829167</v>
      </c>
      <c r="N460" s="221">
        <v>12203664.107601393</v>
      </c>
      <c r="O460" s="23"/>
      <c r="P460" s="222">
        <f t="shared" si="94"/>
        <v>2044</v>
      </c>
      <c r="Q460" s="222">
        <f t="shared" si="94"/>
        <v>11</v>
      </c>
      <c r="R460" s="221">
        <f t="shared" si="95"/>
        <v>6542361.8169452306</v>
      </c>
      <c r="S460" s="221">
        <f t="shared" si="95"/>
        <v>4820640.219993961</v>
      </c>
      <c r="T460" s="225">
        <f t="shared" si="96"/>
        <v>292050.28844520735</v>
      </c>
      <c r="U460" s="225">
        <f t="shared" si="96"/>
        <v>54119.974668964016</v>
      </c>
      <c r="V460" s="225">
        <f t="shared" si="96"/>
        <v>1841.1617269429139</v>
      </c>
      <c r="W460" s="225">
        <f t="shared" si="96"/>
        <v>7267.2993450822805</v>
      </c>
      <c r="X460" s="225">
        <f t="shared" si="96"/>
        <v>604285.31930132292</v>
      </c>
      <c r="Y460" s="225">
        <f t="shared" si="92"/>
        <v>12322566.080426712</v>
      </c>
      <c r="Z460" s="221"/>
      <c r="AA460" s="225">
        <f t="shared" si="81"/>
        <v>0</v>
      </c>
      <c r="AB460" s="221"/>
      <c r="AC460" s="223">
        <f t="shared" si="89"/>
        <v>0.57575997924466815</v>
      </c>
      <c r="AD460" s="223">
        <f t="shared" si="89"/>
        <v>0.4242400207553319</v>
      </c>
      <c r="AG460" s="23"/>
      <c r="AH460" s="17"/>
      <c r="AM460" s="16"/>
      <c r="AN460" s="235"/>
    </row>
    <row r="461" spans="1:41" x14ac:dyDescent="0.25">
      <c r="A461" s="236">
        <f t="shared" si="85"/>
        <v>2044</v>
      </c>
      <c r="B461" s="237">
        <f t="shared" si="86"/>
        <v>12</v>
      </c>
      <c r="C461" s="240">
        <f t="shared" si="99"/>
        <v>7053760.0782815162</v>
      </c>
      <c r="D461" s="240">
        <f t="shared" si="99"/>
        <v>5406637.9865522636</v>
      </c>
      <c r="E461" s="240">
        <f t="shared" si="100"/>
        <v>291744.81043751282</v>
      </c>
      <c r="F461" s="240">
        <f t="shared" si="100"/>
        <v>62789.048798308082</v>
      </c>
      <c r="G461" s="240">
        <f t="shared" si="91"/>
        <v>1752.7641772055852</v>
      </c>
      <c r="H461" s="240">
        <f t="shared" si="90"/>
        <v>6923.5833258300991</v>
      </c>
      <c r="I461" s="240">
        <v>541859.98378052306</v>
      </c>
      <c r="J461" s="240">
        <f t="shared" si="83"/>
        <v>13365468.255353158</v>
      </c>
      <c r="K461" s="221">
        <f t="shared" si="84"/>
        <v>12460398.064833779</v>
      </c>
      <c r="L461" s="221">
        <v>12196419.315571237</v>
      </c>
      <c r="M461" s="225">
        <f t="shared" si="79"/>
        <v>1169048.939781921</v>
      </c>
      <c r="N461" s="221">
        <v>12543310.561997369</v>
      </c>
      <c r="O461" s="23"/>
      <c r="P461" s="222">
        <f t="shared" si="94"/>
        <v>2044</v>
      </c>
      <c r="Q461" s="222">
        <f t="shared" si="94"/>
        <v>12</v>
      </c>
      <c r="R461" s="221">
        <f t="shared" si="95"/>
        <v>6391968.1597501356</v>
      </c>
      <c r="S461" s="221">
        <f t="shared" si="95"/>
        <v>4899380.9653017232</v>
      </c>
      <c r="T461" s="225">
        <f t="shared" si="96"/>
        <v>291744.81043751282</v>
      </c>
      <c r="U461" s="225">
        <f t="shared" si="96"/>
        <v>62789.048798308082</v>
      </c>
      <c r="V461" s="225">
        <f t="shared" si="96"/>
        <v>1752.7641772055852</v>
      </c>
      <c r="W461" s="225">
        <f t="shared" si="96"/>
        <v>6923.5833258300991</v>
      </c>
      <c r="X461" s="225">
        <f t="shared" si="96"/>
        <v>541859.98378052306</v>
      </c>
      <c r="Y461" s="225">
        <f t="shared" si="92"/>
        <v>12196419.315571239</v>
      </c>
      <c r="Z461" s="221"/>
      <c r="AA461" s="225">
        <f t="shared" si="81"/>
        <v>0</v>
      </c>
      <c r="AB461" s="221"/>
      <c r="AC461" s="223">
        <f t="shared" si="89"/>
        <v>0.56609428058232847</v>
      </c>
      <c r="AD461" s="223">
        <f t="shared" si="89"/>
        <v>0.43390571941767159</v>
      </c>
      <c r="AG461" s="23"/>
      <c r="AH461" s="17"/>
      <c r="AI461" s="17"/>
      <c r="AM461" s="16"/>
      <c r="AN461" s="235"/>
      <c r="AO461" s="235"/>
    </row>
    <row r="462" spans="1:41" x14ac:dyDescent="0.25">
      <c r="A462" s="236">
        <f t="shared" si="85"/>
        <v>2045</v>
      </c>
      <c r="B462" s="237">
        <f t="shared" si="86"/>
        <v>1</v>
      </c>
      <c r="C462" s="240">
        <f t="shared" si="99"/>
        <v>7340304.1652470268</v>
      </c>
      <c r="D462" s="240">
        <f t="shared" si="99"/>
        <v>5258907.6158180097</v>
      </c>
      <c r="E462" s="240">
        <f t="shared" si="100"/>
        <v>292452.13329785923</v>
      </c>
      <c r="F462" s="240">
        <f t="shared" si="100"/>
        <v>62039.219081192728</v>
      </c>
      <c r="G462" s="240">
        <f t="shared" si="91"/>
        <v>1584.51549758948</v>
      </c>
      <c r="H462" s="240">
        <f t="shared" si="90"/>
        <v>7733.1333536386464</v>
      </c>
      <c r="I462" s="240">
        <v>514907.64634733368</v>
      </c>
      <c r="J462" s="240">
        <f t="shared" si="83"/>
        <v>13477928.428642649</v>
      </c>
      <c r="K462" s="221">
        <f t="shared" si="84"/>
        <v>12599211.781065036</v>
      </c>
      <c r="L462" s="221">
        <v>12855583.428050486</v>
      </c>
      <c r="M462" s="225">
        <f t="shared" si="79"/>
        <v>622345.00059216283</v>
      </c>
      <c r="N462" s="221">
        <v>12671381.62487947</v>
      </c>
      <c r="O462" s="23"/>
      <c r="P462" s="222">
        <f t="shared" si="94"/>
        <v>2045</v>
      </c>
      <c r="Q462" s="222">
        <f t="shared" si="94"/>
        <v>1</v>
      </c>
      <c r="R462" s="221">
        <f t="shared" si="95"/>
        <v>6977725.8008661121</v>
      </c>
      <c r="S462" s="221">
        <f t="shared" si="95"/>
        <v>4999140.9796067616</v>
      </c>
      <c r="T462" s="225">
        <f t="shared" si="96"/>
        <v>292452.13329785923</v>
      </c>
      <c r="U462" s="225">
        <f t="shared" si="96"/>
        <v>62039.219081192728</v>
      </c>
      <c r="V462" s="225">
        <f t="shared" si="96"/>
        <v>1584.51549758948</v>
      </c>
      <c r="W462" s="225">
        <f t="shared" si="96"/>
        <v>7733.1333536386464</v>
      </c>
      <c r="X462" s="225">
        <f t="shared" si="96"/>
        <v>514907.64634733368</v>
      </c>
      <c r="Y462" s="225">
        <f t="shared" si="92"/>
        <v>12855583.428050488</v>
      </c>
      <c r="Z462" s="221"/>
      <c r="AA462" s="225">
        <f t="shared" si="81"/>
        <v>0</v>
      </c>
      <c r="AB462" s="221"/>
      <c r="AC462" s="223">
        <f t="shared" si="89"/>
        <v>0.58260026839762646</v>
      </c>
      <c r="AD462" s="223">
        <f t="shared" si="89"/>
        <v>0.41739973160237365</v>
      </c>
      <c r="AG462" s="23"/>
      <c r="AH462" s="17"/>
      <c r="AM462" s="16"/>
      <c r="AN462" s="235"/>
    </row>
    <row r="463" spans="1:41" x14ac:dyDescent="0.25">
      <c r="A463" s="236">
        <f t="shared" si="85"/>
        <v>2045</v>
      </c>
      <c r="B463" s="237">
        <f t="shared" si="86"/>
        <v>2</v>
      </c>
      <c r="C463" s="240">
        <f t="shared" ref="C463:D478" si="101">C451/C439*C451</f>
        <v>7265793.2283453289</v>
      </c>
      <c r="D463" s="240">
        <f t="shared" si="101"/>
        <v>5249115.2539217863</v>
      </c>
      <c r="E463" s="240">
        <f t="shared" ref="E463:F478" si="102">+E451</f>
        <v>291716.45440762513</v>
      </c>
      <c r="F463" s="240">
        <f t="shared" si="102"/>
        <v>57332.560497675266</v>
      </c>
      <c r="G463" s="240">
        <f t="shared" si="91"/>
        <v>1639.5713665732299</v>
      </c>
      <c r="H463" s="240">
        <f t="shared" si="90"/>
        <v>7054.2500402212227</v>
      </c>
      <c r="I463" s="240">
        <v>510967.05478699546</v>
      </c>
      <c r="J463" s="240">
        <f t="shared" si="83"/>
        <v>13383618.373366205</v>
      </c>
      <c r="K463" s="221">
        <f t="shared" si="84"/>
        <v>12514908.482267115</v>
      </c>
      <c r="L463" s="221">
        <v>11741133.993803173</v>
      </c>
      <c r="M463" s="225">
        <f t="shared" si="79"/>
        <v>1642484.3795630317</v>
      </c>
      <c r="N463" s="221">
        <v>11774622.291548293</v>
      </c>
      <c r="O463" s="23"/>
      <c r="P463" s="222">
        <f t="shared" si="94"/>
        <v>2045</v>
      </c>
      <c r="Q463" s="222">
        <f t="shared" si="94"/>
        <v>2</v>
      </c>
      <c r="R463" s="221">
        <f t="shared" si="95"/>
        <v>6312214.3907851698</v>
      </c>
      <c r="S463" s="221">
        <f t="shared" si="95"/>
        <v>4560209.7119189138</v>
      </c>
      <c r="T463" s="225">
        <f t="shared" si="96"/>
        <v>291716.45440762513</v>
      </c>
      <c r="U463" s="225">
        <f t="shared" si="96"/>
        <v>57332.560497675266</v>
      </c>
      <c r="V463" s="225">
        <f t="shared" si="96"/>
        <v>1639.5713665732299</v>
      </c>
      <c r="W463" s="225">
        <f t="shared" si="96"/>
        <v>7054.2500402212227</v>
      </c>
      <c r="X463" s="225">
        <f t="shared" si="96"/>
        <v>510967.05478699546</v>
      </c>
      <c r="Y463" s="225">
        <f t="shared" si="92"/>
        <v>11741133.993803173</v>
      </c>
      <c r="Z463" s="221"/>
      <c r="AA463" s="225">
        <f t="shared" si="81"/>
        <v>0</v>
      </c>
      <c r="AB463" s="221"/>
      <c r="AC463" s="223">
        <f t="shared" si="89"/>
        <v>0.58057102364276403</v>
      </c>
      <c r="AD463" s="223">
        <f t="shared" si="89"/>
        <v>0.41942897635723603</v>
      </c>
      <c r="AG463" s="23"/>
      <c r="AH463" s="17"/>
      <c r="AM463" s="16"/>
      <c r="AN463" s="235"/>
    </row>
    <row r="464" spans="1:41" x14ac:dyDescent="0.25">
      <c r="A464" s="236">
        <f t="shared" si="85"/>
        <v>2045</v>
      </c>
      <c r="B464" s="237">
        <f t="shared" si="86"/>
        <v>3</v>
      </c>
      <c r="C464" s="240">
        <f t="shared" si="101"/>
        <v>7116947.6616054112</v>
      </c>
      <c r="D464" s="240">
        <f t="shared" si="101"/>
        <v>5339234.4080563169</v>
      </c>
      <c r="E464" s="240">
        <f t="shared" si="102"/>
        <v>292067.90995997016</v>
      </c>
      <c r="F464" s="240">
        <f t="shared" si="102"/>
        <v>57376.661100610072</v>
      </c>
      <c r="G464" s="240">
        <f t="shared" si="91"/>
        <v>1846.2842376194326</v>
      </c>
      <c r="H464" s="240">
        <f t="shared" si="90"/>
        <v>6640.433305740361</v>
      </c>
      <c r="I464" s="240">
        <v>493935.99835299514</v>
      </c>
      <c r="J464" s="240">
        <f t="shared" si="83"/>
        <v>13308049.356618663</v>
      </c>
      <c r="K464" s="221">
        <f t="shared" si="84"/>
        <v>12456182.069661729</v>
      </c>
      <c r="L464" s="221">
        <v>11700660.787232064</v>
      </c>
      <c r="M464" s="225">
        <f t="shared" si="79"/>
        <v>1607388.5693865996</v>
      </c>
      <c r="N464" s="221">
        <v>12858682.677461745</v>
      </c>
      <c r="O464" s="23"/>
      <c r="P464" s="222">
        <f t="shared" si="94"/>
        <v>2045</v>
      </c>
      <c r="Q464" s="222">
        <f t="shared" si="94"/>
        <v>3</v>
      </c>
      <c r="R464" s="221">
        <f t="shared" si="95"/>
        <v>6198552.2611359721</v>
      </c>
      <c r="S464" s="221">
        <f t="shared" si="95"/>
        <v>4650241.2391391564</v>
      </c>
      <c r="T464" s="225">
        <f t="shared" si="96"/>
        <v>292067.90995997016</v>
      </c>
      <c r="U464" s="225">
        <f t="shared" si="96"/>
        <v>57376.661100610072</v>
      </c>
      <c r="V464" s="225">
        <f t="shared" si="96"/>
        <v>1846.2842376194326</v>
      </c>
      <c r="W464" s="225">
        <f t="shared" si="96"/>
        <v>6640.433305740361</v>
      </c>
      <c r="X464" s="225">
        <f t="shared" si="96"/>
        <v>493935.99835299514</v>
      </c>
      <c r="Y464" s="225">
        <f t="shared" si="92"/>
        <v>11700660.787232062</v>
      </c>
      <c r="Z464" s="221"/>
      <c r="AA464" s="225">
        <f t="shared" si="81"/>
        <v>0</v>
      </c>
      <c r="AB464" s="221"/>
      <c r="AC464" s="223">
        <f t="shared" si="89"/>
        <v>0.57135867329199097</v>
      </c>
      <c r="AD464" s="223">
        <f t="shared" si="89"/>
        <v>0.42864132670800897</v>
      </c>
      <c r="AG464" s="23"/>
      <c r="AH464" s="17"/>
      <c r="AM464" s="16"/>
      <c r="AN464" s="235"/>
    </row>
    <row r="465" spans="1:41" x14ac:dyDescent="0.25">
      <c r="A465" s="236">
        <f t="shared" si="85"/>
        <v>2045</v>
      </c>
      <c r="B465" s="237">
        <f t="shared" si="86"/>
        <v>4</v>
      </c>
      <c r="C465" s="240">
        <f t="shared" si="101"/>
        <v>7336538.9287561141</v>
      </c>
      <c r="D465" s="240">
        <f t="shared" si="101"/>
        <v>5512740.4543852294</v>
      </c>
      <c r="E465" s="240">
        <f t="shared" si="102"/>
        <v>292646.51217352098</v>
      </c>
      <c r="F465" s="240">
        <f t="shared" si="102"/>
        <v>60092.65846332306</v>
      </c>
      <c r="G465" s="240">
        <f t="shared" si="91"/>
        <v>1832.207338600617</v>
      </c>
      <c r="H465" s="240">
        <f t="shared" si="90"/>
        <v>7712.3665518999132</v>
      </c>
      <c r="I465" s="240">
        <v>582859.85185892205</v>
      </c>
      <c r="J465" s="240">
        <f t="shared" si="83"/>
        <v>13794422.979527609</v>
      </c>
      <c r="K465" s="221">
        <f t="shared" si="84"/>
        <v>12849279.383141343</v>
      </c>
      <c r="L465" s="221">
        <v>11955558.175410312</v>
      </c>
      <c r="M465" s="225">
        <f t="shared" si="79"/>
        <v>1838864.8041172978</v>
      </c>
      <c r="N465" s="221">
        <v>13222734.425102275</v>
      </c>
      <c r="O465" s="23"/>
      <c r="P465" s="222">
        <f t="shared" si="94"/>
        <v>2045</v>
      </c>
      <c r="Q465" s="222">
        <f t="shared" si="94"/>
        <v>4</v>
      </c>
      <c r="R465" s="221">
        <f t="shared" si="95"/>
        <v>6286604.3123583626</v>
      </c>
      <c r="S465" s="221">
        <f t="shared" si="95"/>
        <v>4723810.2666656831</v>
      </c>
      <c r="T465" s="225">
        <f t="shared" si="96"/>
        <v>292646.51217352098</v>
      </c>
      <c r="U465" s="225">
        <f t="shared" si="96"/>
        <v>60092.65846332306</v>
      </c>
      <c r="V465" s="225">
        <f t="shared" si="96"/>
        <v>1832.207338600617</v>
      </c>
      <c r="W465" s="225">
        <f t="shared" si="96"/>
        <v>7712.3665518999132</v>
      </c>
      <c r="X465" s="225">
        <f t="shared" si="96"/>
        <v>582859.85185892205</v>
      </c>
      <c r="Y465" s="225">
        <f t="shared" si="92"/>
        <v>11955558.175410314</v>
      </c>
      <c r="Z465" s="221"/>
      <c r="AA465" s="225">
        <f t="shared" si="81"/>
        <v>0</v>
      </c>
      <c r="AB465" s="221"/>
      <c r="AC465" s="223">
        <f t="shared" si="89"/>
        <v>0.57096890105618558</v>
      </c>
      <c r="AD465" s="223">
        <f t="shared" si="89"/>
        <v>0.42903109894381453</v>
      </c>
      <c r="AG465" s="23"/>
      <c r="AH465" s="17"/>
      <c r="AM465" s="16"/>
      <c r="AN465" s="235"/>
    </row>
    <row r="466" spans="1:41" x14ac:dyDescent="0.25">
      <c r="A466" s="236">
        <f t="shared" si="85"/>
        <v>2045</v>
      </c>
      <c r="B466" s="237">
        <f t="shared" si="86"/>
        <v>5</v>
      </c>
      <c r="C466" s="240">
        <f t="shared" si="101"/>
        <v>8077787.4131791899</v>
      </c>
      <c r="D466" s="240">
        <f t="shared" si="101"/>
        <v>5797174.9026157549</v>
      </c>
      <c r="E466" s="240">
        <f t="shared" si="102"/>
        <v>293794.38283318008</v>
      </c>
      <c r="F466" s="240">
        <f t="shared" si="102"/>
        <v>59697.711372159421</v>
      </c>
      <c r="G466" s="240">
        <f t="shared" si="91"/>
        <v>2069.3978816292201</v>
      </c>
      <c r="H466" s="240">
        <f t="shared" si="90"/>
        <v>7829.8501208305397</v>
      </c>
      <c r="I466" s="240">
        <v>633699.66870993259</v>
      </c>
      <c r="J466" s="240">
        <f t="shared" si="83"/>
        <v>14872053.326712677</v>
      </c>
      <c r="K466" s="221">
        <f t="shared" si="84"/>
        <v>13874962.315794945</v>
      </c>
      <c r="L466" s="221">
        <v>13402479.000880662</v>
      </c>
      <c r="M466" s="225">
        <f t="shared" si="79"/>
        <v>1469574.3258320149</v>
      </c>
      <c r="N466" s="221">
        <v>14906673.207760224</v>
      </c>
      <c r="O466" s="23"/>
      <c r="P466" s="222">
        <f t="shared" si="94"/>
        <v>2045</v>
      </c>
      <c r="Q466" s="222">
        <f t="shared" si="94"/>
        <v>5</v>
      </c>
      <c r="R466" s="221">
        <f t="shared" si="95"/>
        <v>7222224.0810594643</v>
      </c>
      <c r="S466" s="221">
        <f t="shared" si="95"/>
        <v>5183163.9089034656</v>
      </c>
      <c r="T466" s="225">
        <f t="shared" si="96"/>
        <v>293794.38283318008</v>
      </c>
      <c r="U466" s="225">
        <f t="shared" si="96"/>
        <v>59697.711372159421</v>
      </c>
      <c r="V466" s="225">
        <f t="shared" si="96"/>
        <v>2069.3978816292201</v>
      </c>
      <c r="W466" s="225">
        <f t="shared" si="96"/>
        <v>7829.8501208305397</v>
      </c>
      <c r="X466" s="225">
        <f t="shared" si="96"/>
        <v>633699.66870993259</v>
      </c>
      <c r="Y466" s="225">
        <f t="shared" si="92"/>
        <v>13402479.000880662</v>
      </c>
      <c r="Z466" s="221"/>
      <c r="AA466" s="225">
        <f t="shared" si="81"/>
        <v>0</v>
      </c>
      <c r="AB466" s="221"/>
      <c r="AC466" s="223">
        <f t="shared" si="89"/>
        <v>0.58218445782613903</v>
      </c>
      <c r="AD466" s="223">
        <f t="shared" si="89"/>
        <v>0.41781554217386102</v>
      </c>
      <c r="AG466" s="23"/>
      <c r="AH466" s="17"/>
      <c r="AM466" s="16"/>
      <c r="AN466" s="235"/>
    </row>
    <row r="467" spans="1:41" x14ac:dyDescent="0.25">
      <c r="A467" s="236">
        <f t="shared" si="85"/>
        <v>2045</v>
      </c>
      <c r="B467" s="237">
        <f t="shared" si="86"/>
        <v>6</v>
      </c>
      <c r="C467" s="240">
        <f t="shared" si="101"/>
        <v>9096437.5021408089</v>
      </c>
      <c r="D467" s="240">
        <f t="shared" si="101"/>
        <v>6116247.8113997541</v>
      </c>
      <c r="E467" s="240">
        <f t="shared" si="102"/>
        <v>294683.00976876036</v>
      </c>
      <c r="F467" s="240">
        <f t="shared" si="102"/>
        <v>55636.036030976764</v>
      </c>
      <c r="G467" s="240">
        <f t="shared" si="91"/>
        <v>1943.5820329412693</v>
      </c>
      <c r="H467" s="240">
        <f t="shared" si="90"/>
        <v>7716.2166865825711</v>
      </c>
      <c r="I467" s="240">
        <v>652995.66708541312</v>
      </c>
      <c r="J467" s="240">
        <f t="shared" si="83"/>
        <v>16225659.825145235</v>
      </c>
      <c r="K467" s="221">
        <f t="shared" si="84"/>
        <v>15212685.313540563</v>
      </c>
      <c r="L467" s="221">
        <v>14547642.606323978</v>
      </c>
      <c r="M467" s="225">
        <f t="shared" si="79"/>
        <v>1678017.2188212574</v>
      </c>
      <c r="N467" s="221">
        <v>15550315.000553446</v>
      </c>
      <c r="O467" s="23"/>
      <c r="P467" s="222">
        <f t="shared" si="94"/>
        <v>2045</v>
      </c>
      <c r="Q467" s="222">
        <f t="shared" si="94"/>
        <v>6</v>
      </c>
      <c r="R467" s="221">
        <f t="shared" si="95"/>
        <v>8093065.7473239601</v>
      </c>
      <c r="S467" s="221">
        <f t="shared" si="95"/>
        <v>5441602.3473953456</v>
      </c>
      <c r="T467" s="225">
        <f t="shared" si="96"/>
        <v>294683.00976876036</v>
      </c>
      <c r="U467" s="225">
        <f t="shared" si="96"/>
        <v>55636.036030976764</v>
      </c>
      <c r="V467" s="225">
        <f t="shared" si="96"/>
        <v>1943.5820329412693</v>
      </c>
      <c r="W467" s="225">
        <f t="shared" si="96"/>
        <v>7716.2166865825711</v>
      </c>
      <c r="X467" s="225">
        <f t="shared" si="96"/>
        <v>652995.66708541312</v>
      </c>
      <c r="Y467" s="225">
        <f t="shared" si="92"/>
        <v>14547642.606323978</v>
      </c>
      <c r="Z467" s="221"/>
      <c r="AA467" s="225">
        <f t="shared" si="81"/>
        <v>0</v>
      </c>
      <c r="AB467" s="221"/>
      <c r="AC467" s="223">
        <f t="shared" si="89"/>
        <v>0.59795080977874548</v>
      </c>
      <c r="AD467" s="223">
        <f t="shared" si="89"/>
        <v>0.40204919022125446</v>
      </c>
      <c r="AG467" s="23"/>
      <c r="AH467" s="17"/>
      <c r="AM467" s="16"/>
      <c r="AN467" s="235"/>
    </row>
    <row r="468" spans="1:41" x14ac:dyDescent="0.25">
      <c r="A468" s="236">
        <f t="shared" si="85"/>
        <v>2045</v>
      </c>
      <c r="B468" s="237">
        <f t="shared" si="86"/>
        <v>7</v>
      </c>
      <c r="C468" s="240">
        <f t="shared" si="101"/>
        <v>9861529.5356047358</v>
      </c>
      <c r="D468" s="240">
        <f t="shared" si="101"/>
        <v>6354755.2772252122</v>
      </c>
      <c r="E468" s="240">
        <f t="shared" si="102"/>
        <v>295326.55469058233</v>
      </c>
      <c r="F468" s="240">
        <f t="shared" si="102"/>
        <v>57761.832590244725</v>
      </c>
      <c r="G468" s="240">
        <f t="shared" si="91"/>
        <v>1853.1838961309381</v>
      </c>
      <c r="H468" s="240">
        <f t="shared" si="90"/>
        <v>8106.5662473201364</v>
      </c>
      <c r="I468" s="240">
        <v>680094.37419401831</v>
      </c>
      <c r="J468" s="240">
        <f t="shared" si="83"/>
        <v>17259427.324448247</v>
      </c>
      <c r="K468" s="221">
        <f t="shared" si="84"/>
        <v>16216284.812829949</v>
      </c>
      <c r="L468" s="221">
        <v>15360885.843956538</v>
      </c>
      <c r="M468" s="225">
        <f t="shared" si="79"/>
        <v>1898541.480491709</v>
      </c>
      <c r="N468" s="221">
        <v>16481609.992166055</v>
      </c>
      <c r="O468" s="23"/>
      <c r="P468" s="222">
        <f t="shared" si="94"/>
        <v>2045</v>
      </c>
      <c r="Q468" s="222">
        <f t="shared" si="94"/>
        <v>7</v>
      </c>
      <c r="R468" s="221">
        <f t="shared" si="95"/>
        <v>8706978.8416241445</v>
      </c>
      <c r="S468" s="221">
        <f t="shared" si="95"/>
        <v>5610764.4907140937</v>
      </c>
      <c r="T468" s="225">
        <f t="shared" si="96"/>
        <v>295326.55469058233</v>
      </c>
      <c r="U468" s="225">
        <f t="shared" si="96"/>
        <v>57761.832590244725</v>
      </c>
      <c r="V468" s="225">
        <f t="shared" si="96"/>
        <v>1853.1838961309381</v>
      </c>
      <c r="W468" s="225">
        <f t="shared" si="96"/>
        <v>8106.5662473201364</v>
      </c>
      <c r="X468" s="225">
        <f t="shared" si="96"/>
        <v>680094.37419401831</v>
      </c>
      <c r="Y468" s="225">
        <f t="shared" si="92"/>
        <v>15360885.843956536</v>
      </c>
      <c r="Z468" s="221"/>
      <c r="AA468" s="225">
        <f t="shared" si="81"/>
        <v>0</v>
      </c>
      <c r="AB468" s="221"/>
      <c r="AC468" s="223">
        <f t="shared" si="89"/>
        <v>0.60812508225080764</v>
      </c>
      <c r="AD468" s="223">
        <f t="shared" si="89"/>
        <v>0.39187491774919231</v>
      </c>
      <c r="AG468" s="23"/>
      <c r="AH468" s="17"/>
      <c r="AM468" s="16"/>
      <c r="AN468" s="235"/>
    </row>
    <row r="469" spans="1:41" x14ac:dyDescent="0.25">
      <c r="A469" s="236">
        <f t="shared" si="85"/>
        <v>2045</v>
      </c>
      <c r="B469" s="237">
        <f t="shared" si="86"/>
        <v>8</v>
      </c>
      <c r="C469" s="240">
        <f t="shared" si="101"/>
        <v>10229755.168200981</v>
      </c>
      <c r="D469" s="240">
        <f t="shared" si="101"/>
        <v>6469878.9381337576</v>
      </c>
      <c r="E469" s="240">
        <f t="shared" si="102"/>
        <v>295399.59941578005</v>
      </c>
      <c r="F469" s="240">
        <f t="shared" si="102"/>
        <v>67419.189197432977</v>
      </c>
      <c r="G469" s="240">
        <f t="shared" si="91"/>
        <v>1837.6854158004867</v>
      </c>
      <c r="H469" s="240">
        <f t="shared" si="90"/>
        <v>8149.9070141943648</v>
      </c>
      <c r="I469" s="240">
        <v>656960.66133732593</v>
      </c>
      <c r="J469" s="240">
        <f t="shared" si="83"/>
        <v>17729401.148715273</v>
      </c>
      <c r="K469" s="221">
        <f t="shared" si="84"/>
        <v>16699634.106334738</v>
      </c>
      <c r="L469" s="221">
        <v>15544795.787007093</v>
      </c>
      <c r="M469" s="225">
        <f t="shared" si="79"/>
        <v>2184605.3617081791</v>
      </c>
      <c r="N469" s="221">
        <v>16762958.945503863</v>
      </c>
      <c r="O469" s="23"/>
      <c r="P469" s="222">
        <f t="shared" si="94"/>
        <v>2045</v>
      </c>
      <c r="Q469" s="222">
        <f t="shared" si="94"/>
        <v>8</v>
      </c>
      <c r="R469" s="221">
        <f t="shared" si="95"/>
        <v>8891523.5729987565</v>
      </c>
      <c r="S469" s="221">
        <f t="shared" si="95"/>
        <v>5623505.1716278037</v>
      </c>
      <c r="T469" s="225">
        <f t="shared" si="96"/>
        <v>295399.59941578005</v>
      </c>
      <c r="U469" s="225">
        <f t="shared" si="96"/>
        <v>67419.189197432977</v>
      </c>
      <c r="V469" s="225">
        <f t="shared" si="96"/>
        <v>1837.6854158004867</v>
      </c>
      <c r="W469" s="225">
        <f t="shared" si="96"/>
        <v>8149.9070141943648</v>
      </c>
      <c r="X469" s="225">
        <f t="shared" si="96"/>
        <v>656960.66133732593</v>
      </c>
      <c r="Y469" s="225">
        <f t="shared" si="92"/>
        <v>15544795.787007092</v>
      </c>
      <c r="Z469" s="221"/>
      <c r="AA469" s="225">
        <f t="shared" si="81"/>
        <v>0</v>
      </c>
      <c r="AB469" s="221"/>
      <c r="AC469" s="223">
        <f t="shared" si="89"/>
        <v>0.61257361107813058</v>
      </c>
      <c r="AD469" s="223">
        <f t="shared" si="89"/>
        <v>0.38742638892186942</v>
      </c>
      <c r="AG469" s="23"/>
      <c r="AH469" s="17"/>
      <c r="AM469" s="16"/>
      <c r="AN469" s="235"/>
    </row>
    <row r="470" spans="1:41" x14ac:dyDescent="0.25">
      <c r="A470" s="236">
        <f t="shared" si="85"/>
        <v>2045</v>
      </c>
      <c r="B470" s="237">
        <f t="shared" si="86"/>
        <v>9</v>
      </c>
      <c r="C470" s="240">
        <f t="shared" si="101"/>
        <v>9945074.6232120898</v>
      </c>
      <c r="D470" s="240">
        <f t="shared" si="101"/>
        <v>6382762.5248624133</v>
      </c>
      <c r="E470" s="240">
        <f t="shared" si="102"/>
        <v>294699.46010020474</v>
      </c>
      <c r="F470" s="240">
        <f t="shared" si="102"/>
        <v>59016.296770121138</v>
      </c>
      <c r="G470" s="240">
        <f t="shared" si="91"/>
        <v>1981.8427145717358</v>
      </c>
      <c r="H470" s="240">
        <f t="shared" si="90"/>
        <v>8087.4724129442975</v>
      </c>
      <c r="I470" s="240">
        <v>694809.44606093853</v>
      </c>
      <c r="J470" s="240">
        <f t="shared" si="83"/>
        <v>17386431.666133285</v>
      </c>
      <c r="K470" s="221">
        <f t="shared" si="84"/>
        <v>16327837.148074504</v>
      </c>
      <c r="L470" s="221">
        <v>15233310.934006592</v>
      </c>
      <c r="M470" s="225">
        <f t="shared" si="79"/>
        <v>2153120.7321266923</v>
      </c>
      <c r="N470" s="221">
        <v>15503191.339852428</v>
      </c>
      <c r="O470" s="23"/>
      <c r="P470" s="222">
        <f t="shared" si="94"/>
        <v>2045</v>
      </c>
      <c r="Q470" s="222">
        <f t="shared" si="94"/>
        <v>9</v>
      </c>
      <c r="R470" s="221">
        <f t="shared" si="95"/>
        <v>8633636.6072890703</v>
      </c>
      <c r="S470" s="221">
        <f t="shared" si="95"/>
        <v>5541079.8086587405</v>
      </c>
      <c r="T470" s="225">
        <f t="shared" si="96"/>
        <v>294699.46010020474</v>
      </c>
      <c r="U470" s="225">
        <f t="shared" si="96"/>
        <v>59016.296770121138</v>
      </c>
      <c r="V470" s="225">
        <f t="shared" si="96"/>
        <v>1981.8427145717358</v>
      </c>
      <c r="W470" s="225">
        <f t="shared" si="96"/>
        <v>8087.4724129442975</v>
      </c>
      <c r="X470" s="225">
        <f t="shared" si="96"/>
        <v>694809.44606093853</v>
      </c>
      <c r="Y470" s="225">
        <f t="shared" si="92"/>
        <v>15233310.934006592</v>
      </c>
      <c r="Z470" s="221"/>
      <c r="AA470" s="225">
        <f t="shared" si="81"/>
        <v>0</v>
      </c>
      <c r="AB470" s="221"/>
      <c r="AC470" s="223">
        <f t="shared" si="89"/>
        <v>0.60908707828365893</v>
      </c>
      <c r="AD470" s="223">
        <f t="shared" si="89"/>
        <v>0.39091292171634101</v>
      </c>
      <c r="AG470" s="23"/>
      <c r="AH470" s="17"/>
      <c r="AM470" s="16"/>
      <c r="AN470" s="235"/>
    </row>
    <row r="471" spans="1:41" x14ac:dyDescent="0.25">
      <c r="A471" s="236">
        <f t="shared" si="85"/>
        <v>2045</v>
      </c>
      <c r="B471" s="237">
        <f t="shared" si="86"/>
        <v>10</v>
      </c>
      <c r="C471" s="240">
        <f t="shared" si="101"/>
        <v>9105784.7464707159</v>
      </c>
      <c r="D471" s="240">
        <f t="shared" si="101"/>
        <v>6124417.4748220416</v>
      </c>
      <c r="E471" s="240">
        <f t="shared" si="102"/>
        <v>293638.48081326066</v>
      </c>
      <c r="F471" s="240">
        <f t="shared" si="102"/>
        <v>54861.131775257832</v>
      </c>
      <c r="G471" s="240">
        <f t="shared" si="91"/>
        <v>1891.6310891656676</v>
      </c>
      <c r="H471" s="240">
        <f t="shared" si="90"/>
        <v>8009.1148929143119</v>
      </c>
      <c r="I471" s="240">
        <v>669348.47541714041</v>
      </c>
      <c r="J471" s="240">
        <f t="shared" si="83"/>
        <v>16257951.055280497</v>
      </c>
      <c r="K471" s="221">
        <f t="shared" si="84"/>
        <v>15230202.221292756</v>
      </c>
      <c r="L471" s="221">
        <v>14128374.104770698</v>
      </c>
      <c r="M471" s="225">
        <f t="shared" si="79"/>
        <v>2129576.9505097996</v>
      </c>
      <c r="N471" s="221">
        <v>14594098.929777617</v>
      </c>
      <c r="O471" s="23"/>
      <c r="P471" s="222">
        <f t="shared" si="94"/>
        <v>2045</v>
      </c>
      <c r="Q471" s="222">
        <f t="shared" si="94"/>
        <v>10</v>
      </c>
      <c r="R471" s="221">
        <f t="shared" si="95"/>
        <v>7832560.0689101452</v>
      </c>
      <c r="S471" s="221">
        <f t="shared" si="95"/>
        <v>5268065.2018728126</v>
      </c>
      <c r="T471" s="225">
        <f t="shared" si="96"/>
        <v>293638.48081326066</v>
      </c>
      <c r="U471" s="225">
        <f t="shared" si="96"/>
        <v>54861.131775257832</v>
      </c>
      <c r="V471" s="225">
        <f t="shared" si="96"/>
        <v>1891.6310891656676</v>
      </c>
      <c r="W471" s="225">
        <f t="shared" si="96"/>
        <v>8009.1148929143119</v>
      </c>
      <c r="X471" s="225">
        <f t="shared" si="96"/>
        <v>669348.47541714041</v>
      </c>
      <c r="Y471" s="225">
        <f t="shared" si="92"/>
        <v>14128374.1047707</v>
      </c>
      <c r="Z471" s="221"/>
      <c r="AA471" s="225">
        <f t="shared" si="81"/>
        <v>0</v>
      </c>
      <c r="AB471" s="221"/>
      <c r="AC471" s="223">
        <f t="shared" si="89"/>
        <v>0.59787681175633178</v>
      </c>
      <c r="AD471" s="223">
        <f t="shared" si="89"/>
        <v>0.40212318824366827</v>
      </c>
      <c r="AG471" s="23"/>
      <c r="AH471" s="17"/>
      <c r="AM471" s="16"/>
      <c r="AN471" s="235"/>
    </row>
    <row r="472" spans="1:41" x14ac:dyDescent="0.25">
      <c r="A472" s="236">
        <f t="shared" si="85"/>
        <v>2045</v>
      </c>
      <c r="B472" s="237">
        <f t="shared" si="86"/>
        <v>11</v>
      </c>
      <c r="C472" s="240">
        <f t="shared" si="101"/>
        <v>7804738.4638367705</v>
      </c>
      <c r="D472" s="240">
        <f t="shared" si="101"/>
        <v>5728087.1965127336</v>
      </c>
      <c r="E472" s="240">
        <f t="shared" si="102"/>
        <v>292050.28844520735</v>
      </c>
      <c r="F472" s="240">
        <f t="shared" si="102"/>
        <v>54119.974668964016</v>
      </c>
      <c r="G472" s="240">
        <f t="shared" si="91"/>
        <v>1837.840987840852</v>
      </c>
      <c r="H472" s="240">
        <f t="shared" si="90"/>
        <v>7267.2993477935761</v>
      </c>
      <c r="I472" s="240">
        <v>613095.12905440514</v>
      </c>
      <c r="J472" s="240">
        <f t="shared" si="83"/>
        <v>14501196.192853715</v>
      </c>
      <c r="K472" s="221">
        <f t="shared" si="84"/>
        <v>13532825.660349503</v>
      </c>
      <c r="L472" s="221">
        <v>12469915.262143239</v>
      </c>
      <c r="M472" s="225">
        <f t="shared" si="79"/>
        <v>2031280.9307104759</v>
      </c>
      <c r="N472" s="221">
        <v>12349515.768519159</v>
      </c>
      <c r="O472" s="23"/>
      <c r="P472" s="222">
        <f t="shared" si="94"/>
        <v>2045</v>
      </c>
      <c r="Q472" s="222">
        <f t="shared" si="94"/>
        <v>11</v>
      </c>
      <c r="R472" s="221">
        <f t="shared" si="95"/>
        <v>6633245.0293780304</v>
      </c>
      <c r="S472" s="221">
        <f t="shared" si="95"/>
        <v>4868299.7002609977</v>
      </c>
      <c r="T472" s="225">
        <f t="shared" si="96"/>
        <v>292050.28844520735</v>
      </c>
      <c r="U472" s="225">
        <f t="shared" si="96"/>
        <v>54119.974668964016</v>
      </c>
      <c r="V472" s="225">
        <f t="shared" si="96"/>
        <v>1837.840987840852</v>
      </c>
      <c r="W472" s="225">
        <f t="shared" si="96"/>
        <v>7267.2993477935761</v>
      </c>
      <c r="X472" s="225">
        <f t="shared" si="96"/>
        <v>613095.12905440514</v>
      </c>
      <c r="Y472" s="225">
        <f t="shared" si="92"/>
        <v>12469915.262143239</v>
      </c>
      <c r="Z472" s="221"/>
      <c r="AA472" s="225">
        <f t="shared" si="81"/>
        <v>0</v>
      </c>
      <c r="AB472" s="221"/>
      <c r="AC472" s="223">
        <f t="shared" si="89"/>
        <v>0.5767264472122966</v>
      </c>
      <c r="AD472" s="223">
        <f t="shared" si="89"/>
        <v>0.42327355278770346</v>
      </c>
      <c r="AG472" s="23"/>
      <c r="AH472" s="17"/>
      <c r="AM472" s="16"/>
      <c r="AN472" s="235"/>
    </row>
    <row r="473" spans="1:41" x14ac:dyDescent="0.25">
      <c r="A473" s="236">
        <f t="shared" si="85"/>
        <v>2045</v>
      </c>
      <c r="B473" s="237">
        <f t="shared" si="86"/>
        <v>12</v>
      </c>
      <c r="C473" s="240">
        <f t="shared" si="101"/>
        <v>7180552.1972291777</v>
      </c>
      <c r="D473" s="240">
        <f t="shared" si="101"/>
        <v>5480135.851883688</v>
      </c>
      <c r="E473" s="240">
        <f t="shared" si="102"/>
        <v>291744.81043751282</v>
      </c>
      <c r="F473" s="240">
        <f t="shared" si="102"/>
        <v>62789.048798308082</v>
      </c>
      <c r="G473" s="240">
        <f t="shared" si="91"/>
        <v>1749.8560685096595</v>
      </c>
      <c r="H473" s="240">
        <f t="shared" si="90"/>
        <v>6923.5833240985839</v>
      </c>
      <c r="I473" s="240">
        <v>549778.46244595805</v>
      </c>
      <c r="J473" s="240">
        <f t="shared" si="83"/>
        <v>13573673.810187254</v>
      </c>
      <c r="K473" s="221">
        <f t="shared" si="84"/>
        <v>12660688.049112866</v>
      </c>
      <c r="L473" s="221">
        <v>12342082.160142349</v>
      </c>
      <c r="M473" s="225">
        <f t="shared" si="79"/>
        <v>1231591.650044905</v>
      </c>
      <c r="N473" s="221">
        <v>12693006.411890967</v>
      </c>
      <c r="O473" s="23"/>
      <c r="P473" s="222">
        <f t="shared" si="94"/>
        <v>2045</v>
      </c>
      <c r="Q473" s="222">
        <f t="shared" si="94"/>
        <v>12</v>
      </c>
      <c r="R473" s="221">
        <f t="shared" si="95"/>
        <v>6482050.8129036464</v>
      </c>
      <c r="S473" s="221">
        <f t="shared" si="95"/>
        <v>4947045.5861643143</v>
      </c>
      <c r="T473" s="225">
        <f t="shared" si="96"/>
        <v>291744.81043751282</v>
      </c>
      <c r="U473" s="225">
        <f t="shared" si="96"/>
        <v>62789.048798308082</v>
      </c>
      <c r="V473" s="225">
        <f t="shared" si="96"/>
        <v>1749.8560685096595</v>
      </c>
      <c r="W473" s="225">
        <f t="shared" si="96"/>
        <v>6923.5833240985839</v>
      </c>
      <c r="X473" s="225">
        <f t="shared" si="96"/>
        <v>549778.46244595805</v>
      </c>
      <c r="Y473" s="225">
        <f t="shared" si="92"/>
        <v>12342082.160142349</v>
      </c>
      <c r="Z473" s="221"/>
      <c r="AA473" s="225">
        <f t="shared" si="81"/>
        <v>0</v>
      </c>
      <c r="AB473" s="221"/>
      <c r="AC473" s="223">
        <f t="shared" si="89"/>
        <v>0.56715339398416964</v>
      </c>
      <c r="AD473" s="223">
        <f t="shared" si="89"/>
        <v>0.4328466060158303</v>
      </c>
      <c r="AG473" s="23"/>
      <c r="AH473" s="17"/>
      <c r="AI473" s="17"/>
      <c r="AM473" s="16"/>
      <c r="AN473" s="235"/>
      <c r="AO473" s="235"/>
    </row>
    <row r="474" spans="1:41" x14ac:dyDescent="0.25">
      <c r="A474" s="236">
        <f t="shared" si="85"/>
        <v>2046</v>
      </c>
      <c r="B474" s="237">
        <f t="shared" si="86"/>
        <v>1</v>
      </c>
      <c r="C474" s="240">
        <f t="shared" si="101"/>
        <v>7469061.0372182336</v>
      </c>
      <c r="D474" s="240">
        <f t="shared" si="101"/>
        <v>5330214.294145585</v>
      </c>
      <c r="E474" s="240">
        <f t="shared" si="102"/>
        <v>292452.13329785923</v>
      </c>
      <c r="F474" s="240">
        <f t="shared" si="102"/>
        <v>62039.219081192728</v>
      </c>
      <c r="G474" s="240">
        <f t="shared" si="91"/>
        <v>1581.8470512895483</v>
      </c>
      <c r="H474" s="240">
        <f t="shared" si="90"/>
        <v>7733.1333574458931</v>
      </c>
      <c r="I474" s="240">
        <v>522415.17404709215</v>
      </c>
      <c r="J474" s="240">
        <f t="shared" si="83"/>
        <v>13685496.838198699</v>
      </c>
      <c r="K474" s="221">
        <f t="shared" si="84"/>
        <v>12799275.33136382</v>
      </c>
      <c r="L474" s="221">
        <v>13008999.192339782</v>
      </c>
      <c r="M474" s="225">
        <f t="shared" si="79"/>
        <v>676497.64585891739</v>
      </c>
      <c r="N474" s="221">
        <v>12822593.290181164</v>
      </c>
      <c r="O474" s="23"/>
      <c r="P474" s="222">
        <f t="shared" si="94"/>
        <v>2046</v>
      </c>
      <c r="Q474" s="222">
        <f t="shared" si="94"/>
        <v>1</v>
      </c>
      <c r="R474" s="221">
        <f t="shared" si="95"/>
        <v>7074288.5147400955</v>
      </c>
      <c r="S474" s="221">
        <f t="shared" si="95"/>
        <v>5048489.1707648057</v>
      </c>
      <c r="T474" s="225">
        <f t="shared" si="96"/>
        <v>292452.13329785923</v>
      </c>
      <c r="U474" s="225">
        <f t="shared" si="96"/>
        <v>62039.219081192728</v>
      </c>
      <c r="V474" s="225">
        <f t="shared" si="96"/>
        <v>1581.8470512895483</v>
      </c>
      <c r="W474" s="225">
        <f t="shared" si="96"/>
        <v>7733.1333574458931</v>
      </c>
      <c r="X474" s="225">
        <f t="shared" si="96"/>
        <v>522415.17404709215</v>
      </c>
      <c r="Y474" s="225">
        <f t="shared" ref="Y474:Y537" si="103">SUM(R474:X474)</f>
        <v>13008999.192339782</v>
      </c>
      <c r="Z474" s="221"/>
      <c r="AA474" s="225">
        <f t="shared" si="81"/>
        <v>0</v>
      </c>
      <c r="AB474" s="221"/>
      <c r="AC474" s="223">
        <f t="shared" si="89"/>
        <v>0.58355343125682824</v>
      </c>
      <c r="AD474" s="223">
        <f t="shared" si="89"/>
        <v>0.41644656874317171</v>
      </c>
      <c r="AG474" s="23"/>
      <c r="AH474" s="17"/>
      <c r="AM474" s="16"/>
      <c r="AN474" s="235"/>
    </row>
    <row r="475" spans="1:41" x14ac:dyDescent="0.25">
      <c r="A475" s="236">
        <f t="shared" si="85"/>
        <v>2046</v>
      </c>
      <c r="B475" s="237">
        <f t="shared" si="86"/>
        <v>2</v>
      </c>
      <c r="C475" s="240">
        <f t="shared" si="101"/>
        <v>7395097.6433607154</v>
      </c>
      <c r="D475" s="240">
        <f t="shared" si="101"/>
        <v>5321556.0397134712</v>
      </c>
      <c r="E475" s="240">
        <f t="shared" si="102"/>
        <v>291716.45440762513</v>
      </c>
      <c r="F475" s="240">
        <f t="shared" si="102"/>
        <v>57332.560497675266</v>
      </c>
      <c r="G475" s="240">
        <f t="shared" si="91"/>
        <v>1636.5505666928607</v>
      </c>
      <c r="H475" s="240">
        <f t="shared" si="90"/>
        <v>7054.2500477627018</v>
      </c>
      <c r="I475" s="240">
        <v>518414.81620204443</v>
      </c>
      <c r="J475" s="240">
        <f t="shared" si="83"/>
        <v>13592808.314795988</v>
      </c>
      <c r="K475" s="221">
        <f t="shared" si="84"/>
        <v>12716653.683074187</v>
      </c>
      <c r="L475" s="221">
        <v>11881200.794328885</v>
      </c>
      <c r="M475" s="225">
        <f t="shared" ref="M475:M538" si="104">+J475-L475</f>
        <v>1711607.5204671025</v>
      </c>
      <c r="N475" s="221">
        <v>11915054.090219671</v>
      </c>
      <c r="O475" s="23"/>
      <c r="P475" s="222">
        <f t="shared" si="94"/>
        <v>2046</v>
      </c>
      <c r="Q475" s="222">
        <f t="shared" si="94"/>
        <v>2</v>
      </c>
      <c r="R475" s="221">
        <f t="shared" si="95"/>
        <v>6399748.9410671368</v>
      </c>
      <c r="S475" s="221">
        <f t="shared" si="95"/>
        <v>4605297.2215399472</v>
      </c>
      <c r="T475" s="225">
        <f t="shared" si="96"/>
        <v>291716.45440762513</v>
      </c>
      <c r="U475" s="225">
        <f t="shared" si="96"/>
        <v>57332.560497675266</v>
      </c>
      <c r="V475" s="225">
        <f t="shared" si="96"/>
        <v>1636.5505666928607</v>
      </c>
      <c r="W475" s="225">
        <f t="shared" si="96"/>
        <v>7054.2500477627018</v>
      </c>
      <c r="X475" s="225">
        <f t="shared" si="96"/>
        <v>518414.81620204443</v>
      </c>
      <c r="Y475" s="225">
        <f t="shared" si="103"/>
        <v>11881200.794328885</v>
      </c>
      <c r="Z475" s="221"/>
      <c r="AA475" s="225">
        <f t="shared" ref="AA475:AA538" si="105">+Y475-L475</f>
        <v>0</v>
      </c>
      <c r="AB475" s="221"/>
      <c r="AC475" s="223">
        <f t="shared" si="89"/>
        <v>0.58152858665983487</v>
      </c>
      <c r="AD475" s="223">
        <f t="shared" si="89"/>
        <v>0.41847141334016508</v>
      </c>
      <c r="AG475" s="23"/>
      <c r="AH475" s="17"/>
      <c r="AM475" s="16"/>
      <c r="AN475" s="235"/>
    </row>
    <row r="476" spans="1:41" x14ac:dyDescent="0.25">
      <c r="A476" s="236">
        <f t="shared" si="85"/>
        <v>2046</v>
      </c>
      <c r="B476" s="237">
        <f t="shared" si="86"/>
        <v>3</v>
      </c>
      <c r="C476" s="240">
        <f t="shared" si="101"/>
        <v>7246418.6801503235</v>
      </c>
      <c r="D476" s="240">
        <f t="shared" si="101"/>
        <v>5413941.5812546471</v>
      </c>
      <c r="E476" s="240">
        <f t="shared" si="102"/>
        <v>292067.90995997016</v>
      </c>
      <c r="F476" s="240">
        <f t="shared" si="102"/>
        <v>57376.661100610072</v>
      </c>
      <c r="G476" s="240">
        <f t="shared" si="91"/>
        <v>1843.0479114015161</v>
      </c>
      <c r="H476" s="240">
        <f t="shared" si="90"/>
        <v>6640.4333005666786</v>
      </c>
      <c r="I476" s="240">
        <v>501140.66173387406</v>
      </c>
      <c r="J476" s="240">
        <f t="shared" si="83"/>
        <v>13519428.975411391</v>
      </c>
      <c r="K476" s="221">
        <f t="shared" si="84"/>
        <v>12660360.261404971</v>
      </c>
      <c r="L476" s="221">
        <v>11840225.307532353</v>
      </c>
      <c r="M476" s="225">
        <f t="shared" si="104"/>
        <v>1679203.6678790376</v>
      </c>
      <c r="N476" s="221">
        <v>13012070.548107456</v>
      </c>
      <c r="O476" s="23"/>
      <c r="P476" s="222">
        <f t="shared" si="94"/>
        <v>2046</v>
      </c>
      <c r="Q476" s="222">
        <f t="shared" si="94"/>
        <v>3</v>
      </c>
      <c r="R476" s="221">
        <f t="shared" si="95"/>
        <v>6285291.7789048422</v>
      </c>
      <c r="S476" s="221">
        <f t="shared" si="95"/>
        <v>4695864.8146210909</v>
      </c>
      <c r="T476" s="225">
        <f t="shared" si="96"/>
        <v>292067.90995997016</v>
      </c>
      <c r="U476" s="225">
        <f t="shared" si="96"/>
        <v>57376.661100610072</v>
      </c>
      <c r="V476" s="225">
        <f t="shared" si="96"/>
        <v>1843.0479114015161</v>
      </c>
      <c r="W476" s="225">
        <f t="shared" si="96"/>
        <v>6640.4333005666786</v>
      </c>
      <c r="X476" s="225">
        <f t="shared" si="96"/>
        <v>501140.66173387406</v>
      </c>
      <c r="Y476" s="225">
        <f t="shared" si="103"/>
        <v>11840225.307532353</v>
      </c>
      <c r="Z476" s="221"/>
      <c r="AA476" s="225">
        <f t="shared" si="105"/>
        <v>0</v>
      </c>
      <c r="AB476" s="221"/>
      <c r="AC476" s="223">
        <f t="shared" si="89"/>
        <v>0.57237065379892749</v>
      </c>
      <c r="AD476" s="223">
        <f t="shared" si="89"/>
        <v>0.42762934620107251</v>
      </c>
      <c r="AG476" s="23"/>
      <c r="AH476" s="17"/>
      <c r="AM476" s="16"/>
      <c r="AN476" s="235"/>
    </row>
    <row r="477" spans="1:41" x14ac:dyDescent="0.25">
      <c r="A477" s="236">
        <f t="shared" si="85"/>
        <v>2046</v>
      </c>
      <c r="B477" s="237">
        <f t="shared" si="86"/>
        <v>4</v>
      </c>
      <c r="C477" s="240">
        <f t="shared" si="101"/>
        <v>7469692.4261631649</v>
      </c>
      <c r="D477" s="240">
        <f t="shared" si="101"/>
        <v>5589897.0792159261</v>
      </c>
      <c r="E477" s="240">
        <f t="shared" si="102"/>
        <v>292646.51217352098</v>
      </c>
      <c r="F477" s="240">
        <f t="shared" si="102"/>
        <v>60092.65846332306</v>
      </c>
      <c r="G477" s="240">
        <f t="shared" si="91"/>
        <v>1829.4186081174344</v>
      </c>
      <c r="H477" s="240">
        <f t="shared" si="90"/>
        <v>7712.3665303811467</v>
      </c>
      <c r="I477" s="240">
        <v>591369.20008104388</v>
      </c>
      <c r="J477" s="240">
        <f t="shared" si="83"/>
        <v>14013239.661235478</v>
      </c>
      <c r="K477" s="221">
        <f t="shared" si="84"/>
        <v>13059589.505379092</v>
      </c>
      <c r="L477" s="221">
        <v>12098191.704100784</v>
      </c>
      <c r="M477" s="225">
        <f t="shared" si="104"/>
        <v>1915047.9571346939</v>
      </c>
      <c r="N477" s="221">
        <v>13380501.351087946</v>
      </c>
      <c r="O477" s="23"/>
      <c r="P477" s="222">
        <f t="shared" si="94"/>
        <v>2046</v>
      </c>
      <c r="Q477" s="222">
        <f t="shared" si="94"/>
        <v>4</v>
      </c>
      <c r="R477" s="221">
        <f t="shared" si="95"/>
        <v>6374342.5903006922</v>
      </c>
      <c r="S477" s="221">
        <f t="shared" si="95"/>
        <v>4770198.9579437058</v>
      </c>
      <c r="T477" s="225">
        <f t="shared" si="96"/>
        <v>292646.51217352098</v>
      </c>
      <c r="U477" s="225">
        <f t="shared" si="96"/>
        <v>60092.65846332306</v>
      </c>
      <c r="V477" s="225">
        <f t="shared" si="96"/>
        <v>1829.4186081174344</v>
      </c>
      <c r="W477" s="225">
        <f t="shared" si="96"/>
        <v>7712.3665303811467</v>
      </c>
      <c r="X477" s="225">
        <f t="shared" si="96"/>
        <v>591369.20008104388</v>
      </c>
      <c r="Y477" s="225">
        <f t="shared" si="103"/>
        <v>12098191.704100784</v>
      </c>
      <c r="Z477" s="221"/>
      <c r="AA477" s="225">
        <f t="shared" si="105"/>
        <v>0</v>
      </c>
      <c r="AB477" s="221"/>
      <c r="AC477" s="223">
        <f t="shared" si="89"/>
        <v>0.57196992471214247</v>
      </c>
      <c r="AD477" s="223">
        <f t="shared" si="89"/>
        <v>0.42803007528785747</v>
      </c>
      <c r="AG477" s="23"/>
      <c r="AH477" s="17"/>
      <c r="AM477" s="16"/>
      <c r="AN477" s="235"/>
    </row>
    <row r="478" spans="1:41" x14ac:dyDescent="0.25">
      <c r="A478" s="236">
        <f t="shared" si="85"/>
        <v>2046</v>
      </c>
      <c r="B478" s="237">
        <f t="shared" si="86"/>
        <v>5</v>
      </c>
      <c r="C478" s="240">
        <f t="shared" si="101"/>
        <v>8219175.195908824</v>
      </c>
      <c r="D478" s="240">
        <f t="shared" si="101"/>
        <v>5876624.7312069172</v>
      </c>
      <c r="E478" s="240">
        <f t="shared" si="102"/>
        <v>293794.38283318008</v>
      </c>
      <c r="F478" s="240">
        <f t="shared" si="102"/>
        <v>59697.711372159421</v>
      </c>
      <c r="G478" s="240">
        <f t="shared" si="91"/>
        <v>2066.7308823842409</v>
      </c>
      <c r="H478" s="240">
        <f t="shared" si="90"/>
        <v>7829.8501434862656</v>
      </c>
      <c r="I478" s="240">
        <v>642959.94900442567</v>
      </c>
      <c r="J478" s="240">
        <f t="shared" ref="J478:J541" si="106">SUM(C478:I478)</f>
        <v>15102148.55135138</v>
      </c>
      <c r="K478" s="221">
        <f t="shared" ref="K478:K541" si="107">SUM(C478:D478)</f>
        <v>14095799.927115742</v>
      </c>
      <c r="L478" s="221">
        <v>13562271.334316652</v>
      </c>
      <c r="M478" s="225">
        <f t="shared" si="104"/>
        <v>1539877.2170347273</v>
      </c>
      <c r="N478" s="221">
        <v>15084298.672189921</v>
      </c>
      <c r="O478" s="23"/>
      <c r="P478" s="222">
        <f t="shared" si="94"/>
        <v>2046</v>
      </c>
      <c r="Q478" s="222">
        <f t="shared" si="94"/>
        <v>5</v>
      </c>
      <c r="R478" s="221">
        <f t="shared" si="95"/>
        <v>7321282.1573839299</v>
      </c>
      <c r="S478" s="221">
        <f t="shared" si="95"/>
        <v>5234640.5526970848</v>
      </c>
      <c r="T478" s="225">
        <f t="shared" ref="T478:X528" si="108">+E478</f>
        <v>293794.38283318008</v>
      </c>
      <c r="U478" s="225">
        <f t="shared" si="108"/>
        <v>59697.711372159421</v>
      </c>
      <c r="V478" s="225">
        <f t="shared" si="108"/>
        <v>2066.7308823842409</v>
      </c>
      <c r="W478" s="225">
        <f t="shared" si="108"/>
        <v>7829.8501434862656</v>
      </c>
      <c r="X478" s="225">
        <f t="shared" si="108"/>
        <v>642959.94900442567</v>
      </c>
      <c r="Y478" s="225">
        <f t="shared" si="103"/>
        <v>13562271.334316652</v>
      </c>
      <c r="Z478" s="221"/>
      <c r="AA478" s="225">
        <f t="shared" si="105"/>
        <v>0</v>
      </c>
      <c r="AB478" s="221"/>
      <c r="AC478" s="223">
        <f t="shared" si="89"/>
        <v>0.58309391722408033</v>
      </c>
      <c r="AD478" s="223">
        <f t="shared" si="89"/>
        <v>0.41690608277591962</v>
      </c>
      <c r="AG478" s="23"/>
      <c r="AH478" s="17"/>
      <c r="AM478" s="16"/>
      <c r="AN478" s="235"/>
    </row>
    <row r="479" spans="1:41" x14ac:dyDescent="0.25">
      <c r="A479" s="236">
        <f t="shared" ref="A479:A542" si="109">+A467+1</f>
        <v>2046</v>
      </c>
      <c r="B479" s="237">
        <f t="shared" ref="B479:B542" si="110">+B467</f>
        <v>6</v>
      </c>
      <c r="C479" s="240">
        <f t="shared" ref="C479:D494" si="111">C467/C455*C467</f>
        <v>9248253.2532847207</v>
      </c>
      <c r="D479" s="240">
        <f t="shared" si="111"/>
        <v>6197439.5077728992</v>
      </c>
      <c r="E479" s="240">
        <f t="shared" ref="E479:F494" si="112">+E467</f>
        <v>294683.00976876036</v>
      </c>
      <c r="F479" s="240">
        <f t="shared" si="112"/>
        <v>55636.036030976764</v>
      </c>
      <c r="G479" s="240">
        <f t="shared" si="91"/>
        <v>1941.0376223028702</v>
      </c>
      <c r="H479" s="240">
        <f t="shared" si="90"/>
        <v>7716.2166903168036</v>
      </c>
      <c r="I479" s="240">
        <v>662513.08526688453</v>
      </c>
      <c r="J479" s="240">
        <f t="shared" si="106"/>
        <v>16468182.146436859</v>
      </c>
      <c r="K479" s="221">
        <f t="shared" si="107"/>
        <v>15445692.761057619</v>
      </c>
      <c r="L479" s="221">
        <v>14720883.308435194</v>
      </c>
      <c r="M479" s="225">
        <f t="shared" si="104"/>
        <v>1747298.8380016647</v>
      </c>
      <c r="N479" s="221">
        <v>15735400.292826559</v>
      </c>
      <c r="O479" s="23"/>
      <c r="P479" s="222">
        <f t="shared" si="94"/>
        <v>2046</v>
      </c>
      <c r="Q479" s="222">
        <f t="shared" si="94"/>
        <v>6</v>
      </c>
      <c r="R479" s="221">
        <f t="shared" si="95"/>
        <v>8202041.7033727951</v>
      </c>
      <c r="S479" s="221">
        <f t="shared" si="95"/>
        <v>5496352.219683161</v>
      </c>
      <c r="T479" s="225">
        <f t="shared" si="108"/>
        <v>294683.00976876036</v>
      </c>
      <c r="U479" s="225">
        <f t="shared" si="108"/>
        <v>55636.036030976764</v>
      </c>
      <c r="V479" s="225">
        <f t="shared" si="108"/>
        <v>1941.0376223028702</v>
      </c>
      <c r="W479" s="225">
        <f t="shared" si="108"/>
        <v>7716.2166903168036</v>
      </c>
      <c r="X479" s="225">
        <f t="shared" si="108"/>
        <v>662513.08526688453</v>
      </c>
      <c r="Y479" s="225">
        <f t="shared" si="103"/>
        <v>14720883.308435196</v>
      </c>
      <c r="Z479" s="221"/>
      <c r="AA479" s="225">
        <f t="shared" si="105"/>
        <v>0</v>
      </c>
      <c r="AB479" s="221"/>
      <c r="AC479" s="223">
        <f t="shared" si="89"/>
        <v>0.59875936912339967</v>
      </c>
      <c r="AD479" s="223">
        <f t="shared" si="89"/>
        <v>0.40124063087660039</v>
      </c>
      <c r="AG479" s="23"/>
      <c r="AH479" s="17"/>
      <c r="AM479" s="16"/>
      <c r="AN479" s="235"/>
    </row>
    <row r="480" spans="1:41" x14ac:dyDescent="0.25">
      <c r="A480" s="236">
        <f t="shared" si="109"/>
        <v>2046</v>
      </c>
      <c r="B480" s="237">
        <f t="shared" si="110"/>
        <v>7</v>
      </c>
      <c r="C480" s="240">
        <f t="shared" si="111"/>
        <v>10020609.987882886</v>
      </c>
      <c r="D480" s="240">
        <f t="shared" si="111"/>
        <v>6436746.651946051</v>
      </c>
      <c r="E480" s="240">
        <f t="shared" si="112"/>
        <v>295326.55469058233</v>
      </c>
      <c r="F480" s="240">
        <f t="shared" si="112"/>
        <v>57761.832590244725</v>
      </c>
      <c r="G480" s="240">
        <f t="shared" si="91"/>
        <v>1850.9759711042745</v>
      </c>
      <c r="H480" s="240">
        <f t="shared" si="90"/>
        <v>8106.5662552311242</v>
      </c>
      <c r="I480" s="240">
        <v>689993.7652029267</v>
      </c>
      <c r="J480" s="240">
        <f t="shared" si="106"/>
        <v>17510396.334539026</v>
      </c>
      <c r="K480" s="221">
        <f t="shared" si="107"/>
        <v>16457356.639828937</v>
      </c>
      <c r="L480" s="221">
        <v>15543571.094372133</v>
      </c>
      <c r="M480" s="225">
        <f t="shared" si="104"/>
        <v>1966825.2401668932</v>
      </c>
      <c r="N480" s="221">
        <v>16677494.732338421</v>
      </c>
      <c r="O480" s="23"/>
      <c r="P480" s="222">
        <f t="shared" si="94"/>
        <v>2046</v>
      </c>
      <c r="Q480" s="222">
        <f t="shared" si="94"/>
        <v>7</v>
      </c>
      <c r="R480" s="221">
        <f t="shared" si="95"/>
        <v>8823042.901177194</v>
      </c>
      <c r="S480" s="221">
        <f t="shared" si="95"/>
        <v>5667488.4984848499</v>
      </c>
      <c r="T480" s="225">
        <f t="shared" si="108"/>
        <v>295326.55469058233</v>
      </c>
      <c r="U480" s="225">
        <f t="shared" si="108"/>
        <v>57761.832590244725</v>
      </c>
      <c r="V480" s="225">
        <f t="shared" si="108"/>
        <v>1850.9759711042745</v>
      </c>
      <c r="W480" s="225">
        <f t="shared" si="108"/>
        <v>8106.5662552311242</v>
      </c>
      <c r="X480" s="225">
        <f t="shared" si="108"/>
        <v>689993.7652029267</v>
      </c>
      <c r="Y480" s="225">
        <f t="shared" si="103"/>
        <v>15543571.094372133</v>
      </c>
      <c r="Z480" s="221"/>
      <c r="AA480" s="225">
        <f t="shared" si="105"/>
        <v>0</v>
      </c>
      <c r="AB480" s="221"/>
      <c r="AC480" s="223">
        <f t="shared" si="89"/>
        <v>0.6088833223454434</v>
      </c>
      <c r="AD480" s="223">
        <f t="shared" si="89"/>
        <v>0.3911166776545566</v>
      </c>
      <c r="AG480" s="23"/>
      <c r="AH480" s="17"/>
      <c r="AM480" s="16"/>
      <c r="AN480" s="235"/>
    </row>
    <row r="481" spans="1:41" x14ac:dyDescent="0.25">
      <c r="A481" s="236">
        <f t="shared" si="109"/>
        <v>2046</v>
      </c>
      <c r="B481" s="237">
        <f t="shared" si="110"/>
        <v>8</v>
      </c>
      <c r="C481" s="240">
        <f t="shared" si="111"/>
        <v>10391718.932255482</v>
      </c>
      <c r="D481" s="240">
        <f t="shared" si="111"/>
        <v>6551726.3432785636</v>
      </c>
      <c r="E481" s="240">
        <f t="shared" si="112"/>
        <v>295399.59941578005</v>
      </c>
      <c r="F481" s="240">
        <f t="shared" si="112"/>
        <v>67419.189197432977</v>
      </c>
      <c r="G481" s="240">
        <f t="shared" si="91"/>
        <v>1835.4627079948464</v>
      </c>
      <c r="H481" s="240">
        <f t="shared" si="90"/>
        <v>8149.9070072404229</v>
      </c>
      <c r="I481" s="240">
        <v>666484.79612902761</v>
      </c>
      <c r="J481" s="240">
        <f t="shared" si="106"/>
        <v>17982734.229991522</v>
      </c>
      <c r="K481" s="221">
        <f t="shared" si="107"/>
        <v>16943445.275534045</v>
      </c>
      <c r="L481" s="221">
        <v>15729538.513555516</v>
      </c>
      <c r="M481" s="225">
        <f t="shared" si="104"/>
        <v>2253195.7164360061</v>
      </c>
      <c r="N481" s="221">
        <v>16962171.384918854</v>
      </c>
      <c r="O481" s="23"/>
      <c r="P481" s="222">
        <f t="shared" si="94"/>
        <v>2046</v>
      </c>
      <c r="Q481" s="222">
        <f t="shared" si="94"/>
        <v>8</v>
      </c>
      <c r="R481" s="221">
        <f t="shared" si="95"/>
        <v>9009793.5797786098</v>
      </c>
      <c r="S481" s="221">
        <f t="shared" si="95"/>
        <v>5680455.9793194309</v>
      </c>
      <c r="T481" s="225">
        <f t="shared" si="108"/>
        <v>295399.59941578005</v>
      </c>
      <c r="U481" s="225">
        <f t="shared" si="108"/>
        <v>67419.189197432977</v>
      </c>
      <c r="V481" s="225">
        <f t="shared" si="108"/>
        <v>1835.4627079948464</v>
      </c>
      <c r="W481" s="225">
        <f t="shared" si="108"/>
        <v>8149.9070072404229</v>
      </c>
      <c r="X481" s="225">
        <f t="shared" si="108"/>
        <v>666484.79612902761</v>
      </c>
      <c r="Y481" s="225">
        <f t="shared" si="103"/>
        <v>15729538.513555516</v>
      </c>
      <c r="Z481" s="221"/>
      <c r="AA481" s="225">
        <f t="shared" si="105"/>
        <v>0</v>
      </c>
      <c r="AB481" s="221"/>
      <c r="AC481" s="223">
        <f t="shared" si="89"/>
        <v>0.61331793878196017</v>
      </c>
      <c r="AD481" s="223">
        <f t="shared" si="89"/>
        <v>0.38668206121803983</v>
      </c>
      <c r="AG481" s="23"/>
      <c r="AH481" s="17"/>
      <c r="AM481" s="16"/>
      <c r="AN481" s="235"/>
    </row>
    <row r="482" spans="1:41" x14ac:dyDescent="0.25">
      <c r="A482" s="236">
        <f t="shared" si="109"/>
        <v>2046</v>
      </c>
      <c r="B482" s="237">
        <f t="shared" si="110"/>
        <v>9</v>
      </c>
      <c r="C482" s="240">
        <f t="shared" si="111"/>
        <v>10103031.463013504</v>
      </c>
      <c r="D482" s="240">
        <f t="shared" si="111"/>
        <v>6463238.9798276545</v>
      </c>
      <c r="E482" s="240">
        <f t="shared" si="112"/>
        <v>294699.46010020474</v>
      </c>
      <c r="F482" s="240">
        <f t="shared" si="112"/>
        <v>59016.296770121138</v>
      </c>
      <c r="G482" s="240">
        <f t="shared" si="91"/>
        <v>1979.0348181495115</v>
      </c>
      <c r="H482" s="240">
        <f t="shared" si="90"/>
        <v>8087.472408640584</v>
      </c>
      <c r="I482" s="240">
        <v>704904.13618816342</v>
      </c>
      <c r="J482" s="240">
        <f t="shared" si="106"/>
        <v>17634956.843126439</v>
      </c>
      <c r="K482" s="221">
        <f t="shared" si="107"/>
        <v>16566270.442841157</v>
      </c>
      <c r="L482" s="221">
        <v>15414307.032048967</v>
      </c>
      <c r="M482" s="225">
        <f t="shared" si="104"/>
        <v>2220649.8110774718</v>
      </c>
      <c r="N482" s="221">
        <v>15687354.584476767</v>
      </c>
      <c r="O482" s="23"/>
      <c r="P482" s="222">
        <f t="shared" si="94"/>
        <v>2046</v>
      </c>
      <c r="Q482" s="222">
        <f t="shared" si="94"/>
        <v>9</v>
      </c>
      <c r="R482" s="221">
        <f t="shared" si="95"/>
        <v>8748755.9193985723</v>
      </c>
      <c r="S482" s="221">
        <f t="shared" si="95"/>
        <v>5596864.7123651151</v>
      </c>
      <c r="T482" s="225">
        <f t="shared" si="108"/>
        <v>294699.46010020474</v>
      </c>
      <c r="U482" s="225">
        <f t="shared" si="108"/>
        <v>59016.296770121138</v>
      </c>
      <c r="V482" s="225">
        <f t="shared" si="108"/>
        <v>1979.0348181495115</v>
      </c>
      <c r="W482" s="225">
        <f t="shared" si="108"/>
        <v>8087.472408640584</v>
      </c>
      <c r="X482" s="225">
        <f t="shared" si="108"/>
        <v>704904.13618816342</v>
      </c>
      <c r="Y482" s="225">
        <f t="shared" si="103"/>
        <v>15414307.03204897</v>
      </c>
      <c r="Z482" s="221"/>
      <c r="AA482" s="225">
        <f t="shared" si="105"/>
        <v>0</v>
      </c>
      <c r="AB482" s="221"/>
      <c r="AC482" s="223">
        <f t="shared" ref="AC482:AD545" si="113">+C482/$K482</f>
        <v>0.60985551925354231</v>
      </c>
      <c r="AD482" s="223">
        <f t="shared" si="113"/>
        <v>0.3901444807464578</v>
      </c>
      <c r="AG482" s="23"/>
      <c r="AH482" s="17"/>
      <c r="AM482" s="16"/>
      <c r="AN482" s="235"/>
    </row>
    <row r="483" spans="1:41" x14ac:dyDescent="0.25">
      <c r="A483" s="236">
        <f t="shared" si="109"/>
        <v>2046</v>
      </c>
      <c r="B483" s="237">
        <f t="shared" si="110"/>
        <v>10</v>
      </c>
      <c r="C483" s="240">
        <f t="shared" si="111"/>
        <v>9254300.9509331882</v>
      </c>
      <c r="D483" s="240">
        <f t="shared" si="111"/>
        <v>6202835.8381032366</v>
      </c>
      <c r="E483" s="240">
        <f t="shared" si="112"/>
        <v>293638.48081326066</v>
      </c>
      <c r="F483" s="240">
        <f t="shared" si="112"/>
        <v>54861.131775257832</v>
      </c>
      <c r="G483" s="240">
        <f t="shared" si="91"/>
        <v>1888.7468345915524</v>
      </c>
      <c r="H483" s="240">
        <f t="shared" si="91"/>
        <v>8009.1148920665146</v>
      </c>
      <c r="I483" s="240">
        <v>679110.10152894945</v>
      </c>
      <c r="J483" s="240">
        <f t="shared" si="106"/>
        <v>16494644.364880553</v>
      </c>
      <c r="K483" s="221">
        <f t="shared" si="107"/>
        <v>15457136.789036425</v>
      </c>
      <c r="L483" s="221">
        <v>14296102.378119795</v>
      </c>
      <c r="M483" s="225">
        <f t="shared" si="104"/>
        <v>2198541.9867607579</v>
      </c>
      <c r="N483" s="221">
        <v>14767244.588434882</v>
      </c>
      <c r="O483" s="23"/>
      <c r="P483" s="222">
        <f t="shared" si="94"/>
        <v>2046</v>
      </c>
      <c r="Q483" s="222">
        <f t="shared" si="94"/>
        <v>10</v>
      </c>
      <c r="R483" s="221">
        <f t="shared" si="95"/>
        <v>7938017.7688384429</v>
      </c>
      <c r="S483" s="221">
        <f t="shared" si="95"/>
        <v>5320577.0334372241</v>
      </c>
      <c r="T483" s="225">
        <f t="shared" si="108"/>
        <v>293638.48081326066</v>
      </c>
      <c r="U483" s="225">
        <f t="shared" si="108"/>
        <v>54861.131775257832</v>
      </c>
      <c r="V483" s="225">
        <f t="shared" si="108"/>
        <v>1888.7468345915524</v>
      </c>
      <c r="W483" s="225">
        <f t="shared" si="108"/>
        <v>8009.1148920665146</v>
      </c>
      <c r="X483" s="225">
        <f t="shared" si="108"/>
        <v>679110.10152894945</v>
      </c>
      <c r="Y483" s="225">
        <f t="shared" si="103"/>
        <v>14296102.378119795</v>
      </c>
      <c r="Z483" s="221"/>
      <c r="AA483" s="225">
        <f t="shared" si="105"/>
        <v>0</v>
      </c>
      <c r="AB483" s="221"/>
      <c r="AC483" s="223">
        <f t="shared" si="113"/>
        <v>0.59870732058845211</v>
      </c>
      <c r="AD483" s="223">
        <f t="shared" si="113"/>
        <v>0.40129267941154789</v>
      </c>
      <c r="AG483" s="23"/>
      <c r="AH483" s="17"/>
      <c r="AM483" s="16"/>
      <c r="AN483" s="235"/>
    </row>
    <row r="484" spans="1:41" x14ac:dyDescent="0.25">
      <c r="A484" s="236">
        <f t="shared" si="109"/>
        <v>2046</v>
      </c>
      <c r="B484" s="237">
        <f t="shared" si="110"/>
        <v>11</v>
      </c>
      <c r="C484" s="240">
        <f t="shared" si="111"/>
        <v>7939643.1819629371</v>
      </c>
      <c r="D484" s="240">
        <f t="shared" si="111"/>
        <v>5804079.5438073939</v>
      </c>
      <c r="E484" s="240">
        <f t="shared" si="112"/>
        <v>292050.28844520735</v>
      </c>
      <c r="F484" s="240">
        <f t="shared" si="112"/>
        <v>54119.974668964016</v>
      </c>
      <c r="G484" s="240">
        <f t="shared" ref="G484:H499" si="114">(G472/G460)*G472</f>
        <v>1834.5262380595666</v>
      </c>
      <c r="H484" s="240">
        <f t="shared" si="114"/>
        <v>7267.2993505048717</v>
      </c>
      <c r="I484" s="240">
        <v>622033.95738155302</v>
      </c>
      <c r="J484" s="240">
        <f t="shared" si="106"/>
        <v>14721028.771854624</v>
      </c>
      <c r="K484" s="221">
        <f t="shared" si="107"/>
        <v>13743722.725770332</v>
      </c>
      <c r="L484" s="221">
        <v>12617801.499891125</v>
      </c>
      <c r="M484" s="225">
        <f t="shared" si="104"/>
        <v>2103227.2719634995</v>
      </c>
      <c r="N484" s="221">
        <v>12495901.505259644</v>
      </c>
      <c r="O484" s="23"/>
      <c r="P484" s="222">
        <f t="shared" si="94"/>
        <v>2046</v>
      </c>
      <c r="Q484" s="222">
        <f t="shared" si="94"/>
        <v>11</v>
      </c>
      <c r="R484" s="221">
        <f t="shared" si="95"/>
        <v>6724624.9221247863</v>
      </c>
      <c r="S484" s="221">
        <f t="shared" si="95"/>
        <v>4915870.5316820443</v>
      </c>
      <c r="T484" s="225">
        <f t="shared" si="108"/>
        <v>292050.28844520735</v>
      </c>
      <c r="U484" s="225">
        <f t="shared" si="108"/>
        <v>54119.974668964016</v>
      </c>
      <c r="V484" s="225">
        <f t="shared" si="108"/>
        <v>1834.5262380595666</v>
      </c>
      <c r="W484" s="225">
        <f t="shared" si="108"/>
        <v>7267.2993505048717</v>
      </c>
      <c r="X484" s="225">
        <f t="shared" si="108"/>
        <v>622033.95738155302</v>
      </c>
      <c r="Y484" s="225">
        <f t="shared" si="103"/>
        <v>12617801.499891121</v>
      </c>
      <c r="Z484" s="221"/>
      <c r="AA484" s="225">
        <f t="shared" si="105"/>
        <v>0</v>
      </c>
      <c r="AB484" s="221"/>
      <c r="AC484" s="223">
        <f t="shared" si="113"/>
        <v>0.57769232837298257</v>
      </c>
      <c r="AD484" s="223">
        <f t="shared" si="113"/>
        <v>0.42230767162701738</v>
      </c>
      <c r="AG484" s="23"/>
      <c r="AH484" s="17"/>
      <c r="AM484" s="16"/>
      <c r="AN484" s="235"/>
    </row>
    <row r="485" spans="1:41" x14ac:dyDescent="0.25">
      <c r="A485" s="236">
        <f t="shared" si="109"/>
        <v>2046</v>
      </c>
      <c r="B485" s="237">
        <f t="shared" si="110"/>
        <v>12</v>
      </c>
      <c r="C485" s="240">
        <f t="shared" si="111"/>
        <v>7309623.4185632011</v>
      </c>
      <c r="D485" s="240">
        <f t="shared" si="111"/>
        <v>5554632.8475844311</v>
      </c>
      <c r="E485" s="240">
        <f t="shared" si="112"/>
        <v>291744.81043751282</v>
      </c>
      <c r="F485" s="240">
        <f t="shared" si="112"/>
        <v>62789.048798308082</v>
      </c>
      <c r="G485" s="240">
        <f t="shared" si="114"/>
        <v>1746.952784818887</v>
      </c>
      <c r="H485" s="240">
        <f t="shared" si="114"/>
        <v>6923.5833223670688</v>
      </c>
      <c r="I485" s="240">
        <v>557813.14357169624</v>
      </c>
      <c r="J485" s="240">
        <f t="shared" si="106"/>
        <v>13785273.805062335</v>
      </c>
      <c r="K485" s="221">
        <f t="shared" si="107"/>
        <v>12864256.266147632</v>
      </c>
      <c r="L485" s="221">
        <v>12488275.043344429</v>
      </c>
      <c r="M485" s="225">
        <f t="shared" si="104"/>
        <v>1296998.7617179062</v>
      </c>
      <c r="N485" s="221">
        <v>12843243.374922086</v>
      </c>
      <c r="O485" s="23"/>
      <c r="P485" s="222">
        <f t="shared" si="94"/>
        <v>2046</v>
      </c>
      <c r="Q485" s="222">
        <f t="shared" si="94"/>
        <v>12</v>
      </c>
      <c r="R485" s="221">
        <f t="shared" si="95"/>
        <v>6572653.2955838516</v>
      </c>
      <c r="S485" s="221">
        <f t="shared" si="95"/>
        <v>4994604.2088458734</v>
      </c>
      <c r="T485" s="225">
        <f t="shared" si="108"/>
        <v>291744.81043751282</v>
      </c>
      <c r="U485" s="225">
        <f t="shared" si="108"/>
        <v>62789.048798308082</v>
      </c>
      <c r="V485" s="225">
        <f t="shared" si="108"/>
        <v>1746.952784818887</v>
      </c>
      <c r="W485" s="225">
        <f t="shared" si="108"/>
        <v>6923.5833223670688</v>
      </c>
      <c r="X485" s="225">
        <f t="shared" si="108"/>
        <v>557813.14357169624</v>
      </c>
      <c r="Y485" s="225">
        <f t="shared" si="103"/>
        <v>12488275.043344427</v>
      </c>
      <c r="Z485" s="221"/>
      <c r="AA485" s="225">
        <f t="shared" si="105"/>
        <v>0</v>
      </c>
      <c r="AB485" s="221"/>
      <c r="AC485" s="223">
        <f t="shared" si="113"/>
        <v>0.56821189405240002</v>
      </c>
      <c r="AD485" s="223">
        <f t="shared" si="113"/>
        <v>0.43178810594760003</v>
      </c>
      <c r="AG485" s="23"/>
      <c r="AH485" s="17"/>
      <c r="AI485" s="17"/>
      <c r="AM485" s="16"/>
      <c r="AN485" s="235"/>
      <c r="AO485" s="235"/>
    </row>
    <row r="486" spans="1:41" x14ac:dyDescent="0.25">
      <c r="A486" s="236">
        <f t="shared" si="109"/>
        <v>2047</v>
      </c>
      <c r="B486" s="237">
        <f t="shared" si="110"/>
        <v>1</v>
      </c>
      <c r="C486" s="240">
        <f t="shared" si="111"/>
        <v>7600076.4439458475</v>
      </c>
      <c r="D486" s="240">
        <f t="shared" si="111"/>
        <v>5402487.8353172271</v>
      </c>
      <c r="E486" s="240">
        <f t="shared" si="112"/>
        <v>292452.13329785923</v>
      </c>
      <c r="F486" s="240">
        <f t="shared" si="112"/>
        <v>62039.219081192728</v>
      </c>
      <c r="G486" s="240">
        <f t="shared" si="114"/>
        <v>1579.1830988589834</v>
      </c>
      <c r="H486" s="240">
        <f t="shared" si="114"/>
        <v>7733.1333612531398</v>
      </c>
      <c r="I486" s="240">
        <v>530032.65798896097</v>
      </c>
      <c r="J486" s="240">
        <f t="shared" si="106"/>
        <v>13896400.606091201</v>
      </c>
      <c r="K486" s="221">
        <f t="shared" si="107"/>
        <v>13002564.279263075</v>
      </c>
      <c r="L486" s="221">
        <v>13162968.629246056</v>
      </c>
      <c r="M486" s="225">
        <f t="shared" si="104"/>
        <v>733431.97684514523</v>
      </c>
      <c r="N486" s="221">
        <v>12974349.912711214</v>
      </c>
      <c r="O486" s="23"/>
      <c r="P486" s="222">
        <f t="shared" si="94"/>
        <v>2047</v>
      </c>
      <c r="Q486" s="222">
        <f t="shared" si="94"/>
        <v>1</v>
      </c>
      <c r="R486" s="221">
        <f t="shared" si="95"/>
        <v>7171381.0750371739</v>
      </c>
      <c r="S486" s="221">
        <f t="shared" si="95"/>
        <v>5097751.2273807554</v>
      </c>
      <c r="T486" s="225">
        <f t="shared" si="108"/>
        <v>292452.13329785923</v>
      </c>
      <c r="U486" s="225">
        <f t="shared" si="108"/>
        <v>62039.219081192728</v>
      </c>
      <c r="V486" s="225">
        <f t="shared" si="108"/>
        <v>1579.1830988589834</v>
      </c>
      <c r="W486" s="225">
        <f t="shared" si="108"/>
        <v>7733.1333612531398</v>
      </c>
      <c r="X486" s="225">
        <f t="shared" si="108"/>
        <v>530032.65798896097</v>
      </c>
      <c r="Y486" s="225">
        <f t="shared" si="103"/>
        <v>13162968.629246056</v>
      </c>
      <c r="Z486" s="221"/>
      <c r="AA486" s="225">
        <f t="shared" si="105"/>
        <v>0</v>
      </c>
      <c r="AB486" s="221"/>
      <c r="AC486" s="223">
        <f t="shared" si="113"/>
        <v>0.58450596980064184</v>
      </c>
      <c r="AD486" s="223">
        <f t="shared" si="113"/>
        <v>0.4154940301993581</v>
      </c>
      <c r="AG486" s="23"/>
      <c r="AH486" s="17"/>
      <c r="AM486" s="16"/>
      <c r="AN486" s="235"/>
    </row>
    <row r="487" spans="1:41" x14ac:dyDescent="0.25">
      <c r="A487" s="236">
        <f t="shared" si="109"/>
        <v>2047</v>
      </c>
      <c r="B487" s="237">
        <f t="shared" si="110"/>
        <v>2</v>
      </c>
      <c r="C487" s="240">
        <f t="shared" si="111"/>
        <v>7526703.2017223295</v>
      </c>
      <c r="D487" s="240">
        <f t="shared" si="111"/>
        <v>5394996.5496857595</v>
      </c>
      <c r="E487" s="240">
        <f t="shared" si="112"/>
        <v>291716.45440762513</v>
      </c>
      <c r="F487" s="240">
        <f t="shared" si="112"/>
        <v>57332.560497675266</v>
      </c>
      <c r="G487" s="240">
        <f t="shared" si="114"/>
        <v>1633.5353324329355</v>
      </c>
      <c r="H487" s="240">
        <f t="shared" si="114"/>
        <v>7054.2500553041809</v>
      </c>
      <c r="I487" s="240">
        <v>525971.62928241456</v>
      </c>
      <c r="J487" s="240">
        <f t="shared" si="106"/>
        <v>13805408.18098354</v>
      </c>
      <c r="K487" s="221">
        <f t="shared" si="107"/>
        <v>12921699.751408089</v>
      </c>
      <c r="L487" s="221">
        <v>12021774.240262236</v>
      </c>
      <c r="M487" s="225">
        <f t="shared" si="104"/>
        <v>1783633.9407213032</v>
      </c>
      <c r="N487" s="221">
        <v>12055995.311122533</v>
      </c>
      <c r="O487" s="23"/>
      <c r="P487" s="222">
        <f t="shared" si="94"/>
        <v>2047</v>
      </c>
      <c r="Q487" s="222">
        <f t="shared" si="94"/>
        <v>2</v>
      </c>
      <c r="R487" s="221">
        <f t="shared" si="95"/>
        <v>6487762.2302866848</v>
      </c>
      <c r="S487" s="221">
        <f t="shared" si="95"/>
        <v>4650303.5804001009</v>
      </c>
      <c r="T487" s="225">
        <f t="shared" si="108"/>
        <v>291716.45440762513</v>
      </c>
      <c r="U487" s="225">
        <f t="shared" si="108"/>
        <v>57332.560497675266</v>
      </c>
      <c r="V487" s="225">
        <f t="shared" si="108"/>
        <v>1633.5353324329355</v>
      </c>
      <c r="W487" s="225">
        <f t="shared" si="108"/>
        <v>7054.2500553041809</v>
      </c>
      <c r="X487" s="225">
        <f t="shared" si="108"/>
        <v>525971.62928241456</v>
      </c>
      <c r="Y487" s="225">
        <f t="shared" si="103"/>
        <v>12021774.240262236</v>
      </c>
      <c r="Z487" s="221"/>
      <c r="AA487" s="225">
        <f t="shared" si="105"/>
        <v>0</v>
      </c>
      <c r="AB487" s="221"/>
      <c r="AC487" s="223">
        <f t="shared" si="113"/>
        <v>0.58248553568984907</v>
      </c>
      <c r="AD487" s="223">
        <f t="shared" si="113"/>
        <v>0.41751446431015099</v>
      </c>
      <c r="AG487" s="23"/>
      <c r="AH487" s="17"/>
      <c r="AM487" s="16"/>
      <c r="AN487" s="235"/>
    </row>
    <row r="488" spans="1:41" x14ac:dyDescent="0.25">
      <c r="A488" s="236">
        <f t="shared" si="109"/>
        <v>2047</v>
      </c>
      <c r="B488" s="237">
        <f t="shared" si="110"/>
        <v>3</v>
      </c>
      <c r="C488" s="240">
        <f t="shared" si="111"/>
        <v>7378245.0264902525</v>
      </c>
      <c r="D488" s="240">
        <f t="shared" si="111"/>
        <v>5489694.0656906459</v>
      </c>
      <c r="E488" s="240">
        <f t="shared" si="112"/>
        <v>292067.90995997016</v>
      </c>
      <c r="F488" s="240">
        <f t="shared" si="112"/>
        <v>57376.661100610072</v>
      </c>
      <c r="G488" s="240">
        <f t="shared" si="114"/>
        <v>1839.8172580952646</v>
      </c>
      <c r="H488" s="240">
        <f t="shared" si="114"/>
        <v>6640.4332953929961</v>
      </c>
      <c r="I488" s="240">
        <v>508450.88236516254</v>
      </c>
      <c r="J488" s="240">
        <f t="shared" si="106"/>
        <v>13734314.79616013</v>
      </c>
      <c r="K488" s="221">
        <f t="shared" si="107"/>
        <v>12867939.092180898</v>
      </c>
      <c r="L488" s="221">
        <v>11980300.305079587</v>
      </c>
      <c r="M488" s="225">
        <f t="shared" si="104"/>
        <v>1754014.491080543</v>
      </c>
      <c r="N488" s="221">
        <v>13166022.447235962</v>
      </c>
      <c r="O488" s="23"/>
      <c r="P488" s="222">
        <f t="shared" si="94"/>
        <v>2047</v>
      </c>
      <c r="Q488" s="222">
        <f t="shared" si="94"/>
        <v>3</v>
      </c>
      <c r="R488" s="221">
        <f t="shared" si="95"/>
        <v>6372524.6385945193</v>
      </c>
      <c r="S488" s="221">
        <f t="shared" si="95"/>
        <v>4741399.962505836</v>
      </c>
      <c r="T488" s="225">
        <f t="shared" si="108"/>
        <v>292067.90995997016</v>
      </c>
      <c r="U488" s="225">
        <f t="shared" si="108"/>
        <v>57376.661100610072</v>
      </c>
      <c r="V488" s="225">
        <f t="shared" si="108"/>
        <v>1839.8172580952646</v>
      </c>
      <c r="W488" s="225">
        <f t="shared" si="108"/>
        <v>6640.4332953929961</v>
      </c>
      <c r="X488" s="225">
        <f t="shared" si="108"/>
        <v>508450.88236516254</v>
      </c>
      <c r="Y488" s="225">
        <f t="shared" si="103"/>
        <v>11980300.305079587</v>
      </c>
      <c r="Z488" s="221"/>
      <c r="AA488" s="225">
        <f t="shared" si="105"/>
        <v>0</v>
      </c>
      <c r="AB488" s="221"/>
      <c r="AC488" s="223">
        <f t="shared" si="113"/>
        <v>0.57338202905961722</v>
      </c>
      <c r="AD488" s="223">
        <f t="shared" si="113"/>
        <v>0.42661797094038278</v>
      </c>
      <c r="AG488" s="23"/>
      <c r="AH488" s="17"/>
      <c r="AM488" s="16"/>
      <c r="AN488" s="235"/>
    </row>
    <row r="489" spans="1:41" x14ac:dyDescent="0.25">
      <c r="A489" s="236">
        <f t="shared" si="109"/>
        <v>2047</v>
      </c>
      <c r="B489" s="237">
        <f t="shared" si="110"/>
        <v>4</v>
      </c>
      <c r="C489" s="240">
        <f t="shared" si="111"/>
        <v>7605262.5745338239</v>
      </c>
      <c r="D489" s="240">
        <f t="shared" si="111"/>
        <v>5668133.5924985688</v>
      </c>
      <c r="E489" s="240">
        <f t="shared" si="112"/>
        <v>292646.51217352098</v>
      </c>
      <c r="F489" s="240">
        <f t="shared" si="112"/>
        <v>60092.65846332306</v>
      </c>
      <c r="G489" s="240">
        <f t="shared" si="114"/>
        <v>1826.6341222508645</v>
      </c>
      <c r="H489" s="240">
        <f t="shared" si="114"/>
        <v>7712.3665088623802</v>
      </c>
      <c r="I489" s="240">
        <v>600003.31716032559</v>
      </c>
      <c r="J489" s="240">
        <f t="shared" si="106"/>
        <v>14235677.655460674</v>
      </c>
      <c r="K489" s="221">
        <f t="shared" si="107"/>
        <v>13273396.167032393</v>
      </c>
      <c r="L489" s="221">
        <v>12241352.834672444</v>
      </c>
      <c r="M489" s="225">
        <f t="shared" si="104"/>
        <v>1994324.8207882307</v>
      </c>
      <c r="N489" s="221">
        <v>13538854.444028253</v>
      </c>
      <c r="O489" s="23"/>
      <c r="P489" s="222">
        <f t="shared" si="94"/>
        <v>2047</v>
      </c>
      <c r="Q489" s="222">
        <f t="shared" si="94"/>
        <v>4</v>
      </c>
      <c r="R489" s="221">
        <f t="shared" si="95"/>
        <v>6462573.5648682844</v>
      </c>
      <c r="S489" s="221">
        <f t="shared" si="95"/>
        <v>4816497.7813758776</v>
      </c>
      <c r="T489" s="225">
        <f t="shared" si="108"/>
        <v>292646.51217352098</v>
      </c>
      <c r="U489" s="225">
        <f t="shared" si="108"/>
        <v>60092.65846332306</v>
      </c>
      <c r="V489" s="225">
        <f t="shared" si="108"/>
        <v>1826.6341222508645</v>
      </c>
      <c r="W489" s="225">
        <f t="shared" si="108"/>
        <v>7712.3665088623802</v>
      </c>
      <c r="X489" s="225">
        <f t="shared" si="108"/>
        <v>600003.31716032559</v>
      </c>
      <c r="Y489" s="225">
        <f t="shared" si="103"/>
        <v>12241352.834672444</v>
      </c>
      <c r="Z489" s="221"/>
      <c r="AA489" s="225">
        <f t="shared" si="105"/>
        <v>0</v>
      </c>
      <c r="AB489" s="221"/>
      <c r="AC489" s="223">
        <f t="shared" si="113"/>
        <v>0.5729703595695641</v>
      </c>
      <c r="AD489" s="223">
        <f t="shared" si="113"/>
        <v>0.4270296404304359</v>
      </c>
      <c r="AG489" s="23"/>
      <c r="AH489" s="17"/>
      <c r="AM489" s="16"/>
      <c r="AN489" s="235"/>
    </row>
    <row r="490" spans="1:41" x14ac:dyDescent="0.25">
      <c r="A490" s="236">
        <f t="shared" si="109"/>
        <v>2047</v>
      </c>
      <c r="B490" s="237">
        <f t="shared" si="110"/>
        <v>5</v>
      </c>
      <c r="C490" s="240">
        <f t="shared" si="111"/>
        <v>8363037.7287256643</v>
      </c>
      <c r="D490" s="240">
        <f t="shared" si="111"/>
        <v>5957163.4134844355</v>
      </c>
      <c r="E490" s="240">
        <f t="shared" si="112"/>
        <v>293794.38283318008</v>
      </c>
      <c r="F490" s="240">
        <f t="shared" si="112"/>
        <v>59697.711372159421</v>
      </c>
      <c r="G490" s="240">
        <f t="shared" si="114"/>
        <v>2064.0673203153774</v>
      </c>
      <c r="H490" s="240">
        <f t="shared" si="114"/>
        <v>7829.8501661419914</v>
      </c>
      <c r="I490" s="240">
        <v>652356.11872004578</v>
      </c>
      <c r="J490" s="240">
        <f t="shared" si="106"/>
        <v>15335943.272621943</v>
      </c>
      <c r="K490" s="221">
        <f t="shared" si="107"/>
        <v>14320201.1422101</v>
      </c>
      <c r="L490" s="221">
        <v>13722652.32633961</v>
      </c>
      <c r="M490" s="225">
        <f t="shared" si="104"/>
        <v>1613290.9462823328</v>
      </c>
      <c r="N490" s="221">
        <v>15262574.23271982</v>
      </c>
      <c r="O490" s="23"/>
      <c r="P490" s="222">
        <f t="shared" ref="P490:Q544" si="115">A490</f>
        <v>2047</v>
      </c>
      <c r="Q490" s="222">
        <f t="shared" si="115"/>
        <v>5</v>
      </c>
      <c r="R490" s="221">
        <f t="shared" ref="R490:S553" si="116">+C490-($M490*AC490)</f>
        <v>7420871.2802809048</v>
      </c>
      <c r="S490" s="221">
        <f t="shared" si="116"/>
        <v>5286038.9156468622</v>
      </c>
      <c r="T490" s="225">
        <f t="shared" si="108"/>
        <v>293794.38283318008</v>
      </c>
      <c r="U490" s="225">
        <f t="shared" si="108"/>
        <v>59697.711372159421</v>
      </c>
      <c r="V490" s="225">
        <f t="shared" si="108"/>
        <v>2064.0673203153774</v>
      </c>
      <c r="W490" s="225">
        <f t="shared" si="108"/>
        <v>7829.8501661419914</v>
      </c>
      <c r="X490" s="225">
        <f t="shared" si="108"/>
        <v>652356.11872004578</v>
      </c>
      <c r="Y490" s="225">
        <f t="shared" si="103"/>
        <v>13722652.32633961</v>
      </c>
      <c r="Z490" s="221"/>
      <c r="AA490" s="225">
        <f t="shared" si="105"/>
        <v>0</v>
      </c>
      <c r="AB490" s="221"/>
      <c r="AC490" s="223">
        <f t="shared" si="113"/>
        <v>0.58400281152998945</v>
      </c>
      <c r="AD490" s="223">
        <f t="shared" si="113"/>
        <v>0.41599718847001055</v>
      </c>
      <c r="AG490" s="23"/>
      <c r="AH490" s="17"/>
      <c r="AM490" s="16"/>
      <c r="AN490" s="235"/>
    </row>
    <row r="491" spans="1:41" x14ac:dyDescent="0.25">
      <c r="A491" s="236">
        <f t="shared" si="109"/>
        <v>2047</v>
      </c>
      <c r="B491" s="237">
        <f t="shared" si="110"/>
        <v>6</v>
      </c>
      <c r="C491" s="240">
        <f t="shared" si="111"/>
        <v>9402602.746048905</v>
      </c>
      <c r="D491" s="240">
        <f t="shared" si="111"/>
        <v>6279709.004091897</v>
      </c>
      <c r="E491" s="240">
        <f t="shared" si="112"/>
        <v>294683.00976876036</v>
      </c>
      <c r="F491" s="240">
        <f t="shared" si="112"/>
        <v>55636.036030976764</v>
      </c>
      <c r="G491" s="240">
        <f t="shared" si="114"/>
        <v>1938.4965426406723</v>
      </c>
      <c r="H491" s="240">
        <f t="shared" si="114"/>
        <v>7716.216694051036</v>
      </c>
      <c r="I491" s="240">
        <v>672169.85280097998</v>
      </c>
      <c r="J491" s="240">
        <f t="shared" si="106"/>
        <v>16714455.361978209</v>
      </c>
      <c r="K491" s="221">
        <f t="shared" si="107"/>
        <v>15682311.750140801</v>
      </c>
      <c r="L491" s="221">
        <v>14894757.355025209</v>
      </c>
      <c r="M491" s="225">
        <f t="shared" si="104"/>
        <v>1819698.0069529992</v>
      </c>
      <c r="N491" s="221">
        <v>15921161.599449081</v>
      </c>
      <c r="O491" s="23"/>
      <c r="P491" s="222">
        <f t="shared" si="115"/>
        <v>2047</v>
      </c>
      <c r="Q491" s="222">
        <f t="shared" si="115"/>
        <v>6</v>
      </c>
      <c r="R491" s="221">
        <f t="shared" si="116"/>
        <v>8311571.1590124862</v>
      </c>
      <c r="S491" s="221">
        <f t="shared" si="116"/>
        <v>5551042.5841753166</v>
      </c>
      <c r="T491" s="225">
        <f t="shared" si="108"/>
        <v>294683.00976876036</v>
      </c>
      <c r="U491" s="225">
        <f t="shared" si="108"/>
        <v>55636.036030976764</v>
      </c>
      <c r="V491" s="225">
        <f t="shared" si="108"/>
        <v>1938.4965426406723</v>
      </c>
      <c r="W491" s="225">
        <f t="shared" si="108"/>
        <v>7716.216694051036</v>
      </c>
      <c r="X491" s="225">
        <f t="shared" si="108"/>
        <v>672169.85280097998</v>
      </c>
      <c r="Y491" s="225">
        <f t="shared" si="103"/>
        <v>14894757.355025211</v>
      </c>
      <c r="Z491" s="221"/>
      <c r="AA491" s="225">
        <f t="shared" si="105"/>
        <v>0</v>
      </c>
      <c r="AB491" s="221"/>
      <c r="AC491" s="223">
        <f t="shared" si="113"/>
        <v>0.59956739132956505</v>
      </c>
      <c r="AD491" s="223">
        <f t="shared" si="113"/>
        <v>0.40043260867043506</v>
      </c>
      <c r="AG491" s="23"/>
      <c r="AH491" s="17"/>
      <c r="AM491" s="16"/>
      <c r="AN491" s="235"/>
    </row>
    <row r="492" spans="1:41" x14ac:dyDescent="0.25">
      <c r="A492" s="236">
        <f t="shared" si="109"/>
        <v>2047</v>
      </c>
      <c r="B492" s="237">
        <f t="shared" si="110"/>
        <v>7</v>
      </c>
      <c r="C492" s="240">
        <f t="shared" si="111"/>
        <v>10182256.633387519</v>
      </c>
      <c r="D492" s="240">
        <f t="shared" si="111"/>
        <v>6519795.9093445605</v>
      </c>
      <c r="E492" s="240">
        <f t="shared" si="112"/>
        <v>295326.55469058233</v>
      </c>
      <c r="F492" s="240">
        <f t="shared" si="112"/>
        <v>57761.832590244725</v>
      </c>
      <c r="G492" s="240">
        <f t="shared" si="114"/>
        <v>1848.770676649209</v>
      </c>
      <c r="H492" s="240">
        <f t="shared" si="114"/>
        <v>8106.5662631421119</v>
      </c>
      <c r="I492" s="240">
        <v>700037.93384690653</v>
      </c>
      <c r="J492" s="240">
        <f t="shared" si="106"/>
        <v>17765134.200799603</v>
      </c>
      <c r="K492" s="221">
        <f t="shared" si="107"/>
        <v>16702052.542732079</v>
      </c>
      <c r="L492" s="221">
        <v>15726917.938524593</v>
      </c>
      <c r="M492" s="225">
        <f t="shared" si="104"/>
        <v>2038216.2622750103</v>
      </c>
      <c r="N492" s="221">
        <v>16874083.841010876</v>
      </c>
      <c r="O492" s="23"/>
      <c r="P492" s="222">
        <f t="shared" si="115"/>
        <v>2047</v>
      </c>
      <c r="Q492" s="222">
        <f t="shared" si="115"/>
        <v>7</v>
      </c>
      <c r="R492" s="221">
        <f t="shared" si="116"/>
        <v>8939676.3574765194</v>
      </c>
      <c r="S492" s="221">
        <f t="shared" si="116"/>
        <v>5724159.9229805497</v>
      </c>
      <c r="T492" s="225">
        <f t="shared" si="108"/>
        <v>295326.55469058233</v>
      </c>
      <c r="U492" s="225">
        <f t="shared" si="108"/>
        <v>57761.832590244725</v>
      </c>
      <c r="V492" s="225">
        <f t="shared" si="108"/>
        <v>1848.770676649209</v>
      </c>
      <c r="W492" s="225">
        <f t="shared" si="108"/>
        <v>8106.5662631421119</v>
      </c>
      <c r="X492" s="225">
        <f t="shared" si="108"/>
        <v>700037.93384690653</v>
      </c>
      <c r="Y492" s="225">
        <f t="shared" si="103"/>
        <v>15726917.938524595</v>
      </c>
      <c r="Z492" s="221"/>
      <c r="AA492" s="225">
        <f t="shared" si="105"/>
        <v>0</v>
      </c>
      <c r="AB492" s="221"/>
      <c r="AC492" s="223">
        <f t="shared" si="113"/>
        <v>0.60964103707231732</v>
      </c>
      <c r="AD492" s="223">
        <f t="shared" si="113"/>
        <v>0.39035896292768274</v>
      </c>
      <c r="AG492" s="23"/>
      <c r="AH492" s="17"/>
      <c r="AM492" s="16"/>
      <c r="AN492" s="235"/>
    </row>
    <row r="493" spans="1:41" x14ac:dyDescent="0.25">
      <c r="A493" s="236">
        <f t="shared" si="109"/>
        <v>2047</v>
      </c>
      <c r="B493" s="237">
        <f t="shared" si="110"/>
        <v>8</v>
      </c>
      <c r="C493" s="240">
        <f t="shared" si="111"/>
        <v>10556247.006054975</v>
      </c>
      <c r="D493" s="240">
        <f t="shared" si="111"/>
        <v>6634609.1615729807</v>
      </c>
      <c r="E493" s="240">
        <f t="shared" si="112"/>
        <v>295399.59941578005</v>
      </c>
      <c r="F493" s="240">
        <f t="shared" si="112"/>
        <v>67419.189197432977</v>
      </c>
      <c r="G493" s="240">
        <f t="shared" si="114"/>
        <v>1833.242688587311</v>
      </c>
      <c r="H493" s="240">
        <f t="shared" si="114"/>
        <v>8149.907000286481</v>
      </c>
      <c r="I493" s="240">
        <v>676147.73238753784</v>
      </c>
      <c r="J493" s="240">
        <f t="shared" si="106"/>
        <v>18239805.838317581</v>
      </c>
      <c r="K493" s="221">
        <f t="shared" si="107"/>
        <v>17190856.167627957</v>
      </c>
      <c r="L493" s="221">
        <v>15914947.993513284</v>
      </c>
      <c r="M493" s="225">
        <f t="shared" si="104"/>
        <v>2324857.8448042963</v>
      </c>
      <c r="N493" s="221">
        <v>17162105.146066487</v>
      </c>
      <c r="O493" s="23"/>
      <c r="P493" s="222">
        <f t="shared" si="115"/>
        <v>2047</v>
      </c>
      <c r="Q493" s="222">
        <f t="shared" si="115"/>
        <v>8</v>
      </c>
      <c r="R493" s="221">
        <f t="shared" si="116"/>
        <v>9128640.7586166821</v>
      </c>
      <c r="S493" s="221">
        <f t="shared" si="116"/>
        <v>5737357.5642069774</v>
      </c>
      <c r="T493" s="225">
        <f t="shared" si="108"/>
        <v>295399.59941578005</v>
      </c>
      <c r="U493" s="225">
        <f t="shared" si="108"/>
        <v>67419.189197432977</v>
      </c>
      <c r="V493" s="225">
        <f t="shared" si="108"/>
        <v>1833.242688587311</v>
      </c>
      <c r="W493" s="225">
        <f t="shared" si="108"/>
        <v>8149.907000286481</v>
      </c>
      <c r="X493" s="225">
        <f t="shared" si="108"/>
        <v>676147.73238753784</v>
      </c>
      <c r="Y493" s="225">
        <f t="shared" si="103"/>
        <v>15914947.993513281</v>
      </c>
      <c r="Z493" s="221"/>
      <c r="AA493" s="225">
        <f t="shared" si="105"/>
        <v>0</v>
      </c>
      <c r="AB493" s="221"/>
      <c r="AC493" s="223">
        <f t="shared" si="113"/>
        <v>0.6140617374213978</v>
      </c>
      <c r="AD493" s="223">
        <f t="shared" si="113"/>
        <v>0.38593826257860214</v>
      </c>
      <c r="AG493" s="23"/>
      <c r="AH493" s="17"/>
      <c r="AM493" s="16"/>
      <c r="AN493" s="235"/>
    </row>
    <row r="494" spans="1:41" x14ac:dyDescent="0.25">
      <c r="A494" s="236">
        <f t="shared" si="109"/>
        <v>2047</v>
      </c>
      <c r="B494" s="237">
        <f t="shared" si="110"/>
        <v>9</v>
      </c>
      <c r="C494" s="240">
        <f t="shared" si="111"/>
        <v>10263497.118905831</v>
      </c>
      <c r="D494" s="240">
        <f t="shared" si="111"/>
        <v>6544730.1145304777</v>
      </c>
      <c r="E494" s="240">
        <f t="shared" si="112"/>
        <v>294699.46010020474</v>
      </c>
      <c r="F494" s="240">
        <f t="shared" si="112"/>
        <v>59016.296770121138</v>
      </c>
      <c r="G494" s="240">
        <f t="shared" si="114"/>
        <v>1976.2308999856323</v>
      </c>
      <c r="H494" s="240">
        <f t="shared" si="114"/>
        <v>8087.4724043368706</v>
      </c>
      <c r="I494" s="240">
        <v>715146.22082643968</v>
      </c>
      <c r="J494" s="240">
        <f t="shared" si="106"/>
        <v>17887152.914437398</v>
      </c>
      <c r="K494" s="221">
        <f t="shared" si="107"/>
        <v>16808227.233436309</v>
      </c>
      <c r="L494" s="221">
        <v>15595961.202893376</v>
      </c>
      <c r="M494" s="225">
        <f t="shared" si="104"/>
        <v>2291191.711544022</v>
      </c>
      <c r="N494" s="221">
        <v>15872190.24158174</v>
      </c>
      <c r="O494" s="23"/>
      <c r="P494" s="222">
        <f t="shared" si="115"/>
        <v>2047</v>
      </c>
      <c r="Q494" s="222">
        <f t="shared" si="115"/>
        <v>9</v>
      </c>
      <c r="R494" s="221">
        <f t="shared" si="116"/>
        <v>8864441.8108294532</v>
      </c>
      <c r="S494" s="221">
        <f t="shared" si="116"/>
        <v>5652593.7110628327</v>
      </c>
      <c r="T494" s="225">
        <f t="shared" si="108"/>
        <v>294699.46010020474</v>
      </c>
      <c r="U494" s="225">
        <f t="shared" si="108"/>
        <v>59016.296770121138</v>
      </c>
      <c r="V494" s="225">
        <f t="shared" si="108"/>
        <v>1976.2308999856323</v>
      </c>
      <c r="W494" s="225">
        <f t="shared" si="108"/>
        <v>8087.4724043368706</v>
      </c>
      <c r="X494" s="225">
        <f t="shared" si="108"/>
        <v>715146.22082643968</v>
      </c>
      <c r="Y494" s="225">
        <f t="shared" si="103"/>
        <v>15595961.202893376</v>
      </c>
      <c r="Z494" s="221"/>
      <c r="AA494" s="225">
        <f t="shared" si="105"/>
        <v>0</v>
      </c>
      <c r="AB494" s="221"/>
      <c r="AC494" s="223">
        <f t="shared" si="113"/>
        <v>0.61062341532894304</v>
      </c>
      <c r="AD494" s="223">
        <f t="shared" si="113"/>
        <v>0.3893765846710569</v>
      </c>
      <c r="AG494" s="23"/>
      <c r="AH494" s="17"/>
      <c r="AM494" s="16"/>
      <c r="AN494" s="235"/>
    </row>
    <row r="495" spans="1:41" x14ac:dyDescent="0.25">
      <c r="A495" s="236">
        <f t="shared" si="109"/>
        <v>2047</v>
      </c>
      <c r="B495" s="237">
        <f t="shared" si="110"/>
        <v>10</v>
      </c>
      <c r="C495" s="240">
        <f t="shared" ref="C495:D510" si="117">C483/C471*C483</f>
        <v>9405239.4686396103</v>
      </c>
      <c r="D495" s="240">
        <f t="shared" si="117"/>
        <v>6282258.287034207</v>
      </c>
      <c r="E495" s="240">
        <f t="shared" ref="E495:F510" si="118">+E483</f>
        <v>293638.48081326066</v>
      </c>
      <c r="F495" s="240">
        <f t="shared" si="118"/>
        <v>54861.131775257832</v>
      </c>
      <c r="G495" s="240">
        <f t="shared" si="114"/>
        <v>1885.8669777694599</v>
      </c>
      <c r="H495" s="240">
        <f t="shared" si="114"/>
        <v>8009.1148912187173</v>
      </c>
      <c r="I495" s="240">
        <v>689014.72678274813</v>
      </c>
      <c r="J495" s="240">
        <f t="shared" si="106"/>
        <v>16734907.076914074</v>
      </c>
      <c r="K495" s="221">
        <f t="shared" si="107"/>
        <v>15687497.755673818</v>
      </c>
      <c r="L495" s="221">
        <v>14464441.770688927</v>
      </c>
      <c r="M495" s="225">
        <f t="shared" si="104"/>
        <v>2270465.3062251471</v>
      </c>
      <c r="N495" s="221">
        <v>14941019.716342416</v>
      </c>
      <c r="O495" s="23"/>
      <c r="P495" s="222">
        <f t="shared" si="115"/>
        <v>2047</v>
      </c>
      <c r="Q495" s="222">
        <f t="shared" si="115"/>
        <v>10</v>
      </c>
      <c r="R495" s="221">
        <f t="shared" si="116"/>
        <v>8044010.9130809456</v>
      </c>
      <c r="S495" s="221">
        <f t="shared" si="116"/>
        <v>5373021.5363677256</v>
      </c>
      <c r="T495" s="225">
        <f t="shared" si="108"/>
        <v>293638.48081326066</v>
      </c>
      <c r="U495" s="225">
        <f t="shared" si="108"/>
        <v>54861.131775257832</v>
      </c>
      <c r="V495" s="225">
        <f t="shared" si="108"/>
        <v>1885.8669777694599</v>
      </c>
      <c r="W495" s="225">
        <f t="shared" si="108"/>
        <v>8009.1148912187173</v>
      </c>
      <c r="X495" s="225">
        <f t="shared" si="108"/>
        <v>689014.72678274813</v>
      </c>
      <c r="Y495" s="225">
        <f t="shared" si="103"/>
        <v>14464441.770688927</v>
      </c>
      <c r="Z495" s="221"/>
      <c r="AA495" s="225">
        <f t="shared" si="105"/>
        <v>0</v>
      </c>
      <c r="AB495" s="221"/>
      <c r="AC495" s="223">
        <f t="shared" si="113"/>
        <v>0.5995372630563689</v>
      </c>
      <c r="AD495" s="223">
        <f t="shared" si="113"/>
        <v>0.40046273694363105</v>
      </c>
      <c r="AG495" s="23"/>
      <c r="AH495" s="17"/>
      <c r="AM495" s="16"/>
      <c r="AN495" s="235"/>
    </row>
    <row r="496" spans="1:41" x14ac:dyDescent="0.25">
      <c r="A496" s="236">
        <f t="shared" si="109"/>
        <v>2047</v>
      </c>
      <c r="B496" s="237">
        <f t="shared" si="110"/>
        <v>11</v>
      </c>
      <c r="C496" s="240">
        <f t="shared" si="117"/>
        <v>8076879.7249230845</v>
      </c>
      <c r="D496" s="240">
        <f t="shared" si="117"/>
        <v>5881080.0525788683</v>
      </c>
      <c r="E496" s="240">
        <f t="shared" si="118"/>
        <v>292050.28844520735</v>
      </c>
      <c r="F496" s="240">
        <f t="shared" si="118"/>
        <v>54119.974668964016</v>
      </c>
      <c r="G496" s="240">
        <f t="shared" si="114"/>
        <v>1831.2174667966542</v>
      </c>
      <c r="H496" s="240">
        <f t="shared" si="114"/>
        <v>7267.2993532161672</v>
      </c>
      <c r="I496" s="240">
        <v>631103.70109726477</v>
      </c>
      <c r="J496" s="240">
        <f t="shared" si="106"/>
        <v>14944332.258533401</v>
      </c>
      <c r="K496" s="221">
        <f t="shared" si="107"/>
        <v>13957959.777501952</v>
      </c>
      <c r="L496" s="221">
        <v>12766227.391088787</v>
      </c>
      <c r="M496" s="225">
        <f t="shared" si="104"/>
        <v>2178104.8674446139</v>
      </c>
      <c r="N496" s="221">
        <v>12642823.947101446</v>
      </c>
      <c r="O496" s="23"/>
      <c r="P496" s="222">
        <f t="shared" si="115"/>
        <v>2047</v>
      </c>
      <c r="Q496" s="222">
        <f t="shared" si="115"/>
        <v>11</v>
      </c>
      <c r="R496" s="221">
        <f t="shared" si="116"/>
        <v>6816502.7555771992</v>
      </c>
      <c r="S496" s="221">
        <f t="shared" si="116"/>
        <v>4963352.1544801397</v>
      </c>
      <c r="T496" s="225">
        <f t="shared" si="108"/>
        <v>292050.28844520735</v>
      </c>
      <c r="U496" s="225">
        <f t="shared" si="108"/>
        <v>54119.974668964016</v>
      </c>
      <c r="V496" s="225">
        <f t="shared" si="108"/>
        <v>1831.2174667966542</v>
      </c>
      <c r="W496" s="225">
        <f t="shared" si="108"/>
        <v>7267.2993532161672</v>
      </c>
      <c r="X496" s="225">
        <f t="shared" si="108"/>
        <v>631103.70109726477</v>
      </c>
      <c r="Y496" s="225">
        <f t="shared" si="103"/>
        <v>12766227.391088789</v>
      </c>
      <c r="Z496" s="221"/>
      <c r="AA496" s="225">
        <f t="shared" si="105"/>
        <v>0</v>
      </c>
      <c r="AB496" s="221"/>
      <c r="AC496" s="223">
        <f t="shared" si="113"/>
        <v>0.57865761570267249</v>
      </c>
      <c r="AD496" s="223">
        <f t="shared" si="113"/>
        <v>0.42134238429732757</v>
      </c>
      <c r="AG496" s="23"/>
      <c r="AH496" s="17"/>
      <c r="AM496" s="16"/>
      <c r="AN496" s="235"/>
    </row>
    <row r="497" spans="1:41" x14ac:dyDescent="0.25">
      <c r="A497" s="236">
        <f t="shared" si="109"/>
        <v>2047</v>
      </c>
      <c r="B497" s="237">
        <f t="shared" si="110"/>
        <v>12</v>
      </c>
      <c r="C497" s="240">
        <f t="shared" si="117"/>
        <v>7441014.7094015013</v>
      </c>
      <c r="D497" s="240">
        <f t="shared" si="117"/>
        <v>5630142.5558380075</v>
      </c>
      <c r="E497" s="240">
        <f t="shared" si="118"/>
        <v>291744.81043751282</v>
      </c>
      <c r="F497" s="240">
        <f t="shared" si="118"/>
        <v>62789.048798308082</v>
      </c>
      <c r="G497" s="240">
        <f t="shared" si="114"/>
        <v>1744.0543181278329</v>
      </c>
      <c r="H497" s="240">
        <f t="shared" si="114"/>
        <v>6923.5833206355537</v>
      </c>
      <c r="I497" s="240">
        <v>565965.73853984859</v>
      </c>
      <c r="J497" s="240">
        <f t="shared" si="106"/>
        <v>14000324.500653943</v>
      </c>
      <c r="K497" s="221">
        <f t="shared" si="107"/>
        <v>13071157.265239509</v>
      </c>
      <c r="L497" s="221">
        <v>12635000.526957728</v>
      </c>
      <c r="M497" s="225">
        <f t="shared" si="104"/>
        <v>1365323.9736962151</v>
      </c>
      <c r="N497" s="221">
        <v>12994024.014819691</v>
      </c>
      <c r="O497" s="23"/>
      <c r="P497" s="222">
        <f t="shared" si="115"/>
        <v>2047</v>
      </c>
      <c r="Q497" s="222">
        <f t="shared" si="115"/>
        <v>12</v>
      </c>
      <c r="R497" s="221">
        <f t="shared" si="116"/>
        <v>6663777.042895169</v>
      </c>
      <c r="S497" s="221">
        <f t="shared" si="116"/>
        <v>5042056.2486481247</v>
      </c>
      <c r="T497" s="225">
        <f t="shared" si="108"/>
        <v>291744.81043751282</v>
      </c>
      <c r="U497" s="225">
        <f t="shared" si="108"/>
        <v>62789.048798308082</v>
      </c>
      <c r="V497" s="225">
        <f t="shared" si="108"/>
        <v>1744.0543181278329</v>
      </c>
      <c r="W497" s="225">
        <f t="shared" si="108"/>
        <v>6923.5833206355537</v>
      </c>
      <c r="X497" s="225">
        <f t="shared" si="108"/>
        <v>565965.73853984859</v>
      </c>
      <c r="Y497" s="225">
        <f t="shared" si="103"/>
        <v>12635000.526957728</v>
      </c>
      <c r="Z497" s="221"/>
      <c r="AA497" s="225">
        <f t="shared" si="105"/>
        <v>0</v>
      </c>
      <c r="AB497" s="221"/>
      <c r="AC497" s="223">
        <f t="shared" si="113"/>
        <v>0.56926977148301916</v>
      </c>
      <c r="AD497" s="223">
        <f t="shared" si="113"/>
        <v>0.43073022851698078</v>
      </c>
      <c r="AG497" s="23"/>
      <c r="AH497" s="17"/>
      <c r="AI497" s="17"/>
      <c r="AM497" s="16"/>
      <c r="AN497" s="235"/>
      <c r="AO497" s="235"/>
    </row>
    <row r="498" spans="1:41" x14ac:dyDescent="0.25">
      <c r="A498" s="236">
        <f t="shared" si="109"/>
        <v>2048</v>
      </c>
      <c r="B498" s="237">
        <f t="shared" si="110"/>
        <v>1</v>
      </c>
      <c r="C498" s="240">
        <f t="shared" si="117"/>
        <v>7733390.0025716005</v>
      </c>
      <c r="D498" s="240">
        <f t="shared" si="117"/>
        <v>5475741.3492376618</v>
      </c>
      <c r="E498" s="240">
        <f t="shared" si="118"/>
        <v>292452.13329785923</v>
      </c>
      <c r="F498" s="240">
        <f t="shared" si="118"/>
        <v>62039.219081192728</v>
      </c>
      <c r="G498" s="240">
        <f t="shared" si="114"/>
        <v>1576.5236327297625</v>
      </c>
      <c r="H498" s="240">
        <f t="shared" si="114"/>
        <v>7733.1333650603865</v>
      </c>
      <c r="I498" s="240">
        <v>537761.71485420142</v>
      </c>
      <c r="J498" s="240">
        <f t="shared" si="106"/>
        <v>14110694.076040307</v>
      </c>
      <c r="K498" s="221">
        <f t="shared" si="107"/>
        <v>13209131.351809263</v>
      </c>
      <c r="L498" s="221">
        <v>13317494.350882918</v>
      </c>
      <c r="M498" s="225">
        <f t="shared" si="104"/>
        <v>793199.72515738942</v>
      </c>
      <c r="N498" s="221">
        <v>13126654.053912161</v>
      </c>
      <c r="O498" s="23"/>
      <c r="P498" s="222">
        <f t="shared" si="115"/>
        <v>2048</v>
      </c>
      <c r="Q498" s="222">
        <f t="shared" si="115"/>
        <v>1</v>
      </c>
      <c r="R498" s="221">
        <f t="shared" si="116"/>
        <v>7269004.9751841258</v>
      </c>
      <c r="S498" s="221">
        <f t="shared" si="116"/>
        <v>5146926.6514677471</v>
      </c>
      <c r="T498" s="225">
        <f t="shared" si="108"/>
        <v>292452.13329785923</v>
      </c>
      <c r="U498" s="225">
        <f t="shared" si="108"/>
        <v>62039.219081192728</v>
      </c>
      <c r="V498" s="225">
        <f t="shared" si="108"/>
        <v>1576.5236327297625</v>
      </c>
      <c r="W498" s="225">
        <f t="shared" si="108"/>
        <v>7733.1333650603865</v>
      </c>
      <c r="X498" s="225">
        <f t="shared" si="108"/>
        <v>537761.71485420142</v>
      </c>
      <c r="Y498" s="225">
        <f t="shared" si="103"/>
        <v>13317494.350882916</v>
      </c>
      <c r="Z498" s="221"/>
      <c r="AA498" s="225">
        <f t="shared" si="105"/>
        <v>0</v>
      </c>
      <c r="AB498" s="221"/>
      <c r="AC498" s="223">
        <f t="shared" si="113"/>
        <v>0.58545787732759225</v>
      </c>
      <c r="AD498" s="223">
        <f t="shared" si="113"/>
        <v>0.4145421226724077</v>
      </c>
      <c r="AG498" s="23"/>
      <c r="AH498" s="17"/>
      <c r="AM498" s="16"/>
      <c r="AN498" s="235"/>
    </row>
    <row r="499" spans="1:41" x14ac:dyDescent="0.25">
      <c r="A499" s="236">
        <f t="shared" si="109"/>
        <v>2048</v>
      </c>
      <c r="B499" s="237">
        <f t="shared" si="110"/>
        <v>2</v>
      </c>
      <c r="C499" s="240">
        <f t="shared" si="117"/>
        <v>7660650.8553241901</v>
      </c>
      <c r="D499" s="240">
        <f t="shared" si="117"/>
        <v>5469450.5806028126</v>
      </c>
      <c r="E499" s="240">
        <f t="shared" si="118"/>
        <v>291716.45440762513</v>
      </c>
      <c r="F499" s="240">
        <f t="shared" si="118"/>
        <v>57332.560497675266</v>
      </c>
      <c r="G499" s="240">
        <f t="shared" si="114"/>
        <v>1630.5256535391734</v>
      </c>
      <c r="H499" s="240">
        <f t="shared" si="114"/>
        <v>7054.2500628456601</v>
      </c>
      <c r="I499" s="240">
        <v>533639.09704134509</v>
      </c>
      <c r="J499" s="240">
        <f t="shared" si="106"/>
        <v>14021474.323590033</v>
      </c>
      <c r="K499" s="221">
        <f t="shared" si="107"/>
        <v>13130101.435927004</v>
      </c>
      <c r="L499" s="221">
        <v>12162856.73759966</v>
      </c>
      <c r="M499" s="225">
        <f t="shared" si="104"/>
        <v>1858617.585990373</v>
      </c>
      <c r="N499" s="221">
        <v>12197448.392723633</v>
      </c>
      <c r="O499" s="23"/>
      <c r="P499" s="222">
        <f t="shared" si="115"/>
        <v>2048</v>
      </c>
      <c r="Q499" s="222">
        <f t="shared" si="115"/>
        <v>2</v>
      </c>
      <c r="R499" s="221">
        <f t="shared" si="116"/>
        <v>6576255.5466269813</v>
      </c>
      <c r="S499" s="221">
        <f t="shared" si="116"/>
        <v>4695228.3033096492</v>
      </c>
      <c r="T499" s="225">
        <f t="shared" si="108"/>
        <v>291716.45440762513</v>
      </c>
      <c r="U499" s="225">
        <f t="shared" si="108"/>
        <v>57332.560497675266</v>
      </c>
      <c r="V499" s="225">
        <f t="shared" si="108"/>
        <v>1630.5256535391734</v>
      </c>
      <c r="W499" s="225">
        <f t="shared" si="108"/>
        <v>7054.2500628456601</v>
      </c>
      <c r="X499" s="225">
        <f t="shared" si="108"/>
        <v>533639.09704134509</v>
      </c>
      <c r="Y499" s="225">
        <f t="shared" si="103"/>
        <v>12162856.73759966</v>
      </c>
      <c r="Z499" s="221"/>
      <c r="AA499" s="225">
        <f t="shared" si="105"/>
        <v>0</v>
      </c>
      <c r="AB499" s="221"/>
      <c r="AC499" s="223">
        <f t="shared" si="113"/>
        <v>0.58344186392672281</v>
      </c>
      <c r="AD499" s="223">
        <f t="shared" si="113"/>
        <v>0.41655813607327719</v>
      </c>
      <c r="AG499" s="23"/>
      <c r="AH499" s="17"/>
      <c r="AM499" s="16"/>
      <c r="AN499" s="235"/>
    </row>
    <row r="500" spans="1:41" x14ac:dyDescent="0.25">
      <c r="A500" s="236">
        <f t="shared" si="109"/>
        <v>2048</v>
      </c>
      <c r="B500" s="237">
        <f t="shared" si="110"/>
        <v>3</v>
      </c>
      <c r="C500" s="240">
        <f t="shared" si="117"/>
        <v>7512469.5485851839</v>
      </c>
      <c r="D500" s="240">
        <f t="shared" si="117"/>
        <v>5566506.4874776667</v>
      </c>
      <c r="E500" s="240">
        <f t="shared" si="118"/>
        <v>292067.90995997016</v>
      </c>
      <c r="F500" s="240">
        <f t="shared" si="118"/>
        <v>57376.661100610072</v>
      </c>
      <c r="G500" s="240">
        <f t="shared" ref="G500:H515" si="119">(G488/G476)*G488</f>
        <v>1836.5922677567096</v>
      </c>
      <c r="H500" s="240">
        <f t="shared" si="119"/>
        <v>6640.4332902193137</v>
      </c>
      <c r="I500" s="240">
        <v>515868.21271331806</v>
      </c>
      <c r="J500" s="240">
        <f t="shared" si="106"/>
        <v>13952765.845394725</v>
      </c>
      <c r="K500" s="221">
        <f t="shared" si="107"/>
        <v>13078976.036062852</v>
      </c>
      <c r="L500" s="221">
        <v>12120888.275200665</v>
      </c>
      <c r="M500" s="225">
        <f t="shared" si="104"/>
        <v>1831877.57019406</v>
      </c>
      <c r="N500" s="221">
        <v>13320541.16851954</v>
      </c>
      <c r="O500" s="23"/>
      <c r="P500" s="222">
        <f t="shared" si="115"/>
        <v>2048</v>
      </c>
      <c r="Q500" s="222">
        <f t="shared" si="115"/>
        <v>3</v>
      </c>
      <c r="R500" s="221">
        <f t="shared" si="116"/>
        <v>6460252.2782978816</v>
      </c>
      <c r="S500" s="221">
        <f t="shared" si="116"/>
        <v>4786846.187570909</v>
      </c>
      <c r="T500" s="225">
        <f t="shared" si="108"/>
        <v>292067.90995997016</v>
      </c>
      <c r="U500" s="225">
        <f t="shared" si="108"/>
        <v>57376.661100610072</v>
      </c>
      <c r="V500" s="225">
        <f t="shared" si="108"/>
        <v>1836.5922677567096</v>
      </c>
      <c r="W500" s="225">
        <f t="shared" si="108"/>
        <v>6640.4332902193137</v>
      </c>
      <c r="X500" s="225">
        <f t="shared" si="108"/>
        <v>515868.21271331806</v>
      </c>
      <c r="Y500" s="225">
        <f t="shared" si="103"/>
        <v>12120888.275200663</v>
      </c>
      <c r="Z500" s="221"/>
      <c r="AA500" s="225">
        <f t="shared" si="105"/>
        <v>0</v>
      </c>
      <c r="AB500" s="221"/>
      <c r="AC500" s="223">
        <f t="shared" si="113"/>
        <v>0.57439279098539076</v>
      </c>
      <c r="AD500" s="223">
        <f t="shared" si="113"/>
        <v>0.42560720901460919</v>
      </c>
      <c r="AG500" s="23"/>
      <c r="AH500" s="17"/>
      <c r="AM500" s="16"/>
      <c r="AN500" s="235"/>
    </row>
    <row r="501" spans="1:41" x14ac:dyDescent="0.25">
      <c r="A501" s="236">
        <f t="shared" si="109"/>
        <v>2048</v>
      </c>
      <c r="B501" s="237">
        <f t="shared" si="110"/>
        <v>4</v>
      </c>
      <c r="C501" s="240">
        <f t="shared" si="117"/>
        <v>7743293.2345401254</v>
      </c>
      <c r="D501" s="240">
        <f t="shared" si="117"/>
        <v>5747465.1084125452</v>
      </c>
      <c r="E501" s="240">
        <f t="shared" si="118"/>
        <v>292646.51217352098</v>
      </c>
      <c r="F501" s="240">
        <f t="shared" si="118"/>
        <v>60092.65846332306</v>
      </c>
      <c r="G501" s="240">
        <f t="shared" si="119"/>
        <v>1823.8538745403443</v>
      </c>
      <c r="H501" s="240">
        <f t="shared" si="119"/>
        <v>7712.3664873436137</v>
      </c>
      <c r="I501" s="240">
        <v>608764.03932772169</v>
      </c>
      <c r="J501" s="240">
        <f t="shared" si="106"/>
        <v>14461797.773279119</v>
      </c>
      <c r="K501" s="221">
        <f t="shared" si="107"/>
        <v>13490758.342952671</v>
      </c>
      <c r="L501" s="221">
        <v>12385044.219739486</v>
      </c>
      <c r="M501" s="225">
        <f t="shared" si="104"/>
        <v>2076753.5535396338</v>
      </c>
      <c r="N501" s="221">
        <v>13697796.683440797</v>
      </c>
      <c r="O501" s="23"/>
      <c r="P501" s="222">
        <f t="shared" si="115"/>
        <v>2048</v>
      </c>
      <c r="Q501" s="222">
        <f t="shared" si="115"/>
        <v>4</v>
      </c>
      <c r="R501" s="221">
        <f t="shared" si="116"/>
        <v>6551298.5866387356</v>
      </c>
      <c r="S501" s="221">
        <f t="shared" si="116"/>
        <v>4862706.2027743012</v>
      </c>
      <c r="T501" s="225">
        <f t="shared" si="108"/>
        <v>292646.51217352098</v>
      </c>
      <c r="U501" s="225">
        <f t="shared" si="108"/>
        <v>60092.65846332306</v>
      </c>
      <c r="V501" s="225">
        <f t="shared" si="108"/>
        <v>1823.8538745403443</v>
      </c>
      <c r="W501" s="225">
        <f t="shared" si="108"/>
        <v>7712.3664873436137</v>
      </c>
      <c r="X501" s="225">
        <f t="shared" si="108"/>
        <v>608764.03932772169</v>
      </c>
      <c r="Y501" s="225">
        <f t="shared" si="103"/>
        <v>12385044.219739486</v>
      </c>
      <c r="Z501" s="221"/>
      <c r="AA501" s="225">
        <f t="shared" si="105"/>
        <v>0</v>
      </c>
      <c r="AB501" s="221"/>
      <c r="AC501" s="223">
        <f t="shared" si="113"/>
        <v>0.57397019779730041</v>
      </c>
      <c r="AD501" s="223">
        <f t="shared" si="113"/>
        <v>0.42602980220269959</v>
      </c>
      <c r="AG501" s="23"/>
      <c r="AH501" s="17"/>
      <c r="AM501" s="16"/>
      <c r="AN501" s="235"/>
    </row>
    <row r="502" spans="1:41" x14ac:dyDescent="0.25">
      <c r="A502" s="236">
        <f t="shared" si="109"/>
        <v>2048</v>
      </c>
      <c r="B502" s="237">
        <f t="shared" si="110"/>
        <v>5</v>
      </c>
      <c r="C502" s="240">
        <f t="shared" si="117"/>
        <v>8509418.3278758246</v>
      </c>
      <c r="D502" s="240">
        <f t="shared" si="117"/>
        <v>6038805.8721029125</v>
      </c>
      <c r="E502" s="240">
        <f t="shared" si="118"/>
        <v>293794.38283318008</v>
      </c>
      <c r="F502" s="240">
        <f t="shared" si="118"/>
        <v>59697.711372159421</v>
      </c>
      <c r="G502" s="240">
        <f t="shared" si="119"/>
        <v>2061.4071909928648</v>
      </c>
      <c r="H502" s="240">
        <f t="shared" si="119"/>
        <v>7829.8501887977172</v>
      </c>
      <c r="I502" s="240">
        <v>661890.17913297086</v>
      </c>
      <c r="J502" s="240">
        <f t="shared" si="106"/>
        <v>15573497.730696838</v>
      </c>
      <c r="K502" s="221">
        <f t="shared" si="107"/>
        <v>14548224.199978737</v>
      </c>
      <c r="L502" s="221">
        <v>13883624.894417331</v>
      </c>
      <c r="M502" s="225">
        <f t="shared" si="104"/>
        <v>1689872.8362795077</v>
      </c>
      <c r="N502" s="221">
        <v>15441503.047567831</v>
      </c>
      <c r="O502" s="23"/>
      <c r="P502" s="222">
        <f t="shared" si="115"/>
        <v>2048</v>
      </c>
      <c r="Q502" s="222">
        <f t="shared" si="115"/>
        <v>5</v>
      </c>
      <c r="R502" s="221">
        <f t="shared" si="116"/>
        <v>7520992.889337603</v>
      </c>
      <c r="S502" s="221">
        <f t="shared" si="116"/>
        <v>5337358.4743616264</v>
      </c>
      <c r="T502" s="225">
        <f t="shared" si="108"/>
        <v>293794.38283318008</v>
      </c>
      <c r="U502" s="225">
        <f t="shared" si="108"/>
        <v>59697.711372159421</v>
      </c>
      <c r="V502" s="225">
        <f t="shared" si="108"/>
        <v>2061.4071909928648</v>
      </c>
      <c r="W502" s="225">
        <f t="shared" si="108"/>
        <v>7829.8501887977172</v>
      </c>
      <c r="X502" s="225">
        <f t="shared" si="108"/>
        <v>661890.17913297086</v>
      </c>
      <c r="Y502" s="225">
        <f t="shared" si="103"/>
        <v>13883624.894417331</v>
      </c>
      <c r="Z502" s="221"/>
      <c r="AA502" s="225">
        <f t="shared" si="105"/>
        <v>0</v>
      </c>
      <c r="AB502" s="221"/>
      <c r="AC502" s="223">
        <f t="shared" si="113"/>
        <v>0.58491113491970115</v>
      </c>
      <c r="AD502" s="223">
        <f t="shared" si="113"/>
        <v>0.41508886508029885</v>
      </c>
      <c r="AG502" s="23"/>
      <c r="AH502" s="17"/>
      <c r="AM502" s="16"/>
      <c r="AN502" s="235"/>
    </row>
    <row r="503" spans="1:41" x14ac:dyDescent="0.25">
      <c r="A503" s="236">
        <f t="shared" si="109"/>
        <v>2048</v>
      </c>
      <c r="B503" s="237">
        <f t="shared" si="110"/>
        <v>6</v>
      </c>
      <c r="C503" s="240">
        <f t="shared" si="117"/>
        <v>9559528.2675251178</v>
      </c>
      <c r="D503" s="240">
        <f t="shared" si="117"/>
        <v>6363070.6078878772</v>
      </c>
      <c r="E503" s="240">
        <f t="shared" si="118"/>
        <v>294683.00976876036</v>
      </c>
      <c r="F503" s="240">
        <f t="shared" si="118"/>
        <v>55636.036030976764</v>
      </c>
      <c r="G503" s="240">
        <f t="shared" si="119"/>
        <v>1935.958789593979</v>
      </c>
      <c r="H503" s="240">
        <f t="shared" si="119"/>
        <v>7716.2166977852685</v>
      </c>
      <c r="I503" s="240">
        <v>681968.01798026648</v>
      </c>
      <c r="J503" s="240">
        <f t="shared" si="106"/>
        <v>16964538.11468038</v>
      </c>
      <c r="K503" s="221">
        <f t="shared" si="107"/>
        <v>15922598.875412995</v>
      </c>
      <c r="L503" s="221">
        <v>15069267.817319034</v>
      </c>
      <c r="M503" s="225">
        <f t="shared" si="104"/>
        <v>1895270.297361346</v>
      </c>
      <c r="N503" s="221">
        <v>16107602.193512857</v>
      </c>
      <c r="O503" s="23"/>
      <c r="P503" s="222">
        <f t="shared" si="115"/>
        <v>2048</v>
      </c>
      <c r="Q503" s="222">
        <f t="shared" si="115"/>
        <v>6</v>
      </c>
      <c r="R503" s="221">
        <f t="shared" si="116"/>
        <v>8421655.6046520118</v>
      </c>
      <c r="S503" s="221">
        <f t="shared" si="116"/>
        <v>5605672.9733996382</v>
      </c>
      <c r="T503" s="225">
        <f t="shared" si="108"/>
        <v>294683.00976876036</v>
      </c>
      <c r="U503" s="225">
        <f t="shared" si="108"/>
        <v>55636.036030976764</v>
      </c>
      <c r="V503" s="225">
        <f t="shared" si="108"/>
        <v>1935.958789593979</v>
      </c>
      <c r="W503" s="225">
        <f t="shared" si="108"/>
        <v>7716.2166977852685</v>
      </c>
      <c r="X503" s="225">
        <f t="shared" si="108"/>
        <v>681968.01798026648</v>
      </c>
      <c r="Y503" s="225">
        <f t="shared" si="103"/>
        <v>15069267.817319032</v>
      </c>
      <c r="Z503" s="221"/>
      <c r="AA503" s="225">
        <f t="shared" si="105"/>
        <v>0</v>
      </c>
      <c r="AB503" s="221"/>
      <c r="AC503" s="223">
        <f t="shared" si="113"/>
        <v>0.60037487236374065</v>
      </c>
      <c r="AD503" s="223">
        <f t="shared" si="113"/>
        <v>0.39962512763625929</v>
      </c>
      <c r="AG503" s="23"/>
      <c r="AH503" s="17"/>
      <c r="AM503" s="16"/>
      <c r="AN503" s="235"/>
    </row>
    <row r="504" spans="1:41" x14ac:dyDescent="0.25">
      <c r="A504" s="236">
        <f t="shared" si="109"/>
        <v>2048</v>
      </c>
      <c r="B504" s="237">
        <f t="shared" si="110"/>
        <v>7</v>
      </c>
      <c r="C504" s="240">
        <f t="shared" si="117"/>
        <v>10346510.868453516</v>
      </c>
      <c r="D504" s="240">
        <f t="shared" si="117"/>
        <v>6603916.6986096166</v>
      </c>
      <c r="E504" s="240">
        <f t="shared" si="118"/>
        <v>295326.55469058233</v>
      </c>
      <c r="F504" s="240">
        <f t="shared" si="118"/>
        <v>57761.832590244725</v>
      </c>
      <c r="G504" s="240">
        <f t="shared" si="119"/>
        <v>1846.5680096316194</v>
      </c>
      <c r="H504" s="240">
        <f t="shared" si="119"/>
        <v>8106.5662710530996</v>
      </c>
      <c r="I504" s="240">
        <v>710229.00613831717</v>
      </c>
      <c r="J504" s="240">
        <f t="shared" si="106"/>
        <v>18023698.094762955</v>
      </c>
      <c r="K504" s="221">
        <f t="shared" si="107"/>
        <v>16950427.56706313</v>
      </c>
      <c r="L504" s="221">
        <v>15910929.497138735</v>
      </c>
      <c r="M504" s="225">
        <f t="shared" si="104"/>
        <v>2112768.59762422</v>
      </c>
      <c r="N504" s="221">
        <v>17071380.566662408</v>
      </c>
      <c r="O504" s="23"/>
      <c r="P504" s="222">
        <f t="shared" si="115"/>
        <v>2048</v>
      </c>
      <c r="Q504" s="222">
        <f t="shared" si="115"/>
        <v>7</v>
      </c>
      <c r="R504" s="221">
        <f t="shared" si="116"/>
        <v>9056880.6705508586</v>
      </c>
      <c r="S504" s="221">
        <f t="shared" si="116"/>
        <v>5780778.2988880537</v>
      </c>
      <c r="T504" s="225">
        <f t="shared" si="108"/>
        <v>295326.55469058233</v>
      </c>
      <c r="U504" s="225">
        <f t="shared" si="108"/>
        <v>57761.832590244725</v>
      </c>
      <c r="V504" s="225">
        <f t="shared" si="108"/>
        <v>1846.5680096316194</v>
      </c>
      <c r="W504" s="225">
        <f t="shared" si="108"/>
        <v>8106.5662710530996</v>
      </c>
      <c r="X504" s="225">
        <f t="shared" si="108"/>
        <v>710229.00613831717</v>
      </c>
      <c r="Y504" s="225">
        <f t="shared" si="103"/>
        <v>15910929.497138742</v>
      </c>
      <c r="Z504" s="221"/>
      <c r="AA504" s="225">
        <f t="shared" si="105"/>
        <v>0</v>
      </c>
      <c r="AB504" s="221"/>
      <c r="AC504" s="223">
        <f t="shared" si="113"/>
        <v>0.61039822314323933</v>
      </c>
      <c r="AD504" s="223">
        <f t="shared" si="113"/>
        <v>0.38960177685676078</v>
      </c>
      <c r="AG504" s="23"/>
      <c r="AH504" s="17"/>
      <c r="AM504" s="16"/>
      <c r="AN504" s="235"/>
    </row>
    <row r="505" spans="1:41" x14ac:dyDescent="0.25">
      <c r="A505" s="236">
        <f t="shared" si="109"/>
        <v>2048</v>
      </c>
      <c r="B505" s="237">
        <f t="shared" si="110"/>
        <v>8</v>
      </c>
      <c r="C505" s="240">
        <f t="shared" si="117"/>
        <v>10723379.989325618</v>
      </c>
      <c r="D505" s="240">
        <f t="shared" si="117"/>
        <v>6718540.4915433284</v>
      </c>
      <c r="E505" s="240">
        <f t="shared" si="118"/>
        <v>295399.59941578005</v>
      </c>
      <c r="F505" s="240">
        <f t="shared" si="118"/>
        <v>67419.189197432977</v>
      </c>
      <c r="G505" s="240">
        <f t="shared" si="119"/>
        <v>1831.0253543262234</v>
      </c>
      <c r="H505" s="240">
        <f t="shared" si="119"/>
        <v>8149.9069933325391</v>
      </c>
      <c r="I505" s="240">
        <v>685951.50221251824</v>
      </c>
      <c r="J505" s="240">
        <f t="shared" si="106"/>
        <v>18500671.704042334</v>
      </c>
      <c r="K505" s="221">
        <f t="shared" si="107"/>
        <v>17441920.480868947</v>
      </c>
      <c r="L505" s="221">
        <v>16101027.337893318</v>
      </c>
      <c r="M505" s="225">
        <f t="shared" si="104"/>
        <v>2399644.3661490157</v>
      </c>
      <c r="N505" s="221">
        <v>17362763.628927629</v>
      </c>
      <c r="O505" s="23"/>
      <c r="P505" s="222">
        <f t="shared" si="115"/>
        <v>2048</v>
      </c>
      <c r="Q505" s="222">
        <f t="shared" si="115"/>
        <v>8</v>
      </c>
      <c r="R505" s="221">
        <f t="shared" si="116"/>
        <v>9248066.6254282985</v>
      </c>
      <c r="S505" s="221">
        <f t="shared" si="116"/>
        <v>5794209.4892916316</v>
      </c>
      <c r="T505" s="225">
        <f t="shared" si="108"/>
        <v>295399.59941578005</v>
      </c>
      <c r="U505" s="225">
        <f t="shared" si="108"/>
        <v>67419.189197432977</v>
      </c>
      <c r="V505" s="225">
        <f t="shared" si="108"/>
        <v>1831.0253543262234</v>
      </c>
      <c r="W505" s="225">
        <f t="shared" si="108"/>
        <v>8149.9069933325391</v>
      </c>
      <c r="X505" s="225">
        <f t="shared" si="108"/>
        <v>685951.50221251824</v>
      </c>
      <c r="Y505" s="225">
        <f t="shared" si="103"/>
        <v>16101027.33789332</v>
      </c>
      <c r="Z505" s="221"/>
      <c r="AA505" s="225">
        <f t="shared" si="105"/>
        <v>0</v>
      </c>
      <c r="AB505" s="221"/>
      <c r="AC505" s="223">
        <f t="shared" si="113"/>
        <v>0.61480500390352577</v>
      </c>
      <c r="AD505" s="223">
        <f t="shared" si="113"/>
        <v>0.38519499609647428</v>
      </c>
      <c r="AG505" s="23"/>
      <c r="AH505" s="17"/>
      <c r="AM505" s="16"/>
      <c r="AN505" s="235"/>
    </row>
    <row r="506" spans="1:41" x14ac:dyDescent="0.25">
      <c r="A506" s="236">
        <f t="shared" si="109"/>
        <v>2048</v>
      </c>
      <c r="B506" s="237">
        <f t="shared" si="110"/>
        <v>9</v>
      </c>
      <c r="C506" s="240">
        <f t="shared" si="117"/>
        <v>10426511.438218165</v>
      </c>
      <c r="D506" s="240">
        <f t="shared" si="117"/>
        <v>6627248.7224639645</v>
      </c>
      <c r="E506" s="240">
        <f t="shared" si="118"/>
        <v>294699.46010020474</v>
      </c>
      <c r="F506" s="240">
        <f t="shared" si="118"/>
        <v>59016.296770121138</v>
      </c>
      <c r="G506" s="240">
        <f t="shared" si="119"/>
        <v>1973.4309544436583</v>
      </c>
      <c r="H506" s="240">
        <f t="shared" si="119"/>
        <v>8087.4724000331571</v>
      </c>
      <c r="I506" s="240">
        <v>725537.86139788525</v>
      </c>
      <c r="J506" s="240">
        <f t="shared" si="106"/>
        <v>18143074.682304818</v>
      </c>
      <c r="K506" s="221">
        <f t="shared" si="107"/>
        <v>17053760.160682131</v>
      </c>
      <c r="L506" s="221">
        <v>15778276.591492372</v>
      </c>
      <c r="M506" s="225">
        <f t="shared" si="104"/>
        <v>2364798.0908124465</v>
      </c>
      <c r="N506" s="221">
        <v>16057701.56938269</v>
      </c>
      <c r="O506" s="23"/>
      <c r="P506" s="222">
        <f t="shared" si="115"/>
        <v>2048</v>
      </c>
      <c r="Q506" s="222">
        <f t="shared" si="115"/>
        <v>9</v>
      </c>
      <c r="R506" s="221">
        <f t="shared" si="116"/>
        <v>8980695.7289191186</v>
      </c>
      <c r="S506" s="221">
        <f t="shared" si="116"/>
        <v>5708266.3409505645</v>
      </c>
      <c r="T506" s="225">
        <f t="shared" si="108"/>
        <v>294699.46010020474</v>
      </c>
      <c r="U506" s="225">
        <f t="shared" si="108"/>
        <v>59016.296770121138</v>
      </c>
      <c r="V506" s="225">
        <f t="shared" si="108"/>
        <v>1973.4309544436583</v>
      </c>
      <c r="W506" s="225">
        <f t="shared" si="108"/>
        <v>8087.4724000331571</v>
      </c>
      <c r="X506" s="225">
        <f t="shared" si="108"/>
        <v>725537.86139788525</v>
      </c>
      <c r="Y506" s="225">
        <f t="shared" si="103"/>
        <v>15778276.591492372</v>
      </c>
      <c r="Z506" s="221"/>
      <c r="AA506" s="225">
        <f t="shared" si="105"/>
        <v>0</v>
      </c>
      <c r="AB506" s="221"/>
      <c r="AC506" s="223">
        <f t="shared" si="113"/>
        <v>0.61139076309145868</v>
      </c>
      <c r="AD506" s="223">
        <f t="shared" si="113"/>
        <v>0.38860923690854127</v>
      </c>
      <c r="AG506" s="23"/>
      <c r="AH506" s="17"/>
      <c r="AM506" s="16"/>
      <c r="AN506" s="235"/>
    </row>
    <row r="507" spans="1:41" x14ac:dyDescent="0.25">
      <c r="A507" s="236">
        <f t="shared" si="109"/>
        <v>2048</v>
      </c>
      <c r="B507" s="237">
        <f t="shared" si="110"/>
        <v>10</v>
      </c>
      <c r="C507" s="240">
        <f t="shared" si="117"/>
        <v>9558639.8077465054</v>
      </c>
      <c r="D507" s="240">
        <f t="shared" si="117"/>
        <v>6362697.6781443404</v>
      </c>
      <c r="E507" s="240">
        <f t="shared" si="118"/>
        <v>293638.48081326066</v>
      </c>
      <c r="F507" s="240">
        <f t="shared" si="118"/>
        <v>54861.131775257832</v>
      </c>
      <c r="G507" s="240">
        <f t="shared" si="119"/>
        <v>1882.9915119939405</v>
      </c>
      <c r="H507" s="240">
        <f t="shared" si="119"/>
        <v>8009.11489037092</v>
      </c>
      <c r="I507" s="240">
        <v>699064.45405406354</v>
      </c>
      <c r="J507" s="240">
        <f t="shared" si="106"/>
        <v>16978793.658935793</v>
      </c>
      <c r="K507" s="221">
        <f t="shared" si="107"/>
        <v>15921337.485890847</v>
      </c>
      <c r="L507" s="221">
        <v>14633395.227234203</v>
      </c>
      <c r="M507" s="225">
        <f t="shared" si="104"/>
        <v>2345398.4317015894</v>
      </c>
      <c r="N507" s="221">
        <v>15115427.328877058</v>
      </c>
      <c r="O507" s="23"/>
      <c r="P507" s="222">
        <f t="shared" si="115"/>
        <v>2048</v>
      </c>
      <c r="Q507" s="222">
        <f t="shared" si="115"/>
        <v>10</v>
      </c>
      <c r="R507" s="221">
        <f t="shared" si="116"/>
        <v>8150540.8440660909</v>
      </c>
      <c r="S507" s="221">
        <f t="shared" si="116"/>
        <v>5425398.2101231655</v>
      </c>
      <c r="T507" s="225">
        <f t="shared" si="108"/>
        <v>293638.48081326066</v>
      </c>
      <c r="U507" s="225">
        <f t="shared" si="108"/>
        <v>54861.131775257832</v>
      </c>
      <c r="V507" s="225">
        <f t="shared" si="108"/>
        <v>1882.9915119939405</v>
      </c>
      <c r="W507" s="225">
        <f t="shared" si="108"/>
        <v>8009.11489037092</v>
      </c>
      <c r="X507" s="225">
        <f t="shared" si="108"/>
        <v>699064.45405406354</v>
      </c>
      <c r="Y507" s="225">
        <f t="shared" si="103"/>
        <v>14633395.227234203</v>
      </c>
      <c r="Z507" s="221"/>
      <c r="AA507" s="225">
        <f t="shared" si="105"/>
        <v>0</v>
      </c>
      <c r="AB507" s="221"/>
      <c r="AC507" s="223">
        <f t="shared" si="113"/>
        <v>0.60036663478914198</v>
      </c>
      <c r="AD507" s="223">
        <f t="shared" si="113"/>
        <v>0.39963336521085802</v>
      </c>
      <c r="AG507" s="23"/>
      <c r="AH507" s="17"/>
      <c r="AM507" s="16"/>
      <c r="AN507" s="235"/>
    </row>
    <row r="508" spans="1:41" x14ac:dyDescent="0.25">
      <c r="A508" s="236">
        <f t="shared" si="109"/>
        <v>2048</v>
      </c>
      <c r="B508" s="237">
        <f t="shared" si="110"/>
        <v>11</v>
      </c>
      <c r="C508" s="240">
        <f t="shared" si="117"/>
        <v>8216488.3982538311</v>
      </c>
      <c r="D508" s="240">
        <f t="shared" si="117"/>
        <v>5959102.0977208065</v>
      </c>
      <c r="E508" s="240">
        <f t="shared" si="118"/>
        <v>292050.28844520735</v>
      </c>
      <c r="F508" s="240">
        <f t="shared" si="118"/>
        <v>54119.974668964016</v>
      </c>
      <c r="G508" s="240">
        <f t="shared" si="119"/>
        <v>1827.9146632691948</v>
      </c>
      <c r="H508" s="240">
        <f t="shared" si="119"/>
        <v>7267.2993559274628</v>
      </c>
      <c r="I508" s="240">
        <v>640306.28499536042</v>
      </c>
      <c r="J508" s="240">
        <f t="shared" si="106"/>
        <v>15171162.258103369</v>
      </c>
      <c r="K508" s="221">
        <f t="shared" si="107"/>
        <v>14175590.495974638</v>
      </c>
      <c r="L508" s="221">
        <v>12915195.558359155</v>
      </c>
      <c r="M508" s="225">
        <f t="shared" si="104"/>
        <v>2255966.6997442134</v>
      </c>
      <c r="N508" s="221">
        <v>12790285.749198707</v>
      </c>
      <c r="O508" s="23"/>
      <c r="P508" s="222">
        <f t="shared" si="115"/>
        <v>2048</v>
      </c>
      <c r="Q508" s="222">
        <f t="shared" si="115"/>
        <v>11</v>
      </c>
      <c r="R508" s="221">
        <f t="shared" si="116"/>
        <v>6908879.7860722849</v>
      </c>
      <c r="S508" s="221">
        <f t="shared" si="116"/>
        <v>5010744.0101581393</v>
      </c>
      <c r="T508" s="225">
        <f t="shared" si="108"/>
        <v>292050.28844520735</v>
      </c>
      <c r="U508" s="225">
        <f t="shared" si="108"/>
        <v>54119.974668964016</v>
      </c>
      <c r="V508" s="225">
        <f t="shared" si="108"/>
        <v>1827.9146632691948</v>
      </c>
      <c r="W508" s="225">
        <f t="shared" si="108"/>
        <v>7267.2993559274628</v>
      </c>
      <c r="X508" s="225">
        <f t="shared" si="108"/>
        <v>640306.28499536042</v>
      </c>
      <c r="Y508" s="225">
        <f t="shared" si="103"/>
        <v>12915195.558359155</v>
      </c>
      <c r="Z508" s="221"/>
      <c r="AA508" s="225">
        <f t="shared" si="105"/>
        <v>0</v>
      </c>
      <c r="AB508" s="221"/>
      <c r="AC508" s="223">
        <f t="shared" si="113"/>
        <v>0.57962230219524336</v>
      </c>
      <c r="AD508" s="223">
        <f t="shared" si="113"/>
        <v>0.42037769780475664</v>
      </c>
      <c r="AG508" s="23"/>
      <c r="AH508" s="17"/>
      <c r="AM508" s="16"/>
      <c r="AN508" s="235"/>
    </row>
    <row r="509" spans="1:41" x14ac:dyDescent="0.25">
      <c r="A509" s="236">
        <f t="shared" si="109"/>
        <v>2048</v>
      </c>
      <c r="B509" s="237">
        <f t="shared" si="110"/>
        <v>12</v>
      </c>
      <c r="C509" s="240">
        <f t="shared" si="117"/>
        <v>7574767.7732504755</v>
      </c>
      <c r="D509" s="240">
        <f t="shared" si="117"/>
        <v>5706678.7434642073</v>
      </c>
      <c r="E509" s="240">
        <f t="shared" si="118"/>
        <v>291744.81043751282</v>
      </c>
      <c r="F509" s="240">
        <f t="shared" si="118"/>
        <v>62789.048798308082</v>
      </c>
      <c r="G509" s="240">
        <f t="shared" si="119"/>
        <v>1741.1606604443443</v>
      </c>
      <c r="H509" s="240">
        <f t="shared" si="119"/>
        <v>6923.5833189040386</v>
      </c>
      <c r="I509" s="240">
        <v>574237.98401407909</v>
      </c>
      <c r="J509" s="240">
        <f t="shared" si="106"/>
        <v>14218883.103943931</v>
      </c>
      <c r="K509" s="221">
        <f t="shared" si="107"/>
        <v>13281446.516714683</v>
      </c>
      <c r="L509" s="221">
        <v>12782261.197608214</v>
      </c>
      <c r="M509" s="225">
        <f t="shared" si="104"/>
        <v>1436621.9063357171</v>
      </c>
      <c r="N509" s="221">
        <v>13145350.919774126</v>
      </c>
      <c r="O509" s="23"/>
      <c r="P509" s="222">
        <f t="shared" si="115"/>
        <v>2048</v>
      </c>
      <c r="Q509" s="222">
        <f t="shared" si="115"/>
        <v>12</v>
      </c>
      <c r="R509" s="221">
        <f t="shared" si="116"/>
        <v>6755423.4868610092</v>
      </c>
      <c r="S509" s="221">
        <f t="shared" si="116"/>
        <v>5089401.1235179566</v>
      </c>
      <c r="T509" s="225">
        <f t="shared" si="108"/>
        <v>291744.81043751282</v>
      </c>
      <c r="U509" s="225">
        <f t="shared" si="108"/>
        <v>62789.048798308082</v>
      </c>
      <c r="V509" s="225">
        <f t="shared" si="108"/>
        <v>1741.1606604443443</v>
      </c>
      <c r="W509" s="225">
        <f t="shared" si="108"/>
        <v>6923.5833189040386</v>
      </c>
      <c r="X509" s="225">
        <f t="shared" si="108"/>
        <v>574237.98401407909</v>
      </c>
      <c r="Y509" s="225">
        <f t="shared" si="103"/>
        <v>12782261.197608214</v>
      </c>
      <c r="Z509" s="221"/>
      <c r="AA509" s="225">
        <f t="shared" si="105"/>
        <v>0</v>
      </c>
      <c r="AB509" s="221"/>
      <c r="AC509" s="223">
        <f t="shared" si="113"/>
        <v>0.57032701699454502</v>
      </c>
      <c r="AD509" s="223">
        <f t="shared" si="113"/>
        <v>0.42967298300545498</v>
      </c>
      <c r="AG509" s="23"/>
      <c r="AH509" s="17"/>
      <c r="AI509" s="17"/>
      <c r="AM509" s="16"/>
      <c r="AN509" s="235"/>
      <c r="AO509" s="235"/>
    </row>
    <row r="510" spans="1:41" x14ac:dyDescent="0.25">
      <c r="A510" s="236">
        <f t="shared" si="109"/>
        <v>2049</v>
      </c>
      <c r="B510" s="237">
        <f t="shared" si="110"/>
        <v>1</v>
      </c>
      <c r="C510" s="240">
        <f t="shared" si="117"/>
        <v>7869042.025164729</v>
      </c>
      <c r="D510" s="240">
        <f t="shared" si="117"/>
        <v>5549988.1235716809</v>
      </c>
      <c r="E510" s="240">
        <f t="shared" si="118"/>
        <v>292452.13329785923</v>
      </c>
      <c r="F510" s="240">
        <f t="shared" si="118"/>
        <v>62039.219081192728</v>
      </c>
      <c r="G510" s="240">
        <f t="shared" si="119"/>
        <v>1573.8686453466082</v>
      </c>
      <c r="H510" s="240">
        <f t="shared" si="119"/>
        <v>7733.1333688676332</v>
      </c>
      <c r="I510" s="240">
        <v>545603.98517272749</v>
      </c>
      <c r="J510" s="240">
        <f t="shared" si="106"/>
        <v>14328432.488302404</v>
      </c>
      <c r="K510" s="221">
        <f t="shared" si="107"/>
        <v>13419030.14873641</v>
      </c>
      <c r="L510" s="221">
        <v>13472578.994198233</v>
      </c>
      <c r="M510" s="225">
        <f t="shared" si="104"/>
        <v>855853.49410417117</v>
      </c>
      <c r="N510" s="221">
        <v>13279508.299502466</v>
      </c>
      <c r="O510" s="23"/>
      <c r="P510" s="222">
        <f t="shared" si="115"/>
        <v>2049</v>
      </c>
      <c r="Q510" s="222">
        <f t="shared" si="115"/>
        <v>1</v>
      </c>
      <c r="R510" s="221">
        <f t="shared" si="116"/>
        <v>7367161.7075976683</v>
      </c>
      <c r="S510" s="221">
        <f t="shared" si="116"/>
        <v>5196014.9470345704</v>
      </c>
      <c r="T510" s="225">
        <f t="shared" si="108"/>
        <v>292452.13329785923</v>
      </c>
      <c r="U510" s="225">
        <f t="shared" si="108"/>
        <v>62039.219081192728</v>
      </c>
      <c r="V510" s="225">
        <f t="shared" si="108"/>
        <v>1573.8686453466082</v>
      </c>
      <c r="W510" s="225">
        <f t="shared" si="108"/>
        <v>7733.1333688676332</v>
      </c>
      <c r="X510" s="225">
        <f t="shared" si="108"/>
        <v>545603.98517272749</v>
      </c>
      <c r="Y510" s="225">
        <f t="shared" si="103"/>
        <v>13472578.994198233</v>
      </c>
      <c r="Z510" s="221"/>
      <c r="AA510" s="225">
        <f t="shared" si="105"/>
        <v>0</v>
      </c>
      <c r="AB510" s="221"/>
      <c r="AC510" s="223">
        <f t="shared" si="113"/>
        <v>0.58640914715477477</v>
      </c>
      <c r="AD510" s="223">
        <f t="shared" si="113"/>
        <v>0.41359085284522518</v>
      </c>
      <c r="AG510" s="23"/>
      <c r="AH510" s="17"/>
      <c r="AM510" s="16"/>
      <c r="AN510" s="235"/>
    </row>
    <row r="511" spans="1:41" x14ac:dyDescent="0.25">
      <c r="A511" s="236">
        <f t="shared" si="109"/>
        <v>2049</v>
      </c>
      <c r="B511" s="237">
        <f t="shared" si="110"/>
        <v>2</v>
      </c>
      <c r="C511" s="240">
        <f t="shared" ref="C511:D526" si="120">C499/C487*C499</f>
        <v>7796982.2848535161</v>
      </c>
      <c r="D511" s="240">
        <f t="shared" si="120"/>
        <v>5544932.1196320103</v>
      </c>
      <c r="E511" s="240">
        <f t="shared" ref="E511:F526" si="121">+E499</f>
        <v>291716.45440762513</v>
      </c>
      <c r="F511" s="240">
        <f t="shared" si="121"/>
        <v>57332.560497675266</v>
      </c>
      <c r="G511" s="240">
        <f t="shared" si="119"/>
        <v>1627.5215197761861</v>
      </c>
      <c r="H511" s="240">
        <f t="shared" si="119"/>
        <v>7054.2500703871392</v>
      </c>
      <c r="I511" s="240">
        <v>541418.84613448591</v>
      </c>
      <c r="J511" s="240">
        <f t="shared" si="106"/>
        <v>14241064.037115477</v>
      </c>
      <c r="K511" s="221">
        <f t="shared" si="107"/>
        <v>13341914.404485527</v>
      </c>
      <c r="L511" s="221">
        <v>12304450.715338571</v>
      </c>
      <c r="M511" s="225">
        <f t="shared" si="104"/>
        <v>1936613.321776906</v>
      </c>
      <c r="N511" s="221">
        <v>12339415.796954777</v>
      </c>
      <c r="O511" s="23"/>
      <c r="P511" s="222">
        <f t="shared" si="115"/>
        <v>2049</v>
      </c>
      <c r="Q511" s="222">
        <f t="shared" si="115"/>
        <v>2</v>
      </c>
      <c r="R511" s="221">
        <f t="shared" si="116"/>
        <v>6665230.1760684866</v>
      </c>
      <c r="S511" s="221">
        <f t="shared" si="116"/>
        <v>4740070.9066401338</v>
      </c>
      <c r="T511" s="225">
        <f t="shared" si="108"/>
        <v>291716.45440762513</v>
      </c>
      <c r="U511" s="225">
        <f t="shared" si="108"/>
        <v>57332.560497675266</v>
      </c>
      <c r="V511" s="225">
        <f t="shared" si="108"/>
        <v>1627.5215197761861</v>
      </c>
      <c r="W511" s="225">
        <f t="shared" si="108"/>
        <v>7054.2500703871392</v>
      </c>
      <c r="X511" s="225">
        <f t="shared" si="108"/>
        <v>541418.84613448591</v>
      </c>
      <c r="Y511" s="225">
        <f t="shared" si="103"/>
        <v>12304450.715338569</v>
      </c>
      <c r="Z511" s="221"/>
      <c r="AA511" s="225">
        <f t="shared" si="105"/>
        <v>0</v>
      </c>
      <c r="AB511" s="221"/>
      <c r="AC511" s="223">
        <f t="shared" si="113"/>
        <v>0.58439756458279968</v>
      </c>
      <c r="AD511" s="223">
        <f t="shared" si="113"/>
        <v>0.41560243541720027</v>
      </c>
      <c r="AG511" s="23"/>
      <c r="AH511" s="17"/>
      <c r="AM511" s="16"/>
      <c r="AN511" s="235"/>
    </row>
    <row r="512" spans="1:41" x14ac:dyDescent="0.25">
      <c r="A512" s="236">
        <f t="shared" si="109"/>
        <v>2049</v>
      </c>
      <c r="B512" s="237">
        <f t="shared" si="110"/>
        <v>3</v>
      </c>
      <c r="C512" s="240">
        <f t="shared" si="120"/>
        <v>7649135.873882222</v>
      </c>
      <c r="D512" s="240">
        <f t="shared" si="120"/>
        <v>5644393.6773793017</v>
      </c>
      <c r="E512" s="240">
        <f t="shared" si="121"/>
        <v>292067.90995997016</v>
      </c>
      <c r="F512" s="240">
        <f t="shared" si="121"/>
        <v>57376.661100610072</v>
      </c>
      <c r="G512" s="240">
        <f t="shared" si="119"/>
        <v>1833.3729304593128</v>
      </c>
      <c r="H512" s="240">
        <f t="shared" si="119"/>
        <v>6640.4332850456312</v>
      </c>
      <c r="I512" s="240">
        <v>523394.22815199062</v>
      </c>
      <c r="J512" s="240">
        <f t="shared" si="106"/>
        <v>14174842.156689599</v>
      </c>
      <c r="K512" s="221">
        <f t="shared" si="107"/>
        <v>13293529.551261524</v>
      </c>
      <c r="L512" s="221">
        <v>12261991.737644084</v>
      </c>
      <c r="M512" s="225">
        <f t="shared" si="104"/>
        <v>1912850.4190455154</v>
      </c>
      <c r="N512" s="221">
        <v>13475629.533254927</v>
      </c>
      <c r="O512" s="23"/>
      <c r="P512" s="222">
        <f t="shared" si="115"/>
        <v>2049</v>
      </c>
      <c r="Q512" s="222">
        <f t="shared" si="115"/>
        <v>3</v>
      </c>
      <c r="R512" s="221">
        <f t="shared" si="116"/>
        <v>6548476.135227398</v>
      </c>
      <c r="S512" s="221">
        <f t="shared" si="116"/>
        <v>4832202.9969886104</v>
      </c>
      <c r="T512" s="225">
        <f t="shared" si="108"/>
        <v>292067.90995997016</v>
      </c>
      <c r="U512" s="225">
        <f t="shared" si="108"/>
        <v>57376.661100610072</v>
      </c>
      <c r="V512" s="225">
        <f t="shared" si="108"/>
        <v>1833.3729304593128</v>
      </c>
      <c r="W512" s="225">
        <f t="shared" si="108"/>
        <v>6640.4332850456312</v>
      </c>
      <c r="X512" s="225">
        <f t="shared" si="108"/>
        <v>523394.22815199062</v>
      </c>
      <c r="Y512" s="225">
        <f t="shared" si="103"/>
        <v>12261991.737644084</v>
      </c>
      <c r="Z512" s="221"/>
      <c r="AA512" s="225">
        <f t="shared" si="105"/>
        <v>0</v>
      </c>
      <c r="AB512" s="221"/>
      <c r="AC512" s="223">
        <f t="shared" si="113"/>
        <v>0.57540293150785804</v>
      </c>
      <c r="AD512" s="223">
        <f t="shared" si="113"/>
        <v>0.4245970684921419</v>
      </c>
      <c r="AG512" s="23"/>
      <c r="AH512" s="17"/>
      <c r="AM512" s="16"/>
      <c r="AN512" s="235"/>
    </row>
    <row r="513" spans="1:41" x14ac:dyDescent="0.25">
      <c r="A513" s="236">
        <f t="shared" si="109"/>
        <v>2049</v>
      </c>
      <c r="B513" s="237">
        <f t="shared" si="110"/>
        <v>4</v>
      </c>
      <c r="C513" s="240">
        <f t="shared" si="120"/>
        <v>7883829.0628972957</v>
      </c>
      <c r="D513" s="240">
        <f t="shared" si="120"/>
        <v>5827906.9526761454</v>
      </c>
      <c r="E513" s="240">
        <f t="shared" si="121"/>
        <v>292646.51217352098</v>
      </c>
      <c r="F513" s="240">
        <f t="shared" si="121"/>
        <v>60092.65846332306</v>
      </c>
      <c r="G513" s="240">
        <f t="shared" si="119"/>
        <v>1821.0778585351436</v>
      </c>
      <c r="H513" s="240">
        <f t="shared" si="119"/>
        <v>7712.3664658248472</v>
      </c>
      <c r="I513" s="240">
        <v>617653.22992363351</v>
      </c>
      <c r="J513" s="240">
        <f t="shared" si="106"/>
        <v>14691661.860458281</v>
      </c>
      <c r="K513" s="221">
        <f t="shared" si="107"/>
        <v>13711736.015573442</v>
      </c>
      <c r="L513" s="221">
        <v>12529268.538446382</v>
      </c>
      <c r="M513" s="225">
        <f t="shared" si="104"/>
        <v>2162393.3220118992</v>
      </c>
      <c r="N513" s="221">
        <v>13857331.07888723</v>
      </c>
      <c r="O513" s="23"/>
      <c r="P513" s="222">
        <f t="shared" si="115"/>
        <v>2049</v>
      </c>
      <c r="Q513" s="222">
        <f t="shared" si="115"/>
        <v>4</v>
      </c>
      <c r="R513" s="221">
        <f t="shared" si="116"/>
        <v>6640519.0036801528</v>
      </c>
      <c r="S513" s="221">
        <f t="shared" si="116"/>
        <v>4908823.689881389</v>
      </c>
      <c r="T513" s="225">
        <f t="shared" si="108"/>
        <v>292646.51217352098</v>
      </c>
      <c r="U513" s="225">
        <f t="shared" si="108"/>
        <v>60092.65846332306</v>
      </c>
      <c r="V513" s="225">
        <f t="shared" si="108"/>
        <v>1821.0778585351436</v>
      </c>
      <c r="W513" s="225">
        <f t="shared" si="108"/>
        <v>7712.3664658248472</v>
      </c>
      <c r="X513" s="225">
        <f t="shared" si="108"/>
        <v>617653.22992363351</v>
      </c>
      <c r="Y513" s="225">
        <f t="shared" si="103"/>
        <v>12529268.538446382</v>
      </c>
      <c r="Z513" s="221"/>
      <c r="AA513" s="225">
        <f t="shared" si="105"/>
        <v>0</v>
      </c>
      <c r="AB513" s="221"/>
      <c r="AC513" s="223">
        <f t="shared" si="113"/>
        <v>0.57496943158350211</v>
      </c>
      <c r="AD513" s="223">
        <f t="shared" si="113"/>
        <v>0.42503056841649783</v>
      </c>
      <c r="AG513" s="23"/>
      <c r="AH513" s="17"/>
      <c r="AM513" s="16"/>
      <c r="AN513" s="235"/>
    </row>
    <row r="514" spans="1:41" x14ac:dyDescent="0.25">
      <c r="A514" s="236">
        <f t="shared" si="109"/>
        <v>2049</v>
      </c>
      <c r="B514" s="237">
        <f t="shared" si="110"/>
        <v>5</v>
      </c>
      <c r="C514" s="240">
        <f t="shared" si="120"/>
        <v>8658361.0677818451</v>
      </c>
      <c r="D514" s="240">
        <f t="shared" si="120"/>
        <v>6121567.2342307651</v>
      </c>
      <c r="E514" s="240">
        <f t="shared" si="121"/>
        <v>293794.38283318008</v>
      </c>
      <c r="F514" s="240">
        <f t="shared" si="121"/>
        <v>59697.711372159421</v>
      </c>
      <c r="G514" s="240">
        <f t="shared" si="119"/>
        <v>2058.7504899926471</v>
      </c>
      <c r="H514" s="240">
        <f t="shared" si="119"/>
        <v>7829.8502114534431</v>
      </c>
      <c r="I514" s="240">
        <v>671564.16108282562</v>
      </c>
      <c r="J514" s="240">
        <f t="shared" si="106"/>
        <v>15814873.158002224</v>
      </c>
      <c r="K514" s="221">
        <f t="shared" si="107"/>
        <v>14779928.302012611</v>
      </c>
      <c r="L514" s="221">
        <v>14045191.984880593</v>
      </c>
      <c r="M514" s="225">
        <f t="shared" si="104"/>
        <v>1769681.1731216311</v>
      </c>
      <c r="N514" s="221">
        <v>15621088.305710675</v>
      </c>
      <c r="O514" s="23"/>
      <c r="P514" s="222">
        <f t="shared" si="115"/>
        <v>2049</v>
      </c>
      <c r="Q514" s="222">
        <f t="shared" si="115"/>
        <v>5</v>
      </c>
      <c r="R514" s="221">
        <f t="shared" si="116"/>
        <v>7621648.422182858</v>
      </c>
      <c r="S514" s="221">
        <f t="shared" si="116"/>
        <v>5388598.7067081211</v>
      </c>
      <c r="T514" s="225">
        <f t="shared" si="108"/>
        <v>293794.38283318008</v>
      </c>
      <c r="U514" s="225">
        <f t="shared" si="108"/>
        <v>59697.711372159421</v>
      </c>
      <c r="V514" s="225">
        <f t="shared" si="108"/>
        <v>2058.7504899926471</v>
      </c>
      <c r="W514" s="225">
        <f t="shared" si="108"/>
        <v>7829.8502114534431</v>
      </c>
      <c r="X514" s="225">
        <f t="shared" si="108"/>
        <v>671564.16108282562</v>
      </c>
      <c r="Y514" s="225">
        <f t="shared" si="103"/>
        <v>14045191.984880593</v>
      </c>
      <c r="Z514" s="221"/>
      <c r="AA514" s="225">
        <f t="shared" si="105"/>
        <v>0</v>
      </c>
      <c r="AB514" s="221"/>
      <c r="AC514" s="223">
        <f t="shared" si="113"/>
        <v>0.5858188815843457</v>
      </c>
      <c r="AD514" s="223">
        <f t="shared" si="113"/>
        <v>0.41418111841565425</v>
      </c>
      <c r="AG514" s="23"/>
      <c r="AH514" s="17"/>
      <c r="AM514" s="16"/>
      <c r="AN514" s="235"/>
    </row>
    <row r="515" spans="1:41" x14ac:dyDescent="0.25">
      <c r="A515" s="236">
        <f t="shared" si="109"/>
        <v>2049</v>
      </c>
      <c r="B515" s="237">
        <f t="shared" si="110"/>
        <v>6</v>
      </c>
      <c r="C515" s="240">
        <f t="shared" si="120"/>
        <v>9719072.8105590511</v>
      </c>
      <c r="D515" s="240">
        <f t="shared" si="120"/>
        <v>6447538.8166209506</v>
      </c>
      <c r="E515" s="240">
        <f t="shared" si="121"/>
        <v>294683.00976876036</v>
      </c>
      <c r="F515" s="240">
        <f t="shared" si="121"/>
        <v>55636.036030976764</v>
      </c>
      <c r="G515" s="240">
        <f t="shared" si="119"/>
        <v>1933.4243588078027</v>
      </c>
      <c r="H515" s="240">
        <f t="shared" si="119"/>
        <v>7716.2167015195009</v>
      </c>
      <c r="I515" s="240">
        <v>691909.65930597472</v>
      </c>
      <c r="J515" s="240">
        <f t="shared" si="106"/>
        <v>17218489.97334604</v>
      </c>
      <c r="K515" s="221">
        <f t="shared" si="107"/>
        <v>16166611.627180003</v>
      </c>
      <c r="L515" s="221">
        <v>15244417.796409767</v>
      </c>
      <c r="M515" s="225">
        <f t="shared" si="104"/>
        <v>1974072.1769362725</v>
      </c>
      <c r="N515" s="221">
        <v>16294725.379901875</v>
      </c>
      <c r="O515" s="23"/>
      <c r="P515" s="222">
        <f t="shared" si="115"/>
        <v>2049</v>
      </c>
      <c r="Q515" s="222">
        <f t="shared" si="115"/>
        <v>6</v>
      </c>
      <c r="R515" s="221">
        <f t="shared" si="116"/>
        <v>8532296.5297033973</v>
      </c>
      <c r="S515" s="221">
        <f t="shared" si="116"/>
        <v>5660242.9205403309</v>
      </c>
      <c r="T515" s="225">
        <f t="shared" si="108"/>
        <v>294683.00976876036</v>
      </c>
      <c r="U515" s="225">
        <f t="shared" si="108"/>
        <v>55636.036030976764</v>
      </c>
      <c r="V515" s="225">
        <f t="shared" si="108"/>
        <v>1933.4243588078027</v>
      </c>
      <c r="W515" s="225">
        <f t="shared" si="108"/>
        <v>7716.2167015195009</v>
      </c>
      <c r="X515" s="225">
        <f t="shared" si="108"/>
        <v>691909.65930597472</v>
      </c>
      <c r="Y515" s="225">
        <f t="shared" si="103"/>
        <v>15244417.796409765</v>
      </c>
      <c r="Z515" s="221"/>
      <c r="AA515" s="225">
        <f t="shared" si="105"/>
        <v>0</v>
      </c>
      <c r="AB515" s="221"/>
      <c r="AC515" s="223">
        <f t="shared" si="113"/>
        <v>0.6011818082039484</v>
      </c>
      <c r="AD515" s="223">
        <f t="shared" si="113"/>
        <v>0.39881819179605149</v>
      </c>
      <c r="AG515" s="23"/>
      <c r="AH515" s="17"/>
      <c r="AM515" s="16"/>
      <c r="AN515" s="235"/>
    </row>
    <row r="516" spans="1:41" x14ac:dyDescent="0.25">
      <c r="A516" s="236">
        <f t="shared" si="109"/>
        <v>2049</v>
      </c>
      <c r="B516" s="237">
        <f t="shared" si="110"/>
        <v>7</v>
      </c>
      <c r="C516" s="240">
        <f t="shared" si="120"/>
        <v>10513414.757197328</v>
      </c>
      <c r="D516" s="240">
        <f t="shared" si="120"/>
        <v>6689122.8450369164</v>
      </c>
      <c r="E516" s="240">
        <f t="shared" si="121"/>
        <v>295326.55469058233</v>
      </c>
      <c r="F516" s="240">
        <f t="shared" si="121"/>
        <v>57761.832590244725</v>
      </c>
      <c r="G516" s="240">
        <f t="shared" ref="G516:H531" si="122">(G504/G492)*G504</f>
        <v>1844.3679669211174</v>
      </c>
      <c r="H516" s="240">
        <f t="shared" si="122"/>
        <v>8106.5662789640874</v>
      </c>
      <c r="I516" s="240">
        <v>720569.13941843517</v>
      </c>
      <c r="J516" s="240">
        <f t="shared" si="106"/>
        <v>18286146.063179389</v>
      </c>
      <c r="K516" s="221">
        <f t="shared" si="107"/>
        <v>17202537.602234244</v>
      </c>
      <c r="L516" s="221">
        <v>16095608.920607401</v>
      </c>
      <c r="M516" s="225">
        <f t="shared" si="104"/>
        <v>2190537.1425719876</v>
      </c>
      <c r="N516" s="221">
        <v>17269388.18806174</v>
      </c>
      <c r="O516" s="23"/>
      <c r="P516" s="222">
        <f t="shared" si="115"/>
        <v>2049</v>
      </c>
      <c r="Q516" s="222">
        <f t="shared" si="115"/>
        <v>7</v>
      </c>
      <c r="R516" s="221">
        <f t="shared" si="116"/>
        <v>9174657.2986515556</v>
      </c>
      <c r="S516" s="221">
        <f t="shared" si="116"/>
        <v>5837343.1610107012</v>
      </c>
      <c r="T516" s="225">
        <f t="shared" si="108"/>
        <v>295326.55469058233</v>
      </c>
      <c r="U516" s="225">
        <f t="shared" si="108"/>
        <v>57761.832590244725</v>
      </c>
      <c r="V516" s="225">
        <f t="shared" si="108"/>
        <v>1844.3679669211174</v>
      </c>
      <c r="W516" s="225">
        <f t="shared" si="108"/>
        <v>8106.5662789640874</v>
      </c>
      <c r="X516" s="225">
        <f t="shared" si="108"/>
        <v>720569.13941843517</v>
      </c>
      <c r="Y516" s="225">
        <f t="shared" si="103"/>
        <v>16095608.920607405</v>
      </c>
      <c r="Z516" s="221"/>
      <c r="AA516" s="225">
        <f t="shared" si="105"/>
        <v>0</v>
      </c>
      <c r="AB516" s="221"/>
      <c r="AC516" s="223">
        <f t="shared" si="113"/>
        <v>0.61115487727995776</v>
      </c>
      <c r="AD516" s="223">
        <f t="shared" si="113"/>
        <v>0.38884512272004229</v>
      </c>
      <c r="AG516" s="23"/>
      <c r="AH516" s="17"/>
      <c r="AM516" s="16"/>
      <c r="AN516" s="235"/>
    </row>
    <row r="517" spans="1:41" x14ac:dyDescent="0.25">
      <c r="A517" s="236">
        <f t="shared" si="109"/>
        <v>2049</v>
      </c>
      <c r="B517" s="237">
        <f t="shared" si="110"/>
        <v>8</v>
      </c>
      <c r="C517" s="240">
        <f t="shared" si="120"/>
        <v>10893159.124593362</v>
      </c>
      <c r="D517" s="240">
        <f t="shared" si="120"/>
        <v>6803533.5974192396</v>
      </c>
      <c r="E517" s="240">
        <f t="shared" si="121"/>
        <v>295399.59941578005</v>
      </c>
      <c r="F517" s="240">
        <f t="shared" si="121"/>
        <v>67419.189197432977</v>
      </c>
      <c r="G517" s="240">
        <f t="shared" si="122"/>
        <v>1828.8107019638587</v>
      </c>
      <c r="H517" s="240">
        <f t="shared" si="122"/>
        <v>8149.9069863785971</v>
      </c>
      <c r="I517" s="240">
        <v>695898.16757135699</v>
      </c>
      <c r="J517" s="240">
        <f t="shared" si="106"/>
        <v>18765388.395885512</v>
      </c>
      <c r="K517" s="221">
        <f t="shared" si="107"/>
        <v>17696692.722012602</v>
      </c>
      <c r="L517" s="221">
        <v>16287779.687011834</v>
      </c>
      <c r="M517" s="225">
        <f t="shared" si="104"/>
        <v>2477608.708873678</v>
      </c>
      <c r="N517" s="221">
        <v>17564150.265786797</v>
      </c>
      <c r="O517" s="23"/>
      <c r="P517" s="222">
        <f t="shared" si="115"/>
        <v>2049</v>
      </c>
      <c r="Q517" s="222">
        <f t="shared" si="115"/>
        <v>8</v>
      </c>
      <c r="R517" s="221">
        <f t="shared" si="116"/>
        <v>9368072.6952704322</v>
      </c>
      <c r="S517" s="221">
        <f t="shared" si="116"/>
        <v>5851011.3178684916</v>
      </c>
      <c r="T517" s="225">
        <f t="shared" si="108"/>
        <v>295399.59941578005</v>
      </c>
      <c r="U517" s="225">
        <f t="shared" si="108"/>
        <v>67419.189197432977</v>
      </c>
      <c r="V517" s="225">
        <f t="shared" si="108"/>
        <v>1828.8107019638587</v>
      </c>
      <c r="W517" s="225">
        <f t="shared" si="108"/>
        <v>8149.9069863785971</v>
      </c>
      <c r="X517" s="225">
        <f t="shared" si="108"/>
        <v>695898.16757135699</v>
      </c>
      <c r="Y517" s="225">
        <f t="shared" si="103"/>
        <v>16287779.687011834</v>
      </c>
      <c r="Z517" s="221"/>
      <c r="AA517" s="225">
        <f t="shared" si="105"/>
        <v>0</v>
      </c>
      <c r="AB517" s="221"/>
      <c r="AC517" s="223">
        <f t="shared" si="113"/>
        <v>0.61554773514508476</v>
      </c>
      <c r="AD517" s="223">
        <f t="shared" si="113"/>
        <v>0.38445226485491524</v>
      </c>
      <c r="AG517" s="23"/>
      <c r="AH517" s="17"/>
      <c r="AM517" s="16"/>
      <c r="AN517" s="235"/>
    </row>
    <row r="518" spans="1:41" x14ac:dyDescent="0.25">
      <c r="A518" s="236">
        <f t="shared" si="109"/>
        <v>2049</v>
      </c>
      <c r="B518" s="237">
        <f t="shared" si="110"/>
        <v>9</v>
      </c>
      <c r="C518" s="240">
        <f t="shared" si="120"/>
        <v>10592114.901171599</v>
      </c>
      <c r="D518" s="240">
        <f t="shared" si="120"/>
        <v>6710807.7584267389</v>
      </c>
      <c r="E518" s="240">
        <f t="shared" si="121"/>
        <v>294699.46010020474</v>
      </c>
      <c r="F518" s="240">
        <f t="shared" si="121"/>
        <v>59016.296770121138</v>
      </c>
      <c r="G518" s="240">
        <f t="shared" si="122"/>
        <v>1970.6349758951353</v>
      </c>
      <c r="H518" s="240">
        <f t="shared" si="122"/>
        <v>8087.4723957294436</v>
      </c>
      <c r="I518" s="240">
        <v>736081.25113742857</v>
      </c>
      <c r="J518" s="240">
        <f t="shared" si="106"/>
        <v>18402777.774977714</v>
      </c>
      <c r="K518" s="221">
        <f t="shared" si="107"/>
        <v>17302922.659598336</v>
      </c>
      <c r="L518" s="221">
        <v>15961256.373024879</v>
      </c>
      <c r="M518" s="225">
        <f t="shared" si="104"/>
        <v>2441521.4019528348</v>
      </c>
      <c r="N518" s="221">
        <v>16243891.857763881</v>
      </c>
      <c r="O518" s="23"/>
      <c r="P518" s="222">
        <f t="shared" si="115"/>
        <v>2049</v>
      </c>
      <c r="Q518" s="222">
        <f t="shared" si="115"/>
        <v>9</v>
      </c>
      <c r="R518" s="221">
        <f t="shared" si="116"/>
        <v>9097519.1191804931</v>
      </c>
      <c r="S518" s="221">
        <f t="shared" si="116"/>
        <v>5763882.1384650096</v>
      </c>
      <c r="T518" s="225">
        <f t="shared" si="108"/>
        <v>294699.46010020474</v>
      </c>
      <c r="U518" s="225">
        <f t="shared" si="108"/>
        <v>59016.296770121138</v>
      </c>
      <c r="V518" s="225">
        <f t="shared" si="108"/>
        <v>1970.6349758951353</v>
      </c>
      <c r="W518" s="225">
        <f t="shared" si="108"/>
        <v>8087.4723957294436</v>
      </c>
      <c r="X518" s="225">
        <f t="shared" si="108"/>
        <v>736081.25113742857</v>
      </c>
      <c r="Y518" s="225">
        <f t="shared" si="103"/>
        <v>15961256.373024883</v>
      </c>
      <c r="Z518" s="221"/>
      <c r="AA518" s="225">
        <f t="shared" si="105"/>
        <v>0</v>
      </c>
      <c r="AB518" s="221"/>
      <c r="AC518" s="223">
        <f t="shared" si="113"/>
        <v>0.61215755913327774</v>
      </c>
      <c r="AD518" s="223">
        <f t="shared" si="113"/>
        <v>0.38784244086672243</v>
      </c>
      <c r="AG518" s="23"/>
      <c r="AH518" s="17"/>
      <c r="AM518" s="16"/>
      <c r="AN518" s="235"/>
    </row>
    <row r="519" spans="1:41" x14ac:dyDescent="0.25">
      <c r="A519" s="236">
        <f t="shared" si="109"/>
        <v>2049</v>
      </c>
      <c r="B519" s="237">
        <f t="shared" si="110"/>
        <v>10</v>
      </c>
      <c r="C519" s="240">
        <f t="shared" si="120"/>
        <v>9714542.1207921356</v>
      </c>
      <c r="D519" s="240">
        <f t="shared" si="120"/>
        <v>6444167.0325808022</v>
      </c>
      <c r="E519" s="240">
        <f t="shared" si="121"/>
        <v>293638.48081326066</v>
      </c>
      <c r="F519" s="240">
        <f t="shared" si="121"/>
        <v>54861.131775257832</v>
      </c>
      <c r="G519" s="240">
        <f t="shared" si="122"/>
        <v>1880.1204305697693</v>
      </c>
      <c r="H519" s="240">
        <f>(H507/H495)*H507</f>
        <v>8009.1148895231227</v>
      </c>
      <c r="I519" s="240">
        <v>709261.41724381666</v>
      </c>
      <c r="J519" s="240">
        <f t="shared" si="106"/>
        <v>17226359.418525368</v>
      </c>
      <c r="K519" s="221">
        <f t="shared" si="107"/>
        <v>16158709.153372938</v>
      </c>
      <c r="L519" s="221">
        <v>14802965.721005715</v>
      </c>
      <c r="M519" s="225">
        <f t="shared" si="104"/>
        <v>2423393.6975196525</v>
      </c>
      <c r="N519" s="221">
        <v>15290470.470453547</v>
      </c>
      <c r="O519" s="23"/>
      <c r="P519" s="222">
        <f t="shared" si="115"/>
        <v>2049</v>
      </c>
      <c r="Q519" s="222">
        <f t="shared" si="115"/>
        <v>10</v>
      </c>
      <c r="R519" s="221">
        <f t="shared" si="116"/>
        <v>8257608.9012903338</v>
      </c>
      <c r="S519" s="221">
        <f t="shared" si="116"/>
        <v>5477706.5545629505</v>
      </c>
      <c r="T519" s="225">
        <f t="shared" si="108"/>
        <v>293638.48081326066</v>
      </c>
      <c r="U519" s="225">
        <f t="shared" si="108"/>
        <v>54861.131775257832</v>
      </c>
      <c r="V519" s="225">
        <f t="shared" si="108"/>
        <v>1880.1204305697693</v>
      </c>
      <c r="W519" s="225">
        <f t="shared" si="108"/>
        <v>8009.1148895231227</v>
      </c>
      <c r="X519" s="225">
        <f t="shared" si="108"/>
        <v>709261.41724381666</v>
      </c>
      <c r="Y519" s="225">
        <f t="shared" si="103"/>
        <v>14802965.721005712</v>
      </c>
      <c r="Z519" s="221"/>
      <c r="AA519" s="225">
        <f t="shared" si="105"/>
        <v>0</v>
      </c>
      <c r="AB519" s="221"/>
      <c r="AC519" s="223">
        <f t="shared" si="113"/>
        <v>0.60119543142865106</v>
      </c>
      <c r="AD519" s="223">
        <f t="shared" si="113"/>
        <v>0.39880456857134899</v>
      </c>
      <c r="AG519" s="23"/>
      <c r="AH519" s="17"/>
      <c r="AM519" s="16"/>
      <c r="AN519" s="235"/>
    </row>
    <row r="520" spans="1:41" x14ac:dyDescent="0.25">
      <c r="A520" s="236">
        <f t="shared" si="109"/>
        <v>2049</v>
      </c>
      <c r="B520" s="237">
        <f t="shared" si="110"/>
        <v>11</v>
      </c>
      <c r="C520" s="240">
        <f t="shared" si="120"/>
        <v>8358510.2041720329</v>
      </c>
      <c r="D520" s="240">
        <f t="shared" si="120"/>
        <v>6038159.2315664701</v>
      </c>
      <c r="E520" s="240">
        <f t="shared" si="121"/>
        <v>292050.28844520735</v>
      </c>
      <c r="F520" s="240">
        <f t="shared" si="121"/>
        <v>54119.974668964016</v>
      </c>
      <c r="G520" s="240">
        <f t="shared" si="122"/>
        <v>1824.6178167137164</v>
      </c>
      <c r="H520" s="240">
        <f>(H508/H496)*H508</f>
        <v>7267.2993586387583</v>
      </c>
      <c r="I520" s="240">
        <v>649643.66226285766</v>
      </c>
      <c r="J520" s="240">
        <f t="shared" si="106"/>
        <v>15401575.278290886</v>
      </c>
      <c r="K520" s="221">
        <f t="shared" si="107"/>
        <v>14396669.435738504</v>
      </c>
      <c r="L520" s="221">
        <v>13064708.649876816</v>
      </c>
      <c r="M520" s="225">
        <f t="shared" si="104"/>
        <v>2336866.6284140702</v>
      </c>
      <c r="N520" s="221">
        <v>12938289.59293876</v>
      </c>
      <c r="O520" s="23"/>
      <c r="P520" s="222">
        <f t="shared" si="115"/>
        <v>2049</v>
      </c>
      <c r="Q520" s="222">
        <f t="shared" si="115"/>
        <v>11</v>
      </c>
      <c r="R520" s="221">
        <f t="shared" si="116"/>
        <v>7001757.2658222932</v>
      </c>
      <c r="S520" s="221">
        <f t="shared" si="116"/>
        <v>5058045.5415021395</v>
      </c>
      <c r="T520" s="225">
        <f t="shared" si="108"/>
        <v>292050.28844520735</v>
      </c>
      <c r="U520" s="225">
        <f t="shared" si="108"/>
        <v>54119.974668964016</v>
      </c>
      <c r="V520" s="225">
        <f t="shared" si="108"/>
        <v>1824.6178167137164</v>
      </c>
      <c r="W520" s="225">
        <f t="shared" si="108"/>
        <v>7267.2993586387583</v>
      </c>
      <c r="X520" s="225">
        <f t="shared" si="108"/>
        <v>649643.66226285766</v>
      </c>
      <c r="Y520" s="225">
        <f t="shared" si="103"/>
        <v>13064708.649876814</v>
      </c>
      <c r="Z520" s="221"/>
      <c r="AA520" s="225">
        <f t="shared" si="105"/>
        <v>0</v>
      </c>
      <c r="AB520" s="221"/>
      <c r="AC520" s="223">
        <f t="shared" si="113"/>
        <v>0.58058638086269765</v>
      </c>
      <c r="AD520" s="223">
        <f t="shared" si="113"/>
        <v>0.41941361913730235</v>
      </c>
      <c r="AG520" s="23"/>
      <c r="AH520" s="17"/>
      <c r="AM520" s="16"/>
      <c r="AN520" s="235"/>
    </row>
    <row r="521" spans="1:41" x14ac:dyDescent="0.25">
      <c r="A521" s="236">
        <f t="shared" si="109"/>
        <v>2049</v>
      </c>
      <c r="B521" s="237">
        <f t="shared" si="110"/>
        <v>12</v>
      </c>
      <c r="C521" s="240">
        <f t="shared" si="120"/>
        <v>7710925.0632416699</v>
      </c>
      <c r="D521" s="240">
        <f t="shared" si="120"/>
        <v>5784255.3644290399</v>
      </c>
      <c r="E521" s="240">
        <f t="shared" si="121"/>
        <v>291744.81043751282</v>
      </c>
      <c r="F521" s="240">
        <f t="shared" si="121"/>
        <v>62789.048798308082</v>
      </c>
      <c r="G521" s="240">
        <f t="shared" si="122"/>
        <v>1738.2718037895293</v>
      </c>
      <c r="H521" s="240">
        <f>(H509/H497)*H509</f>
        <v>6923.5833171725235</v>
      </c>
      <c r="I521" s="240">
        <v>582631.64231404325</v>
      </c>
      <c r="J521" s="240">
        <f t="shared" si="106"/>
        <v>14441007.784341535</v>
      </c>
      <c r="K521" s="221">
        <f t="shared" si="107"/>
        <v>13495180.42767071</v>
      </c>
      <c r="L521" s="221">
        <v>12930059.667109758</v>
      </c>
      <c r="M521" s="225">
        <f t="shared" si="104"/>
        <v>1510948.1172317769</v>
      </c>
      <c r="N521" s="221">
        <v>13297226.702772582</v>
      </c>
      <c r="O521" s="23"/>
      <c r="P521" s="222">
        <f t="shared" si="115"/>
        <v>2049</v>
      </c>
      <c r="Q521" s="222">
        <f t="shared" si="115"/>
        <v>12</v>
      </c>
      <c r="R521" s="221">
        <f t="shared" si="116"/>
        <v>6847594.0563785573</v>
      </c>
      <c r="S521" s="221">
        <f t="shared" si="116"/>
        <v>5136638.2540603755</v>
      </c>
      <c r="T521" s="225">
        <f t="shared" si="108"/>
        <v>291744.81043751282</v>
      </c>
      <c r="U521" s="225">
        <f t="shared" si="108"/>
        <v>62789.048798308082</v>
      </c>
      <c r="V521" s="225">
        <f t="shared" si="108"/>
        <v>1738.2718037895293</v>
      </c>
      <c r="W521" s="225">
        <f t="shared" si="108"/>
        <v>6923.5833171725235</v>
      </c>
      <c r="X521" s="225">
        <f t="shared" si="108"/>
        <v>582631.64231404325</v>
      </c>
      <c r="Y521" s="225">
        <f t="shared" si="103"/>
        <v>12930059.667109758</v>
      </c>
      <c r="Z521" s="221"/>
      <c r="AA521" s="225">
        <f t="shared" si="105"/>
        <v>0</v>
      </c>
      <c r="AB521" s="221"/>
      <c r="AC521" s="223">
        <f t="shared" si="113"/>
        <v>0.57138362132832843</v>
      </c>
      <c r="AD521" s="223">
        <f t="shared" si="113"/>
        <v>0.42861637867167157</v>
      </c>
      <c r="AG521" s="23"/>
      <c r="AH521" s="17"/>
      <c r="AI521" s="17"/>
      <c r="AM521" s="16"/>
      <c r="AN521" s="235"/>
      <c r="AO521" s="235"/>
    </row>
    <row r="522" spans="1:41" x14ac:dyDescent="0.25">
      <c r="A522" s="236">
        <f t="shared" si="109"/>
        <v>2050</v>
      </c>
      <c r="B522" s="237">
        <f t="shared" si="110"/>
        <v>1</v>
      </c>
      <c r="C522" s="240">
        <f t="shared" si="120"/>
        <v>8007073.5309117502</v>
      </c>
      <c r="D522" s="240">
        <f t="shared" si="120"/>
        <v>5625241.6261544283</v>
      </c>
      <c r="E522" s="240">
        <f t="shared" si="121"/>
        <v>292452.13329785923</v>
      </c>
      <c r="F522" s="240">
        <f t="shared" si="121"/>
        <v>62039.219081192728</v>
      </c>
      <c r="G522" s="240">
        <f t="shared" si="122"/>
        <v>1571.2181291669667</v>
      </c>
      <c r="H522" s="240">
        <f>(H510/H498)*H510</f>
        <v>7733.1333726748799</v>
      </c>
      <c r="I522" s="240">
        <v>553561.13367589854</v>
      </c>
      <c r="J522" s="240">
        <f t="shared" si="106"/>
        <v>14549671.994622972</v>
      </c>
      <c r="K522" s="221">
        <f t="shared" si="107"/>
        <v>13632315.157066178</v>
      </c>
      <c r="L522" s="221">
        <v>13628225.221314397</v>
      </c>
      <c r="M522" s="225">
        <f t="shared" si="104"/>
        <v>921446.77330857515</v>
      </c>
      <c r="N522" s="221">
        <v>13432915.259808868</v>
      </c>
      <c r="O522" s="23"/>
      <c r="P522" s="222">
        <f t="shared" si="115"/>
        <v>2050</v>
      </c>
      <c r="Q522" s="222">
        <f t="shared" si="115"/>
        <v>1</v>
      </c>
      <c r="R522" s="221">
        <f t="shared" si="116"/>
        <v>7465852.7636616053</v>
      </c>
      <c r="S522" s="221">
        <f t="shared" si="116"/>
        <v>5245015.620095998</v>
      </c>
      <c r="T522" s="225">
        <f t="shared" si="108"/>
        <v>292452.13329785923</v>
      </c>
      <c r="U522" s="225">
        <f t="shared" si="108"/>
        <v>62039.219081192728</v>
      </c>
      <c r="V522" s="225">
        <f t="shared" si="108"/>
        <v>1571.2181291669667</v>
      </c>
      <c r="W522" s="225">
        <f t="shared" si="108"/>
        <v>7733.1333726748799</v>
      </c>
      <c r="X522" s="225">
        <f t="shared" si="108"/>
        <v>553561.13367589854</v>
      </c>
      <c r="Y522" s="225">
        <f t="shared" si="103"/>
        <v>13628225.221314397</v>
      </c>
      <c r="Z522" s="221"/>
      <c r="AA522" s="225">
        <f t="shared" si="105"/>
        <v>0</v>
      </c>
      <c r="AB522" s="221"/>
      <c r="AC522" s="223">
        <f t="shared" si="113"/>
        <v>0.58735977261803263</v>
      </c>
      <c r="AD522" s="223">
        <f t="shared" si="113"/>
        <v>0.41264022738196743</v>
      </c>
      <c r="AG522" s="23"/>
      <c r="AH522" s="17"/>
      <c r="AM522" s="16"/>
      <c r="AN522" s="235"/>
    </row>
    <row r="523" spans="1:41" x14ac:dyDescent="0.25">
      <c r="A523" s="236">
        <f t="shared" si="109"/>
        <v>2050</v>
      </c>
      <c r="B523" s="237">
        <f t="shared" si="110"/>
        <v>2</v>
      </c>
      <c r="C523" s="240">
        <f t="shared" si="120"/>
        <v>7935739.9127605679</v>
      </c>
      <c r="D523" s="240">
        <f t="shared" si="120"/>
        <v>5621455.3469716255</v>
      </c>
      <c r="E523" s="240">
        <f t="shared" si="121"/>
        <v>291716.45440762513</v>
      </c>
      <c r="F523" s="240">
        <f t="shared" si="121"/>
        <v>57332.560497675266</v>
      </c>
      <c r="G523" s="240">
        <f t="shared" si="122"/>
        <v>1624.5229209274432</v>
      </c>
      <c r="H523" s="240">
        <f>(H511/H499)*H511</f>
        <v>7054.2500779286183</v>
      </c>
      <c r="I523" s="240">
        <v>549312.52720958169</v>
      </c>
      <c r="J523" s="240">
        <f t="shared" si="106"/>
        <v>14464235.574845932</v>
      </c>
      <c r="K523" s="221">
        <f t="shared" si="107"/>
        <v>13557195.259732194</v>
      </c>
      <c r="L523" s="221">
        <v>12446558.625792958</v>
      </c>
      <c r="M523" s="225">
        <f t="shared" si="104"/>
        <v>2017676.9490529746</v>
      </c>
      <c r="N523" s="221">
        <v>12481900.009535335</v>
      </c>
      <c r="O523" s="23"/>
      <c r="P523" s="222">
        <f t="shared" si="115"/>
        <v>2050</v>
      </c>
      <c r="Q523" s="222">
        <f t="shared" si="115"/>
        <v>2</v>
      </c>
      <c r="R523" s="221">
        <f t="shared" si="116"/>
        <v>6754687.402348252</v>
      </c>
      <c r="S523" s="221">
        <f t="shared" si="116"/>
        <v>4784830.9083309676</v>
      </c>
      <c r="T523" s="225">
        <f t="shared" si="108"/>
        <v>291716.45440762513</v>
      </c>
      <c r="U523" s="225">
        <f t="shared" si="108"/>
        <v>57332.560497675266</v>
      </c>
      <c r="V523" s="225">
        <f t="shared" si="108"/>
        <v>1624.5229209274432</v>
      </c>
      <c r="W523" s="225">
        <f t="shared" si="108"/>
        <v>7054.2500779286183</v>
      </c>
      <c r="X523" s="225">
        <f t="shared" si="108"/>
        <v>549312.52720958169</v>
      </c>
      <c r="Y523" s="225">
        <f t="shared" si="103"/>
        <v>12446558.625792958</v>
      </c>
      <c r="Z523" s="221"/>
      <c r="AA523" s="225">
        <f t="shared" si="105"/>
        <v>0</v>
      </c>
      <c r="AB523" s="221"/>
      <c r="AC523" s="223">
        <f t="shared" si="113"/>
        <v>0.58535263088903311</v>
      </c>
      <c r="AD523" s="223">
        <f t="shared" si="113"/>
        <v>0.41464736911096689</v>
      </c>
      <c r="AG523" s="23"/>
      <c r="AH523" s="17"/>
      <c r="AM523" s="16"/>
      <c r="AN523" s="235"/>
    </row>
    <row r="524" spans="1:41" x14ac:dyDescent="0.25">
      <c r="A524" s="236">
        <f t="shared" si="109"/>
        <v>2050</v>
      </c>
      <c r="B524" s="237">
        <f t="shared" si="110"/>
        <v>3</v>
      </c>
      <c r="C524" s="240">
        <f t="shared" si="120"/>
        <v>7788288.4234959651</v>
      </c>
      <c r="D524" s="240">
        <f t="shared" si="120"/>
        <v>5723370.6736728661</v>
      </c>
      <c r="E524" s="240">
        <f t="shared" si="121"/>
        <v>292067.90995997016</v>
      </c>
      <c r="F524" s="240">
        <f t="shared" si="121"/>
        <v>57376.661100610072</v>
      </c>
      <c r="G524" s="240">
        <f t="shared" si="122"/>
        <v>1830.1592362939364</v>
      </c>
      <c r="H524" s="240">
        <f t="shared" si="122"/>
        <v>6640.4332798719488</v>
      </c>
      <c r="I524" s="240">
        <v>531030.52730096143</v>
      </c>
      <c r="J524" s="240">
        <f t="shared" si="106"/>
        <v>14400604.788046537</v>
      </c>
      <c r="K524" s="221">
        <f t="shared" si="107"/>
        <v>13511659.097168831</v>
      </c>
      <c r="L524" s="221">
        <v>12403613.236917002</v>
      </c>
      <c r="M524" s="225">
        <f t="shared" si="104"/>
        <v>1996991.5511295348</v>
      </c>
      <c r="N524" s="221">
        <v>13631290.390745603</v>
      </c>
      <c r="O524" s="23"/>
      <c r="P524" s="222">
        <f t="shared" si="115"/>
        <v>2050</v>
      </c>
      <c r="Q524" s="222">
        <f t="shared" si="115"/>
        <v>3</v>
      </c>
      <c r="R524" s="221">
        <f t="shared" si="116"/>
        <v>6637197.6456994517</v>
      </c>
      <c r="S524" s="221">
        <f t="shared" si="116"/>
        <v>4877469.9003398446</v>
      </c>
      <c r="T524" s="225">
        <f t="shared" si="108"/>
        <v>292067.90995997016</v>
      </c>
      <c r="U524" s="225">
        <f t="shared" si="108"/>
        <v>57376.661100610072</v>
      </c>
      <c r="V524" s="225">
        <f t="shared" si="108"/>
        <v>1830.1592362939364</v>
      </c>
      <c r="W524" s="225">
        <f t="shared" si="108"/>
        <v>6640.4332798719488</v>
      </c>
      <c r="X524" s="225">
        <f t="shared" si="108"/>
        <v>531030.52730096143</v>
      </c>
      <c r="Y524" s="225">
        <f t="shared" si="103"/>
        <v>12403613.236917002</v>
      </c>
      <c r="Z524" s="221"/>
      <c r="AA524" s="225">
        <f t="shared" si="105"/>
        <v>0</v>
      </c>
      <c r="AB524" s="221"/>
      <c r="AC524" s="223">
        <f t="shared" si="113"/>
        <v>0.57641244257915636</v>
      </c>
      <c r="AD524" s="223">
        <f t="shared" si="113"/>
        <v>0.42358755742084359</v>
      </c>
      <c r="AG524" s="23"/>
      <c r="AH524" s="17"/>
      <c r="AM524" s="16"/>
      <c r="AN524" s="235"/>
    </row>
    <row r="525" spans="1:41" x14ac:dyDescent="0.25">
      <c r="A525" s="236">
        <f t="shared" si="109"/>
        <v>2050</v>
      </c>
      <c r="B525" s="237">
        <f t="shared" si="110"/>
        <v>4</v>
      </c>
      <c r="C525" s="240">
        <f t="shared" si="120"/>
        <v>8026915.526811433</v>
      </c>
      <c r="D525" s="240">
        <f t="shared" si="120"/>
        <v>5909474.6655072747</v>
      </c>
      <c r="E525" s="240">
        <f t="shared" si="121"/>
        <v>292646.51217352098</v>
      </c>
      <c r="F525" s="240">
        <f t="shared" si="121"/>
        <v>60092.65846332306</v>
      </c>
      <c r="G525" s="240">
        <f t="shared" si="122"/>
        <v>1818.3060677943506</v>
      </c>
      <c r="H525" s="240">
        <f t="shared" si="122"/>
        <v>7712.3664443060807</v>
      </c>
      <c r="I525" s="240">
        <v>626672.7797992141</v>
      </c>
      <c r="J525" s="240">
        <f t="shared" si="106"/>
        <v>14925332.815266866</v>
      </c>
      <c r="K525" s="221">
        <f t="shared" si="107"/>
        <v>13936390.192318708</v>
      </c>
      <c r="L525" s="221">
        <v>12674028.496836066</v>
      </c>
      <c r="M525" s="225">
        <f t="shared" si="104"/>
        <v>2251304.3184308</v>
      </c>
      <c r="N525" s="221">
        <v>14017460.670390962</v>
      </c>
      <c r="O525" s="23"/>
      <c r="P525" s="222">
        <f t="shared" si="115"/>
        <v>2050</v>
      </c>
      <c r="Q525" s="222">
        <f t="shared" si="115"/>
        <v>4</v>
      </c>
      <c r="R525" s="221">
        <f t="shared" si="116"/>
        <v>6730236.1615085015</v>
      </c>
      <c r="S525" s="221">
        <f t="shared" si="116"/>
        <v>4954849.7123794062</v>
      </c>
      <c r="T525" s="225">
        <f t="shared" si="108"/>
        <v>292646.51217352098</v>
      </c>
      <c r="U525" s="225">
        <f t="shared" si="108"/>
        <v>60092.65846332306</v>
      </c>
      <c r="V525" s="225">
        <f t="shared" si="108"/>
        <v>1818.3060677943506</v>
      </c>
      <c r="W525" s="225">
        <f t="shared" si="108"/>
        <v>7712.3664443060807</v>
      </c>
      <c r="X525" s="225">
        <f t="shared" si="108"/>
        <v>626672.7797992141</v>
      </c>
      <c r="Y525" s="225">
        <f t="shared" si="103"/>
        <v>12674028.496836066</v>
      </c>
      <c r="Z525" s="221"/>
      <c r="AA525" s="225">
        <f t="shared" si="105"/>
        <v>0</v>
      </c>
      <c r="AB525" s="221"/>
      <c r="AC525" s="223">
        <f t="shared" si="113"/>
        <v>0.5759680531358552</v>
      </c>
      <c r="AD525" s="223">
        <f t="shared" si="113"/>
        <v>0.4240319468641448</v>
      </c>
      <c r="AG525" s="23"/>
      <c r="AH525" s="17"/>
      <c r="AM525" s="16"/>
      <c r="AN525" s="235"/>
    </row>
    <row r="526" spans="1:41" x14ac:dyDescent="0.25">
      <c r="A526" s="236">
        <f t="shared" si="109"/>
        <v>2050</v>
      </c>
      <c r="B526" s="237">
        <f t="shared" si="110"/>
        <v>5</v>
      </c>
      <c r="C526" s="240">
        <f t="shared" si="120"/>
        <v>8809910.7943132669</v>
      </c>
      <c r="D526" s="240">
        <f t="shared" si="120"/>
        <v>6205462.8343530688</v>
      </c>
      <c r="E526" s="240">
        <f t="shared" si="121"/>
        <v>293794.38283318008</v>
      </c>
      <c r="F526" s="240">
        <f t="shared" si="121"/>
        <v>59697.711372159421</v>
      </c>
      <c r="G526" s="240">
        <f t="shared" si="122"/>
        <v>2056.0972128963699</v>
      </c>
      <c r="H526" s="240">
        <f t="shared" si="122"/>
        <v>7829.8502341091698</v>
      </c>
      <c r="I526" s="240">
        <v>681380.1254105306</v>
      </c>
      <c r="J526" s="240">
        <f t="shared" si="106"/>
        <v>16060131.795729212</v>
      </c>
      <c r="K526" s="221">
        <f t="shared" si="107"/>
        <v>15015373.628666336</v>
      </c>
      <c r="L526" s="221">
        <v>14207356.573322609</v>
      </c>
      <c r="M526" s="225">
        <f t="shared" si="104"/>
        <v>1852775.2224066034</v>
      </c>
      <c r="N526" s="221">
        <v>15801333.227307899</v>
      </c>
      <c r="O526" s="23"/>
      <c r="P526" s="222">
        <f t="shared" si="115"/>
        <v>2050</v>
      </c>
      <c r="Q526" s="222">
        <f t="shared" si="115"/>
        <v>5</v>
      </c>
      <c r="R526" s="221">
        <f t="shared" si="116"/>
        <v>7722839.3144432129</v>
      </c>
      <c r="S526" s="221">
        <f t="shared" si="116"/>
        <v>5439759.0918165194</v>
      </c>
      <c r="T526" s="225">
        <f t="shared" si="108"/>
        <v>293794.38283318008</v>
      </c>
      <c r="U526" s="225">
        <f t="shared" si="108"/>
        <v>59697.711372159421</v>
      </c>
      <c r="V526" s="225">
        <f t="shared" si="108"/>
        <v>2056.0972128963699</v>
      </c>
      <c r="W526" s="225">
        <f t="shared" si="108"/>
        <v>7829.8502341091698</v>
      </c>
      <c r="X526" s="225">
        <f t="shared" si="108"/>
        <v>681380.1254105306</v>
      </c>
      <c r="Y526" s="225">
        <f t="shared" si="103"/>
        <v>14207356.573322609</v>
      </c>
      <c r="Z526" s="221"/>
      <c r="AA526" s="225">
        <f t="shared" si="105"/>
        <v>0</v>
      </c>
      <c r="AB526" s="221"/>
      <c r="AC526" s="223">
        <f t="shared" si="113"/>
        <v>0.58672604573048925</v>
      </c>
      <c r="AD526" s="223">
        <f t="shared" si="113"/>
        <v>0.41327395426951075</v>
      </c>
      <c r="AG526" s="23"/>
      <c r="AH526" s="17"/>
      <c r="AM526" s="16"/>
      <c r="AN526" s="235"/>
    </row>
    <row r="527" spans="1:41" x14ac:dyDescent="0.25">
      <c r="A527" s="236">
        <f t="shared" si="109"/>
        <v>2050</v>
      </c>
      <c r="B527" s="237">
        <f t="shared" si="110"/>
        <v>6</v>
      </c>
      <c r="C527" s="240">
        <f t="shared" ref="C527:D542" si="123">C515/C503*C515</f>
        <v>9881280.0855290741</v>
      </c>
      <c r="D527" s="240">
        <f t="shared" si="123"/>
        <v>6533128.3202014724</v>
      </c>
      <c r="E527" s="240">
        <f t="shared" ref="E527:F542" si="124">+E515</f>
        <v>294683.00976876036</v>
      </c>
      <c r="F527" s="240">
        <f t="shared" si="124"/>
        <v>55636.036030976764</v>
      </c>
      <c r="G527" s="240">
        <f t="shared" si="122"/>
        <v>1930.8932459328571</v>
      </c>
      <c r="H527" s="240">
        <f t="shared" si="122"/>
        <v>7716.2167052537334</v>
      </c>
      <c r="I527" s="240">
        <v>701996.88593478862</v>
      </c>
      <c r="J527" s="240">
        <f t="shared" si="106"/>
        <v>17476371.447416257</v>
      </c>
      <c r="K527" s="221">
        <f t="shared" si="107"/>
        <v>16414408.405730546</v>
      </c>
      <c r="L527" s="221">
        <v>15420210.423670257</v>
      </c>
      <c r="M527" s="225">
        <f t="shared" si="104"/>
        <v>2056161.0237460006</v>
      </c>
      <c r="N527" s="221">
        <v>16482534.495730307</v>
      </c>
      <c r="O527" s="23"/>
      <c r="P527" s="222">
        <f t="shared" si="115"/>
        <v>2050</v>
      </c>
      <c r="Q527" s="222">
        <f t="shared" si="115"/>
        <v>6</v>
      </c>
      <c r="R527" s="221">
        <f t="shared" si="116"/>
        <v>8643495.4225442521</v>
      </c>
      <c r="S527" s="221">
        <f t="shared" si="116"/>
        <v>5714751.9594402947</v>
      </c>
      <c r="T527" s="225">
        <f t="shared" si="108"/>
        <v>294683.00976876036</v>
      </c>
      <c r="U527" s="225">
        <f t="shared" si="108"/>
        <v>55636.036030976764</v>
      </c>
      <c r="V527" s="225">
        <f t="shared" si="108"/>
        <v>1930.8932459328571</v>
      </c>
      <c r="W527" s="225">
        <f t="shared" si="108"/>
        <v>7716.2167052537334</v>
      </c>
      <c r="X527" s="225">
        <f t="shared" si="108"/>
        <v>701996.88593478862</v>
      </c>
      <c r="Y527" s="225">
        <f t="shared" si="103"/>
        <v>15420210.423670258</v>
      </c>
      <c r="Z527" s="221"/>
      <c r="AA527" s="225">
        <f t="shared" si="105"/>
        <v>0</v>
      </c>
      <c r="AB527" s="221"/>
      <c r="AC527" s="223">
        <f t="shared" si="113"/>
        <v>0.60198819483980626</v>
      </c>
      <c r="AD527" s="223">
        <f t="shared" si="113"/>
        <v>0.39801180516019374</v>
      </c>
      <c r="AG527" s="23"/>
      <c r="AH527" s="17"/>
      <c r="AM527" s="16"/>
      <c r="AN527" s="235"/>
    </row>
    <row r="528" spans="1:41" x14ac:dyDescent="0.25">
      <c r="A528" s="236">
        <f t="shared" si="109"/>
        <v>2050</v>
      </c>
      <c r="B528" s="237">
        <f t="shared" si="110"/>
        <v>7</v>
      </c>
      <c r="C528" s="240">
        <f t="shared" si="123"/>
        <v>10683011.04228924</v>
      </c>
      <c r="D528" s="240">
        <f t="shared" si="123"/>
        <v>6775428.3523011748</v>
      </c>
      <c r="E528" s="240">
        <f t="shared" si="124"/>
        <v>295326.55469058233</v>
      </c>
      <c r="F528" s="240">
        <f t="shared" si="124"/>
        <v>57761.832590244725</v>
      </c>
      <c r="G528" s="240">
        <f t="shared" si="122"/>
        <v>1842.1705453910447</v>
      </c>
      <c r="H528" s="240">
        <f t="shared" si="122"/>
        <v>8106.5662868750751</v>
      </c>
      <c r="I528" s="240">
        <v>731060.52282048634</v>
      </c>
      <c r="J528" s="240">
        <f t="shared" si="106"/>
        <v>18552537.041523997</v>
      </c>
      <c r="K528" s="221">
        <f t="shared" si="107"/>
        <v>17458439.394590415</v>
      </c>
      <c r="L528" s="221">
        <v>16280959.38939799</v>
      </c>
      <c r="M528" s="225">
        <f t="shared" si="104"/>
        <v>2271577.6521260068</v>
      </c>
      <c r="N528" s="221">
        <v>17468110.014680237</v>
      </c>
      <c r="O528" s="23"/>
      <c r="P528" s="222">
        <f t="shared" si="115"/>
        <v>2050</v>
      </c>
      <c r="Q528" s="222">
        <f t="shared" si="115"/>
        <v>7</v>
      </c>
      <c r="R528" s="221">
        <f t="shared" si="116"/>
        <v>9293007.6981988773</v>
      </c>
      <c r="S528" s="221">
        <f t="shared" si="116"/>
        <v>5893854.0442655301</v>
      </c>
      <c r="T528" s="225">
        <f t="shared" si="108"/>
        <v>295326.55469058233</v>
      </c>
      <c r="U528" s="225">
        <f t="shared" si="108"/>
        <v>57761.832590244725</v>
      </c>
      <c r="V528" s="225">
        <f t="shared" si="108"/>
        <v>1842.1705453910447</v>
      </c>
      <c r="W528" s="225">
        <f t="shared" si="108"/>
        <v>8106.5662868750751</v>
      </c>
      <c r="X528" s="225">
        <f t="shared" si="108"/>
        <v>731060.52282048634</v>
      </c>
      <c r="Y528" s="225">
        <f t="shared" si="103"/>
        <v>16280959.389397988</v>
      </c>
      <c r="Z528" s="221"/>
      <c r="AA528" s="225">
        <f t="shared" si="105"/>
        <v>0</v>
      </c>
      <c r="AB528" s="221"/>
      <c r="AC528" s="223">
        <f t="shared" si="113"/>
        <v>0.61191099621421052</v>
      </c>
      <c r="AD528" s="223">
        <f t="shared" si="113"/>
        <v>0.38808900378578942</v>
      </c>
      <c r="AG528" s="23"/>
      <c r="AH528" s="17"/>
      <c r="AM528" s="16"/>
      <c r="AN528" s="235"/>
    </row>
    <row r="529" spans="1:41" x14ac:dyDescent="0.25">
      <c r="A529" s="236">
        <f t="shared" si="109"/>
        <v>2050</v>
      </c>
      <c r="B529" s="237">
        <f t="shared" si="110"/>
        <v>8</v>
      </c>
      <c r="C529" s="240">
        <f t="shared" si="123"/>
        <v>11065626.307361143</v>
      </c>
      <c r="D529" s="240">
        <f t="shared" si="123"/>
        <v>6889601.9112298992</v>
      </c>
      <c r="E529" s="240">
        <f t="shared" si="124"/>
        <v>295399.59941578005</v>
      </c>
      <c r="F529" s="240">
        <f t="shared" si="124"/>
        <v>67419.189197432977</v>
      </c>
      <c r="G529" s="240">
        <f t="shared" si="122"/>
        <v>1826.5987282564208</v>
      </c>
      <c r="H529" s="240">
        <f t="shared" si="122"/>
        <v>8149.9069794246552</v>
      </c>
      <c r="I529" s="240">
        <v>705989.82073963888</v>
      </c>
      <c r="J529" s="240">
        <f t="shared" si="106"/>
        <v>19034013.333651572</v>
      </c>
      <c r="K529" s="221">
        <f t="shared" si="107"/>
        <v>17955228.218591042</v>
      </c>
      <c r="L529" s="221">
        <v>16475208.210888885</v>
      </c>
      <c r="M529" s="225">
        <f t="shared" si="104"/>
        <v>2558805.1227626875</v>
      </c>
      <c r="N529" s="221">
        <v>17766268.521674726</v>
      </c>
      <c r="O529" s="23"/>
      <c r="P529" s="222">
        <f t="shared" si="115"/>
        <v>2050</v>
      </c>
      <c r="Q529" s="222">
        <f t="shared" si="115"/>
        <v>8</v>
      </c>
      <c r="R529" s="221">
        <f t="shared" si="116"/>
        <v>9488660.4823021311</v>
      </c>
      <c r="S529" s="221">
        <f t="shared" si="116"/>
        <v>5907762.6135262223</v>
      </c>
      <c r="T529" s="225">
        <f t="shared" ref="T529:X580" si="125">+E529</f>
        <v>295399.59941578005</v>
      </c>
      <c r="U529" s="225">
        <f t="shared" si="125"/>
        <v>67419.189197432977</v>
      </c>
      <c r="V529" s="225">
        <f t="shared" si="125"/>
        <v>1826.5987282564208</v>
      </c>
      <c r="W529" s="225">
        <f t="shared" si="125"/>
        <v>8149.9069794246552</v>
      </c>
      <c r="X529" s="225">
        <f t="shared" si="125"/>
        <v>705989.82073963888</v>
      </c>
      <c r="Y529" s="225">
        <f t="shared" si="103"/>
        <v>16475208.210888885</v>
      </c>
      <c r="Z529" s="221"/>
      <c r="AA529" s="225">
        <f t="shared" si="105"/>
        <v>0</v>
      </c>
      <c r="AB529" s="221"/>
      <c r="AC529" s="223">
        <f t="shared" si="113"/>
        <v>0.61628992807251937</v>
      </c>
      <c r="AD529" s="223">
        <f t="shared" si="113"/>
        <v>0.38371007192748069</v>
      </c>
      <c r="AG529" s="23"/>
      <c r="AH529" s="17"/>
      <c r="AM529" s="16"/>
      <c r="AN529" s="235"/>
    </row>
    <row r="530" spans="1:41" x14ac:dyDescent="0.25">
      <c r="A530" s="236">
        <f t="shared" si="109"/>
        <v>2050</v>
      </c>
      <c r="B530" s="237">
        <f t="shared" si="110"/>
        <v>9</v>
      </c>
      <c r="C530" s="240">
        <f t="shared" si="123"/>
        <v>10760348.630931402</v>
      </c>
      <c r="D530" s="240">
        <f t="shared" si="123"/>
        <v>6795420.3405567724</v>
      </c>
      <c r="E530" s="240">
        <f t="shared" si="124"/>
        <v>294699.46010020474</v>
      </c>
      <c r="F530" s="240">
        <f t="shared" si="124"/>
        <v>59016.296770121138</v>
      </c>
      <c r="G530" s="240">
        <f t="shared" si="122"/>
        <v>1967.8429587195837</v>
      </c>
      <c r="H530" s="240">
        <f t="shared" si="122"/>
        <v>8087.4723914257302</v>
      </c>
      <c r="I530" s="240">
        <v>746778.61556251918</v>
      </c>
      <c r="J530" s="240">
        <f t="shared" si="106"/>
        <v>18666318.659271166</v>
      </c>
      <c r="K530" s="221">
        <f t="shared" si="107"/>
        <v>17555768.971488174</v>
      </c>
      <c r="L530" s="221">
        <v>16144903.75331152</v>
      </c>
      <c r="M530" s="225">
        <f t="shared" si="104"/>
        <v>2521414.9059596453</v>
      </c>
      <c r="N530" s="221">
        <v>16430764.428714886</v>
      </c>
      <c r="O530" s="23"/>
      <c r="P530" s="222">
        <f t="shared" si="115"/>
        <v>2050</v>
      </c>
      <c r="Q530" s="222">
        <f t="shared" si="115"/>
        <v>9</v>
      </c>
      <c r="R530" s="221">
        <f t="shared" si="116"/>
        <v>9214913.4252496641</v>
      </c>
      <c r="S530" s="221">
        <f t="shared" si="116"/>
        <v>5819440.6402788647</v>
      </c>
      <c r="T530" s="225">
        <f t="shared" si="125"/>
        <v>294699.46010020474</v>
      </c>
      <c r="U530" s="225">
        <f t="shared" si="125"/>
        <v>59016.296770121138</v>
      </c>
      <c r="V530" s="225">
        <f t="shared" si="125"/>
        <v>1967.8429587195837</v>
      </c>
      <c r="W530" s="225">
        <f t="shared" si="125"/>
        <v>8087.4723914257302</v>
      </c>
      <c r="X530" s="225">
        <f t="shared" si="125"/>
        <v>746778.61556251918</v>
      </c>
      <c r="Y530" s="225">
        <f t="shared" si="103"/>
        <v>16144903.753311522</v>
      </c>
      <c r="Z530" s="221"/>
      <c r="AA530" s="225">
        <f t="shared" si="105"/>
        <v>0</v>
      </c>
      <c r="AB530" s="221"/>
      <c r="AC530" s="223">
        <f t="shared" si="113"/>
        <v>0.61292380005723346</v>
      </c>
      <c r="AD530" s="223">
        <f t="shared" si="113"/>
        <v>0.38707619994276649</v>
      </c>
      <c r="AG530" s="23"/>
      <c r="AH530" s="17"/>
      <c r="AM530" s="16"/>
      <c r="AN530" s="235"/>
    </row>
    <row r="531" spans="1:41" x14ac:dyDescent="0.25">
      <c r="A531" s="236">
        <f t="shared" si="109"/>
        <v>2050</v>
      </c>
      <c r="B531" s="237">
        <f t="shared" si="110"/>
        <v>10</v>
      </c>
      <c r="C531" s="240">
        <f t="shared" si="123"/>
        <v>9872987.2152064368</v>
      </c>
      <c r="D531" s="240">
        <f t="shared" si="123"/>
        <v>6526679.5382163366</v>
      </c>
      <c r="E531" s="240">
        <f t="shared" si="124"/>
        <v>293638.48081326066</v>
      </c>
      <c r="F531" s="240">
        <f t="shared" si="124"/>
        <v>54861.131775257832</v>
      </c>
      <c r="G531" s="240">
        <f t="shared" si="122"/>
        <v>1877.2537268119293</v>
      </c>
      <c r="H531" s="240">
        <f t="shared" si="122"/>
        <v>8009.1148886753253</v>
      </c>
      <c r="I531" s="240">
        <v>719607.78173733677</v>
      </c>
      <c r="J531" s="240">
        <f t="shared" si="106"/>
        <v>17477660.516364116</v>
      </c>
      <c r="K531" s="221">
        <f t="shared" si="107"/>
        <v>16399666.753422774</v>
      </c>
      <c r="L531" s="221">
        <v>14973156.254139729</v>
      </c>
      <c r="M531" s="225">
        <f t="shared" si="104"/>
        <v>2504504.2622243874</v>
      </c>
      <c r="N531" s="221">
        <v>15466152.214923684</v>
      </c>
      <c r="O531" s="23"/>
      <c r="P531" s="222">
        <f t="shared" si="115"/>
        <v>2050</v>
      </c>
      <c r="Q531" s="222">
        <f t="shared" si="115"/>
        <v>10</v>
      </c>
      <c r="R531" s="221">
        <f t="shared" si="116"/>
        <v>8365216.4212535266</v>
      </c>
      <c r="S531" s="221">
        <f t="shared" si="116"/>
        <v>5529946.0699448604</v>
      </c>
      <c r="T531" s="225">
        <f t="shared" si="125"/>
        <v>293638.48081326066</v>
      </c>
      <c r="U531" s="225">
        <f t="shared" si="125"/>
        <v>54861.131775257832</v>
      </c>
      <c r="V531" s="225">
        <f t="shared" si="125"/>
        <v>1877.2537268119293</v>
      </c>
      <c r="W531" s="225">
        <f t="shared" si="125"/>
        <v>8009.1148886753253</v>
      </c>
      <c r="X531" s="225">
        <f t="shared" si="125"/>
        <v>719607.78173733677</v>
      </c>
      <c r="Y531" s="225">
        <f t="shared" si="103"/>
        <v>14973156.254139731</v>
      </c>
      <c r="Z531" s="221"/>
      <c r="AA531" s="225">
        <f t="shared" si="105"/>
        <v>0</v>
      </c>
      <c r="AB531" s="221"/>
      <c r="AC531" s="223">
        <f t="shared" si="113"/>
        <v>0.60202364862967994</v>
      </c>
      <c r="AD531" s="223">
        <f t="shared" si="113"/>
        <v>0.39797635137031995</v>
      </c>
      <c r="AG531" s="23"/>
      <c r="AH531" s="17"/>
      <c r="AM531" s="16"/>
      <c r="AN531" s="235"/>
    </row>
    <row r="532" spans="1:41" x14ac:dyDescent="0.25">
      <c r="A532" s="236">
        <f t="shared" si="109"/>
        <v>2050</v>
      </c>
      <c r="B532" s="237">
        <f t="shared" si="110"/>
        <v>11</v>
      </c>
      <c r="C532" s="240">
        <f t="shared" si="123"/>
        <v>8502986.8536168877</v>
      </c>
      <c r="D532" s="240">
        <f t="shared" si="123"/>
        <v>6118265.1862427555</v>
      </c>
      <c r="E532" s="240">
        <f t="shared" si="124"/>
        <v>292050.28844520735</v>
      </c>
      <c r="F532" s="240">
        <f t="shared" si="124"/>
        <v>54119.974668964016</v>
      </c>
      <c r="G532" s="240">
        <f t="shared" ref="G532:H547" si="126">(G520/G508)*G520</f>
        <v>1821.3269163861603</v>
      </c>
      <c r="H532" s="240">
        <f t="shared" si="126"/>
        <v>7267.2993613500539</v>
      </c>
      <c r="I532" s="240">
        <v>659117.81489998475</v>
      </c>
      <c r="J532" s="240">
        <f t="shared" si="106"/>
        <v>15635628.744151536</v>
      </c>
      <c r="K532" s="221">
        <f t="shared" si="107"/>
        <v>14621252.039859643</v>
      </c>
      <c r="L532" s="221">
        <v>13214769.339720299</v>
      </c>
      <c r="M532" s="225">
        <f t="shared" si="104"/>
        <v>2420859.4044312369</v>
      </c>
      <c r="N532" s="221">
        <v>13086838.186305087</v>
      </c>
      <c r="O532" s="23"/>
      <c r="P532" s="222">
        <f t="shared" si="115"/>
        <v>2050</v>
      </c>
      <c r="Q532" s="222">
        <f t="shared" si="115"/>
        <v>11</v>
      </c>
      <c r="R532" s="221">
        <f t="shared" si="116"/>
        <v>7095136.4428437743</v>
      </c>
      <c r="S532" s="221">
        <f t="shared" si="116"/>
        <v>5105256.192584632</v>
      </c>
      <c r="T532" s="225">
        <f t="shared" si="125"/>
        <v>292050.28844520735</v>
      </c>
      <c r="U532" s="225">
        <f t="shared" si="125"/>
        <v>54119.974668964016</v>
      </c>
      <c r="V532" s="225">
        <f t="shared" si="125"/>
        <v>1821.3269163861603</v>
      </c>
      <c r="W532" s="225">
        <f t="shared" si="125"/>
        <v>7267.2993613500539</v>
      </c>
      <c r="X532" s="225">
        <f t="shared" si="125"/>
        <v>659117.81489998475</v>
      </c>
      <c r="Y532" s="225">
        <f t="shared" si="103"/>
        <v>13214769.339720299</v>
      </c>
      <c r="Z532" s="221"/>
      <c r="AA532" s="225">
        <f t="shared" si="105"/>
        <v>0</v>
      </c>
      <c r="AB532" s="221"/>
      <c r="AC532" s="223">
        <f t="shared" si="113"/>
        <v>0.58154984473535631</v>
      </c>
      <c r="AD532" s="223">
        <f t="shared" si="113"/>
        <v>0.41845015526464363</v>
      </c>
      <c r="AG532" s="23"/>
      <c r="AH532" s="17"/>
      <c r="AM532" s="16"/>
      <c r="AN532" s="235"/>
    </row>
    <row r="533" spans="1:41" x14ac:dyDescent="0.25">
      <c r="A533" s="236">
        <f t="shared" si="109"/>
        <v>2050</v>
      </c>
      <c r="B533" s="237">
        <f t="shared" si="110"/>
        <v>12</v>
      </c>
      <c r="C533" s="240">
        <f t="shared" si="123"/>
        <v>7849529.7956063738</v>
      </c>
      <c r="D533" s="240">
        <f t="shared" si="123"/>
        <v>5862886.5623888047</v>
      </c>
      <c r="E533" s="240">
        <f t="shared" si="124"/>
        <v>291744.81043751282</v>
      </c>
      <c r="F533" s="240">
        <f t="shared" si="124"/>
        <v>62789.048798308082</v>
      </c>
      <c r="G533" s="240">
        <f t="shared" si="126"/>
        <v>1735.3877401977334</v>
      </c>
      <c r="H533" s="240">
        <f t="shared" si="126"/>
        <v>6923.5833154410084</v>
      </c>
      <c r="I533" s="240">
        <v>591148.50179538445</v>
      </c>
      <c r="J533" s="240">
        <f t="shared" si="106"/>
        <v>14666757.690082025</v>
      </c>
      <c r="K533" s="221">
        <f t="shared" si="107"/>
        <v>13712416.357995179</v>
      </c>
      <c r="L533" s="221">
        <v>13078398.57281135</v>
      </c>
      <c r="M533" s="225">
        <f t="shared" si="104"/>
        <v>1588359.1172706746</v>
      </c>
      <c r="N533" s="221">
        <v>13449654.00193953</v>
      </c>
      <c r="O533" s="23"/>
      <c r="P533" s="222">
        <f>A533</f>
        <v>2050</v>
      </c>
      <c r="Q533" s="222">
        <f t="shared" si="115"/>
        <v>12</v>
      </c>
      <c r="R533" s="221">
        <f t="shared" si="116"/>
        <v>6940290.1771732839</v>
      </c>
      <c r="S533" s="221">
        <f t="shared" si="116"/>
        <v>5183767.0635512201</v>
      </c>
      <c r="T533" s="225">
        <f t="shared" si="125"/>
        <v>291744.81043751282</v>
      </c>
      <c r="U533" s="225">
        <f t="shared" si="125"/>
        <v>62789.048798308082</v>
      </c>
      <c r="V533" s="225">
        <f t="shared" si="125"/>
        <v>1735.3877401977334</v>
      </c>
      <c r="W533" s="225">
        <f t="shared" si="125"/>
        <v>6923.5833154410084</v>
      </c>
      <c r="X533" s="225">
        <f>+I533</f>
        <v>591148.50179538445</v>
      </c>
      <c r="Y533" s="225">
        <f t="shared" si="103"/>
        <v>13078398.57281135</v>
      </c>
      <c r="Z533" s="221"/>
      <c r="AA533" s="225">
        <f t="shared" si="105"/>
        <v>0</v>
      </c>
      <c r="AB533" s="221"/>
      <c r="AC533" s="223">
        <f t="shared" si="113"/>
        <v>0.57243957524886691</v>
      </c>
      <c r="AD533" s="223">
        <f t="shared" si="113"/>
        <v>0.42756042475113315</v>
      </c>
      <c r="AG533" s="23"/>
      <c r="AH533" s="17"/>
      <c r="AI533" s="17"/>
      <c r="AM533" s="16"/>
      <c r="AN533" s="235"/>
      <c r="AO533" s="235"/>
    </row>
    <row r="534" spans="1:41" x14ac:dyDescent="0.25">
      <c r="A534" s="236">
        <f t="shared" si="109"/>
        <v>2051</v>
      </c>
      <c r="B534" s="237">
        <f t="shared" si="110"/>
        <v>1</v>
      </c>
      <c r="C534" s="240">
        <f t="shared" si="123"/>
        <v>8147526.2585200677</v>
      </c>
      <c r="D534" s="240">
        <f t="shared" si="123"/>
        <v>5701515.5074343691</v>
      </c>
      <c r="E534" s="240">
        <f t="shared" si="124"/>
        <v>292452.13329785923</v>
      </c>
      <c r="F534" s="240">
        <f t="shared" si="124"/>
        <v>62039.219081192728</v>
      </c>
      <c r="G534" s="240">
        <f t="shared" si="126"/>
        <v>1568.5720766609866</v>
      </c>
      <c r="H534" s="240">
        <f t="shared" si="126"/>
        <v>7733.1333764821266</v>
      </c>
      <c r="I534" s="240">
        <v>561634.84965454321</v>
      </c>
      <c r="J534" s="240">
        <f t="shared" si="106"/>
        <v>14774469.673441175</v>
      </c>
      <c r="K534" s="221">
        <f t="shared" si="107"/>
        <v>13849041.765954437</v>
      </c>
      <c r="L534" s="221">
        <v>13784435.719873639</v>
      </c>
      <c r="M534" s="225">
        <f t="shared" si="104"/>
        <v>990033.95356753655</v>
      </c>
      <c r="N534" s="221">
        <v>13586877.570103627</v>
      </c>
      <c r="O534" s="23"/>
      <c r="P534" s="222">
        <f t="shared" ref="P534:Q568" si="127">A534</f>
        <v>2051</v>
      </c>
      <c r="Q534" s="222">
        <f t="shared" si="115"/>
        <v>1</v>
      </c>
      <c r="R534" s="221">
        <f t="shared" si="116"/>
        <v>7565079.6337039256</v>
      </c>
      <c r="S534" s="221">
        <f t="shared" si="116"/>
        <v>5293928.1786829745</v>
      </c>
      <c r="T534" s="225">
        <f t="shared" si="125"/>
        <v>292452.13329785923</v>
      </c>
      <c r="U534" s="225">
        <f t="shared" si="125"/>
        <v>62039.219081192728</v>
      </c>
      <c r="V534" s="225">
        <f t="shared" si="125"/>
        <v>1568.5720766609866</v>
      </c>
      <c r="W534" s="225">
        <f t="shared" si="125"/>
        <v>7733.1333764821266</v>
      </c>
      <c r="X534" s="225">
        <f>+I534</f>
        <v>561634.84965454321</v>
      </c>
      <c r="Y534" s="225">
        <f t="shared" si="103"/>
        <v>13784435.719873641</v>
      </c>
      <c r="Z534" s="221"/>
      <c r="AA534" s="225">
        <f t="shared" si="105"/>
        <v>0</v>
      </c>
      <c r="AB534" s="221"/>
      <c r="AC534" s="223">
        <f t="shared" si="113"/>
        <v>0.58830974707213346</v>
      </c>
      <c r="AD534" s="223">
        <f t="shared" si="113"/>
        <v>0.41169025292786648</v>
      </c>
      <c r="AG534" s="23"/>
      <c r="AH534" s="17"/>
      <c r="AI534" s="17"/>
      <c r="AM534" s="16"/>
      <c r="AN534" s="235"/>
    </row>
    <row r="535" spans="1:41" x14ac:dyDescent="0.25">
      <c r="A535" s="236">
        <f t="shared" si="109"/>
        <v>2051</v>
      </c>
      <c r="B535" s="237">
        <f t="shared" si="110"/>
        <v>2</v>
      </c>
      <c r="C535" s="240">
        <f t="shared" si="123"/>
        <v>8076966.9164593015</v>
      </c>
      <c r="D535" s="240">
        <f t="shared" si="123"/>
        <v>5699034.6385147562</v>
      </c>
      <c r="E535" s="240">
        <f t="shared" si="124"/>
        <v>291716.45440762513</v>
      </c>
      <c r="F535" s="240">
        <f t="shared" si="124"/>
        <v>57332.560497675266</v>
      </c>
      <c r="G535" s="240">
        <f t="shared" si="126"/>
        <v>1621.529846795238</v>
      </c>
      <c r="H535" s="240">
        <f t="shared" si="126"/>
        <v>7054.2500854700975</v>
      </c>
      <c r="I535" s="240">
        <v>557321.81526134</v>
      </c>
      <c r="J535" s="240">
        <f t="shared" si="106"/>
        <v>14691048.165072961</v>
      </c>
      <c r="K535" s="221">
        <f t="shared" si="107"/>
        <v>13776001.554974057</v>
      </c>
      <c r="L535" s="221">
        <v>12589182.944913663</v>
      </c>
      <c r="M535" s="225">
        <f t="shared" si="104"/>
        <v>2101865.2201592978</v>
      </c>
      <c r="N535" s="221">
        <v>12624903.54029952</v>
      </c>
      <c r="O535" s="23"/>
      <c r="P535" s="222">
        <f t="shared" si="127"/>
        <v>2051</v>
      </c>
      <c r="Q535" s="222">
        <f t="shared" si="115"/>
        <v>2</v>
      </c>
      <c r="R535" s="221">
        <f t="shared" si="116"/>
        <v>6844628.5069188811</v>
      </c>
      <c r="S535" s="221">
        <f t="shared" si="116"/>
        <v>4829507.8278958788</v>
      </c>
      <c r="T535" s="225">
        <f t="shared" si="125"/>
        <v>291716.45440762513</v>
      </c>
      <c r="U535" s="225">
        <f t="shared" si="125"/>
        <v>57332.560497675266</v>
      </c>
      <c r="V535" s="225">
        <f t="shared" si="125"/>
        <v>1621.529846795238</v>
      </c>
      <c r="W535" s="225">
        <f t="shared" si="125"/>
        <v>7054.2500854700975</v>
      </c>
      <c r="X535" s="225">
        <f t="shared" si="125"/>
        <v>557321.81526134</v>
      </c>
      <c r="Y535" s="225">
        <f t="shared" si="103"/>
        <v>12589182.944913665</v>
      </c>
      <c r="Z535" s="221"/>
      <c r="AA535" s="225">
        <f t="shared" si="105"/>
        <v>0</v>
      </c>
      <c r="AB535" s="221"/>
      <c r="AC535" s="223">
        <f t="shared" si="113"/>
        <v>0.58630705609516842</v>
      </c>
      <c r="AD535" s="223">
        <f t="shared" si="113"/>
        <v>0.41369294390483169</v>
      </c>
      <c r="AG535" s="23"/>
      <c r="AH535" s="17"/>
      <c r="AI535" s="17"/>
      <c r="AM535" s="16"/>
      <c r="AN535" s="235"/>
    </row>
    <row r="536" spans="1:41" x14ac:dyDescent="0.25">
      <c r="A536" s="236">
        <f t="shared" si="109"/>
        <v>2051</v>
      </c>
      <c r="B536" s="237">
        <f t="shared" si="110"/>
        <v>3</v>
      </c>
      <c r="C536" s="240">
        <f t="shared" si="123"/>
        <v>7929972.4266468482</v>
      </c>
      <c r="D536" s="240">
        <f t="shared" si="123"/>
        <v>5803452.7250529584</v>
      </c>
      <c r="E536" s="240">
        <f t="shared" si="124"/>
        <v>292067.90995997016</v>
      </c>
      <c r="F536" s="240">
        <f t="shared" si="124"/>
        <v>57376.661100610072</v>
      </c>
      <c r="G536" s="240">
        <f t="shared" si="126"/>
        <v>1826.9511753688118</v>
      </c>
      <c r="H536" s="240">
        <f t="shared" si="126"/>
        <v>6640.4332746982664</v>
      </c>
      <c r="I536" s="240">
        <v>538778.73237010767</v>
      </c>
      <c r="J536" s="240">
        <f t="shared" si="106"/>
        <v>14630115.839580562</v>
      </c>
      <c r="K536" s="221">
        <f t="shared" si="107"/>
        <v>13733425.151699807</v>
      </c>
      <c r="L536" s="221">
        <v>12545755.342627343</v>
      </c>
      <c r="M536" s="225">
        <f t="shared" si="104"/>
        <v>2084360.4969532192</v>
      </c>
      <c r="N536" s="221">
        <v>13787526.618689718</v>
      </c>
      <c r="O536" s="23"/>
      <c r="P536" s="222">
        <f t="shared" si="127"/>
        <v>2051</v>
      </c>
      <c r="Q536" s="222">
        <f t="shared" si="115"/>
        <v>3</v>
      </c>
      <c r="R536" s="221">
        <f t="shared" si="116"/>
        <v>6726418.2451187875</v>
      </c>
      <c r="S536" s="221">
        <f t="shared" si="116"/>
        <v>4922646.4096278008</v>
      </c>
      <c r="T536" s="225">
        <f t="shared" si="125"/>
        <v>292067.90995997016</v>
      </c>
      <c r="U536" s="225">
        <f t="shared" si="125"/>
        <v>57376.661100610072</v>
      </c>
      <c r="V536" s="225">
        <f t="shared" si="125"/>
        <v>1826.9511753688118</v>
      </c>
      <c r="W536" s="225">
        <f t="shared" si="125"/>
        <v>6640.4332746982664</v>
      </c>
      <c r="X536" s="225">
        <f t="shared" si="125"/>
        <v>538778.73237010767</v>
      </c>
      <c r="Y536" s="225">
        <f t="shared" si="103"/>
        <v>12545755.342627343</v>
      </c>
      <c r="Z536" s="221"/>
      <c r="AA536" s="225">
        <f t="shared" si="105"/>
        <v>0</v>
      </c>
      <c r="AB536" s="221"/>
      <c r="AC536" s="223">
        <f t="shared" si="113"/>
        <v>0.57742131617219639</v>
      </c>
      <c r="AD536" s="223">
        <f t="shared" si="113"/>
        <v>0.42257868382780356</v>
      </c>
      <c r="AG536" s="23"/>
      <c r="AH536" s="17"/>
      <c r="AI536" s="17"/>
      <c r="AM536" s="16"/>
      <c r="AN536" s="235"/>
    </row>
    <row r="537" spans="1:41" x14ac:dyDescent="0.25">
      <c r="A537" s="236">
        <f t="shared" si="109"/>
        <v>2051</v>
      </c>
      <c r="B537" s="237">
        <f t="shared" si="110"/>
        <v>4</v>
      </c>
      <c r="C537" s="240">
        <f t="shared" si="123"/>
        <v>8172598.9186893953</v>
      </c>
      <c r="D537" s="240">
        <f t="shared" si="123"/>
        <v>5992184.0046255989</v>
      </c>
      <c r="E537" s="240">
        <f t="shared" si="124"/>
        <v>292646.51217352098</v>
      </c>
      <c r="F537" s="240">
        <f t="shared" si="124"/>
        <v>60092.65846332306</v>
      </c>
      <c r="G537" s="240">
        <f t="shared" si="126"/>
        <v>1815.5384958868572</v>
      </c>
      <c r="H537" s="240">
        <f t="shared" si="126"/>
        <v>7712.3664227873141</v>
      </c>
      <c r="I537" s="240">
        <v>635824.60772362852</v>
      </c>
      <c r="J537" s="240">
        <f t="shared" si="106"/>
        <v>15162874.606594142</v>
      </c>
      <c r="K537" s="221">
        <f t="shared" si="107"/>
        <v>14164782.923314994</v>
      </c>
      <c r="L537" s="221">
        <v>12819326.828223523</v>
      </c>
      <c r="M537" s="225">
        <f t="shared" si="104"/>
        <v>2343547.7783706188</v>
      </c>
      <c r="N537" s="221">
        <v>14178188.528861111</v>
      </c>
      <c r="O537" s="23"/>
      <c r="P537" s="222">
        <f t="shared" si="127"/>
        <v>2051</v>
      </c>
      <c r="Q537" s="222">
        <f t="shared" si="115"/>
        <v>4</v>
      </c>
      <c r="R537" s="221">
        <f t="shared" si="116"/>
        <v>6820451.4030445674</v>
      </c>
      <c r="S537" s="221">
        <f t="shared" si="116"/>
        <v>5000783.7418998079</v>
      </c>
      <c r="T537" s="225">
        <f t="shared" si="125"/>
        <v>292646.51217352098</v>
      </c>
      <c r="U537" s="225">
        <f t="shared" si="125"/>
        <v>60092.65846332306</v>
      </c>
      <c r="V537" s="225">
        <f t="shared" si="125"/>
        <v>1815.5384958868572</v>
      </c>
      <c r="W537" s="225">
        <f t="shared" si="125"/>
        <v>7712.3664227873141</v>
      </c>
      <c r="X537" s="225">
        <f t="shared" si="125"/>
        <v>635824.60772362852</v>
      </c>
      <c r="Y537" s="225">
        <f t="shared" si="103"/>
        <v>12819326.828223523</v>
      </c>
      <c r="Z537" s="221"/>
      <c r="AA537" s="225">
        <f t="shared" si="105"/>
        <v>0</v>
      </c>
      <c r="AB537" s="221"/>
      <c r="AC537" s="223">
        <f t="shared" si="113"/>
        <v>0.57696605468181483</v>
      </c>
      <c r="AD537" s="223">
        <f t="shared" si="113"/>
        <v>0.42303394531818522</v>
      </c>
      <c r="AG537" s="23"/>
      <c r="AH537" s="17"/>
      <c r="AI537" s="17"/>
      <c r="AM537" s="16"/>
      <c r="AN537" s="235"/>
    </row>
    <row r="538" spans="1:41" x14ac:dyDescent="0.25">
      <c r="A538" s="236">
        <f t="shared" si="109"/>
        <v>2051</v>
      </c>
      <c r="B538" s="237">
        <f t="shared" si="110"/>
        <v>5</v>
      </c>
      <c r="C538" s="240">
        <f t="shared" si="123"/>
        <v>8964113.1382894851</v>
      </c>
      <c r="D538" s="240">
        <f t="shared" si="123"/>
        <v>6290508.2171128197</v>
      </c>
      <c r="E538" s="240">
        <f t="shared" si="124"/>
        <v>293794.38283318008</v>
      </c>
      <c r="F538" s="240">
        <f t="shared" si="124"/>
        <v>59697.711372159421</v>
      </c>
      <c r="G538" s="240">
        <f t="shared" si="126"/>
        <v>2053.4473552913732</v>
      </c>
      <c r="H538" s="240">
        <f t="shared" si="126"/>
        <v>7829.8502567648966</v>
      </c>
      <c r="I538" s="240">
        <v>691340.16340265016</v>
      </c>
      <c r="J538" s="240">
        <f t="shared" si="106"/>
        <v>16309336.910622353</v>
      </c>
      <c r="K538" s="221">
        <f t="shared" si="107"/>
        <v>15254621.355402306</v>
      </c>
      <c r="L538" s="221">
        <v>14370121.66500438</v>
      </c>
      <c r="M538" s="225">
        <f t="shared" si="104"/>
        <v>1939215.2456179727</v>
      </c>
      <c r="N538" s="221">
        <v>15982241.064132214</v>
      </c>
      <c r="O538" s="23"/>
      <c r="P538" s="222">
        <f t="shared" si="127"/>
        <v>2051</v>
      </c>
      <c r="Q538" s="222">
        <f t="shared" si="115"/>
        <v>5</v>
      </c>
      <c r="R538" s="221">
        <f t="shared" si="116"/>
        <v>7824566.9996985616</v>
      </c>
      <c r="S538" s="221">
        <f t="shared" si="116"/>
        <v>5490839.1100857705</v>
      </c>
      <c r="T538" s="225">
        <f t="shared" si="125"/>
        <v>293794.38283318008</v>
      </c>
      <c r="U538" s="225">
        <f t="shared" si="125"/>
        <v>59697.711372159421</v>
      </c>
      <c r="V538" s="225">
        <f t="shared" si="125"/>
        <v>2053.4473552913732</v>
      </c>
      <c r="W538" s="225">
        <f t="shared" si="125"/>
        <v>7829.8502567648966</v>
      </c>
      <c r="X538" s="225">
        <f t="shared" si="125"/>
        <v>691340.16340265016</v>
      </c>
      <c r="Y538" s="225">
        <f t="shared" ref="Y538:Y601" si="128">SUM(R538:X538)</f>
        <v>14370121.665004378</v>
      </c>
      <c r="Z538" s="221"/>
      <c r="AA538" s="225">
        <f t="shared" si="105"/>
        <v>0</v>
      </c>
      <c r="AB538" s="221"/>
      <c r="AC538" s="223">
        <f t="shared" si="113"/>
        <v>0.58763262158027374</v>
      </c>
      <c r="AD538" s="223">
        <f t="shared" si="113"/>
        <v>0.4123673784197262</v>
      </c>
      <c r="AG538" s="23"/>
      <c r="AH538" s="17"/>
      <c r="AI538" s="17"/>
      <c r="AM538" s="16"/>
      <c r="AN538" s="235"/>
    </row>
    <row r="539" spans="1:41" x14ac:dyDescent="0.25">
      <c r="A539" s="236">
        <f t="shared" si="109"/>
        <v>2051</v>
      </c>
      <c r="B539" s="237">
        <f t="shared" si="110"/>
        <v>6</v>
      </c>
      <c r="C539" s="240">
        <f t="shared" si="123"/>
        <v>10046194.532321559</v>
      </c>
      <c r="D539" s="240">
        <f t="shared" si="123"/>
        <v>6619854.0035447702</v>
      </c>
      <c r="E539" s="240">
        <f t="shared" si="124"/>
        <v>294683.00976876036</v>
      </c>
      <c r="F539" s="240">
        <f t="shared" si="124"/>
        <v>55636.036030976764</v>
      </c>
      <c r="G539" s="240">
        <f t="shared" si="126"/>
        <v>1928.3654466255493</v>
      </c>
      <c r="H539" s="240">
        <f t="shared" si="126"/>
        <v>7716.2167089879658</v>
      </c>
      <c r="I539" s="240">
        <v>712231.83813225862</v>
      </c>
      <c r="J539" s="240">
        <f t="shared" si="106"/>
        <v>17738244.001953941</v>
      </c>
      <c r="K539" s="221">
        <f t="shared" si="107"/>
        <v>16666048.535866329</v>
      </c>
      <c r="L539" s="221">
        <v>15596648.861170791</v>
      </c>
      <c r="M539" s="225">
        <f t="shared" ref="M539:M602" si="129">+J539-L539</f>
        <v>2141595.1407831497</v>
      </c>
      <c r="N539" s="221">
        <v>16671032.91078696</v>
      </c>
      <c r="O539" s="23"/>
      <c r="P539" s="222">
        <f t="shared" si="127"/>
        <v>2051</v>
      </c>
      <c r="Q539" s="222">
        <f t="shared" si="115"/>
        <v>6</v>
      </c>
      <c r="R539" s="221">
        <f t="shared" si="116"/>
        <v>8755253.7704798542</v>
      </c>
      <c r="S539" s="221">
        <f t="shared" si="116"/>
        <v>5769199.6246033246</v>
      </c>
      <c r="T539" s="225">
        <f t="shared" si="125"/>
        <v>294683.00976876036</v>
      </c>
      <c r="U539" s="225">
        <f t="shared" si="125"/>
        <v>55636.036030976764</v>
      </c>
      <c r="V539" s="225">
        <f t="shared" si="125"/>
        <v>1928.3654466255493</v>
      </c>
      <c r="W539" s="225">
        <f t="shared" si="125"/>
        <v>7716.2167089879658</v>
      </c>
      <c r="X539" s="225">
        <f t="shared" si="125"/>
        <v>712231.83813225862</v>
      </c>
      <c r="Y539" s="225">
        <f t="shared" si="128"/>
        <v>15596648.861170786</v>
      </c>
      <c r="Z539" s="221"/>
      <c r="AA539" s="225">
        <f t="shared" ref="AA539:AA602" si="130">+Y539-L539</f>
        <v>0</v>
      </c>
      <c r="AB539" s="221"/>
      <c r="AC539" s="223">
        <f t="shared" si="113"/>
        <v>0.60279402827260165</v>
      </c>
      <c r="AD539" s="223">
        <f t="shared" si="113"/>
        <v>0.39720597172739835</v>
      </c>
      <c r="AG539" s="23"/>
      <c r="AH539" s="17"/>
      <c r="AI539" s="17"/>
      <c r="AM539" s="16"/>
      <c r="AN539" s="235"/>
    </row>
    <row r="540" spans="1:41" x14ac:dyDescent="0.25">
      <c r="A540" s="236">
        <f t="shared" si="109"/>
        <v>2051</v>
      </c>
      <c r="B540" s="237">
        <f t="shared" si="110"/>
        <v>7</v>
      </c>
      <c r="C540" s="240">
        <f t="shared" si="123"/>
        <v>10855343.155899407</v>
      </c>
      <c r="D540" s="240">
        <f t="shared" si="123"/>
        <v>6862847.4047576357</v>
      </c>
      <c r="E540" s="240">
        <f t="shared" si="124"/>
        <v>295326.55469058233</v>
      </c>
      <c r="F540" s="240">
        <f t="shared" si="124"/>
        <v>57761.832590244725</v>
      </c>
      <c r="G540" s="240">
        <f t="shared" si="126"/>
        <v>1839.9757419184677</v>
      </c>
      <c r="H540" s="240">
        <f t="shared" si="126"/>
        <v>8106.5662947860628</v>
      </c>
      <c r="I540" s="240">
        <v>741705.37773954042</v>
      </c>
      <c r="J540" s="240">
        <f t="shared" si="106"/>
        <v>18822930.867714114</v>
      </c>
      <c r="K540" s="221">
        <f t="shared" si="107"/>
        <v>17718190.560657043</v>
      </c>
      <c r="L540" s="221">
        <v>16466984.114464955</v>
      </c>
      <c r="M540" s="225">
        <f t="shared" si="129"/>
        <v>2355946.7532491591</v>
      </c>
      <c r="N540" s="221">
        <v>17667549.387110926</v>
      </c>
      <c r="O540" s="23"/>
      <c r="P540" s="222">
        <f t="shared" si="127"/>
        <v>2051</v>
      </c>
      <c r="Q540" s="222">
        <f t="shared" si="115"/>
        <v>7</v>
      </c>
      <c r="R540" s="221">
        <f t="shared" si="116"/>
        <v>9411933.3237275667</v>
      </c>
      <c r="S540" s="221">
        <f t="shared" si="116"/>
        <v>5950310.4836803181</v>
      </c>
      <c r="T540" s="225">
        <f t="shared" si="125"/>
        <v>295326.55469058233</v>
      </c>
      <c r="U540" s="225">
        <f t="shared" si="125"/>
        <v>57761.832590244725</v>
      </c>
      <c r="V540" s="225">
        <f t="shared" si="125"/>
        <v>1839.9757419184677</v>
      </c>
      <c r="W540" s="225">
        <f t="shared" si="125"/>
        <v>8106.5662947860628</v>
      </c>
      <c r="X540" s="225">
        <f t="shared" si="125"/>
        <v>741705.37773954042</v>
      </c>
      <c r="Y540" s="225">
        <f t="shared" si="128"/>
        <v>16466984.114464959</v>
      </c>
      <c r="Z540" s="221"/>
      <c r="AA540" s="225">
        <f t="shared" si="130"/>
        <v>0</v>
      </c>
      <c r="AB540" s="221"/>
      <c r="AC540" s="223">
        <f t="shared" si="113"/>
        <v>0.61266657668777547</v>
      </c>
      <c r="AD540" s="223">
        <f t="shared" si="113"/>
        <v>0.38733342331222453</v>
      </c>
      <c r="AG540" s="23"/>
      <c r="AH540" s="17"/>
      <c r="AI540" s="17"/>
      <c r="AM540" s="16"/>
      <c r="AN540" s="235"/>
    </row>
    <row r="541" spans="1:41" x14ac:dyDescent="0.25">
      <c r="A541" s="236">
        <f t="shared" si="109"/>
        <v>2051</v>
      </c>
      <c r="B541" s="237">
        <f t="shared" si="110"/>
        <v>8</v>
      </c>
      <c r="C541" s="240">
        <f t="shared" si="123"/>
        <v>11240824.096447224</v>
      </c>
      <c r="D541" s="240">
        <f t="shared" si="123"/>
        <v>6976759.0349267945</v>
      </c>
      <c r="E541" s="240">
        <f t="shared" si="124"/>
        <v>295399.59941578005</v>
      </c>
      <c r="F541" s="240">
        <f t="shared" si="124"/>
        <v>67419.189197432977</v>
      </c>
      <c r="G541" s="240">
        <f t="shared" si="126"/>
        <v>1824.3894299640367</v>
      </c>
      <c r="H541" s="240">
        <f t="shared" si="126"/>
        <v>8149.9069724707133</v>
      </c>
      <c r="I541" s="240">
        <v>716228.58474812913</v>
      </c>
      <c r="J541" s="240">
        <f t="shared" si="106"/>
        <v>19306604.801137794</v>
      </c>
      <c r="K541" s="221">
        <f t="shared" si="107"/>
        <v>18217583.131374016</v>
      </c>
      <c r="L541" s="221">
        <v>16663316.109654807</v>
      </c>
      <c r="M541" s="225">
        <f t="shared" si="129"/>
        <v>2643288.6914829873</v>
      </c>
      <c r="N541" s="221">
        <v>17969121.894817419</v>
      </c>
      <c r="O541" s="23"/>
      <c r="P541" s="222">
        <f t="shared" si="127"/>
        <v>2051</v>
      </c>
      <c r="Q541" s="222">
        <f t="shared" si="115"/>
        <v>8</v>
      </c>
      <c r="R541" s="221">
        <f t="shared" si="116"/>
        <v>9609831.4997444469</v>
      </c>
      <c r="S541" s="221">
        <f t="shared" si="116"/>
        <v>5964462.9401465841</v>
      </c>
      <c r="T541" s="225">
        <f t="shared" si="125"/>
        <v>295399.59941578005</v>
      </c>
      <c r="U541" s="225">
        <f t="shared" si="125"/>
        <v>67419.189197432977</v>
      </c>
      <c r="V541" s="225">
        <f t="shared" si="125"/>
        <v>1824.3894299640367</v>
      </c>
      <c r="W541" s="225">
        <f t="shared" si="125"/>
        <v>8149.9069724707133</v>
      </c>
      <c r="X541" s="225">
        <f t="shared" si="125"/>
        <v>716228.58474812913</v>
      </c>
      <c r="Y541" s="225">
        <f t="shared" si="128"/>
        <v>16663316.109654808</v>
      </c>
      <c r="Z541" s="221"/>
      <c r="AA541" s="225">
        <f t="shared" si="130"/>
        <v>0</v>
      </c>
      <c r="AB541" s="221"/>
      <c r="AC541" s="223">
        <f t="shared" si="113"/>
        <v>0.61703157962202271</v>
      </c>
      <c r="AD541" s="223">
        <f t="shared" si="113"/>
        <v>0.3829684203779774</v>
      </c>
      <c r="AG541" s="23"/>
      <c r="AH541" s="17"/>
      <c r="AI541" s="17"/>
      <c r="AM541" s="16"/>
      <c r="AN541" s="235"/>
    </row>
    <row r="542" spans="1:41" x14ac:dyDescent="0.25">
      <c r="A542" s="236">
        <f t="shared" si="109"/>
        <v>2051</v>
      </c>
      <c r="B542" s="237">
        <f t="shared" si="110"/>
        <v>9</v>
      </c>
      <c r="C542" s="240">
        <f t="shared" si="123"/>
        <v>10931254.403818848</v>
      </c>
      <c r="D542" s="240">
        <f t="shared" si="123"/>
        <v>6881099.7523908345</v>
      </c>
      <c r="E542" s="240">
        <f t="shared" si="124"/>
        <v>294699.46010020474</v>
      </c>
      <c r="F542" s="240">
        <f t="shared" si="124"/>
        <v>59016.296770121138</v>
      </c>
      <c r="G542" s="240">
        <f t="shared" si="126"/>
        <v>1965.054897304487</v>
      </c>
      <c r="H542" s="240">
        <f t="shared" si="126"/>
        <v>8087.4723871220167</v>
      </c>
      <c r="I542" s="240">
        <v>757632.21294979274</v>
      </c>
      <c r="J542" s="240">
        <f t="shared" ref="J542:J605" si="131">SUM(C542:I542)</f>
        <v>18933754.653314229</v>
      </c>
      <c r="K542" s="221">
        <f t="shared" ref="K542:K605" si="132">SUM(C542:D542)</f>
        <v>17812354.156209681</v>
      </c>
      <c r="L542" s="221">
        <v>16329221.969236061</v>
      </c>
      <c r="M542" s="225">
        <f t="shared" si="129"/>
        <v>2604532.6840781681</v>
      </c>
      <c r="N542" s="221">
        <v>16618322.63677342</v>
      </c>
      <c r="O542" s="23"/>
      <c r="P542" s="222">
        <f t="shared" si="127"/>
        <v>2051</v>
      </c>
      <c r="Q542" s="222">
        <f t="shared" si="115"/>
        <v>9</v>
      </c>
      <c r="R542" s="221">
        <f t="shared" si="116"/>
        <v>9332880.0888328515</v>
      </c>
      <c r="S542" s="221">
        <f t="shared" si="116"/>
        <v>5874941.3832986616</v>
      </c>
      <c r="T542" s="225">
        <f t="shared" si="125"/>
        <v>294699.46010020474</v>
      </c>
      <c r="U542" s="225">
        <f t="shared" si="125"/>
        <v>59016.296770121138</v>
      </c>
      <c r="V542" s="225">
        <f t="shared" si="125"/>
        <v>1965.054897304487</v>
      </c>
      <c r="W542" s="225">
        <f t="shared" si="125"/>
        <v>8087.4723871220167</v>
      </c>
      <c r="X542" s="225">
        <f t="shared" si="125"/>
        <v>757632.21294979274</v>
      </c>
      <c r="Y542" s="225">
        <f t="shared" si="128"/>
        <v>16329221.969236059</v>
      </c>
      <c r="Z542" s="221"/>
      <c r="AA542" s="225">
        <f t="shared" si="130"/>
        <v>0</v>
      </c>
      <c r="AB542" s="221"/>
      <c r="AC542" s="223">
        <f t="shared" si="113"/>
        <v>0.61368948247685895</v>
      </c>
      <c r="AD542" s="223">
        <f t="shared" si="113"/>
        <v>0.38631051752314105</v>
      </c>
      <c r="AG542" s="23"/>
      <c r="AH542" s="17"/>
      <c r="AI542" s="17"/>
      <c r="AM542" s="16"/>
      <c r="AN542" s="235"/>
    </row>
    <row r="543" spans="1:41" x14ac:dyDescent="0.25">
      <c r="A543" s="236">
        <f t="shared" ref="A543:A606" si="133">+A531+1</f>
        <v>2051</v>
      </c>
      <c r="B543" s="237">
        <f t="shared" ref="B543:B606" si="134">+B531</f>
        <v>10</v>
      </c>
      <c r="C543" s="240">
        <f t="shared" ref="C543:D558" si="135">C531/C519*C531</f>
        <v>10034016.563992361</v>
      </c>
      <c r="D543" s="240">
        <f t="shared" si="135"/>
        <v>6610248.5517840572</v>
      </c>
      <c r="E543" s="240">
        <f t="shared" ref="E543:F558" si="136">+E531</f>
        <v>293638.48081326066</v>
      </c>
      <c r="F543" s="240">
        <f t="shared" si="136"/>
        <v>54861.131775257832</v>
      </c>
      <c r="G543" s="240">
        <f t="shared" si="126"/>
        <v>1874.3913940455968</v>
      </c>
      <c r="H543" s="240">
        <f t="shared" si="126"/>
        <v>8009.114887827528</v>
      </c>
      <c r="I543" s="240">
        <v>730105.74487018539</v>
      </c>
      <c r="J543" s="240">
        <f t="shared" si="131"/>
        <v>17732753.97951699</v>
      </c>
      <c r="K543" s="221">
        <f t="shared" si="132"/>
        <v>16644265.115776418</v>
      </c>
      <c r="L543" s="221">
        <v>15143969.858056661</v>
      </c>
      <c r="M543" s="225">
        <f t="shared" si="129"/>
        <v>2588784.1214603297</v>
      </c>
      <c r="N543" s="221">
        <v>15642475.665981445</v>
      </c>
      <c r="O543" s="23"/>
      <c r="P543" s="222">
        <f t="shared" si="127"/>
        <v>2051</v>
      </c>
      <c r="Q543" s="222">
        <f t="shared" si="115"/>
        <v>10</v>
      </c>
      <c r="R543" s="221">
        <f t="shared" si="116"/>
        <v>8473364.7373934276</v>
      </c>
      <c r="S543" s="221">
        <f t="shared" si="116"/>
        <v>5582116.2569226604</v>
      </c>
      <c r="T543" s="225">
        <f t="shared" si="125"/>
        <v>293638.48081326066</v>
      </c>
      <c r="U543" s="225">
        <f t="shared" si="125"/>
        <v>54861.131775257832</v>
      </c>
      <c r="V543" s="225">
        <f t="shared" si="125"/>
        <v>1874.3913940455968</v>
      </c>
      <c r="W543" s="225">
        <f t="shared" si="125"/>
        <v>8009.114887827528</v>
      </c>
      <c r="X543" s="225">
        <f t="shared" si="125"/>
        <v>730105.74487018539</v>
      </c>
      <c r="Y543" s="225">
        <f t="shared" si="128"/>
        <v>15143969.858056666</v>
      </c>
      <c r="Z543" s="221"/>
      <c r="AA543" s="225">
        <f t="shared" si="130"/>
        <v>0</v>
      </c>
      <c r="AB543" s="221"/>
      <c r="AC543" s="223">
        <f t="shared" si="113"/>
        <v>0.60285128206000071</v>
      </c>
      <c r="AD543" s="223">
        <f t="shared" si="113"/>
        <v>0.39714871793999923</v>
      </c>
      <c r="AG543" s="23"/>
      <c r="AH543" s="17"/>
      <c r="AI543" s="17"/>
      <c r="AM543" s="16"/>
      <c r="AN543" s="235"/>
    </row>
    <row r="544" spans="1:41" x14ac:dyDescent="0.25">
      <c r="A544" s="236">
        <f t="shared" si="133"/>
        <v>2051</v>
      </c>
      <c r="B544" s="237">
        <f t="shared" si="134"/>
        <v>11</v>
      </c>
      <c r="C544" s="240">
        <f t="shared" si="135"/>
        <v>8649960.7785001807</v>
      </c>
      <c r="D544" s="240">
        <f t="shared" si="135"/>
        <v>6199433.8760554465</v>
      </c>
      <c r="E544" s="240">
        <f t="shared" si="136"/>
        <v>292050.28844520735</v>
      </c>
      <c r="F544" s="240">
        <f t="shared" si="136"/>
        <v>54119.974668964016</v>
      </c>
      <c r="G544" s="240">
        <f t="shared" si="126"/>
        <v>1818.041951561846</v>
      </c>
      <c r="H544" s="240">
        <f t="shared" si="126"/>
        <v>7267.2993640613495</v>
      </c>
      <c r="I544" s="240">
        <v>668730.75414641993</v>
      </c>
      <c r="J544" s="240">
        <f t="shared" si="131"/>
        <v>15873381.013131842</v>
      </c>
      <c r="K544" s="221">
        <f t="shared" si="132"/>
        <v>14849394.654555626</v>
      </c>
      <c r="L544" s="221">
        <v>13365380.328229599</v>
      </c>
      <c r="M544" s="225">
        <f t="shared" si="129"/>
        <v>2508000.6849022433</v>
      </c>
      <c r="N544" s="221">
        <v>13235934.264245633</v>
      </c>
      <c r="O544" s="23"/>
      <c r="P544" s="222">
        <f t="shared" si="127"/>
        <v>2051</v>
      </c>
      <c r="Q544" s="222">
        <f t="shared" si="115"/>
        <v>11</v>
      </c>
      <c r="R544" s="221">
        <f t="shared" si="116"/>
        <v>7189018.5608859099</v>
      </c>
      <c r="S544" s="221">
        <f t="shared" si="116"/>
        <v>5152375.4087674739</v>
      </c>
      <c r="T544" s="225">
        <f t="shared" si="125"/>
        <v>292050.28844520735</v>
      </c>
      <c r="U544" s="225">
        <f t="shared" si="125"/>
        <v>54119.974668964016</v>
      </c>
      <c r="V544" s="225">
        <f t="shared" si="125"/>
        <v>1818.041951561846</v>
      </c>
      <c r="W544" s="225">
        <f t="shared" si="125"/>
        <v>7267.2993640613495</v>
      </c>
      <c r="X544" s="225">
        <f t="shared" si="125"/>
        <v>668730.75414641993</v>
      </c>
      <c r="Y544" s="225">
        <f t="shared" si="128"/>
        <v>13365380.328229599</v>
      </c>
      <c r="Z544" s="221"/>
      <c r="AA544" s="225">
        <f t="shared" si="130"/>
        <v>0</v>
      </c>
      <c r="AB544" s="221"/>
      <c r="AC544" s="223">
        <f t="shared" si="113"/>
        <v>0.58251268686205138</v>
      </c>
      <c r="AD544" s="223">
        <f t="shared" si="113"/>
        <v>0.41748731313794873</v>
      </c>
      <c r="AG544" s="23"/>
      <c r="AH544" s="17"/>
      <c r="AI544" s="17"/>
      <c r="AM544" s="16"/>
      <c r="AN544" s="235"/>
    </row>
    <row r="545" spans="1:40" x14ac:dyDescent="0.25">
      <c r="A545" s="236">
        <f t="shared" si="133"/>
        <v>2051</v>
      </c>
      <c r="B545" s="237">
        <f t="shared" si="134"/>
        <v>12</v>
      </c>
      <c r="C545" s="240">
        <f t="shared" si="135"/>
        <v>7990625.9633924216</v>
      </c>
      <c r="D545" s="240">
        <f t="shared" si="135"/>
        <v>5942586.6732687373</v>
      </c>
      <c r="E545" s="240">
        <f t="shared" si="136"/>
        <v>291744.81043751282</v>
      </c>
      <c r="F545" s="240">
        <f t="shared" si="136"/>
        <v>62789.048798308082</v>
      </c>
      <c r="G545" s="240">
        <f t="shared" si="126"/>
        <v>1732.5084617165187</v>
      </c>
      <c r="H545" s="240">
        <f t="shared" si="126"/>
        <v>6923.5833137094933</v>
      </c>
      <c r="I545" s="240">
        <v>599790.37723537057</v>
      </c>
      <c r="J545" s="240">
        <f t="shared" si="131"/>
        <v>14896192.964907775</v>
      </c>
      <c r="K545" s="221">
        <f t="shared" si="132"/>
        <v>13933212.636661159</v>
      </c>
      <c r="L545" s="221">
        <v>13227280.577949464</v>
      </c>
      <c r="M545" s="225">
        <f t="shared" si="129"/>
        <v>1668912.3869583104</v>
      </c>
      <c r="N545" s="221">
        <v>13602635.480882194</v>
      </c>
      <c r="O545" s="23"/>
      <c r="P545" s="222">
        <f t="shared" si="127"/>
        <v>2051</v>
      </c>
      <c r="Q545" s="222">
        <f t="shared" si="127"/>
        <v>12</v>
      </c>
      <c r="R545" s="221">
        <f t="shared" si="116"/>
        <v>7033513.2717532059</v>
      </c>
      <c r="S545" s="221">
        <f t="shared" si="116"/>
        <v>5230786.9779496426</v>
      </c>
      <c r="T545" s="225">
        <f t="shared" si="125"/>
        <v>291744.81043751282</v>
      </c>
      <c r="U545" s="225">
        <f t="shared" si="125"/>
        <v>62789.048798308082</v>
      </c>
      <c r="V545" s="225">
        <f t="shared" si="125"/>
        <v>1732.5084617165187</v>
      </c>
      <c r="W545" s="225">
        <f t="shared" si="125"/>
        <v>6923.5833137094933</v>
      </c>
      <c r="X545" s="225">
        <f t="shared" si="125"/>
        <v>599790.37723537057</v>
      </c>
      <c r="Y545" s="225">
        <f t="shared" si="128"/>
        <v>13227280.577949464</v>
      </c>
      <c r="Z545" s="221"/>
      <c r="AA545" s="225">
        <f t="shared" si="130"/>
        <v>0</v>
      </c>
      <c r="AB545" s="221"/>
      <c r="AC545" s="223">
        <f t="shared" si="113"/>
        <v>0.5734948695441161</v>
      </c>
      <c r="AD545" s="223">
        <f t="shared" si="113"/>
        <v>0.4265051304558839</v>
      </c>
      <c r="AG545" s="23"/>
      <c r="AH545" s="17"/>
      <c r="AI545" s="17"/>
      <c r="AM545" s="16"/>
      <c r="AN545" s="235"/>
    </row>
    <row r="546" spans="1:40" x14ac:dyDescent="0.25">
      <c r="A546" s="236">
        <f t="shared" si="133"/>
        <v>2052</v>
      </c>
      <c r="B546" s="237">
        <f t="shared" si="134"/>
        <v>1</v>
      </c>
      <c r="C546" s="240">
        <f t="shared" si="135"/>
        <v>8290442.6788391443</v>
      </c>
      <c r="D546" s="240">
        <f t="shared" si="135"/>
        <v>5778823.6029493855</v>
      </c>
      <c r="E546" s="240">
        <f t="shared" si="136"/>
        <v>292452.13329785923</v>
      </c>
      <c r="F546" s="240">
        <f t="shared" si="136"/>
        <v>62039.219081192728</v>
      </c>
      <c r="G546" s="240">
        <f t="shared" si="126"/>
        <v>1565.9304803114969</v>
      </c>
      <c r="H546" s="240">
        <f t="shared" si="126"/>
        <v>7733.1333802893732</v>
      </c>
      <c r="I546" s="240">
        <v>569826.84732229239</v>
      </c>
      <c r="J546" s="240">
        <f t="shared" si="131"/>
        <v>15002883.545350475</v>
      </c>
      <c r="K546" s="221">
        <f t="shared" si="132"/>
        <v>14069266.28178853</v>
      </c>
      <c r="L546" s="221">
        <v>13941213.20338843</v>
      </c>
      <c r="M546" s="225">
        <f t="shared" si="129"/>
        <v>1061670.3419620451</v>
      </c>
      <c r="N546" s="221">
        <v>13741397.890946805</v>
      </c>
      <c r="O546" s="23"/>
      <c r="P546" s="222">
        <f t="shared" si="127"/>
        <v>2052</v>
      </c>
      <c r="Q546" s="222">
        <f t="shared" si="127"/>
        <v>1</v>
      </c>
      <c r="R546" s="221">
        <f t="shared" si="116"/>
        <v>7664843.8069738103</v>
      </c>
      <c r="S546" s="221">
        <f t="shared" si="116"/>
        <v>5342752.1328526745</v>
      </c>
      <c r="T546" s="225">
        <f t="shared" si="125"/>
        <v>292452.13329785923</v>
      </c>
      <c r="U546" s="225">
        <f t="shared" si="125"/>
        <v>62039.219081192728</v>
      </c>
      <c r="V546" s="225">
        <f t="shared" si="125"/>
        <v>1565.9304803114969</v>
      </c>
      <c r="W546" s="225">
        <f t="shared" si="125"/>
        <v>7733.1333802893732</v>
      </c>
      <c r="X546" s="225">
        <f t="shared" si="125"/>
        <v>569826.84732229239</v>
      </c>
      <c r="Y546" s="225">
        <f t="shared" si="128"/>
        <v>13941213.20338843</v>
      </c>
      <c r="Z546" s="221"/>
      <c r="AA546" s="225">
        <f t="shared" si="130"/>
        <v>0</v>
      </c>
      <c r="AB546" s="221"/>
      <c r="AC546" s="223">
        <f t="shared" ref="AC546:AD609" si="137">+C546/$K546</f>
        <v>0.58925906389094496</v>
      </c>
      <c r="AD546" s="223">
        <f t="shared" si="137"/>
        <v>0.4107409361090551</v>
      </c>
      <c r="AG546" s="23"/>
      <c r="AH546" s="17"/>
      <c r="AI546" s="17"/>
      <c r="AM546" s="16"/>
      <c r="AN546" s="235"/>
    </row>
    <row r="547" spans="1:40" x14ac:dyDescent="0.25">
      <c r="A547" s="236">
        <f t="shared" si="133"/>
        <v>2052</v>
      </c>
      <c r="B547" s="237">
        <f t="shared" si="134"/>
        <v>2</v>
      </c>
      <c r="C547" s="240">
        <f t="shared" si="135"/>
        <v>8220707.2417629501</v>
      </c>
      <c r="D547" s="240">
        <f t="shared" si="135"/>
        <v>5777684.5685500307</v>
      </c>
      <c r="E547" s="240">
        <f t="shared" si="136"/>
        <v>291716.45440762513</v>
      </c>
      <c r="F547" s="240">
        <f t="shared" si="136"/>
        <v>57332.560497675266</v>
      </c>
      <c r="G547" s="240">
        <f t="shared" si="126"/>
        <v>1618.542287200652</v>
      </c>
      <c r="H547" s="240">
        <f t="shared" si="126"/>
        <v>7054.2500930115766</v>
      </c>
      <c r="I547" s="240">
        <v>565448.40999156178</v>
      </c>
      <c r="J547" s="240">
        <f t="shared" si="131"/>
        <v>14921562.027590055</v>
      </c>
      <c r="K547" s="221">
        <f t="shared" si="132"/>
        <v>13998391.810312981</v>
      </c>
      <c r="L547" s="221">
        <v>12732326.172613382</v>
      </c>
      <c r="M547" s="225">
        <f t="shared" si="129"/>
        <v>2189235.8549766727</v>
      </c>
      <c r="N547" s="221">
        <v>12768428.923528517</v>
      </c>
      <c r="O547" s="23"/>
      <c r="P547" s="222">
        <f t="shared" si="127"/>
        <v>2052</v>
      </c>
      <c r="Q547" s="222">
        <f t="shared" si="127"/>
        <v>2</v>
      </c>
      <c r="R547" s="221">
        <f t="shared" si="116"/>
        <v>6935054.7689071093</v>
      </c>
      <c r="S547" s="221">
        <f t="shared" si="116"/>
        <v>4874101.1864291988</v>
      </c>
      <c r="T547" s="225">
        <f t="shared" si="125"/>
        <v>291716.45440762513</v>
      </c>
      <c r="U547" s="225">
        <f t="shared" si="125"/>
        <v>57332.560497675266</v>
      </c>
      <c r="V547" s="225">
        <f t="shared" si="125"/>
        <v>1618.542287200652</v>
      </c>
      <c r="W547" s="225">
        <f t="shared" si="125"/>
        <v>7054.2500930115766</v>
      </c>
      <c r="X547" s="225">
        <f t="shared" si="125"/>
        <v>565448.40999156178</v>
      </c>
      <c r="Y547" s="225">
        <f t="shared" si="128"/>
        <v>12732326.172613382</v>
      </c>
      <c r="Z547" s="221"/>
      <c r="AA547" s="225">
        <f t="shared" si="130"/>
        <v>0</v>
      </c>
      <c r="AB547" s="221"/>
      <c r="AC547" s="223">
        <f t="shared" si="137"/>
        <v>0.5872608334699233</v>
      </c>
      <c r="AD547" s="223">
        <f t="shared" si="137"/>
        <v>0.41273916653007664</v>
      </c>
      <c r="AG547" s="23"/>
      <c r="AH547" s="17"/>
      <c r="AI547" s="17"/>
      <c r="AM547" s="16"/>
      <c r="AN547" s="235"/>
    </row>
    <row r="548" spans="1:40" x14ac:dyDescent="0.25">
      <c r="A548" s="236">
        <f t="shared" si="133"/>
        <v>2052</v>
      </c>
      <c r="B548" s="237">
        <f t="shared" si="134"/>
        <v>3</v>
      </c>
      <c r="C548" s="240">
        <f t="shared" si="135"/>
        <v>8074233.93536215</v>
      </c>
      <c r="D548" s="240">
        <f t="shared" si="135"/>
        <v>5884655.2935756408</v>
      </c>
      <c r="E548" s="240">
        <f t="shared" si="136"/>
        <v>292067.90995997016</v>
      </c>
      <c r="F548" s="240">
        <f t="shared" si="136"/>
        <v>57376.661100610072</v>
      </c>
      <c r="G548" s="240">
        <f t="shared" ref="G548:H563" si="138">(G536/G524)*G536</f>
        <v>1823.74873780951</v>
      </c>
      <c r="H548" s="240">
        <f t="shared" si="138"/>
        <v>6640.4332695245839</v>
      </c>
      <c r="I548" s="240">
        <v>546640.48950846936</v>
      </c>
      <c r="J548" s="240">
        <f t="shared" si="131"/>
        <v>14863438.471514173</v>
      </c>
      <c r="K548" s="221">
        <f t="shared" si="132"/>
        <v>13958889.22893779</v>
      </c>
      <c r="L548" s="221">
        <v>12688420.649830943</v>
      </c>
      <c r="M548" s="225">
        <f t="shared" si="129"/>
        <v>2175017.8216832299</v>
      </c>
      <c r="N548" s="221">
        <v>13944341.123573797</v>
      </c>
      <c r="O548" s="23"/>
      <c r="P548" s="222">
        <f t="shared" si="127"/>
        <v>2052</v>
      </c>
      <c r="Q548" s="222">
        <f t="shared" si="127"/>
        <v>3</v>
      </c>
      <c r="R548" s="221">
        <f t="shared" si="116"/>
        <v>6816139.3679630682</v>
      </c>
      <c r="S548" s="221">
        <f t="shared" si="116"/>
        <v>4967732.0392914927</v>
      </c>
      <c r="T548" s="225">
        <f t="shared" si="125"/>
        <v>292067.90995997016</v>
      </c>
      <c r="U548" s="225">
        <f t="shared" si="125"/>
        <v>57376.661100610072</v>
      </c>
      <c r="V548" s="225">
        <f t="shared" si="125"/>
        <v>1823.74873780951</v>
      </c>
      <c r="W548" s="225">
        <f t="shared" si="125"/>
        <v>6640.4332695245839</v>
      </c>
      <c r="X548" s="225">
        <f t="shared" si="125"/>
        <v>546640.48950846936</v>
      </c>
      <c r="Y548" s="225">
        <f t="shared" si="128"/>
        <v>12688420.649830945</v>
      </c>
      <c r="Z548" s="221"/>
      <c r="AA548" s="225">
        <f t="shared" si="130"/>
        <v>0</v>
      </c>
      <c r="AB548" s="221"/>
      <c r="AC548" s="223">
        <f t="shared" si="137"/>
        <v>0.5784295442809072</v>
      </c>
      <c r="AD548" s="223">
        <f t="shared" si="137"/>
        <v>0.42157045571909285</v>
      </c>
      <c r="AG548" s="23"/>
      <c r="AH548" s="17"/>
      <c r="AI548" s="17"/>
      <c r="AM548" s="16"/>
      <c r="AN548" s="235"/>
    </row>
    <row r="549" spans="1:40" x14ac:dyDescent="0.25">
      <c r="A549" s="236">
        <f t="shared" si="133"/>
        <v>2052</v>
      </c>
      <c r="B549" s="237">
        <f t="shared" si="134"/>
        <v>4</v>
      </c>
      <c r="C549" s="240">
        <f t="shared" si="135"/>
        <v>8320926.3711156687</v>
      </c>
      <c r="D549" s="240">
        <f t="shared" si="135"/>
        <v>6076050.9482967136</v>
      </c>
      <c r="E549" s="240">
        <f t="shared" si="136"/>
        <v>292646.51217352098</v>
      </c>
      <c r="F549" s="240">
        <f t="shared" si="136"/>
        <v>60092.65846332306</v>
      </c>
      <c r="G549" s="240">
        <f t="shared" si="138"/>
        <v>1812.7751363913437</v>
      </c>
      <c r="H549" s="240">
        <f t="shared" si="138"/>
        <v>7712.3664012685476</v>
      </c>
      <c r="I549" s="240">
        <v>645110.66079735581</v>
      </c>
      <c r="J549" s="240">
        <f t="shared" si="131"/>
        <v>15404352.292384241</v>
      </c>
      <c r="K549" s="221">
        <f t="shared" si="132"/>
        <v>14396977.319412382</v>
      </c>
      <c r="L549" s="221">
        <v>12965166.293574952</v>
      </c>
      <c r="M549" s="225">
        <f t="shared" si="129"/>
        <v>2439185.9988092892</v>
      </c>
      <c r="N549" s="221">
        <v>14339517.756522736</v>
      </c>
      <c r="O549" s="23"/>
      <c r="P549" s="222">
        <f t="shared" si="127"/>
        <v>2052</v>
      </c>
      <c r="Q549" s="222">
        <f t="shared" si="127"/>
        <v>4</v>
      </c>
      <c r="R549" s="221">
        <f t="shared" si="116"/>
        <v>6911166.0685706669</v>
      </c>
      <c r="S549" s="221">
        <f t="shared" si="116"/>
        <v>5046625.2520324262</v>
      </c>
      <c r="T549" s="225">
        <f t="shared" si="125"/>
        <v>292646.51217352098</v>
      </c>
      <c r="U549" s="225">
        <f t="shared" si="125"/>
        <v>60092.65846332306</v>
      </c>
      <c r="V549" s="225">
        <f t="shared" si="125"/>
        <v>1812.7751363913437</v>
      </c>
      <c r="W549" s="225">
        <f t="shared" si="125"/>
        <v>7712.3664012685476</v>
      </c>
      <c r="X549" s="225">
        <f t="shared" si="125"/>
        <v>645110.66079735581</v>
      </c>
      <c r="Y549" s="225">
        <f t="shared" si="128"/>
        <v>12965166.293574952</v>
      </c>
      <c r="Z549" s="221"/>
      <c r="AA549" s="225">
        <f t="shared" si="130"/>
        <v>0</v>
      </c>
      <c r="AB549" s="221"/>
      <c r="AC549" s="223">
        <f t="shared" si="137"/>
        <v>0.57796342846883708</v>
      </c>
      <c r="AD549" s="223">
        <f t="shared" si="137"/>
        <v>0.42203657153116286</v>
      </c>
      <c r="AG549" s="23"/>
      <c r="AH549" s="17"/>
      <c r="AI549" s="17"/>
      <c r="AM549" s="16"/>
      <c r="AN549" s="235"/>
    </row>
    <row r="550" spans="1:40" x14ac:dyDescent="0.25">
      <c r="A550" s="236">
        <f t="shared" si="133"/>
        <v>2052</v>
      </c>
      <c r="B550" s="237">
        <f t="shared" si="134"/>
        <v>5</v>
      </c>
      <c r="C550" s="240">
        <f t="shared" si="135"/>
        <v>9121014.5292189494</v>
      </c>
      <c r="D550" s="240">
        <f t="shared" si="135"/>
        <v>6376719.1401911285</v>
      </c>
      <c r="E550" s="240">
        <f t="shared" si="136"/>
        <v>293794.38283318008</v>
      </c>
      <c r="F550" s="240">
        <f t="shared" si="136"/>
        <v>59697.711372159421</v>
      </c>
      <c r="G550" s="240">
        <f t="shared" si="138"/>
        <v>2050.8009127706841</v>
      </c>
      <c r="H550" s="240">
        <f t="shared" si="138"/>
        <v>7829.8502794206233</v>
      </c>
      <c r="I550" s="240">
        <v>701446.39724233618</v>
      </c>
      <c r="J550" s="240">
        <f t="shared" si="131"/>
        <v>16562552.812049946</v>
      </c>
      <c r="K550" s="221">
        <f t="shared" si="132"/>
        <v>15497733.669410078</v>
      </c>
      <c r="L550" s="221">
        <v>14533490.295266133</v>
      </c>
      <c r="M550" s="225">
        <f t="shared" si="129"/>
        <v>2029062.516783813</v>
      </c>
      <c r="N550" s="221">
        <v>16163815.100006206</v>
      </c>
      <c r="O550" s="23"/>
      <c r="P550" s="222">
        <f t="shared" si="127"/>
        <v>2052</v>
      </c>
      <c r="Q550" s="222">
        <f t="shared" si="127"/>
        <v>5</v>
      </c>
      <c r="R550" s="221">
        <f t="shared" si="116"/>
        <v>7926832.9094374292</v>
      </c>
      <c r="S550" s="221">
        <f t="shared" si="116"/>
        <v>5541838.2431888357</v>
      </c>
      <c r="T550" s="225">
        <f t="shared" si="125"/>
        <v>293794.38283318008</v>
      </c>
      <c r="U550" s="225">
        <f t="shared" si="125"/>
        <v>59697.711372159421</v>
      </c>
      <c r="V550" s="225">
        <f t="shared" si="125"/>
        <v>2050.8009127706841</v>
      </c>
      <c r="W550" s="225">
        <f t="shared" si="125"/>
        <v>7829.8502794206233</v>
      </c>
      <c r="X550" s="225">
        <f t="shared" si="125"/>
        <v>701446.39724233618</v>
      </c>
      <c r="Y550" s="225">
        <f t="shared" si="128"/>
        <v>14533490.295266133</v>
      </c>
      <c r="Z550" s="221"/>
      <c r="AA550" s="225">
        <f t="shared" si="130"/>
        <v>0</v>
      </c>
      <c r="AB550" s="221"/>
      <c r="AC550" s="223">
        <f t="shared" si="137"/>
        <v>0.58853860337155617</v>
      </c>
      <c r="AD550" s="223">
        <f t="shared" si="137"/>
        <v>0.41146139662844383</v>
      </c>
      <c r="AG550" s="23"/>
      <c r="AH550" s="17"/>
      <c r="AI550" s="17"/>
      <c r="AM550" s="16"/>
      <c r="AN550" s="235"/>
    </row>
    <row r="551" spans="1:40" x14ac:dyDescent="0.25">
      <c r="A551" s="236">
        <f t="shared" si="133"/>
        <v>2052</v>
      </c>
      <c r="B551" s="237">
        <f t="shared" si="134"/>
        <v>6</v>
      </c>
      <c r="C551" s="240">
        <f t="shared" si="135"/>
        <v>10213861.332506061</v>
      </c>
      <c r="D551" s="240">
        <f t="shared" si="135"/>
        <v>6707730.9491597898</v>
      </c>
      <c r="E551" s="240">
        <f t="shared" si="136"/>
        <v>294683.00976876036</v>
      </c>
      <c r="F551" s="240">
        <f t="shared" si="136"/>
        <v>55636.036030976764</v>
      </c>
      <c r="G551" s="240">
        <f t="shared" si="138"/>
        <v>1925.8409565479733</v>
      </c>
      <c r="H551" s="240">
        <f t="shared" si="138"/>
        <v>7716.2167127221983</v>
      </c>
      <c r="I551" s="240">
        <v>722616.68773293728</v>
      </c>
      <c r="J551" s="240">
        <f t="shared" si="131"/>
        <v>18004170.072867796</v>
      </c>
      <c r="K551" s="221">
        <f t="shared" si="132"/>
        <v>16921592.28166585</v>
      </c>
      <c r="L551" s="221">
        <v>15773736.302103017</v>
      </c>
      <c r="M551" s="225">
        <f t="shared" si="129"/>
        <v>2230433.7707647793</v>
      </c>
      <c r="N551" s="221">
        <v>16860224.027986366</v>
      </c>
      <c r="O551" s="23"/>
      <c r="P551" s="222">
        <f t="shared" si="127"/>
        <v>2052</v>
      </c>
      <c r="Q551" s="222">
        <f t="shared" si="127"/>
        <v>6</v>
      </c>
      <c r="R551" s="221">
        <f t="shared" si="116"/>
        <v>8867573.0597048588</v>
      </c>
      <c r="S551" s="221">
        <f t="shared" si="116"/>
        <v>5823585.4511962123</v>
      </c>
      <c r="T551" s="225">
        <f t="shared" si="125"/>
        <v>294683.00976876036</v>
      </c>
      <c r="U551" s="225">
        <f t="shared" si="125"/>
        <v>55636.036030976764</v>
      </c>
      <c r="V551" s="225">
        <f t="shared" si="125"/>
        <v>1925.8409565479733</v>
      </c>
      <c r="W551" s="225">
        <f t="shared" si="125"/>
        <v>7716.2167127221983</v>
      </c>
      <c r="X551" s="225">
        <f t="shared" si="125"/>
        <v>722616.68773293728</v>
      </c>
      <c r="Y551" s="225">
        <f t="shared" si="128"/>
        <v>15773736.302103015</v>
      </c>
      <c r="Z551" s="221"/>
      <c r="AA551" s="225">
        <f t="shared" si="130"/>
        <v>0</v>
      </c>
      <c r="AB551" s="221"/>
      <c r="AC551" s="223">
        <f t="shared" si="137"/>
        <v>0.60359930451536414</v>
      </c>
      <c r="AD551" s="223">
        <f t="shared" si="137"/>
        <v>0.39640069548463591</v>
      </c>
      <c r="AG551" s="23"/>
      <c r="AH551" s="17"/>
      <c r="AI551" s="17"/>
      <c r="AM551" s="16"/>
      <c r="AN551" s="235"/>
    </row>
    <row r="552" spans="1:40" x14ac:dyDescent="0.25">
      <c r="A552" s="236">
        <f t="shared" si="133"/>
        <v>2052</v>
      </c>
      <c r="B552" s="237">
        <f t="shared" si="134"/>
        <v>7</v>
      </c>
      <c r="C552" s="240">
        <f t="shared" si="135"/>
        <v>11030455.230820462</v>
      </c>
      <c r="D552" s="240">
        <f t="shared" si="135"/>
        <v>6951394.3697732771</v>
      </c>
      <c r="E552" s="240">
        <f t="shared" si="136"/>
        <v>295326.55469058233</v>
      </c>
      <c r="F552" s="240">
        <f t="shared" si="136"/>
        <v>57761.832590244725</v>
      </c>
      <c r="G552" s="240">
        <f t="shared" si="138"/>
        <v>1837.783553384174</v>
      </c>
      <c r="H552" s="240">
        <f t="shared" si="138"/>
        <v>8106.5663026970506</v>
      </c>
      <c r="I552" s="240">
        <v>752505.95830936753</v>
      </c>
      <c r="J552" s="240">
        <f t="shared" si="131"/>
        <v>19097388.296040013</v>
      </c>
      <c r="K552" s="221">
        <f t="shared" si="132"/>
        <v>17981849.600593738</v>
      </c>
      <c r="L552" s="221">
        <v>16653686.337668413</v>
      </c>
      <c r="M552" s="225">
        <f t="shared" si="129"/>
        <v>2443701.9583716001</v>
      </c>
      <c r="N552" s="221">
        <v>17867709.677493718</v>
      </c>
      <c r="O552" s="23"/>
      <c r="P552" s="222">
        <f t="shared" si="127"/>
        <v>2052</v>
      </c>
      <c r="Q552" s="222">
        <f t="shared" si="127"/>
        <v>7</v>
      </c>
      <c r="R552" s="221">
        <f t="shared" si="116"/>
        <v>9531435.6278316677</v>
      </c>
      <c r="S552" s="221">
        <f t="shared" si="116"/>
        <v>6006712.0143904705</v>
      </c>
      <c r="T552" s="225">
        <f t="shared" si="125"/>
        <v>295326.55469058233</v>
      </c>
      <c r="U552" s="225">
        <f t="shared" si="125"/>
        <v>57761.832590244725</v>
      </c>
      <c r="V552" s="225">
        <f t="shared" si="125"/>
        <v>1837.783553384174</v>
      </c>
      <c r="W552" s="225">
        <f t="shared" si="125"/>
        <v>8106.5663026970506</v>
      </c>
      <c r="X552" s="225">
        <f t="shared" si="125"/>
        <v>752505.95830936753</v>
      </c>
      <c r="Y552" s="225">
        <f t="shared" si="128"/>
        <v>16653686.337668413</v>
      </c>
      <c r="Z552" s="221"/>
      <c r="AA552" s="225">
        <f t="shared" si="130"/>
        <v>0</v>
      </c>
      <c r="AB552" s="221"/>
      <c r="AC552" s="223">
        <f t="shared" si="137"/>
        <v>0.61342161545251994</v>
      </c>
      <c r="AD552" s="223">
        <f t="shared" si="137"/>
        <v>0.38657838454748006</v>
      </c>
      <c r="AG552" s="23"/>
      <c r="AH552" s="17"/>
      <c r="AI552" s="17"/>
      <c r="AM552" s="16"/>
      <c r="AN552" s="235"/>
    </row>
    <row r="553" spans="1:40" x14ac:dyDescent="0.25">
      <c r="A553" s="236">
        <f t="shared" si="133"/>
        <v>2052</v>
      </c>
      <c r="B553" s="237">
        <f t="shared" si="134"/>
        <v>8</v>
      </c>
      <c r="C553" s="240">
        <f t="shared" si="135"/>
        <v>11418795.724487204</v>
      </c>
      <c r="D553" s="240">
        <f t="shared" si="135"/>
        <v>7065018.7425333252</v>
      </c>
      <c r="E553" s="240">
        <f t="shared" si="136"/>
        <v>295399.59941578005</v>
      </c>
      <c r="F553" s="240">
        <f t="shared" si="136"/>
        <v>67419.189197432977</v>
      </c>
      <c r="G553" s="240">
        <f t="shared" si="138"/>
        <v>1822.182803850752</v>
      </c>
      <c r="H553" s="240">
        <f t="shared" si="138"/>
        <v>8149.9069655167714</v>
      </c>
      <c r="I553" s="240">
        <v>726616.61383636936</v>
      </c>
      <c r="J553" s="240">
        <f t="shared" si="131"/>
        <v>19583221.959239479</v>
      </c>
      <c r="K553" s="221">
        <f t="shared" si="132"/>
        <v>18483814.46702053</v>
      </c>
      <c r="L553" s="221">
        <v>16852106.613962702</v>
      </c>
      <c r="M553" s="225">
        <f t="shared" si="129"/>
        <v>2731115.3452767767</v>
      </c>
      <c r="N553" s="221">
        <v>18172713.917091921</v>
      </c>
      <c r="O553" s="23"/>
      <c r="P553" s="222">
        <f t="shared" si="127"/>
        <v>2052</v>
      </c>
      <c r="Q553" s="222">
        <f t="shared" si="127"/>
        <v>8</v>
      </c>
      <c r="R553" s="221">
        <f t="shared" si="116"/>
        <v>9731587.2598398719</v>
      </c>
      <c r="S553" s="221">
        <f t="shared" si="116"/>
        <v>6021111.8619038807</v>
      </c>
      <c r="T553" s="225">
        <f t="shared" si="125"/>
        <v>295399.59941578005</v>
      </c>
      <c r="U553" s="225">
        <f t="shared" si="125"/>
        <v>67419.189197432977</v>
      </c>
      <c r="V553" s="225">
        <f t="shared" si="125"/>
        <v>1822.182803850752</v>
      </c>
      <c r="W553" s="225">
        <f t="shared" si="125"/>
        <v>8149.9069655167714</v>
      </c>
      <c r="X553" s="225">
        <f t="shared" si="125"/>
        <v>726616.61383636936</v>
      </c>
      <c r="Y553" s="225">
        <f t="shared" si="128"/>
        <v>16852106.613962702</v>
      </c>
      <c r="Z553" s="221"/>
      <c r="AA553" s="225">
        <f t="shared" si="130"/>
        <v>0</v>
      </c>
      <c r="AB553" s="221"/>
      <c r="AC553" s="223">
        <f t="shared" si="137"/>
        <v>0.61777268673958075</v>
      </c>
      <c r="AD553" s="223">
        <f t="shared" si="137"/>
        <v>0.38222731326041925</v>
      </c>
      <c r="AG553" s="23"/>
      <c r="AH553" s="17"/>
      <c r="AI553" s="17"/>
      <c r="AM553" s="16"/>
      <c r="AN553" s="235"/>
    </row>
    <row r="554" spans="1:40" x14ac:dyDescent="0.25">
      <c r="A554" s="236">
        <f t="shared" si="133"/>
        <v>2052</v>
      </c>
      <c r="B554" s="237">
        <f t="shared" si="134"/>
        <v>9</v>
      </c>
      <c r="C554" s="240">
        <f t="shared" si="135"/>
        <v>11104874.659685247</v>
      </c>
      <c r="D554" s="240">
        <f t="shared" si="135"/>
        <v>6967859.4449499045</v>
      </c>
      <c r="E554" s="240">
        <f t="shared" si="136"/>
        <v>294699.46010020474</v>
      </c>
      <c r="F554" s="240">
        <f t="shared" si="136"/>
        <v>59016.296770121138</v>
      </c>
      <c r="G554" s="240">
        <f t="shared" si="138"/>
        <v>1962.2707860452804</v>
      </c>
      <c r="H554" s="240">
        <f t="shared" si="138"/>
        <v>8087.4723828183032</v>
      </c>
      <c r="I554" s="240">
        <v>768644.33481879171</v>
      </c>
      <c r="J554" s="240">
        <f t="shared" si="131"/>
        <v>19205143.939493131</v>
      </c>
      <c r="K554" s="221">
        <f t="shared" si="132"/>
        <v>18072734.104635149</v>
      </c>
      <c r="L554" s="221">
        <v>16514214.289173122</v>
      </c>
      <c r="M554" s="225">
        <f t="shared" si="129"/>
        <v>2690929.6503200084</v>
      </c>
      <c r="N554" s="221">
        <v>16806569.869474728</v>
      </c>
      <c r="O554" s="23"/>
      <c r="P554" s="222">
        <f t="shared" si="127"/>
        <v>2052</v>
      </c>
      <c r="Q554" s="222">
        <f t="shared" si="127"/>
        <v>9</v>
      </c>
      <c r="R554" s="221">
        <f t="shared" ref="R554:S617" si="139">+C554-($M554*AC554)</f>
        <v>9451420.5496527012</v>
      </c>
      <c r="S554" s="221">
        <f t="shared" si="139"/>
        <v>5930383.9046624415</v>
      </c>
      <c r="T554" s="225">
        <f t="shared" si="125"/>
        <v>294699.46010020474</v>
      </c>
      <c r="U554" s="225">
        <f t="shared" si="125"/>
        <v>59016.296770121138</v>
      </c>
      <c r="V554" s="225">
        <f t="shared" si="125"/>
        <v>1962.2707860452804</v>
      </c>
      <c r="W554" s="225">
        <f t="shared" si="125"/>
        <v>8087.4723828183032</v>
      </c>
      <c r="X554" s="225">
        <f t="shared" si="125"/>
        <v>768644.33481879171</v>
      </c>
      <c r="Y554" s="225">
        <f t="shared" si="128"/>
        <v>16514214.289173124</v>
      </c>
      <c r="Z554" s="221"/>
      <c r="AA554" s="225">
        <f t="shared" si="130"/>
        <v>0</v>
      </c>
      <c r="AB554" s="221"/>
      <c r="AC554" s="223">
        <f t="shared" si="137"/>
        <v>0.61445460301643884</v>
      </c>
      <c r="AD554" s="223">
        <f t="shared" si="137"/>
        <v>0.38554539698356122</v>
      </c>
      <c r="AG554" s="23"/>
      <c r="AH554" s="17"/>
      <c r="AI554" s="17"/>
      <c r="AM554" s="16"/>
      <c r="AN554" s="235"/>
    </row>
    <row r="555" spans="1:40" x14ac:dyDescent="0.25">
      <c r="A555" s="236">
        <f t="shared" si="133"/>
        <v>2052</v>
      </c>
      <c r="B555" s="237">
        <f t="shared" si="134"/>
        <v>10</v>
      </c>
      <c r="C555" s="240">
        <f t="shared" si="135"/>
        <v>10197672.316581428</v>
      </c>
      <c r="D555" s="240">
        <f t="shared" si="135"/>
        <v>6694887.6010395717</v>
      </c>
      <c r="E555" s="240">
        <f t="shared" si="136"/>
        <v>293638.48081326066</v>
      </c>
      <c r="F555" s="240">
        <f t="shared" si="136"/>
        <v>54861.131775257832</v>
      </c>
      <c r="G555" s="240">
        <f t="shared" si="138"/>
        <v>1871.5334256061255</v>
      </c>
      <c r="H555" s="240">
        <f t="shared" si="138"/>
        <v>8009.1148869797307</v>
      </c>
      <c r="I555" s="240">
        <v>740757.53640088555</v>
      </c>
      <c r="J555" s="240">
        <f t="shared" si="131"/>
        <v>17991697.714922991</v>
      </c>
      <c r="K555" s="221">
        <f t="shared" si="132"/>
        <v>16892559.917621002</v>
      </c>
      <c r="L555" s="221">
        <v>15315409.593864977</v>
      </c>
      <c r="M555" s="225">
        <f t="shared" si="129"/>
        <v>2676288.1210580133</v>
      </c>
      <c r="N555" s="221">
        <v>15819443.957574055</v>
      </c>
      <c r="O555" s="23"/>
      <c r="P555" s="222">
        <f t="shared" si="127"/>
        <v>2052</v>
      </c>
      <c r="Q555" s="222">
        <f t="shared" si="127"/>
        <v>10</v>
      </c>
      <c r="R555" s="221">
        <f t="shared" si="139"/>
        <v>8582055.1800194178</v>
      </c>
      <c r="S555" s="221">
        <f t="shared" si="139"/>
        <v>5634216.6165435687</v>
      </c>
      <c r="T555" s="225">
        <f t="shared" si="125"/>
        <v>293638.48081326066</v>
      </c>
      <c r="U555" s="225">
        <f t="shared" si="125"/>
        <v>54861.131775257832</v>
      </c>
      <c r="V555" s="225">
        <f t="shared" si="125"/>
        <v>1871.5334256061255</v>
      </c>
      <c r="W555" s="225">
        <f t="shared" si="125"/>
        <v>8009.1148869797307</v>
      </c>
      <c r="X555" s="225">
        <f t="shared" si="125"/>
        <v>740757.53640088555</v>
      </c>
      <c r="Y555" s="225">
        <f t="shared" si="128"/>
        <v>15315409.593864979</v>
      </c>
      <c r="Z555" s="221"/>
      <c r="AA555" s="225">
        <f t="shared" si="130"/>
        <v>0</v>
      </c>
      <c r="AB555" s="221"/>
      <c r="AC555" s="223">
        <f t="shared" si="137"/>
        <v>0.60367832740045579</v>
      </c>
      <c r="AD555" s="223">
        <f t="shared" si="137"/>
        <v>0.39632167259954404</v>
      </c>
      <c r="AG555" s="23"/>
      <c r="AH555" s="17"/>
      <c r="AI555" s="17"/>
      <c r="AM555" s="16"/>
      <c r="AN555" s="235"/>
    </row>
    <row r="556" spans="1:40" x14ac:dyDescent="0.25">
      <c r="A556" s="236">
        <f t="shared" si="133"/>
        <v>2052</v>
      </c>
      <c r="B556" s="237">
        <f t="shared" si="134"/>
        <v>11</v>
      </c>
      <c r="C556" s="240">
        <f t="shared" si="135"/>
        <v>8799475.1441682782</v>
      </c>
      <c r="D556" s="240">
        <f t="shared" si="135"/>
        <v>6281679.3999061137</v>
      </c>
      <c r="E556" s="240">
        <f t="shared" si="136"/>
        <v>292050.28844520735</v>
      </c>
      <c r="F556" s="240">
        <f t="shared" si="136"/>
        <v>54119.974668964016</v>
      </c>
      <c r="G556" s="240">
        <f t="shared" si="138"/>
        <v>1814.7629115354357</v>
      </c>
      <c r="H556" s="240">
        <f t="shared" si="138"/>
        <v>7267.299366772645</v>
      </c>
      <c r="I556" s="240">
        <v>678484.52091385308</v>
      </c>
      <c r="J556" s="240">
        <f t="shared" si="131"/>
        <v>16114891.390380725</v>
      </c>
      <c r="K556" s="221">
        <f t="shared" si="132"/>
        <v>15081154.544074392</v>
      </c>
      <c r="L556" s="221">
        <v>13516544.342368983</v>
      </c>
      <c r="M556" s="225">
        <f t="shared" si="129"/>
        <v>2598347.0480117425</v>
      </c>
      <c r="N556" s="221">
        <v>13385580.58904662</v>
      </c>
      <c r="O556" s="23"/>
      <c r="P556" s="222">
        <f t="shared" si="127"/>
        <v>2052</v>
      </c>
      <c r="Q556" s="222">
        <f t="shared" si="127"/>
        <v>11</v>
      </c>
      <c r="R556" s="221">
        <f t="shared" si="139"/>
        <v>7283404.859358022</v>
      </c>
      <c r="S556" s="221">
        <f t="shared" si="139"/>
        <v>5199402.6367046274</v>
      </c>
      <c r="T556" s="225">
        <f t="shared" si="125"/>
        <v>292050.28844520735</v>
      </c>
      <c r="U556" s="225">
        <f t="shared" si="125"/>
        <v>54119.974668964016</v>
      </c>
      <c r="V556" s="225">
        <f t="shared" si="125"/>
        <v>1814.7629115354357</v>
      </c>
      <c r="W556" s="225">
        <f t="shared" si="125"/>
        <v>7267.299366772645</v>
      </c>
      <c r="X556" s="225">
        <f t="shared" si="125"/>
        <v>678484.52091385308</v>
      </c>
      <c r="Y556" s="225">
        <f t="shared" si="128"/>
        <v>13516544.342368983</v>
      </c>
      <c r="Z556" s="221"/>
      <c r="AA556" s="225">
        <f t="shared" si="130"/>
        <v>0</v>
      </c>
      <c r="AB556" s="221"/>
      <c r="AC556" s="223">
        <f t="shared" si="137"/>
        <v>0.58347490031031624</v>
      </c>
      <c r="AD556" s="223">
        <f t="shared" si="137"/>
        <v>0.41652509968968376</v>
      </c>
      <c r="AG556" s="23"/>
      <c r="AH556" s="17"/>
      <c r="AI556" s="17"/>
      <c r="AM556" s="16"/>
      <c r="AN556" s="235"/>
    </row>
    <row r="557" spans="1:40" x14ac:dyDescent="0.25">
      <c r="A557" s="236">
        <f t="shared" si="133"/>
        <v>2052</v>
      </c>
      <c r="B557" s="237">
        <f t="shared" si="134"/>
        <v>12</v>
      </c>
      <c r="C557" s="240">
        <f t="shared" si="135"/>
        <v>8134258.3504275577</v>
      </c>
      <c r="D557" s="240">
        <f t="shared" si="135"/>
        <v>6023370.2278767172</v>
      </c>
      <c r="E557" s="240">
        <f t="shared" si="136"/>
        <v>291744.81043751282</v>
      </c>
      <c r="F557" s="240">
        <f t="shared" si="136"/>
        <v>62789.048798308082</v>
      </c>
      <c r="G557" s="240">
        <f t="shared" si="138"/>
        <v>1729.6339604066418</v>
      </c>
      <c r="H557" s="240">
        <f t="shared" si="138"/>
        <v>6923.5833119779782</v>
      </c>
      <c r="I557" s="240">
        <v>608559.11022425524</v>
      </c>
      <c r="J557" s="240">
        <f t="shared" si="131"/>
        <v>15129374.765036738</v>
      </c>
      <c r="K557" s="221">
        <f t="shared" si="132"/>
        <v>14157628.578304276</v>
      </c>
      <c r="L557" s="221">
        <v>13376708.372005697</v>
      </c>
      <c r="M557" s="225">
        <f t="shared" si="129"/>
        <v>1752666.3930310402</v>
      </c>
      <c r="N557" s="221">
        <v>13756173.829041159</v>
      </c>
      <c r="O557" s="23"/>
      <c r="P557" s="222">
        <f t="shared" si="127"/>
        <v>2052</v>
      </c>
      <c r="Q557" s="222">
        <f t="shared" si="127"/>
        <v>12</v>
      </c>
      <c r="R557" s="221">
        <f t="shared" si="139"/>
        <v>7127264.7593628829</v>
      </c>
      <c r="S557" s="221">
        <f t="shared" si="139"/>
        <v>5277697.4259103518</v>
      </c>
      <c r="T557" s="225">
        <f t="shared" si="125"/>
        <v>291744.81043751282</v>
      </c>
      <c r="U557" s="225">
        <f t="shared" si="125"/>
        <v>62789.048798308082</v>
      </c>
      <c r="V557" s="225">
        <f t="shared" si="125"/>
        <v>1729.6339604066418</v>
      </c>
      <c r="W557" s="225">
        <f t="shared" si="125"/>
        <v>6923.5833119779782</v>
      </c>
      <c r="X557" s="225">
        <f t="shared" si="125"/>
        <v>608559.11022425524</v>
      </c>
      <c r="Y557" s="225">
        <f t="shared" si="128"/>
        <v>13376708.372005695</v>
      </c>
      <c r="Z557" s="221"/>
      <c r="AA557" s="225">
        <f t="shared" si="130"/>
        <v>0</v>
      </c>
      <c r="AB557" s="221"/>
      <c r="AC557" s="223">
        <f t="shared" si="137"/>
        <v>0.57454949502580011</v>
      </c>
      <c r="AD557" s="223">
        <f t="shared" si="137"/>
        <v>0.42545050497419984</v>
      </c>
      <c r="AG557" s="23"/>
      <c r="AH557" s="17"/>
      <c r="AI557" s="17"/>
      <c r="AM557" s="16"/>
      <c r="AN557" s="235"/>
    </row>
    <row r="558" spans="1:40" x14ac:dyDescent="0.25">
      <c r="A558" s="236">
        <f t="shared" si="133"/>
        <v>2053</v>
      </c>
      <c r="B558" s="237">
        <f t="shared" si="134"/>
        <v>1</v>
      </c>
      <c r="C558" s="240">
        <f t="shared" si="135"/>
        <v>8435866.007703064</v>
      </c>
      <c r="D558" s="240">
        <f t="shared" si="135"/>
        <v>5857179.9358364418</v>
      </c>
      <c r="E558" s="240">
        <f t="shared" si="136"/>
        <v>292452.13329785923</v>
      </c>
      <c r="F558" s="240">
        <f t="shared" si="136"/>
        <v>62039.219081192728</v>
      </c>
      <c r="G558" s="240">
        <f t="shared" si="138"/>
        <v>1563.2933326139866</v>
      </c>
      <c r="H558" s="240">
        <f t="shared" si="138"/>
        <v>7733.1333840966199</v>
      </c>
      <c r="I558" s="240">
        <f>+I546</f>
        <v>569826.84732229239</v>
      </c>
      <c r="J558" s="240">
        <f t="shared" si="131"/>
        <v>15226660.569957562</v>
      </c>
      <c r="K558" s="221">
        <f t="shared" si="132"/>
        <v>14293045.943539506</v>
      </c>
      <c r="L558" s="221">
        <v>14098560.411597099</v>
      </c>
      <c r="M558" s="225">
        <f t="shared" si="129"/>
        <v>1128100.1583604626</v>
      </c>
      <c r="N558" s="221">
        <v>13896478.908533571</v>
      </c>
      <c r="O558" s="23"/>
      <c r="P558" s="222">
        <f t="shared" si="127"/>
        <v>2053</v>
      </c>
      <c r="Q558" s="222">
        <f t="shared" si="127"/>
        <v>1</v>
      </c>
      <c r="R558" s="221">
        <f t="shared" si="139"/>
        <v>7770052.5892903879</v>
      </c>
      <c r="S558" s="221">
        <f t="shared" si="139"/>
        <v>5394893.1958886553</v>
      </c>
      <c r="T558" s="225">
        <f t="shared" si="125"/>
        <v>292452.13329785923</v>
      </c>
      <c r="U558" s="225">
        <f t="shared" si="125"/>
        <v>62039.219081192728</v>
      </c>
      <c r="V558" s="225">
        <f t="shared" si="125"/>
        <v>1563.2933326139866</v>
      </c>
      <c r="W558" s="225">
        <f t="shared" si="125"/>
        <v>7733.1333840966199</v>
      </c>
      <c r="X558" s="225">
        <f t="shared" si="125"/>
        <v>569826.84732229239</v>
      </c>
      <c r="Y558" s="225">
        <f t="shared" si="128"/>
        <v>14098560.411597099</v>
      </c>
      <c r="Z558" s="221"/>
      <c r="AA558" s="225">
        <f t="shared" si="130"/>
        <v>0</v>
      </c>
      <c r="AB558" s="221"/>
      <c r="AC558" s="223">
        <f t="shared" si="137"/>
        <v>0.59020771646760828</v>
      </c>
      <c r="AD558" s="223">
        <f t="shared" si="137"/>
        <v>0.40979228353239167</v>
      </c>
      <c r="AG558" s="23"/>
      <c r="AH558" s="17"/>
      <c r="AI558" s="17"/>
      <c r="AM558" s="16"/>
      <c r="AN558" s="235"/>
    </row>
    <row r="559" spans="1:40" x14ac:dyDescent="0.25">
      <c r="A559" s="236">
        <f t="shared" si="133"/>
        <v>2053</v>
      </c>
      <c r="B559" s="237">
        <f t="shared" si="134"/>
        <v>2</v>
      </c>
      <c r="C559" s="240">
        <f t="shared" ref="C559:D574" si="140">C547/C535*C547</f>
        <v>8367005.6165587036</v>
      </c>
      <c r="D559" s="240">
        <f t="shared" si="140"/>
        <v>5857419.9124995759</v>
      </c>
      <c r="E559" s="240">
        <f t="shared" ref="E559:F574" si="141">+E547</f>
        <v>291716.45440762513</v>
      </c>
      <c r="F559" s="240">
        <f t="shared" si="141"/>
        <v>57332.560497675266</v>
      </c>
      <c r="G559" s="240">
        <f t="shared" si="138"/>
        <v>1615.5602319835209</v>
      </c>
      <c r="H559" s="240">
        <f t="shared" si="138"/>
        <v>7054.2501005530557</v>
      </c>
      <c r="I559" s="240">
        <f>+I547</f>
        <v>565448.40999156178</v>
      </c>
      <c r="J559" s="240">
        <f t="shared" si="131"/>
        <v>15147592.764287679</v>
      </c>
      <c r="K559" s="221">
        <f t="shared" si="132"/>
        <v>14224425.529058279</v>
      </c>
      <c r="L559" s="221">
        <v>12875990.833096512</v>
      </c>
      <c r="M559" s="225">
        <f t="shared" si="129"/>
        <v>2271601.9311911669</v>
      </c>
      <c r="N559" s="221">
        <v>12912478.718287544</v>
      </c>
      <c r="O559" s="23"/>
      <c r="P559" s="222">
        <f t="shared" si="127"/>
        <v>2053</v>
      </c>
      <c r="Q559" s="222">
        <f t="shared" si="127"/>
        <v>2</v>
      </c>
      <c r="R559" s="221">
        <f t="shared" si="139"/>
        <v>7030817.6574713737</v>
      </c>
      <c r="S559" s="221">
        <f t="shared" si="139"/>
        <v>4922005.9403957389</v>
      </c>
      <c r="T559" s="225">
        <f t="shared" si="125"/>
        <v>291716.45440762513</v>
      </c>
      <c r="U559" s="225">
        <f t="shared" si="125"/>
        <v>57332.560497675266</v>
      </c>
      <c r="V559" s="225">
        <f t="shared" si="125"/>
        <v>1615.5602319835209</v>
      </c>
      <c r="W559" s="225">
        <f t="shared" si="125"/>
        <v>7054.2501005530557</v>
      </c>
      <c r="X559" s="225">
        <f t="shared" si="125"/>
        <v>565448.40999156178</v>
      </c>
      <c r="Y559" s="225">
        <f t="shared" si="128"/>
        <v>12875990.833096512</v>
      </c>
      <c r="Z559" s="221"/>
      <c r="AA559" s="225">
        <f t="shared" si="130"/>
        <v>0</v>
      </c>
      <c r="AB559" s="221"/>
      <c r="AC559" s="223">
        <f t="shared" si="137"/>
        <v>0.58821395630116791</v>
      </c>
      <c r="AD559" s="223">
        <f t="shared" si="137"/>
        <v>0.41178604369883209</v>
      </c>
      <c r="AG559" s="23"/>
      <c r="AH559" s="17"/>
      <c r="AI559" s="17"/>
      <c r="AM559" s="16"/>
      <c r="AN559" s="235"/>
    </row>
    <row r="560" spans="1:40" x14ac:dyDescent="0.25">
      <c r="A560" s="236">
        <f t="shared" si="133"/>
        <v>2053</v>
      </c>
      <c r="B560" s="237">
        <f t="shared" si="134"/>
        <v>3</v>
      </c>
      <c r="C560" s="240">
        <f t="shared" si="140"/>
        <v>8221119.8394444371</v>
      </c>
      <c r="D560" s="240">
        <f t="shared" si="140"/>
        <v>5966994.0576438149</v>
      </c>
      <c r="E560" s="240">
        <f t="shared" si="141"/>
        <v>292067.90995997016</v>
      </c>
      <c r="F560" s="240">
        <f t="shared" si="141"/>
        <v>57376.661100610072</v>
      </c>
      <c r="G560" s="240">
        <f t="shared" si="138"/>
        <v>1820.5519137589101</v>
      </c>
      <c r="H560" s="240">
        <f t="shared" si="138"/>
        <v>6640.4332643509015</v>
      </c>
      <c r="I560" s="240">
        <f>+I548</f>
        <v>546640.48950846936</v>
      </c>
      <c r="J560" s="240">
        <f t="shared" si="131"/>
        <v>15092659.942835409</v>
      </c>
      <c r="K560" s="221">
        <f t="shared" si="132"/>
        <v>14188113.897088252</v>
      </c>
      <c r="L560" s="221">
        <v>12831611.779383846</v>
      </c>
      <c r="M560" s="225">
        <f t="shared" si="129"/>
        <v>2261048.1634515636</v>
      </c>
      <c r="N560" s="221">
        <v>14101736.841072258</v>
      </c>
      <c r="O560" s="23"/>
      <c r="P560" s="222">
        <f t="shared" si="127"/>
        <v>2053</v>
      </c>
      <c r="Q560" s="222">
        <f t="shared" si="127"/>
        <v>3</v>
      </c>
      <c r="R560" s="221">
        <f t="shared" si="139"/>
        <v>6910984.6058736211</v>
      </c>
      <c r="S560" s="221">
        <f t="shared" si="139"/>
        <v>5016081.1277630674</v>
      </c>
      <c r="T560" s="225">
        <f t="shared" si="125"/>
        <v>292067.90995997016</v>
      </c>
      <c r="U560" s="225">
        <f t="shared" si="125"/>
        <v>57376.661100610072</v>
      </c>
      <c r="V560" s="225">
        <f t="shared" si="125"/>
        <v>1820.5519137589101</v>
      </c>
      <c r="W560" s="225">
        <f t="shared" si="125"/>
        <v>6640.4332643509015</v>
      </c>
      <c r="X560" s="225">
        <f t="shared" si="125"/>
        <v>546640.48950846936</v>
      </c>
      <c r="Y560" s="225">
        <f t="shared" si="128"/>
        <v>12831611.779383846</v>
      </c>
      <c r="Z560" s="221"/>
      <c r="AA560" s="225">
        <f t="shared" si="130"/>
        <v>0</v>
      </c>
      <c r="AB560" s="221"/>
      <c r="AC560" s="223">
        <f t="shared" si="137"/>
        <v>0.57943711892047978</v>
      </c>
      <c r="AD560" s="223">
        <f t="shared" si="137"/>
        <v>0.42056288107952022</v>
      </c>
      <c r="AG560" s="23"/>
      <c r="AH560" s="17"/>
      <c r="AI560" s="17"/>
      <c r="AM560" s="16"/>
      <c r="AN560" s="235"/>
    </row>
    <row r="561" spans="1:40" x14ac:dyDescent="0.25">
      <c r="A561" s="236">
        <f t="shared" si="133"/>
        <v>2053</v>
      </c>
      <c r="B561" s="237">
        <f t="shared" si="134"/>
        <v>4</v>
      </c>
      <c r="C561" s="240">
        <f t="shared" si="140"/>
        <v>8471945.8721010555</v>
      </c>
      <c r="D561" s="240">
        <f t="shared" si="140"/>
        <v>6161091.6984189153</v>
      </c>
      <c r="E561" s="240">
        <f t="shared" si="141"/>
        <v>292646.51217352098</v>
      </c>
      <c r="F561" s="240">
        <f t="shared" si="141"/>
        <v>60092.65846332306</v>
      </c>
      <c r="G561" s="240">
        <f t="shared" si="138"/>
        <v>1810.0159828962642</v>
      </c>
      <c r="H561" s="240">
        <f t="shared" si="138"/>
        <v>7712.3663797497811</v>
      </c>
      <c r="I561" s="240">
        <f>+I549</f>
        <v>645110.66079735581</v>
      </c>
      <c r="J561" s="240">
        <f t="shared" si="131"/>
        <v>15640409.784316815</v>
      </c>
      <c r="K561" s="221">
        <f t="shared" si="132"/>
        <v>14633037.570519971</v>
      </c>
      <c r="L561" s="221">
        <v>13111549.68189257</v>
      </c>
      <c r="M561" s="225">
        <f t="shared" si="129"/>
        <v>2528860.1024242453</v>
      </c>
      <c r="N561" s="221">
        <v>14501451.487353435</v>
      </c>
      <c r="O561" s="23"/>
      <c r="P561" s="222">
        <f t="shared" si="127"/>
        <v>2053</v>
      </c>
      <c r="Q561" s="222">
        <f t="shared" si="127"/>
        <v>4</v>
      </c>
      <c r="R561" s="221">
        <f t="shared" si="139"/>
        <v>7007836.605477144</v>
      </c>
      <c r="S561" s="221">
        <f t="shared" si="139"/>
        <v>5096340.8626185814</v>
      </c>
      <c r="T561" s="225">
        <f t="shared" si="125"/>
        <v>292646.51217352098</v>
      </c>
      <c r="U561" s="225">
        <f t="shared" si="125"/>
        <v>60092.65846332306</v>
      </c>
      <c r="V561" s="225">
        <f t="shared" si="125"/>
        <v>1810.0159828962642</v>
      </c>
      <c r="W561" s="225">
        <f t="shared" si="125"/>
        <v>7712.3663797497811</v>
      </c>
      <c r="X561" s="225">
        <f t="shared" si="125"/>
        <v>645110.66079735581</v>
      </c>
      <c r="Y561" s="225">
        <f t="shared" si="128"/>
        <v>13111549.68189257</v>
      </c>
      <c r="Z561" s="221"/>
      <c r="AA561" s="225">
        <f t="shared" si="130"/>
        <v>0</v>
      </c>
      <c r="AB561" s="221"/>
      <c r="AC561" s="223">
        <f t="shared" si="137"/>
        <v>0.57896016676461071</v>
      </c>
      <c r="AD561" s="223">
        <f t="shared" si="137"/>
        <v>0.42103983323538935</v>
      </c>
      <c r="AG561" s="23"/>
      <c r="AH561" s="17"/>
      <c r="AI561" s="17"/>
      <c r="AM561" s="16"/>
      <c r="AN561" s="235"/>
    </row>
    <row r="562" spans="1:40" x14ac:dyDescent="0.25">
      <c r="A562" s="236">
        <f t="shared" si="133"/>
        <v>2053</v>
      </c>
      <c r="B562" s="237">
        <f t="shared" si="134"/>
        <v>5</v>
      </c>
      <c r="C562" s="240">
        <f t="shared" si="140"/>
        <v>9280662.2092788406</v>
      </c>
      <c r="D562" s="240">
        <f t="shared" si="140"/>
        <v>6464111.577226894</v>
      </c>
      <c r="E562" s="240">
        <f t="shared" si="141"/>
        <v>293794.38283318008</v>
      </c>
      <c r="F562" s="240">
        <f t="shared" si="141"/>
        <v>59697.711372159421</v>
      </c>
      <c r="G562" s="240">
        <f t="shared" si="138"/>
        <v>2048.157880933009</v>
      </c>
      <c r="H562" s="240">
        <f t="shared" si="138"/>
        <v>7829.8503020763501</v>
      </c>
      <c r="I562" s="240">
        <f t="shared" ref="I562:I625" si="142">+I550</f>
        <v>701446.39724233618</v>
      </c>
      <c r="J562" s="240">
        <f t="shared" si="131"/>
        <v>16809590.286136419</v>
      </c>
      <c r="K562" s="221">
        <f t="shared" si="132"/>
        <v>15744773.786505735</v>
      </c>
      <c r="L562" s="221">
        <v>14697465.529944789</v>
      </c>
      <c r="M562" s="225">
        <f t="shared" si="129"/>
        <v>2112124.7561916299</v>
      </c>
      <c r="N562" s="221">
        <v>16346058.65124549</v>
      </c>
      <c r="O562" s="23"/>
      <c r="P562" s="222">
        <f t="shared" si="127"/>
        <v>2053</v>
      </c>
      <c r="Q562" s="222">
        <f t="shared" si="127"/>
        <v>5</v>
      </c>
      <c r="R562" s="221">
        <f t="shared" si="139"/>
        <v>8035682.9754158538</v>
      </c>
      <c r="S562" s="221">
        <f t="shared" si="139"/>
        <v>5596966.0548982508</v>
      </c>
      <c r="T562" s="225">
        <f t="shared" si="125"/>
        <v>293794.38283318008</v>
      </c>
      <c r="U562" s="225">
        <f t="shared" si="125"/>
        <v>59697.711372159421</v>
      </c>
      <c r="V562" s="225">
        <f t="shared" si="125"/>
        <v>2048.157880933009</v>
      </c>
      <c r="W562" s="225">
        <f t="shared" si="125"/>
        <v>7829.8503020763501</v>
      </c>
      <c r="X562" s="225">
        <f t="shared" si="125"/>
        <v>701446.39724233618</v>
      </c>
      <c r="Y562" s="225">
        <f t="shared" si="128"/>
        <v>14697465.529944789</v>
      </c>
      <c r="Z562" s="221"/>
      <c r="AA562" s="225">
        <f t="shared" si="130"/>
        <v>0</v>
      </c>
      <c r="AB562" s="221"/>
      <c r="AC562" s="223">
        <f t="shared" si="137"/>
        <v>0.58944398535804654</v>
      </c>
      <c r="AD562" s="223">
        <f t="shared" si="137"/>
        <v>0.41055601464195352</v>
      </c>
      <c r="AG562" s="23"/>
      <c r="AH562" s="17"/>
      <c r="AI562" s="17"/>
      <c r="AM562" s="16"/>
      <c r="AN562" s="235"/>
    </row>
    <row r="563" spans="1:40" x14ac:dyDescent="0.25">
      <c r="A563" s="236">
        <f t="shared" si="133"/>
        <v>2053</v>
      </c>
      <c r="B563" s="237">
        <f t="shared" si="134"/>
        <v>6</v>
      </c>
      <c r="C563" s="240">
        <f t="shared" si="140"/>
        <v>10384326.421713701</v>
      </c>
      <c r="D563" s="240">
        <f t="shared" si="140"/>
        <v>6796774.4397720993</v>
      </c>
      <c r="E563" s="240">
        <f t="shared" si="141"/>
        <v>294683.00976876036</v>
      </c>
      <c r="F563" s="240">
        <f t="shared" si="141"/>
        <v>55636.036030976764</v>
      </c>
      <c r="G563" s="240">
        <f t="shared" si="138"/>
        <v>1923.3197713679015</v>
      </c>
      <c r="H563" s="240">
        <f t="shared" si="138"/>
        <v>7716.2167164564307</v>
      </c>
      <c r="I563" s="240">
        <f t="shared" si="142"/>
        <v>722616.68773293728</v>
      </c>
      <c r="J563" s="240">
        <f t="shared" si="131"/>
        <v>18263676.131506305</v>
      </c>
      <c r="K563" s="221">
        <f t="shared" si="132"/>
        <v>17181100.861485802</v>
      </c>
      <c r="L563" s="221">
        <v>15951475.971210103</v>
      </c>
      <c r="M563" s="225">
        <f t="shared" si="129"/>
        <v>2312200.1602962017</v>
      </c>
      <c r="N563" s="221">
        <v>17050111.283826515</v>
      </c>
      <c r="O563" s="23"/>
      <c r="P563" s="222">
        <f t="shared" si="127"/>
        <v>2053</v>
      </c>
      <c r="Q563" s="222">
        <f t="shared" si="127"/>
        <v>6</v>
      </c>
      <c r="R563" s="221">
        <f t="shared" si="139"/>
        <v>8986823.3507272415</v>
      </c>
      <c r="S563" s="221">
        <f t="shared" si="139"/>
        <v>5882077.3504623566</v>
      </c>
      <c r="T563" s="225">
        <f t="shared" si="125"/>
        <v>294683.00976876036</v>
      </c>
      <c r="U563" s="225">
        <f t="shared" si="125"/>
        <v>55636.036030976764</v>
      </c>
      <c r="V563" s="225">
        <f t="shared" si="125"/>
        <v>1923.3197713679015</v>
      </c>
      <c r="W563" s="225">
        <f t="shared" si="125"/>
        <v>7716.2167164564307</v>
      </c>
      <c r="X563" s="225">
        <f t="shared" si="125"/>
        <v>722616.68773293728</v>
      </c>
      <c r="Y563" s="225">
        <f t="shared" si="128"/>
        <v>15951475.971210096</v>
      </c>
      <c r="Z563" s="221"/>
      <c r="AA563" s="225">
        <f t="shared" si="130"/>
        <v>0</v>
      </c>
      <c r="AB563" s="221"/>
      <c r="AC563" s="223">
        <f t="shared" si="137"/>
        <v>0.60440401959293755</v>
      </c>
      <c r="AD563" s="223">
        <f t="shared" si="137"/>
        <v>0.39559598040706234</v>
      </c>
      <c r="AG563" s="23"/>
      <c r="AH563" s="17"/>
      <c r="AI563" s="17"/>
      <c r="AM563" s="16"/>
      <c r="AN563" s="235"/>
    </row>
    <row r="564" spans="1:40" x14ac:dyDescent="0.25">
      <c r="A564" s="236">
        <f t="shared" si="133"/>
        <v>2053</v>
      </c>
      <c r="B564" s="237">
        <f t="shared" si="134"/>
        <v>7</v>
      </c>
      <c r="C564" s="240">
        <f t="shared" si="140"/>
        <v>11208392.11176955</v>
      </c>
      <c r="D564" s="240">
        <f t="shared" si="140"/>
        <v>7041083.8000880945</v>
      </c>
      <c r="E564" s="240">
        <f t="shared" si="141"/>
        <v>295326.55469058233</v>
      </c>
      <c r="F564" s="240">
        <f t="shared" si="141"/>
        <v>57761.832590244725</v>
      </c>
      <c r="G564" s="240">
        <f t="shared" ref="G564:H579" si="143">(G552/G540)*G552</f>
        <v>1835.5939766726669</v>
      </c>
      <c r="H564" s="240">
        <f t="shared" si="143"/>
        <v>8106.5663106080383</v>
      </c>
      <c r="I564" s="240">
        <f t="shared" si="142"/>
        <v>752505.95830936753</v>
      </c>
      <c r="J564" s="240">
        <f t="shared" si="131"/>
        <v>19365012.417735115</v>
      </c>
      <c r="K564" s="221">
        <f t="shared" si="132"/>
        <v>18249475.911857642</v>
      </c>
      <c r="L564" s="221">
        <v>16841069.332198985</v>
      </c>
      <c r="M564" s="225">
        <f t="shared" si="129"/>
        <v>2523943.0855361298</v>
      </c>
      <c r="N564" s="221">
        <v>18068594.28994691</v>
      </c>
      <c r="O564" s="23"/>
      <c r="P564" s="222">
        <f t="shared" si="127"/>
        <v>2053</v>
      </c>
      <c r="Q564" s="222">
        <f t="shared" si="127"/>
        <v>7</v>
      </c>
      <c r="R564" s="221">
        <f t="shared" si="139"/>
        <v>9658246.567474911</v>
      </c>
      <c r="S564" s="221">
        <f t="shared" si="139"/>
        <v>6067286.2588466033</v>
      </c>
      <c r="T564" s="225">
        <f t="shared" si="125"/>
        <v>295326.55469058233</v>
      </c>
      <c r="U564" s="225">
        <f t="shared" si="125"/>
        <v>57761.832590244725</v>
      </c>
      <c r="V564" s="225">
        <f t="shared" si="125"/>
        <v>1835.5939766726669</v>
      </c>
      <c r="W564" s="225">
        <f t="shared" si="125"/>
        <v>8106.5663106080383</v>
      </c>
      <c r="X564" s="225">
        <f t="shared" si="125"/>
        <v>752505.95830936753</v>
      </c>
      <c r="Y564" s="225">
        <f t="shared" si="128"/>
        <v>16841069.332198992</v>
      </c>
      <c r="Z564" s="221"/>
      <c r="AA564" s="225">
        <f t="shared" si="130"/>
        <v>0</v>
      </c>
      <c r="AB564" s="221"/>
      <c r="AC564" s="223">
        <f t="shared" si="137"/>
        <v>0.61417610927045141</v>
      </c>
      <c r="AD564" s="223">
        <f t="shared" si="137"/>
        <v>0.3858238907295487</v>
      </c>
      <c r="AG564" s="23"/>
      <c r="AH564" s="17"/>
      <c r="AI564" s="17"/>
      <c r="AM564" s="16"/>
      <c r="AN564" s="235"/>
    </row>
    <row r="565" spans="1:40" x14ac:dyDescent="0.25">
      <c r="A565" s="236">
        <f t="shared" si="133"/>
        <v>2053</v>
      </c>
      <c r="B565" s="237">
        <f t="shared" si="134"/>
        <v>8</v>
      </c>
      <c r="C565" s="240">
        <f t="shared" si="140"/>
        <v>11599585.108602311</v>
      </c>
      <c r="D565" s="240">
        <f t="shared" si="140"/>
        <v>7154394.9823216032</v>
      </c>
      <c r="E565" s="240">
        <f t="shared" si="141"/>
        <v>295399.59941578005</v>
      </c>
      <c r="F565" s="240">
        <f t="shared" si="141"/>
        <v>67419.189197432977</v>
      </c>
      <c r="G565" s="240">
        <f t="shared" si="143"/>
        <v>1819.9788466845262</v>
      </c>
      <c r="H565" s="240">
        <f t="shared" si="143"/>
        <v>8149.9069585628295</v>
      </c>
      <c r="I565" s="240">
        <f t="shared" si="142"/>
        <v>726616.61383636936</v>
      </c>
      <c r="J565" s="240">
        <f t="shared" si="131"/>
        <v>19853385.37917874</v>
      </c>
      <c r="K565" s="221">
        <f t="shared" si="132"/>
        <v>18753980.090923913</v>
      </c>
      <c r="L565" s="221">
        <v>17041582.985407017</v>
      </c>
      <c r="M565" s="225">
        <f t="shared" si="129"/>
        <v>2811802.3937717229</v>
      </c>
      <c r="N565" s="221">
        <v>18377048.154488783</v>
      </c>
      <c r="O565" s="23"/>
      <c r="P565" s="222">
        <f t="shared" si="127"/>
        <v>2053</v>
      </c>
      <c r="Q565" s="222">
        <f t="shared" si="127"/>
        <v>8</v>
      </c>
      <c r="R565" s="221">
        <f t="shared" si="139"/>
        <v>9860448.0818486474</v>
      </c>
      <c r="S565" s="221">
        <f t="shared" si="139"/>
        <v>6081729.6153035434</v>
      </c>
      <c r="T565" s="225">
        <f t="shared" si="125"/>
        <v>295399.59941578005</v>
      </c>
      <c r="U565" s="225">
        <f t="shared" si="125"/>
        <v>67419.189197432977</v>
      </c>
      <c r="V565" s="225">
        <f t="shared" si="125"/>
        <v>1819.9788466845262</v>
      </c>
      <c r="W565" s="225">
        <f t="shared" si="125"/>
        <v>8149.9069585628295</v>
      </c>
      <c r="X565" s="225">
        <f t="shared" si="125"/>
        <v>726616.61383636936</v>
      </c>
      <c r="Y565" s="225">
        <f t="shared" si="128"/>
        <v>17041582.985407017</v>
      </c>
      <c r="Z565" s="221"/>
      <c r="AA565" s="225">
        <f t="shared" si="130"/>
        <v>0</v>
      </c>
      <c r="AB565" s="221"/>
      <c r="AC565" s="223">
        <f t="shared" si="137"/>
        <v>0.61851324638101712</v>
      </c>
      <c r="AD565" s="223">
        <f t="shared" si="137"/>
        <v>0.38148675361898299</v>
      </c>
      <c r="AG565" s="23"/>
      <c r="AH565" s="17"/>
      <c r="AI565" s="17"/>
      <c r="AM565" s="16"/>
      <c r="AN565" s="235"/>
    </row>
    <row r="566" spans="1:40" x14ac:dyDescent="0.25">
      <c r="A566" s="236">
        <f t="shared" si="133"/>
        <v>2053</v>
      </c>
      <c r="B566" s="237">
        <f t="shared" si="134"/>
        <v>9</v>
      </c>
      <c r="C566" s="240">
        <f t="shared" si="140"/>
        <v>11281252.512450734</v>
      </c>
      <c r="D566" s="240">
        <f t="shared" si="140"/>
        <v>7055713.0388508821</v>
      </c>
      <c r="E566" s="240">
        <f t="shared" si="141"/>
        <v>294699.46010020474</v>
      </c>
      <c r="F566" s="240">
        <f t="shared" si="141"/>
        <v>59016.296770121138</v>
      </c>
      <c r="G566" s="240">
        <f t="shared" si="143"/>
        <v>1959.4906193453401</v>
      </c>
      <c r="H566" s="240">
        <f t="shared" si="143"/>
        <v>8087.4723785145898</v>
      </c>
      <c r="I566" s="240">
        <f t="shared" si="142"/>
        <v>768644.33481879171</v>
      </c>
      <c r="J566" s="240">
        <f t="shared" si="131"/>
        <v>19469372.605988596</v>
      </c>
      <c r="K566" s="221">
        <f t="shared" si="132"/>
        <v>18336965.551301617</v>
      </c>
      <c r="L566" s="221">
        <v>16699884.013422199</v>
      </c>
      <c r="M566" s="225">
        <f t="shared" si="129"/>
        <v>2769488.592566397</v>
      </c>
      <c r="N566" s="221">
        <v>16995509.547807641</v>
      </c>
      <c r="O566" s="23"/>
      <c r="P566" s="222">
        <f t="shared" si="127"/>
        <v>2053</v>
      </c>
      <c r="Q566" s="222">
        <f t="shared" si="127"/>
        <v>9</v>
      </c>
      <c r="R566" s="221">
        <f t="shared" si="139"/>
        <v>9577410.0715799462</v>
      </c>
      <c r="S566" s="221">
        <f t="shared" si="139"/>
        <v>5990066.8871552739</v>
      </c>
      <c r="T566" s="225">
        <f t="shared" si="125"/>
        <v>294699.46010020474</v>
      </c>
      <c r="U566" s="225">
        <f t="shared" si="125"/>
        <v>59016.296770121138</v>
      </c>
      <c r="V566" s="225">
        <f t="shared" si="125"/>
        <v>1959.4906193453401</v>
      </c>
      <c r="W566" s="225">
        <f t="shared" si="125"/>
        <v>8087.4723785145898</v>
      </c>
      <c r="X566" s="225">
        <f t="shared" si="125"/>
        <v>768644.33481879171</v>
      </c>
      <c r="Y566" s="225">
        <f t="shared" si="128"/>
        <v>16699884.013422199</v>
      </c>
      <c r="Z566" s="221"/>
      <c r="AA566" s="225">
        <f t="shared" si="130"/>
        <v>0</v>
      </c>
      <c r="AB566" s="221"/>
      <c r="AC566" s="223">
        <f t="shared" si="137"/>
        <v>0.61521915831106277</v>
      </c>
      <c r="AD566" s="223">
        <f t="shared" si="137"/>
        <v>0.38478084168893717</v>
      </c>
      <c r="AG566" s="23"/>
      <c r="AH566" s="17"/>
      <c r="AI566" s="17"/>
      <c r="AM566" s="16"/>
      <c r="AN566" s="235"/>
    </row>
    <row r="567" spans="1:40" x14ac:dyDescent="0.25">
      <c r="A567" s="236">
        <f t="shared" si="133"/>
        <v>2053</v>
      </c>
      <c r="B567" s="237">
        <f t="shared" si="134"/>
        <v>10</v>
      </c>
      <c r="C567" s="240">
        <f t="shared" si="140"/>
        <v>10363997.309866352</v>
      </c>
      <c r="D567" s="240">
        <f t="shared" si="140"/>
        <v>6780610.386950789</v>
      </c>
      <c r="E567" s="240">
        <f t="shared" si="141"/>
        <v>293638.48081326066</v>
      </c>
      <c r="F567" s="240">
        <f t="shared" si="141"/>
        <v>54861.131775257832</v>
      </c>
      <c r="G567" s="240">
        <f t="shared" si="143"/>
        <v>1868.679814839031</v>
      </c>
      <c r="H567" s="240">
        <f t="shared" si="143"/>
        <v>8009.1148861319334</v>
      </c>
      <c r="I567" s="240">
        <f t="shared" si="142"/>
        <v>740757.53640088555</v>
      </c>
      <c r="J567" s="240">
        <f t="shared" si="131"/>
        <v>18243742.640507512</v>
      </c>
      <c r="K567" s="221">
        <f t="shared" si="132"/>
        <v>17144607.696817141</v>
      </c>
      <c r="L567" s="221">
        <v>15487478.552771036</v>
      </c>
      <c r="M567" s="225">
        <f t="shared" si="129"/>
        <v>2756264.0877364762</v>
      </c>
      <c r="N567" s="221">
        <v>15997060.254319174</v>
      </c>
      <c r="O567" s="23"/>
      <c r="P567" s="222">
        <f t="shared" si="127"/>
        <v>2053</v>
      </c>
      <c r="Q567" s="222">
        <f t="shared" si="127"/>
        <v>10</v>
      </c>
      <c r="R567" s="221">
        <f t="shared" si="139"/>
        <v>8697822.4929362871</v>
      </c>
      <c r="S567" s="221">
        <f t="shared" si="139"/>
        <v>5690521.1161443777</v>
      </c>
      <c r="T567" s="225">
        <f t="shared" si="125"/>
        <v>293638.48081326066</v>
      </c>
      <c r="U567" s="225">
        <f t="shared" si="125"/>
        <v>54861.131775257832</v>
      </c>
      <c r="V567" s="225">
        <f t="shared" si="125"/>
        <v>1868.679814839031</v>
      </c>
      <c r="W567" s="225">
        <f t="shared" si="125"/>
        <v>8009.1148861319334</v>
      </c>
      <c r="X567" s="225">
        <f t="shared" si="125"/>
        <v>740757.53640088555</v>
      </c>
      <c r="Y567" s="225">
        <f t="shared" si="128"/>
        <v>15487478.552771041</v>
      </c>
      <c r="Z567" s="221"/>
      <c r="AA567" s="225">
        <f t="shared" si="130"/>
        <v>0</v>
      </c>
      <c r="AB567" s="221"/>
      <c r="AC567" s="223">
        <f t="shared" si="137"/>
        <v>0.6045047803450414</v>
      </c>
      <c r="AD567" s="223">
        <f t="shared" si="137"/>
        <v>0.3954952196549586</v>
      </c>
      <c r="AG567" s="23"/>
      <c r="AH567" s="17"/>
      <c r="AI567" s="17"/>
      <c r="AM567" s="16"/>
      <c r="AN567" s="235"/>
    </row>
    <row r="568" spans="1:40" x14ac:dyDescent="0.25">
      <c r="A568" s="236">
        <f t="shared" si="133"/>
        <v>2053</v>
      </c>
      <c r="B568" s="237">
        <f t="shared" si="134"/>
        <v>11</v>
      </c>
      <c r="C568" s="240">
        <f t="shared" si="140"/>
        <v>8951573.8620795328</v>
      </c>
      <c r="D568" s="240">
        <f t="shared" si="140"/>
        <v>6365016.0437410744</v>
      </c>
      <c r="E568" s="240">
        <f t="shared" si="141"/>
        <v>292050.28844520735</v>
      </c>
      <c r="F568" s="240">
        <f t="shared" si="141"/>
        <v>54119.974668964016</v>
      </c>
      <c r="G568" s="240">
        <f t="shared" si="143"/>
        <v>1811.4897856209004</v>
      </c>
      <c r="H568" s="240">
        <f t="shared" si="143"/>
        <v>7267.2993694839406</v>
      </c>
      <c r="I568" s="240">
        <f t="shared" si="142"/>
        <v>678484.52091385308</v>
      </c>
      <c r="J568" s="240">
        <f t="shared" si="131"/>
        <v>16350323.479003739</v>
      </c>
      <c r="K568" s="221">
        <f t="shared" si="132"/>
        <v>15316589.905820608</v>
      </c>
      <c r="L568" s="221">
        <v>13668264.136095155</v>
      </c>
      <c r="M568" s="225">
        <f t="shared" si="129"/>
        <v>2682059.3429085836</v>
      </c>
      <c r="N568" s="221">
        <v>13535779.950711856</v>
      </c>
      <c r="O568" s="23"/>
      <c r="P568" s="222">
        <f t="shared" si="127"/>
        <v>2053</v>
      </c>
      <c r="Q568" s="222">
        <f t="shared" si="127"/>
        <v>11</v>
      </c>
      <c r="R568" s="221">
        <f t="shared" si="139"/>
        <v>7384080.5454762783</v>
      </c>
      <c r="S568" s="221">
        <f t="shared" si="139"/>
        <v>5250450.0174357463</v>
      </c>
      <c r="T568" s="225">
        <f t="shared" si="125"/>
        <v>292050.28844520735</v>
      </c>
      <c r="U568" s="225">
        <f t="shared" si="125"/>
        <v>54119.974668964016</v>
      </c>
      <c r="V568" s="225">
        <f t="shared" si="125"/>
        <v>1811.4897856209004</v>
      </c>
      <c r="W568" s="225">
        <f t="shared" si="125"/>
        <v>7267.2993694839406</v>
      </c>
      <c r="X568" s="225">
        <f t="shared" si="125"/>
        <v>678484.52091385308</v>
      </c>
      <c r="Y568" s="225">
        <f t="shared" si="128"/>
        <v>13668264.136095155</v>
      </c>
      <c r="Z568" s="221"/>
      <c r="AA568" s="225">
        <f t="shared" si="130"/>
        <v>0</v>
      </c>
      <c r="AB568" s="221"/>
      <c r="AC568" s="223">
        <f t="shared" si="137"/>
        <v>0.58443647816657651</v>
      </c>
      <c r="AD568" s="223">
        <f t="shared" si="137"/>
        <v>0.41556352183342338</v>
      </c>
      <c r="AG568" s="23"/>
      <c r="AH568" s="17"/>
      <c r="AI568" s="17"/>
      <c r="AM568" s="16"/>
      <c r="AN568" s="235"/>
    </row>
    <row r="569" spans="1:40" x14ac:dyDescent="0.25">
      <c r="A569" s="236">
        <f t="shared" si="133"/>
        <v>2053</v>
      </c>
      <c r="B569" s="237">
        <f t="shared" si="134"/>
        <v>12</v>
      </c>
      <c r="C569" s="240">
        <f t="shared" si="140"/>
        <v>8280472.5455337921</v>
      </c>
      <c r="D569" s="240">
        <f t="shared" si="140"/>
        <v>6105251.9545525033</v>
      </c>
      <c r="E569" s="240">
        <f t="shared" si="141"/>
        <v>291744.81043751282</v>
      </c>
      <c r="F569" s="240">
        <f t="shared" si="141"/>
        <v>62789.048798308082</v>
      </c>
      <c r="G569" s="240">
        <f t="shared" si="143"/>
        <v>1726.7642283420314</v>
      </c>
      <c r="H569" s="240">
        <f t="shared" si="143"/>
        <v>6923.583310246463</v>
      </c>
      <c r="I569" s="240">
        <f t="shared" si="142"/>
        <v>608559.11022425524</v>
      </c>
      <c r="J569" s="240">
        <f t="shared" si="131"/>
        <v>15357467.817084961</v>
      </c>
      <c r="K569" s="221">
        <f t="shared" si="132"/>
        <v>14385724.500086296</v>
      </c>
      <c r="L569" s="221">
        <v>13526684.671069615</v>
      </c>
      <c r="M569" s="225">
        <f t="shared" si="129"/>
        <v>1830783.1460153461</v>
      </c>
      <c r="N569" s="221">
        <v>13910271.762046127</v>
      </c>
      <c r="O569" s="23"/>
      <c r="P569" s="222">
        <f>A569</f>
        <v>2053</v>
      </c>
      <c r="Q569" s="222">
        <f t="shared" ref="Q569:Q632" si="144">B569</f>
        <v>12</v>
      </c>
      <c r="R569" s="221">
        <f t="shared" si="139"/>
        <v>7226667.4641619697</v>
      </c>
      <c r="S569" s="221">
        <f t="shared" si="139"/>
        <v>5328273.8899089796</v>
      </c>
      <c r="T569" s="225">
        <f t="shared" si="125"/>
        <v>291744.81043751282</v>
      </c>
      <c r="U569" s="225">
        <f t="shared" si="125"/>
        <v>62789.048798308082</v>
      </c>
      <c r="V569" s="225">
        <f t="shared" si="125"/>
        <v>1726.7642283420314</v>
      </c>
      <c r="W569" s="225">
        <f t="shared" si="125"/>
        <v>6923.583310246463</v>
      </c>
      <c r="X569" s="225">
        <f t="shared" si="125"/>
        <v>608559.11022425524</v>
      </c>
      <c r="Y569" s="225">
        <f t="shared" si="128"/>
        <v>13526684.671069615</v>
      </c>
      <c r="Z569" s="221"/>
      <c r="AA569" s="225">
        <f t="shared" si="130"/>
        <v>0</v>
      </c>
      <c r="AB569" s="221"/>
      <c r="AC569" s="223">
        <f t="shared" si="137"/>
        <v>0.57560344252971896</v>
      </c>
      <c r="AD569" s="223">
        <f t="shared" si="137"/>
        <v>0.42439655747028099</v>
      </c>
      <c r="AG569" s="23"/>
      <c r="AH569" s="17"/>
      <c r="AI569" s="17"/>
      <c r="AM569" s="16"/>
      <c r="AN569" s="235"/>
    </row>
    <row r="570" spans="1:40" x14ac:dyDescent="0.25">
      <c r="A570" s="236">
        <f t="shared" si="133"/>
        <v>2054</v>
      </c>
      <c r="B570" s="237">
        <f t="shared" si="134"/>
        <v>1</v>
      </c>
      <c r="C570" s="240">
        <f t="shared" si="140"/>
        <v>8583840.2189983707</v>
      </c>
      <c r="D570" s="240">
        <f t="shared" si="140"/>
        <v>5936598.7193752835</v>
      </c>
      <c r="E570" s="240">
        <f t="shared" si="141"/>
        <v>292452.13329785923</v>
      </c>
      <c r="F570" s="240">
        <f t="shared" si="141"/>
        <v>62039.219081192728</v>
      </c>
      <c r="G570" s="240">
        <f t="shared" si="143"/>
        <v>1560.6606260765827</v>
      </c>
      <c r="H570" s="240">
        <f t="shared" si="143"/>
        <v>7733.1333879038666</v>
      </c>
      <c r="I570" s="240">
        <f t="shared" si="142"/>
        <v>569826.84732229239</v>
      </c>
      <c r="J570" s="240">
        <f t="shared" si="131"/>
        <v>15454050.93208898</v>
      </c>
      <c r="K570" s="221">
        <f t="shared" si="132"/>
        <v>14520438.938373655</v>
      </c>
      <c r="L570" s="221">
        <v>14256480.110824699</v>
      </c>
      <c r="M570" s="225">
        <f t="shared" si="129"/>
        <v>1197570.8212642819</v>
      </c>
      <c r="N570" s="221">
        <v>14052123.335046684</v>
      </c>
      <c r="O570" s="23"/>
      <c r="P570" s="222">
        <f t="shared" ref="P570:Q633" si="145">A570</f>
        <v>2054</v>
      </c>
      <c r="Q570" s="222">
        <f t="shared" si="144"/>
        <v>1</v>
      </c>
      <c r="R570" s="221">
        <f t="shared" si="139"/>
        <v>7875889.4039923176</v>
      </c>
      <c r="S570" s="221">
        <f t="shared" si="139"/>
        <v>5446978.7131170547</v>
      </c>
      <c r="T570" s="225">
        <f t="shared" si="125"/>
        <v>292452.13329785923</v>
      </c>
      <c r="U570" s="225">
        <f t="shared" si="125"/>
        <v>62039.219081192728</v>
      </c>
      <c r="V570" s="225">
        <f t="shared" si="125"/>
        <v>1560.6606260765827</v>
      </c>
      <c r="W570" s="225">
        <f t="shared" si="125"/>
        <v>7733.1333879038666</v>
      </c>
      <c r="X570" s="225">
        <f t="shared" si="125"/>
        <v>569826.84732229239</v>
      </c>
      <c r="Y570" s="225">
        <f t="shared" si="128"/>
        <v>14256480.110824699</v>
      </c>
      <c r="Z570" s="221"/>
      <c r="AA570" s="225">
        <f t="shared" si="130"/>
        <v>0</v>
      </c>
      <c r="AB570" s="221"/>
      <c r="AC570" s="223">
        <f t="shared" si="137"/>
        <v>0.59115569821471203</v>
      </c>
      <c r="AD570" s="223">
        <f t="shared" si="137"/>
        <v>0.40884430178528786</v>
      </c>
      <c r="AG570" s="23"/>
      <c r="AH570" s="17"/>
      <c r="AI570" s="17"/>
      <c r="AM570" s="16"/>
      <c r="AN570" s="235"/>
    </row>
    <row r="571" spans="1:40" x14ac:dyDescent="0.25">
      <c r="A571" s="236">
        <f t="shared" si="133"/>
        <v>2054</v>
      </c>
      <c r="B571" s="237">
        <f t="shared" si="134"/>
        <v>2</v>
      </c>
      <c r="C571" s="240">
        <f t="shared" si="140"/>
        <v>8515907.5647257529</v>
      </c>
      <c r="D571" s="240">
        <f t="shared" si="140"/>
        <v>5938255.6496947752</v>
      </c>
      <c r="E571" s="240">
        <f t="shared" si="141"/>
        <v>291716.45440762513</v>
      </c>
      <c r="F571" s="240">
        <f t="shared" si="141"/>
        <v>57332.560497675266</v>
      </c>
      <c r="G571" s="240">
        <f t="shared" si="143"/>
        <v>1612.5836710023998</v>
      </c>
      <c r="H571" s="240">
        <f t="shared" si="143"/>
        <v>7054.2501080945349</v>
      </c>
      <c r="I571" s="240">
        <f t="shared" si="142"/>
        <v>565448.40999156178</v>
      </c>
      <c r="J571" s="240">
        <f t="shared" si="131"/>
        <v>15377327.473096486</v>
      </c>
      <c r="K571" s="221">
        <f t="shared" si="132"/>
        <v>14454163.214420527</v>
      </c>
      <c r="L571" s="221">
        <v>13020179.475193836</v>
      </c>
      <c r="M571" s="225">
        <f t="shared" si="129"/>
        <v>2357147.9979026504</v>
      </c>
      <c r="N571" s="221">
        <v>13057055.50876788</v>
      </c>
      <c r="O571" s="23"/>
      <c r="P571" s="222">
        <f t="shared" si="145"/>
        <v>2054</v>
      </c>
      <c r="Q571" s="222">
        <f t="shared" si="144"/>
        <v>2</v>
      </c>
      <c r="R571" s="221">
        <f t="shared" si="139"/>
        <v>7127155.1223504795</v>
      </c>
      <c r="S571" s="221">
        <f t="shared" si="139"/>
        <v>4969860.0941673983</v>
      </c>
      <c r="T571" s="225">
        <f t="shared" si="125"/>
        <v>291716.45440762513</v>
      </c>
      <c r="U571" s="225">
        <f t="shared" si="125"/>
        <v>57332.560497675266</v>
      </c>
      <c r="V571" s="225">
        <f t="shared" si="125"/>
        <v>1612.5836710023998</v>
      </c>
      <c r="W571" s="225">
        <f t="shared" si="125"/>
        <v>7054.2501080945349</v>
      </c>
      <c r="X571" s="225">
        <f t="shared" si="125"/>
        <v>565448.40999156178</v>
      </c>
      <c r="Y571" s="225">
        <f t="shared" si="128"/>
        <v>13020179.475193836</v>
      </c>
      <c r="Z571" s="221"/>
      <c r="AA571" s="225">
        <f t="shared" si="130"/>
        <v>0</v>
      </c>
      <c r="AB571" s="221"/>
      <c r="AC571" s="223">
        <f t="shared" si="137"/>
        <v>0.58916641789610225</v>
      </c>
      <c r="AD571" s="223">
        <f t="shared" si="137"/>
        <v>0.41083358210389781</v>
      </c>
      <c r="AG571" s="23"/>
      <c r="AH571" s="17"/>
      <c r="AI571" s="17"/>
      <c r="AM571" s="16"/>
      <c r="AN571" s="235"/>
    </row>
    <row r="572" spans="1:40" x14ac:dyDescent="0.25">
      <c r="A572" s="236">
        <f t="shared" si="133"/>
        <v>2054</v>
      </c>
      <c r="B572" s="237">
        <f t="shared" si="134"/>
        <v>3</v>
      </c>
      <c r="C572" s="240">
        <f t="shared" si="140"/>
        <v>8370677.8817123147</v>
      </c>
      <c r="D572" s="240">
        <f t="shared" si="140"/>
        <v>6050484.9150343761</v>
      </c>
      <c r="E572" s="240">
        <f t="shared" si="141"/>
        <v>292067.90995997016</v>
      </c>
      <c r="F572" s="240">
        <f t="shared" si="141"/>
        <v>57376.661100610072</v>
      </c>
      <c r="G572" s="240">
        <f t="shared" si="143"/>
        <v>1817.3606933771703</v>
      </c>
      <c r="H572" s="240">
        <f t="shared" si="143"/>
        <v>6640.433259177219</v>
      </c>
      <c r="I572" s="240">
        <f t="shared" si="142"/>
        <v>546640.48950846936</v>
      </c>
      <c r="J572" s="240">
        <f t="shared" si="131"/>
        <v>15325705.651268292</v>
      </c>
      <c r="K572" s="221">
        <f t="shared" si="132"/>
        <v>14421162.79674669</v>
      </c>
      <c r="L572" s="221">
        <v>12975331.378299821</v>
      </c>
      <c r="M572" s="225">
        <f t="shared" si="129"/>
        <v>2350374.2729684711</v>
      </c>
      <c r="N572" s="221">
        <v>14259716.73645287</v>
      </c>
      <c r="O572" s="23"/>
      <c r="P572" s="222">
        <f t="shared" si="145"/>
        <v>2054</v>
      </c>
      <c r="Q572" s="222">
        <f t="shared" si="144"/>
        <v>3</v>
      </c>
      <c r="R572" s="221">
        <f t="shared" si="139"/>
        <v>7006417.1617014976</v>
      </c>
      <c r="S572" s="221">
        <f t="shared" si="139"/>
        <v>5064371.3620767221</v>
      </c>
      <c r="T572" s="225">
        <f t="shared" si="125"/>
        <v>292067.90995997016</v>
      </c>
      <c r="U572" s="225">
        <f t="shared" si="125"/>
        <v>57376.661100610072</v>
      </c>
      <c r="V572" s="225">
        <f t="shared" si="125"/>
        <v>1817.3606933771703</v>
      </c>
      <c r="W572" s="225">
        <f t="shared" si="125"/>
        <v>6640.433259177219</v>
      </c>
      <c r="X572" s="225">
        <f t="shared" si="125"/>
        <v>546640.48950846936</v>
      </c>
      <c r="Y572" s="225">
        <f t="shared" si="128"/>
        <v>12975331.378299821</v>
      </c>
      <c r="Z572" s="221"/>
      <c r="AA572" s="225">
        <f t="shared" si="130"/>
        <v>0</v>
      </c>
      <c r="AB572" s="221"/>
      <c r="AC572" s="223">
        <f t="shared" si="137"/>
        <v>0.58044403212760898</v>
      </c>
      <c r="AD572" s="223">
        <f t="shared" si="137"/>
        <v>0.41955596787239113</v>
      </c>
      <c r="AG572" s="23"/>
      <c r="AH572" s="17"/>
      <c r="AI572" s="17"/>
      <c r="AM572" s="16"/>
      <c r="AN572" s="235"/>
    </row>
    <row r="573" spans="1:40" x14ac:dyDescent="0.25">
      <c r="A573" s="236">
        <f t="shared" si="133"/>
        <v>2054</v>
      </c>
      <c r="B573" s="237">
        <f t="shared" si="134"/>
        <v>4</v>
      </c>
      <c r="C573" s="240">
        <f t="shared" si="140"/>
        <v>8625706.2806081139</v>
      </c>
      <c r="D573" s="240">
        <f t="shared" si="140"/>
        <v>6247322.6836531805</v>
      </c>
      <c r="E573" s="240">
        <f t="shared" si="141"/>
        <v>292646.51217352098</v>
      </c>
      <c r="F573" s="240">
        <f t="shared" si="141"/>
        <v>60092.65846332306</v>
      </c>
      <c r="G573" s="240">
        <f t="shared" si="143"/>
        <v>1807.2610289998313</v>
      </c>
      <c r="H573" s="240">
        <f t="shared" si="143"/>
        <v>7712.3663582310146</v>
      </c>
      <c r="I573" s="240">
        <f t="shared" si="142"/>
        <v>645110.66079735581</v>
      </c>
      <c r="J573" s="240">
        <f t="shared" si="131"/>
        <v>15880398.423082724</v>
      </c>
      <c r="K573" s="221">
        <f t="shared" si="132"/>
        <v>14873028.964261293</v>
      </c>
      <c r="L573" s="221">
        <v>13258479.810605068</v>
      </c>
      <c r="M573" s="225">
        <f t="shared" si="129"/>
        <v>2621918.6124776565</v>
      </c>
      <c r="N573" s="221">
        <v>14663992.887526441</v>
      </c>
      <c r="O573" s="23"/>
      <c r="P573" s="222">
        <f t="shared" si="145"/>
        <v>2054</v>
      </c>
      <c r="Q573" s="222">
        <f t="shared" si="144"/>
        <v>4</v>
      </c>
      <c r="R573" s="221">
        <f t="shared" si="139"/>
        <v>7105108.1632215315</v>
      </c>
      <c r="S573" s="221">
        <f t="shared" si="139"/>
        <v>5146002.1885621063</v>
      </c>
      <c r="T573" s="225">
        <f t="shared" si="125"/>
        <v>292646.51217352098</v>
      </c>
      <c r="U573" s="225">
        <f t="shared" si="125"/>
        <v>60092.65846332306</v>
      </c>
      <c r="V573" s="225">
        <f t="shared" si="125"/>
        <v>1807.2610289998313</v>
      </c>
      <c r="W573" s="225">
        <f t="shared" si="125"/>
        <v>7712.3663582310146</v>
      </c>
      <c r="X573" s="225">
        <f t="shared" si="125"/>
        <v>645110.66079735581</v>
      </c>
      <c r="Y573" s="225">
        <f t="shared" si="128"/>
        <v>13258479.810605068</v>
      </c>
      <c r="Z573" s="221"/>
      <c r="AA573" s="225">
        <f t="shared" si="130"/>
        <v>0</v>
      </c>
      <c r="AB573" s="221"/>
      <c r="AC573" s="223">
        <f t="shared" si="137"/>
        <v>0.57995626185728544</v>
      </c>
      <c r="AD573" s="223">
        <f t="shared" si="137"/>
        <v>0.42004373814271462</v>
      </c>
      <c r="AG573" s="23"/>
      <c r="AH573" s="17"/>
      <c r="AI573" s="17"/>
      <c r="AM573" s="16"/>
      <c r="AN573" s="235"/>
    </row>
    <row r="574" spans="1:40" x14ac:dyDescent="0.25">
      <c r="A574" s="236">
        <f t="shared" si="133"/>
        <v>2054</v>
      </c>
      <c r="B574" s="237">
        <f t="shared" si="134"/>
        <v>5</v>
      </c>
      <c r="C574" s="240">
        <f t="shared" si="140"/>
        <v>9443104.2475394402</v>
      </c>
      <c r="D574" s="240">
        <f t="shared" si="140"/>
        <v>6552701.7207764862</v>
      </c>
      <c r="E574" s="240">
        <f t="shared" si="141"/>
        <v>293794.38283318008</v>
      </c>
      <c r="F574" s="240">
        <f t="shared" si="141"/>
        <v>59697.711372159421</v>
      </c>
      <c r="G574" s="240">
        <f t="shared" si="143"/>
        <v>2045.5182553827269</v>
      </c>
      <c r="H574" s="240">
        <f t="shared" si="143"/>
        <v>7829.8503247320768</v>
      </c>
      <c r="I574" s="240">
        <f t="shared" si="142"/>
        <v>701446.39724233618</v>
      </c>
      <c r="J574" s="240">
        <f t="shared" si="131"/>
        <v>17060619.828343716</v>
      </c>
      <c r="K574" s="221">
        <f t="shared" si="132"/>
        <v>15995805.968315925</v>
      </c>
      <c r="L574" s="221">
        <v>14862050.465797655</v>
      </c>
      <c r="M574" s="225">
        <f t="shared" si="129"/>
        <v>2198569.3625460602</v>
      </c>
      <c r="N574" s="221">
        <v>16528975.06710848</v>
      </c>
      <c r="O574" s="23"/>
      <c r="P574" s="222">
        <f t="shared" si="145"/>
        <v>2054</v>
      </c>
      <c r="Q574" s="222">
        <f t="shared" si="144"/>
        <v>5</v>
      </c>
      <c r="R574" s="221">
        <f t="shared" si="139"/>
        <v>8145181.5466081928</v>
      </c>
      <c r="S574" s="221">
        <f t="shared" si="139"/>
        <v>5652055.0591616733</v>
      </c>
      <c r="T574" s="225">
        <f t="shared" si="125"/>
        <v>293794.38283318008</v>
      </c>
      <c r="U574" s="225">
        <f t="shared" si="125"/>
        <v>59697.711372159421</v>
      </c>
      <c r="V574" s="225">
        <f t="shared" si="125"/>
        <v>2045.5182553827269</v>
      </c>
      <c r="W574" s="225">
        <f t="shared" si="125"/>
        <v>7829.8503247320768</v>
      </c>
      <c r="X574" s="225">
        <f t="shared" si="125"/>
        <v>701446.39724233618</v>
      </c>
      <c r="Y574" s="225">
        <f t="shared" si="128"/>
        <v>14862050.465797655</v>
      </c>
      <c r="Z574" s="221"/>
      <c r="AA574" s="225">
        <f t="shared" si="130"/>
        <v>0</v>
      </c>
      <c r="AB574" s="221"/>
      <c r="AC574" s="223">
        <f t="shared" si="137"/>
        <v>0.59034876180944518</v>
      </c>
      <c r="AD574" s="223">
        <f t="shared" si="137"/>
        <v>0.40965123819055488</v>
      </c>
      <c r="AG574" s="23"/>
      <c r="AH574" s="17"/>
      <c r="AI574" s="17"/>
      <c r="AM574" s="16"/>
      <c r="AN574" s="235"/>
    </row>
    <row r="575" spans="1:40" x14ac:dyDescent="0.25">
      <c r="A575" s="236">
        <f t="shared" si="133"/>
        <v>2054</v>
      </c>
      <c r="B575" s="237">
        <f t="shared" si="134"/>
        <v>6</v>
      </c>
      <c r="C575" s="240">
        <f t="shared" ref="C575:D590" si="146">C563/C551*C563</f>
        <v>10557636.502222143</v>
      </c>
      <c r="D575" s="240">
        <f t="shared" si="146"/>
        <v>6886999.9609817173</v>
      </c>
      <c r="E575" s="240">
        <f t="shared" ref="E575:F590" si="147">+E563</f>
        <v>294683.00976876036</v>
      </c>
      <c r="F575" s="240">
        <f t="shared" si="147"/>
        <v>55636.036030976764</v>
      </c>
      <c r="G575" s="240">
        <f t="shared" si="143"/>
        <v>1920.801886758778</v>
      </c>
      <c r="H575" s="240">
        <f t="shared" si="143"/>
        <v>7716.2167201906632</v>
      </c>
      <c r="I575" s="240">
        <f t="shared" si="142"/>
        <v>722616.68773293728</v>
      </c>
      <c r="J575" s="240">
        <f t="shared" si="131"/>
        <v>18527209.21534349</v>
      </c>
      <c r="K575" s="221">
        <f t="shared" si="132"/>
        <v>17444636.463203862</v>
      </c>
      <c r="L575" s="221">
        <v>16129871.125223322</v>
      </c>
      <c r="M575" s="225">
        <f t="shared" si="129"/>
        <v>2397338.0901201684</v>
      </c>
      <c r="N575" s="221">
        <v>17240698.148853414</v>
      </c>
      <c r="O575" s="23"/>
      <c r="P575" s="222">
        <f t="shared" si="145"/>
        <v>2054</v>
      </c>
      <c r="Q575" s="222">
        <f t="shared" si="144"/>
        <v>6</v>
      </c>
      <c r="R575" s="221">
        <f t="shared" si="139"/>
        <v>9106747.9049270768</v>
      </c>
      <c r="S575" s="221">
        <f t="shared" si="139"/>
        <v>5940550.4681566153</v>
      </c>
      <c r="T575" s="225">
        <f t="shared" si="125"/>
        <v>294683.00976876036</v>
      </c>
      <c r="U575" s="225">
        <f t="shared" si="125"/>
        <v>55636.036030976764</v>
      </c>
      <c r="V575" s="225">
        <f t="shared" si="125"/>
        <v>1920.801886758778</v>
      </c>
      <c r="W575" s="225">
        <f t="shared" si="125"/>
        <v>7716.2167201906632</v>
      </c>
      <c r="X575" s="225">
        <f t="shared" si="125"/>
        <v>722616.68773293728</v>
      </c>
      <c r="Y575" s="225">
        <f t="shared" si="128"/>
        <v>16129871.125223314</v>
      </c>
      <c r="Z575" s="221"/>
      <c r="AA575" s="225">
        <f t="shared" si="130"/>
        <v>0</v>
      </c>
      <c r="AB575" s="221"/>
      <c r="AC575" s="223">
        <f t="shared" si="137"/>
        <v>0.60520816954205181</v>
      </c>
      <c r="AD575" s="223">
        <f t="shared" si="137"/>
        <v>0.39479183045794802</v>
      </c>
      <c r="AG575" s="23"/>
      <c r="AH575" s="17"/>
      <c r="AI575" s="17"/>
      <c r="AM575" s="16"/>
      <c r="AN575" s="235"/>
    </row>
    <row r="576" spans="1:40" x14ac:dyDescent="0.25">
      <c r="A576" s="236">
        <f t="shared" si="133"/>
        <v>2054</v>
      </c>
      <c r="B576" s="237">
        <f t="shared" si="134"/>
        <v>7</v>
      </c>
      <c r="C576" s="240">
        <f t="shared" si="146"/>
        <v>11389199.366872681</v>
      </c>
      <c r="D576" s="240">
        <f t="shared" si="146"/>
        <v>7131930.4362068549</v>
      </c>
      <c r="E576" s="240">
        <f t="shared" si="147"/>
        <v>295326.55469058233</v>
      </c>
      <c r="F576" s="240">
        <f t="shared" si="147"/>
        <v>57761.832590244725</v>
      </c>
      <c r="G576" s="240">
        <f t="shared" si="143"/>
        <v>1833.4070086721622</v>
      </c>
      <c r="H576" s="240">
        <f t="shared" si="143"/>
        <v>8106.566318519026</v>
      </c>
      <c r="I576" s="240">
        <f t="shared" si="142"/>
        <v>752505.95830936753</v>
      </c>
      <c r="J576" s="240">
        <f t="shared" si="131"/>
        <v>19636664.121996924</v>
      </c>
      <c r="K576" s="221">
        <f t="shared" si="132"/>
        <v>18521129.803079538</v>
      </c>
      <c r="L576" s="221">
        <v>17029136.403008901</v>
      </c>
      <c r="M576" s="225">
        <f t="shared" si="129"/>
        <v>2607527.7189880237</v>
      </c>
      <c r="N576" s="221">
        <v>18270206.661005083</v>
      </c>
      <c r="O576" s="23"/>
      <c r="P576" s="222">
        <f t="shared" si="145"/>
        <v>2054</v>
      </c>
      <c r="Q576" s="222">
        <f t="shared" si="144"/>
        <v>7</v>
      </c>
      <c r="R576" s="221">
        <f t="shared" si="139"/>
        <v>9785752.2034462094</v>
      </c>
      <c r="S576" s="221">
        <f t="shared" si="139"/>
        <v>6127849.8806453031</v>
      </c>
      <c r="T576" s="225">
        <f t="shared" si="125"/>
        <v>295326.55469058233</v>
      </c>
      <c r="U576" s="225">
        <f t="shared" si="125"/>
        <v>57761.832590244725</v>
      </c>
      <c r="V576" s="225">
        <f t="shared" si="125"/>
        <v>1833.4070086721622</v>
      </c>
      <c r="W576" s="225">
        <f t="shared" si="125"/>
        <v>8106.566318519026</v>
      </c>
      <c r="X576" s="225">
        <f t="shared" si="125"/>
        <v>752505.95830936753</v>
      </c>
      <c r="Y576" s="225">
        <f t="shared" si="128"/>
        <v>17029136.403008901</v>
      </c>
      <c r="Z576" s="221"/>
      <c r="AA576" s="225">
        <f t="shared" si="130"/>
        <v>0</v>
      </c>
      <c r="AB576" s="221"/>
      <c r="AC576" s="223">
        <f t="shared" si="137"/>
        <v>0.61493005491376562</v>
      </c>
      <c r="AD576" s="223">
        <f t="shared" si="137"/>
        <v>0.38506994508623427</v>
      </c>
      <c r="AG576" s="23"/>
      <c r="AH576" s="17"/>
      <c r="AI576" s="17"/>
      <c r="AM576" s="16"/>
      <c r="AN576" s="235"/>
    </row>
    <row r="577" spans="1:40" x14ac:dyDescent="0.25">
      <c r="A577" s="236">
        <f t="shared" si="133"/>
        <v>2054</v>
      </c>
      <c r="B577" s="237">
        <f t="shared" si="134"/>
        <v>8</v>
      </c>
      <c r="C577" s="240">
        <f t="shared" si="146"/>
        <v>11783236.861236598</v>
      </c>
      <c r="D577" s="240">
        <f t="shared" si="146"/>
        <v>7244901.8790167915</v>
      </c>
      <c r="E577" s="240">
        <f t="shared" si="147"/>
        <v>295399.59941578005</v>
      </c>
      <c r="F577" s="240">
        <f t="shared" si="147"/>
        <v>67419.189197432977</v>
      </c>
      <c r="G577" s="240">
        <f t="shared" si="143"/>
        <v>1817.7775552372284</v>
      </c>
      <c r="H577" s="240">
        <f t="shared" si="143"/>
        <v>8149.9069516088875</v>
      </c>
      <c r="I577" s="240">
        <f t="shared" si="142"/>
        <v>726616.61383636936</v>
      </c>
      <c r="J577" s="240">
        <f t="shared" si="131"/>
        <v>20127541.827209819</v>
      </c>
      <c r="K577" s="221">
        <f t="shared" si="132"/>
        <v>19028138.740253389</v>
      </c>
      <c r="L577" s="221">
        <v>17231748.516948309</v>
      </c>
      <c r="M577" s="225">
        <f t="shared" si="129"/>
        <v>2895793.3102615103</v>
      </c>
      <c r="N577" s="221">
        <v>18582128.207581408</v>
      </c>
      <c r="O577" s="23"/>
      <c r="P577" s="222">
        <f t="shared" si="145"/>
        <v>2054</v>
      </c>
      <c r="Q577" s="222">
        <f t="shared" si="144"/>
        <v>8</v>
      </c>
      <c r="R577" s="221">
        <f t="shared" si="139"/>
        <v>9990007.4265671838</v>
      </c>
      <c r="S577" s="221">
        <f t="shared" si="139"/>
        <v>6142338.0034246957</v>
      </c>
      <c r="T577" s="225">
        <f t="shared" si="125"/>
        <v>295399.59941578005</v>
      </c>
      <c r="U577" s="225">
        <f t="shared" si="125"/>
        <v>67419.189197432977</v>
      </c>
      <c r="V577" s="225">
        <f t="shared" si="125"/>
        <v>1817.7775552372284</v>
      </c>
      <c r="W577" s="225">
        <f t="shared" si="125"/>
        <v>8149.9069516088875</v>
      </c>
      <c r="X577" s="225">
        <f t="shared" si="125"/>
        <v>726616.61383636936</v>
      </c>
      <c r="Y577" s="225">
        <f t="shared" si="128"/>
        <v>17231748.516948305</v>
      </c>
      <c r="Z577" s="221"/>
      <c r="AA577" s="225">
        <f t="shared" si="130"/>
        <v>0</v>
      </c>
      <c r="AB577" s="221"/>
      <c r="AC577" s="223">
        <f t="shared" si="137"/>
        <v>0.61925325551203581</v>
      </c>
      <c r="AD577" s="223">
        <f t="shared" si="137"/>
        <v>0.38074674448796425</v>
      </c>
      <c r="AG577" s="23"/>
      <c r="AH577" s="17"/>
      <c r="AI577" s="17"/>
      <c r="AM577" s="16"/>
      <c r="AN577" s="235"/>
    </row>
    <row r="578" spans="1:40" x14ac:dyDescent="0.25">
      <c r="A578" s="236">
        <f t="shared" si="133"/>
        <v>2054</v>
      </c>
      <c r="B578" s="237">
        <f t="shared" si="134"/>
        <v>9</v>
      </c>
      <c r="C578" s="240">
        <f t="shared" si="146"/>
        <v>11460431.760810455</v>
      </c>
      <c r="D578" s="240">
        <f t="shared" si="146"/>
        <v>7144674.3264449229</v>
      </c>
      <c r="E578" s="240">
        <f t="shared" si="147"/>
        <v>294699.46010020474</v>
      </c>
      <c r="F578" s="240">
        <f t="shared" si="147"/>
        <v>59016.296770121138</v>
      </c>
      <c r="G578" s="240">
        <f t="shared" si="143"/>
        <v>1956.7143916159712</v>
      </c>
      <c r="H578" s="240">
        <f t="shared" si="143"/>
        <v>8087.4723742108763</v>
      </c>
      <c r="I578" s="240">
        <f t="shared" si="142"/>
        <v>768644.33481879171</v>
      </c>
      <c r="J578" s="240">
        <f t="shared" si="131"/>
        <v>19737510.365710322</v>
      </c>
      <c r="K578" s="221">
        <f t="shared" si="132"/>
        <v>18605106.087255377</v>
      </c>
      <c r="L578" s="221">
        <v>16886234.474648152</v>
      </c>
      <c r="M578" s="225">
        <f t="shared" si="129"/>
        <v>2851275.8910621703</v>
      </c>
      <c r="N578" s="221">
        <v>17185145.126677424</v>
      </c>
      <c r="O578" s="23"/>
      <c r="P578" s="222">
        <f t="shared" si="145"/>
        <v>2054</v>
      </c>
      <c r="Q578" s="222">
        <f t="shared" si="144"/>
        <v>9</v>
      </c>
      <c r="R578" s="221">
        <f t="shared" si="139"/>
        <v>9704093.8701522611</v>
      </c>
      <c r="S578" s="221">
        <f t="shared" si="139"/>
        <v>6049736.3260409459</v>
      </c>
      <c r="T578" s="225">
        <f t="shared" si="125"/>
        <v>294699.46010020474</v>
      </c>
      <c r="U578" s="225">
        <f t="shared" si="125"/>
        <v>59016.296770121138</v>
      </c>
      <c r="V578" s="225">
        <f t="shared" si="125"/>
        <v>1956.7143916159712</v>
      </c>
      <c r="W578" s="225">
        <f t="shared" si="125"/>
        <v>8087.4723742108763</v>
      </c>
      <c r="X578" s="225">
        <f t="shared" si="125"/>
        <v>768644.33481879171</v>
      </c>
      <c r="Y578" s="225">
        <f t="shared" si="128"/>
        <v>16886234.474648152</v>
      </c>
      <c r="Z578" s="221"/>
      <c r="AA578" s="225">
        <f t="shared" si="130"/>
        <v>0</v>
      </c>
      <c r="AB578" s="221"/>
      <c r="AC578" s="223">
        <f t="shared" si="137"/>
        <v>0.61598314500667795</v>
      </c>
      <c r="AD578" s="223">
        <f t="shared" si="137"/>
        <v>0.38401685499332211</v>
      </c>
      <c r="AG578" s="23"/>
      <c r="AH578" s="17"/>
      <c r="AI578" s="17"/>
      <c r="AM578" s="16"/>
      <c r="AN578" s="235"/>
    </row>
    <row r="579" spans="1:40" x14ac:dyDescent="0.25">
      <c r="A579" s="236">
        <f t="shared" si="133"/>
        <v>2054</v>
      </c>
      <c r="B579" s="237">
        <f t="shared" si="134"/>
        <v>10</v>
      </c>
      <c r="C579" s="240">
        <f t="shared" si="146"/>
        <v>10533035.079413585</v>
      </c>
      <c r="D579" s="240">
        <f t="shared" si="146"/>
        <v>6867430.7859157696</v>
      </c>
      <c r="E579" s="240">
        <f t="shared" si="147"/>
        <v>293638.48081326066</v>
      </c>
      <c r="F579" s="240">
        <f t="shared" si="147"/>
        <v>54861.131775257832</v>
      </c>
      <c r="G579" s="240">
        <f t="shared" si="143"/>
        <v>1865.8305550999751</v>
      </c>
      <c r="H579" s="240">
        <f t="shared" si="143"/>
        <v>8009.1148852841361</v>
      </c>
      <c r="I579" s="240">
        <f t="shared" si="142"/>
        <v>740757.53640088555</v>
      </c>
      <c r="J579" s="240">
        <f t="shared" si="131"/>
        <v>18499597.959759142</v>
      </c>
      <c r="K579" s="221">
        <f t="shared" si="132"/>
        <v>17400465.865329355</v>
      </c>
      <c r="L579" s="221">
        <v>15660179.856495067</v>
      </c>
      <c r="M579" s="225">
        <f t="shared" si="129"/>
        <v>2839418.1032640748</v>
      </c>
      <c r="N579" s="221">
        <v>16175327.751928262</v>
      </c>
      <c r="O579" s="23"/>
      <c r="P579" s="222">
        <f t="shared" si="145"/>
        <v>2054</v>
      </c>
      <c r="Q579" s="222">
        <f t="shared" si="144"/>
        <v>10</v>
      </c>
      <c r="R579" s="221">
        <f t="shared" si="139"/>
        <v>8814248.3113883715</v>
      </c>
      <c r="S579" s="221">
        <f t="shared" si="139"/>
        <v>5746799.4506769078</v>
      </c>
      <c r="T579" s="225">
        <f t="shared" si="125"/>
        <v>293638.48081326066</v>
      </c>
      <c r="U579" s="225">
        <f t="shared" si="125"/>
        <v>54861.131775257832</v>
      </c>
      <c r="V579" s="225">
        <f t="shared" si="125"/>
        <v>1865.8305550999751</v>
      </c>
      <c r="W579" s="225">
        <f t="shared" si="125"/>
        <v>8009.1148852841361</v>
      </c>
      <c r="X579" s="225">
        <f t="shared" si="125"/>
        <v>740757.53640088555</v>
      </c>
      <c r="Y579" s="225">
        <f t="shared" si="128"/>
        <v>15660179.856495069</v>
      </c>
      <c r="Z579" s="221"/>
      <c r="AA579" s="225">
        <f t="shared" si="130"/>
        <v>0</v>
      </c>
      <c r="AB579" s="221"/>
      <c r="AC579" s="223">
        <f t="shared" si="137"/>
        <v>0.60533063660098829</v>
      </c>
      <c r="AD579" s="223">
        <f t="shared" si="137"/>
        <v>0.39466936339901171</v>
      </c>
      <c r="AG579" s="23"/>
      <c r="AH579" s="17"/>
      <c r="AI579" s="17"/>
      <c r="AM579" s="16"/>
      <c r="AN579" s="235"/>
    </row>
    <row r="580" spans="1:40" x14ac:dyDescent="0.25">
      <c r="A580" s="236">
        <f t="shared" si="133"/>
        <v>2054</v>
      </c>
      <c r="B580" s="237">
        <f t="shared" si="134"/>
        <v>11</v>
      </c>
      <c r="C580" s="240">
        <f t="shared" si="146"/>
        <v>9106301.6027008053</v>
      </c>
      <c r="D580" s="240">
        <f t="shared" si="146"/>
        <v>6449458.2830328457</v>
      </c>
      <c r="E580" s="240">
        <f t="shared" si="147"/>
        <v>292050.28844520735</v>
      </c>
      <c r="F580" s="240">
        <f t="shared" si="147"/>
        <v>54119.974668964016</v>
      </c>
      <c r="G580" s="240">
        <f t="shared" ref="G580:H595" si="148">(G568/G556)*G568</f>
        <v>1808.2225631514841</v>
      </c>
      <c r="H580" s="240">
        <f t="shared" si="148"/>
        <v>7267.2993721952362</v>
      </c>
      <c r="I580" s="240">
        <f t="shared" si="142"/>
        <v>678484.52091385308</v>
      </c>
      <c r="J580" s="240">
        <f t="shared" si="131"/>
        <v>16589490.191697022</v>
      </c>
      <c r="K580" s="221">
        <f t="shared" si="132"/>
        <v>15555759.885733651</v>
      </c>
      <c r="L580" s="221">
        <v>13820542.490730934</v>
      </c>
      <c r="M580" s="225">
        <f t="shared" si="129"/>
        <v>2768947.7009660881</v>
      </c>
      <c r="N580" s="221">
        <v>13686535.167347709</v>
      </c>
      <c r="O580" s="23"/>
      <c r="P580" s="222">
        <f t="shared" si="145"/>
        <v>2054</v>
      </c>
      <c r="Q580" s="222">
        <f t="shared" si="144"/>
        <v>11</v>
      </c>
      <c r="R580" s="221">
        <f t="shared" si="139"/>
        <v>7485366.7803378664</v>
      </c>
      <c r="S580" s="221">
        <f t="shared" si="139"/>
        <v>5301445.4044296965</v>
      </c>
      <c r="T580" s="225">
        <f t="shared" si="125"/>
        <v>292050.28844520735</v>
      </c>
      <c r="U580" s="225">
        <f t="shared" si="125"/>
        <v>54119.974668964016</v>
      </c>
      <c r="V580" s="225">
        <f t="shared" ref="V580:X643" si="149">+G580</f>
        <v>1808.2225631514841</v>
      </c>
      <c r="W580" s="225">
        <f t="shared" si="149"/>
        <v>7267.2993721952362</v>
      </c>
      <c r="X580" s="225">
        <f t="shared" si="149"/>
        <v>678484.52091385308</v>
      </c>
      <c r="Y580" s="225">
        <f t="shared" si="128"/>
        <v>13820542.490730934</v>
      </c>
      <c r="Z580" s="221"/>
      <c r="AA580" s="225">
        <f t="shared" si="130"/>
        <v>0</v>
      </c>
      <c r="AB580" s="221"/>
      <c r="AC580" s="223">
        <f t="shared" si="137"/>
        <v>0.58539741353633834</v>
      </c>
      <c r="AD580" s="223">
        <f t="shared" si="137"/>
        <v>0.41460258646366166</v>
      </c>
      <c r="AG580" s="23"/>
      <c r="AH580" s="17"/>
      <c r="AI580" s="17"/>
      <c r="AM580" s="16"/>
      <c r="AN580" s="235"/>
    </row>
    <row r="581" spans="1:40" x14ac:dyDescent="0.25">
      <c r="A581" s="236">
        <f t="shared" si="133"/>
        <v>2054</v>
      </c>
      <c r="B581" s="237">
        <f t="shared" si="134"/>
        <v>12</v>
      </c>
      <c r="C581" s="240">
        <f t="shared" si="146"/>
        <v>8429314.9569972605</v>
      </c>
      <c r="D581" s="240">
        <f t="shared" si="146"/>
        <v>6188246.781852982</v>
      </c>
      <c r="E581" s="240">
        <f t="shared" si="147"/>
        <v>291744.81043751282</v>
      </c>
      <c r="F581" s="240">
        <f t="shared" si="147"/>
        <v>62789.048798308082</v>
      </c>
      <c r="G581" s="240">
        <f t="shared" si="148"/>
        <v>1723.8992576097671</v>
      </c>
      <c r="H581" s="240">
        <f t="shared" si="148"/>
        <v>6923.5833085149479</v>
      </c>
      <c r="I581" s="240">
        <f t="shared" si="142"/>
        <v>608559.11022425524</v>
      </c>
      <c r="J581" s="240">
        <f t="shared" si="131"/>
        <v>15589302.190876443</v>
      </c>
      <c r="K581" s="221">
        <f t="shared" si="132"/>
        <v>14617561.738850243</v>
      </c>
      <c r="L581" s="221">
        <v>13677212.218207061</v>
      </c>
      <c r="M581" s="225">
        <f t="shared" si="129"/>
        <v>1912089.9726693816</v>
      </c>
      <c r="N581" s="221">
        <v>14064932.02207699</v>
      </c>
      <c r="O581" s="23"/>
      <c r="P581" s="222">
        <f t="shared" si="145"/>
        <v>2054</v>
      </c>
      <c r="Q581" s="222">
        <f t="shared" si="144"/>
        <v>12</v>
      </c>
      <c r="R581" s="221">
        <f t="shared" si="139"/>
        <v>7326695.4576788843</v>
      </c>
      <c r="S581" s="221">
        <f t="shared" si="139"/>
        <v>5378776.3085019765</v>
      </c>
      <c r="T581" s="225">
        <f t="shared" ref="T581:X644" si="150">+E581</f>
        <v>291744.81043751282</v>
      </c>
      <c r="U581" s="225">
        <f t="shared" si="150"/>
        <v>62789.048798308082</v>
      </c>
      <c r="V581" s="225">
        <f t="shared" si="149"/>
        <v>1723.8992576097671</v>
      </c>
      <c r="W581" s="225">
        <f t="shared" si="149"/>
        <v>6923.5833085149479</v>
      </c>
      <c r="X581" s="225">
        <f t="shared" si="149"/>
        <v>608559.11022425524</v>
      </c>
      <c r="Y581" s="225">
        <f t="shared" si="128"/>
        <v>13677212.218207061</v>
      </c>
      <c r="Z581" s="221"/>
      <c r="AA581" s="225">
        <f t="shared" si="130"/>
        <v>0</v>
      </c>
      <c r="AB581" s="221"/>
      <c r="AC581" s="223">
        <f t="shared" si="137"/>
        <v>0.5766567029160552</v>
      </c>
      <c r="AD581" s="223">
        <f t="shared" si="137"/>
        <v>0.42334329708394469</v>
      </c>
      <c r="AG581" s="23"/>
      <c r="AH581" s="17"/>
      <c r="AI581" s="17"/>
      <c r="AM581" s="16"/>
      <c r="AN581" s="235"/>
    </row>
    <row r="582" spans="1:40" x14ac:dyDescent="0.25">
      <c r="A582" s="236">
        <f t="shared" si="133"/>
        <v>2055</v>
      </c>
      <c r="B582" s="237">
        <f t="shared" si="134"/>
        <v>1</v>
      </c>
      <c r="C582" s="240">
        <f t="shared" si="146"/>
        <v>8734410.0579611231</v>
      </c>
      <c r="D582" s="240">
        <f t="shared" si="146"/>
        <v>6017094.3595666243</v>
      </c>
      <c r="E582" s="240">
        <f t="shared" si="147"/>
        <v>292452.13329785923</v>
      </c>
      <c r="F582" s="240">
        <f t="shared" si="147"/>
        <v>62039.219081192728</v>
      </c>
      <c r="G582" s="240">
        <f t="shared" si="148"/>
        <v>1558.0323532200291</v>
      </c>
      <c r="H582" s="240">
        <f t="shared" si="148"/>
        <v>7733.1333917111133</v>
      </c>
      <c r="I582" s="240">
        <f t="shared" si="142"/>
        <v>569826.84732229239</v>
      </c>
      <c r="J582" s="240">
        <f t="shared" si="131"/>
        <v>15685113.782974023</v>
      </c>
      <c r="K582" s="221">
        <f t="shared" si="132"/>
        <v>14751504.417527746</v>
      </c>
      <c r="L582" s="221">
        <v>14414975.09434922</v>
      </c>
      <c r="M582" s="225">
        <f t="shared" si="129"/>
        <v>1270138.688624803</v>
      </c>
      <c r="N582" s="221">
        <v>14208333.909014164</v>
      </c>
      <c r="O582" s="23"/>
      <c r="P582" s="222">
        <f t="shared" si="145"/>
        <v>2055</v>
      </c>
      <c r="Q582" s="222">
        <f t="shared" si="144"/>
        <v>1</v>
      </c>
      <c r="R582" s="221">
        <f t="shared" si="139"/>
        <v>7982357.1267530872</v>
      </c>
      <c r="S582" s="221">
        <f t="shared" si="139"/>
        <v>5499008.6021498572</v>
      </c>
      <c r="T582" s="225">
        <f t="shared" si="150"/>
        <v>292452.13329785923</v>
      </c>
      <c r="U582" s="225">
        <f t="shared" si="150"/>
        <v>62039.219081192728</v>
      </c>
      <c r="V582" s="225">
        <f t="shared" si="149"/>
        <v>1558.0323532200291</v>
      </c>
      <c r="W582" s="225">
        <f t="shared" si="149"/>
        <v>7733.1333917111133</v>
      </c>
      <c r="X582" s="225">
        <f t="shared" si="149"/>
        <v>569826.84732229239</v>
      </c>
      <c r="Y582" s="225">
        <f t="shared" si="128"/>
        <v>14414975.09434922</v>
      </c>
      <c r="Z582" s="221"/>
      <c r="AA582" s="225">
        <f t="shared" si="130"/>
        <v>0</v>
      </c>
      <c r="AB582" s="221"/>
      <c r="AC582" s="223">
        <f t="shared" si="137"/>
        <v>0.59210300256446335</v>
      </c>
      <c r="AD582" s="223">
        <f t="shared" si="137"/>
        <v>0.40789699743553676</v>
      </c>
      <c r="AG582" s="23"/>
      <c r="AH582" s="17"/>
      <c r="AI582" s="17"/>
      <c r="AM582" s="16"/>
      <c r="AN582" s="235"/>
    </row>
    <row r="583" spans="1:40" x14ac:dyDescent="0.25">
      <c r="A583" s="236">
        <f t="shared" si="133"/>
        <v>2055</v>
      </c>
      <c r="B583" s="237">
        <f t="shared" si="134"/>
        <v>2</v>
      </c>
      <c r="C583" s="240">
        <f t="shared" si="146"/>
        <v>8667459.4203010239</v>
      </c>
      <c r="D583" s="240">
        <f t="shared" si="146"/>
        <v>6020206.9661903325</v>
      </c>
      <c r="E583" s="240">
        <f t="shared" si="147"/>
        <v>291716.45440762513</v>
      </c>
      <c r="F583" s="240">
        <f t="shared" si="147"/>
        <v>57332.560497675266</v>
      </c>
      <c r="G583" s="240">
        <f t="shared" si="148"/>
        <v>1609.6125941345288</v>
      </c>
      <c r="H583" s="240">
        <f t="shared" si="148"/>
        <v>7054.250115636014</v>
      </c>
      <c r="I583" s="240">
        <f t="shared" si="142"/>
        <v>565448.40999156178</v>
      </c>
      <c r="J583" s="240">
        <f t="shared" si="131"/>
        <v>15610827.674097991</v>
      </c>
      <c r="K583" s="221">
        <f t="shared" si="132"/>
        <v>14687666.386491356</v>
      </c>
      <c r="L583" s="221">
        <v>13164894.672702197</v>
      </c>
      <c r="M583" s="225">
        <f t="shared" si="129"/>
        <v>2445933.0013957936</v>
      </c>
      <c r="N583" s="221">
        <v>13202161.904633986</v>
      </c>
      <c r="O583" s="23"/>
      <c r="P583" s="222">
        <f t="shared" si="145"/>
        <v>2055</v>
      </c>
      <c r="Q583" s="222">
        <f t="shared" si="144"/>
        <v>2</v>
      </c>
      <c r="R583" s="221">
        <f t="shared" si="139"/>
        <v>7224069.8118693288</v>
      </c>
      <c r="S583" s="221">
        <f t="shared" si="139"/>
        <v>5017663.5732262339</v>
      </c>
      <c r="T583" s="225">
        <f t="shared" si="150"/>
        <v>291716.45440762513</v>
      </c>
      <c r="U583" s="225">
        <f t="shared" si="150"/>
        <v>57332.560497675266</v>
      </c>
      <c r="V583" s="225">
        <f t="shared" si="149"/>
        <v>1609.6125941345288</v>
      </c>
      <c r="W583" s="225">
        <f t="shared" si="149"/>
        <v>7054.250115636014</v>
      </c>
      <c r="X583" s="225">
        <f t="shared" si="149"/>
        <v>565448.40999156178</v>
      </c>
      <c r="Y583" s="225">
        <f t="shared" si="128"/>
        <v>13164894.672702197</v>
      </c>
      <c r="Z583" s="221"/>
      <c r="AA583" s="225">
        <f t="shared" si="130"/>
        <v>0</v>
      </c>
      <c r="AB583" s="221"/>
      <c r="AC583" s="223">
        <f t="shared" si="137"/>
        <v>0.59011821158143407</v>
      </c>
      <c r="AD583" s="223">
        <f t="shared" si="137"/>
        <v>0.40988178841856593</v>
      </c>
      <c r="AG583" s="23"/>
      <c r="AH583" s="17"/>
      <c r="AI583" s="17"/>
      <c r="AM583" s="16"/>
      <c r="AN583" s="235"/>
    </row>
    <row r="584" spans="1:40" x14ac:dyDescent="0.25">
      <c r="A584" s="236">
        <f t="shared" si="133"/>
        <v>2055</v>
      </c>
      <c r="B584" s="237">
        <f t="shared" si="134"/>
        <v>3</v>
      </c>
      <c r="C584" s="240">
        <f t="shared" si="146"/>
        <v>8522956.6735184342</v>
      </c>
      <c r="D584" s="240">
        <f t="shared" si="146"/>
        <v>6135143.9859677143</v>
      </c>
      <c r="E584" s="240">
        <f t="shared" si="147"/>
        <v>292067.90995997016</v>
      </c>
      <c r="F584" s="240">
        <f t="shared" si="147"/>
        <v>57376.661100610072</v>
      </c>
      <c r="G584" s="240">
        <f t="shared" si="148"/>
        <v>1814.1750668416964</v>
      </c>
      <c r="H584" s="240">
        <f t="shared" si="148"/>
        <v>6640.4332540035366</v>
      </c>
      <c r="I584" s="240">
        <f t="shared" si="142"/>
        <v>546640.48950846936</v>
      </c>
      <c r="J584" s="240">
        <f t="shared" si="131"/>
        <v>15562640.328376042</v>
      </c>
      <c r="K584" s="221">
        <f t="shared" si="132"/>
        <v>14658100.659486149</v>
      </c>
      <c r="L584" s="221">
        <v>13119582.120113209</v>
      </c>
      <c r="M584" s="225">
        <f t="shared" si="129"/>
        <v>2443058.2082628328</v>
      </c>
      <c r="N584" s="221">
        <v>14418283.804988217</v>
      </c>
      <c r="O584" s="23"/>
      <c r="P584" s="222">
        <f t="shared" si="145"/>
        <v>2055</v>
      </c>
      <c r="Q584" s="222">
        <f t="shared" si="144"/>
        <v>3</v>
      </c>
      <c r="R584" s="221">
        <f t="shared" si="139"/>
        <v>7102439.8041358739</v>
      </c>
      <c r="S584" s="221">
        <f t="shared" si="139"/>
        <v>5112602.6470874418</v>
      </c>
      <c r="T584" s="225">
        <f t="shared" si="150"/>
        <v>292067.90995997016</v>
      </c>
      <c r="U584" s="225">
        <f t="shared" si="150"/>
        <v>57376.661100610072</v>
      </c>
      <c r="V584" s="225">
        <f t="shared" si="149"/>
        <v>1814.1750668416964</v>
      </c>
      <c r="W584" s="225">
        <f t="shared" si="149"/>
        <v>6640.4332540035366</v>
      </c>
      <c r="X584" s="225">
        <f t="shared" si="149"/>
        <v>546640.48950846936</v>
      </c>
      <c r="Y584" s="225">
        <f t="shared" si="128"/>
        <v>13119582.120113209</v>
      </c>
      <c r="Z584" s="221"/>
      <c r="AA584" s="225">
        <f t="shared" si="130"/>
        <v>0</v>
      </c>
      <c r="AB584" s="221"/>
      <c r="AC584" s="223">
        <f t="shared" si="137"/>
        <v>0.58145027596073373</v>
      </c>
      <c r="AD584" s="223">
        <f t="shared" si="137"/>
        <v>0.41854972403926627</v>
      </c>
      <c r="AG584" s="23"/>
      <c r="AH584" s="17"/>
      <c r="AI584" s="17"/>
      <c r="AM584" s="16"/>
      <c r="AN584" s="235"/>
    </row>
    <row r="585" spans="1:40" x14ac:dyDescent="0.25">
      <c r="A585" s="236">
        <f t="shared" si="133"/>
        <v>2055</v>
      </c>
      <c r="B585" s="237">
        <f t="shared" si="134"/>
        <v>4</v>
      </c>
      <c r="C585" s="240">
        <f t="shared" si="146"/>
        <v>8782257.3423583806</v>
      </c>
      <c r="D585" s="240">
        <f t="shared" si="146"/>
        <v>6334760.5625969451</v>
      </c>
      <c r="E585" s="240">
        <f t="shared" si="147"/>
        <v>292646.51217352098</v>
      </c>
      <c r="F585" s="240">
        <f t="shared" si="147"/>
        <v>60092.65846332306</v>
      </c>
      <c r="G585" s="240">
        <f t="shared" si="148"/>
        <v>1804.5102683100017</v>
      </c>
      <c r="H585" s="240">
        <f t="shared" si="148"/>
        <v>7712.3663367122481</v>
      </c>
      <c r="I585" s="240">
        <f t="shared" si="142"/>
        <v>645110.66079735581</v>
      </c>
      <c r="J585" s="240">
        <f t="shared" si="131"/>
        <v>16124384.612994548</v>
      </c>
      <c r="K585" s="221">
        <f t="shared" si="132"/>
        <v>15117017.904955326</v>
      </c>
      <c r="L585" s="221">
        <v>13405959.525963923</v>
      </c>
      <c r="M585" s="225">
        <f t="shared" si="129"/>
        <v>2718425.087030625</v>
      </c>
      <c r="N585" s="221">
        <v>14827145.155860286</v>
      </c>
      <c r="O585" s="23"/>
      <c r="P585" s="222">
        <f t="shared" si="145"/>
        <v>2055</v>
      </c>
      <c r="Q585" s="222">
        <f t="shared" si="144"/>
        <v>4</v>
      </c>
      <c r="R585" s="221">
        <f t="shared" si="139"/>
        <v>7202983.6502633207</v>
      </c>
      <c r="S585" s="221">
        <f t="shared" si="139"/>
        <v>5195609.16766138</v>
      </c>
      <c r="T585" s="225">
        <f t="shared" si="150"/>
        <v>292646.51217352098</v>
      </c>
      <c r="U585" s="225">
        <f t="shared" si="150"/>
        <v>60092.65846332306</v>
      </c>
      <c r="V585" s="225">
        <f t="shared" si="149"/>
        <v>1804.5102683100017</v>
      </c>
      <c r="W585" s="225">
        <f t="shared" si="149"/>
        <v>7712.3663367122481</v>
      </c>
      <c r="X585" s="225">
        <f t="shared" si="149"/>
        <v>645110.66079735581</v>
      </c>
      <c r="Y585" s="225">
        <f t="shared" si="128"/>
        <v>13405959.525963923</v>
      </c>
      <c r="Z585" s="221"/>
      <c r="AA585" s="225">
        <f t="shared" si="130"/>
        <v>0</v>
      </c>
      <c r="AB585" s="221"/>
      <c r="AC585" s="223">
        <f t="shared" si="137"/>
        <v>0.58095170605570134</v>
      </c>
      <c r="AD585" s="223">
        <f t="shared" si="137"/>
        <v>0.41904829394429866</v>
      </c>
      <c r="AG585" s="23"/>
      <c r="AH585" s="17"/>
      <c r="AI585" s="17"/>
      <c r="AM585" s="16"/>
      <c r="AN585" s="235"/>
    </row>
    <row r="586" spans="1:40" x14ac:dyDescent="0.25">
      <c r="A586" s="236">
        <f t="shared" si="133"/>
        <v>2055</v>
      </c>
      <c r="B586" s="237">
        <f t="shared" si="134"/>
        <v>5</v>
      </c>
      <c r="C586" s="240">
        <f t="shared" si="146"/>
        <v>9608389.5544374734</v>
      </c>
      <c r="D586" s="240">
        <f t="shared" si="146"/>
        <v>6642505.9853139939</v>
      </c>
      <c r="E586" s="240">
        <f t="shared" si="147"/>
        <v>293794.38283318008</v>
      </c>
      <c r="F586" s="240">
        <f t="shared" si="147"/>
        <v>59697.711372159421</v>
      </c>
      <c r="G586" s="240">
        <f t="shared" si="148"/>
        <v>2042.8820317298819</v>
      </c>
      <c r="H586" s="240">
        <f t="shared" si="148"/>
        <v>7829.8503473878036</v>
      </c>
      <c r="I586" s="240">
        <f t="shared" si="142"/>
        <v>701446.39724233618</v>
      </c>
      <c r="J586" s="240">
        <f t="shared" si="131"/>
        <v>17315706.763578262</v>
      </c>
      <c r="K586" s="221">
        <f t="shared" si="132"/>
        <v>16250895.539751466</v>
      </c>
      <c r="L586" s="221">
        <v>15027248.230932372</v>
      </c>
      <c r="M586" s="225">
        <f t="shared" si="129"/>
        <v>2288458.5326458905</v>
      </c>
      <c r="N586" s="221">
        <v>16712567.730252763</v>
      </c>
      <c r="O586" s="23"/>
      <c r="P586" s="222">
        <f t="shared" si="145"/>
        <v>2055</v>
      </c>
      <c r="Q586" s="222">
        <f t="shared" si="144"/>
        <v>5</v>
      </c>
      <c r="R586" s="221">
        <f t="shared" si="139"/>
        <v>8255331.748665967</v>
      </c>
      <c r="S586" s="221">
        <f t="shared" si="139"/>
        <v>5707105.2584396098</v>
      </c>
      <c r="T586" s="225">
        <f t="shared" si="150"/>
        <v>293794.38283318008</v>
      </c>
      <c r="U586" s="225">
        <f t="shared" si="150"/>
        <v>59697.711372159421</v>
      </c>
      <c r="V586" s="225">
        <f t="shared" si="149"/>
        <v>2042.8820317298819</v>
      </c>
      <c r="W586" s="225">
        <f t="shared" si="149"/>
        <v>7829.8503473878036</v>
      </c>
      <c r="X586" s="225">
        <f t="shared" si="149"/>
        <v>701446.39724233618</v>
      </c>
      <c r="Y586" s="225">
        <f t="shared" si="128"/>
        <v>15027248.230932372</v>
      </c>
      <c r="Z586" s="221"/>
      <c r="AA586" s="225">
        <f t="shared" si="130"/>
        <v>0</v>
      </c>
      <c r="AB586" s="221"/>
      <c r="AC586" s="223">
        <f t="shared" si="137"/>
        <v>0.59125292701157928</v>
      </c>
      <c r="AD586" s="223">
        <f t="shared" si="137"/>
        <v>0.40874707298842078</v>
      </c>
      <c r="AG586" s="23"/>
      <c r="AH586" s="17"/>
      <c r="AI586" s="17"/>
      <c r="AM586" s="16"/>
      <c r="AN586" s="235"/>
    </row>
    <row r="587" spans="1:40" x14ac:dyDescent="0.25">
      <c r="A587" s="236">
        <f t="shared" si="133"/>
        <v>2055</v>
      </c>
      <c r="B587" s="237">
        <f t="shared" si="134"/>
        <v>6</v>
      </c>
      <c r="C587" s="240">
        <f t="shared" si="146"/>
        <v>10733839.055750601</v>
      </c>
      <c r="D587" s="240">
        <f t="shared" si="146"/>
        <v>6978423.2039562231</v>
      </c>
      <c r="E587" s="240">
        <f t="shared" si="147"/>
        <v>294683.00976876036</v>
      </c>
      <c r="F587" s="240">
        <f t="shared" si="147"/>
        <v>55636.036030976764</v>
      </c>
      <c r="G587" s="240">
        <f t="shared" si="148"/>
        <v>1918.2872983997108</v>
      </c>
      <c r="H587" s="240">
        <f t="shared" si="148"/>
        <v>7716.2167239248956</v>
      </c>
      <c r="I587" s="240">
        <f t="shared" si="142"/>
        <v>722616.68773293728</v>
      </c>
      <c r="J587" s="240">
        <f t="shared" si="131"/>
        <v>18794832.49726183</v>
      </c>
      <c r="K587" s="221">
        <f t="shared" si="132"/>
        <v>17712262.259706825</v>
      </c>
      <c r="L587" s="221">
        <v>16308925.053305043</v>
      </c>
      <c r="M587" s="225">
        <f t="shared" si="129"/>
        <v>2485907.4439567868</v>
      </c>
      <c r="N587" s="221">
        <v>17431988.12813247</v>
      </c>
      <c r="O587" s="23"/>
      <c r="P587" s="222">
        <f t="shared" si="145"/>
        <v>2055</v>
      </c>
      <c r="Q587" s="222">
        <f t="shared" si="144"/>
        <v>6</v>
      </c>
      <c r="R587" s="221">
        <f t="shared" si="139"/>
        <v>9227349.9342776351</v>
      </c>
      <c r="S587" s="221">
        <f t="shared" si="139"/>
        <v>5999004.8814724023</v>
      </c>
      <c r="T587" s="225">
        <f t="shared" si="150"/>
        <v>294683.00976876036</v>
      </c>
      <c r="U587" s="225">
        <f t="shared" si="150"/>
        <v>55636.036030976764</v>
      </c>
      <c r="V587" s="225">
        <f t="shared" si="149"/>
        <v>1918.2872983997108</v>
      </c>
      <c r="W587" s="225">
        <f t="shared" si="149"/>
        <v>7716.2167239248956</v>
      </c>
      <c r="X587" s="225">
        <f t="shared" si="149"/>
        <v>722616.68773293728</v>
      </c>
      <c r="Y587" s="225">
        <f t="shared" si="128"/>
        <v>16308925.053305034</v>
      </c>
      <c r="Z587" s="221"/>
      <c r="AA587" s="225">
        <f t="shared" si="130"/>
        <v>0</v>
      </c>
      <c r="AB587" s="221"/>
      <c r="AC587" s="223">
        <f t="shared" si="137"/>
        <v>0.60601175041139377</v>
      </c>
      <c r="AD587" s="223">
        <f t="shared" si="137"/>
        <v>0.39398824958860623</v>
      </c>
      <c r="AG587" s="23"/>
      <c r="AH587" s="17"/>
      <c r="AI587" s="17"/>
      <c r="AM587" s="16"/>
      <c r="AN587" s="235"/>
    </row>
    <row r="588" spans="1:40" x14ac:dyDescent="0.25">
      <c r="A588" s="236">
        <f t="shared" si="133"/>
        <v>2055</v>
      </c>
      <c r="B588" s="237">
        <f t="shared" si="134"/>
        <v>7</v>
      </c>
      <c r="C588" s="240">
        <f t="shared" si="146"/>
        <v>11572923.299334344</v>
      </c>
      <c r="D588" s="240">
        <f t="shared" si="146"/>
        <v>7223949.2088217027</v>
      </c>
      <c r="E588" s="240">
        <f t="shared" si="147"/>
        <v>295326.55469058233</v>
      </c>
      <c r="F588" s="240">
        <f t="shared" si="147"/>
        <v>57761.832590244725</v>
      </c>
      <c r="G588" s="240">
        <f t="shared" si="148"/>
        <v>1831.2226462745828</v>
      </c>
      <c r="H588" s="240">
        <f t="shared" si="148"/>
        <v>8106.5663264300138</v>
      </c>
      <c r="I588" s="240">
        <f t="shared" si="142"/>
        <v>752505.95830936753</v>
      </c>
      <c r="J588" s="240">
        <f t="shared" si="131"/>
        <v>19912404.642718941</v>
      </c>
      <c r="K588" s="221">
        <f t="shared" si="132"/>
        <v>18796872.508156046</v>
      </c>
      <c r="L588" s="221">
        <v>17217890.887249444</v>
      </c>
      <c r="M588" s="225">
        <f t="shared" si="129"/>
        <v>2694513.7554694973</v>
      </c>
      <c r="N588" s="221">
        <v>18472550.260063466</v>
      </c>
      <c r="O588" s="23"/>
      <c r="P588" s="222">
        <f t="shared" si="145"/>
        <v>2055</v>
      </c>
      <c r="Q588" s="222">
        <f t="shared" si="144"/>
        <v>7</v>
      </c>
      <c r="R588" s="221">
        <f t="shared" si="139"/>
        <v>9913955.7765446231</v>
      </c>
      <c r="S588" s="221">
        <f t="shared" si="139"/>
        <v>6188402.9761419259</v>
      </c>
      <c r="T588" s="225">
        <f t="shared" si="150"/>
        <v>295326.55469058233</v>
      </c>
      <c r="U588" s="225">
        <f t="shared" si="150"/>
        <v>57761.832590244725</v>
      </c>
      <c r="V588" s="225">
        <f t="shared" si="149"/>
        <v>1831.2226462745828</v>
      </c>
      <c r="W588" s="225">
        <f t="shared" si="149"/>
        <v>8106.5663264300138</v>
      </c>
      <c r="X588" s="225">
        <f t="shared" si="149"/>
        <v>752505.95830936753</v>
      </c>
      <c r="Y588" s="225">
        <f t="shared" si="128"/>
        <v>17217890.887249447</v>
      </c>
      <c r="Z588" s="221"/>
      <c r="AA588" s="225">
        <f t="shared" si="130"/>
        <v>0</v>
      </c>
      <c r="AB588" s="221"/>
      <c r="AC588" s="223">
        <f t="shared" si="137"/>
        <v>0.61568344916489703</v>
      </c>
      <c r="AD588" s="223">
        <f t="shared" si="137"/>
        <v>0.38431655083510297</v>
      </c>
      <c r="AG588" s="23"/>
      <c r="AH588" s="17"/>
      <c r="AI588" s="17"/>
      <c r="AM588" s="16"/>
      <c r="AN588" s="235"/>
    </row>
    <row r="589" spans="1:40" x14ac:dyDescent="0.25">
      <c r="A589" s="236">
        <f t="shared" si="133"/>
        <v>2055</v>
      </c>
      <c r="B589" s="237">
        <f t="shared" si="134"/>
        <v>8</v>
      </c>
      <c r="C589" s="240">
        <f t="shared" si="146"/>
        <v>11969796.30116572</v>
      </c>
      <c r="D589" s="240">
        <f t="shared" si="146"/>
        <v>7336553.7360293278</v>
      </c>
      <c r="E589" s="240">
        <f t="shared" si="147"/>
        <v>295399.59941578005</v>
      </c>
      <c r="F589" s="240">
        <f t="shared" si="147"/>
        <v>67419.189197432977</v>
      </c>
      <c r="G589" s="240">
        <f t="shared" si="148"/>
        <v>1815.5789262846322</v>
      </c>
      <c r="H589" s="240">
        <f t="shared" si="148"/>
        <v>8149.9069446549456</v>
      </c>
      <c r="I589" s="240">
        <f t="shared" si="142"/>
        <v>726616.61383636936</v>
      </c>
      <c r="J589" s="240">
        <f t="shared" si="131"/>
        <v>20405750.92551557</v>
      </c>
      <c r="K589" s="221">
        <f t="shared" si="132"/>
        <v>19306350.037195049</v>
      </c>
      <c r="L589" s="221">
        <v>17422606.533344321</v>
      </c>
      <c r="M589" s="225">
        <f t="shared" si="129"/>
        <v>2983144.3921712488</v>
      </c>
      <c r="N589" s="221">
        <v>18787957.712002322</v>
      </c>
      <c r="O589" s="23"/>
      <c r="P589" s="222">
        <f t="shared" si="145"/>
        <v>2055</v>
      </c>
      <c r="Q589" s="222">
        <f t="shared" si="144"/>
        <v>8</v>
      </c>
      <c r="R589" s="221">
        <f t="shared" si="139"/>
        <v>10120268.52183605</v>
      </c>
      <c r="S589" s="221">
        <f t="shared" si="139"/>
        <v>6202937.1231877506</v>
      </c>
      <c r="T589" s="225">
        <f t="shared" si="150"/>
        <v>295399.59941578005</v>
      </c>
      <c r="U589" s="225">
        <f t="shared" si="150"/>
        <v>67419.189197432977</v>
      </c>
      <c r="V589" s="225">
        <f t="shared" si="149"/>
        <v>1815.5789262846322</v>
      </c>
      <c r="W589" s="225">
        <f t="shared" si="149"/>
        <v>8149.9069446549456</v>
      </c>
      <c r="X589" s="225">
        <f t="shared" si="149"/>
        <v>726616.61383636936</v>
      </c>
      <c r="Y589" s="225">
        <f t="shared" si="128"/>
        <v>17422606.533344321</v>
      </c>
      <c r="Z589" s="221"/>
      <c r="AA589" s="225">
        <f t="shared" si="130"/>
        <v>0</v>
      </c>
      <c r="AB589" s="221"/>
      <c r="AC589" s="223">
        <f t="shared" si="137"/>
        <v>0.61999271110826548</v>
      </c>
      <c r="AD589" s="223">
        <f t="shared" si="137"/>
        <v>0.38000728889173446</v>
      </c>
      <c r="AG589" s="23"/>
      <c r="AH589" s="17"/>
      <c r="AI589" s="17"/>
      <c r="AM589" s="16"/>
      <c r="AN589" s="235"/>
    </row>
    <row r="590" spans="1:40" x14ac:dyDescent="0.25">
      <c r="A590" s="236">
        <f t="shared" si="133"/>
        <v>2055</v>
      </c>
      <c r="B590" s="237">
        <f t="shared" si="134"/>
        <v>9</v>
      </c>
      <c r="C590" s="240">
        <f t="shared" si="146"/>
        <v>11642456.899110794</v>
      </c>
      <c r="D590" s="240">
        <f t="shared" si="146"/>
        <v>7234757.2739827298</v>
      </c>
      <c r="E590" s="240">
        <f t="shared" si="147"/>
        <v>294699.46010020474</v>
      </c>
      <c r="F590" s="240">
        <f t="shared" si="147"/>
        <v>59016.296770121138</v>
      </c>
      <c r="G590" s="240">
        <f t="shared" si="148"/>
        <v>1953.9420972763971</v>
      </c>
      <c r="H590" s="240">
        <f t="shared" si="148"/>
        <v>8087.4723699071628</v>
      </c>
      <c r="I590" s="240">
        <f t="shared" si="142"/>
        <v>768644.33481879171</v>
      </c>
      <c r="J590" s="240">
        <f t="shared" si="131"/>
        <v>20009615.679249823</v>
      </c>
      <c r="K590" s="221">
        <f t="shared" si="132"/>
        <v>18877214.173093524</v>
      </c>
      <c r="L590" s="221">
        <v>17073269.038328178</v>
      </c>
      <c r="M590" s="225">
        <f t="shared" si="129"/>
        <v>2936346.6409216449</v>
      </c>
      <c r="N590" s="221">
        <v>17375480.095375407</v>
      </c>
      <c r="O590" s="23"/>
      <c r="P590" s="222">
        <f t="shared" si="145"/>
        <v>2055</v>
      </c>
      <c r="Q590" s="222">
        <f t="shared" si="144"/>
        <v>9</v>
      </c>
      <c r="R590" s="221">
        <f t="shared" si="139"/>
        <v>9831475.210059125</v>
      </c>
      <c r="S590" s="221">
        <f t="shared" si="139"/>
        <v>6109392.322112754</v>
      </c>
      <c r="T590" s="225">
        <f t="shared" si="150"/>
        <v>294699.46010020474</v>
      </c>
      <c r="U590" s="225">
        <f t="shared" si="150"/>
        <v>59016.296770121138</v>
      </c>
      <c r="V590" s="225">
        <f t="shared" si="149"/>
        <v>1953.9420972763971</v>
      </c>
      <c r="W590" s="225">
        <f t="shared" si="149"/>
        <v>8087.4723699071628</v>
      </c>
      <c r="X590" s="225">
        <f t="shared" si="149"/>
        <v>768644.33481879171</v>
      </c>
      <c r="Y590" s="225">
        <f t="shared" si="128"/>
        <v>17073269.038328182</v>
      </c>
      <c r="Z590" s="221"/>
      <c r="AA590" s="225">
        <f t="shared" si="130"/>
        <v>0</v>
      </c>
      <c r="AB590" s="221"/>
      <c r="AC590" s="223">
        <f t="shared" si="137"/>
        <v>0.61674655976014037</v>
      </c>
      <c r="AD590" s="223">
        <f t="shared" si="137"/>
        <v>0.38325344023985963</v>
      </c>
      <c r="AG590" s="23"/>
      <c r="AH590" s="17"/>
      <c r="AI590" s="17"/>
      <c r="AM590" s="16"/>
      <c r="AN590" s="235"/>
    </row>
    <row r="591" spans="1:40" x14ac:dyDescent="0.25">
      <c r="A591" s="236">
        <f t="shared" si="133"/>
        <v>2055</v>
      </c>
      <c r="B591" s="237">
        <f t="shared" si="134"/>
        <v>10</v>
      </c>
      <c r="C591" s="240">
        <f t="shared" ref="C591:D606" si="151">C579/C567*C579</f>
        <v>10704829.870858759</v>
      </c>
      <c r="D591" s="240">
        <f t="shared" si="151"/>
        <v>6955362.8520089705</v>
      </c>
      <c r="E591" s="240">
        <f t="shared" ref="E591:F606" si="152">+E579</f>
        <v>293638.48081326066</v>
      </c>
      <c r="F591" s="240">
        <f t="shared" si="152"/>
        <v>54861.131775257832</v>
      </c>
      <c r="G591" s="240">
        <f t="shared" si="148"/>
        <v>1862.9856397547508</v>
      </c>
      <c r="H591" s="240">
        <f t="shared" si="148"/>
        <v>8009.1148844363388</v>
      </c>
      <c r="I591" s="240">
        <f t="shared" si="142"/>
        <v>740757.53640088555</v>
      </c>
      <c r="J591" s="240">
        <f t="shared" si="131"/>
        <v>18759321.97238132</v>
      </c>
      <c r="K591" s="221">
        <f t="shared" si="132"/>
        <v>17660192.722867727</v>
      </c>
      <c r="L591" s="221">
        <v>15833516.657693248</v>
      </c>
      <c r="M591" s="225">
        <f t="shared" si="129"/>
        <v>2925805.3146880716</v>
      </c>
      <c r="N591" s="221">
        <v>16354249.677636212</v>
      </c>
      <c r="O591" s="23"/>
      <c r="P591" s="222">
        <f t="shared" si="145"/>
        <v>2055</v>
      </c>
      <c r="Q591" s="222">
        <f t="shared" si="144"/>
        <v>10</v>
      </c>
      <c r="R591" s="221">
        <f t="shared" si="139"/>
        <v>8931335.7408408914</v>
      </c>
      <c r="S591" s="221">
        <f t="shared" si="139"/>
        <v>5803051.6673387662</v>
      </c>
      <c r="T591" s="225">
        <f t="shared" si="150"/>
        <v>293638.48081326066</v>
      </c>
      <c r="U591" s="225">
        <f t="shared" si="150"/>
        <v>54861.131775257832</v>
      </c>
      <c r="V591" s="225">
        <f t="shared" si="149"/>
        <v>1862.9856397547508</v>
      </c>
      <c r="W591" s="225">
        <f t="shared" si="149"/>
        <v>8009.1148844363388</v>
      </c>
      <c r="X591" s="225">
        <f t="shared" si="149"/>
        <v>740757.53640088555</v>
      </c>
      <c r="Y591" s="225">
        <f t="shared" si="128"/>
        <v>15833516.657693254</v>
      </c>
      <c r="Z591" s="221"/>
      <c r="AA591" s="225">
        <f t="shared" si="130"/>
        <v>0</v>
      </c>
      <c r="AB591" s="221"/>
      <c r="AC591" s="223">
        <f t="shared" si="137"/>
        <v>0.606155891888844</v>
      </c>
      <c r="AD591" s="223">
        <f t="shared" si="137"/>
        <v>0.39384410811115617</v>
      </c>
      <c r="AG591" s="23"/>
      <c r="AH591" s="17"/>
      <c r="AI591" s="17"/>
      <c r="AM591" s="16"/>
      <c r="AN591" s="235"/>
    </row>
    <row r="592" spans="1:40" x14ac:dyDescent="0.25">
      <c r="A592" s="236">
        <f t="shared" si="133"/>
        <v>2055</v>
      </c>
      <c r="B592" s="237">
        <f t="shared" si="134"/>
        <v>11</v>
      </c>
      <c r="C592" s="240">
        <f t="shared" si="151"/>
        <v>9263703.8086269088</v>
      </c>
      <c r="D592" s="240">
        <f t="shared" si="151"/>
        <v>6535020.7852945151</v>
      </c>
      <c r="E592" s="240">
        <f t="shared" si="152"/>
        <v>292050.28844520735</v>
      </c>
      <c r="F592" s="240">
        <f t="shared" si="152"/>
        <v>54119.974668964016</v>
      </c>
      <c r="G592" s="240">
        <f t="shared" si="148"/>
        <v>1804.9612334796698</v>
      </c>
      <c r="H592" s="240">
        <f t="shared" si="148"/>
        <v>7267.2993749065317</v>
      </c>
      <c r="I592" s="240">
        <f t="shared" si="142"/>
        <v>678484.52091385308</v>
      </c>
      <c r="J592" s="240">
        <f t="shared" si="131"/>
        <v>16832451.638557836</v>
      </c>
      <c r="K592" s="221">
        <f t="shared" si="132"/>
        <v>15798724.593921423</v>
      </c>
      <c r="L592" s="221">
        <v>13973382.215344403</v>
      </c>
      <c r="M592" s="225">
        <f t="shared" si="129"/>
        <v>2859069.4232134335</v>
      </c>
      <c r="N592" s="221">
        <v>13837849.085553769</v>
      </c>
      <c r="O592" s="23"/>
      <c r="P592" s="222">
        <f t="shared" si="145"/>
        <v>2055</v>
      </c>
      <c r="Q592" s="222">
        <f t="shared" si="144"/>
        <v>11</v>
      </c>
      <c r="R592" s="221">
        <f t="shared" si="139"/>
        <v>7587266.4387938157</v>
      </c>
      <c r="S592" s="221">
        <f t="shared" si="139"/>
        <v>5352388.7319141738</v>
      </c>
      <c r="T592" s="225">
        <f t="shared" si="150"/>
        <v>292050.28844520735</v>
      </c>
      <c r="U592" s="225">
        <f t="shared" si="150"/>
        <v>54119.974668964016</v>
      </c>
      <c r="V592" s="225">
        <f t="shared" si="149"/>
        <v>1804.9612334796698</v>
      </c>
      <c r="W592" s="225">
        <f t="shared" si="149"/>
        <v>7267.2993749065317</v>
      </c>
      <c r="X592" s="225">
        <f t="shared" si="149"/>
        <v>678484.52091385308</v>
      </c>
      <c r="Y592" s="225">
        <f t="shared" si="128"/>
        <v>13973382.215344401</v>
      </c>
      <c r="Z592" s="221"/>
      <c r="AA592" s="225">
        <f t="shared" si="130"/>
        <v>0</v>
      </c>
      <c r="AB592" s="221"/>
      <c r="AC592" s="223">
        <f t="shared" si="137"/>
        <v>0.58635769954437522</v>
      </c>
      <c r="AD592" s="223">
        <f t="shared" si="137"/>
        <v>0.41364230045562483</v>
      </c>
      <c r="AG592" s="23"/>
      <c r="AH592" s="17"/>
      <c r="AI592" s="17"/>
      <c r="AM592" s="16"/>
      <c r="AN592" s="235"/>
    </row>
    <row r="593" spans="1:40" x14ac:dyDescent="0.25">
      <c r="A593" s="236">
        <f t="shared" si="133"/>
        <v>2055</v>
      </c>
      <c r="B593" s="237">
        <f t="shared" si="134"/>
        <v>12</v>
      </c>
      <c r="C593" s="240">
        <f t="shared" si="151"/>
        <v>8580832.8272981849</v>
      </c>
      <c r="D593" s="240">
        <f t="shared" si="151"/>
        <v>6272369.8412739225</v>
      </c>
      <c r="E593" s="240">
        <f t="shared" si="152"/>
        <v>291744.81043751282</v>
      </c>
      <c r="F593" s="240">
        <f t="shared" si="152"/>
        <v>62789.048798308082</v>
      </c>
      <c r="G593" s="240">
        <f t="shared" si="148"/>
        <v>1721.0390403100573</v>
      </c>
      <c r="H593" s="240">
        <f t="shared" si="148"/>
        <v>6923.5833067834328</v>
      </c>
      <c r="I593" s="240">
        <f t="shared" si="142"/>
        <v>608559.11022425524</v>
      </c>
      <c r="J593" s="240">
        <f t="shared" si="131"/>
        <v>15824940.260379277</v>
      </c>
      <c r="K593" s="221">
        <f t="shared" si="132"/>
        <v>14853202.668572107</v>
      </c>
      <c r="L593" s="221">
        <v>13828293.783833873</v>
      </c>
      <c r="M593" s="225">
        <f t="shared" si="129"/>
        <v>1996646.4765454046</v>
      </c>
      <c r="N593" s="221">
        <v>14220157.378230218</v>
      </c>
      <c r="O593" s="23"/>
      <c r="P593" s="222">
        <f t="shared" si="145"/>
        <v>2055</v>
      </c>
      <c r="Q593" s="222">
        <f t="shared" si="144"/>
        <v>12</v>
      </c>
      <c r="R593" s="221">
        <f t="shared" si="139"/>
        <v>7427351.6547358828</v>
      </c>
      <c r="S593" s="221">
        <f t="shared" si="139"/>
        <v>5429204.5372908199</v>
      </c>
      <c r="T593" s="225">
        <f t="shared" si="150"/>
        <v>291744.81043751282</v>
      </c>
      <c r="U593" s="225">
        <f t="shared" si="150"/>
        <v>62789.048798308082</v>
      </c>
      <c r="V593" s="225">
        <f t="shared" si="149"/>
        <v>1721.0390403100573</v>
      </c>
      <c r="W593" s="225">
        <f t="shared" si="149"/>
        <v>6923.5833067834328</v>
      </c>
      <c r="X593" s="225">
        <f t="shared" si="149"/>
        <v>608559.11022425524</v>
      </c>
      <c r="Y593" s="225">
        <f t="shared" si="128"/>
        <v>13828293.783833873</v>
      </c>
      <c r="Z593" s="221"/>
      <c r="AA593" s="225">
        <f t="shared" si="130"/>
        <v>0</v>
      </c>
      <c r="AB593" s="221"/>
      <c r="AC593" s="223">
        <f t="shared" si="137"/>
        <v>0.57770926706967851</v>
      </c>
      <c r="AD593" s="223">
        <f t="shared" si="137"/>
        <v>0.42229073293032149</v>
      </c>
      <c r="AG593" s="23"/>
      <c r="AH593" s="17"/>
      <c r="AI593" s="17"/>
      <c r="AM593" s="16"/>
      <c r="AN593" s="235"/>
    </row>
    <row r="594" spans="1:40" x14ac:dyDescent="0.25">
      <c r="A594" s="236">
        <f t="shared" si="133"/>
        <v>2056</v>
      </c>
      <c r="B594" s="237">
        <f t="shared" si="134"/>
        <v>1</v>
      </c>
      <c r="C594" s="240">
        <f t="shared" si="151"/>
        <v>8887621.0547072068</v>
      </c>
      <c r="D594" s="240">
        <f t="shared" si="151"/>
        <v>6098681.4577452913</v>
      </c>
      <c r="E594" s="240">
        <f t="shared" si="152"/>
        <v>292452.13329785923</v>
      </c>
      <c r="F594" s="240">
        <f t="shared" si="152"/>
        <v>62039.219081192728</v>
      </c>
      <c r="G594" s="240">
        <f t="shared" si="148"/>
        <v>1555.4085065776651</v>
      </c>
      <c r="H594" s="240">
        <f t="shared" si="148"/>
        <v>7733.13339551836</v>
      </c>
      <c r="I594" s="240">
        <f t="shared" si="142"/>
        <v>569826.84732229239</v>
      </c>
      <c r="J594" s="240">
        <f t="shared" si="131"/>
        <v>15919909.25405594</v>
      </c>
      <c r="K594" s="221">
        <f t="shared" si="132"/>
        <v>14986302.512452498</v>
      </c>
      <c r="L594" s="221">
        <v>14574048.182773232</v>
      </c>
      <c r="M594" s="225">
        <f t="shared" si="129"/>
        <v>1345861.0712827072</v>
      </c>
      <c r="N594" s="221">
        <v>14365113.395672282</v>
      </c>
      <c r="O594" s="23"/>
      <c r="P594" s="222">
        <f t="shared" si="145"/>
        <v>2056</v>
      </c>
      <c r="Q594" s="222">
        <f t="shared" si="144"/>
        <v>1</v>
      </c>
      <c r="R594" s="221">
        <f t="shared" si="139"/>
        <v>8089458.6538145337</v>
      </c>
      <c r="S594" s="221">
        <f t="shared" si="139"/>
        <v>5550982.7873552572</v>
      </c>
      <c r="T594" s="225">
        <f t="shared" si="150"/>
        <v>292452.13329785923</v>
      </c>
      <c r="U594" s="225">
        <f t="shared" si="150"/>
        <v>62039.219081192728</v>
      </c>
      <c r="V594" s="225">
        <f t="shared" si="149"/>
        <v>1555.4085065776651</v>
      </c>
      <c r="W594" s="225">
        <f t="shared" si="149"/>
        <v>7733.13339551836</v>
      </c>
      <c r="X594" s="225">
        <f t="shared" si="149"/>
        <v>569826.84732229239</v>
      </c>
      <c r="Y594" s="225">
        <f t="shared" si="128"/>
        <v>14574048.182773232</v>
      </c>
      <c r="Z594" s="221"/>
      <c r="AA594" s="225">
        <f t="shared" si="130"/>
        <v>0</v>
      </c>
      <c r="AB594" s="221"/>
      <c r="AC594" s="223">
        <f t="shared" si="137"/>
        <v>0.59304962296885821</v>
      </c>
      <c r="AD594" s="223">
        <f t="shared" si="137"/>
        <v>0.40695037703114179</v>
      </c>
      <c r="AG594" s="23"/>
      <c r="AH594" s="17"/>
      <c r="AI594" s="17"/>
      <c r="AM594" s="16"/>
      <c r="AN594" s="235"/>
    </row>
    <row r="595" spans="1:40" x14ac:dyDescent="0.25">
      <c r="A595" s="236">
        <f t="shared" si="133"/>
        <v>2056</v>
      </c>
      <c r="B595" s="237">
        <f t="shared" si="134"/>
        <v>2</v>
      </c>
      <c r="C595" s="240">
        <f t="shared" si="151"/>
        <v>8821708.3418970015</v>
      </c>
      <c r="D595" s="240">
        <f t="shared" si="151"/>
        <v>6103289.2576171728</v>
      </c>
      <c r="E595" s="240">
        <f t="shared" si="152"/>
        <v>291716.45440762513</v>
      </c>
      <c r="F595" s="240">
        <f t="shared" si="152"/>
        <v>57332.560497675266</v>
      </c>
      <c r="G595" s="240">
        <f t="shared" si="148"/>
        <v>1606.6469912757982</v>
      </c>
      <c r="H595" s="240">
        <f t="shared" si="148"/>
        <v>7054.2501231774932</v>
      </c>
      <c r="I595" s="240">
        <f t="shared" si="142"/>
        <v>565448.40999156178</v>
      </c>
      <c r="J595" s="240">
        <f t="shared" si="131"/>
        <v>15848155.92152549</v>
      </c>
      <c r="K595" s="221">
        <f t="shared" si="132"/>
        <v>14924997.599514175</v>
      </c>
      <c r="L595" s="221">
        <v>13310139.024729222</v>
      </c>
      <c r="M595" s="225">
        <f t="shared" si="129"/>
        <v>2538016.8967962675</v>
      </c>
      <c r="N595" s="221">
        <v>13347800.541375762</v>
      </c>
      <c r="O595" s="23"/>
      <c r="P595" s="222">
        <f t="shared" si="145"/>
        <v>2056</v>
      </c>
      <c r="Q595" s="222">
        <f t="shared" si="144"/>
        <v>2</v>
      </c>
      <c r="R595" s="221">
        <f t="shared" si="139"/>
        <v>7321564.3933933191</v>
      </c>
      <c r="S595" s="221">
        <f t="shared" si="139"/>
        <v>5065416.3093245877</v>
      </c>
      <c r="T595" s="225">
        <f t="shared" si="150"/>
        <v>291716.45440762513</v>
      </c>
      <c r="U595" s="225">
        <f t="shared" si="150"/>
        <v>57332.560497675266</v>
      </c>
      <c r="V595" s="225">
        <f t="shared" si="149"/>
        <v>1606.6469912757982</v>
      </c>
      <c r="W595" s="225">
        <f t="shared" si="149"/>
        <v>7054.2501231774932</v>
      </c>
      <c r="X595" s="225">
        <f t="shared" si="149"/>
        <v>565448.40999156178</v>
      </c>
      <c r="Y595" s="225">
        <f t="shared" si="128"/>
        <v>13310139.024729222</v>
      </c>
      <c r="Z595" s="221"/>
      <c r="AA595" s="225">
        <f t="shared" si="130"/>
        <v>0</v>
      </c>
      <c r="AB595" s="221"/>
      <c r="AC595" s="223">
        <f t="shared" si="137"/>
        <v>0.5910693307035545</v>
      </c>
      <c r="AD595" s="223">
        <f t="shared" si="137"/>
        <v>0.40893066929644539</v>
      </c>
      <c r="AG595" s="23"/>
      <c r="AH595" s="17"/>
      <c r="AI595" s="17"/>
      <c r="AM595" s="16"/>
      <c r="AN595" s="235"/>
    </row>
    <row r="596" spans="1:40" x14ac:dyDescent="0.25">
      <c r="A596" s="236">
        <f t="shared" si="133"/>
        <v>2056</v>
      </c>
      <c r="B596" s="237">
        <f t="shared" si="134"/>
        <v>3</v>
      </c>
      <c r="C596" s="240">
        <f t="shared" si="151"/>
        <v>8678005.7105498053</v>
      </c>
      <c r="D596" s="240">
        <f t="shared" si="151"/>
        <v>6220987.6162201716</v>
      </c>
      <c r="E596" s="240">
        <f t="shared" si="152"/>
        <v>292067.90995997016</v>
      </c>
      <c r="F596" s="240">
        <f t="shared" si="152"/>
        <v>57376.661100610072</v>
      </c>
      <c r="G596" s="240">
        <f t="shared" ref="G596:H611" si="153">(G584/G572)*G584</f>
        <v>1810.9950243471126</v>
      </c>
      <c r="H596" s="240">
        <f t="shared" si="153"/>
        <v>6640.4332488298542</v>
      </c>
      <c r="I596" s="240">
        <f t="shared" si="142"/>
        <v>546640.48950846936</v>
      </c>
      <c r="J596" s="240">
        <f t="shared" si="131"/>
        <v>15803529.815612203</v>
      </c>
      <c r="K596" s="221">
        <f t="shared" si="132"/>
        <v>14898993.326769978</v>
      </c>
      <c r="L596" s="221">
        <v>13264366.705247086</v>
      </c>
      <c r="M596" s="225">
        <f t="shared" si="129"/>
        <v>2539163.110365117</v>
      </c>
      <c r="N596" s="221">
        <v>14577441.072373267</v>
      </c>
      <c r="O596" s="23"/>
      <c r="P596" s="222">
        <f t="shared" si="145"/>
        <v>2056</v>
      </c>
      <c r="Q596" s="222">
        <f t="shared" si="144"/>
        <v>3</v>
      </c>
      <c r="R596" s="221">
        <f t="shared" si="139"/>
        <v>7199055.3218564689</v>
      </c>
      <c r="S596" s="221">
        <f t="shared" si="139"/>
        <v>5160774.8945483919</v>
      </c>
      <c r="T596" s="225">
        <f t="shared" si="150"/>
        <v>292067.90995997016</v>
      </c>
      <c r="U596" s="225">
        <f t="shared" si="150"/>
        <v>57376.661100610072</v>
      </c>
      <c r="V596" s="225">
        <f t="shared" si="149"/>
        <v>1810.9950243471126</v>
      </c>
      <c r="W596" s="225">
        <f t="shared" si="149"/>
        <v>6640.4332488298542</v>
      </c>
      <c r="X596" s="225">
        <f t="shared" si="149"/>
        <v>546640.48950846936</v>
      </c>
      <c r="Y596" s="225">
        <f t="shared" si="128"/>
        <v>13264366.705247086</v>
      </c>
      <c r="Z596" s="221"/>
      <c r="AA596" s="225">
        <f t="shared" si="130"/>
        <v>0</v>
      </c>
      <c r="AB596" s="221"/>
      <c r="AC596" s="223">
        <f t="shared" si="137"/>
        <v>0.58245584250027649</v>
      </c>
      <c r="AD596" s="223">
        <f t="shared" si="137"/>
        <v>0.4175441574997234</v>
      </c>
      <c r="AG596" s="23"/>
      <c r="AH596" s="17"/>
      <c r="AI596" s="17"/>
      <c r="AM596" s="16"/>
      <c r="AN596" s="235"/>
    </row>
    <row r="597" spans="1:40" x14ac:dyDescent="0.25">
      <c r="A597" s="236">
        <f t="shared" si="133"/>
        <v>2056</v>
      </c>
      <c r="B597" s="237">
        <f t="shared" si="134"/>
        <v>4</v>
      </c>
      <c r="C597" s="240">
        <f t="shared" si="151"/>
        <v>8941649.7059264742</v>
      </c>
      <c r="D597" s="240">
        <f t="shared" si="151"/>
        <v>6423422.2270023106</v>
      </c>
      <c r="E597" s="240">
        <f t="shared" si="152"/>
        <v>292646.51217352098</v>
      </c>
      <c r="F597" s="240">
        <f t="shared" si="152"/>
        <v>60092.65846332306</v>
      </c>
      <c r="G597" s="240">
        <f t="shared" si="153"/>
        <v>1801.7636944444612</v>
      </c>
      <c r="H597" s="240">
        <f t="shared" si="153"/>
        <v>7712.3663151934816</v>
      </c>
      <c r="I597" s="240">
        <f t="shared" si="142"/>
        <v>645110.66079735581</v>
      </c>
      <c r="J597" s="240">
        <f t="shared" si="131"/>
        <v>16372435.894372623</v>
      </c>
      <c r="K597" s="221">
        <f t="shared" si="132"/>
        <v>15365071.932928786</v>
      </c>
      <c r="L597" s="221">
        <v>13553991.70344555</v>
      </c>
      <c r="M597" s="225">
        <f t="shared" si="129"/>
        <v>2818444.1909270734</v>
      </c>
      <c r="N597" s="221">
        <v>14990911.524275139</v>
      </c>
      <c r="O597" s="23"/>
      <c r="P597" s="222">
        <f t="shared" si="145"/>
        <v>2056</v>
      </c>
      <c r="Q597" s="222">
        <f t="shared" si="144"/>
        <v>4</v>
      </c>
      <c r="R597" s="221">
        <f t="shared" si="139"/>
        <v>7301465.9969934896</v>
      </c>
      <c r="S597" s="221">
        <f t="shared" si="139"/>
        <v>5245161.7450082228</v>
      </c>
      <c r="T597" s="225">
        <f t="shared" si="150"/>
        <v>292646.51217352098</v>
      </c>
      <c r="U597" s="225">
        <f t="shared" si="150"/>
        <v>60092.65846332306</v>
      </c>
      <c r="V597" s="225">
        <f t="shared" si="149"/>
        <v>1801.7636944444612</v>
      </c>
      <c r="W597" s="225">
        <f t="shared" si="149"/>
        <v>7712.3663151934816</v>
      </c>
      <c r="X597" s="225">
        <f t="shared" si="149"/>
        <v>645110.66079735581</v>
      </c>
      <c r="Y597" s="225">
        <f t="shared" si="128"/>
        <v>13553991.70344555</v>
      </c>
      <c r="Z597" s="221"/>
      <c r="AA597" s="225">
        <f t="shared" si="130"/>
        <v>0</v>
      </c>
      <c r="AB597" s="221"/>
      <c r="AC597" s="223">
        <f t="shared" si="137"/>
        <v>0.58194649168961476</v>
      </c>
      <c r="AD597" s="223">
        <f t="shared" si="137"/>
        <v>0.41805350831038518</v>
      </c>
      <c r="AG597" s="23"/>
      <c r="AH597" s="17"/>
      <c r="AI597" s="17"/>
      <c r="AM597" s="16"/>
      <c r="AN597" s="235"/>
    </row>
    <row r="598" spans="1:40" x14ac:dyDescent="0.25">
      <c r="A598" s="236">
        <f t="shared" si="133"/>
        <v>2056</v>
      </c>
      <c r="B598" s="237">
        <f t="shared" si="134"/>
        <v>5</v>
      </c>
      <c r="C598" s="240">
        <f t="shared" si="151"/>
        <v>9776567.8965027817</v>
      </c>
      <c r="D598" s="240">
        <f t="shared" si="151"/>
        <v>6733541.0102725886</v>
      </c>
      <c r="E598" s="240">
        <f t="shared" si="152"/>
        <v>293794.38283318008</v>
      </c>
      <c r="F598" s="240">
        <f t="shared" si="152"/>
        <v>59697.711372159421</v>
      </c>
      <c r="G598" s="240">
        <f t="shared" si="153"/>
        <v>2040.2492055901753</v>
      </c>
      <c r="H598" s="240">
        <f t="shared" si="153"/>
        <v>7829.8503700435303</v>
      </c>
      <c r="I598" s="240">
        <f t="shared" si="142"/>
        <v>701446.39724233618</v>
      </c>
      <c r="J598" s="240">
        <f t="shared" si="131"/>
        <v>17574917.497798678</v>
      </c>
      <c r="K598" s="221">
        <f t="shared" si="132"/>
        <v>16510108.90677537</v>
      </c>
      <c r="L598" s="221">
        <v>15193061.985243311</v>
      </c>
      <c r="M598" s="225">
        <f t="shared" si="129"/>
        <v>2381855.5125553664</v>
      </c>
      <c r="N598" s="221">
        <v>16896840.057198305</v>
      </c>
      <c r="O598" s="23"/>
      <c r="P598" s="222">
        <f t="shared" si="145"/>
        <v>2056</v>
      </c>
      <c r="Q598" s="222">
        <f t="shared" si="144"/>
        <v>5</v>
      </c>
      <c r="R598" s="221">
        <f t="shared" si="139"/>
        <v>8366136.7315938221</v>
      </c>
      <c r="S598" s="221">
        <f t="shared" si="139"/>
        <v>5762116.6626261817</v>
      </c>
      <c r="T598" s="225">
        <f t="shared" si="150"/>
        <v>293794.38283318008</v>
      </c>
      <c r="U598" s="225">
        <f t="shared" si="150"/>
        <v>59697.711372159421</v>
      </c>
      <c r="V598" s="225">
        <f t="shared" si="149"/>
        <v>2040.2492055901753</v>
      </c>
      <c r="W598" s="225">
        <f t="shared" si="149"/>
        <v>7829.8503700435303</v>
      </c>
      <c r="X598" s="225">
        <f t="shared" si="149"/>
        <v>701446.39724233618</v>
      </c>
      <c r="Y598" s="225">
        <f t="shared" si="128"/>
        <v>15193061.985243313</v>
      </c>
      <c r="Z598" s="221"/>
      <c r="AA598" s="225">
        <f t="shared" si="130"/>
        <v>0</v>
      </c>
      <c r="AB598" s="221"/>
      <c r="AC598" s="223">
        <f t="shared" si="137"/>
        <v>0.59215647526653825</v>
      </c>
      <c r="AD598" s="223">
        <f t="shared" si="137"/>
        <v>0.4078435247334618</v>
      </c>
      <c r="AG598" s="23"/>
      <c r="AH598" s="17"/>
      <c r="AI598" s="17"/>
      <c r="AM598" s="16"/>
      <c r="AN598" s="235"/>
    </row>
    <row r="599" spans="1:40" x14ac:dyDescent="0.25">
      <c r="A599" s="236">
        <f t="shared" si="133"/>
        <v>2056</v>
      </c>
      <c r="B599" s="237">
        <f t="shared" si="134"/>
        <v>6</v>
      </c>
      <c r="C599" s="240">
        <f t="shared" si="151"/>
        <v>10912982.356468394</v>
      </c>
      <c r="D599" s="240">
        <f t="shared" si="151"/>
        <v>7071060.0681596138</v>
      </c>
      <c r="E599" s="240">
        <f t="shared" si="152"/>
        <v>294683.00976876036</v>
      </c>
      <c r="F599" s="240">
        <f t="shared" si="152"/>
        <v>55636.036030976764</v>
      </c>
      <c r="G599" s="240">
        <f t="shared" si="153"/>
        <v>1915.7760019754649</v>
      </c>
      <c r="H599" s="240">
        <f t="shared" si="153"/>
        <v>7716.2167276591281</v>
      </c>
      <c r="I599" s="240">
        <f t="shared" si="142"/>
        <v>722616.68773293728</v>
      </c>
      <c r="J599" s="240">
        <f t="shared" si="131"/>
        <v>19066610.150890321</v>
      </c>
      <c r="K599" s="221">
        <f t="shared" si="132"/>
        <v>17984042.424628008</v>
      </c>
      <c r="L599" s="221">
        <v>16488641.077498376</v>
      </c>
      <c r="M599" s="225">
        <f t="shared" si="129"/>
        <v>2577969.0733919442</v>
      </c>
      <c r="N599" s="221">
        <v>17623984.761726957</v>
      </c>
      <c r="O599" s="23"/>
      <c r="P599" s="222">
        <f t="shared" si="145"/>
        <v>2056</v>
      </c>
      <c r="Q599" s="222">
        <f t="shared" si="144"/>
        <v>6</v>
      </c>
      <c r="R599" s="221">
        <f t="shared" si="139"/>
        <v>9348632.6763919815</v>
      </c>
      <c r="S599" s="221">
        <f t="shared" si="139"/>
        <v>6057440.6748440824</v>
      </c>
      <c r="T599" s="225">
        <f t="shared" si="150"/>
        <v>294683.00976876036</v>
      </c>
      <c r="U599" s="225">
        <f t="shared" si="150"/>
        <v>55636.036030976764</v>
      </c>
      <c r="V599" s="225">
        <f t="shared" si="149"/>
        <v>1915.7760019754649</v>
      </c>
      <c r="W599" s="225">
        <f t="shared" si="149"/>
        <v>7716.2167276591281</v>
      </c>
      <c r="X599" s="225">
        <f t="shared" si="149"/>
        <v>722616.68773293728</v>
      </c>
      <c r="Y599" s="225">
        <f t="shared" si="128"/>
        <v>16488641.077498371</v>
      </c>
      <c r="Z599" s="221"/>
      <c r="AA599" s="225">
        <f t="shared" si="130"/>
        <v>0</v>
      </c>
      <c r="AB599" s="221"/>
      <c r="AC599" s="223">
        <f t="shared" si="137"/>
        <v>0.6068147582616773</v>
      </c>
      <c r="AD599" s="223">
        <f t="shared" si="137"/>
        <v>0.39318524173832264</v>
      </c>
      <c r="AG599" s="23"/>
      <c r="AH599" s="17"/>
      <c r="AI599" s="17"/>
      <c r="AM599" s="16"/>
      <c r="AN599" s="235"/>
    </row>
    <row r="600" spans="1:40" x14ac:dyDescent="0.25">
      <c r="A600" s="236">
        <f t="shared" si="133"/>
        <v>2056</v>
      </c>
      <c r="B600" s="237">
        <f t="shared" si="134"/>
        <v>7</v>
      </c>
      <c r="C600" s="240">
        <f t="shared" si="151"/>
        <v>11759610.959295355</v>
      </c>
      <c r="D600" s="240">
        <f t="shared" si="151"/>
        <v>7317155.241266029</v>
      </c>
      <c r="E600" s="240">
        <f t="shared" si="152"/>
        <v>295326.55469058233</v>
      </c>
      <c r="F600" s="240">
        <f t="shared" si="152"/>
        <v>57761.832590244725</v>
      </c>
      <c r="G600" s="240">
        <f t="shared" si="153"/>
        <v>1829.0408863755547</v>
      </c>
      <c r="H600" s="240">
        <f t="shared" si="153"/>
        <v>8106.5663343410015</v>
      </c>
      <c r="I600" s="240">
        <f t="shared" si="142"/>
        <v>752505.95830936753</v>
      </c>
      <c r="J600" s="240">
        <f t="shared" si="131"/>
        <v>20192296.153372291</v>
      </c>
      <c r="K600" s="221">
        <f t="shared" si="132"/>
        <v>19076766.200561382</v>
      </c>
      <c r="L600" s="221">
        <v>17407336.154714987</v>
      </c>
      <c r="M600" s="225">
        <f t="shared" si="129"/>
        <v>2784959.9986573048</v>
      </c>
      <c r="N600" s="221">
        <v>18675628.589828882</v>
      </c>
      <c r="O600" s="23"/>
      <c r="P600" s="222">
        <f t="shared" si="145"/>
        <v>2056</v>
      </c>
      <c r="Q600" s="222">
        <f t="shared" si="144"/>
        <v>7</v>
      </c>
      <c r="R600" s="221">
        <f t="shared" si="139"/>
        <v>10042860.553220458</v>
      </c>
      <c r="S600" s="221">
        <f t="shared" si="139"/>
        <v>6248945.6486836206</v>
      </c>
      <c r="T600" s="225">
        <f t="shared" si="150"/>
        <v>295326.55469058233</v>
      </c>
      <c r="U600" s="225">
        <f t="shared" si="150"/>
        <v>57761.832590244725</v>
      </c>
      <c r="V600" s="225">
        <f t="shared" si="149"/>
        <v>1829.0408863755547</v>
      </c>
      <c r="W600" s="225">
        <f t="shared" si="149"/>
        <v>8106.5663343410015</v>
      </c>
      <c r="X600" s="225">
        <f t="shared" si="149"/>
        <v>752505.95830936753</v>
      </c>
      <c r="Y600" s="225">
        <f t="shared" si="128"/>
        <v>17407336.15471499</v>
      </c>
      <c r="Z600" s="221"/>
      <c r="AA600" s="225">
        <f t="shared" si="130"/>
        <v>0</v>
      </c>
      <c r="AB600" s="221"/>
      <c r="AC600" s="223">
        <f t="shared" si="137"/>
        <v>0.61643628881656576</v>
      </c>
      <c r="AD600" s="223">
        <f t="shared" si="137"/>
        <v>0.38356371118343441</v>
      </c>
      <c r="AG600" s="23"/>
      <c r="AH600" s="17"/>
      <c r="AI600" s="17"/>
      <c r="AM600" s="16"/>
      <c r="AN600" s="235"/>
    </row>
    <row r="601" spans="1:40" x14ac:dyDescent="0.25">
      <c r="A601" s="236">
        <f t="shared" si="133"/>
        <v>2056</v>
      </c>
      <c r="B601" s="237">
        <f t="shared" si="134"/>
        <v>8</v>
      </c>
      <c r="C601" s="240">
        <f t="shared" si="151"/>
        <v>12159309.464680012</v>
      </c>
      <c r="D601" s="240">
        <f t="shared" si="151"/>
        <v>7429365.0377153903</v>
      </c>
      <c r="E601" s="240">
        <f t="shared" si="152"/>
        <v>295399.59941578005</v>
      </c>
      <c r="F601" s="240">
        <f t="shared" si="152"/>
        <v>67419.189197432977</v>
      </c>
      <c r="G601" s="240">
        <f t="shared" si="153"/>
        <v>1813.3829566064105</v>
      </c>
      <c r="H601" s="240">
        <f t="shared" si="153"/>
        <v>8149.9069377010037</v>
      </c>
      <c r="I601" s="240">
        <f t="shared" si="142"/>
        <v>726616.61383636936</v>
      </c>
      <c r="J601" s="240">
        <f t="shared" si="131"/>
        <v>20688073.19473929</v>
      </c>
      <c r="K601" s="221">
        <f t="shared" si="132"/>
        <v>19588674.502395403</v>
      </c>
      <c r="L601" s="221">
        <v>17614160.391587399</v>
      </c>
      <c r="M601" s="225">
        <f t="shared" si="129"/>
        <v>3073912.8031518906</v>
      </c>
      <c r="N601" s="221">
        <v>18994540.33892652</v>
      </c>
      <c r="O601" s="23"/>
      <c r="P601" s="222">
        <f t="shared" si="145"/>
        <v>2056</v>
      </c>
      <c r="Q601" s="222">
        <f t="shared" si="144"/>
        <v>8</v>
      </c>
      <c r="R601" s="221">
        <f t="shared" si="139"/>
        <v>10251234.62090254</v>
      </c>
      <c r="S601" s="221">
        <f t="shared" si="139"/>
        <v>6263527.0783409718</v>
      </c>
      <c r="T601" s="225">
        <f t="shared" si="150"/>
        <v>295399.59941578005</v>
      </c>
      <c r="U601" s="225">
        <f t="shared" si="150"/>
        <v>67419.189197432977</v>
      </c>
      <c r="V601" s="225">
        <f t="shared" si="149"/>
        <v>1813.3829566064105</v>
      </c>
      <c r="W601" s="225">
        <f t="shared" si="149"/>
        <v>8149.9069377010037</v>
      </c>
      <c r="X601" s="225">
        <f t="shared" si="149"/>
        <v>726616.61383636936</v>
      </c>
      <c r="Y601" s="225">
        <f t="shared" si="128"/>
        <v>17614160.391587399</v>
      </c>
      <c r="Z601" s="221"/>
      <c r="AA601" s="225">
        <f t="shared" si="130"/>
        <v>0</v>
      </c>
      <c r="AB601" s="221"/>
      <c r="AC601" s="223">
        <f t="shared" si="137"/>
        <v>0.6207316101553022</v>
      </c>
      <c r="AD601" s="223">
        <f t="shared" si="137"/>
        <v>0.37926838984469774</v>
      </c>
      <c r="AG601" s="23"/>
      <c r="AH601" s="17"/>
      <c r="AI601" s="17"/>
      <c r="AM601" s="16"/>
      <c r="AN601" s="235"/>
    </row>
    <row r="602" spans="1:40" x14ac:dyDescent="0.25">
      <c r="A602" s="236">
        <f t="shared" si="133"/>
        <v>2056</v>
      </c>
      <c r="B602" s="237">
        <f t="shared" si="134"/>
        <v>9</v>
      </c>
      <c r="C602" s="240">
        <f t="shared" si="151"/>
        <v>11827373.128398348</v>
      </c>
      <c r="D602" s="240">
        <f t="shared" si="151"/>
        <v>7325976.0238071522</v>
      </c>
      <c r="E602" s="240">
        <f t="shared" si="152"/>
        <v>294699.46010020474</v>
      </c>
      <c r="F602" s="240">
        <f t="shared" si="152"/>
        <v>59016.296770121138</v>
      </c>
      <c r="G602" s="240">
        <f t="shared" si="153"/>
        <v>1951.1737307537483</v>
      </c>
      <c r="H602" s="240">
        <f t="shared" si="153"/>
        <v>8087.4723656034494</v>
      </c>
      <c r="I602" s="240">
        <f t="shared" si="142"/>
        <v>768644.33481879171</v>
      </c>
      <c r="J602" s="240">
        <f t="shared" si="131"/>
        <v>20285747.889990974</v>
      </c>
      <c r="K602" s="221">
        <f t="shared" si="132"/>
        <v>19153349.152205501</v>
      </c>
      <c r="L602" s="221">
        <v>17260991.10320542</v>
      </c>
      <c r="M602" s="225">
        <f t="shared" si="129"/>
        <v>3024756.7867855541</v>
      </c>
      <c r="N602" s="221">
        <v>17566517.978055645</v>
      </c>
      <c r="O602" s="23"/>
      <c r="P602" s="222">
        <f t="shared" si="145"/>
        <v>2056</v>
      </c>
      <c r="Q602" s="222">
        <f t="shared" si="144"/>
        <v>9</v>
      </c>
      <c r="R602" s="221">
        <f t="shared" si="139"/>
        <v>9959557.3821455035</v>
      </c>
      <c r="S602" s="221">
        <f t="shared" si="139"/>
        <v>6169034.9832744421</v>
      </c>
      <c r="T602" s="225">
        <f t="shared" si="150"/>
        <v>294699.46010020474</v>
      </c>
      <c r="U602" s="225">
        <f t="shared" si="150"/>
        <v>59016.296770121138</v>
      </c>
      <c r="V602" s="225">
        <f t="shared" si="149"/>
        <v>1951.1737307537483</v>
      </c>
      <c r="W602" s="225">
        <f t="shared" si="149"/>
        <v>8087.4723656034494</v>
      </c>
      <c r="X602" s="225">
        <f t="shared" si="149"/>
        <v>768644.33481879171</v>
      </c>
      <c r="Y602" s="225">
        <f t="shared" ref="Y602:Y665" si="154">SUM(R602:X602)</f>
        <v>17260991.103205424</v>
      </c>
      <c r="Z602" s="221"/>
      <c r="AA602" s="225">
        <f t="shared" si="130"/>
        <v>0</v>
      </c>
      <c r="AB602" s="221"/>
      <c r="AC602" s="223">
        <f t="shared" si="137"/>
        <v>0.61750939923926729</v>
      </c>
      <c r="AD602" s="223">
        <f t="shared" si="137"/>
        <v>0.38249060076073271</v>
      </c>
      <c r="AG602" s="23"/>
      <c r="AH602" s="17"/>
      <c r="AI602" s="17"/>
      <c r="AM602" s="16"/>
      <c r="AN602" s="235"/>
    </row>
    <row r="603" spans="1:40" x14ac:dyDescent="0.25">
      <c r="A603" s="236">
        <f t="shared" si="133"/>
        <v>2056</v>
      </c>
      <c r="B603" s="237">
        <f t="shared" si="134"/>
        <v>10</v>
      </c>
      <c r="C603" s="240">
        <f t="shared" si="151"/>
        <v>10879426.651487978</v>
      </c>
      <c r="D603" s="240">
        <f t="shared" si="151"/>
        <v>7044420.8192562498</v>
      </c>
      <c r="E603" s="240">
        <f t="shared" si="152"/>
        <v>293638.48081326066</v>
      </c>
      <c r="F603" s="240">
        <f t="shared" si="152"/>
        <v>54861.131775257832</v>
      </c>
      <c r="G603" s="240">
        <f t="shared" si="153"/>
        <v>1860.1450621792662</v>
      </c>
      <c r="H603" s="240">
        <f t="shared" si="153"/>
        <v>8009.1148835885415</v>
      </c>
      <c r="I603" s="240">
        <f t="shared" si="142"/>
        <v>740757.53640088555</v>
      </c>
      <c r="J603" s="240">
        <f t="shared" si="131"/>
        <v>19022973.879679397</v>
      </c>
      <c r="K603" s="221">
        <f t="shared" si="132"/>
        <v>17923847.47074423</v>
      </c>
      <c r="L603" s="221">
        <v>16007492.140386064</v>
      </c>
      <c r="M603" s="225">
        <f t="shared" ref="M603:M666" si="155">+J603-L603</f>
        <v>3015481.7392933331</v>
      </c>
      <c r="N603" s="221">
        <v>16533829.290637337</v>
      </c>
      <c r="O603" s="23"/>
      <c r="P603" s="222">
        <f t="shared" si="145"/>
        <v>2056</v>
      </c>
      <c r="Q603" s="222">
        <f t="shared" si="144"/>
        <v>10</v>
      </c>
      <c r="R603" s="221">
        <f t="shared" si="139"/>
        <v>9049087.9111538399</v>
      </c>
      <c r="S603" s="221">
        <f t="shared" si="139"/>
        <v>5859277.8202970549</v>
      </c>
      <c r="T603" s="225">
        <f t="shared" si="150"/>
        <v>293638.48081326066</v>
      </c>
      <c r="U603" s="225">
        <f t="shared" si="150"/>
        <v>54861.131775257832</v>
      </c>
      <c r="V603" s="225">
        <f t="shared" si="149"/>
        <v>1860.1450621792662</v>
      </c>
      <c r="W603" s="225">
        <f t="shared" si="149"/>
        <v>8009.1148835885415</v>
      </c>
      <c r="X603" s="225">
        <f t="shared" si="149"/>
        <v>740757.53640088555</v>
      </c>
      <c r="Y603" s="225">
        <f t="shared" si="154"/>
        <v>16007492.140386067</v>
      </c>
      <c r="Z603" s="221"/>
      <c r="AA603" s="225">
        <f t="shared" ref="AA603:AA666" si="156">+Y603-L603</f>
        <v>0</v>
      </c>
      <c r="AB603" s="221"/>
      <c r="AC603" s="223">
        <f t="shared" si="137"/>
        <v>0.60698054194255235</v>
      </c>
      <c r="AD603" s="223">
        <f t="shared" si="137"/>
        <v>0.39301945805744759</v>
      </c>
      <c r="AG603" s="23"/>
      <c r="AH603" s="17"/>
      <c r="AI603" s="17"/>
      <c r="AM603" s="16"/>
      <c r="AN603" s="235"/>
    </row>
    <row r="604" spans="1:40" x14ac:dyDescent="0.25">
      <c r="A604" s="236">
        <f t="shared" si="133"/>
        <v>2056</v>
      </c>
      <c r="B604" s="237">
        <f t="shared" si="134"/>
        <v>11</v>
      </c>
      <c r="C604" s="240">
        <f t="shared" si="151"/>
        <v>9423826.7079268247</v>
      </c>
      <c r="D604" s="240">
        <f t="shared" si="151"/>
        <v>6621718.4126274688</v>
      </c>
      <c r="E604" s="240">
        <f t="shared" si="152"/>
        <v>292050.28844520735</v>
      </c>
      <c r="F604" s="240">
        <f t="shared" si="152"/>
        <v>54119.974668964016</v>
      </c>
      <c r="G604" s="240">
        <f t="shared" si="153"/>
        <v>1801.7057859771444</v>
      </c>
      <c r="H604" s="240">
        <f t="shared" si="153"/>
        <v>7267.2993776178273</v>
      </c>
      <c r="I604" s="240">
        <f t="shared" si="142"/>
        <v>678484.52091385308</v>
      </c>
      <c r="J604" s="240">
        <f t="shared" si="131"/>
        <v>17079268.909745917</v>
      </c>
      <c r="K604" s="221">
        <f t="shared" si="132"/>
        <v>16045545.120554294</v>
      </c>
      <c r="L604" s="221">
        <v>14126786.147133714</v>
      </c>
      <c r="M604" s="225">
        <f t="shared" si="155"/>
        <v>2952482.7626122031</v>
      </c>
      <c r="N604" s="221">
        <v>13989724.580819303</v>
      </c>
      <c r="O604" s="23"/>
      <c r="P604" s="222">
        <f t="shared" si="145"/>
        <v>2056</v>
      </c>
      <c r="Q604" s="222">
        <f t="shared" si="144"/>
        <v>11</v>
      </c>
      <c r="R604" s="221">
        <f t="shared" si="139"/>
        <v>7689782.4168820539</v>
      </c>
      <c r="S604" s="221">
        <f t="shared" si="139"/>
        <v>5403279.9410600364</v>
      </c>
      <c r="T604" s="225">
        <f t="shared" si="150"/>
        <v>292050.28844520735</v>
      </c>
      <c r="U604" s="225">
        <f t="shared" si="150"/>
        <v>54119.974668964016</v>
      </c>
      <c r="V604" s="225">
        <f t="shared" si="149"/>
        <v>1801.7057859771444</v>
      </c>
      <c r="W604" s="225">
        <f t="shared" si="149"/>
        <v>7267.2993776178273</v>
      </c>
      <c r="X604" s="225">
        <f t="shared" si="149"/>
        <v>678484.52091385308</v>
      </c>
      <c r="Y604" s="225">
        <f t="shared" si="154"/>
        <v>14126786.14713371</v>
      </c>
      <c r="Z604" s="221"/>
      <c r="AA604" s="225">
        <f t="shared" si="156"/>
        <v>0</v>
      </c>
      <c r="AB604" s="221"/>
      <c r="AC604" s="223">
        <f t="shared" si="137"/>
        <v>0.58731732933491498</v>
      </c>
      <c r="AD604" s="223">
        <f t="shared" si="137"/>
        <v>0.41268267066508496</v>
      </c>
      <c r="AG604" s="23"/>
      <c r="AH604" s="17"/>
      <c r="AI604" s="17"/>
      <c r="AM604" s="16"/>
      <c r="AN604" s="235"/>
    </row>
    <row r="605" spans="1:40" x14ac:dyDescent="0.25">
      <c r="A605" s="236">
        <f t="shared" si="133"/>
        <v>2056</v>
      </c>
      <c r="B605" s="237">
        <f t="shared" si="134"/>
        <v>12</v>
      </c>
      <c r="C605" s="240">
        <f t="shared" si="151"/>
        <v>8735074.2481056042</v>
      </c>
      <c r="D605" s="240">
        <f t="shared" si="151"/>
        <v>6357636.4700087262</v>
      </c>
      <c r="E605" s="240">
        <f t="shared" si="152"/>
        <v>291744.81043751282</v>
      </c>
      <c r="F605" s="240">
        <f t="shared" si="152"/>
        <v>62789.048798308082</v>
      </c>
      <c r="G605" s="240">
        <f t="shared" si="153"/>
        <v>1718.1835685562171</v>
      </c>
      <c r="H605" s="240">
        <f t="shared" si="153"/>
        <v>6923.5833050519177</v>
      </c>
      <c r="I605" s="240">
        <f t="shared" si="142"/>
        <v>608559.11022425524</v>
      </c>
      <c r="J605" s="240">
        <f t="shared" si="131"/>
        <v>16064445.454448014</v>
      </c>
      <c r="K605" s="221">
        <f t="shared" si="132"/>
        <v>15092710.718114331</v>
      </c>
      <c r="L605" s="221">
        <v>13979932.166095167</v>
      </c>
      <c r="M605" s="225">
        <f t="shared" si="155"/>
        <v>2084513.2883528471</v>
      </c>
      <c r="N605" s="221">
        <v>14375950.626890702</v>
      </c>
      <c r="O605" s="23"/>
      <c r="P605" s="222">
        <f t="shared" si="145"/>
        <v>2056</v>
      </c>
      <c r="Q605" s="222">
        <f t="shared" si="144"/>
        <v>12</v>
      </c>
      <c r="R605" s="221">
        <f t="shared" si="139"/>
        <v>7528638.9903840655</v>
      </c>
      <c r="S605" s="221">
        <f t="shared" si="139"/>
        <v>5479558.4393774178</v>
      </c>
      <c r="T605" s="225">
        <f t="shared" si="150"/>
        <v>291744.81043751282</v>
      </c>
      <c r="U605" s="225">
        <f t="shared" si="150"/>
        <v>62789.048798308082</v>
      </c>
      <c r="V605" s="225">
        <f t="shared" si="149"/>
        <v>1718.1835685562171</v>
      </c>
      <c r="W605" s="225">
        <f t="shared" si="149"/>
        <v>6923.5833050519177</v>
      </c>
      <c r="X605" s="225">
        <f t="shared" si="149"/>
        <v>608559.11022425524</v>
      </c>
      <c r="Y605" s="225">
        <f t="shared" si="154"/>
        <v>13979932.166095167</v>
      </c>
      <c r="Z605" s="221"/>
      <c r="AA605" s="225">
        <f t="shared" si="156"/>
        <v>0</v>
      </c>
      <c r="AB605" s="221"/>
      <c r="AC605" s="223">
        <f t="shared" si="137"/>
        <v>0.5787611259004477</v>
      </c>
      <c r="AD605" s="223">
        <f t="shared" si="137"/>
        <v>0.4212388740995523</v>
      </c>
      <c r="AG605" s="23"/>
      <c r="AH605" s="17"/>
      <c r="AI605" s="17"/>
      <c r="AM605" s="16"/>
      <c r="AN605" s="235"/>
    </row>
    <row r="606" spans="1:40" x14ac:dyDescent="0.25">
      <c r="A606" s="236">
        <f t="shared" si="133"/>
        <v>2057</v>
      </c>
      <c r="B606" s="237">
        <f t="shared" si="134"/>
        <v>1</v>
      </c>
      <c r="C606" s="240">
        <f t="shared" si="151"/>
        <v>9043519.5379999671</v>
      </c>
      <c r="D606" s="240">
        <f t="shared" si="151"/>
        <v>6181374.8132288037</v>
      </c>
      <c r="E606" s="240">
        <f t="shared" si="152"/>
        <v>292452.13329785923</v>
      </c>
      <c r="F606" s="240">
        <f t="shared" si="152"/>
        <v>62039.219081192728</v>
      </c>
      <c r="G606" s="240">
        <f t="shared" si="153"/>
        <v>1552.7890786954049</v>
      </c>
      <c r="H606" s="240">
        <f t="shared" si="153"/>
        <v>7733.1333993256067</v>
      </c>
      <c r="I606" s="240">
        <f t="shared" si="142"/>
        <v>569826.84732229239</v>
      </c>
      <c r="J606" s="240">
        <f t="shared" ref="J606:J669" si="157">SUM(C606:I606)</f>
        <v>16158498.473408137</v>
      </c>
      <c r="K606" s="221">
        <f t="shared" ref="K606:K669" si="158">SUM(C606:D606)</f>
        <v>15224894.35122877</v>
      </c>
      <c r="L606" s="221">
        <v>14733702.224401031</v>
      </c>
      <c r="M606" s="225">
        <f t="shared" si="155"/>
        <v>1424796.2490071058</v>
      </c>
      <c r="N606" s="221">
        <v>14522464.587333927</v>
      </c>
      <c r="O606" s="23"/>
      <c r="P606" s="222">
        <f t="shared" si="145"/>
        <v>2057</v>
      </c>
      <c r="Q606" s="222">
        <f t="shared" si="144"/>
        <v>1</v>
      </c>
      <c r="R606" s="221">
        <f t="shared" si="139"/>
        <v>8197196.9023013562</v>
      </c>
      <c r="S606" s="221">
        <f t="shared" si="139"/>
        <v>5602901.1999203088</v>
      </c>
      <c r="T606" s="225">
        <f t="shared" si="150"/>
        <v>292452.13329785923</v>
      </c>
      <c r="U606" s="225">
        <f t="shared" si="150"/>
        <v>62039.219081192728</v>
      </c>
      <c r="V606" s="225">
        <f t="shared" si="149"/>
        <v>1552.7890786954049</v>
      </c>
      <c r="W606" s="225">
        <f t="shared" si="149"/>
        <v>7733.1333993256067</v>
      </c>
      <c r="X606" s="225">
        <f t="shared" si="149"/>
        <v>569826.84732229239</v>
      </c>
      <c r="Y606" s="225">
        <f t="shared" si="154"/>
        <v>14733702.224401031</v>
      </c>
      <c r="Z606" s="221"/>
      <c r="AA606" s="225">
        <f t="shared" si="156"/>
        <v>0</v>
      </c>
      <c r="AB606" s="221"/>
      <c r="AC606" s="223">
        <f t="shared" si="137"/>
        <v>0.59399555289985206</v>
      </c>
      <c r="AD606" s="223">
        <f t="shared" si="137"/>
        <v>0.40600444710014805</v>
      </c>
      <c r="AG606" s="23"/>
      <c r="AH606" s="17"/>
      <c r="AI606" s="17"/>
      <c r="AM606" s="16"/>
      <c r="AN606" s="235"/>
    </row>
    <row r="607" spans="1:40" x14ac:dyDescent="0.25">
      <c r="A607" s="236">
        <f t="shared" ref="A607:A670" si="159">+A595+1</f>
        <v>2057</v>
      </c>
      <c r="B607" s="237">
        <f t="shared" ref="B607:B670" si="160">+B595</f>
        <v>2</v>
      </c>
      <c r="C607" s="240">
        <f t="shared" ref="C607:D622" si="161">C595/C583*C595</f>
        <v>8978702.3273761515</v>
      </c>
      <c r="D607" s="240">
        <f t="shared" si="161"/>
        <v>6187518.1320747128</v>
      </c>
      <c r="E607" s="240">
        <f t="shared" ref="E607:F622" si="162">+E595</f>
        <v>291716.45440762513</v>
      </c>
      <c r="F607" s="240">
        <f t="shared" si="162"/>
        <v>57332.560497675266</v>
      </c>
      <c r="G607" s="240">
        <f t="shared" si="153"/>
        <v>1603.6868523407147</v>
      </c>
      <c r="H607" s="240">
        <f t="shared" si="153"/>
        <v>7054.2501307189723</v>
      </c>
      <c r="I607" s="240">
        <f t="shared" si="142"/>
        <v>565448.40999156178</v>
      </c>
      <c r="J607" s="240">
        <f t="shared" si="157"/>
        <v>16089375.821330786</v>
      </c>
      <c r="K607" s="221">
        <f t="shared" si="158"/>
        <v>15166220.459450863</v>
      </c>
      <c r="L607" s="221">
        <v>13455915.156043097</v>
      </c>
      <c r="M607" s="225">
        <f t="shared" si="155"/>
        <v>2633460.6652876884</v>
      </c>
      <c r="N607" s="221">
        <v>13493974.080666011</v>
      </c>
      <c r="O607" s="23"/>
      <c r="P607" s="222">
        <f t="shared" si="145"/>
        <v>2057</v>
      </c>
      <c r="Q607" s="222">
        <f t="shared" si="144"/>
        <v>2</v>
      </c>
      <c r="R607" s="221">
        <f t="shared" si="139"/>
        <v>7419641.5536197182</v>
      </c>
      <c r="S607" s="221">
        <f t="shared" si="139"/>
        <v>5113118.2405434577</v>
      </c>
      <c r="T607" s="225">
        <f t="shared" si="150"/>
        <v>291716.45440762513</v>
      </c>
      <c r="U607" s="225">
        <f t="shared" si="150"/>
        <v>57332.560497675266</v>
      </c>
      <c r="V607" s="225">
        <f t="shared" si="149"/>
        <v>1603.6868523407147</v>
      </c>
      <c r="W607" s="225">
        <f t="shared" si="149"/>
        <v>7054.2501307189723</v>
      </c>
      <c r="X607" s="225">
        <f t="shared" si="149"/>
        <v>565448.40999156178</v>
      </c>
      <c r="Y607" s="225">
        <f t="shared" si="154"/>
        <v>13455915.156043097</v>
      </c>
      <c r="Z607" s="221"/>
      <c r="AA607" s="225">
        <f t="shared" si="156"/>
        <v>0</v>
      </c>
      <c r="AB607" s="221"/>
      <c r="AC607" s="223">
        <f t="shared" si="137"/>
        <v>0.59201976862871286</v>
      </c>
      <c r="AD607" s="223">
        <f t="shared" si="137"/>
        <v>0.40798023137128719</v>
      </c>
      <c r="AG607" s="23"/>
      <c r="AH607" s="17"/>
      <c r="AI607" s="17"/>
      <c r="AM607" s="16"/>
      <c r="AN607" s="235"/>
    </row>
    <row r="608" spans="1:40" x14ac:dyDescent="0.25">
      <c r="A608" s="236">
        <f t="shared" si="159"/>
        <v>2057</v>
      </c>
      <c r="B608" s="237">
        <f t="shared" si="160"/>
        <v>3</v>
      </c>
      <c r="C608" s="240">
        <f t="shared" si="161"/>
        <v>8835875.3889155444</v>
      </c>
      <c r="D608" s="240">
        <f t="shared" si="161"/>
        <v>6308032.3802800467</v>
      </c>
      <c r="E608" s="240">
        <f t="shared" si="162"/>
        <v>292067.90995997016</v>
      </c>
      <c r="F608" s="240">
        <f t="shared" si="162"/>
        <v>57376.661100610072</v>
      </c>
      <c r="G608" s="240">
        <f t="shared" si="153"/>
        <v>1807.8205561052303</v>
      </c>
      <c r="H608" s="240">
        <f t="shared" si="153"/>
        <v>6640.4332436561717</v>
      </c>
      <c r="I608" s="240">
        <f t="shared" si="142"/>
        <v>546640.48950846936</v>
      </c>
      <c r="J608" s="240">
        <f t="shared" si="157"/>
        <v>16048441.083564401</v>
      </c>
      <c r="K608" s="221">
        <f t="shared" si="158"/>
        <v>15143907.76919559</v>
      </c>
      <c r="L608" s="221">
        <v>13409687.861386951</v>
      </c>
      <c r="M608" s="225">
        <f t="shared" si="155"/>
        <v>2638753.2221774496</v>
      </c>
      <c r="N608" s="221">
        <v>14737191.595149148</v>
      </c>
      <c r="O608" s="23"/>
      <c r="P608" s="222">
        <f t="shared" si="145"/>
        <v>2057</v>
      </c>
      <c r="Q608" s="222">
        <f t="shared" si="144"/>
        <v>3</v>
      </c>
      <c r="R608" s="221">
        <f t="shared" si="139"/>
        <v>7296266.5238453243</v>
      </c>
      <c r="S608" s="221">
        <f t="shared" si="139"/>
        <v>5208888.0231728172</v>
      </c>
      <c r="T608" s="225">
        <f t="shared" si="150"/>
        <v>292067.90995997016</v>
      </c>
      <c r="U608" s="225">
        <f t="shared" si="150"/>
        <v>57376.661100610072</v>
      </c>
      <c r="V608" s="225">
        <f t="shared" si="149"/>
        <v>1807.8205561052303</v>
      </c>
      <c r="W608" s="225">
        <f t="shared" si="149"/>
        <v>6640.4332436561717</v>
      </c>
      <c r="X608" s="225">
        <f t="shared" si="149"/>
        <v>546640.48950846936</v>
      </c>
      <c r="Y608" s="225">
        <f t="shared" si="154"/>
        <v>13409687.861386951</v>
      </c>
      <c r="Z608" s="221"/>
      <c r="AA608" s="225">
        <f t="shared" si="156"/>
        <v>0</v>
      </c>
      <c r="AB608" s="221"/>
      <c r="AC608" s="223">
        <f t="shared" si="137"/>
        <v>0.58346072384888048</v>
      </c>
      <c r="AD608" s="223">
        <f t="shared" si="137"/>
        <v>0.41653927615111958</v>
      </c>
      <c r="AG608" s="23"/>
      <c r="AH608" s="17"/>
      <c r="AI608" s="17"/>
      <c r="AM608" s="16"/>
      <c r="AN608" s="235"/>
    </row>
    <row r="609" spans="1:40" x14ac:dyDescent="0.25">
      <c r="A609" s="236">
        <f t="shared" si="159"/>
        <v>2057</v>
      </c>
      <c r="B609" s="237">
        <f t="shared" si="160"/>
        <v>4</v>
      </c>
      <c r="C609" s="240">
        <f t="shared" si="161"/>
        <v>9103934.9391263071</v>
      </c>
      <c r="D609" s="240">
        <f t="shared" si="161"/>
        <v>6513324.8050392894</v>
      </c>
      <c r="E609" s="240">
        <f t="shared" si="162"/>
        <v>292646.51217352098</v>
      </c>
      <c r="F609" s="240">
        <f t="shared" si="162"/>
        <v>60092.65846332306</v>
      </c>
      <c r="G609" s="240">
        <f t="shared" si="153"/>
        <v>1799.0213010306095</v>
      </c>
      <c r="H609" s="240">
        <f t="shared" si="153"/>
        <v>7712.3662936747151</v>
      </c>
      <c r="I609" s="240">
        <f t="shared" si="142"/>
        <v>645110.66079735581</v>
      </c>
      <c r="J609" s="240">
        <f t="shared" si="157"/>
        <v>16624620.963194501</v>
      </c>
      <c r="K609" s="221">
        <f t="shared" si="158"/>
        <v>15617259.744165596</v>
      </c>
      <c r="L609" s="221">
        <v>13702579.248159442</v>
      </c>
      <c r="M609" s="225">
        <f t="shared" si="155"/>
        <v>2922041.7150350586</v>
      </c>
      <c r="N609" s="221">
        <v>15155295.258255923</v>
      </c>
      <c r="O609" s="23"/>
      <c r="P609" s="222">
        <f t="shared" si="145"/>
        <v>2057</v>
      </c>
      <c r="Q609" s="222">
        <f t="shared" si="144"/>
        <v>4</v>
      </c>
      <c r="R609" s="221">
        <f t="shared" si="139"/>
        <v>7400558.1560750799</v>
      </c>
      <c r="S609" s="221">
        <f t="shared" si="139"/>
        <v>5294659.8730554581</v>
      </c>
      <c r="T609" s="225">
        <f t="shared" si="150"/>
        <v>292646.51217352098</v>
      </c>
      <c r="U609" s="225">
        <f t="shared" si="150"/>
        <v>60092.65846332306</v>
      </c>
      <c r="V609" s="225">
        <f t="shared" si="149"/>
        <v>1799.0213010306095</v>
      </c>
      <c r="W609" s="225">
        <f t="shared" si="149"/>
        <v>7712.3662936747151</v>
      </c>
      <c r="X609" s="225">
        <f t="shared" si="149"/>
        <v>645110.66079735581</v>
      </c>
      <c r="Y609" s="225">
        <f t="shared" si="154"/>
        <v>13702579.248159442</v>
      </c>
      <c r="Z609" s="221"/>
      <c r="AA609" s="225">
        <f t="shared" si="156"/>
        <v>0</v>
      </c>
      <c r="AB609" s="221"/>
      <c r="AC609" s="223">
        <f t="shared" si="137"/>
        <v>0.58294061110992401</v>
      </c>
      <c r="AD609" s="223">
        <f t="shared" si="137"/>
        <v>0.4170593888900761</v>
      </c>
      <c r="AG609" s="23"/>
      <c r="AH609" s="17"/>
      <c r="AI609" s="17"/>
      <c r="AM609" s="16"/>
      <c r="AN609" s="235"/>
    </row>
    <row r="610" spans="1:40" x14ac:dyDescent="0.25">
      <c r="A610" s="236">
        <f t="shared" si="159"/>
        <v>2057</v>
      </c>
      <c r="B610" s="237">
        <f t="shared" si="160"/>
        <v>5</v>
      </c>
      <c r="C610" s="240">
        <f t="shared" si="161"/>
        <v>9947689.9113427605</v>
      </c>
      <c r="D610" s="240">
        <f t="shared" si="161"/>
        <v>6825823.6631275732</v>
      </c>
      <c r="E610" s="240">
        <f t="shared" si="162"/>
        <v>293794.38283318008</v>
      </c>
      <c r="F610" s="240">
        <f t="shared" si="162"/>
        <v>59697.711372159421</v>
      </c>
      <c r="G610" s="240">
        <f t="shared" si="153"/>
        <v>2037.6197725849593</v>
      </c>
      <c r="H610" s="240">
        <f t="shared" si="153"/>
        <v>7829.8503926992571</v>
      </c>
      <c r="I610" s="240">
        <f t="shared" si="142"/>
        <v>701446.39724233618</v>
      </c>
      <c r="J610" s="240">
        <f t="shared" si="157"/>
        <v>17838319.536083292</v>
      </c>
      <c r="K610" s="221">
        <f t="shared" si="158"/>
        <v>16773513.574470334</v>
      </c>
      <c r="L610" s="221">
        <v>15359494.920854326</v>
      </c>
      <c r="M610" s="225">
        <f t="shared" si="155"/>
        <v>2478824.6152289659</v>
      </c>
      <c r="N610" s="221">
        <v>17081795.498797469</v>
      </c>
      <c r="O610" s="23"/>
      <c r="P610" s="222">
        <f t="shared" si="145"/>
        <v>2057</v>
      </c>
      <c r="Q610" s="222">
        <f t="shared" si="144"/>
        <v>5</v>
      </c>
      <c r="R610" s="221">
        <f t="shared" si="139"/>
        <v>8477599.6701167244</v>
      </c>
      <c r="S610" s="221">
        <f t="shared" si="139"/>
        <v>5817089.2891246434</v>
      </c>
      <c r="T610" s="225">
        <f t="shared" si="150"/>
        <v>293794.38283318008</v>
      </c>
      <c r="U610" s="225">
        <f t="shared" si="150"/>
        <v>59697.711372159421</v>
      </c>
      <c r="V610" s="225">
        <f t="shared" si="149"/>
        <v>2037.6197725849593</v>
      </c>
      <c r="W610" s="225">
        <f t="shared" si="149"/>
        <v>7829.8503926992571</v>
      </c>
      <c r="X610" s="225">
        <f t="shared" si="149"/>
        <v>701446.39724233618</v>
      </c>
      <c r="Y610" s="225">
        <f t="shared" si="154"/>
        <v>15359494.920854328</v>
      </c>
      <c r="Z610" s="221"/>
      <c r="AA610" s="225">
        <f t="shared" si="156"/>
        <v>0</v>
      </c>
      <c r="AB610" s="221"/>
      <c r="AC610" s="223">
        <f t="shared" ref="AC610:AD673" si="163">+C610/$K610</f>
        <v>0.59305940089280806</v>
      </c>
      <c r="AD610" s="223">
        <f t="shared" si="163"/>
        <v>0.40694059910719188</v>
      </c>
      <c r="AG610" s="23"/>
      <c r="AH610" s="17"/>
      <c r="AI610" s="17"/>
      <c r="AM610" s="16"/>
      <c r="AN610" s="235"/>
    </row>
    <row r="611" spans="1:40" x14ac:dyDescent="0.25">
      <c r="A611" s="236">
        <f t="shared" si="159"/>
        <v>2057</v>
      </c>
      <c r="B611" s="237">
        <f t="shared" si="160"/>
        <v>6</v>
      </c>
      <c r="C611" s="240">
        <f t="shared" si="161"/>
        <v>11095115.484220615</v>
      </c>
      <c r="D611" s="240">
        <f t="shared" si="161"/>
        <v>7164926.6641173884</v>
      </c>
      <c r="E611" s="240">
        <f t="shared" si="162"/>
        <v>294683.00976876036</v>
      </c>
      <c r="F611" s="240">
        <f t="shared" si="162"/>
        <v>55636.036030976764</v>
      </c>
      <c r="G611" s="240">
        <f t="shared" si="153"/>
        <v>1913.267993176454</v>
      </c>
      <c r="H611" s="240">
        <f t="shared" si="153"/>
        <v>7716.2167313933605</v>
      </c>
      <c r="I611" s="240">
        <f t="shared" si="142"/>
        <v>722616.68773293728</v>
      </c>
      <c r="J611" s="240">
        <f t="shared" si="157"/>
        <v>19342607.366595253</v>
      </c>
      <c r="K611" s="221">
        <f t="shared" si="158"/>
        <v>18260042.148338005</v>
      </c>
      <c r="L611" s="221">
        <v>16669022.553183395</v>
      </c>
      <c r="M611" s="225">
        <f t="shared" si="155"/>
        <v>2673584.8134118579</v>
      </c>
      <c r="N611" s="221">
        <v>17816691.625183456</v>
      </c>
      <c r="O611" s="23"/>
      <c r="P611" s="222">
        <f t="shared" si="145"/>
        <v>2057</v>
      </c>
      <c r="Q611" s="222">
        <f t="shared" si="144"/>
        <v>6</v>
      </c>
      <c r="R611" s="221">
        <f t="shared" si="139"/>
        <v>9470599.3948991597</v>
      </c>
      <c r="S611" s="221">
        <f t="shared" si="139"/>
        <v>6115857.9400269855</v>
      </c>
      <c r="T611" s="225">
        <f t="shared" si="150"/>
        <v>294683.00976876036</v>
      </c>
      <c r="U611" s="225">
        <f t="shared" si="150"/>
        <v>55636.036030976764</v>
      </c>
      <c r="V611" s="225">
        <f t="shared" si="149"/>
        <v>1913.267993176454</v>
      </c>
      <c r="W611" s="225">
        <f t="shared" si="149"/>
        <v>7716.2167313933605</v>
      </c>
      <c r="X611" s="225">
        <f t="shared" si="149"/>
        <v>722616.68773293728</v>
      </c>
      <c r="Y611" s="225">
        <f t="shared" si="154"/>
        <v>16669022.553183388</v>
      </c>
      <c r="Z611" s="221"/>
      <c r="AA611" s="225">
        <f t="shared" si="156"/>
        <v>0</v>
      </c>
      <c r="AB611" s="221"/>
      <c r="AC611" s="223">
        <f t="shared" si="163"/>
        <v>0.60761718916571461</v>
      </c>
      <c r="AD611" s="223">
        <f t="shared" si="163"/>
        <v>0.39238281083428533</v>
      </c>
      <c r="AG611" s="23"/>
      <c r="AH611" s="17"/>
      <c r="AI611" s="17"/>
      <c r="AM611" s="16"/>
      <c r="AN611" s="235"/>
    </row>
    <row r="612" spans="1:40" x14ac:dyDescent="0.25">
      <c r="A612" s="236">
        <f t="shared" si="159"/>
        <v>2057</v>
      </c>
      <c r="B612" s="237">
        <f t="shared" si="160"/>
        <v>7</v>
      </c>
      <c r="C612" s="240">
        <f t="shared" si="161"/>
        <v>11949310.155882012</v>
      </c>
      <c r="D612" s="240">
        <f t="shared" si="161"/>
        <v>7411563.851999999</v>
      </c>
      <c r="E612" s="240">
        <f t="shared" si="162"/>
        <v>295326.55469058233</v>
      </c>
      <c r="F612" s="240">
        <f t="shared" si="162"/>
        <v>57761.832590244725</v>
      </c>
      <c r="G612" s="240">
        <f t="shared" ref="G612:H627" si="164">(G600/G588)*G600</f>
        <v>1826.8617258744025</v>
      </c>
      <c r="H612" s="240">
        <f t="shared" si="164"/>
        <v>8106.5663422519892</v>
      </c>
      <c r="I612" s="240">
        <f t="shared" si="142"/>
        <v>752505.95830936753</v>
      </c>
      <c r="J612" s="240">
        <f t="shared" si="157"/>
        <v>20476401.78154033</v>
      </c>
      <c r="K612" s="221">
        <f t="shared" si="158"/>
        <v>19360874.00788201</v>
      </c>
      <c r="L612" s="221">
        <v>17597475.608293522</v>
      </c>
      <c r="M612" s="225">
        <f t="shared" si="155"/>
        <v>2878926.1732468084</v>
      </c>
      <c r="N612" s="221">
        <v>18879445.186777398</v>
      </c>
      <c r="O612" s="23"/>
      <c r="P612" s="222">
        <f t="shared" si="145"/>
        <v>2057</v>
      </c>
      <c r="Q612" s="222">
        <f t="shared" si="144"/>
        <v>7</v>
      </c>
      <c r="R612" s="221">
        <f t="shared" si="139"/>
        <v>10172469.825946104</v>
      </c>
      <c r="S612" s="221">
        <f t="shared" si="139"/>
        <v>6309478.008689099</v>
      </c>
      <c r="T612" s="225">
        <f t="shared" si="150"/>
        <v>295326.55469058233</v>
      </c>
      <c r="U612" s="225">
        <f t="shared" si="150"/>
        <v>57761.832590244725</v>
      </c>
      <c r="V612" s="225">
        <f t="shared" si="149"/>
        <v>1826.8617258744025</v>
      </c>
      <c r="W612" s="225">
        <f t="shared" si="149"/>
        <v>8106.5663422519892</v>
      </c>
      <c r="X612" s="225">
        <f t="shared" si="149"/>
        <v>752505.95830936753</v>
      </c>
      <c r="Y612" s="225">
        <f t="shared" si="154"/>
        <v>17597475.608293522</v>
      </c>
      <c r="Z612" s="221"/>
      <c r="AA612" s="225">
        <f t="shared" si="156"/>
        <v>0</v>
      </c>
      <c r="AB612" s="221"/>
      <c r="AC612" s="223">
        <f t="shared" si="163"/>
        <v>0.61718857067182631</v>
      </c>
      <c r="AD612" s="223">
        <f t="shared" si="163"/>
        <v>0.38281142932817369</v>
      </c>
      <c r="AG612" s="23"/>
      <c r="AH612" s="17"/>
      <c r="AI612" s="17"/>
      <c r="AM612" s="16"/>
      <c r="AN612" s="235"/>
    </row>
    <row r="613" spans="1:40" x14ac:dyDescent="0.25">
      <c r="A613" s="236">
        <f t="shared" si="159"/>
        <v>2057</v>
      </c>
      <c r="B613" s="237">
        <f t="shared" si="160"/>
        <v>8</v>
      </c>
      <c r="C613" s="240">
        <f t="shared" si="161"/>
        <v>12351823.116944617</v>
      </c>
      <c r="D613" s="240">
        <f t="shared" si="161"/>
        <v>7523350.4516659565</v>
      </c>
      <c r="E613" s="240">
        <f t="shared" si="162"/>
        <v>295399.59941578005</v>
      </c>
      <c r="F613" s="240">
        <f t="shared" si="162"/>
        <v>67419.189197432977</v>
      </c>
      <c r="G613" s="240">
        <f t="shared" si="164"/>
        <v>1811.1896429861315</v>
      </c>
      <c r="H613" s="240">
        <f t="shared" si="164"/>
        <v>8149.9069307470618</v>
      </c>
      <c r="I613" s="240">
        <f t="shared" si="142"/>
        <v>726616.61383636936</v>
      </c>
      <c r="J613" s="240">
        <f t="shared" si="157"/>
        <v>20974570.067633886</v>
      </c>
      <c r="K613" s="221">
        <f t="shared" si="158"/>
        <v>19875173.568610571</v>
      </c>
      <c r="L613" s="221">
        <v>17806413.48134847</v>
      </c>
      <c r="M613" s="225">
        <f t="shared" si="155"/>
        <v>3168156.586285416</v>
      </c>
      <c r="N613" s="221">
        <v>19201879.795561969</v>
      </c>
      <c r="O613" s="23"/>
      <c r="P613" s="222">
        <f t="shared" si="145"/>
        <v>2057</v>
      </c>
      <c r="Q613" s="222">
        <f t="shared" si="144"/>
        <v>8</v>
      </c>
      <c r="R613" s="221">
        <f t="shared" si="139"/>
        <v>10382909.002786458</v>
      </c>
      <c r="S613" s="221">
        <f t="shared" si="139"/>
        <v>6324107.9795386996</v>
      </c>
      <c r="T613" s="225">
        <f t="shared" si="150"/>
        <v>295399.59941578005</v>
      </c>
      <c r="U613" s="225">
        <f t="shared" si="150"/>
        <v>67419.189197432977</v>
      </c>
      <c r="V613" s="225">
        <f t="shared" si="149"/>
        <v>1811.1896429861315</v>
      </c>
      <c r="W613" s="225">
        <f t="shared" si="149"/>
        <v>8149.9069307470618</v>
      </c>
      <c r="X613" s="225">
        <f t="shared" si="149"/>
        <v>726616.61383636936</v>
      </c>
      <c r="Y613" s="225">
        <f t="shared" si="154"/>
        <v>17806413.481348474</v>
      </c>
      <c r="Z613" s="221"/>
      <c r="AA613" s="225">
        <f t="shared" si="156"/>
        <v>0</v>
      </c>
      <c r="AB613" s="221"/>
      <c r="AC613" s="223">
        <f t="shared" si="163"/>
        <v>0.62146994964875191</v>
      </c>
      <c r="AD613" s="223">
        <f t="shared" si="163"/>
        <v>0.3785300503512482</v>
      </c>
      <c r="AG613" s="23"/>
      <c r="AH613" s="17"/>
      <c r="AI613" s="17"/>
      <c r="AM613" s="16"/>
      <c r="AN613" s="235"/>
    </row>
    <row r="614" spans="1:40" x14ac:dyDescent="0.25">
      <c r="A614" s="236">
        <f t="shared" si="159"/>
        <v>2057</v>
      </c>
      <c r="B614" s="237">
        <f t="shared" si="160"/>
        <v>9</v>
      </c>
      <c r="C614" s="240">
        <f t="shared" si="161"/>
        <v>12015226.367644386</v>
      </c>
      <c r="D614" s="240">
        <f t="shared" si="161"/>
        <v>7418344.8965734262</v>
      </c>
      <c r="E614" s="240">
        <f t="shared" si="162"/>
        <v>294699.46010020474</v>
      </c>
      <c r="F614" s="240">
        <f t="shared" si="162"/>
        <v>59016.296770121138</v>
      </c>
      <c r="G614" s="240">
        <f t="shared" si="164"/>
        <v>1948.4092864830507</v>
      </c>
      <c r="H614" s="240">
        <f t="shared" si="164"/>
        <v>8087.4723612997359</v>
      </c>
      <c r="I614" s="240">
        <f t="shared" si="142"/>
        <v>768644.33481879171</v>
      </c>
      <c r="J614" s="240">
        <f t="shared" si="157"/>
        <v>20565967.237554714</v>
      </c>
      <c r="K614" s="221">
        <f t="shared" si="158"/>
        <v>19433571.264217813</v>
      </c>
      <c r="L614" s="221">
        <v>17449404.101749338</v>
      </c>
      <c r="M614" s="225">
        <f t="shared" si="155"/>
        <v>3116563.1358053759</v>
      </c>
      <c r="N614" s="221">
        <v>17758262.334218621</v>
      </c>
      <c r="O614" s="23"/>
      <c r="P614" s="222">
        <f t="shared" si="145"/>
        <v>2057</v>
      </c>
      <c r="Q614" s="222">
        <f t="shared" si="144"/>
        <v>9</v>
      </c>
      <c r="R614" s="221">
        <f t="shared" si="139"/>
        <v>10088343.703792205</v>
      </c>
      <c r="S614" s="221">
        <f t="shared" si="139"/>
        <v>6228664.4246202316</v>
      </c>
      <c r="T614" s="225">
        <f t="shared" si="150"/>
        <v>294699.46010020474</v>
      </c>
      <c r="U614" s="225">
        <f t="shared" si="150"/>
        <v>59016.296770121138</v>
      </c>
      <c r="V614" s="225">
        <f t="shared" si="149"/>
        <v>1948.4092864830507</v>
      </c>
      <c r="W614" s="225">
        <f t="shared" si="149"/>
        <v>8087.4723612997359</v>
      </c>
      <c r="X614" s="225">
        <f t="shared" si="149"/>
        <v>768644.33481879171</v>
      </c>
      <c r="Y614" s="225">
        <f t="shared" si="154"/>
        <v>17449404.101749338</v>
      </c>
      <c r="Z614" s="221"/>
      <c r="AA614" s="225">
        <f t="shared" si="156"/>
        <v>0</v>
      </c>
      <c r="AB614" s="221"/>
      <c r="AC614" s="223">
        <f t="shared" si="163"/>
        <v>0.61827166012288737</v>
      </c>
      <c r="AD614" s="223">
        <f t="shared" si="163"/>
        <v>0.38172833987711263</v>
      </c>
      <c r="AG614" s="23"/>
      <c r="AH614" s="17"/>
      <c r="AI614" s="17"/>
      <c r="AM614" s="16"/>
      <c r="AN614" s="235"/>
    </row>
    <row r="615" spans="1:40" x14ac:dyDescent="0.25">
      <c r="A615" s="236">
        <f t="shared" si="159"/>
        <v>2057</v>
      </c>
      <c r="B615" s="237">
        <f t="shared" si="160"/>
        <v>10</v>
      </c>
      <c r="C615" s="240">
        <f t="shared" si="161"/>
        <v>11056871.122008007</v>
      </c>
      <c r="D615" s="240">
        <f t="shared" si="161"/>
        <v>7134619.103939007</v>
      </c>
      <c r="E615" s="240">
        <f t="shared" si="162"/>
        <v>293638.48081326066</v>
      </c>
      <c r="F615" s="240">
        <f t="shared" si="162"/>
        <v>54861.131775257832</v>
      </c>
      <c r="G615" s="240">
        <f t="shared" si="164"/>
        <v>1857.3088157595298</v>
      </c>
      <c r="H615" s="240">
        <f t="shared" si="164"/>
        <v>8009.1148827407442</v>
      </c>
      <c r="I615" s="240">
        <f t="shared" si="142"/>
        <v>740757.53640088555</v>
      </c>
      <c r="J615" s="240">
        <f t="shared" si="157"/>
        <v>19290613.798634917</v>
      </c>
      <c r="K615" s="221">
        <f t="shared" si="158"/>
        <v>18191490.225947015</v>
      </c>
      <c r="L615" s="221">
        <v>16182109.520393033</v>
      </c>
      <c r="M615" s="225">
        <f t="shared" si="155"/>
        <v>3108504.278241884</v>
      </c>
      <c r="N615" s="221">
        <v>16714069.88252786</v>
      </c>
      <c r="O615" s="23"/>
      <c r="P615" s="222">
        <f t="shared" si="145"/>
        <v>2057</v>
      </c>
      <c r="Q615" s="222">
        <f t="shared" si="144"/>
        <v>10</v>
      </c>
      <c r="R615" s="221">
        <f t="shared" si="139"/>
        <v>9167507.9769420959</v>
      </c>
      <c r="S615" s="221">
        <f t="shared" si="139"/>
        <v>5915477.9707630342</v>
      </c>
      <c r="T615" s="225">
        <f t="shared" si="150"/>
        <v>293638.48081326066</v>
      </c>
      <c r="U615" s="225">
        <f t="shared" si="150"/>
        <v>54861.131775257832</v>
      </c>
      <c r="V615" s="225">
        <f t="shared" si="149"/>
        <v>1857.3088157595298</v>
      </c>
      <c r="W615" s="225">
        <f t="shared" si="149"/>
        <v>8009.1148827407442</v>
      </c>
      <c r="X615" s="225">
        <f t="shared" si="149"/>
        <v>740757.53640088555</v>
      </c>
      <c r="Y615" s="225">
        <f t="shared" si="154"/>
        <v>16182109.520393036</v>
      </c>
      <c r="Z615" s="221"/>
      <c r="AA615" s="225">
        <f t="shared" si="156"/>
        <v>0</v>
      </c>
      <c r="AB615" s="221"/>
      <c r="AC615" s="223">
        <f t="shared" si="163"/>
        <v>0.60780458250953473</v>
      </c>
      <c r="AD615" s="223">
        <f t="shared" si="163"/>
        <v>0.39219541749046521</v>
      </c>
      <c r="AG615" s="23"/>
      <c r="AH615" s="17"/>
      <c r="AI615" s="17"/>
      <c r="AM615" s="16"/>
      <c r="AN615" s="235"/>
    </row>
    <row r="616" spans="1:40" x14ac:dyDescent="0.25">
      <c r="A616" s="236">
        <f t="shared" si="159"/>
        <v>2057</v>
      </c>
      <c r="B616" s="237">
        <f t="shared" si="160"/>
        <v>11</v>
      </c>
      <c r="C616" s="240">
        <f t="shared" si="161"/>
        <v>9586717.327720603</v>
      </c>
      <c r="D616" s="240">
        <f t="shared" si="161"/>
        <v>6709566.2243029242</v>
      </c>
      <c r="E616" s="240">
        <f t="shared" si="162"/>
        <v>292050.28844520735</v>
      </c>
      <c r="F616" s="240">
        <f t="shared" si="162"/>
        <v>54119.974668964016</v>
      </c>
      <c r="G616" s="240">
        <f t="shared" si="164"/>
        <v>1798.4562100347641</v>
      </c>
      <c r="H616" s="240">
        <f t="shared" si="164"/>
        <v>7267.2993803291229</v>
      </c>
      <c r="I616" s="240">
        <f t="shared" si="142"/>
        <v>678484.52091385308</v>
      </c>
      <c r="J616" s="240">
        <f t="shared" si="157"/>
        <v>17330004.091641914</v>
      </c>
      <c r="K616" s="221">
        <f t="shared" si="158"/>
        <v>16296283.552023526</v>
      </c>
      <c r="L616" s="221">
        <v>14280757.151817631</v>
      </c>
      <c r="M616" s="225">
        <f t="shared" si="155"/>
        <v>3049246.9398242831</v>
      </c>
      <c r="N616" s="221">
        <v>14142164.557925615</v>
      </c>
      <c r="O616" s="23"/>
      <c r="P616" s="222">
        <f t="shared" si="145"/>
        <v>2057</v>
      </c>
      <c r="Q616" s="222">
        <f t="shared" si="144"/>
        <v>11</v>
      </c>
      <c r="R616" s="221">
        <f t="shared" si="139"/>
        <v>7792917.632152427</v>
      </c>
      <c r="S616" s="221">
        <f t="shared" si="139"/>
        <v>5454118.9800468171</v>
      </c>
      <c r="T616" s="225">
        <f t="shared" si="150"/>
        <v>292050.28844520735</v>
      </c>
      <c r="U616" s="225">
        <f t="shared" si="150"/>
        <v>54119.974668964016</v>
      </c>
      <c r="V616" s="225">
        <f t="shared" si="149"/>
        <v>1798.4562100347641</v>
      </c>
      <c r="W616" s="225">
        <f t="shared" si="149"/>
        <v>7267.2993803291229</v>
      </c>
      <c r="X616" s="225">
        <f t="shared" si="149"/>
        <v>678484.52091385308</v>
      </c>
      <c r="Y616" s="225">
        <f t="shared" si="154"/>
        <v>14280757.151817631</v>
      </c>
      <c r="Z616" s="221"/>
      <c r="AA616" s="225">
        <f t="shared" si="156"/>
        <v>0</v>
      </c>
      <c r="AB616" s="221"/>
      <c r="AC616" s="223">
        <f t="shared" si="163"/>
        <v>0.58827629607182497</v>
      </c>
      <c r="AD616" s="223">
        <f t="shared" si="163"/>
        <v>0.41172370392817509</v>
      </c>
      <c r="AG616" s="23"/>
      <c r="AH616" s="17"/>
      <c r="AI616" s="17"/>
      <c r="AM616" s="16"/>
      <c r="AN616" s="235"/>
    </row>
    <row r="617" spans="1:40" x14ac:dyDescent="0.25">
      <c r="A617" s="236">
        <f t="shared" si="159"/>
        <v>2057</v>
      </c>
      <c r="B617" s="237">
        <f t="shared" si="160"/>
        <v>12</v>
      </c>
      <c r="C617" s="240">
        <f t="shared" si="161"/>
        <v>8892088.1755416337</v>
      </c>
      <c r="D617" s="240">
        <f t="shared" si="161"/>
        <v>6444062.2137446823</v>
      </c>
      <c r="E617" s="240">
        <f t="shared" si="162"/>
        <v>291744.81043751282</v>
      </c>
      <c r="F617" s="240">
        <f t="shared" si="162"/>
        <v>62789.048798308082</v>
      </c>
      <c r="G617" s="240">
        <f t="shared" si="164"/>
        <v>1715.3328344746469</v>
      </c>
      <c r="H617" s="240">
        <f t="shared" si="164"/>
        <v>6923.5833033204026</v>
      </c>
      <c r="I617" s="240">
        <f t="shared" si="142"/>
        <v>608559.11022425524</v>
      </c>
      <c r="J617" s="240">
        <f t="shared" si="157"/>
        <v>16307882.274884189</v>
      </c>
      <c r="K617" s="221">
        <f t="shared" si="158"/>
        <v>15336150.389286317</v>
      </c>
      <c r="L617" s="221">
        <v>14132130.191250222</v>
      </c>
      <c r="M617" s="225">
        <f t="shared" si="155"/>
        <v>2175752.0836339667</v>
      </c>
      <c r="N617" s="221">
        <v>14532314.592109077</v>
      </c>
      <c r="O617" s="23"/>
      <c r="P617" s="222">
        <f t="shared" si="145"/>
        <v>2057</v>
      </c>
      <c r="Q617" s="222">
        <f t="shared" si="144"/>
        <v>12</v>
      </c>
      <c r="R617" s="221">
        <f t="shared" si="139"/>
        <v>7630560.4202251974</v>
      </c>
      <c r="S617" s="221">
        <f t="shared" si="139"/>
        <v>5529837.8854271527</v>
      </c>
      <c r="T617" s="225">
        <f t="shared" si="150"/>
        <v>291744.81043751282</v>
      </c>
      <c r="U617" s="225">
        <f t="shared" si="150"/>
        <v>62789.048798308082</v>
      </c>
      <c r="V617" s="225">
        <f t="shared" si="149"/>
        <v>1715.3328344746469</v>
      </c>
      <c r="W617" s="225">
        <f t="shared" si="149"/>
        <v>6923.5833033204026</v>
      </c>
      <c r="X617" s="225">
        <f t="shared" si="149"/>
        <v>608559.11022425524</v>
      </c>
      <c r="Y617" s="225">
        <f t="shared" si="154"/>
        <v>14132130.191250222</v>
      </c>
      <c r="Z617" s="221"/>
      <c r="AA617" s="225">
        <f t="shared" si="156"/>
        <v>0</v>
      </c>
      <c r="AB617" s="221"/>
      <c r="AC617" s="223">
        <f t="shared" si="163"/>
        <v>0.5798122703435119</v>
      </c>
      <c r="AD617" s="223">
        <f t="shared" si="163"/>
        <v>0.42018772965648798</v>
      </c>
      <c r="AG617" s="23"/>
      <c r="AH617" s="17"/>
      <c r="AI617" s="17"/>
      <c r="AM617" s="16"/>
      <c r="AN617" s="235"/>
    </row>
    <row r="618" spans="1:40" x14ac:dyDescent="0.25">
      <c r="A618" s="236">
        <f t="shared" si="159"/>
        <v>2058</v>
      </c>
      <c r="B618" s="237">
        <f t="shared" si="160"/>
        <v>1</v>
      </c>
      <c r="C618" s="240">
        <f t="shared" si="161"/>
        <v>9202152.6492593531</v>
      </c>
      <c r="D618" s="240">
        <f t="shared" si="161"/>
        <v>6265189.4260018636</v>
      </c>
      <c r="E618" s="240">
        <f t="shared" si="162"/>
        <v>292452.13329785923</v>
      </c>
      <c r="F618" s="240">
        <f t="shared" si="162"/>
        <v>62039.219081192728</v>
      </c>
      <c r="G618" s="240">
        <f t="shared" si="164"/>
        <v>1550.1740621317156</v>
      </c>
      <c r="H618" s="240">
        <f t="shared" si="164"/>
        <v>7733.1334031328533</v>
      </c>
      <c r="I618" s="240">
        <f t="shared" si="142"/>
        <v>569826.84732229239</v>
      </c>
      <c r="J618" s="240">
        <f t="shared" si="157"/>
        <v>16400943.582427826</v>
      </c>
      <c r="K618" s="221">
        <f t="shared" si="158"/>
        <v>15467342.075261217</v>
      </c>
      <c r="L618" s="221">
        <v>14893940.095621355</v>
      </c>
      <c r="M618" s="225">
        <f t="shared" si="155"/>
        <v>1507003.4868064709</v>
      </c>
      <c r="N618" s="221">
        <v>14680390.30376241</v>
      </c>
      <c r="O618" s="23"/>
      <c r="P618" s="222">
        <f t="shared" si="145"/>
        <v>2058</v>
      </c>
      <c r="Q618" s="222">
        <f t="shared" si="144"/>
        <v>1</v>
      </c>
      <c r="R618" s="221">
        <f t="shared" ref="R618:S681" si="165">+C618-($M618*AC618)</f>
        <v>8305574.8105407348</v>
      </c>
      <c r="S618" s="221">
        <f t="shared" si="165"/>
        <v>5654763.7779140109</v>
      </c>
      <c r="T618" s="225">
        <f t="shared" si="150"/>
        <v>292452.13329785923</v>
      </c>
      <c r="U618" s="225">
        <f t="shared" si="150"/>
        <v>62039.219081192728</v>
      </c>
      <c r="V618" s="225">
        <f t="shared" si="149"/>
        <v>1550.1740621317156</v>
      </c>
      <c r="W618" s="225">
        <f t="shared" si="149"/>
        <v>7733.1334031328533</v>
      </c>
      <c r="X618" s="225">
        <f t="shared" si="149"/>
        <v>569826.84732229239</v>
      </c>
      <c r="Y618" s="225">
        <f t="shared" si="154"/>
        <v>14893940.095621355</v>
      </c>
      <c r="Z618" s="221"/>
      <c r="AA618" s="225">
        <f t="shared" si="156"/>
        <v>0</v>
      </c>
      <c r="AB618" s="221"/>
      <c r="AC618" s="223">
        <f t="shared" si="163"/>
        <v>0.59494078584952648</v>
      </c>
      <c r="AD618" s="223">
        <f t="shared" si="163"/>
        <v>0.40505921415047358</v>
      </c>
      <c r="AG618" s="23"/>
      <c r="AH618" s="17"/>
      <c r="AI618" s="17"/>
      <c r="AM618" s="16"/>
      <c r="AN618" s="235"/>
    </row>
    <row r="619" spans="1:40" x14ac:dyDescent="0.25">
      <c r="A619" s="236">
        <f t="shared" si="159"/>
        <v>2058</v>
      </c>
      <c r="B619" s="237">
        <f t="shared" si="160"/>
        <v>2</v>
      </c>
      <c r="C619" s="240">
        <f t="shared" si="161"/>
        <v>9138490.2287864778</v>
      </c>
      <c r="D619" s="240">
        <f t="shared" si="161"/>
        <v>6272909.4130630475</v>
      </c>
      <c r="E619" s="240">
        <f t="shared" si="162"/>
        <v>291716.45440762513</v>
      </c>
      <c r="F619" s="240">
        <f t="shared" si="162"/>
        <v>57332.560497675266</v>
      </c>
      <c r="G619" s="240">
        <f t="shared" si="164"/>
        <v>1600.7321672623668</v>
      </c>
      <c r="H619" s="240">
        <f t="shared" si="164"/>
        <v>7054.2501382604514</v>
      </c>
      <c r="I619" s="240">
        <f t="shared" si="142"/>
        <v>565448.40999156178</v>
      </c>
      <c r="J619" s="240">
        <f t="shared" si="157"/>
        <v>16334552.049051911</v>
      </c>
      <c r="K619" s="221">
        <f t="shared" si="158"/>
        <v>15411399.641849525</v>
      </c>
      <c r="L619" s="221">
        <v>13602225.717427583</v>
      </c>
      <c r="M619" s="225">
        <f t="shared" si="155"/>
        <v>2732326.3316243272</v>
      </c>
      <c r="N619" s="221">
        <v>13640685.210723234</v>
      </c>
      <c r="O619" s="23"/>
      <c r="P619" s="222">
        <f t="shared" si="145"/>
        <v>2058</v>
      </c>
      <c r="Q619" s="222">
        <f t="shared" si="144"/>
        <v>2</v>
      </c>
      <c r="R619" s="221">
        <f t="shared" si="165"/>
        <v>7518303.9988738559</v>
      </c>
      <c r="S619" s="221">
        <f t="shared" si="165"/>
        <v>5160769.3113513421</v>
      </c>
      <c r="T619" s="225">
        <f t="shared" si="150"/>
        <v>291716.45440762513</v>
      </c>
      <c r="U619" s="225">
        <f t="shared" si="150"/>
        <v>57332.560497675266</v>
      </c>
      <c r="V619" s="225">
        <f t="shared" si="149"/>
        <v>1600.7321672623668</v>
      </c>
      <c r="W619" s="225">
        <f t="shared" si="149"/>
        <v>7054.2501382604514</v>
      </c>
      <c r="X619" s="225">
        <f t="shared" si="149"/>
        <v>565448.40999156178</v>
      </c>
      <c r="Y619" s="225">
        <f t="shared" si="154"/>
        <v>13602225.717427583</v>
      </c>
      <c r="Z619" s="221"/>
      <c r="AA619" s="225">
        <f t="shared" si="156"/>
        <v>0</v>
      </c>
      <c r="AB619" s="221"/>
      <c r="AC619" s="223">
        <f t="shared" si="163"/>
        <v>0.59296951874318959</v>
      </c>
      <c r="AD619" s="223">
        <f t="shared" si="163"/>
        <v>0.40703048125681041</v>
      </c>
      <c r="AG619" s="23"/>
      <c r="AH619" s="17"/>
      <c r="AI619" s="17"/>
      <c r="AM619" s="16"/>
      <c r="AN619" s="235"/>
    </row>
    <row r="620" spans="1:40" x14ac:dyDescent="0.25">
      <c r="A620" s="236">
        <f t="shared" si="159"/>
        <v>2058</v>
      </c>
      <c r="B620" s="237">
        <f t="shared" si="160"/>
        <v>3</v>
      </c>
      <c r="C620" s="240">
        <f t="shared" si="161"/>
        <v>8996617.0215272922</v>
      </c>
      <c r="D620" s="240">
        <f t="shared" si="161"/>
        <v>6396295.0845477572</v>
      </c>
      <c r="E620" s="240">
        <f t="shared" si="162"/>
        <v>292067.90995997016</v>
      </c>
      <c r="F620" s="240">
        <f t="shared" si="162"/>
        <v>57376.661100610072</v>
      </c>
      <c r="G620" s="240">
        <f t="shared" si="164"/>
        <v>1804.6516523450186</v>
      </c>
      <c r="H620" s="240">
        <f t="shared" si="164"/>
        <v>6640.4332384824893</v>
      </c>
      <c r="I620" s="240">
        <f t="shared" si="142"/>
        <v>546640.48950846936</v>
      </c>
      <c r="J620" s="240">
        <f t="shared" si="157"/>
        <v>16297442.251534924</v>
      </c>
      <c r="K620" s="221">
        <f t="shared" si="158"/>
        <v>15392912.106075048</v>
      </c>
      <c r="L620" s="221">
        <v>13555548.343859941</v>
      </c>
      <c r="M620" s="225">
        <f t="shared" si="155"/>
        <v>2741893.9076749831</v>
      </c>
      <c r="N620" s="221">
        <v>14897538.461133188</v>
      </c>
      <c r="O620" s="23"/>
      <c r="P620" s="222">
        <f t="shared" si="145"/>
        <v>2058</v>
      </c>
      <c r="Q620" s="222">
        <f t="shared" si="144"/>
        <v>3</v>
      </c>
      <c r="R620" s="221">
        <f t="shared" si="165"/>
        <v>7394076.2397037391</v>
      </c>
      <c r="S620" s="221">
        <f t="shared" si="165"/>
        <v>5256941.9586963262</v>
      </c>
      <c r="T620" s="225">
        <f t="shared" si="150"/>
        <v>292067.90995997016</v>
      </c>
      <c r="U620" s="225">
        <f t="shared" si="150"/>
        <v>57376.661100610072</v>
      </c>
      <c r="V620" s="225">
        <f t="shared" si="149"/>
        <v>1804.6516523450186</v>
      </c>
      <c r="W620" s="225">
        <f t="shared" si="149"/>
        <v>6640.4332384824893</v>
      </c>
      <c r="X620" s="225">
        <f t="shared" si="149"/>
        <v>546640.48950846936</v>
      </c>
      <c r="Y620" s="225">
        <f t="shared" si="154"/>
        <v>13555548.343859941</v>
      </c>
      <c r="Z620" s="221"/>
      <c r="AA620" s="225">
        <f t="shared" si="156"/>
        <v>0</v>
      </c>
      <c r="AB620" s="221"/>
      <c r="AC620" s="223">
        <f t="shared" si="163"/>
        <v>0.58446491213164531</v>
      </c>
      <c r="AD620" s="223">
        <f t="shared" si="163"/>
        <v>0.41553508786835475</v>
      </c>
      <c r="AG620" s="23"/>
      <c r="AH620" s="17"/>
      <c r="AI620" s="17"/>
      <c r="AM620" s="16"/>
      <c r="AN620" s="235"/>
    </row>
    <row r="621" spans="1:40" x14ac:dyDescent="0.25">
      <c r="A621" s="236">
        <f t="shared" si="159"/>
        <v>2058</v>
      </c>
      <c r="B621" s="237">
        <f t="shared" si="160"/>
        <v>4</v>
      </c>
      <c r="C621" s="240">
        <f t="shared" si="161"/>
        <v>9269165.5456946883</v>
      </c>
      <c r="D621" s="240">
        <f t="shared" si="161"/>
        <v>6604485.6646047216</v>
      </c>
      <c r="E621" s="240">
        <f t="shared" si="162"/>
        <v>292646.51217352098</v>
      </c>
      <c r="F621" s="240">
        <f t="shared" si="162"/>
        <v>60092.65846332306</v>
      </c>
      <c r="G621" s="240">
        <f t="shared" si="164"/>
        <v>1796.283081705546</v>
      </c>
      <c r="H621" s="240">
        <f t="shared" si="164"/>
        <v>7712.3662721559485</v>
      </c>
      <c r="I621" s="240">
        <f t="shared" si="142"/>
        <v>645110.66079735581</v>
      </c>
      <c r="J621" s="240">
        <f t="shared" si="157"/>
        <v>16881009.691087469</v>
      </c>
      <c r="K621" s="221">
        <f t="shared" si="158"/>
        <v>15873651.21029941</v>
      </c>
      <c r="L621" s="221">
        <v>13851725.095262364</v>
      </c>
      <c r="M621" s="225">
        <f t="shared" si="155"/>
        <v>3029284.5958251059</v>
      </c>
      <c r="N621" s="221">
        <v>15320299.657322304</v>
      </c>
      <c r="O621" s="23"/>
      <c r="P621" s="222">
        <f t="shared" si="145"/>
        <v>2058</v>
      </c>
      <c r="Q621" s="222">
        <f t="shared" si="144"/>
        <v>4</v>
      </c>
      <c r="R621" s="221">
        <f t="shared" si="165"/>
        <v>7500263.102789361</v>
      </c>
      <c r="S621" s="221">
        <f t="shared" si="165"/>
        <v>5344103.511684943</v>
      </c>
      <c r="T621" s="225">
        <f t="shared" si="150"/>
        <v>292646.51217352098</v>
      </c>
      <c r="U621" s="225">
        <f t="shared" si="150"/>
        <v>60092.65846332306</v>
      </c>
      <c r="V621" s="225">
        <f t="shared" si="149"/>
        <v>1796.283081705546</v>
      </c>
      <c r="W621" s="225">
        <f t="shared" si="149"/>
        <v>7712.3662721559485</v>
      </c>
      <c r="X621" s="225">
        <f t="shared" si="149"/>
        <v>645110.66079735581</v>
      </c>
      <c r="Y621" s="225">
        <f t="shared" si="154"/>
        <v>13851725.095262364</v>
      </c>
      <c r="Z621" s="221"/>
      <c r="AA621" s="225">
        <f t="shared" si="156"/>
        <v>0</v>
      </c>
      <c r="AB621" s="221"/>
      <c r="AC621" s="223">
        <f t="shared" si="163"/>
        <v>0.58393405668889287</v>
      </c>
      <c r="AD621" s="223">
        <f t="shared" si="163"/>
        <v>0.41606594331110713</v>
      </c>
      <c r="AG621" s="23"/>
      <c r="AH621" s="17"/>
      <c r="AI621" s="17"/>
      <c r="AM621" s="16"/>
      <c r="AN621" s="235"/>
    </row>
    <row r="622" spans="1:40" x14ac:dyDescent="0.25">
      <c r="A622" s="236">
        <f t="shared" si="159"/>
        <v>2058</v>
      </c>
      <c r="B622" s="237">
        <f t="shared" si="160"/>
        <v>5</v>
      </c>
      <c r="C622" s="240">
        <f t="shared" si="161"/>
        <v>10121807.122889077</v>
      </c>
      <c r="D622" s="240">
        <f t="shared" si="161"/>
        <v>6919371.0425216788</v>
      </c>
      <c r="E622" s="240">
        <f t="shared" si="162"/>
        <v>293794.38283318008</v>
      </c>
      <c r="F622" s="240">
        <f t="shared" si="162"/>
        <v>59697.711372159421</v>
      </c>
      <c r="G622" s="240">
        <f t="shared" si="164"/>
        <v>2034.9937283412289</v>
      </c>
      <c r="H622" s="240">
        <f t="shared" si="164"/>
        <v>7829.8504153549839</v>
      </c>
      <c r="I622" s="240">
        <f t="shared" si="142"/>
        <v>701446.39724233618</v>
      </c>
      <c r="J622" s="240">
        <f t="shared" si="157"/>
        <v>18105981.501002129</v>
      </c>
      <c r="K622" s="221">
        <f t="shared" si="158"/>
        <v>17041178.165410757</v>
      </c>
      <c r="L622" s="221">
        <v>15526550.262568211</v>
      </c>
      <c r="M622" s="225">
        <f t="shared" si="155"/>
        <v>2579431.238433918</v>
      </c>
      <c r="N622" s="221">
        <v>17267437.540712055</v>
      </c>
      <c r="O622" s="23"/>
      <c r="P622" s="222">
        <f t="shared" si="145"/>
        <v>2058</v>
      </c>
      <c r="Q622" s="222">
        <f t="shared" si="144"/>
        <v>5</v>
      </c>
      <c r="R622" s="221">
        <f t="shared" si="165"/>
        <v>8589723.7640532069</v>
      </c>
      <c r="S622" s="221">
        <f t="shared" si="165"/>
        <v>5872023.1629236322</v>
      </c>
      <c r="T622" s="225">
        <f t="shared" si="150"/>
        <v>293794.38283318008</v>
      </c>
      <c r="U622" s="225">
        <f t="shared" si="150"/>
        <v>59697.711372159421</v>
      </c>
      <c r="V622" s="225">
        <f t="shared" si="149"/>
        <v>2034.9937283412289</v>
      </c>
      <c r="W622" s="225">
        <f t="shared" si="149"/>
        <v>7829.8504153549839</v>
      </c>
      <c r="X622" s="225">
        <f t="shared" si="149"/>
        <v>701446.39724233618</v>
      </c>
      <c r="Y622" s="225">
        <f t="shared" si="154"/>
        <v>15526550.262568211</v>
      </c>
      <c r="Z622" s="221"/>
      <c r="AA622" s="225">
        <f t="shared" si="156"/>
        <v>0</v>
      </c>
      <c r="AB622" s="221"/>
      <c r="AC622" s="223">
        <f t="shared" si="163"/>
        <v>0.59396169822540568</v>
      </c>
      <c r="AD622" s="223">
        <f t="shared" si="163"/>
        <v>0.40603830177459421</v>
      </c>
      <c r="AG622" s="23"/>
      <c r="AH622" s="17"/>
      <c r="AI622" s="17"/>
      <c r="AM622" s="16"/>
      <c r="AN622" s="235"/>
    </row>
    <row r="623" spans="1:40" x14ac:dyDescent="0.25">
      <c r="A623" s="236">
        <f t="shared" si="159"/>
        <v>2058</v>
      </c>
      <c r="B623" s="237">
        <f t="shared" si="160"/>
        <v>6</v>
      </c>
      <c r="C623" s="240">
        <f t="shared" ref="C623:D638" si="166">C611/C599*C611</f>
        <v>11280288.337974513</v>
      </c>
      <c r="D623" s="240">
        <f t="shared" si="166"/>
        <v>7260039.3162183398</v>
      </c>
      <c r="E623" s="240">
        <f t="shared" ref="E623:F638" si="167">+E611</f>
        <v>294683.00976876036</v>
      </c>
      <c r="F623" s="240">
        <f t="shared" si="167"/>
        <v>55636.036030976764</v>
      </c>
      <c r="G623" s="240">
        <f t="shared" si="164"/>
        <v>1910.7632676987341</v>
      </c>
      <c r="H623" s="240">
        <f t="shared" si="164"/>
        <v>7716.216735127593</v>
      </c>
      <c r="I623" s="240">
        <f t="shared" si="142"/>
        <v>722616.68773293728</v>
      </c>
      <c r="J623" s="240">
        <f t="shared" si="157"/>
        <v>19622890.36772836</v>
      </c>
      <c r="K623" s="221">
        <f t="shared" si="158"/>
        <v>18540327.654192854</v>
      </c>
      <c r="L623" s="221">
        <v>16850072.869540188</v>
      </c>
      <c r="M623" s="225">
        <f t="shared" si="155"/>
        <v>2772817.4981881715</v>
      </c>
      <c r="N623" s="221">
        <v>18010112.3300246</v>
      </c>
      <c r="O623" s="23"/>
      <c r="P623" s="222">
        <f t="shared" si="145"/>
        <v>2058</v>
      </c>
      <c r="Q623" s="222">
        <f t="shared" si="144"/>
        <v>6</v>
      </c>
      <c r="R623" s="221">
        <f t="shared" si="165"/>
        <v>9593253.3798263911</v>
      </c>
      <c r="S623" s="221">
        <f t="shared" si="165"/>
        <v>6174256.7761782892</v>
      </c>
      <c r="T623" s="225">
        <f t="shared" si="150"/>
        <v>294683.00976876036</v>
      </c>
      <c r="U623" s="225">
        <f t="shared" si="150"/>
        <v>55636.036030976764</v>
      </c>
      <c r="V623" s="225">
        <f t="shared" si="149"/>
        <v>1910.7632676987341</v>
      </c>
      <c r="W623" s="225">
        <f t="shared" si="149"/>
        <v>7716.216735127593</v>
      </c>
      <c r="X623" s="225">
        <f t="shared" si="149"/>
        <v>722616.68773293728</v>
      </c>
      <c r="Y623" s="225">
        <f t="shared" si="154"/>
        <v>16850072.869540181</v>
      </c>
      <c r="Z623" s="221"/>
      <c r="AA623" s="225">
        <f t="shared" si="156"/>
        <v>0</v>
      </c>
      <c r="AB623" s="221"/>
      <c r="AC623" s="223">
        <f t="shared" si="163"/>
        <v>0.60841903920848461</v>
      </c>
      <c r="AD623" s="223">
        <f t="shared" si="163"/>
        <v>0.39158096079151539</v>
      </c>
      <c r="AG623" s="23"/>
      <c r="AH623" s="17"/>
      <c r="AI623" s="17"/>
      <c r="AM623" s="16"/>
      <c r="AN623" s="235"/>
    </row>
    <row r="624" spans="1:40" x14ac:dyDescent="0.25">
      <c r="A624" s="236">
        <f t="shared" si="159"/>
        <v>2058</v>
      </c>
      <c r="B624" s="237">
        <f t="shared" si="160"/>
        <v>7</v>
      </c>
      <c r="C624" s="240">
        <f t="shared" si="166"/>
        <v>12142069.469449595</v>
      </c>
      <c r="D624" s="240">
        <f t="shared" si="166"/>
        <v>7507190.5571281472</v>
      </c>
      <c r="E624" s="240">
        <f t="shared" si="167"/>
        <v>295326.55469058233</v>
      </c>
      <c r="F624" s="240">
        <f t="shared" si="167"/>
        <v>57761.832590244725</v>
      </c>
      <c r="G624" s="240">
        <f t="shared" si="164"/>
        <v>1824.6851616741451</v>
      </c>
      <c r="H624" s="240">
        <f t="shared" si="164"/>
        <v>8106.566350162977</v>
      </c>
      <c r="I624" s="240">
        <f t="shared" si="142"/>
        <v>752505.95830936753</v>
      </c>
      <c r="J624" s="240">
        <f t="shared" si="157"/>
        <v>20764785.623679768</v>
      </c>
      <c r="K624" s="221">
        <f t="shared" si="158"/>
        <v>19649260.026577741</v>
      </c>
      <c r="L624" s="221">
        <v>17788312.684423856</v>
      </c>
      <c r="M624" s="225">
        <f t="shared" si="155"/>
        <v>2976472.9392559119</v>
      </c>
      <c r="N624" s="221">
        <v>19084003.621618696</v>
      </c>
      <c r="O624" s="23"/>
      <c r="P624" s="222">
        <f t="shared" si="145"/>
        <v>2058</v>
      </c>
      <c r="Q624" s="222">
        <f t="shared" si="144"/>
        <v>7</v>
      </c>
      <c r="R624" s="221">
        <f t="shared" si="165"/>
        <v>10302786.913592625</v>
      </c>
      <c r="S624" s="221">
        <f t="shared" si="165"/>
        <v>6370000.1737292055</v>
      </c>
      <c r="T624" s="225">
        <f t="shared" si="150"/>
        <v>295326.55469058233</v>
      </c>
      <c r="U624" s="225">
        <f t="shared" si="150"/>
        <v>57761.832590244725</v>
      </c>
      <c r="V624" s="225">
        <f t="shared" si="149"/>
        <v>1824.6851616741451</v>
      </c>
      <c r="W624" s="225">
        <f t="shared" si="149"/>
        <v>8106.566350162977</v>
      </c>
      <c r="X624" s="225">
        <f t="shared" si="149"/>
        <v>752505.95830936753</v>
      </c>
      <c r="Y624" s="225">
        <f t="shared" si="154"/>
        <v>17788312.68442386</v>
      </c>
      <c r="Z624" s="221"/>
      <c r="AA624" s="225">
        <f t="shared" si="156"/>
        <v>0</v>
      </c>
      <c r="AB624" s="221"/>
      <c r="AC624" s="223">
        <f t="shared" si="163"/>
        <v>0.617940291544116</v>
      </c>
      <c r="AD624" s="223">
        <f t="shared" si="163"/>
        <v>0.382059708455884</v>
      </c>
      <c r="AG624" s="23"/>
      <c r="AH624" s="17"/>
      <c r="AI624" s="17"/>
      <c r="AM624" s="16"/>
      <c r="AN624" s="235"/>
    </row>
    <row r="625" spans="1:40" x14ac:dyDescent="0.25">
      <c r="A625" s="236">
        <f t="shared" si="159"/>
        <v>2058</v>
      </c>
      <c r="B625" s="237">
        <f t="shared" si="160"/>
        <v>8</v>
      </c>
      <c r="C625" s="240">
        <f t="shared" si="166"/>
        <v>12547384.763539484</v>
      </c>
      <c r="D625" s="240">
        <f t="shared" si="166"/>
        <v>7618524.83102482</v>
      </c>
      <c r="E625" s="240">
        <f t="shared" si="167"/>
        <v>295399.59941578005</v>
      </c>
      <c r="F625" s="240">
        <f t="shared" si="167"/>
        <v>67419.189197432977</v>
      </c>
      <c r="G625" s="240">
        <f t="shared" si="164"/>
        <v>1808.9989822112536</v>
      </c>
      <c r="H625" s="240">
        <f t="shared" si="164"/>
        <v>8149.9069237931199</v>
      </c>
      <c r="I625" s="240">
        <f t="shared" si="142"/>
        <v>726616.61383636936</v>
      </c>
      <c r="J625" s="240">
        <f t="shared" si="157"/>
        <v>21265303.902919888</v>
      </c>
      <c r="K625" s="221">
        <f t="shared" si="158"/>
        <v>20165909.594564304</v>
      </c>
      <c r="L625" s="221">
        <v>17999369.225427482</v>
      </c>
      <c r="M625" s="225">
        <f t="shared" si="155"/>
        <v>3265934.6774924062</v>
      </c>
      <c r="N625" s="221">
        <v>19409979.825647362</v>
      </c>
      <c r="O625" s="23"/>
      <c r="P625" s="222">
        <f t="shared" si="145"/>
        <v>2058</v>
      </c>
      <c r="Q625" s="222">
        <f t="shared" si="144"/>
        <v>8</v>
      </c>
      <c r="R625" s="221">
        <f t="shared" si="165"/>
        <v>10515294.972651536</v>
      </c>
      <c r="S625" s="221">
        <f t="shared" si="165"/>
        <v>6384679.9444203628</v>
      </c>
      <c r="T625" s="225">
        <f t="shared" si="150"/>
        <v>295399.59941578005</v>
      </c>
      <c r="U625" s="225">
        <f t="shared" si="150"/>
        <v>67419.189197432977</v>
      </c>
      <c r="V625" s="225">
        <f t="shared" si="149"/>
        <v>1808.9989822112536</v>
      </c>
      <c r="W625" s="225">
        <f t="shared" si="149"/>
        <v>8149.9069237931199</v>
      </c>
      <c r="X625" s="225">
        <f t="shared" si="149"/>
        <v>726616.61383636936</v>
      </c>
      <c r="Y625" s="225">
        <f t="shared" si="154"/>
        <v>17999369.225427482</v>
      </c>
      <c r="Z625" s="221"/>
      <c r="AA625" s="225">
        <f t="shared" si="156"/>
        <v>0</v>
      </c>
      <c r="AB625" s="221"/>
      <c r="AC625" s="223">
        <f t="shared" si="163"/>
        <v>0.62220772659427259</v>
      </c>
      <c r="AD625" s="223">
        <f t="shared" si="163"/>
        <v>0.37779227340572746</v>
      </c>
      <c r="AG625" s="23"/>
      <c r="AH625" s="17"/>
      <c r="AI625" s="17"/>
      <c r="AM625" s="16"/>
      <c r="AN625" s="235"/>
    </row>
    <row r="626" spans="1:40" x14ac:dyDescent="0.25">
      <c r="A626" s="236">
        <f t="shared" si="159"/>
        <v>2058</v>
      </c>
      <c r="B626" s="237">
        <f t="shared" si="160"/>
        <v>9</v>
      </c>
      <c r="C626" s="240">
        <f t="shared" si="166"/>
        <v>12206063.265147598</v>
      </c>
      <c r="D626" s="240">
        <f t="shared" si="166"/>
        <v>7511878.3934974074</v>
      </c>
      <c r="E626" s="240">
        <f t="shared" si="167"/>
        <v>294699.46010020474</v>
      </c>
      <c r="F626" s="240">
        <f t="shared" si="167"/>
        <v>59016.296770121138</v>
      </c>
      <c r="G626" s="240">
        <f t="shared" si="164"/>
        <v>1945.6487589072149</v>
      </c>
      <c r="H626" s="240">
        <f t="shared" si="164"/>
        <v>8087.4723569960224</v>
      </c>
      <c r="I626" s="240">
        <f t="shared" ref="I626:I689" si="168">+I614</f>
        <v>768644.33481879171</v>
      </c>
      <c r="J626" s="240">
        <f t="shared" si="157"/>
        <v>20850334.871450026</v>
      </c>
      <c r="K626" s="221">
        <f t="shared" si="158"/>
        <v>19717941.658645004</v>
      </c>
      <c r="L626" s="221">
        <v>17638511.500622839</v>
      </c>
      <c r="M626" s="225">
        <f t="shared" si="155"/>
        <v>3211823.3708271869</v>
      </c>
      <c r="N626" s="221">
        <v>17950716.759202138</v>
      </c>
      <c r="O626" s="23"/>
      <c r="P626" s="222">
        <f t="shared" si="145"/>
        <v>2058</v>
      </c>
      <c r="Q626" s="222">
        <f t="shared" si="144"/>
        <v>9</v>
      </c>
      <c r="R626" s="221">
        <f t="shared" si="165"/>
        <v>10217837.519302161</v>
      </c>
      <c r="S626" s="221">
        <f t="shared" si="165"/>
        <v>6288280.7685156558</v>
      </c>
      <c r="T626" s="225">
        <f t="shared" si="150"/>
        <v>294699.46010020474</v>
      </c>
      <c r="U626" s="225">
        <f t="shared" si="150"/>
        <v>59016.296770121138</v>
      </c>
      <c r="V626" s="225">
        <f t="shared" si="149"/>
        <v>1945.6487589072149</v>
      </c>
      <c r="W626" s="225">
        <f t="shared" si="149"/>
        <v>8087.4723569960224</v>
      </c>
      <c r="X626" s="225">
        <f t="shared" si="149"/>
        <v>768644.33481879171</v>
      </c>
      <c r="Y626" s="225">
        <f t="shared" si="154"/>
        <v>17638511.500622839</v>
      </c>
      <c r="Z626" s="221"/>
      <c r="AA626" s="225">
        <f t="shared" si="156"/>
        <v>0</v>
      </c>
      <c r="AB626" s="221"/>
      <c r="AC626" s="223">
        <f t="shared" si="163"/>
        <v>0.61903333910089209</v>
      </c>
      <c r="AD626" s="223">
        <f t="shared" si="163"/>
        <v>0.38096666089910808</v>
      </c>
      <c r="AG626" s="23"/>
      <c r="AH626" s="17"/>
      <c r="AI626" s="17"/>
      <c r="AM626" s="16"/>
      <c r="AN626" s="235"/>
    </row>
    <row r="627" spans="1:40" x14ac:dyDescent="0.25">
      <c r="A627" s="236">
        <f t="shared" si="159"/>
        <v>2058</v>
      </c>
      <c r="B627" s="237">
        <f t="shared" si="160"/>
        <v>10</v>
      </c>
      <c r="C627" s="240">
        <f t="shared" si="166"/>
        <v>11237209.728508431</v>
      </c>
      <c r="D627" s="240">
        <f t="shared" si="166"/>
        <v>7225972.3069278188</v>
      </c>
      <c r="E627" s="240">
        <f t="shared" si="167"/>
        <v>293638.48081326066</v>
      </c>
      <c r="F627" s="240">
        <f t="shared" si="167"/>
        <v>54861.131775257832</v>
      </c>
      <c r="G627" s="240">
        <f t="shared" si="164"/>
        <v>1854.4768938916345</v>
      </c>
      <c r="H627" s="240">
        <f t="shared" si="164"/>
        <v>8009.1148818929469</v>
      </c>
      <c r="I627" s="240">
        <f t="shared" si="168"/>
        <v>740757.53640088555</v>
      </c>
      <c r="J627" s="240">
        <f t="shared" si="157"/>
        <v>19562302.776201434</v>
      </c>
      <c r="K627" s="221">
        <f t="shared" si="158"/>
        <v>18463182.03543625</v>
      </c>
      <c r="L627" s="221">
        <v>16357372.045773868</v>
      </c>
      <c r="M627" s="225">
        <f t="shared" si="155"/>
        <v>3204930.7304275669</v>
      </c>
      <c r="N627" s="221">
        <v>16894974.77775491</v>
      </c>
      <c r="O627" s="23"/>
      <c r="P627" s="222">
        <f t="shared" si="145"/>
        <v>2058</v>
      </c>
      <c r="Q627" s="222">
        <f t="shared" si="144"/>
        <v>10</v>
      </c>
      <c r="R627" s="221">
        <f t="shared" si="165"/>
        <v>9286599.117941197</v>
      </c>
      <c r="S627" s="221">
        <f t="shared" si="165"/>
        <v>5971652.1870674863</v>
      </c>
      <c r="T627" s="225">
        <f t="shared" si="150"/>
        <v>293638.48081326066</v>
      </c>
      <c r="U627" s="225">
        <f t="shared" si="150"/>
        <v>54861.131775257832</v>
      </c>
      <c r="V627" s="225">
        <f t="shared" si="149"/>
        <v>1854.4768938916345</v>
      </c>
      <c r="W627" s="225">
        <f t="shared" si="149"/>
        <v>8009.1148818929469</v>
      </c>
      <c r="X627" s="225">
        <f t="shared" si="149"/>
        <v>740757.53640088555</v>
      </c>
      <c r="Y627" s="225">
        <f t="shared" si="154"/>
        <v>16357372.045773875</v>
      </c>
      <c r="Z627" s="221"/>
      <c r="AA627" s="225">
        <f t="shared" si="156"/>
        <v>0</v>
      </c>
      <c r="AB627" s="221"/>
      <c r="AC627" s="223">
        <f t="shared" si="163"/>
        <v>0.60862800935076833</v>
      </c>
      <c r="AD627" s="223">
        <f t="shared" si="163"/>
        <v>0.39137199064923167</v>
      </c>
      <c r="AG627" s="23"/>
      <c r="AH627" s="17"/>
      <c r="AI627" s="17"/>
      <c r="AM627" s="16"/>
      <c r="AN627" s="235"/>
    </row>
    <row r="628" spans="1:40" x14ac:dyDescent="0.25">
      <c r="A628" s="236">
        <f t="shared" si="159"/>
        <v>2058</v>
      </c>
      <c r="B628" s="237">
        <f t="shared" si="160"/>
        <v>11</v>
      </c>
      <c r="C628" s="240">
        <f t="shared" si="166"/>
        <v>9752423.5079909414</v>
      </c>
      <c r="D628" s="240">
        <f t="shared" si="166"/>
        <v>6798579.4793777009</v>
      </c>
      <c r="E628" s="240">
        <f t="shared" si="167"/>
        <v>292050.28844520735</v>
      </c>
      <c r="F628" s="240">
        <f t="shared" si="167"/>
        <v>54119.974668964016</v>
      </c>
      <c r="G628" s="240">
        <f t="shared" ref="G628:H643" si="169">(G616/G604)*G616</f>
        <v>1795.2124950625198</v>
      </c>
      <c r="H628" s="240">
        <f t="shared" si="169"/>
        <v>7267.2993830404184</v>
      </c>
      <c r="I628" s="240">
        <f t="shared" si="168"/>
        <v>678484.52091385308</v>
      </c>
      <c r="J628" s="240">
        <f t="shared" si="157"/>
        <v>17584720.283274774</v>
      </c>
      <c r="K628" s="221">
        <f t="shared" si="158"/>
        <v>16551002.987368643</v>
      </c>
      <c r="L628" s="221">
        <v>14435298.124031771</v>
      </c>
      <c r="M628" s="225">
        <f t="shared" si="155"/>
        <v>3149422.1592430025</v>
      </c>
      <c r="N628" s="221">
        <v>14295171.95135434</v>
      </c>
      <c r="O628" s="23"/>
      <c r="P628" s="222">
        <f t="shared" si="145"/>
        <v>2058</v>
      </c>
      <c r="Q628" s="222">
        <f t="shared" si="144"/>
        <v>11</v>
      </c>
      <c r="R628" s="221">
        <f t="shared" si="165"/>
        <v>7896675.0239969697</v>
      </c>
      <c r="S628" s="221">
        <f t="shared" si="165"/>
        <v>5504905.8041286692</v>
      </c>
      <c r="T628" s="225">
        <f t="shared" si="150"/>
        <v>292050.28844520735</v>
      </c>
      <c r="U628" s="225">
        <f t="shared" si="150"/>
        <v>54119.974668964016</v>
      </c>
      <c r="V628" s="225">
        <f t="shared" si="149"/>
        <v>1795.2124950625198</v>
      </c>
      <c r="W628" s="225">
        <f t="shared" si="149"/>
        <v>7267.2993830404184</v>
      </c>
      <c r="X628" s="225">
        <f t="shared" si="149"/>
        <v>678484.52091385308</v>
      </c>
      <c r="Y628" s="225">
        <f t="shared" si="154"/>
        <v>14435298.124031767</v>
      </c>
      <c r="Z628" s="221"/>
      <c r="AA628" s="225">
        <f t="shared" si="156"/>
        <v>0</v>
      </c>
      <c r="AB628" s="221"/>
      <c r="AC628" s="223">
        <f t="shared" si="163"/>
        <v>0.58923459293879499</v>
      </c>
      <c r="AD628" s="223">
        <f t="shared" si="163"/>
        <v>0.41076540706120501</v>
      </c>
      <c r="AG628" s="23"/>
      <c r="AH628" s="17"/>
      <c r="AI628" s="17"/>
      <c r="AM628" s="16"/>
      <c r="AN628" s="235"/>
    </row>
    <row r="629" spans="1:40" x14ac:dyDescent="0.25">
      <c r="A629" s="236">
        <f t="shared" si="159"/>
        <v>2058</v>
      </c>
      <c r="B629" s="237">
        <f t="shared" si="160"/>
        <v>12</v>
      </c>
      <c r="C629" s="240">
        <f t="shared" si="166"/>
        <v>9051924.445720112</v>
      </c>
      <c r="D629" s="240">
        <f t="shared" si="166"/>
        <v>6531662.8294972358</v>
      </c>
      <c r="E629" s="240">
        <f t="shared" si="167"/>
        <v>291744.81043751282</v>
      </c>
      <c r="F629" s="240">
        <f t="shared" si="167"/>
        <v>62789.048798308082</v>
      </c>
      <c r="G629" s="240">
        <f t="shared" si="169"/>
        <v>1712.4868302048108</v>
      </c>
      <c r="H629" s="240">
        <f t="shared" si="169"/>
        <v>6923.5833015888875</v>
      </c>
      <c r="I629" s="240">
        <f t="shared" si="168"/>
        <v>608559.11022425524</v>
      </c>
      <c r="J629" s="240">
        <f t="shared" si="157"/>
        <v>16555316.314809216</v>
      </c>
      <c r="K629" s="221">
        <f t="shared" si="158"/>
        <v>15583587.275217347</v>
      </c>
      <c r="L629" s="221">
        <v>14284890.714063102</v>
      </c>
      <c r="M629" s="225">
        <f t="shared" si="155"/>
        <v>2270425.6007461138</v>
      </c>
      <c r="N629" s="221">
        <v>14689252.125984672</v>
      </c>
      <c r="O629" s="23"/>
      <c r="P629" s="222">
        <f t="shared" si="145"/>
        <v>2058</v>
      </c>
      <c r="Q629" s="222">
        <f t="shared" si="144"/>
        <v>12</v>
      </c>
      <c r="R629" s="221">
        <f t="shared" si="165"/>
        <v>7733118.9207389662</v>
      </c>
      <c r="S629" s="221">
        <f t="shared" si="165"/>
        <v>5580042.7537322678</v>
      </c>
      <c r="T629" s="225">
        <f t="shared" si="150"/>
        <v>291744.81043751282</v>
      </c>
      <c r="U629" s="225">
        <f t="shared" si="150"/>
        <v>62789.048798308082</v>
      </c>
      <c r="V629" s="225">
        <f t="shared" si="149"/>
        <v>1712.4868302048108</v>
      </c>
      <c r="W629" s="225">
        <f t="shared" si="149"/>
        <v>6923.5833015888875</v>
      </c>
      <c r="X629" s="225">
        <f t="shared" si="149"/>
        <v>608559.11022425524</v>
      </c>
      <c r="Y629" s="225">
        <f t="shared" si="154"/>
        <v>14284890.714063102</v>
      </c>
      <c r="Z629" s="221"/>
      <c r="AA629" s="225">
        <f t="shared" si="156"/>
        <v>0</v>
      </c>
      <c r="AB629" s="221"/>
      <c r="AC629" s="223">
        <f t="shared" si="163"/>
        <v>0.58086269135960955</v>
      </c>
      <c r="AD629" s="223">
        <f t="shared" si="163"/>
        <v>0.41913730864039056</v>
      </c>
      <c r="AG629" s="23"/>
      <c r="AH629" s="17"/>
      <c r="AI629" s="17"/>
      <c r="AM629" s="16"/>
      <c r="AN629" s="235"/>
    </row>
    <row r="630" spans="1:40" x14ac:dyDescent="0.25">
      <c r="A630" s="236">
        <f t="shared" si="159"/>
        <v>2059</v>
      </c>
      <c r="B630" s="237">
        <f t="shared" si="160"/>
        <v>1</v>
      </c>
      <c r="C630" s="240">
        <f t="shared" si="166"/>
        <v>9363568.3568167947</v>
      </c>
      <c r="D630" s="240">
        <f t="shared" si="166"/>
        <v>6350140.4994372446</v>
      </c>
      <c r="E630" s="240">
        <f t="shared" si="167"/>
        <v>292452.13329785923</v>
      </c>
      <c r="F630" s="240">
        <f t="shared" si="167"/>
        <v>62039.219081192728</v>
      </c>
      <c r="G630" s="240">
        <f t="shared" si="169"/>
        <v>1547.5634494575963</v>
      </c>
      <c r="H630" s="240">
        <f t="shared" si="169"/>
        <v>7733.1334069401</v>
      </c>
      <c r="I630" s="240">
        <f t="shared" si="168"/>
        <v>569826.84732229239</v>
      </c>
      <c r="J630" s="240">
        <f t="shared" si="157"/>
        <v>16647307.752811782</v>
      </c>
      <c r="K630" s="221">
        <f t="shared" si="158"/>
        <v>15713708.856254039</v>
      </c>
      <c r="L630" s="221">
        <v>15054764.701295815</v>
      </c>
      <c r="M630" s="225">
        <f t="shared" si="155"/>
        <v>1592543.0515159667</v>
      </c>
      <c r="N630" s="221">
        <v>14838893.392550824</v>
      </c>
      <c r="O630" s="23"/>
      <c r="P630" s="222">
        <f t="shared" si="145"/>
        <v>2059</v>
      </c>
      <c r="Q630" s="222">
        <f t="shared" si="144"/>
        <v>1</v>
      </c>
      <c r="R630" s="221">
        <f t="shared" si="165"/>
        <v>8414595.3383871932</v>
      </c>
      <c r="S630" s="221">
        <f t="shared" si="165"/>
        <v>5706570.4663508795</v>
      </c>
      <c r="T630" s="225">
        <f t="shared" si="150"/>
        <v>292452.13329785923</v>
      </c>
      <c r="U630" s="225">
        <f t="shared" si="150"/>
        <v>62039.219081192728</v>
      </c>
      <c r="V630" s="225">
        <f t="shared" si="149"/>
        <v>1547.5634494575963</v>
      </c>
      <c r="W630" s="225">
        <f t="shared" si="149"/>
        <v>7733.1334069401</v>
      </c>
      <c r="X630" s="225">
        <f t="shared" si="149"/>
        <v>569826.84732229239</v>
      </c>
      <c r="Y630" s="225">
        <f t="shared" si="154"/>
        <v>15054764.701295815</v>
      </c>
      <c r="Z630" s="221"/>
      <c r="AA630" s="225">
        <f t="shared" si="156"/>
        <v>0</v>
      </c>
      <c r="AB630" s="221"/>
      <c r="AC630" s="223">
        <f t="shared" si="163"/>
        <v>0.59588531533025724</v>
      </c>
      <c r="AD630" s="223">
        <f t="shared" si="163"/>
        <v>0.40411468466974271</v>
      </c>
      <c r="AG630" s="23"/>
      <c r="AH630" s="17"/>
      <c r="AI630" s="17"/>
      <c r="AM630" s="16"/>
      <c r="AN630" s="235"/>
    </row>
    <row r="631" spans="1:40" x14ac:dyDescent="0.25">
      <c r="A631" s="236">
        <f t="shared" si="159"/>
        <v>2059</v>
      </c>
      <c r="B631" s="237">
        <f t="shared" si="160"/>
        <v>2</v>
      </c>
      <c r="C631" s="240">
        <f t="shared" si="166"/>
        <v>9301121.7675628942</v>
      </c>
      <c r="D631" s="240">
        <f t="shared" si="166"/>
        <v>6359479.142455603</v>
      </c>
      <c r="E631" s="240">
        <f t="shared" si="167"/>
        <v>291716.45440762513</v>
      </c>
      <c r="F631" s="240">
        <f t="shared" si="167"/>
        <v>57332.560497675266</v>
      </c>
      <c r="G631" s="240">
        <f t="shared" si="169"/>
        <v>1597.7829259923906</v>
      </c>
      <c r="H631" s="240">
        <f t="shared" si="169"/>
        <v>7054.2501458019306</v>
      </c>
      <c r="I631" s="240">
        <f t="shared" si="168"/>
        <v>565448.40999156178</v>
      </c>
      <c r="J631" s="240">
        <f t="shared" si="157"/>
        <v>16583750.367987154</v>
      </c>
      <c r="K631" s="221">
        <f t="shared" si="158"/>
        <v>15660600.910018496</v>
      </c>
      <c r="L631" s="221">
        <v>13749073.386042256</v>
      </c>
      <c r="M631" s="225">
        <f t="shared" si="155"/>
        <v>2834676.9819448981</v>
      </c>
      <c r="N631" s="221">
        <v>13787936.646679763</v>
      </c>
      <c r="O631" s="23"/>
      <c r="P631" s="222">
        <f t="shared" si="145"/>
        <v>2059</v>
      </c>
      <c r="Q631" s="222">
        <f t="shared" si="144"/>
        <v>2</v>
      </c>
      <c r="R631" s="221">
        <f t="shared" si="165"/>
        <v>7617554.4554101164</v>
      </c>
      <c r="S631" s="221">
        <f t="shared" si="165"/>
        <v>5208369.4726634827</v>
      </c>
      <c r="T631" s="225">
        <f t="shared" si="150"/>
        <v>291716.45440762513</v>
      </c>
      <c r="U631" s="225">
        <f t="shared" si="150"/>
        <v>57332.560497675266</v>
      </c>
      <c r="V631" s="225">
        <f t="shared" si="149"/>
        <v>1597.7829259923906</v>
      </c>
      <c r="W631" s="225">
        <f t="shared" si="149"/>
        <v>7054.2501458019306</v>
      </c>
      <c r="X631" s="225">
        <f t="shared" si="149"/>
        <v>565448.40999156178</v>
      </c>
      <c r="Y631" s="225">
        <f t="shared" si="154"/>
        <v>13749073.386042258</v>
      </c>
      <c r="Z631" s="221"/>
      <c r="AA631" s="225">
        <f t="shared" si="156"/>
        <v>0</v>
      </c>
      <c r="AB631" s="221"/>
      <c r="AC631" s="223">
        <f t="shared" si="163"/>
        <v>0.59391857445346963</v>
      </c>
      <c r="AD631" s="223">
        <f t="shared" si="163"/>
        <v>0.40608142554653043</v>
      </c>
      <c r="AG631" s="23"/>
      <c r="AH631" s="17"/>
      <c r="AI631" s="17"/>
      <c r="AM631" s="16"/>
      <c r="AN631" s="235"/>
    </row>
    <row r="632" spans="1:40" x14ac:dyDescent="0.25">
      <c r="A632" s="236">
        <f t="shared" si="159"/>
        <v>2059</v>
      </c>
      <c r="B632" s="237">
        <f t="shared" si="160"/>
        <v>3</v>
      </c>
      <c r="C632" s="240">
        <f t="shared" si="166"/>
        <v>9160282.8547776211</v>
      </c>
      <c r="D632" s="240">
        <f t="shared" si="166"/>
        <v>6485792.7705807807</v>
      </c>
      <c r="E632" s="240">
        <f t="shared" si="167"/>
        <v>292067.90995997016</v>
      </c>
      <c r="F632" s="240">
        <f t="shared" si="167"/>
        <v>57376.661100610072</v>
      </c>
      <c r="G632" s="240">
        <f t="shared" si="169"/>
        <v>1801.4883033125745</v>
      </c>
      <c r="H632" s="240">
        <f t="shared" si="169"/>
        <v>6640.4332333088068</v>
      </c>
      <c r="I632" s="240">
        <f t="shared" si="168"/>
        <v>546640.48950846936</v>
      </c>
      <c r="J632" s="240">
        <f t="shared" si="157"/>
        <v>16550602.607464073</v>
      </c>
      <c r="K632" s="221">
        <f t="shared" si="158"/>
        <v>15646075.625358403</v>
      </c>
      <c r="L632" s="221">
        <v>13701950.936019626</v>
      </c>
      <c r="M632" s="225">
        <f t="shared" si="155"/>
        <v>2848651.6714444477</v>
      </c>
      <c r="N632" s="221">
        <v>15058484.78985535</v>
      </c>
      <c r="O632" s="23"/>
      <c r="P632" s="222">
        <f t="shared" si="145"/>
        <v>2059</v>
      </c>
      <c r="Q632" s="222">
        <f t="shared" si="144"/>
        <v>3</v>
      </c>
      <c r="R632" s="221">
        <f t="shared" si="165"/>
        <v>7492487.3199744048</v>
      </c>
      <c r="S632" s="221">
        <f t="shared" si="165"/>
        <v>5304936.6339395493</v>
      </c>
      <c r="T632" s="225">
        <f t="shared" si="150"/>
        <v>292067.90995997016</v>
      </c>
      <c r="U632" s="225">
        <f t="shared" si="150"/>
        <v>57376.661100610072</v>
      </c>
      <c r="V632" s="225">
        <f t="shared" si="149"/>
        <v>1801.4883033125745</v>
      </c>
      <c r="W632" s="225">
        <f t="shared" si="149"/>
        <v>6640.4332333088068</v>
      </c>
      <c r="X632" s="225">
        <f t="shared" si="149"/>
        <v>546640.48950846936</v>
      </c>
      <c r="Y632" s="225">
        <f t="shared" si="154"/>
        <v>13701950.936019624</v>
      </c>
      <c r="Z632" s="221"/>
      <c r="AA632" s="225">
        <f t="shared" si="156"/>
        <v>0</v>
      </c>
      <c r="AB632" s="221"/>
      <c r="AC632" s="223">
        <f t="shared" si="163"/>
        <v>0.58546839949636176</v>
      </c>
      <c r="AD632" s="223">
        <f t="shared" si="163"/>
        <v>0.41453160050363819</v>
      </c>
      <c r="AG632" s="23"/>
      <c r="AH632" s="17"/>
      <c r="AI632" s="17"/>
      <c r="AM632" s="16"/>
      <c r="AN632" s="235"/>
    </row>
    <row r="633" spans="1:40" x14ac:dyDescent="0.25">
      <c r="A633" s="236">
        <f t="shared" si="159"/>
        <v>2059</v>
      </c>
      <c r="B633" s="237">
        <f t="shared" si="160"/>
        <v>4</v>
      </c>
      <c r="C633" s="240">
        <f t="shared" si="166"/>
        <v>9437394.9822777286</v>
      </c>
      <c r="D633" s="240">
        <f t="shared" si="166"/>
        <v>6696922.4166775066</v>
      </c>
      <c r="E633" s="240">
        <f t="shared" si="167"/>
        <v>292646.51217352098</v>
      </c>
      <c r="F633" s="240">
        <f t="shared" si="167"/>
        <v>60092.65846332306</v>
      </c>
      <c r="G633" s="240">
        <f t="shared" si="169"/>
        <v>1793.5490301160551</v>
      </c>
      <c r="H633" s="240">
        <f t="shared" si="169"/>
        <v>7712.366250637182</v>
      </c>
      <c r="I633" s="240">
        <f t="shared" si="168"/>
        <v>645110.66079735581</v>
      </c>
      <c r="J633" s="240">
        <f t="shared" si="157"/>
        <v>17141673.14567019</v>
      </c>
      <c r="K633" s="221">
        <f t="shared" si="158"/>
        <v>16134317.398955235</v>
      </c>
      <c r="L633" s="221">
        <v>14001432.21037868</v>
      </c>
      <c r="M633" s="225">
        <f t="shared" si="155"/>
        <v>3140240.9352915101</v>
      </c>
      <c r="N633" s="221">
        <v>15485928.055505672</v>
      </c>
      <c r="O633" s="23"/>
      <c r="P633" s="222">
        <f t="shared" si="145"/>
        <v>2059</v>
      </c>
      <c r="Q633" s="222">
        <f t="shared" si="145"/>
        <v>4</v>
      </c>
      <c r="R633" s="221">
        <f t="shared" si="165"/>
        <v>7600583.8353876686</v>
      </c>
      <c r="S633" s="221">
        <f t="shared" si="165"/>
        <v>5393492.6282760566</v>
      </c>
      <c r="T633" s="225">
        <f t="shared" si="150"/>
        <v>292646.51217352098</v>
      </c>
      <c r="U633" s="225">
        <f t="shared" si="150"/>
        <v>60092.65846332306</v>
      </c>
      <c r="V633" s="225">
        <f t="shared" si="149"/>
        <v>1793.5490301160551</v>
      </c>
      <c r="W633" s="225">
        <f t="shared" si="149"/>
        <v>7712.366250637182</v>
      </c>
      <c r="X633" s="225">
        <f t="shared" si="149"/>
        <v>645110.66079735581</v>
      </c>
      <c r="Y633" s="225">
        <f t="shared" si="154"/>
        <v>14001432.210378679</v>
      </c>
      <c r="Z633" s="221"/>
      <c r="AA633" s="225">
        <f t="shared" si="156"/>
        <v>0</v>
      </c>
      <c r="AB633" s="221"/>
      <c r="AC633" s="223">
        <f t="shared" si="163"/>
        <v>0.58492682082037384</v>
      </c>
      <c r="AD633" s="223">
        <f t="shared" si="163"/>
        <v>0.41507317917962616</v>
      </c>
      <c r="AG633" s="23"/>
      <c r="AH633" s="17"/>
      <c r="AI633" s="17"/>
      <c r="AM633" s="16"/>
      <c r="AN633" s="235"/>
    </row>
    <row r="634" spans="1:40" x14ac:dyDescent="0.25">
      <c r="A634" s="236">
        <f t="shared" si="159"/>
        <v>2059</v>
      </c>
      <c r="B634" s="237">
        <f t="shared" si="160"/>
        <v>5</v>
      </c>
      <c r="C634" s="240">
        <f t="shared" si="166"/>
        <v>10298971.956911253</v>
      </c>
      <c r="D634" s="240">
        <f t="shared" si="166"/>
        <v>7014200.4814331988</v>
      </c>
      <c r="E634" s="240">
        <f t="shared" si="167"/>
        <v>293794.38283318008</v>
      </c>
      <c r="F634" s="240">
        <f t="shared" si="167"/>
        <v>59697.711372159421</v>
      </c>
      <c r="G634" s="240">
        <f t="shared" si="169"/>
        <v>2032.371068491615</v>
      </c>
      <c r="H634" s="240">
        <f t="shared" si="169"/>
        <v>7829.8504380107106</v>
      </c>
      <c r="I634" s="240">
        <f t="shared" si="168"/>
        <v>701446.39724233618</v>
      </c>
      <c r="J634" s="240">
        <f t="shared" si="157"/>
        <v>18377973.151298631</v>
      </c>
      <c r="K634" s="221">
        <f t="shared" si="158"/>
        <v>17313172.438344453</v>
      </c>
      <c r="L634" s="221">
        <v>15694231.268322706</v>
      </c>
      <c r="M634" s="225">
        <f t="shared" si="155"/>
        <v>2683741.8829759248</v>
      </c>
      <c r="N634" s="221">
        <v>17453769.703897364</v>
      </c>
      <c r="O634" s="23"/>
      <c r="P634" s="222">
        <f t="shared" ref="P634:Q689" si="170">A634</f>
        <v>2059</v>
      </c>
      <c r="Q634" s="222">
        <f t="shared" si="170"/>
        <v>5</v>
      </c>
      <c r="R634" s="221">
        <f t="shared" si="165"/>
        <v>8702512.2386945114</v>
      </c>
      <c r="S634" s="221">
        <f t="shared" si="165"/>
        <v>5926918.3166740164</v>
      </c>
      <c r="T634" s="225">
        <f t="shared" si="150"/>
        <v>293794.38283318008</v>
      </c>
      <c r="U634" s="225">
        <f t="shared" si="150"/>
        <v>59697.711372159421</v>
      </c>
      <c r="V634" s="225">
        <f t="shared" si="149"/>
        <v>2032.371068491615</v>
      </c>
      <c r="W634" s="225">
        <f t="shared" si="149"/>
        <v>7829.8504380107106</v>
      </c>
      <c r="X634" s="225">
        <f t="shared" si="149"/>
        <v>701446.39724233618</v>
      </c>
      <c r="Y634" s="225">
        <f t="shared" si="154"/>
        <v>15694231.268322706</v>
      </c>
      <c r="Z634" s="221"/>
      <c r="AA634" s="225">
        <f t="shared" si="156"/>
        <v>0</v>
      </c>
      <c r="AB634" s="221"/>
      <c r="AC634" s="223">
        <f t="shared" si="163"/>
        <v>0.59486336161601105</v>
      </c>
      <c r="AD634" s="223">
        <f t="shared" si="163"/>
        <v>0.40513663838398883</v>
      </c>
      <c r="AG634" s="23"/>
      <c r="AH634" s="17"/>
      <c r="AI634" s="17"/>
      <c r="AM634" s="16"/>
      <c r="AN634" s="235"/>
    </row>
    <row r="635" spans="1:40" x14ac:dyDescent="0.25">
      <c r="A635" s="236">
        <f t="shared" si="159"/>
        <v>2059</v>
      </c>
      <c r="B635" s="237">
        <f t="shared" si="160"/>
        <v>6</v>
      </c>
      <c r="C635" s="240">
        <f t="shared" si="166"/>
        <v>11468551.64949031</v>
      </c>
      <c r="D635" s="240">
        <f t="shared" si="166"/>
        <v>7356414.5655535357</v>
      </c>
      <c r="E635" s="240">
        <f t="shared" si="167"/>
        <v>294683.00976876036</v>
      </c>
      <c r="F635" s="240">
        <f t="shared" si="167"/>
        <v>55636.036030976764</v>
      </c>
      <c r="G635" s="240">
        <f t="shared" si="169"/>
        <v>1908.2618212439957</v>
      </c>
      <c r="H635" s="240">
        <f t="shared" si="169"/>
        <v>7716.2167388618254</v>
      </c>
      <c r="I635" s="240">
        <f t="shared" si="168"/>
        <v>722616.68773293728</v>
      </c>
      <c r="J635" s="240">
        <f t="shared" si="157"/>
        <v>19907526.42713663</v>
      </c>
      <c r="K635" s="221">
        <f t="shared" si="158"/>
        <v>18824966.215043847</v>
      </c>
      <c r="L635" s="221">
        <v>17031795.450018756</v>
      </c>
      <c r="M635" s="225">
        <f t="shared" si="155"/>
        <v>2875730.9771178737</v>
      </c>
      <c r="N635" s="221">
        <v>18204250.524249073</v>
      </c>
      <c r="O635" s="23"/>
      <c r="P635" s="222">
        <f t="shared" si="170"/>
        <v>2059</v>
      </c>
      <c r="Q635" s="222">
        <f t="shared" si="170"/>
        <v>6</v>
      </c>
      <c r="R635" s="221">
        <f t="shared" si="165"/>
        <v>9716597.9479872789</v>
      </c>
      <c r="S635" s="221">
        <f t="shared" si="165"/>
        <v>6232637.2899386929</v>
      </c>
      <c r="T635" s="225">
        <f t="shared" si="150"/>
        <v>294683.00976876036</v>
      </c>
      <c r="U635" s="225">
        <f t="shared" si="150"/>
        <v>55636.036030976764</v>
      </c>
      <c r="V635" s="225">
        <f t="shared" si="149"/>
        <v>1908.2618212439957</v>
      </c>
      <c r="W635" s="225">
        <f t="shared" si="149"/>
        <v>7716.2167388618254</v>
      </c>
      <c r="X635" s="225">
        <f t="shared" si="149"/>
        <v>722616.68773293728</v>
      </c>
      <c r="Y635" s="225">
        <f t="shared" si="154"/>
        <v>17031795.450018752</v>
      </c>
      <c r="Z635" s="221"/>
      <c r="AA635" s="225">
        <f t="shared" si="156"/>
        <v>0</v>
      </c>
      <c r="AB635" s="221"/>
      <c r="AC635" s="223">
        <f t="shared" si="163"/>
        <v>0.60922030448720232</v>
      </c>
      <c r="AD635" s="223">
        <f t="shared" si="163"/>
        <v>0.39077969551279756</v>
      </c>
      <c r="AG635" s="23"/>
      <c r="AH635" s="17"/>
      <c r="AI635" s="17"/>
      <c r="AM635" s="16"/>
      <c r="AN635" s="235"/>
    </row>
    <row r="636" spans="1:40" x14ac:dyDescent="0.25">
      <c r="A636" s="236">
        <f t="shared" si="159"/>
        <v>2059</v>
      </c>
      <c r="B636" s="237">
        <f t="shared" si="160"/>
        <v>7</v>
      </c>
      <c r="C636" s="240">
        <f t="shared" si="166"/>
        <v>12337938.264023388</v>
      </c>
      <c r="D636" s="240">
        <f t="shared" si="166"/>
        <v>7604051.0729494588</v>
      </c>
      <c r="E636" s="240">
        <f t="shared" si="167"/>
        <v>295326.55469058233</v>
      </c>
      <c r="F636" s="240">
        <f t="shared" si="167"/>
        <v>57761.832590244725</v>
      </c>
      <c r="G636" s="240">
        <f t="shared" si="169"/>
        <v>1822.5111906814911</v>
      </c>
      <c r="H636" s="240">
        <f t="shared" si="169"/>
        <v>8106.5663580739647</v>
      </c>
      <c r="I636" s="240">
        <f t="shared" si="168"/>
        <v>752505.95830936753</v>
      </c>
      <c r="J636" s="240">
        <f t="shared" si="157"/>
        <v>21057512.760111798</v>
      </c>
      <c r="K636" s="221">
        <f t="shared" si="158"/>
        <v>19941989.336972848</v>
      </c>
      <c r="L636" s="221">
        <v>17979850.853559643</v>
      </c>
      <c r="M636" s="225">
        <f t="shared" si="155"/>
        <v>3077661.9065521546</v>
      </c>
      <c r="N636" s="221">
        <v>19289307.499767363</v>
      </c>
      <c r="O636" s="23"/>
      <c r="P636" s="222">
        <f t="shared" si="170"/>
        <v>2059</v>
      </c>
      <c r="Q636" s="222">
        <f t="shared" si="170"/>
        <v>7</v>
      </c>
      <c r="R636" s="221">
        <f t="shared" si="165"/>
        <v>10433815.161812309</v>
      </c>
      <c r="S636" s="221">
        <f t="shared" si="165"/>
        <v>6430512.2686083838</v>
      </c>
      <c r="T636" s="225">
        <f t="shared" si="150"/>
        <v>295326.55469058233</v>
      </c>
      <c r="U636" s="225">
        <f t="shared" si="150"/>
        <v>57761.832590244725</v>
      </c>
      <c r="V636" s="225">
        <f t="shared" si="149"/>
        <v>1822.5111906814911</v>
      </c>
      <c r="W636" s="225">
        <f t="shared" si="149"/>
        <v>8106.5663580739647</v>
      </c>
      <c r="X636" s="225">
        <f t="shared" si="149"/>
        <v>752505.95830936753</v>
      </c>
      <c r="Y636" s="225">
        <f t="shared" si="154"/>
        <v>17979850.853559643</v>
      </c>
      <c r="Z636" s="221"/>
      <c r="AA636" s="225">
        <f t="shared" si="156"/>
        <v>0</v>
      </c>
      <c r="AB636" s="221"/>
      <c r="AC636" s="223">
        <f t="shared" si="163"/>
        <v>0.61869144825730116</v>
      </c>
      <c r="AD636" s="223">
        <f t="shared" si="163"/>
        <v>0.38130855174269879</v>
      </c>
      <c r="AG636" s="23"/>
      <c r="AH636" s="17"/>
      <c r="AI636" s="17"/>
      <c r="AM636" s="16"/>
      <c r="AN636" s="235"/>
    </row>
    <row r="637" spans="1:40" x14ac:dyDescent="0.25">
      <c r="A637" s="236">
        <f t="shared" si="159"/>
        <v>2059</v>
      </c>
      <c r="B637" s="237">
        <f t="shared" si="160"/>
        <v>8</v>
      </c>
      <c r="C637" s="240">
        <f t="shared" si="166"/>
        <v>12746042.66218207</v>
      </c>
      <c r="D637" s="240">
        <f t="shared" si="166"/>
        <v>7714903.2168359337</v>
      </c>
      <c r="E637" s="240">
        <f t="shared" si="167"/>
        <v>295399.59941578005</v>
      </c>
      <c r="F637" s="240">
        <f t="shared" si="167"/>
        <v>67419.189197432977</v>
      </c>
      <c r="G637" s="240">
        <f t="shared" si="169"/>
        <v>1806.810971073121</v>
      </c>
      <c r="H637" s="240">
        <f t="shared" si="169"/>
        <v>8149.9069168391779</v>
      </c>
      <c r="I637" s="240">
        <f t="shared" si="168"/>
        <v>726616.61383636936</v>
      </c>
      <c r="J637" s="240">
        <f t="shared" si="157"/>
        <v>21560337.999355499</v>
      </c>
      <c r="K637" s="221">
        <f t="shared" si="158"/>
        <v>20460945.879018005</v>
      </c>
      <c r="L637" s="221">
        <v>18193031.080210607</v>
      </c>
      <c r="M637" s="225">
        <f t="shared" si="155"/>
        <v>3367306.9191448912</v>
      </c>
      <c r="N637" s="221">
        <v>19618844.209957279</v>
      </c>
      <c r="O637" s="23"/>
      <c r="P637" s="222">
        <f t="shared" si="170"/>
        <v>2059</v>
      </c>
      <c r="Q637" s="222">
        <f t="shared" si="170"/>
        <v>8</v>
      </c>
      <c r="R637" s="221">
        <f t="shared" si="165"/>
        <v>10648395.862182736</v>
      </c>
      <c r="S637" s="221">
        <f t="shared" si="165"/>
        <v>6445243.0976903755</v>
      </c>
      <c r="T637" s="225">
        <f t="shared" si="150"/>
        <v>295399.59941578005</v>
      </c>
      <c r="U637" s="225">
        <f t="shared" si="150"/>
        <v>67419.189197432977</v>
      </c>
      <c r="V637" s="225">
        <f t="shared" si="149"/>
        <v>1806.810971073121</v>
      </c>
      <c r="W637" s="225">
        <f t="shared" si="149"/>
        <v>8149.9069168391779</v>
      </c>
      <c r="X637" s="225">
        <f t="shared" si="149"/>
        <v>726616.61383636936</v>
      </c>
      <c r="Y637" s="225">
        <f t="shared" si="154"/>
        <v>18193031.080210604</v>
      </c>
      <c r="Z637" s="221"/>
      <c r="AA637" s="225">
        <f t="shared" si="156"/>
        <v>0</v>
      </c>
      <c r="AB637" s="221"/>
      <c r="AC637" s="223">
        <f t="shared" si="163"/>
        <v>0.62294493800761663</v>
      </c>
      <c r="AD637" s="223">
        <f t="shared" si="163"/>
        <v>0.37705506199238331</v>
      </c>
      <c r="AG637" s="23"/>
      <c r="AH637" s="17"/>
      <c r="AI637" s="17"/>
      <c r="AM637" s="16"/>
      <c r="AN637" s="235"/>
    </row>
    <row r="638" spans="1:40" x14ac:dyDescent="0.25">
      <c r="A638" s="236">
        <f t="shared" si="159"/>
        <v>2059</v>
      </c>
      <c r="B638" s="237">
        <f t="shared" si="160"/>
        <v>9</v>
      </c>
      <c r="C638" s="240">
        <f t="shared" si="166"/>
        <v>12399931.210117942</v>
      </c>
      <c r="D638" s="240">
        <f t="shared" si="166"/>
        <v>7606591.1986321555</v>
      </c>
      <c r="E638" s="240">
        <f t="shared" si="167"/>
        <v>294699.46010020474</v>
      </c>
      <c r="F638" s="240">
        <f t="shared" si="167"/>
        <v>59016.296770121138</v>
      </c>
      <c r="G638" s="240">
        <f t="shared" si="169"/>
        <v>1942.8921424770249</v>
      </c>
      <c r="H638" s="240">
        <f t="shared" si="169"/>
        <v>8087.472352692309</v>
      </c>
      <c r="I638" s="240">
        <f t="shared" si="168"/>
        <v>768644.33481879171</v>
      </c>
      <c r="J638" s="240">
        <f t="shared" si="157"/>
        <v>21138912.864934385</v>
      </c>
      <c r="K638" s="221">
        <f t="shared" si="158"/>
        <v>20006522.408750098</v>
      </c>
      <c r="L638" s="221">
        <v>17828316.801156379</v>
      </c>
      <c r="M638" s="225">
        <f t="shared" si="155"/>
        <v>3310596.0637780055</v>
      </c>
      <c r="N638" s="221">
        <v>18143884.884679448</v>
      </c>
      <c r="O638" s="23"/>
      <c r="P638" s="222">
        <f t="shared" si="170"/>
        <v>2059</v>
      </c>
      <c r="Q638" s="222">
        <f t="shared" si="170"/>
        <v>9</v>
      </c>
      <c r="R638" s="221">
        <f t="shared" si="165"/>
        <v>10348042.200292813</v>
      </c>
      <c r="S638" s="221">
        <f t="shared" si="165"/>
        <v>6347884.1446792791</v>
      </c>
      <c r="T638" s="225">
        <f t="shared" si="150"/>
        <v>294699.46010020474</v>
      </c>
      <c r="U638" s="225">
        <f t="shared" si="150"/>
        <v>59016.296770121138</v>
      </c>
      <c r="V638" s="225">
        <f t="shared" si="149"/>
        <v>1942.8921424770249</v>
      </c>
      <c r="W638" s="225">
        <f t="shared" si="149"/>
        <v>8087.472352692309</v>
      </c>
      <c r="X638" s="225">
        <f t="shared" si="149"/>
        <v>768644.33481879171</v>
      </c>
      <c r="Y638" s="225">
        <f t="shared" si="154"/>
        <v>17828316.801156379</v>
      </c>
      <c r="Z638" s="221"/>
      <c r="AA638" s="225">
        <f t="shared" si="156"/>
        <v>0</v>
      </c>
      <c r="AB638" s="221"/>
      <c r="AC638" s="223">
        <f t="shared" si="163"/>
        <v>0.61979443287428504</v>
      </c>
      <c r="AD638" s="223">
        <f t="shared" si="163"/>
        <v>0.38020556712571496</v>
      </c>
      <c r="AG638" s="23"/>
      <c r="AH638" s="17"/>
      <c r="AI638" s="17"/>
      <c r="AM638" s="16"/>
      <c r="AN638" s="235"/>
    </row>
    <row r="639" spans="1:40" x14ac:dyDescent="0.25">
      <c r="A639" s="236">
        <f t="shared" si="159"/>
        <v>2059</v>
      </c>
      <c r="B639" s="237">
        <f t="shared" si="160"/>
        <v>10</v>
      </c>
      <c r="C639" s="240">
        <f t="shared" ref="C639:D654" si="171">C627/C615*C627</f>
        <v>11420489.674618918</v>
      </c>
      <c r="D639" s="240">
        <f t="shared" si="171"/>
        <v>7318495.2160459608</v>
      </c>
      <c r="E639" s="240">
        <f t="shared" ref="E639:F654" si="172">+E627</f>
        <v>293638.48081326066</v>
      </c>
      <c r="F639" s="240">
        <f t="shared" si="172"/>
        <v>54861.131775257832</v>
      </c>
      <c r="G639" s="240">
        <f t="shared" si="169"/>
        <v>1851.6492899817426</v>
      </c>
      <c r="H639" s="240">
        <f t="shared" si="169"/>
        <v>8009.1148810451496</v>
      </c>
      <c r="I639" s="240">
        <f t="shared" si="168"/>
        <v>740757.53640088555</v>
      </c>
      <c r="J639" s="240">
        <f t="shared" si="157"/>
        <v>19838102.803825308</v>
      </c>
      <c r="K639" s="221">
        <f t="shared" si="158"/>
        <v>18738984.890664879</v>
      </c>
      <c r="L639" s="221">
        <v>16533282.997276146</v>
      </c>
      <c r="M639" s="225">
        <f t="shared" si="155"/>
        <v>3304819.8065491617</v>
      </c>
      <c r="N639" s="221">
        <v>17076547.334072225</v>
      </c>
      <c r="O639" s="23"/>
      <c r="P639" s="222">
        <f t="shared" si="170"/>
        <v>2059</v>
      </c>
      <c r="Q639" s="222">
        <f t="shared" si="170"/>
        <v>10</v>
      </c>
      <c r="R639" s="221">
        <f t="shared" si="165"/>
        <v>9406364.539378915</v>
      </c>
      <c r="S639" s="221">
        <f t="shared" si="165"/>
        <v>6027800.5447368035</v>
      </c>
      <c r="T639" s="225">
        <f t="shared" si="150"/>
        <v>293638.48081326066</v>
      </c>
      <c r="U639" s="225">
        <f t="shared" si="150"/>
        <v>54861.131775257832</v>
      </c>
      <c r="V639" s="225">
        <f t="shared" si="149"/>
        <v>1851.6492899817426</v>
      </c>
      <c r="W639" s="225">
        <f t="shared" si="149"/>
        <v>8009.1148810451496</v>
      </c>
      <c r="X639" s="225">
        <f t="shared" si="149"/>
        <v>740757.53640088555</v>
      </c>
      <c r="Y639" s="225">
        <f t="shared" si="154"/>
        <v>16533282.99727615</v>
      </c>
      <c r="Z639" s="221"/>
      <c r="AA639" s="225">
        <f t="shared" si="156"/>
        <v>0</v>
      </c>
      <c r="AB639" s="221"/>
      <c r="AC639" s="223">
        <f t="shared" si="163"/>
        <v>0.60945081824086511</v>
      </c>
      <c r="AD639" s="223">
        <f t="shared" si="163"/>
        <v>0.39054918175913489</v>
      </c>
      <c r="AG639" s="23"/>
      <c r="AH639" s="17"/>
      <c r="AI639" s="17"/>
      <c r="AM639" s="16"/>
      <c r="AN639" s="235"/>
    </row>
    <row r="640" spans="1:40" x14ac:dyDescent="0.25">
      <c r="A640" s="236">
        <f t="shared" si="159"/>
        <v>2059</v>
      </c>
      <c r="B640" s="237">
        <f t="shared" si="160"/>
        <v>11</v>
      </c>
      <c r="C640" s="240">
        <f t="shared" si="171"/>
        <v>9920993.9156334996</v>
      </c>
      <c r="D640" s="240">
        <f t="shared" si="171"/>
        <v>6888773.6393447062</v>
      </c>
      <c r="E640" s="240">
        <f t="shared" si="172"/>
        <v>292050.28844520735</v>
      </c>
      <c r="F640" s="240">
        <f t="shared" si="172"/>
        <v>54119.974668964016</v>
      </c>
      <c r="G640" s="240">
        <f t="shared" si="169"/>
        <v>1791.9746304895025</v>
      </c>
      <c r="H640" s="240">
        <f t="shared" si="169"/>
        <v>7267.299385751714</v>
      </c>
      <c r="I640" s="240">
        <f t="shared" si="168"/>
        <v>678484.52091385308</v>
      </c>
      <c r="J640" s="240">
        <f t="shared" si="157"/>
        <v>17843481.613022476</v>
      </c>
      <c r="K640" s="221">
        <f t="shared" si="158"/>
        <v>16809767.554978207</v>
      </c>
      <c r="L640" s="221">
        <v>14590411.987730838</v>
      </c>
      <c r="M640" s="225">
        <f t="shared" si="155"/>
        <v>3253069.6252916381</v>
      </c>
      <c r="N640" s="221">
        <v>14448749.725701833</v>
      </c>
      <c r="O640" s="23"/>
      <c r="P640" s="222">
        <f t="shared" si="170"/>
        <v>2059</v>
      </c>
      <c r="Q640" s="222">
        <f t="shared" si="170"/>
        <v>11</v>
      </c>
      <c r="R640" s="221">
        <f t="shared" si="165"/>
        <v>8001057.5539856758</v>
      </c>
      <c r="S640" s="221">
        <f t="shared" si="165"/>
        <v>5555640.3757008919</v>
      </c>
      <c r="T640" s="225">
        <f t="shared" si="150"/>
        <v>292050.28844520735</v>
      </c>
      <c r="U640" s="225">
        <f t="shared" si="150"/>
        <v>54119.974668964016</v>
      </c>
      <c r="V640" s="225">
        <f t="shared" si="149"/>
        <v>1791.9746304895025</v>
      </c>
      <c r="W640" s="225">
        <f t="shared" si="149"/>
        <v>7267.299385751714</v>
      </c>
      <c r="X640" s="225">
        <f t="shared" si="149"/>
        <v>678484.52091385308</v>
      </c>
      <c r="Y640" s="225">
        <f t="shared" si="154"/>
        <v>14590411.987730836</v>
      </c>
      <c r="Z640" s="221"/>
      <c r="AA640" s="225">
        <f t="shared" si="156"/>
        <v>0</v>
      </c>
      <c r="AB640" s="221"/>
      <c r="AC640" s="223">
        <f t="shared" si="163"/>
        <v>0.59019221313952086</v>
      </c>
      <c r="AD640" s="223">
        <f t="shared" si="163"/>
        <v>0.40980778686047914</v>
      </c>
      <c r="AG640" s="23"/>
      <c r="AH640" s="17"/>
      <c r="AI640" s="17"/>
      <c r="AM640" s="16"/>
      <c r="AN640" s="235"/>
    </row>
    <row r="641" spans="1:40" x14ac:dyDescent="0.25">
      <c r="A641" s="236">
        <f t="shared" si="159"/>
        <v>2059</v>
      </c>
      <c r="B641" s="237">
        <f t="shared" si="160"/>
        <v>12</v>
      </c>
      <c r="C641" s="240">
        <f t="shared" si="171"/>
        <v>9214633.7905645426</v>
      </c>
      <c r="D641" s="240">
        <f t="shared" si="171"/>
        <v>6620454.2884827834</v>
      </c>
      <c r="E641" s="240">
        <f t="shared" si="172"/>
        <v>291744.81043751282</v>
      </c>
      <c r="F641" s="240">
        <f t="shared" si="172"/>
        <v>62789.048798308082</v>
      </c>
      <c r="G641" s="240">
        <f t="shared" si="169"/>
        <v>1709.6455478992145</v>
      </c>
      <c r="H641" s="240">
        <f t="shared" si="169"/>
        <v>6923.5832998573724</v>
      </c>
      <c r="I641" s="240">
        <f t="shared" si="168"/>
        <v>608559.11022425524</v>
      </c>
      <c r="J641" s="240">
        <f t="shared" si="157"/>
        <v>16806814.277355157</v>
      </c>
      <c r="K641" s="221">
        <f t="shared" si="158"/>
        <v>15835088.079047326</v>
      </c>
      <c r="L641" s="221">
        <v>14438216.618199058</v>
      </c>
      <c r="M641" s="225">
        <f t="shared" si="155"/>
        <v>2368597.659156099</v>
      </c>
      <c r="N641" s="221">
        <v>14846766.109054109</v>
      </c>
      <c r="O641" s="23"/>
      <c r="P641" s="222">
        <f t="shared" si="170"/>
        <v>2059</v>
      </c>
      <c r="Q641" s="222">
        <f t="shared" si="170"/>
        <v>12</v>
      </c>
      <c r="R641" s="221">
        <f t="shared" si="165"/>
        <v>7836317.4896156844</v>
      </c>
      <c r="S641" s="221">
        <f t="shared" si="165"/>
        <v>5630172.9302755427</v>
      </c>
      <c r="T641" s="225">
        <f t="shared" si="150"/>
        <v>291744.81043751282</v>
      </c>
      <c r="U641" s="225">
        <f t="shared" si="150"/>
        <v>62789.048798308082</v>
      </c>
      <c r="V641" s="225">
        <f t="shared" si="149"/>
        <v>1709.6455478992145</v>
      </c>
      <c r="W641" s="225">
        <f t="shared" si="149"/>
        <v>6923.5832998573724</v>
      </c>
      <c r="X641" s="225">
        <f t="shared" si="149"/>
        <v>608559.11022425524</v>
      </c>
      <c r="Y641" s="225">
        <f t="shared" si="154"/>
        <v>14438216.618199058</v>
      </c>
      <c r="Z641" s="221"/>
      <c r="AA641" s="225">
        <f t="shared" si="156"/>
        <v>0</v>
      </c>
      <c r="AB641" s="221"/>
      <c r="AC641" s="223">
        <f t="shared" si="163"/>
        <v>0.58191237993536415</v>
      </c>
      <c r="AD641" s="223">
        <f t="shared" si="163"/>
        <v>0.4180876200646359</v>
      </c>
      <c r="AG641" s="23"/>
      <c r="AH641" s="17"/>
      <c r="AI641" s="17"/>
      <c r="AM641" s="16"/>
      <c r="AN641" s="235"/>
    </row>
    <row r="642" spans="1:40" x14ac:dyDescent="0.25">
      <c r="A642" s="236">
        <f t="shared" si="159"/>
        <v>2060</v>
      </c>
      <c r="B642" s="237">
        <f t="shared" si="160"/>
        <v>1</v>
      </c>
      <c r="C642" s="240">
        <f t="shared" si="171"/>
        <v>9527815.4704201221</v>
      </c>
      <c r="D642" s="240">
        <f t="shared" si="171"/>
        <v>6436243.4430535771</v>
      </c>
      <c r="E642" s="240">
        <f t="shared" si="172"/>
        <v>292452.13329785923</v>
      </c>
      <c r="F642" s="240">
        <f t="shared" si="172"/>
        <v>62039.219081192728</v>
      </c>
      <c r="G642" s="240">
        <f t="shared" si="169"/>
        <v>1544.9572332565576</v>
      </c>
      <c r="H642" s="240">
        <f t="shared" si="169"/>
        <v>7733.1334107473467</v>
      </c>
      <c r="I642" s="240">
        <f t="shared" si="168"/>
        <v>569826.84732229239</v>
      </c>
      <c r="J642" s="240">
        <f t="shared" si="157"/>
        <v>16897655.203819048</v>
      </c>
      <c r="K642" s="221">
        <f t="shared" si="158"/>
        <v>15964058.913473699</v>
      </c>
      <c r="L642" s="221">
        <v>15216178.975153051</v>
      </c>
      <c r="M642" s="225">
        <f t="shared" si="155"/>
        <v>1681476.2286659963</v>
      </c>
      <c r="N642" s="221">
        <v>14997976.72950704</v>
      </c>
      <c r="O642" s="23"/>
      <c r="P642" s="222">
        <f t="shared" si="170"/>
        <v>2060</v>
      </c>
      <c r="Q642" s="222">
        <f t="shared" si="170"/>
        <v>1</v>
      </c>
      <c r="R642" s="221">
        <f t="shared" si="165"/>
        <v>8524261.4675527196</v>
      </c>
      <c r="S642" s="221">
        <f t="shared" si="165"/>
        <v>5758321.2172549833</v>
      </c>
      <c r="T642" s="225">
        <f t="shared" si="150"/>
        <v>292452.13329785923</v>
      </c>
      <c r="U642" s="225">
        <f t="shared" si="150"/>
        <v>62039.219081192728</v>
      </c>
      <c r="V642" s="225">
        <f t="shared" si="149"/>
        <v>1544.9572332565576</v>
      </c>
      <c r="W642" s="225">
        <f t="shared" si="149"/>
        <v>7733.1334107473467</v>
      </c>
      <c r="X642" s="225">
        <f t="shared" si="149"/>
        <v>569826.84732229239</v>
      </c>
      <c r="Y642" s="225">
        <f t="shared" si="154"/>
        <v>15216178.975153051</v>
      </c>
      <c r="Z642" s="221"/>
      <c r="AA642" s="225">
        <f t="shared" si="156"/>
        <v>0</v>
      </c>
      <c r="AB642" s="221"/>
      <c r="AC642" s="223">
        <f t="shared" si="163"/>
        <v>0.59682913487487987</v>
      </c>
      <c r="AD642" s="223">
        <f t="shared" si="163"/>
        <v>0.40317086512512018</v>
      </c>
      <c r="AG642" s="23"/>
      <c r="AH642" s="17"/>
      <c r="AI642" s="17"/>
      <c r="AM642" s="16"/>
      <c r="AN642" s="235"/>
    </row>
    <row r="643" spans="1:40" x14ac:dyDescent="0.25">
      <c r="A643" s="236">
        <f t="shared" si="159"/>
        <v>2060</v>
      </c>
      <c r="B643" s="237">
        <f t="shared" si="160"/>
        <v>2</v>
      </c>
      <c r="C643" s="240">
        <f t="shared" si="171"/>
        <v>9466647.5499991067</v>
      </c>
      <c r="D643" s="240">
        <f t="shared" si="171"/>
        <v>6447243.5835128119</v>
      </c>
      <c r="E643" s="240">
        <f t="shared" si="172"/>
        <v>291716.45440762513</v>
      </c>
      <c r="F643" s="240">
        <f t="shared" si="172"/>
        <v>57332.560497675266</v>
      </c>
      <c r="G643" s="240">
        <f t="shared" si="169"/>
        <v>1594.8391185009355</v>
      </c>
      <c r="H643" s="240">
        <f t="shared" si="169"/>
        <v>7054.2501533434097</v>
      </c>
      <c r="I643" s="240">
        <f t="shared" si="168"/>
        <v>565448.40999156178</v>
      </c>
      <c r="J643" s="240">
        <f t="shared" si="157"/>
        <v>16837037.647680625</v>
      </c>
      <c r="K643" s="221">
        <f t="shared" si="158"/>
        <v>15913891.13351192</v>
      </c>
      <c r="L643" s="221">
        <v>13896460.865788113</v>
      </c>
      <c r="M643" s="225">
        <f t="shared" si="155"/>
        <v>2940576.781892512</v>
      </c>
      <c r="N643" s="221">
        <v>13935731.130955391</v>
      </c>
      <c r="O643" s="23"/>
      <c r="P643" s="222">
        <f t="shared" si="170"/>
        <v>2060</v>
      </c>
      <c r="Q643" s="222">
        <f t="shared" si="170"/>
        <v>2</v>
      </c>
      <c r="R643" s="221">
        <f t="shared" si="165"/>
        <v>7717395.6697178464</v>
      </c>
      <c r="S643" s="221">
        <f t="shared" si="165"/>
        <v>5255918.6819015611</v>
      </c>
      <c r="T643" s="225">
        <f t="shared" si="150"/>
        <v>291716.45440762513</v>
      </c>
      <c r="U643" s="225">
        <f t="shared" si="150"/>
        <v>57332.560497675266</v>
      </c>
      <c r="V643" s="225">
        <f t="shared" si="149"/>
        <v>1594.8391185009355</v>
      </c>
      <c r="W643" s="225">
        <f t="shared" si="149"/>
        <v>7054.2501533434097</v>
      </c>
      <c r="X643" s="225">
        <f t="shared" si="149"/>
        <v>565448.40999156178</v>
      </c>
      <c r="Y643" s="225">
        <f t="shared" si="154"/>
        <v>13896460.865788115</v>
      </c>
      <c r="Z643" s="221"/>
      <c r="AA643" s="225">
        <f t="shared" si="156"/>
        <v>0</v>
      </c>
      <c r="AB643" s="221"/>
      <c r="AC643" s="223">
        <f t="shared" si="163"/>
        <v>0.59486692918641215</v>
      </c>
      <c r="AD643" s="223">
        <f t="shared" si="163"/>
        <v>0.40513307081358785</v>
      </c>
      <c r="AG643" s="23"/>
      <c r="AH643" s="17"/>
      <c r="AI643" s="17"/>
      <c r="AM643" s="16"/>
      <c r="AN643" s="235"/>
    </row>
    <row r="644" spans="1:40" x14ac:dyDescent="0.25">
      <c r="A644" s="236">
        <f t="shared" si="159"/>
        <v>2060</v>
      </c>
      <c r="B644" s="237">
        <f t="shared" si="160"/>
        <v>3</v>
      </c>
      <c r="C644" s="240">
        <f t="shared" si="171"/>
        <v>9326926.0855218563</v>
      </c>
      <c r="D644" s="240">
        <f t="shared" si="171"/>
        <v>6576542.7183839986</v>
      </c>
      <c r="E644" s="240">
        <f t="shared" si="172"/>
        <v>292067.90995997016</v>
      </c>
      <c r="F644" s="240">
        <f t="shared" si="172"/>
        <v>57376.661100610072</v>
      </c>
      <c r="G644" s="240">
        <f t="shared" ref="G644:H659" si="173">(G632/G620)*G632</f>
        <v>1798.3304992710921</v>
      </c>
      <c r="H644" s="240">
        <f t="shared" si="173"/>
        <v>6640.4332281351244</v>
      </c>
      <c r="I644" s="240">
        <f t="shared" si="168"/>
        <v>546640.48950846936</v>
      </c>
      <c r="J644" s="240">
        <f t="shared" si="157"/>
        <v>16807992.628202312</v>
      </c>
      <c r="K644" s="221">
        <f t="shared" si="158"/>
        <v>15903468.803905856</v>
      </c>
      <c r="L644" s="221">
        <v>13848898.449636582</v>
      </c>
      <c r="M644" s="225">
        <f t="shared" si="155"/>
        <v>2959094.1785657294</v>
      </c>
      <c r="N644" s="221">
        <v>15220033.733001161</v>
      </c>
      <c r="O644" s="23"/>
      <c r="P644" s="222">
        <f t="shared" si="170"/>
        <v>2060</v>
      </c>
      <c r="Q644" s="222">
        <f t="shared" si="170"/>
        <v>3</v>
      </c>
      <c r="R644" s="221">
        <f t="shared" si="165"/>
        <v>7591502.6364688892</v>
      </c>
      <c r="S644" s="221">
        <f t="shared" si="165"/>
        <v>5352871.9888712373</v>
      </c>
      <c r="T644" s="225">
        <f t="shared" si="150"/>
        <v>292067.90995997016</v>
      </c>
      <c r="U644" s="225">
        <f t="shared" si="150"/>
        <v>57376.661100610072</v>
      </c>
      <c r="V644" s="225">
        <f t="shared" si="150"/>
        <v>1798.3304992710921</v>
      </c>
      <c r="W644" s="225">
        <f t="shared" si="150"/>
        <v>6640.4332281351244</v>
      </c>
      <c r="X644" s="225">
        <f t="shared" si="150"/>
        <v>546640.48950846936</v>
      </c>
      <c r="Y644" s="225">
        <f t="shared" si="154"/>
        <v>13848898.44963658</v>
      </c>
      <c r="Z644" s="221"/>
      <c r="AA644" s="225">
        <f t="shared" si="156"/>
        <v>0</v>
      </c>
      <c r="AB644" s="221"/>
      <c r="AC644" s="223">
        <f t="shared" si="163"/>
        <v>0.58647117811374483</v>
      </c>
      <c r="AD644" s="223">
        <f t="shared" si="163"/>
        <v>0.41352882188625506</v>
      </c>
      <c r="AG644" s="23"/>
      <c r="AH644" s="17"/>
      <c r="AI644" s="17"/>
      <c r="AM644" s="16"/>
      <c r="AN644" s="235"/>
    </row>
    <row r="645" spans="1:40" x14ac:dyDescent="0.25">
      <c r="A645" s="236">
        <f t="shared" si="159"/>
        <v>2060</v>
      </c>
      <c r="B645" s="237">
        <f t="shared" si="160"/>
        <v>4</v>
      </c>
      <c r="C645" s="240">
        <f t="shared" si="171"/>
        <v>9608677.6757255346</v>
      </c>
      <c r="D645" s="240">
        <f t="shared" si="171"/>
        <v>6790652.9187207939</v>
      </c>
      <c r="E645" s="240">
        <f t="shared" si="172"/>
        <v>292646.51217352098</v>
      </c>
      <c r="F645" s="240">
        <f t="shared" si="172"/>
        <v>60092.65846332306</v>
      </c>
      <c r="G645" s="240">
        <f t="shared" si="173"/>
        <v>1790.8191399185907</v>
      </c>
      <c r="H645" s="240">
        <f t="shared" si="173"/>
        <v>7712.3662291184155</v>
      </c>
      <c r="I645" s="240">
        <f t="shared" si="168"/>
        <v>645110.66079735581</v>
      </c>
      <c r="J645" s="240">
        <f t="shared" si="157"/>
        <v>17406683.611249566</v>
      </c>
      <c r="K645" s="221">
        <f t="shared" si="158"/>
        <v>16399330.594446328</v>
      </c>
      <c r="L645" s="221">
        <v>14151703.590026956</v>
      </c>
      <c r="M645" s="225">
        <f t="shared" si="155"/>
        <v>3254980.02122261</v>
      </c>
      <c r="N645" s="221">
        <v>15652183.82183318</v>
      </c>
      <c r="O645" s="23"/>
      <c r="P645" s="222">
        <f t="shared" si="170"/>
        <v>2060</v>
      </c>
      <c r="Q645" s="222">
        <f t="shared" si="170"/>
        <v>4</v>
      </c>
      <c r="R645" s="221">
        <f t="shared" si="165"/>
        <v>7701523.3754490325</v>
      </c>
      <c r="S645" s="221">
        <f t="shared" si="165"/>
        <v>5442827.1977746859</v>
      </c>
      <c r="T645" s="225">
        <f t="shared" ref="T645:X689" si="174">+E645</f>
        <v>292646.51217352098</v>
      </c>
      <c r="U645" s="225">
        <f t="shared" si="174"/>
        <v>60092.65846332306</v>
      </c>
      <c r="V645" s="225">
        <f t="shared" si="174"/>
        <v>1790.8191399185907</v>
      </c>
      <c r="W645" s="225">
        <f t="shared" si="174"/>
        <v>7712.3662291184155</v>
      </c>
      <c r="X645" s="225">
        <f t="shared" si="174"/>
        <v>645110.66079735581</v>
      </c>
      <c r="Y645" s="225">
        <f t="shared" si="154"/>
        <v>14151703.590026954</v>
      </c>
      <c r="Z645" s="221"/>
      <c r="AA645" s="225">
        <f t="shared" si="156"/>
        <v>0</v>
      </c>
      <c r="AB645" s="221"/>
      <c r="AC645" s="223">
        <f t="shared" si="163"/>
        <v>0.58591889592002833</v>
      </c>
      <c r="AD645" s="223">
        <f t="shared" si="163"/>
        <v>0.41408110407997167</v>
      </c>
      <c r="AG645" s="23"/>
      <c r="AH645" s="17"/>
      <c r="AI645" s="17"/>
      <c r="AM645" s="16"/>
      <c r="AN645" s="235"/>
    </row>
    <row r="646" spans="1:40" x14ac:dyDescent="0.25">
      <c r="A646" s="236">
        <f t="shared" si="159"/>
        <v>2060</v>
      </c>
      <c r="B646" s="237">
        <f t="shared" si="160"/>
        <v>5</v>
      </c>
      <c r="C646" s="240">
        <f t="shared" si="171"/>
        <v>10479237.756801778</v>
      </c>
      <c r="D646" s="240">
        <f t="shared" si="171"/>
        <v>7110329.550387538</v>
      </c>
      <c r="E646" s="240">
        <f t="shared" si="172"/>
        <v>293794.38283318008</v>
      </c>
      <c r="F646" s="240">
        <f t="shared" si="172"/>
        <v>59697.711372159421</v>
      </c>
      <c r="G646" s="240">
        <f t="shared" si="173"/>
        <v>2029.7517886743772</v>
      </c>
      <c r="H646" s="240">
        <f t="shared" si="173"/>
        <v>7829.8504606664374</v>
      </c>
      <c r="I646" s="240">
        <f t="shared" si="168"/>
        <v>701446.39724233618</v>
      </c>
      <c r="J646" s="240">
        <f t="shared" si="157"/>
        <v>18654365.400886334</v>
      </c>
      <c r="K646" s="221">
        <f t="shared" si="158"/>
        <v>17589567.307189316</v>
      </c>
      <c r="L646" s="221">
        <v>15862541.229653368</v>
      </c>
      <c r="M646" s="225">
        <f t="shared" si="155"/>
        <v>2791824.1712329667</v>
      </c>
      <c r="N646" s="221">
        <v>17640795.545093492</v>
      </c>
      <c r="O646" s="23"/>
      <c r="P646" s="222">
        <f t="shared" si="170"/>
        <v>2060</v>
      </c>
      <c r="Q646" s="222">
        <f t="shared" si="170"/>
        <v>5</v>
      </c>
      <c r="R646" s="221">
        <f t="shared" si="165"/>
        <v>8815968.3451898992</v>
      </c>
      <c r="S646" s="221">
        <f t="shared" si="165"/>
        <v>5981774.7907664515</v>
      </c>
      <c r="T646" s="225">
        <f t="shared" si="174"/>
        <v>293794.38283318008</v>
      </c>
      <c r="U646" s="225">
        <f t="shared" si="174"/>
        <v>59697.711372159421</v>
      </c>
      <c r="V646" s="225">
        <f t="shared" si="174"/>
        <v>2029.7517886743772</v>
      </c>
      <c r="W646" s="225">
        <f t="shared" si="174"/>
        <v>7829.8504606664374</v>
      </c>
      <c r="X646" s="225">
        <f t="shared" si="174"/>
        <v>701446.39724233618</v>
      </c>
      <c r="Y646" s="225">
        <f t="shared" si="154"/>
        <v>15862541.229653368</v>
      </c>
      <c r="Z646" s="221"/>
      <c r="AA646" s="225">
        <f t="shared" si="156"/>
        <v>0</v>
      </c>
      <c r="AB646" s="221"/>
      <c r="AC646" s="223">
        <f t="shared" si="163"/>
        <v>0.59576438543309929</v>
      </c>
      <c r="AD646" s="223">
        <f t="shared" si="163"/>
        <v>0.40423561456690071</v>
      </c>
      <c r="AG646" s="23"/>
      <c r="AH646" s="17"/>
      <c r="AI646" s="17"/>
      <c r="AM646" s="16"/>
      <c r="AN646" s="235"/>
    </row>
    <row r="647" spans="1:40" x14ac:dyDescent="0.25">
      <c r="A647" s="236">
        <f t="shared" si="159"/>
        <v>2060</v>
      </c>
      <c r="B647" s="237">
        <f t="shared" si="160"/>
        <v>6</v>
      </c>
      <c r="C647" s="240">
        <f t="shared" si="171"/>
        <v>11659956.99722016</v>
      </c>
      <c r="D647" s="240">
        <f t="shared" si="171"/>
        <v>7454069.1727929888</v>
      </c>
      <c r="E647" s="240">
        <f t="shared" si="172"/>
        <v>294683.00976876036</v>
      </c>
      <c r="F647" s="240">
        <f t="shared" si="172"/>
        <v>55636.036030976764</v>
      </c>
      <c r="G647" s="240">
        <f t="shared" si="173"/>
        <v>1905.7636495195557</v>
      </c>
      <c r="H647" s="240">
        <f t="shared" si="173"/>
        <v>7716.2167425960579</v>
      </c>
      <c r="I647" s="240">
        <f t="shared" si="168"/>
        <v>722616.68773293728</v>
      </c>
      <c r="J647" s="240">
        <f t="shared" si="157"/>
        <v>20196583.883937944</v>
      </c>
      <c r="K647" s="221">
        <f t="shared" si="158"/>
        <v>19114026.170013148</v>
      </c>
      <c r="L647" s="221">
        <v>17214193.752815865</v>
      </c>
      <c r="M647" s="225">
        <f t="shared" si="155"/>
        <v>2982390.1311220787</v>
      </c>
      <c r="N647" s="221">
        <v>18399109.892839026</v>
      </c>
      <c r="O647" s="23"/>
      <c r="P647" s="222">
        <f t="shared" si="170"/>
        <v>2060</v>
      </c>
      <c r="Q647" s="222">
        <f t="shared" si="170"/>
        <v>6</v>
      </c>
      <c r="R647" s="221">
        <f t="shared" si="165"/>
        <v>9840636.44337615</v>
      </c>
      <c r="S647" s="221">
        <f t="shared" si="165"/>
        <v>6290999.5955149205</v>
      </c>
      <c r="T647" s="225">
        <f t="shared" si="174"/>
        <v>294683.00976876036</v>
      </c>
      <c r="U647" s="225">
        <f t="shared" si="174"/>
        <v>55636.036030976764</v>
      </c>
      <c r="V647" s="225">
        <f t="shared" si="174"/>
        <v>1905.7636495195557</v>
      </c>
      <c r="W647" s="225">
        <f t="shared" si="174"/>
        <v>7716.2167425960579</v>
      </c>
      <c r="X647" s="225">
        <f t="shared" si="174"/>
        <v>722616.68773293728</v>
      </c>
      <c r="Y647" s="225">
        <f t="shared" si="154"/>
        <v>17214193.752815858</v>
      </c>
      <c r="Z647" s="221"/>
      <c r="AA647" s="225">
        <f t="shared" si="156"/>
        <v>0</v>
      </c>
      <c r="AB647" s="221"/>
      <c r="AC647" s="223">
        <f t="shared" si="163"/>
        <v>0.61002098111138769</v>
      </c>
      <c r="AD647" s="223">
        <f t="shared" si="163"/>
        <v>0.38997901888861236</v>
      </c>
      <c r="AG647" s="23"/>
      <c r="AH647" s="17"/>
      <c r="AI647" s="17"/>
      <c r="AM647" s="16"/>
      <c r="AN647" s="235"/>
    </row>
    <row r="648" spans="1:40" x14ac:dyDescent="0.25">
      <c r="A648" s="236">
        <f t="shared" si="159"/>
        <v>2060</v>
      </c>
      <c r="B648" s="237">
        <f t="shared" si="160"/>
        <v>7</v>
      </c>
      <c r="C648" s="240">
        <f t="shared" si="171"/>
        <v>12536966.699940391</v>
      </c>
      <c r="D648" s="240">
        <f t="shared" si="171"/>
        <v>7702161.3185403533</v>
      </c>
      <c r="E648" s="240">
        <f t="shared" si="172"/>
        <v>295326.55469058233</v>
      </c>
      <c r="F648" s="240">
        <f t="shared" si="172"/>
        <v>57761.832590244725</v>
      </c>
      <c r="G648" s="240">
        <f t="shared" si="173"/>
        <v>1820.3398098068346</v>
      </c>
      <c r="H648" s="240">
        <f t="shared" si="173"/>
        <v>8106.5663659849524</v>
      </c>
      <c r="I648" s="240">
        <f t="shared" si="168"/>
        <v>752505.95830936753</v>
      </c>
      <c r="J648" s="240">
        <f t="shared" si="157"/>
        <v>21354649.270246726</v>
      </c>
      <c r="K648" s="221">
        <f t="shared" si="158"/>
        <v>20239128.018480744</v>
      </c>
      <c r="L648" s="221">
        <v>18172093.620640267</v>
      </c>
      <c r="M648" s="225">
        <f t="shared" si="155"/>
        <v>3182555.6496064588</v>
      </c>
      <c r="N648" s="221">
        <v>19495360.461821165</v>
      </c>
      <c r="O648" s="23"/>
      <c r="P648" s="222">
        <f t="shared" si="170"/>
        <v>2060</v>
      </c>
      <c r="Q648" s="222">
        <f t="shared" si="170"/>
        <v>7</v>
      </c>
      <c r="R648" s="221">
        <f t="shared" si="165"/>
        <v>10565557.943427254</v>
      </c>
      <c r="S648" s="221">
        <f t="shared" si="165"/>
        <v>6491014.4254470319</v>
      </c>
      <c r="T648" s="225">
        <f t="shared" si="174"/>
        <v>295326.55469058233</v>
      </c>
      <c r="U648" s="225">
        <f t="shared" si="174"/>
        <v>57761.832590244725</v>
      </c>
      <c r="V648" s="225">
        <f t="shared" si="174"/>
        <v>1820.3398098068346</v>
      </c>
      <c r="W648" s="225">
        <f t="shared" si="174"/>
        <v>8106.5663659849524</v>
      </c>
      <c r="X648" s="225">
        <f t="shared" si="174"/>
        <v>752505.95830936753</v>
      </c>
      <c r="Y648" s="225">
        <f t="shared" si="154"/>
        <v>18172093.620640267</v>
      </c>
      <c r="Z648" s="221"/>
      <c r="AA648" s="225">
        <f t="shared" si="156"/>
        <v>0</v>
      </c>
      <c r="AB648" s="221"/>
      <c r="AC648" s="223">
        <f t="shared" si="163"/>
        <v>0.6194420376457247</v>
      </c>
      <c r="AD648" s="223">
        <f t="shared" si="163"/>
        <v>0.3805579623542753</v>
      </c>
      <c r="AG648" s="23"/>
      <c r="AH648" s="17"/>
      <c r="AI648" s="17"/>
      <c r="AM648" s="16"/>
      <c r="AN648" s="235"/>
    </row>
    <row r="649" spans="1:40" x14ac:dyDescent="0.25">
      <c r="A649" s="236">
        <f t="shared" si="159"/>
        <v>2060</v>
      </c>
      <c r="B649" s="237">
        <f t="shared" si="160"/>
        <v>8</v>
      </c>
      <c r="C649" s="240">
        <f t="shared" si="171"/>
        <v>12947845.83463564</v>
      </c>
      <c r="D649" s="240">
        <f t="shared" si="171"/>
        <v>7812500.8404204454</v>
      </c>
      <c r="E649" s="240">
        <f t="shared" si="172"/>
        <v>295399.59941578005</v>
      </c>
      <c r="F649" s="240">
        <f t="shared" si="172"/>
        <v>67419.189197432977</v>
      </c>
      <c r="G649" s="240">
        <f t="shared" si="173"/>
        <v>1804.6256063669587</v>
      </c>
      <c r="H649" s="240">
        <f t="shared" si="173"/>
        <v>8149.906909885236</v>
      </c>
      <c r="I649" s="240">
        <f t="shared" si="168"/>
        <v>726616.61383636936</v>
      </c>
      <c r="J649" s="240">
        <f t="shared" si="157"/>
        <v>21859736.610021919</v>
      </c>
      <c r="K649" s="221">
        <f t="shared" si="158"/>
        <v>20760346.675056085</v>
      </c>
      <c r="L649" s="221">
        <v>18387402.536134183</v>
      </c>
      <c r="M649" s="225">
        <f t="shared" si="155"/>
        <v>3472334.0738877356</v>
      </c>
      <c r="N649" s="221">
        <v>19828476.766814798</v>
      </c>
      <c r="O649" s="23"/>
      <c r="P649" s="222">
        <f t="shared" si="170"/>
        <v>2060</v>
      </c>
      <c r="Q649" s="222">
        <f t="shared" si="170"/>
        <v>8</v>
      </c>
      <c r="R649" s="221">
        <f t="shared" si="165"/>
        <v>10782215.029969452</v>
      </c>
      <c r="S649" s="221">
        <f t="shared" si="165"/>
        <v>6505797.5711988974</v>
      </c>
      <c r="T649" s="225">
        <f t="shared" si="174"/>
        <v>295399.59941578005</v>
      </c>
      <c r="U649" s="225">
        <f t="shared" si="174"/>
        <v>67419.189197432977</v>
      </c>
      <c r="V649" s="225">
        <f t="shared" si="174"/>
        <v>1804.6256063669587</v>
      </c>
      <c r="W649" s="225">
        <f t="shared" si="174"/>
        <v>8149.906909885236</v>
      </c>
      <c r="X649" s="225">
        <f t="shared" si="174"/>
        <v>726616.61383636936</v>
      </c>
      <c r="Y649" s="225">
        <f t="shared" si="154"/>
        <v>18387402.536134183</v>
      </c>
      <c r="Z649" s="221"/>
      <c r="AA649" s="225">
        <f t="shared" si="156"/>
        <v>0</v>
      </c>
      <c r="AB649" s="221"/>
      <c r="AC649" s="223">
        <f t="shared" si="163"/>
        <v>0.6236815809146723</v>
      </c>
      <c r="AD649" s="223">
        <f t="shared" si="163"/>
        <v>0.3763184190853277</v>
      </c>
      <c r="AG649" s="23"/>
      <c r="AH649" s="17"/>
      <c r="AI649" s="17"/>
      <c r="AM649" s="16"/>
      <c r="AN649" s="235"/>
    </row>
    <row r="650" spans="1:40" x14ac:dyDescent="0.25">
      <c r="A650" s="236">
        <f t="shared" si="159"/>
        <v>2060</v>
      </c>
      <c r="B650" s="237">
        <f t="shared" si="160"/>
        <v>9</v>
      </c>
      <c r="C650" s="240">
        <f t="shared" si="171"/>
        <v>12596878.344444476</v>
      </c>
      <c r="D650" s="240">
        <f t="shared" si="171"/>
        <v>7702498.1811732175</v>
      </c>
      <c r="E650" s="240">
        <f t="shared" si="172"/>
        <v>294699.46010020474</v>
      </c>
      <c r="F650" s="240">
        <f t="shared" si="172"/>
        <v>59016.296770121138</v>
      </c>
      <c r="G650" s="240">
        <f t="shared" si="173"/>
        <v>1940.1394316511266</v>
      </c>
      <c r="H650" s="240">
        <f t="shared" si="173"/>
        <v>8087.4723483885955</v>
      </c>
      <c r="I650" s="240">
        <f t="shared" si="168"/>
        <v>768644.33481879171</v>
      </c>
      <c r="J650" s="240">
        <f t="shared" si="157"/>
        <v>21431764.22908685</v>
      </c>
      <c r="K650" s="221">
        <f t="shared" si="158"/>
        <v>20299376.525617693</v>
      </c>
      <c r="L650" s="221">
        <v>18018823.539829083</v>
      </c>
      <c r="M650" s="225">
        <f t="shared" si="155"/>
        <v>3412940.6892577671</v>
      </c>
      <c r="N650" s="221">
        <v>18337770.379164826</v>
      </c>
      <c r="O650" s="23"/>
      <c r="P650" s="222">
        <f t="shared" si="170"/>
        <v>2060</v>
      </c>
      <c r="Q650" s="222">
        <f t="shared" si="170"/>
        <v>9</v>
      </c>
      <c r="R650" s="221">
        <f t="shared" si="165"/>
        <v>10478961.146094644</v>
      </c>
      <c r="S650" s="221">
        <f t="shared" si="165"/>
        <v>6407474.6902652821</v>
      </c>
      <c r="T650" s="225">
        <f t="shared" si="174"/>
        <v>294699.46010020474</v>
      </c>
      <c r="U650" s="225">
        <f t="shared" si="174"/>
        <v>59016.296770121138</v>
      </c>
      <c r="V650" s="225">
        <f t="shared" si="174"/>
        <v>1940.1394316511266</v>
      </c>
      <c r="W650" s="225">
        <f t="shared" si="174"/>
        <v>8087.4723483885955</v>
      </c>
      <c r="X650" s="225">
        <f t="shared" si="174"/>
        <v>768644.33481879171</v>
      </c>
      <c r="Y650" s="225">
        <f t="shared" si="154"/>
        <v>18018823.539829083</v>
      </c>
      <c r="Z650" s="221"/>
      <c r="AA650" s="225">
        <f t="shared" si="156"/>
        <v>0</v>
      </c>
      <c r="AB650" s="221"/>
      <c r="AC650" s="223">
        <f t="shared" si="163"/>
        <v>0.62055493815523299</v>
      </c>
      <c r="AD650" s="223">
        <f t="shared" si="163"/>
        <v>0.37944506184476701</v>
      </c>
      <c r="AG650" s="23"/>
      <c r="AH650" s="17"/>
      <c r="AI650" s="17"/>
      <c r="AM650" s="16"/>
      <c r="AN650" s="235"/>
    </row>
    <row r="651" spans="1:40" x14ac:dyDescent="0.25">
      <c r="A651" s="236">
        <f t="shared" si="159"/>
        <v>2060</v>
      </c>
      <c r="B651" s="237">
        <f t="shared" si="160"/>
        <v>10</v>
      </c>
      <c r="C651" s="240">
        <f t="shared" si="171"/>
        <v>11606758.933864769</v>
      </c>
      <c r="D651" s="240">
        <f t="shared" si="171"/>
        <v>7412202.8084631898</v>
      </c>
      <c r="E651" s="240">
        <f t="shared" si="172"/>
        <v>293638.48081326066</v>
      </c>
      <c r="F651" s="240">
        <f t="shared" si="172"/>
        <v>54861.131775257832</v>
      </c>
      <c r="G651" s="240">
        <f t="shared" si="173"/>
        <v>1848.8259974460705</v>
      </c>
      <c r="H651" s="240">
        <f t="shared" si="173"/>
        <v>8009.1148801973522</v>
      </c>
      <c r="I651" s="240">
        <f t="shared" si="168"/>
        <v>740757.53640088555</v>
      </c>
      <c r="J651" s="240">
        <f t="shared" si="157"/>
        <v>20118076.832195003</v>
      </c>
      <c r="K651" s="221">
        <f t="shared" si="158"/>
        <v>19018961.742327958</v>
      </c>
      <c r="L651" s="221">
        <v>16709845.688789696</v>
      </c>
      <c r="M651" s="225">
        <f t="shared" si="155"/>
        <v>3408231.1434053071</v>
      </c>
      <c r="N651" s="221">
        <v>17258790.943002567</v>
      </c>
      <c r="O651" s="23"/>
      <c r="P651" s="222">
        <f t="shared" si="170"/>
        <v>2060</v>
      </c>
      <c r="Q651" s="222">
        <f t="shared" si="170"/>
        <v>10</v>
      </c>
      <c r="R651" s="221">
        <f t="shared" si="165"/>
        <v>9526807.4723527767</v>
      </c>
      <c r="S651" s="221">
        <f t="shared" si="165"/>
        <v>6083923.1265698737</v>
      </c>
      <c r="T651" s="225">
        <f t="shared" si="174"/>
        <v>293638.48081326066</v>
      </c>
      <c r="U651" s="225">
        <f t="shared" si="174"/>
        <v>54861.131775257832</v>
      </c>
      <c r="V651" s="225">
        <f t="shared" si="174"/>
        <v>1848.8259974460705</v>
      </c>
      <c r="W651" s="225">
        <f t="shared" si="174"/>
        <v>8009.1148801973522</v>
      </c>
      <c r="X651" s="225">
        <f t="shared" si="174"/>
        <v>740757.53640088555</v>
      </c>
      <c r="Y651" s="225">
        <f t="shared" si="154"/>
        <v>16709845.688789699</v>
      </c>
      <c r="Z651" s="221"/>
      <c r="AA651" s="225">
        <f t="shared" si="156"/>
        <v>0</v>
      </c>
      <c r="AB651" s="221"/>
      <c r="AC651" s="223">
        <f t="shared" si="163"/>
        <v>0.61027300496815018</v>
      </c>
      <c r="AD651" s="223">
        <f t="shared" si="163"/>
        <v>0.38972699503184982</v>
      </c>
      <c r="AG651" s="23"/>
      <c r="AH651" s="17"/>
      <c r="AI651" s="17"/>
      <c r="AM651" s="16"/>
      <c r="AN651" s="235"/>
    </row>
    <row r="652" spans="1:40" x14ac:dyDescent="0.25">
      <c r="A652" s="236">
        <f t="shared" si="159"/>
        <v>2060</v>
      </c>
      <c r="B652" s="237">
        <f t="shared" si="160"/>
        <v>11</v>
      </c>
      <c r="C652" s="240">
        <f t="shared" si="171"/>
        <v>10092478.058750065</v>
      </c>
      <c r="D652" s="240">
        <f t="shared" si="171"/>
        <v>6980164.3708185721</v>
      </c>
      <c r="E652" s="240">
        <f t="shared" si="172"/>
        <v>292050.28844520735</v>
      </c>
      <c r="F652" s="240">
        <f t="shared" si="172"/>
        <v>54119.974668964016</v>
      </c>
      <c r="G652" s="240">
        <f t="shared" si="173"/>
        <v>1788.7426057638693</v>
      </c>
      <c r="H652" s="240">
        <f t="shared" si="173"/>
        <v>7267.2993884630096</v>
      </c>
      <c r="I652" s="240">
        <f t="shared" si="168"/>
        <v>678484.52091385308</v>
      </c>
      <c r="J652" s="240">
        <f t="shared" si="157"/>
        <v>18106353.255590893</v>
      </c>
      <c r="K652" s="221">
        <f t="shared" si="158"/>
        <v>17072642.429568637</v>
      </c>
      <c r="L652" s="221">
        <v>14746101.696596723</v>
      </c>
      <c r="M652" s="225">
        <f t="shared" si="155"/>
        <v>3360251.5589941703</v>
      </c>
      <c r="N652" s="221">
        <v>14602900.876099683</v>
      </c>
      <c r="O652" s="23"/>
      <c r="P652" s="222">
        <f t="shared" si="170"/>
        <v>2060</v>
      </c>
      <c r="Q652" s="222">
        <f t="shared" si="170"/>
        <v>11</v>
      </c>
      <c r="R652" s="221">
        <f t="shared" si="165"/>
        <v>8106068.2062076181</v>
      </c>
      <c r="S652" s="221">
        <f t="shared" si="165"/>
        <v>5606322.6643668488</v>
      </c>
      <c r="T652" s="225">
        <f t="shared" si="174"/>
        <v>292050.28844520735</v>
      </c>
      <c r="U652" s="225">
        <f t="shared" si="174"/>
        <v>54119.974668964016</v>
      </c>
      <c r="V652" s="225">
        <f t="shared" si="174"/>
        <v>1788.7426057638693</v>
      </c>
      <c r="W652" s="225">
        <f t="shared" si="174"/>
        <v>7267.2993884630096</v>
      </c>
      <c r="X652" s="225">
        <f t="shared" si="174"/>
        <v>678484.52091385308</v>
      </c>
      <c r="Y652" s="225">
        <f t="shared" si="154"/>
        <v>14746101.696596719</v>
      </c>
      <c r="Z652" s="221"/>
      <c r="AA652" s="225">
        <f t="shared" si="156"/>
        <v>0</v>
      </c>
      <c r="AB652" s="221"/>
      <c r="AC652" s="223">
        <f t="shared" si="163"/>
        <v>0.59114914989788514</v>
      </c>
      <c r="AD652" s="223">
        <f t="shared" si="163"/>
        <v>0.4088508501021148</v>
      </c>
      <c r="AG652" s="23"/>
      <c r="AH652" s="17"/>
      <c r="AI652" s="17"/>
      <c r="AM652" s="16"/>
      <c r="AN652" s="235"/>
    </row>
    <row r="653" spans="1:40" x14ac:dyDescent="0.25">
      <c r="A653" s="236">
        <f t="shared" si="159"/>
        <v>2060</v>
      </c>
      <c r="B653" s="237">
        <f t="shared" si="160"/>
        <v>12</v>
      </c>
      <c r="C653" s="240">
        <f t="shared" si="171"/>
        <v>9380267.8539103772</v>
      </c>
      <c r="D653" s="240">
        <f t="shared" si="171"/>
        <v>6710452.7790305195</v>
      </c>
      <c r="E653" s="240">
        <f t="shared" si="172"/>
        <v>291744.81043751282</v>
      </c>
      <c r="F653" s="240">
        <f t="shared" si="172"/>
        <v>62789.048798308082</v>
      </c>
      <c r="G653" s="240">
        <f t="shared" si="173"/>
        <v>1706.8089797233843</v>
      </c>
      <c r="H653" s="240">
        <f t="shared" si="173"/>
        <v>6923.5832981258573</v>
      </c>
      <c r="I653" s="240">
        <f t="shared" si="168"/>
        <v>608559.11022425524</v>
      </c>
      <c r="J653" s="240">
        <f t="shared" si="157"/>
        <v>17062443.994678821</v>
      </c>
      <c r="K653" s="221">
        <f t="shared" si="158"/>
        <v>16090720.632940896</v>
      </c>
      <c r="L653" s="221">
        <v>14592110.816626772</v>
      </c>
      <c r="M653" s="225">
        <f t="shared" si="155"/>
        <v>2470333.1780520491</v>
      </c>
      <c r="N653" s="221">
        <v>15004859.450685674</v>
      </c>
      <c r="O653" s="23"/>
      <c r="P653" s="222">
        <f t="shared" si="170"/>
        <v>2060</v>
      </c>
      <c r="Q653" s="222">
        <f t="shared" si="170"/>
        <v>12</v>
      </c>
      <c r="R653" s="221">
        <f t="shared" si="165"/>
        <v>7940159.146094555</v>
      </c>
      <c r="S653" s="221">
        <f t="shared" si="165"/>
        <v>5680228.3087942917</v>
      </c>
      <c r="T653" s="225">
        <f t="shared" si="174"/>
        <v>291744.81043751282</v>
      </c>
      <c r="U653" s="225">
        <f t="shared" si="174"/>
        <v>62789.048798308082</v>
      </c>
      <c r="V653" s="225">
        <f t="shared" si="174"/>
        <v>1706.8089797233843</v>
      </c>
      <c r="W653" s="225">
        <f t="shared" si="174"/>
        <v>6923.5832981258573</v>
      </c>
      <c r="X653" s="225">
        <f t="shared" si="174"/>
        <v>608559.11022425524</v>
      </c>
      <c r="Y653" s="225">
        <f t="shared" si="154"/>
        <v>14592110.816626772</v>
      </c>
      <c r="Z653" s="221"/>
      <c r="AA653" s="225">
        <f t="shared" si="156"/>
        <v>0</v>
      </c>
      <c r="AB653" s="221"/>
      <c r="AC653" s="223">
        <f t="shared" si="163"/>
        <v>0.58296132708358062</v>
      </c>
      <c r="AD653" s="223">
        <f t="shared" si="163"/>
        <v>0.41703867291641944</v>
      </c>
      <c r="AG653" s="23"/>
      <c r="AH653" s="17"/>
      <c r="AI653" s="17"/>
      <c r="AM653" s="16"/>
      <c r="AN653" s="235"/>
    </row>
    <row r="654" spans="1:40" x14ac:dyDescent="0.25">
      <c r="A654" s="236">
        <f t="shared" si="159"/>
        <v>2061</v>
      </c>
      <c r="B654" s="237">
        <f t="shared" si="160"/>
        <v>1</v>
      </c>
      <c r="C654" s="240">
        <f t="shared" si="171"/>
        <v>9694943.6559929177</v>
      </c>
      <c r="D654" s="240">
        <f t="shared" si="171"/>
        <v>6523513.8753105234</v>
      </c>
      <c r="E654" s="240">
        <f t="shared" si="172"/>
        <v>292452.13329785923</v>
      </c>
      <c r="F654" s="240">
        <f t="shared" si="172"/>
        <v>62039.219081192728</v>
      </c>
      <c r="G654" s="240">
        <f t="shared" si="173"/>
        <v>1542.3554061245998</v>
      </c>
      <c r="H654" s="240">
        <f t="shared" si="173"/>
        <v>7733.1334145545934</v>
      </c>
      <c r="I654" s="240">
        <f t="shared" si="168"/>
        <v>569826.84732229239</v>
      </c>
      <c r="J654" s="240">
        <f t="shared" si="157"/>
        <v>17152051.219825465</v>
      </c>
      <c r="K654" s="221">
        <f t="shared" si="158"/>
        <v>16218457.531303441</v>
      </c>
      <c r="L654" s="221">
        <v>15378185.880188711</v>
      </c>
      <c r="M654" s="225">
        <f t="shared" si="155"/>
        <v>1773865.3396367542</v>
      </c>
      <c r="N654" s="221">
        <v>15157643.219044358</v>
      </c>
      <c r="O654" s="23"/>
      <c r="P654" s="222">
        <f t="shared" si="170"/>
        <v>2061</v>
      </c>
      <c r="Q654" s="222">
        <f t="shared" si="170"/>
        <v>1</v>
      </c>
      <c r="R654" s="221">
        <f t="shared" si="165"/>
        <v>8634576.201942252</v>
      </c>
      <c r="S654" s="221">
        <f t="shared" si="165"/>
        <v>5810015.9897244349</v>
      </c>
      <c r="T654" s="225">
        <f t="shared" si="174"/>
        <v>292452.13329785923</v>
      </c>
      <c r="U654" s="225">
        <f t="shared" si="174"/>
        <v>62039.219081192728</v>
      </c>
      <c r="V654" s="225">
        <f t="shared" si="174"/>
        <v>1542.3554061245998</v>
      </c>
      <c r="W654" s="225">
        <f t="shared" si="174"/>
        <v>7733.1334145545934</v>
      </c>
      <c r="X654" s="225">
        <f t="shared" si="174"/>
        <v>569826.84732229239</v>
      </c>
      <c r="Y654" s="225">
        <f t="shared" si="154"/>
        <v>15378185.880188711</v>
      </c>
      <c r="Z654" s="221"/>
      <c r="AA654" s="225">
        <f t="shared" si="156"/>
        <v>0</v>
      </c>
      <c r="AB654" s="221"/>
      <c r="AC654" s="223">
        <f t="shared" si="163"/>
        <v>0.59777223803685331</v>
      </c>
      <c r="AD654" s="223">
        <f t="shared" si="163"/>
        <v>0.40222776196314663</v>
      </c>
      <c r="AG654" s="23"/>
      <c r="AH654" s="17"/>
      <c r="AI654" s="17"/>
      <c r="AM654" s="16"/>
      <c r="AN654" s="235"/>
    </row>
    <row r="655" spans="1:40" x14ac:dyDescent="0.25">
      <c r="A655" s="236">
        <f t="shared" si="159"/>
        <v>2061</v>
      </c>
      <c r="B655" s="237">
        <f t="shared" si="160"/>
        <v>2</v>
      </c>
      <c r="C655" s="240">
        <f t="shared" ref="C655:D670" si="175">C643/C631*C643</f>
        <v>9635119.0829948559</v>
      </c>
      <c r="D655" s="240">
        <f t="shared" si="175"/>
        <v>6536219.2239373811</v>
      </c>
      <c r="E655" s="240">
        <f t="shared" ref="E655:F670" si="176">+E643</f>
        <v>291716.45440762513</v>
      </c>
      <c r="F655" s="240">
        <f t="shared" si="176"/>
        <v>57332.560497675266</v>
      </c>
      <c r="G655" s="240">
        <f t="shared" si="173"/>
        <v>1591.9007347766303</v>
      </c>
      <c r="H655" s="240">
        <f t="shared" si="173"/>
        <v>7054.2501608848888</v>
      </c>
      <c r="I655" s="240">
        <f t="shared" si="168"/>
        <v>565448.40999156178</v>
      </c>
      <c r="J655" s="240">
        <f t="shared" si="157"/>
        <v>17094481.882724758</v>
      </c>
      <c r="K655" s="221">
        <f t="shared" si="158"/>
        <v>16171338.306932237</v>
      </c>
      <c r="L655" s="221">
        <v>14044390.887678578</v>
      </c>
      <c r="M655" s="225">
        <f t="shared" si="155"/>
        <v>3050090.9950461797</v>
      </c>
      <c r="N655" s="221">
        <v>14084071.433636505</v>
      </c>
      <c r="O655" s="23"/>
      <c r="P655" s="222">
        <f t="shared" si="170"/>
        <v>2061</v>
      </c>
      <c r="Q655" s="222">
        <f t="shared" si="170"/>
        <v>2</v>
      </c>
      <c r="R655" s="221">
        <f t="shared" si="165"/>
        <v>7817830.4088322278</v>
      </c>
      <c r="S655" s="221">
        <f t="shared" si="165"/>
        <v>5303416.9030538304</v>
      </c>
      <c r="T655" s="225">
        <f t="shared" si="174"/>
        <v>291716.45440762513</v>
      </c>
      <c r="U655" s="225">
        <f t="shared" si="174"/>
        <v>57332.560497675266</v>
      </c>
      <c r="V655" s="225">
        <f t="shared" si="174"/>
        <v>1591.9007347766303</v>
      </c>
      <c r="W655" s="225">
        <f t="shared" si="174"/>
        <v>7054.2501608848888</v>
      </c>
      <c r="X655" s="225">
        <f t="shared" si="174"/>
        <v>565448.40999156178</v>
      </c>
      <c r="Y655" s="225">
        <f t="shared" si="154"/>
        <v>14044390.88767858</v>
      </c>
      <c r="Z655" s="221"/>
      <c r="AA655" s="225">
        <f t="shared" si="156"/>
        <v>0</v>
      </c>
      <c r="AB655" s="221"/>
      <c r="AC655" s="223">
        <f t="shared" si="163"/>
        <v>0.59581457638942148</v>
      </c>
      <c r="AD655" s="223">
        <f t="shared" si="163"/>
        <v>0.40418542361057846</v>
      </c>
      <c r="AG655" s="23"/>
      <c r="AH655" s="17"/>
      <c r="AI655" s="17"/>
      <c r="AM655" s="16"/>
      <c r="AN655" s="235"/>
    </row>
    <row r="656" spans="1:40" x14ac:dyDescent="0.25">
      <c r="A656" s="236">
        <f t="shared" si="159"/>
        <v>2061</v>
      </c>
      <c r="B656" s="237">
        <f t="shared" si="160"/>
        <v>3</v>
      </c>
      <c r="C656" s="240">
        <f t="shared" si="175"/>
        <v>9496600.8783688266</v>
      </c>
      <c r="D656" s="240">
        <f t="shared" si="175"/>
        <v>6668562.4497460816</v>
      </c>
      <c r="E656" s="240">
        <f t="shared" si="176"/>
        <v>292067.90995997016</v>
      </c>
      <c r="F656" s="240">
        <f t="shared" si="176"/>
        <v>57376.661100610072</v>
      </c>
      <c r="G656" s="240">
        <f t="shared" si="173"/>
        <v>1795.178230500833</v>
      </c>
      <c r="H656" s="240">
        <f t="shared" si="173"/>
        <v>6640.433222961442</v>
      </c>
      <c r="I656" s="240">
        <f t="shared" si="168"/>
        <v>546640.48950846936</v>
      </c>
      <c r="J656" s="240">
        <f t="shared" si="157"/>
        <v>17069684.000137419</v>
      </c>
      <c r="K656" s="221">
        <f t="shared" si="158"/>
        <v>16165163.328114908</v>
      </c>
      <c r="L656" s="221">
        <v>13996393.725294709</v>
      </c>
      <c r="M656" s="225">
        <f t="shared" si="155"/>
        <v>3073290.2748427093</v>
      </c>
      <c r="N656" s="221">
        <v>15382188.474861184</v>
      </c>
      <c r="O656" s="23"/>
      <c r="P656" s="222">
        <f t="shared" si="170"/>
        <v>2061</v>
      </c>
      <c r="Q656" s="222">
        <f t="shared" si="170"/>
        <v>3</v>
      </c>
      <c r="R656" s="221">
        <f t="shared" si="165"/>
        <v>7691125.0826004744</v>
      </c>
      <c r="S656" s="221">
        <f t="shared" si="165"/>
        <v>5400747.9706717245</v>
      </c>
      <c r="T656" s="225">
        <f t="shared" si="174"/>
        <v>292067.90995997016</v>
      </c>
      <c r="U656" s="225">
        <f t="shared" si="174"/>
        <v>57376.661100610072</v>
      </c>
      <c r="V656" s="225">
        <f t="shared" si="174"/>
        <v>1795.178230500833</v>
      </c>
      <c r="W656" s="225">
        <f t="shared" si="174"/>
        <v>6640.433222961442</v>
      </c>
      <c r="X656" s="225">
        <f t="shared" si="174"/>
        <v>546640.48950846936</v>
      </c>
      <c r="Y656" s="225">
        <f t="shared" si="154"/>
        <v>13996393.725294709</v>
      </c>
      <c r="Z656" s="221"/>
      <c r="AA656" s="225">
        <f t="shared" si="156"/>
        <v>0</v>
      </c>
      <c r="AB656" s="221"/>
      <c r="AC656" s="223">
        <f t="shared" si="163"/>
        <v>0.58747324017766467</v>
      </c>
      <c r="AD656" s="223">
        <f t="shared" si="163"/>
        <v>0.41252675982233533</v>
      </c>
      <c r="AG656" s="23"/>
      <c r="AH656" s="17"/>
      <c r="AI656" s="17"/>
      <c r="AM656" s="16"/>
      <c r="AN656" s="235"/>
    </row>
    <row r="657" spans="1:40" x14ac:dyDescent="0.25">
      <c r="A657" s="236">
        <f t="shared" si="159"/>
        <v>2061</v>
      </c>
      <c r="B657" s="237">
        <f t="shared" si="160"/>
        <v>4</v>
      </c>
      <c r="C657" s="240">
        <f t="shared" si="175"/>
        <v>9783069.0407007933</v>
      </c>
      <c r="D657" s="240">
        <f t="shared" si="175"/>
        <v>6885695.2781317895</v>
      </c>
      <c r="E657" s="240">
        <f t="shared" si="176"/>
        <v>292646.51217352098</v>
      </c>
      <c r="F657" s="240">
        <f t="shared" si="176"/>
        <v>60092.65846332306</v>
      </c>
      <c r="G657" s="240">
        <f t="shared" si="173"/>
        <v>1788.0934047792628</v>
      </c>
      <c r="H657" s="240">
        <f t="shared" si="173"/>
        <v>7712.366207599649</v>
      </c>
      <c r="I657" s="240">
        <f t="shared" si="168"/>
        <v>645110.66079735581</v>
      </c>
      <c r="J657" s="240">
        <f t="shared" si="157"/>
        <v>17676114.609879166</v>
      </c>
      <c r="K657" s="221">
        <f t="shared" si="158"/>
        <v>16668764.318832584</v>
      </c>
      <c r="L657" s="221">
        <v>14302542.26205286</v>
      </c>
      <c r="M657" s="225">
        <f t="shared" si="155"/>
        <v>3373572.3478263058</v>
      </c>
      <c r="N657" s="221">
        <v>15819070.360818993</v>
      </c>
      <c r="O657" s="23"/>
      <c r="P657" s="222">
        <f t="shared" si="170"/>
        <v>2061</v>
      </c>
      <c r="Q657" s="222">
        <f t="shared" si="170"/>
        <v>4</v>
      </c>
      <c r="R657" s="221">
        <f t="shared" si="165"/>
        <v>7803084.7682436202</v>
      </c>
      <c r="S657" s="221">
        <f t="shared" si="165"/>
        <v>5492107.2027626568</v>
      </c>
      <c r="T657" s="225">
        <f t="shared" si="174"/>
        <v>292646.51217352098</v>
      </c>
      <c r="U657" s="225">
        <f t="shared" si="174"/>
        <v>60092.65846332306</v>
      </c>
      <c r="V657" s="225">
        <f t="shared" si="174"/>
        <v>1788.0934047792628</v>
      </c>
      <c r="W657" s="225">
        <f t="shared" si="174"/>
        <v>7712.366207599649</v>
      </c>
      <c r="X657" s="225">
        <f t="shared" si="174"/>
        <v>645110.66079735581</v>
      </c>
      <c r="Y657" s="225">
        <f t="shared" si="154"/>
        <v>14302542.262052856</v>
      </c>
      <c r="Z657" s="221"/>
      <c r="AA657" s="225">
        <f t="shared" si="156"/>
        <v>0</v>
      </c>
      <c r="AB657" s="221"/>
      <c r="AC657" s="223">
        <f t="shared" si="163"/>
        <v>0.58691027442554677</v>
      </c>
      <c r="AD657" s="223">
        <f t="shared" si="163"/>
        <v>0.41308972557445323</v>
      </c>
      <c r="AG657" s="23"/>
      <c r="AH657" s="17"/>
      <c r="AI657" s="17"/>
      <c r="AM657" s="16"/>
      <c r="AN657" s="235"/>
    </row>
    <row r="658" spans="1:40" x14ac:dyDescent="0.25">
      <c r="A658" s="236">
        <f t="shared" si="159"/>
        <v>2061</v>
      </c>
      <c r="B658" s="237">
        <f t="shared" si="160"/>
        <v>5</v>
      </c>
      <c r="C658" s="240">
        <f t="shared" si="175"/>
        <v>10662658.799637534</v>
      </c>
      <c r="D658" s="240">
        <f t="shared" si="175"/>
        <v>7207776.0607127771</v>
      </c>
      <c r="E658" s="240">
        <f t="shared" si="176"/>
        <v>293794.38283318008</v>
      </c>
      <c r="F658" s="240">
        <f t="shared" si="176"/>
        <v>59697.711372159421</v>
      </c>
      <c r="G658" s="240">
        <f t="shared" si="173"/>
        <v>2027.1358845333962</v>
      </c>
      <c r="H658" s="240">
        <f t="shared" si="173"/>
        <v>7829.8504833221641</v>
      </c>
      <c r="I658" s="240">
        <f t="shared" si="168"/>
        <v>701446.39724233618</v>
      </c>
      <c r="J658" s="240">
        <f t="shared" si="157"/>
        <v>18935230.338165842</v>
      </c>
      <c r="K658" s="221">
        <f t="shared" si="158"/>
        <v>17870434.860350311</v>
      </c>
      <c r="L658" s="221">
        <v>16031483.472163234</v>
      </c>
      <c r="M658" s="225">
        <f t="shared" si="155"/>
        <v>2903746.8660026081</v>
      </c>
      <c r="N658" s="221">
        <v>17828518.657323863</v>
      </c>
      <c r="O658" s="23"/>
      <c r="P658" s="222">
        <f t="shared" si="170"/>
        <v>2061</v>
      </c>
      <c r="Q658" s="222">
        <f t="shared" si="170"/>
        <v>5</v>
      </c>
      <c r="R658" s="221">
        <f t="shared" si="165"/>
        <v>8930095.3609381095</v>
      </c>
      <c r="S658" s="221">
        <f t="shared" si="165"/>
        <v>6036592.6334095942</v>
      </c>
      <c r="T658" s="225">
        <f t="shared" si="174"/>
        <v>293794.38283318008</v>
      </c>
      <c r="U658" s="225">
        <f t="shared" si="174"/>
        <v>59697.711372159421</v>
      </c>
      <c r="V658" s="225">
        <f t="shared" si="174"/>
        <v>2027.1358845333962</v>
      </c>
      <c r="W658" s="225">
        <f t="shared" si="174"/>
        <v>7829.8504833221641</v>
      </c>
      <c r="X658" s="225">
        <f t="shared" si="174"/>
        <v>701446.39724233618</v>
      </c>
      <c r="Y658" s="225">
        <f t="shared" si="154"/>
        <v>16031483.472163234</v>
      </c>
      <c r="Z658" s="221"/>
      <c r="AA658" s="225">
        <f t="shared" si="156"/>
        <v>0</v>
      </c>
      <c r="AB658" s="221"/>
      <c r="AC658" s="223">
        <f t="shared" si="163"/>
        <v>0.59666476406207136</v>
      </c>
      <c r="AD658" s="223">
        <f t="shared" si="163"/>
        <v>0.40333523593792864</v>
      </c>
      <c r="AG658" s="23"/>
      <c r="AH658" s="17"/>
      <c r="AI658" s="17"/>
      <c r="AM658" s="16"/>
      <c r="AN658" s="235"/>
    </row>
    <row r="659" spans="1:40" x14ac:dyDescent="0.25">
      <c r="A659" s="236">
        <f t="shared" si="159"/>
        <v>2061</v>
      </c>
      <c r="B659" s="237">
        <f t="shared" si="160"/>
        <v>6</v>
      </c>
      <c r="C659" s="240">
        <f t="shared" si="175"/>
        <v>11854556.820439095</v>
      </c>
      <c r="D659" s="240">
        <f t="shared" si="175"/>
        <v>7553020.1211005142</v>
      </c>
      <c r="E659" s="240">
        <f t="shared" si="176"/>
        <v>294683.00976876036</v>
      </c>
      <c r="F659" s="240">
        <f t="shared" si="176"/>
        <v>55636.036030976764</v>
      </c>
      <c r="G659" s="240">
        <f t="shared" si="173"/>
        <v>1903.2687482383512</v>
      </c>
      <c r="H659" s="240">
        <f t="shared" si="173"/>
        <v>7716.2167463302903</v>
      </c>
      <c r="I659" s="240">
        <f t="shared" si="168"/>
        <v>722616.68773293728</v>
      </c>
      <c r="J659" s="240">
        <f t="shared" si="157"/>
        <v>20490132.160566855</v>
      </c>
      <c r="K659" s="221">
        <f t="shared" si="158"/>
        <v>19407576.941539608</v>
      </c>
      <c r="L659" s="221">
        <v>17397271.271359004</v>
      </c>
      <c r="M659" s="225">
        <f t="shared" si="155"/>
        <v>3092860.8892078511</v>
      </c>
      <c r="N659" s="221">
        <v>18594694.158275045</v>
      </c>
      <c r="O659" s="23"/>
      <c r="P659" s="222">
        <f t="shared" si="170"/>
        <v>2061</v>
      </c>
      <c r="Q659" s="222">
        <f t="shared" si="170"/>
        <v>6</v>
      </c>
      <c r="R659" s="221">
        <f t="shared" si="165"/>
        <v>9965372.2375686653</v>
      </c>
      <c r="S659" s="221">
        <f t="shared" si="165"/>
        <v>6349343.8147630915</v>
      </c>
      <c r="T659" s="225">
        <f t="shared" si="174"/>
        <v>294683.00976876036</v>
      </c>
      <c r="U659" s="225">
        <f t="shared" si="174"/>
        <v>55636.036030976764</v>
      </c>
      <c r="V659" s="225">
        <f t="shared" si="174"/>
        <v>1903.2687482383512</v>
      </c>
      <c r="W659" s="225">
        <f t="shared" si="174"/>
        <v>7716.2167463302903</v>
      </c>
      <c r="X659" s="225">
        <f t="shared" si="174"/>
        <v>722616.68773293728</v>
      </c>
      <c r="Y659" s="225">
        <f t="shared" si="154"/>
        <v>17397271.271359</v>
      </c>
      <c r="Z659" s="221"/>
      <c r="AA659" s="225">
        <f t="shared" si="156"/>
        <v>0</v>
      </c>
      <c r="AB659" s="221"/>
      <c r="AC659" s="223">
        <f t="shared" si="163"/>
        <v>0.61082106520293256</v>
      </c>
      <c r="AD659" s="223">
        <f t="shared" si="163"/>
        <v>0.3891789347970675</v>
      </c>
      <c r="AG659" s="23"/>
      <c r="AH659" s="17"/>
      <c r="AI659" s="17"/>
      <c r="AM659" s="16"/>
      <c r="AN659" s="235"/>
    </row>
    <row r="660" spans="1:40" x14ac:dyDescent="0.25">
      <c r="A660" s="236">
        <f t="shared" si="159"/>
        <v>2061</v>
      </c>
      <c r="B660" s="237">
        <f t="shared" si="160"/>
        <v>7</v>
      </c>
      <c r="C660" s="240">
        <f t="shared" si="175"/>
        <v>12739205.74669495</v>
      </c>
      <c r="D660" s="240">
        <f t="shared" si="175"/>
        <v>7801537.4183709892</v>
      </c>
      <c r="E660" s="240">
        <f t="shared" si="176"/>
        <v>295326.55469058233</v>
      </c>
      <c r="F660" s="240">
        <f t="shared" si="176"/>
        <v>57761.832590244725</v>
      </c>
      <c r="G660" s="240">
        <f t="shared" ref="G660:H675" si="177">(G648/G636)*G648</f>
        <v>1818.1710159642507</v>
      </c>
      <c r="H660" s="240">
        <f t="shared" si="177"/>
        <v>8106.5663738959402</v>
      </c>
      <c r="I660" s="240">
        <f t="shared" si="168"/>
        <v>752505.95830936753</v>
      </c>
      <c r="J660" s="240">
        <f t="shared" si="157"/>
        <v>21656262.248045992</v>
      </c>
      <c r="K660" s="221">
        <f t="shared" si="158"/>
        <v>20540743.16506594</v>
      </c>
      <c r="L660" s="221">
        <v>18365044.525568664</v>
      </c>
      <c r="M660" s="225">
        <f t="shared" si="155"/>
        <v>3291217.722477328</v>
      </c>
      <c r="N660" s="221">
        <v>19702166.184046354</v>
      </c>
      <c r="O660" s="23"/>
      <c r="P660" s="222">
        <f t="shared" si="170"/>
        <v>2061</v>
      </c>
      <c r="Q660" s="222">
        <f t="shared" si="170"/>
        <v>7</v>
      </c>
      <c r="R660" s="221">
        <f t="shared" si="165"/>
        <v>10698018.658823933</v>
      </c>
      <c r="S660" s="221">
        <f t="shared" si="165"/>
        <v>6551506.7837646781</v>
      </c>
      <c r="T660" s="225">
        <f t="shared" si="174"/>
        <v>295326.55469058233</v>
      </c>
      <c r="U660" s="225">
        <f t="shared" si="174"/>
        <v>57761.832590244725</v>
      </c>
      <c r="V660" s="225">
        <f t="shared" si="174"/>
        <v>1818.1710159642507</v>
      </c>
      <c r="W660" s="225">
        <f t="shared" si="174"/>
        <v>8106.5663738959402</v>
      </c>
      <c r="X660" s="225">
        <f t="shared" si="174"/>
        <v>752505.95830936753</v>
      </c>
      <c r="Y660" s="225">
        <f t="shared" si="154"/>
        <v>18365044.525568664</v>
      </c>
      <c r="Z660" s="221"/>
      <c r="AA660" s="225">
        <f t="shared" si="156"/>
        <v>0</v>
      </c>
      <c r="AB660" s="221"/>
      <c r="AC660" s="223">
        <f t="shared" si="163"/>
        <v>0.62019205655425247</v>
      </c>
      <c r="AD660" s="223">
        <f t="shared" si="163"/>
        <v>0.37980794344574748</v>
      </c>
      <c r="AG660" s="23"/>
      <c r="AH660" s="17"/>
      <c r="AI660" s="17"/>
      <c r="AM660" s="16"/>
      <c r="AN660" s="235"/>
    </row>
    <row r="661" spans="1:40" x14ac:dyDescent="0.25">
      <c r="A661" s="236">
        <f t="shared" si="159"/>
        <v>2061</v>
      </c>
      <c r="B661" s="237">
        <f t="shared" si="160"/>
        <v>8</v>
      </c>
      <c r="C661" s="240">
        <f t="shared" si="175"/>
        <v>13152844.078806108</v>
      </c>
      <c r="D661" s="240">
        <f t="shared" si="175"/>
        <v>7911333.1257838057</v>
      </c>
      <c r="E661" s="240">
        <f t="shared" si="176"/>
        <v>295399.59941578005</v>
      </c>
      <c r="F661" s="240">
        <f t="shared" si="176"/>
        <v>67419.189197432977</v>
      </c>
      <c r="G661" s="240">
        <f t="shared" si="177"/>
        <v>1802.4428848918676</v>
      </c>
      <c r="H661" s="240">
        <f t="shared" si="177"/>
        <v>8149.9069029312941</v>
      </c>
      <c r="I661" s="240">
        <f t="shared" si="168"/>
        <v>726616.61383636936</v>
      </c>
      <c r="J661" s="240">
        <f t="shared" si="157"/>
        <v>22163564.95682732</v>
      </c>
      <c r="K661" s="221">
        <f t="shared" si="158"/>
        <v>21064177.204589915</v>
      </c>
      <c r="L661" s="221">
        <v>18582487.118155546</v>
      </c>
      <c r="M661" s="225">
        <f t="shared" si="155"/>
        <v>3581077.8386717737</v>
      </c>
      <c r="N661" s="221">
        <v>20038881.352611735</v>
      </c>
      <c r="O661" s="23"/>
      <c r="P661" s="222">
        <f t="shared" si="170"/>
        <v>2061</v>
      </c>
      <c r="Q661" s="222">
        <f t="shared" si="170"/>
        <v>8</v>
      </c>
      <c r="R661" s="221">
        <f t="shared" si="165"/>
        <v>10916755.86189468</v>
      </c>
      <c r="S661" s="221">
        <f t="shared" si="165"/>
        <v>6566343.5040234607</v>
      </c>
      <c r="T661" s="225">
        <f t="shared" si="174"/>
        <v>295399.59941578005</v>
      </c>
      <c r="U661" s="225">
        <f t="shared" si="174"/>
        <v>67419.189197432977</v>
      </c>
      <c r="V661" s="225">
        <f t="shared" si="174"/>
        <v>1802.4428848918676</v>
      </c>
      <c r="W661" s="225">
        <f t="shared" si="174"/>
        <v>8149.9069029312941</v>
      </c>
      <c r="X661" s="225">
        <f t="shared" si="174"/>
        <v>726616.61383636936</v>
      </c>
      <c r="Y661" s="225">
        <f t="shared" si="154"/>
        <v>18582487.118155546</v>
      </c>
      <c r="Z661" s="221"/>
      <c r="AA661" s="225">
        <f t="shared" si="156"/>
        <v>0</v>
      </c>
      <c r="AB661" s="221"/>
      <c r="AC661" s="223">
        <f t="shared" si="163"/>
        <v>0.62441765235150437</v>
      </c>
      <c r="AD661" s="223">
        <f t="shared" si="163"/>
        <v>0.37558234764849563</v>
      </c>
      <c r="AG661" s="23"/>
      <c r="AH661" s="17"/>
      <c r="AI661" s="17"/>
      <c r="AM661" s="16"/>
      <c r="AN661" s="235"/>
    </row>
    <row r="662" spans="1:40" x14ac:dyDescent="0.25">
      <c r="A662" s="236">
        <f t="shared" si="159"/>
        <v>2061</v>
      </c>
      <c r="B662" s="237">
        <f t="shared" si="160"/>
        <v>9</v>
      </c>
      <c r="C662" s="240">
        <f t="shared" si="175"/>
        <v>12796953.574650105</v>
      </c>
      <c r="D662" s="240">
        <f t="shared" si="175"/>
        <v>7799614.3977929801</v>
      </c>
      <c r="E662" s="240">
        <f t="shared" si="176"/>
        <v>294699.46010020474</v>
      </c>
      <c r="F662" s="240">
        <f t="shared" si="176"/>
        <v>59016.296770121138</v>
      </c>
      <c r="G662" s="240">
        <f t="shared" si="177"/>
        <v>1937.3906208960175</v>
      </c>
      <c r="H662" s="240">
        <f t="shared" si="177"/>
        <v>8087.472344084882</v>
      </c>
      <c r="I662" s="240">
        <f t="shared" si="168"/>
        <v>768644.33481879171</v>
      </c>
      <c r="J662" s="240">
        <f t="shared" si="157"/>
        <v>21728952.927097183</v>
      </c>
      <c r="K662" s="221">
        <f t="shared" si="158"/>
        <v>20596567.972443085</v>
      </c>
      <c r="L662" s="221">
        <v>18210035.288756978</v>
      </c>
      <c r="M662" s="225">
        <f t="shared" si="155"/>
        <v>3518917.638340205</v>
      </c>
      <c r="N662" s="221">
        <v>18532376.948526602</v>
      </c>
      <c r="O662" s="23"/>
      <c r="P662" s="222">
        <f t="shared" si="170"/>
        <v>2061</v>
      </c>
      <c r="Q662" s="222">
        <f t="shared" si="170"/>
        <v>9</v>
      </c>
      <c r="R662" s="221">
        <f t="shared" si="165"/>
        <v>10610597.784155969</v>
      </c>
      <c r="S662" s="221">
        <f t="shared" si="165"/>
        <v>6467052.5499469107</v>
      </c>
      <c r="T662" s="225">
        <f t="shared" si="174"/>
        <v>294699.46010020474</v>
      </c>
      <c r="U662" s="225">
        <f t="shared" si="174"/>
        <v>59016.296770121138</v>
      </c>
      <c r="V662" s="225">
        <f t="shared" si="174"/>
        <v>1937.3906208960175</v>
      </c>
      <c r="W662" s="225">
        <f t="shared" si="174"/>
        <v>8087.472344084882</v>
      </c>
      <c r="X662" s="225">
        <f t="shared" si="174"/>
        <v>768644.33481879171</v>
      </c>
      <c r="Y662" s="225">
        <f t="shared" si="154"/>
        <v>18210035.288756978</v>
      </c>
      <c r="Z662" s="221"/>
      <c r="AA662" s="225">
        <f t="shared" si="156"/>
        <v>0</v>
      </c>
      <c r="AB662" s="221"/>
      <c r="AC662" s="223">
        <f t="shared" si="163"/>
        <v>0.62131485166711398</v>
      </c>
      <c r="AD662" s="223">
        <f t="shared" si="163"/>
        <v>0.37868514833288608</v>
      </c>
      <c r="AG662" s="23"/>
      <c r="AH662" s="17"/>
      <c r="AI662" s="17"/>
      <c r="AM662" s="16"/>
      <c r="AN662" s="235"/>
    </row>
    <row r="663" spans="1:40" x14ac:dyDescent="0.25">
      <c r="A663" s="236">
        <f t="shared" si="159"/>
        <v>2061</v>
      </c>
      <c r="B663" s="237">
        <f t="shared" si="160"/>
        <v>10</v>
      </c>
      <c r="C663" s="240">
        <f t="shared" si="175"/>
        <v>11796066.262223987</v>
      </c>
      <c r="D663" s="240">
        <f t="shared" si="175"/>
        <v>7507110.2531201774</v>
      </c>
      <c r="E663" s="240">
        <f t="shared" si="176"/>
        <v>293638.48081326066</v>
      </c>
      <c r="F663" s="240">
        <f t="shared" si="176"/>
        <v>54861.131775257832</v>
      </c>
      <c r="G663" s="240">
        <f t="shared" si="177"/>
        <v>1846.0070097108726</v>
      </c>
      <c r="H663" s="240">
        <f t="shared" si="177"/>
        <v>8009.1148793495549</v>
      </c>
      <c r="I663" s="240">
        <f t="shared" si="168"/>
        <v>740757.53640088555</v>
      </c>
      <c r="J663" s="240">
        <f t="shared" si="157"/>
        <v>20402288.786222629</v>
      </c>
      <c r="K663" s="221">
        <f t="shared" si="158"/>
        <v>19303176.515344165</v>
      </c>
      <c r="L663" s="221">
        <v>16887063.467807613</v>
      </c>
      <c r="M663" s="225">
        <f t="shared" si="155"/>
        <v>3515225.3184150159</v>
      </c>
      <c r="N663" s="221">
        <v>17441709.030307028</v>
      </c>
      <c r="O663" s="23"/>
      <c r="P663" s="222">
        <f t="shared" si="170"/>
        <v>2061</v>
      </c>
      <c r="Q663" s="222">
        <f t="shared" si="170"/>
        <v>10</v>
      </c>
      <c r="R663" s="221">
        <f t="shared" si="165"/>
        <v>9647931.1742134932</v>
      </c>
      <c r="S663" s="221">
        <f t="shared" si="165"/>
        <v>6140020.0227156561</v>
      </c>
      <c r="T663" s="225">
        <f t="shared" si="174"/>
        <v>293638.48081326066</v>
      </c>
      <c r="U663" s="225">
        <f t="shared" si="174"/>
        <v>54861.131775257832</v>
      </c>
      <c r="V663" s="225">
        <f t="shared" si="174"/>
        <v>1846.0070097108726</v>
      </c>
      <c r="W663" s="225">
        <f t="shared" si="174"/>
        <v>8009.1148793495549</v>
      </c>
      <c r="X663" s="225">
        <f t="shared" si="174"/>
        <v>740757.53640088555</v>
      </c>
      <c r="Y663" s="225">
        <f t="shared" si="154"/>
        <v>16887063.467807613</v>
      </c>
      <c r="Z663" s="221"/>
      <c r="AA663" s="225">
        <f t="shared" si="156"/>
        <v>0</v>
      </c>
      <c r="AB663" s="221"/>
      <c r="AC663" s="223">
        <f t="shared" si="163"/>
        <v>0.61109456533473916</v>
      </c>
      <c r="AD663" s="223">
        <f t="shared" si="163"/>
        <v>0.38890543466526084</v>
      </c>
      <c r="AG663" s="23"/>
      <c r="AH663" s="17"/>
      <c r="AI663" s="17"/>
      <c r="AM663" s="16"/>
      <c r="AN663" s="235"/>
    </row>
    <row r="664" spans="1:40" x14ac:dyDescent="0.25">
      <c r="A664" s="236">
        <f t="shared" si="159"/>
        <v>2061</v>
      </c>
      <c r="B664" s="237">
        <f t="shared" si="160"/>
        <v>11</v>
      </c>
      <c r="C664" s="240">
        <f t="shared" si="175"/>
        <v>10266926.301188786</v>
      </c>
      <c r="D664" s="240">
        <f t="shared" si="175"/>
        <v>7072767.5482569309</v>
      </c>
      <c r="E664" s="240">
        <f t="shared" si="176"/>
        <v>292050.28844520735</v>
      </c>
      <c r="F664" s="240">
        <f t="shared" si="176"/>
        <v>54119.974668964016</v>
      </c>
      <c r="G664" s="240">
        <f t="shared" si="177"/>
        <v>1785.5164103528086</v>
      </c>
      <c r="H664" s="240">
        <f t="shared" si="177"/>
        <v>7267.2993911743051</v>
      </c>
      <c r="I664" s="240">
        <f t="shared" si="168"/>
        <v>678484.52091385308</v>
      </c>
      <c r="J664" s="240">
        <f t="shared" si="157"/>
        <v>18373401.44927527</v>
      </c>
      <c r="K664" s="221">
        <f t="shared" si="158"/>
        <v>17339693.849445716</v>
      </c>
      <c r="L664" s="221">
        <v>14902370.234452736</v>
      </c>
      <c r="M664" s="225">
        <f t="shared" si="155"/>
        <v>3471031.2148225345</v>
      </c>
      <c r="N664" s="221">
        <v>14757628.428641474</v>
      </c>
      <c r="O664" s="23"/>
      <c r="P664" s="222">
        <f t="shared" si="170"/>
        <v>2061</v>
      </c>
      <c r="Q664" s="222">
        <f t="shared" si="170"/>
        <v>11</v>
      </c>
      <c r="R664" s="221">
        <f t="shared" si="165"/>
        <v>8211709.9876177181</v>
      </c>
      <c r="S664" s="221">
        <f t="shared" si="165"/>
        <v>5656952.647005464</v>
      </c>
      <c r="T664" s="225">
        <f t="shared" si="174"/>
        <v>292050.28844520735</v>
      </c>
      <c r="U664" s="225">
        <f t="shared" si="174"/>
        <v>54119.974668964016</v>
      </c>
      <c r="V664" s="225">
        <f t="shared" si="174"/>
        <v>1785.5164103528086</v>
      </c>
      <c r="W664" s="225">
        <f t="shared" si="174"/>
        <v>7267.2993911743051</v>
      </c>
      <c r="X664" s="225">
        <f t="shared" si="174"/>
        <v>678484.52091385308</v>
      </c>
      <c r="Y664" s="225">
        <f t="shared" si="154"/>
        <v>14902370.234452734</v>
      </c>
      <c r="Z664" s="221"/>
      <c r="AA664" s="225">
        <f t="shared" si="156"/>
        <v>0</v>
      </c>
      <c r="AB664" s="221"/>
      <c r="AC664" s="223">
        <f t="shared" si="163"/>
        <v>0.59210539645813764</v>
      </c>
      <c r="AD664" s="223">
        <f t="shared" si="163"/>
        <v>0.40789460354186247</v>
      </c>
      <c r="AG664" s="23"/>
      <c r="AH664" s="17"/>
      <c r="AI664" s="17"/>
      <c r="AM664" s="16"/>
      <c r="AN664" s="235"/>
    </row>
    <row r="665" spans="1:40" x14ac:dyDescent="0.25">
      <c r="A665" s="236">
        <f t="shared" si="159"/>
        <v>2061</v>
      </c>
      <c r="B665" s="237">
        <f t="shared" si="160"/>
        <v>12</v>
      </c>
      <c r="C665" s="240">
        <f t="shared" si="175"/>
        <v>9548879.2078967299</v>
      </c>
      <c r="D665" s="240">
        <f t="shared" si="175"/>
        <v>6801674.7095338739</v>
      </c>
      <c r="E665" s="240">
        <f t="shared" si="176"/>
        <v>291744.81043751282</v>
      </c>
      <c r="F665" s="240">
        <f t="shared" si="176"/>
        <v>62789.048798308082</v>
      </c>
      <c r="G665" s="240">
        <f t="shared" si="177"/>
        <v>1703.9771178558447</v>
      </c>
      <c r="H665" s="240">
        <f t="shared" si="177"/>
        <v>6923.5832963943421</v>
      </c>
      <c r="I665" s="240">
        <f t="shared" si="168"/>
        <v>608559.11022425524</v>
      </c>
      <c r="J665" s="240">
        <f t="shared" si="157"/>
        <v>17322274.447304931</v>
      </c>
      <c r="K665" s="221">
        <f t="shared" si="158"/>
        <v>16350553.917430604</v>
      </c>
      <c r="L665" s="221">
        <v>14746576.252026657</v>
      </c>
      <c r="M665" s="225">
        <f t="shared" si="155"/>
        <v>2575698.1952782739</v>
      </c>
      <c r="N665" s="221">
        <v>15163535.089479545</v>
      </c>
      <c r="O665" s="23"/>
      <c r="P665" s="222">
        <f t="shared" si="170"/>
        <v>2061</v>
      </c>
      <c r="Q665" s="222">
        <f t="shared" si="170"/>
        <v>12</v>
      </c>
      <c r="R665" s="221">
        <f t="shared" si="165"/>
        <v>8044646.9313076073</v>
      </c>
      <c r="S665" s="221">
        <f t="shared" si="165"/>
        <v>5730208.7908447236</v>
      </c>
      <c r="T665" s="225">
        <f t="shared" si="174"/>
        <v>291744.81043751282</v>
      </c>
      <c r="U665" s="225">
        <f t="shared" si="174"/>
        <v>62789.048798308082</v>
      </c>
      <c r="V665" s="225">
        <f t="shared" si="174"/>
        <v>1703.9771178558447</v>
      </c>
      <c r="W665" s="225">
        <f t="shared" si="174"/>
        <v>6923.5832963943421</v>
      </c>
      <c r="X665" s="225">
        <f t="shared" si="174"/>
        <v>608559.11022425524</v>
      </c>
      <c r="Y665" s="225">
        <f t="shared" si="154"/>
        <v>14746576.252026655</v>
      </c>
      <c r="Z665" s="221"/>
      <c r="AA665" s="225">
        <f t="shared" si="156"/>
        <v>0</v>
      </c>
      <c r="AB665" s="221"/>
      <c r="AC665" s="223">
        <f t="shared" si="163"/>
        <v>0.58400952384353721</v>
      </c>
      <c r="AD665" s="223">
        <f t="shared" si="163"/>
        <v>0.41599047615646273</v>
      </c>
      <c r="AG665" s="23"/>
      <c r="AH665" s="17"/>
      <c r="AI665" s="17"/>
      <c r="AM665" s="16"/>
      <c r="AN665" s="235"/>
    </row>
    <row r="666" spans="1:40" x14ac:dyDescent="0.25">
      <c r="A666" s="236">
        <f t="shared" si="159"/>
        <v>2062</v>
      </c>
      <c r="B666" s="237">
        <f t="shared" si="160"/>
        <v>1</v>
      </c>
      <c r="C666" s="240">
        <f t="shared" si="175"/>
        <v>9865003.450652767</v>
      </c>
      <c r="D666" s="240">
        <f t="shared" si="175"/>
        <v>6611967.6264418568</v>
      </c>
      <c r="E666" s="240">
        <f t="shared" si="176"/>
        <v>292452.13329785923</v>
      </c>
      <c r="F666" s="240">
        <f t="shared" si="176"/>
        <v>62039.219081192728</v>
      </c>
      <c r="G666" s="240">
        <f t="shared" si="177"/>
        <v>1539.7579606701918</v>
      </c>
      <c r="H666" s="240">
        <f t="shared" si="177"/>
        <v>7733.1334183618401</v>
      </c>
      <c r="I666" s="240">
        <f t="shared" si="168"/>
        <v>569826.84732229239</v>
      </c>
      <c r="J666" s="240">
        <f t="shared" si="157"/>
        <v>17410562.168175001</v>
      </c>
      <c r="K666" s="221">
        <f t="shared" si="158"/>
        <v>16476971.077094624</v>
      </c>
      <c r="L666" s="221">
        <v>15540788.409071423</v>
      </c>
      <c r="M666" s="225">
        <f t="shared" si="155"/>
        <v>1869773.7591035776</v>
      </c>
      <c r="N666" s="221">
        <v>15317895.794578018</v>
      </c>
      <c r="O666" s="23"/>
      <c r="P666" s="222">
        <f t="shared" si="170"/>
        <v>2062</v>
      </c>
      <c r="Q666" s="222">
        <f t="shared" si="170"/>
        <v>1</v>
      </c>
      <c r="R666" s="221">
        <f t="shared" si="165"/>
        <v>8745542.5679946393</v>
      </c>
      <c r="S666" s="221">
        <f t="shared" si="165"/>
        <v>5861654.749996407</v>
      </c>
      <c r="T666" s="225">
        <f t="shared" si="174"/>
        <v>292452.13329785923</v>
      </c>
      <c r="U666" s="225">
        <f t="shared" si="174"/>
        <v>62039.219081192728</v>
      </c>
      <c r="V666" s="225">
        <f t="shared" si="174"/>
        <v>1539.7579606701918</v>
      </c>
      <c r="W666" s="225">
        <f t="shared" si="174"/>
        <v>7733.1334183618401</v>
      </c>
      <c r="X666" s="225">
        <f t="shared" si="174"/>
        <v>569826.84732229239</v>
      </c>
      <c r="Y666" s="225">
        <f t="shared" ref="Y666:Y689" si="178">SUM(R666:X666)</f>
        <v>15540788.409071423</v>
      </c>
      <c r="Z666" s="221"/>
      <c r="AA666" s="225">
        <f t="shared" si="156"/>
        <v>0</v>
      </c>
      <c r="AB666" s="221"/>
      <c r="AC666" s="223">
        <f t="shared" si="163"/>
        <v>0.59871461839042439</v>
      </c>
      <c r="AD666" s="223">
        <f t="shared" si="163"/>
        <v>0.40128538160957566</v>
      </c>
      <c r="AG666" s="23"/>
      <c r="AH666" s="17"/>
      <c r="AI666" s="17"/>
      <c r="AM666" s="16"/>
      <c r="AN666" s="235"/>
    </row>
    <row r="667" spans="1:40" x14ac:dyDescent="0.25">
      <c r="A667" s="236">
        <f t="shared" si="159"/>
        <v>2062</v>
      </c>
      <c r="B667" s="237">
        <f t="shared" si="160"/>
        <v>2</v>
      </c>
      <c r="C667" s="240">
        <f t="shared" si="175"/>
        <v>9806588.7900833916</v>
      </c>
      <c r="D667" s="240">
        <f t="shared" si="175"/>
        <v>6626422.7789717233</v>
      </c>
      <c r="E667" s="240">
        <f t="shared" si="176"/>
        <v>291716.45440762513</v>
      </c>
      <c r="F667" s="240">
        <f t="shared" si="176"/>
        <v>57332.560497675266</v>
      </c>
      <c r="G667" s="240">
        <f t="shared" si="177"/>
        <v>1588.9677648265492</v>
      </c>
      <c r="H667" s="240">
        <f t="shared" si="177"/>
        <v>7054.250168426368</v>
      </c>
      <c r="I667" s="240">
        <f t="shared" si="168"/>
        <v>565448.40999156178</v>
      </c>
      <c r="J667" s="240">
        <f t="shared" si="157"/>
        <v>17356152.211885232</v>
      </c>
      <c r="K667" s="221">
        <f t="shared" si="158"/>
        <v>16433011.569055114</v>
      </c>
      <c r="L667" s="221">
        <v>14192866.21021603</v>
      </c>
      <c r="M667" s="225">
        <f t="shared" ref="M667:M689" si="179">+J667-L667</f>
        <v>3163286.001669202</v>
      </c>
      <c r="N667" s="221">
        <v>14232960.352860888</v>
      </c>
      <c r="O667" s="23"/>
      <c r="P667" s="222">
        <f t="shared" si="170"/>
        <v>2062</v>
      </c>
      <c r="Q667" s="222">
        <f t="shared" si="170"/>
        <v>2</v>
      </c>
      <c r="R667" s="221">
        <f t="shared" si="165"/>
        <v>7918861.4606502149</v>
      </c>
      <c r="S667" s="221">
        <f t="shared" si="165"/>
        <v>5350864.1067356979</v>
      </c>
      <c r="T667" s="225">
        <f t="shared" si="174"/>
        <v>291716.45440762513</v>
      </c>
      <c r="U667" s="225">
        <f t="shared" si="174"/>
        <v>57332.560497675266</v>
      </c>
      <c r="V667" s="225">
        <f t="shared" si="174"/>
        <v>1588.9677648265492</v>
      </c>
      <c r="W667" s="225">
        <f t="shared" si="174"/>
        <v>7054.250168426368</v>
      </c>
      <c r="X667" s="225">
        <f t="shared" si="174"/>
        <v>565448.40999156178</v>
      </c>
      <c r="Y667" s="225">
        <f t="shared" si="178"/>
        <v>14192866.210216027</v>
      </c>
      <c r="Z667" s="221"/>
      <c r="AA667" s="225">
        <f t="shared" ref="AA667:AA689" si="180">+Y667-L667</f>
        <v>0</v>
      </c>
      <c r="AB667" s="221"/>
      <c r="AC667" s="223">
        <f t="shared" si="163"/>
        <v>0.59676150953061513</v>
      </c>
      <c r="AD667" s="223">
        <f t="shared" si="163"/>
        <v>0.40323849046938498</v>
      </c>
      <c r="AG667" s="23"/>
      <c r="AH667" s="17"/>
      <c r="AI667" s="17"/>
      <c r="AM667" s="16"/>
      <c r="AN667" s="235"/>
    </row>
    <row r="668" spans="1:40" x14ac:dyDescent="0.25">
      <c r="A668" s="236">
        <f t="shared" si="159"/>
        <v>2062</v>
      </c>
      <c r="B668" s="237">
        <f t="shared" si="160"/>
        <v>3</v>
      </c>
      <c r="C668" s="240">
        <f t="shared" si="175"/>
        <v>9669362.3832861707</v>
      </c>
      <c r="D668" s="240">
        <f t="shared" si="175"/>
        <v>6761869.7316225525</v>
      </c>
      <c r="E668" s="240">
        <f t="shared" si="176"/>
        <v>292067.90995997016</v>
      </c>
      <c r="F668" s="240">
        <f t="shared" si="176"/>
        <v>57376.661100610072</v>
      </c>
      <c r="G668" s="240">
        <f t="shared" si="177"/>
        <v>1792.0314872990966</v>
      </c>
      <c r="H668" s="240">
        <f t="shared" si="177"/>
        <v>6640.4332177877595</v>
      </c>
      <c r="I668" s="240">
        <f t="shared" si="168"/>
        <v>546640.48950846936</v>
      </c>
      <c r="J668" s="240">
        <f t="shared" si="157"/>
        <v>17335749.640182856</v>
      </c>
      <c r="K668" s="221">
        <f t="shared" si="158"/>
        <v>16431232.114908723</v>
      </c>
      <c r="L668" s="221">
        <v>14144439.632793451</v>
      </c>
      <c r="M668" s="225">
        <f t="shared" si="179"/>
        <v>3191310.0073894057</v>
      </c>
      <c r="N668" s="221">
        <v>15544952.232787183</v>
      </c>
      <c r="O668" s="23"/>
      <c r="P668" s="222">
        <f t="shared" si="170"/>
        <v>2062</v>
      </c>
      <c r="Q668" s="222">
        <f t="shared" si="170"/>
        <v>3</v>
      </c>
      <c r="R668" s="221">
        <f t="shared" si="165"/>
        <v>7791357.5737224873</v>
      </c>
      <c r="S668" s="221">
        <f t="shared" si="165"/>
        <v>5448564.5337968301</v>
      </c>
      <c r="T668" s="225">
        <f t="shared" si="174"/>
        <v>292067.90995997016</v>
      </c>
      <c r="U668" s="225">
        <f t="shared" si="174"/>
        <v>57376.661100610072</v>
      </c>
      <c r="V668" s="225">
        <f t="shared" si="174"/>
        <v>1792.0314872990966</v>
      </c>
      <c r="W668" s="225">
        <f t="shared" si="174"/>
        <v>6640.4332177877595</v>
      </c>
      <c r="X668" s="225">
        <f t="shared" si="174"/>
        <v>546640.48950846936</v>
      </c>
      <c r="Y668" s="225">
        <f t="shared" si="178"/>
        <v>14144439.632793453</v>
      </c>
      <c r="Z668" s="221"/>
      <c r="AA668" s="225">
        <f t="shared" si="180"/>
        <v>0</v>
      </c>
      <c r="AB668" s="221"/>
      <c r="AC668" s="223">
        <f t="shared" si="163"/>
        <v>0.58847457790537605</v>
      </c>
      <c r="AD668" s="223">
        <f t="shared" si="163"/>
        <v>0.41152542209462395</v>
      </c>
      <c r="AG668" s="23"/>
      <c r="AH668" s="17"/>
      <c r="AI668" s="17"/>
      <c r="AM668" s="16"/>
      <c r="AN668" s="235"/>
    </row>
    <row r="669" spans="1:40" x14ac:dyDescent="0.25">
      <c r="A669" s="236">
        <f t="shared" si="159"/>
        <v>2062</v>
      </c>
      <c r="B669" s="237">
        <f t="shared" si="160"/>
        <v>4</v>
      </c>
      <c r="C669" s="240">
        <f t="shared" si="175"/>
        <v>9960625.4976069387</v>
      </c>
      <c r="D669" s="240">
        <f t="shared" si="175"/>
        <v>6982067.8557398459</v>
      </c>
      <c r="E669" s="240">
        <f t="shared" si="176"/>
        <v>292646.51217352098</v>
      </c>
      <c r="F669" s="240">
        <f t="shared" si="176"/>
        <v>60092.65846332306</v>
      </c>
      <c r="G669" s="240">
        <f t="shared" si="177"/>
        <v>1785.3718183738208</v>
      </c>
      <c r="H669" s="240">
        <f t="shared" si="177"/>
        <v>7712.3661860808825</v>
      </c>
      <c r="I669" s="240">
        <f t="shared" si="168"/>
        <v>645110.66079735581</v>
      </c>
      <c r="J669" s="240">
        <f t="shared" si="157"/>
        <v>17950040.922785442</v>
      </c>
      <c r="K669" s="221">
        <f t="shared" si="158"/>
        <v>16942693.353346784</v>
      </c>
      <c r="L669" s="221">
        <v>14453951.286068525</v>
      </c>
      <c r="M669" s="225">
        <f t="shared" si="179"/>
        <v>3496089.6367169172</v>
      </c>
      <c r="N669" s="221">
        <v>15986591.112962846</v>
      </c>
      <c r="O669" s="23"/>
      <c r="P669" s="222">
        <f t="shared" si="170"/>
        <v>2062</v>
      </c>
      <c r="Q669" s="222">
        <f t="shared" si="170"/>
        <v>4</v>
      </c>
      <c r="R669" s="221">
        <f t="shared" si="165"/>
        <v>7905271.0831021704</v>
      </c>
      <c r="S669" s="221">
        <f t="shared" si="165"/>
        <v>5541332.6335276961</v>
      </c>
      <c r="T669" s="225">
        <f t="shared" si="174"/>
        <v>292646.51217352098</v>
      </c>
      <c r="U669" s="225">
        <f t="shared" si="174"/>
        <v>60092.65846332306</v>
      </c>
      <c r="V669" s="225">
        <f t="shared" si="174"/>
        <v>1785.3718183738208</v>
      </c>
      <c r="W669" s="225">
        <f t="shared" si="174"/>
        <v>7712.3661860808825</v>
      </c>
      <c r="X669" s="225">
        <f t="shared" si="174"/>
        <v>645110.66079735581</v>
      </c>
      <c r="Y669" s="225">
        <f t="shared" si="178"/>
        <v>14453951.28606852</v>
      </c>
      <c r="Z669" s="221"/>
      <c r="AA669" s="225">
        <f t="shared" si="180"/>
        <v>0</v>
      </c>
      <c r="AB669" s="221"/>
      <c r="AC669" s="223">
        <f t="shared" si="163"/>
        <v>0.5879009487968665</v>
      </c>
      <c r="AD669" s="223">
        <f t="shared" si="163"/>
        <v>0.4120990512031335</v>
      </c>
      <c r="AG669" s="23"/>
      <c r="AH669" s="17"/>
      <c r="AI669" s="17"/>
      <c r="AM669" s="16"/>
      <c r="AN669" s="235"/>
    </row>
    <row r="670" spans="1:40" x14ac:dyDescent="0.25">
      <c r="A670" s="236">
        <f t="shared" si="159"/>
        <v>2062</v>
      </c>
      <c r="B670" s="237">
        <f t="shared" si="160"/>
        <v>5</v>
      </c>
      <c r="C670" s="240">
        <f t="shared" si="175"/>
        <v>10849290.312522328</v>
      </c>
      <c r="D670" s="240">
        <f t="shared" si="175"/>
        <v>7306558.0678398553</v>
      </c>
      <c r="E670" s="240">
        <f t="shared" si="176"/>
        <v>293794.38283318008</v>
      </c>
      <c r="F670" s="240">
        <f t="shared" si="176"/>
        <v>59697.711372159421</v>
      </c>
      <c r="G670" s="240">
        <f t="shared" si="177"/>
        <v>2024.5233517181669</v>
      </c>
      <c r="H670" s="240">
        <f t="shared" si="177"/>
        <v>7829.8505059778909</v>
      </c>
      <c r="I670" s="240">
        <f t="shared" si="168"/>
        <v>701446.39724233618</v>
      </c>
      <c r="J670" s="240">
        <f t="shared" ref="J670:J689" si="181">SUM(C670:I670)</f>
        <v>19220641.245667554</v>
      </c>
      <c r="K670" s="221">
        <f t="shared" ref="K670:K689" si="182">SUM(C670:D670)</f>
        <v>18155848.380362183</v>
      </c>
      <c r="L670" s="221">
        <v>16201061.355999531</v>
      </c>
      <c r="M670" s="225">
        <f t="shared" si="179"/>
        <v>3019579.8896680232</v>
      </c>
      <c r="N670" s="221">
        <v>18016942.670401208</v>
      </c>
      <c r="O670" s="23"/>
      <c r="P670" s="222">
        <f t="shared" si="170"/>
        <v>2062</v>
      </c>
      <c r="Q670" s="222">
        <f t="shared" si="170"/>
        <v>5</v>
      </c>
      <c r="R670" s="221">
        <f t="shared" si="165"/>
        <v>9044896.5899851378</v>
      </c>
      <c r="S670" s="221">
        <f t="shared" si="165"/>
        <v>6091371.9007090218</v>
      </c>
      <c r="T670" s="225">
        <f t="shared" si="174"/>
        <v>293794.38283318008</v>
      </c>
      <c r="U670" s="225">
        <f t="shared" si="174"/>
        <v>59697.711372159421</v>
      </c>
      <c r="V670" s="225">
        <f t="shared" si="174"/>
        <v>2024.5233517181669</v>
      </c>
      <c r="W670" s="225">
        <f t="shared" si="174"/>
        <v>7829.8505059778909</v>
      </c>
      <c r="X670" s="225">
        <f t="shared" si="174"/>
        <v>701446.39724233618</v>
      </c>
      <c r="Y670" s="225">
        <f t="shared" si="178"/>
        <v>16201061.355999531</v>
      </c>
      <c r="Z670" s="221"/>
      <c r="AA670" s="225">
        <f t="shared" si="180"/>
        <v>0</v>
      </c>
      <c r="AB670" s="221"/>
      <c r="AC670" s="223">
        <f t="shared" si="163"/>
        <v>0.59756449190538463</v>
      </c>
      <c r="AD670" s="223">
        <f t="shared" si="163"/>
        <v>0.40243550809461542</v>
      </c>
      <c r="AG670" s="23"/>
      <c r="AH670" s="17"/>
      <c r="AI670" s="17"/>
      <c r="AM670" s="16"/>
      <c r="AN670" s="235"/>
    </row>
    <row r="671" spans="1:40" x14ac:dyDescent="0.25">
      <c r="A671" s="236">
        <f t="shared" ref="A671:A689" si="183">+A659+1</f>
        <v>2062</v>
      </c>
      <c r="B671" s="237">
        <f t="shared" ref="B671:B689" si="184">+B659</f>
        <v>6</v>
      </c>
      <c r="C671" s="240">
        <f t="shared" ref="C671:D686" si="185">C659/C647*C659</f>
        <v>12052404.433611788</v>
      </c>
      <c r="D671" s="240">
        <f t="shared" si="185"/>
        <v>7653284.6190872798</v>
      </c>
      <c r="E671" s="240">
        <f t="shared" ref="E671:F686" si="186">+E659</f>
        <v>294683.00976876036</v>
      </c>
      <c r="F671" s="240">
        <f t="shared" si="186"/>
        <v>55636.036030976764</v>
      </c>
      <c r="G671" s="240">
        <f t="shared" si="177"/>
        <v>1900.7771131189315</v>
      </c>
      <c r="H671" s="240">
        <f t="shared" si="177"/>
        <v>7716.2167500645228</v>
      </c>
      <c r="I671" s="240">
        <f t="shared" si="168"/>
        <v>722616.68773293728</v>
      </c>
      <c r="J671" s="240">
        <f t="shared" si="181"/>
        <v>20788241.780094925</v>
      </c>
      <c r="K671" s="221">
        <f t="shared" si="182"/>
        <v>19705689.052699067</v>
      </c>
      <c r="L671" s="221">
        <v>17581031.53479749</v>
      </c>
      <c r="M671" s="225">
        <f t="shared" si="179"/>
        <v>3207210.2452974357</v>
      </c>
      <c r="N671" s="221">
        <v>18791007.081058729</v>
      </c>
      <c r="O671" s="23"/>
      <c r="P671" s="222">
        <f t="shared" si="170"/>
        <v>2062</v>
      </c>
      <c r="Q671" s="222">
        <f t="shared" si="170"/>
        <v>6</v>
      </c>
      <c r="R671" s="221">
        <f t="shared" si="165"/>
        <v>10090808.730128713</v>
      </c>
      <c r="S671" s="221">
        <f t="shared" si="165"/>
        <v>6407670.0772729199</v>
      </c>
      <c r="T671" s="225">
        <f t="shared" si="174"/>
        <v>294683.00976876036</v>
      </c>
      <c r="U671" s="225">
        <f t="shared" si="174"/>
        <v>55636.036030976764</v>
      </c>
      <c r="V671" s="225">
        <f t="shared" si="174"/>
        <v>1900.7771131189315</v>
      </c>
      <c r="W671" s="225">
        <f t="shared" si="174"/>
        <v>7716.2167500645228</v>
      </c>
      <c r="X671" s="225">
        <f t="shared" si="174"/>
        <v>722616.68773293728</v>
      </c>
      <c r="Y671" s="225">
        <f t="shared" si="178"/>
        <v>17581031.53479749</v>
      </c>
      <c r="Z671" s="221"/>
      <c r="AA671" s="225">
        <f t="shared" si="180"/>
        <v>0</v>
      </c>
      <c r="AB671" s="221"/>
      <c r="AC671" s="223">
        <f t="shared" si="163"/>
        <v>0.61162055289616901</v>
      </c>
      <c r="AD671" s="223">
        <f t="shared" si="163"/>
        <v>0.38837944710383104</v>
      </c>
      <c r="AG671" s="23"/>
      <c r="AH671" s="17"/>
      <c r="AI671" s="17"/>
      <c r="AM671" s="16"/>
      <c r="AN671" s="235"/>
    </row>
    <row r="672" spans="1:40" x14ac:dyDescent="0.25">
      <c r="A672" s="236">
        <f t="shared" si="183"/>
        <v>2062</v>
      </c>
      <c r="B672" s="237">
        <f t="shared" si="184"/>
        <v>7</v>
      </c>
      <c r="C672" s="240">
        <f t="shared" si="185"/>
        <v>12944707.195991617</v>
      </c>
      <c r="D672" s="240">
        <f t="shared" si="185"/>
        <v>7902195.704955332</v>
      </c>
      <c r="E672" s="240">
        <f t="shared" si="186"/>
        <v>295326.55469058233</v>
      </c>
      <c r="F672" s="240">
        <f t="shared" si="186"/>
        <v>57761.832590244725</v>
      </c>
      <c r="G672" s="240">
        <f t="shared" si="177"/>
        <v>1816.004806071491</v>
      </c>
      <c r="H672" s="240">
        <f t="shared" si="177"/>
        <v>8106.5663818069279</v>
      </c>
      <c r="I672" s="240">
        <f t="shared" si="168"/>
        <v>752505.95830936753</v>
      </c>
      <c r="J672" s="240">
        <f t="shared" si="181"/>
        <v>21962419.817725021</v>
      </c>
      <c r="K672" s="221">
        <f t="shared" si="182"/>
        <v>20846902.900946949</v>
      </c>
      <c r="L672" s="221">
        <v>18558707.143696312</v>
      </c>
      <c r="M672" s="225">
        <f t="shared" si="179"/>
        <v>3403712.6740287095</v>
      </c>
      <c r="N672" s="221">
        <v>19909728.378870238</v>
      </c>
      <c r="O672" s="23"/>
      <c r="P672" s="222">
        <f t="shared" si="170"/>
        <v>2062</v>
      </c>
      <c r="Q672" s="222">
        <f t="shared" si="170"/>
        <v>7</v>
      </c>
      <c r="R672" s="221">
        <f t="shared" si="165"/>
        <v>10831200.736354107</v>
      </c>
      <c r="S672" s="221">
        <f t="shared" si="165"/>
        <v>6611989.4905641312</v>
      </c>
      <c r="T672" s="225">
        <f t="shared" si="174"/>
        <v>295326.55469058233</v>
      </c>
      <c r="U672" s="225">
        <f t="shared" si="174"/>
        <v>57761.832590244725</v>
      </c>
      <c r="V672" s="225">
        <f t="shared" si="174"/>
        <v>1816.004806071491</v>
      </c>
      <c r="W672" s="225">
        <f t="shared" si="174"/>
        <v>8106.5663818069279</v>
      </c>
      <c r="X672" s="225">
        <f t="shared" si="174"/>
        <v>752505.95830936753</v>
      </c>
      <c r="Y672" s="225">
        <f t="shared" si="178"/>
        <v>18558707.143696312</v>
      </c>
      <c r="Z672" s="221"/>
      <c r="AA672" s="225">
        <f t="shared" si="180"/>
        <v>0</v>
      </c>
      <c r="AB672" s="221"/>
      <c r="AC672" s="223">
        <f t="shared" si="163"/>
        <v>0.62094150183831942</v>
      </c>
      <c r="AD672" s="223">
        <f t="shared" si="163"/>
        <v>0.37905849816168058</v>
      </c>
      <c r="AG672" s="23"/>
      <c r="AH672" s="17"/>
      <c r="AI672" s="17"/>
      <c r="AM672" s="16"/>
      <c r="AN672" s="235"/>
    </row>
    <row r="673" spans="1:40" x14ac:dyDescent="0.25">
      <c r="A673" s="236">
        <f t="shared" si="183"/>
        <v>2062</v>
      </c>
      <c r="B673" s="237">
        <f t="shared" si="184"/>
        <v>8</v>
      </c>
      <c r="C673" s="240">
        <f t="shared" si="185"/>
        <v>13361087.98103041</v>
      </c>
      <c r="D673" s="240">
        <f t="shared" si="185"/>
        <v>8011415.6920533273</v>
      </c>
      <c r="E673" s="240">
        <f t="shared" si="186"/>
        <v>295399.59941578005</v>
      </c>
      <c r="F673" s="240">
        <f t="shared" si="186"/>
        <v>67419.189197432977</v>
      </c>
      <c r="G673" s="240">
        <f t="shared" si="177"/>
        <v>1800.2628034508209</v>
      </c>
      <c r="H673" s="240">
        <f t="shared" si="177"/>
        <v>8149.9068959773522</v>
      </c>
      <c r="I673" s="240">
        <f t="shared" si="168"/>
        <v>726616.61383636936</v>
      </c>
      <c r="J673" s="240">
        <f t="shared" si="181"/>
        <v>22471889.245232746</v>
      </c>
      <c r="K673" s="221">
        <f t="shared" si="182"/>
        <v>21372503.673083737</v>
      </c>
      <c r="L673" s="221">
        <v>18778288.3862308</v>
      </c>
      <c r="M673" s="225">
        <f t="shared" si="179"/>
        <v>3693600.8590019457</v>
      </c>
      <c r="N673" s="221">
        <v>20250061.862336583</v>
      </c>
      <c r="O673" s="23"/>
      <c r="P673" s="222">
        <f t="shared" si="170"/>
        <v>2062</v>
      </c>
      <c r="Q673" s="222">
        <f t="shared" si="170"/>
        <v>8</v>
      </c>
      <c r="R673" s="221">
        <f t="shared" si="165"/>
        <v>11052021.771530308</v>
      </c>
      <c r="S673" s="221">
        <f t="shared" si="165"/>
        <v>6626881.0425514849</v>
      </c>
      <c r="T673" s="225">
        <f t="shared" si="174"/>
        <v>295399.59941578005</v>
      </c>
      <c r="U673" s="225">
        <f t="shared" si="174"/>
        <v>67419.189197432977</v>
      </c>
      <c r="V673" s="225">
        <f t="shared" si="174"/>
        <v>1800.2628034508209</v>
      </c>
      <c r="W673" s="225">
        <f t="shared" si="174"/>
        <v>8149.9068959773522</v>
      </c>
      <c r="X673" s="225">
        <f t="shared" si="174"/>
        <v>726616.61383636936</v>
      </c>
      <c r="Y673" s="225">
        <f t="shared" si="178"/>
        <v>18778288.3862308</v>
      </c>
      <c r="Z673" s="221"/>
      <c r="AA673" s="225">
        <f t="shared" si="180"/>
        <v>0</v>
      </c>
      <c r="AB673" s="221"/>
      <c r="AC673" s="223">
        <f t="shared" si="163"/>
        <v>0.62515314936439559</v>
      </c>
      <c r="AD673" s="223">
        <f t="shared" si="163"/>
        <v>0.37484685063560447</v>
      </c>
      <c r="AG673" s="23"/>
      <c r="AH673" s="17"/>
      <c r="AI673" s="17"/>
      <c r="AM673" s="16"/>
      <c r="AN673" s="235"/>
    </row>
    <row r="674" spans="1:40" x14ac:dyDescent="0.25">
      <c r="A674" s="236">
        <f t="shared" si="183"/>
        <v>2062</v>
      </c>
      <c r="B674" s="237">
        <f t="shared" si="184"/>
        <v>9</v>
      </c>
      <c r="C674" s="240">
        <f t="shared" si="185"/>
        <v>13000206.584036199</v>
      </c>
      <c r="D674" s="240">
        <f t="shared" si="185"/>
        <v>7897955.0950044543</v>
      </c>
      <c r="E674" s="240">
        <f t="shared" si="186"/>
        <v>294699.46010020474</v>
      </c>
      <c r="F674" s="240">
        <f t="shared" si="186"/>
        <v>59016.296770121138</v>
      </c>
      <c r="G674" s="240">
        <f t="shared" si="177"/>
        <v>1934.6457046860344</v>
      </c>
      <c r="H674" s="240">
        <f t="shared" si="177"/>
        <v>8087.4723397811686</v>
      </c>
      <c r="I674" s="240">
        <f t="shared" si="168"/>
        <v>768644.33481879171</v>
      </c>
      <c r="J674" s="240">
        <f t="shared" si="181"/>
        <v>22030543.888774242</v>
      </c>
      <c r="K674" s="221">
        <f t="shared" si="182"/>
        <v>20898161.679040655</v>
      </c>
      <c r="L674" s="221">
        <v>18401955.656188514</v>
      </c>
      <c r="M674" s="225">
        <f t="shared" si="179"/>
        <v>3628588.2325857282</v>
      </c>
      <c r="N674" s="221">
        <v>18727708.336507834</v>
      </c>
      <c r="O674" s="23"/>
      <c r="P674" s="222">
        <f t="shared" si="170"/>
        <v>2062</v>
      </c>
      <c r="Q674" s="222">
        <f t="shared" si="170"/>
        <v>9</v>
      </c>
      <c r="R674" s="221">
        <f t="shared" si="165"/>
        <v>10742955.570454093</v>
      </c>
      <c r="S674" s="221">
        <f t="shared" si="165"/>
        <v>6526617.8760008328</v>
      </c>
      <c r="T674" s="225">
        <f t="shared" si="174"/>
        <v>294699.46010020474</v>
      </c>
      <c r="U674" s="225">
        <f t="shared" si="174"/>
        <v>59016.296770121138</v>
      </c>
      <c r="V674" s="225">
        <f t="shared" si="174"/>
        <v>1934.6457046860344</v>
      </c>
      <c r="W674" s="225">
        <f t="shared" si="174"/>
        <v>8087.4723397811686</v>
      </c>
      <c r="X674" s="225">
        <f t="shared" si="174"/>
        <v>768644.33481879171</v>
      </c>
      <c r="Y674" s="225">
        <f t="shared" si="178"/>
        <v>18401955.656188514</v>
      </c>
      <c r="Z674" s="221"/>
      <c r="AA674" s="225">
        <f t="shared" si="180"/>
        <v>0</v>
      </c>
      <c r="AB674" s="221"/>
      <c r="AC674" s="223">
        <f t="shared" ref="AC674:AD689" si="187">+C674/$K674</f>
        <v>0.62207417014456667</v>
      </c>
      <c r="AD674" s="223">
        <f t="shared" si="187"/>
        <v>0.37792582985543327</v>
      </c>
      <c r="AG674" s="23"/>
      <c r="AH674" s="17"/>
      <c r="AI674" s="17"/>
      <c r="AM674" s="16"/>
      <c r="AN674" s="235"/>
    </row>
    <row r="675" spans="1:40" x14ac:dyDescent="0.25">
      <c r="A675" s="236">
        <f t="shared" si="183"/>
        <v>2062</v>
      </c>
      <c r="B675" s="237">
        <f t="shared" si="184"/>
        <v>10</v>
      </c>
      <c r="C675" s="240">
        <f t="shared" si="185"/>
        <v>11988461.210889157</v>
      </c>
      <c r="D675" s="240">
        <f t="shared" si="185"/>
        <v>7603232.9131839853</v>
      </c>
      <c r="E675" s="240">
        <f t="shared" si="186"/>
        <v>293638.48081326066</v>
      </c>
      <c r="F675" s="240">
        <f t="shared" si="186"/>
        <v>54861.131775257832</v>
      </c>
      <c r="G675" s="240">
        <f t="shared" si="177"/>
        <v>1843.1923202124274</v>
      </c>
      <c r="H675" s="240">
        <f t="shared" si="177"/>
        <v>8009.1148785017576</v>
      </c>
      <c r="I675" s="240">
        <f t="shared" si="168"/>
        <v>740757.53640088555</v>
      </c>
      <c r="J675" s="240">
        <f t="shared" si="181"/>
        <v>20690803.580261257</v>
      </c>
      <c r="K675" s="221">
        <f t="shared" si="182"/>
        <v>19591694.12407314</v>
      </c>
      <c r="L675" s="221">
        <v>17064939.715894252</v>
      </c>
      <c r="M675" s="225">
        <f t="shared" si="179"/>
        <v>3625863.8643670045</v>
      </c>
      <c r="N675" s="221">
        <v>17625305.05646129</v>
      </c>
      <c r="O675" s="23"/>
      <c r="P675" s="222">
        <f t="shared" si="170"/>
        <v>2062</v>
      </c>
      <c r="Q675" s="222">
        <f t="shared" si="170"/>
        <v>10</v>
      </c>
      <c r="R675" s="221">
        <f t="shared" si="165"/>
        <v>9769738.9289545454</v>
      </c>
      <c r="S675" s="221">
        <f t="shared" si="165"/>
        <v>6196091.3307515932</v>
      </c>
      <c r="T675" s="225">
        <f t="shared" si="174"/>
        <v>293638.48081326066</v>
      </c>
      <c r="U675" s="225">
        <f t="shared" si="174"/>
        <v>54861.131775257832</v>
      </c>
      <c r="V675" s="225">
        <f t="shared" si="174"/>
        <v>1843.1923202124274</v>
      </c>
      <c r="W675" s="225">
        <f t="shared" si="174"/>
        <v>8009.1148785017576</v>
      </c>
      <c r="X675" s="225">
        <f t="shared" si="174"/>
        <v>740757.53640088555</v>
      </c>
      <c r="Y675" s="225">
        <f t="shared" si="178"/>
        <v>17064939.71589426</v>
      </c>
      <c r="Z675" s="221"/>
      <c r="AA675" s="225">
        <f t="shared" si="180"/>
        <v>0</v>
      </c>
      <c r="AB675" s="221"/>
      <c r="AC675" s="223">
        <f t="shared" si="187"/>
        <v>0.61191549515661481</v>
      </c>
      <c r="AD675" s="223">
        <f t="shared" si="187"/>
        <v>0.38808450484338525</v>
      </c>
      <c r="AG675" s="23"/>
      <c r="AH675" s="17"/>
      <c r="AI675" s="17"/>
      <c r="AM675" s="16"/>
      <c r="AN675" s="235"/>
    </row>
    <row r="676" spans="1:40" x14ac:dyDescent="0.25">
      <c r="A676" s="236">
        <f t="shared" si="183"/>
        <v>2062</v>
      </c>
      <c r="B676" s="237">
        <f t="shared" si="184"/>
        <v>11</v>
      </c>
      <c r="C676" s="240">
        <f t="shared" si="185"/>
        <v>10444389.87733572</v>
      </c>
      <c r="D676" s="240">
        <f t="shared" si="185"/>
        <v>7166599.2567177871</v>
      </c>
      <c r="E676" s="240">
        <f t="shared" si="186"/>
        <v>292050.28844520735</v>
      </c>
      <c r="F676" s="240">
        <f t="shared" si="186"/>
        <v>54119.974668964016</v>
      </c>
      <c r="G676" s="240">
        <f t="shared" ref="G676:H689" si="188">(G664/G652)*G664</f>
        <v>1782.2960337425059</v>
      </c>
      <c r="H676" s="240">
        <f t="shared" si="188"/>
        <v>7267.2993938856007</v>
      </c>
      <c r="I676" s="240">
        <f t="shared" si="168"/>
        <v>678484.52091385308</v>
      </c>
      <c r="J676" s="240">
        <f t="shared" si="181"/>
        <v>18644693.513509162</v>
      </c>
      <c r="K676" s="221">
        <f t="shared" si="182"/>
        <v>17610989.134053506</v>
      </c>
      <c r="L676" s="221">
        <v>15059220.615683924</v>
      </c>
      <c r="M676" s="225">
        <f t="shared" si="179"/>
        <v>3585472.8978252374</v>
      </c>
      <c r="N676" s="221">
        <v>14912935.440815901</v>
      </c>
      <c r="O676" s="23"/>
      <c r="P676" s="222">
        <f t="shared" si="170"/>
        <v>2062</v>
      </c>
      <c r="Q676" s="222">
        <f t="shared" si="170"/>
        <v>11</v>
      </c>
      <c r="R676" s="221">
        <f t="shared" si="165"/>
        <v>8317985.9283890948</v>
      </c>
      <c r="S676" s="221">
        <f t="shared" si="165"/>
        <v>5707530.3078391748</v>
      </c>
      <c r="T676" s="225">
        <f t="shared" si="174"/>
        <v>292050.28844520735</v>
      </c>
      <c r="U676" s="225">
        <f t="shared" si="174"/>
        <v>54119.974668964016</v>
      </c>
      <c r="V676" s="225">
        <f t="shared" si="174"/>
        <v>1782.2960337425059</v>
      </c>
      <c r="W676" s="225">
        <f t="shared" si="174"/>
        <v>7267.2993938856007</v>
      </c>
      <c r="X676" s="225">
        <f t="shared" si="174"/>
        <v>678484.52091385308</v>
      </c>
      <c r="Y676" s="225">
        <f t="shared" si="178"/>
        <v>15059220.615683921</v>
      </c>
      <c r="Z676" s="221"/>
      <c r="AA676" s="225">
        <f t="shared" si="180"/>
        <v>0</v>
      </c>
      <c r="AB676" s="221"/>
      <c r="AC676" s="223">
        <f t="shared" si="187"/>
        <v>0.59306094608507343</v>
      </c>
      <c r="AD676" s="223">
        <f t="shared" si="187"/>
        <v>0.40693905391492663</v>
      </c>
      <c r="AG676" s="23"/>
      <c r="AH676" s="17"/>
      <c r="AI676" s="17"/>
      <c r="AM676" s="16"/>
      <c r="AN676" s="235"/>
    </row>
    <row r="677" spans="1:40" x14ac:dyDescent="0.25">
      <c r="A677" s="236">
        <f t="shared" si="183"/>
        <v>2062</v>
      </c>
      <c r="B677" s="237">
        <f t="shared" si="184"/>
        <v>12</v>
      </c>
      <c r="C677" s="240">
        <f t="shared" si="185"/>
        <v>9720521.3696527407</v>
      </c>
      <c r="D677" s="240">
        <f t="shared" si="185"/>
        <v>6894136.7114420617</v>
      </c>
      <c r="E677" s="240">
        <f t="shared" si="186"/>
        <v>291744.81043751282</v>
      </c>
      <c r="F677" s="240">
        <f t="shared" si="186"/>
        <v>62789.048798308082</v>
      </c>
      <c r="G677" s="240">
        <f t="shared" si="188"/>
        <v>1701.1499544880974</v>
      </c>
      <c r="H677" s="240">
        <f t="shared" si="188"/>
        <v>6923.583294662827</v>
      </c>
      <c r="I677" s="240">
        <f t="shared" si="168"/>
        <v>608559.11022425524</v>
      </c>
      <c r="J677" s="240">
        <f t="shared" si="181"/>
        <v>17586375.783804026</v>
      </c>
      <c r="K677" s="221">
        <f t="shared" si="182"/>
        <v>16614658.081094801</v>
      </c>
      <c r="L677" s="221">
        <v>14901615.897205124</v>
      </c>
      <c r="M677" s="225">
        <f t="shared" si="179"/>
        <v>2684759.8865989018</v>
      </c>
      <c r="N677" s="221">
        <v>15322795.993673926</v>
      </c>
      <c r="O677" s="23"/>
      <c r="P677" s="222">
        <f t="shared" si="170"/>
        <v>2062</v>
      </c>
      <c r="Q677" s="222">
        <f t="shared" si="170"/>
        <v>12</v>
      </c>
      <c r="R677" s="221">
        <f t="shared" si="165"/>
        <v>8149783.9086293206</v>
      </c>
      <c r="S677" s="221">
        <f t="shared" si="165"/>
        <v>5780114.28586658</v>
      </c>
      <c r="T677" s="225">
        <f t="shared" si="174"/>
        <v>291744.81043751282</v>
      </c>
      <c r="U677" s="225">
        <f t="shared" si="174"/>
        <v>62789.048798308082</v>
      </c>
      <c r="V677" s="225">
        <f t="shared" si="174"/>
        <v>1701.1499544880974</v>
      </c>
      <c r="W677" s="225">
        <f t="shared" si="174"/>
        <v>6923.583294662827</v>
      </c>
      <c r="X677" s="225">
        <f t="shared" si="174"/>
        <v>608559.11022425524</v>
      </c>
      <c r="Y677" s="225">
        <f t="shared" si="178"/>
        <v>14901615.897205129</v>
      </c>
      <c r="Z677" s="221"/>
      <c r="AA677" s="225">
        <f t="shared" si="180"/>
        <v>0</v>
      </c>
      <c r="AB677" s="221"/>
      <c r="AC677" s="223">
        <f t="shared" si="187"/>
        <v>0.58505696128127715</v>
      </c>
      <c r="AD677" s="223">
        <f t="shared" si="187"/>
        <v>0.41494303871872285</v>
      </c>
      <c r="AG677" s="23"/>
      <c r="AH677" s="17"/>
      <c r="AI677" s="17"/>
      <c r="AM677" s="16"/>
      <c r="AN677" s="235"/>
    </row>
    <row r="678" spans="1:40" x14ac:dyDescent="0.25">
      <c r="A678" s="236">
        <f t="shared" si="183"/>
        <v>2063</v>
      </c>
      <c r="B678" s="237">
        <f t="shared" si="184"/>
        <v>1</v>
      </c>
      <c r="C678" s="240">
        <f t="shared" si="185"/>
        <v>10038046.277992941</v>
      </c>
      <c r="D678" s="240">
        <f t="shared" si="185"/>
        <v>6701620.7413269514</v>
      </c>
      <c r="E678" s="240">
        <f t="shared" si="186"/>
        <v>292452.13329785923</v>
      </c>
      <c r="F678" s="240">
        <f t="shared" si="186"/>
        <v>62039.219081192728</v>
      </c>
      <c r="G678" s="240">
        <f t="shared" si="188"/>
        <v>1537.1648895142509</v>
      </c>
      <c r="H678" s="240">
        <f t="shared" si="188"/>
        <v>7733.1334221690868</v>
      </c>
      <c r="I678" s="240">
        <f t="shared" si="168"/>
        <v>569826.84732229239</v>
      </c>
      <c r="J678" s="240">
        <f t="shared" si="181"/>
        <v>17673255.517332923</v>
      </c>
      <c r="K678" s="221">
        <f t="shared" si="182"/>
        <v>16739667.019319892</v>
      </c>
      <c r="L678" s="221">
        <v>15703989.584554717</v>
      </c>
      <c r="M678" s="225">
        <f t="shared" si="179"/>
        <v>1969265.9327782057</v>
      </c>
      <c r="N678" s="221">
        <v>15478737.41892753</v>
      </c>
      <c r="O678" s="23"/>
      <c r="P678" s="222">
        <f t="shared" si="170"/>
        <v>2063</v>
      </c>
      <c r="Q678" s="222">
        <f t="shared" si="170"/>
        <v>1</v>
      </c>
      <c r="R678" s="221">
        <f t="shared" si="165"/>
        <v>8857163.6150290947</v>
      </c>
      <c r="S678" s="221">
        <f t="shared" si="165"/>
        <v>5913237.4715125933</v>
      </c>
      <c r="T678" s="225">
        <f t="shared" si="174"/>
        <v>292452.13329785923</v>
      </c>
      <c r="U678" s="225">
        <f t="shared" si="174"/>
        <v>62039.219081192728</v>
      </c>
      <c r="V678" s="225">
        <f t="shared" si="174"/>
        <v>1537.1648895142509</v>
      </c>
      <c r="W678" s="225">
        <f t="shared" si="174"/>
        <v>7733.1334221690868</v>
      </c>
      <c r="X678" s="225">
        <f t="shared" si="174"/>
        <v>569826.84732229239</v>
      </c>
      <c r="Y678" s="225">
        <f t="shared" si="178"/>
        <v>15703989.584554717</v>
      </c>
      <c r="Z678" s="221"/>
      <c r="AA678" s="225">
        <f t="shared" si="180"/>
        <v>0</v>
      </c>
      <c r="AB678" s="221"/>
      <c r="AC678" s="223">
        <f t="shared" si="187"/>
        <v>0.59965626953078854</v>
      </c>
      <c r="AD678" s="223">
        <f t="shared" si="187"/>
        <v>0.40034373046921146</v>
      </c>
      <c r="AG678" s="23"/>
      <c r="AH678" s="17"/>
      <c r="AI678" s="17"/>
      <c r="AM678" s="16"/>
      <c r="AN678" s="235"/>
    </row>
    <row r="679" spans="1:40" x14ac:dyDescent="0.25">
      <c r="A679" s="236">
        <f t="shared" si="183"/>
        <v>2063</v>
      </c>
      <c r="B679" s="237">
        <f t="shared" si="184"/>
        <v>2</v>
      </c>
      <c r="C679" s="240">
        <f t="shared" si="185"/>
        <v>9981110.0277441777</v>
      </c>
      <c r="D679" s="240">
        <f t="shared" si="185"/>
        <v>6717871.1945381351</v>
      </c>
      <c r="E679" s="240">
        <f t="shared" si="186"/>
        <v>291716.45440762513</v>
      </c>
      <c r="F679" s="240">
        <f t="shared" si="186"/>
        <v>57332.560497675266</v>
      </c>
      <c r="G679" s="240">
        <f t="shared" si="188"/>
        <v>1586.0401986761776</v>
      </c>
      <c r="H679" s="240">
        <f t="shared" si="188"/>
        <v>7054.2501759678471</v>
      </c>
      <c r="I679" s="240">
        <f t="shared" si="168"/>
        <v>565448.40999156178</v>
      </c>
      <c r="J679" s="240">
        <f t="shared" si="181"/>
        <v>17622118.937553819</v>
      </c>
      <c r="K679" s="221">
        <f t="shared" si="182"/>
        <v>16698981.222282313</v>
      </c>
      <c r="L679" s="221">
        <v>14341889.619773893</v>
      </c>
      <c r="M679" s="225">
        <f t="shared" si="179"/>
        <v>3280229.3177799266</v>
      </c>
      <c r="N679" s="221">
        <v>14382400.715208186</v>
      </c>
      <c r="O679" s="23"/>
      <c r="P679" s="222">
        <f t="shared" si="170"/>
        <v>2063</v>
      </c>
      <c r="Q679" s="222">
        <f t="shared" si="170"/>
        <v>2</v>
      </c>
      <c r="R679" s="221">
        <f t="shared" si="165"/>
        <v>8020491.6342516122</v>
      </c>
      <c r="S679" s="221">
        <f t="shared" si="165"/>
        <v>5398260.270250774</v>
      </c>
      <c r="T679" s="225">
        <f t="shared" si="174"/>
        <v>291716.45440762513</v>
      </c>
      <c r="U679" s="225">
        <f t="shared" si="174"/>
        <v>57332.560497675266</v>
      </c>
      <c r="V679" s="225">
        <f t="shared" si="174"/>
        <v>1586.0401986761776</v>
      </c>
      <c r="W679" s="225">
        <f t="shared" si="174"/>
        <v>7054.2501759678471</v>
      </c>
      <c r="X679" s="225">
        <f t="shared" si="174"/>
        <v>565448.40999156178</v>
      </c>
      <c r="Y679" s="225">
        <f t="shared" si="178"/>
        <v>14341889.619773893</v>
      </c>
      <c r="Z679" s="221"/>
      <c r="AA679" s="225">
        <f t="shared" si="180"/>
        <v>0</v>
      </c>
      <c r="AB679" s="221"/>
      <c r="AC679" s="223">
        <f t="shared" si="187"/>
        <v>0.59770772209899048</v>
      </c>
      <c r="AD679" s="223">
        <f t="shared" si="187"/>
        <v>0.40229227790100947</v>
      </c>
      <c r="AG679" s="23"/>
      <c r="AH679" s="17"/>
      <c r="AI679" s="17"/>
      <c r="AM679" s="16"/>
      <c r="AN679" s="235"/>
    </row>
    <row r="680" spans="1:40" x14ac:dyDescent="0.25">
      <c r="A680" s="236">
        <f t="shared" si="183"/>
        <v>2063</v>
      </c>
      <c r="B680" s="237">
        <f t="shared" si="184"/>
        <v>3</v>
      </c>
      <c r="C680" s="240">
        <f t="shared" si="185"/>
        <v>9845266.7535259146</v>
      </c>
      <c r="D680" s="240">
        <f t="shared" si="185"/>
        <v>6856482.579566191</v>
      </c>
      <c r="E680" s="240">
        <f t="shared" si="186"/>
        <v>292067.90995997016</v>
      </c>
      <c r="F680" s="240">
        <f t="shared" si="186"/>
        <v>57376.661100610072</v>
      </c>
      <c r="G680" s="240">
        <f t="shared" si="188"/>
        <v>1788.89025998019</v>
      </c>
      <c r="H680" s="240">
        <f t="shared" si="188"/>
        <v>6640.4332126140771</v>
      </c>
      <c r="I680" s="240">
        <f t="shared" si="168"/>
        <v>546640.48950846936</v>
      </c>
      <c r="J680" s="240">
        <f t="shared" si="181"/>
        <v>17606263.717133753</v>
      </c>
      <c r="K680" s="221">
        <f t="shared" si="182"/>
        <v>16701749.333092105</v>
      </c>
      <c r="L680" s="221">
        <v>14293039.071555987</v>
      </c>
      <c r="M680" s="225">
        <f t="shared" si="179"/>
        <v>3313224.645577766</v>
      </c>
      <c r="N680" s="221">
        <v>15708328.257655052</v>
      </c>
      <c r="O680" s="23"/>
      <c r="P680" s="222">
        <f t="shared" si="170"/>
        <v>2063</v>
      </c>
      <c r="Q680" s="222">
        <f t="shared" si="170"/>
        <v>3</v>
      </c>
      <c r="R680" s="221">
        <f t="shared" si="165"/>
        <v>7892203.0474721733</v>
      </c>
      <c r="S680" s="221">
        <f t="shared" si="165"/>
        <v>5496321.6400421653</v>
      </c>
      <c r="T680" s="225">
        <f t="shared" si="174"/>
        <v>292067.90995997016</v>
      </c>
      <c r="U680" s="225">
        <f t="shared" si="174"/>
        <v>57376.661100610072</v>
      </c>
      <c r="V680" s="225">
        <f t="shared" si="174"/>
        <v>1788.89025998019</v>
      </c>
      <c r="W680" s="225">
        <f t="shared" si="174"/>
        <v>6640.4332126140771</v>
      </c>
      <c r="X680" s="225">
        <f t="shared" si="174"/>
        <v>546640.48950846936</v>
      </c>
      <c r="Y680" s="225">
        <f t="shared" si="178"/>
        <v>14293039.07155598</v>
      </c>
      <c r="Z680" s="221"/>
      <c r="AA680" s="225">
        <f t="shared" si="180"/>
        <v>0</v>
      </c>
      <c r="AB680" s="221"/>
      <c r="AC680" s="223">
        <f t="shared" si="187"/>
        <v>0.58947518353774719</v>
      </c>
      <c r="AD680" s="223">
        <f t="shared" si="187"/>
        <v>0.41052481646225292</v>
      </c>
      <c r="AG680" s="23"/>
      <c r="AH680" s="17"/>
      <c r="AI680" s="17"/>
      <c r="AM680" s="16"/>
      <c r="AN680" s="235"/>
    </row>
    <row r="681" spans="1:40" x14ac:dyDescent="0.25">
      <c r="A681" s="236">
        <f t="shared" si="183"/>
        <v>2063</v>
      </c>
      <c r="B681" s="237">
        <f t="shared" si="184"/>
        <v>4</v>
      </c>
      <c r="C681" s="240">
        <f t="shared" si="185"/>
        <v>10141404.490841705</v>
      </c>
      <c r="D681" s="240">
        <f t="shared" si="185"/>
        <v>7079789.2693535155</v>
      </c>
      <c r="E681" s="240">
        <f t="shared" si="186"/>
        <v>292646.51217352098</v>
      </c>
      <c r="F681" s="240">
        <f t="shared" si="186"/>
        <v>60092.65846332306</v>
      </c>
      <c r="G681" s="240">
        <f t="shared" si="188"/>
        <v>1782.6543743876409</v>
      </c>
      <c r="H681" s="240">
        <f t="shared" si="188"/>
        <v>7712.366164562116</v>
      </c>
      <c r="I681" s="240">
        <f t="shared" si="168"/>
        <v>645110.66079735581</v>
      </c>
      <c r="J681" s="240">
        <f t="shared" si="181"/>
        <v>18228538.612168372</v>
      </c>
      <c r="K681" s="221">
        <f t="shared" si="182"/>
        <v>17221193.760195222</v>
      </c>
      <c r="L681" s="221">
        <v>14605933.753898408</v>
      </c>
      <c r="M681" s="225">
        <f t="shared" si="179"/>
        <v>3622604.8582699634</v>
      </c>
      <c r="N681" s="221">
        <v>16154749.555255961</v>
      </c>
      <c r="O681" s="23"/>
      <c r="P681" s="222">
        <f t="shared" si="170"/>
        <v>2063</v>
      </c>
      <c r="Q681" s="222">
        <f t="shared" si="170"/>
        <v>4</v>
      </c>
      <c r="R681" s="221">
        <f t="shared" si="165"/>
        <v>8008085.4137914088</v>
      </c>
      <c r="S681" s="221">
        <f t="shared" si="165"/>
        <v>5590503.4881338477</v>
      </c>
      <c r="T681" s="225">
        <f t="shared" si="174"/>
        <v>292646.51217352098</v>
      </c>
      <c r="U681" s="225">
        <f t="shared" si="174"/>
        <v>60092.65846332306</v>
      </c>
      <c r="V681" s="225">
        <f t="shared" si="174"/>
        <v>1782.6543743876409</v>
      </c>
      <c r="W681" s="225">
        <f t="shared" si="174"/>
        <v>7712.366164562116</v>
      </c>
      <c r="X681" s="225">
        <f t="shared" si="174"/>
        <v>645110.66079735581</v>
      </c>
      <c r="Y681" s="225">
        <f t="shared" si="178"/>
        <v>14605933.753898405</v>
      </c>
      <c r="Z681" s="221"/>
      <c r="AA681" s="225">
        <f t="shared" si="180"/>
        <v>0</v>
      </c>
      <c r="AB681" s="221"/>
      <c r="AC681" s="223">
        <f t="shared" si="187"/>
        <v>0.5888909115163885</v>
      </c>
      <c r="AD681" s="223">
        <f t="shared" si="187"/>
        <v>0.4111090884836115</v>
      </c>
      <c r="AG681" s="23"/>
      <c r="AH681" s="17"/>
      <c r="AI681" s="17"/>
      <c r="AM681" s="16"/>
      <c r="AN681" s="235"/>
    </row>
    <row r="682" spans="1:40" x14ac:dyDescent="0.25">
      <c r="A682" s="236">
        <f t="shared" si="183"/>
        <v>2063</v>
      </c>
      <c r="B682" s="237">
        <f t="shared" si="184"/>
        <v>5</v>
      </c>
      <c r="C682" s="240">
        <f t="shared" si="185"/>
        <v>11039188.48921548</v>
      </c>
      <c r="D682" s="240">
        <f t="shared" si="185"/>
        <v>7406693.8746479815</v>
      </c>
      <c r="E682" s="240">
        <f t="shared" si="186"/>
        <v>293794.38283318008</v>
      </c>
      <c r="F682" s="240">
        <f t="shared" si="186"/>
        <v>59697.711372159421</v>
      </c>
      <c r="G682" s="240">
        <f t="shared" si="188"/>
        <v>2021.9141858837911</v>
      </c>
      <c r="H682" s="240">
        <f t="shared" si="188"/>
        <v>7829.8505286336176</v>
      </c>
      <c r="I682" s="240">
        <f t="shared" si="168"/>
        <v>701446.39724233618</v>
      </c>
      <c r="J682" s="240">
        <f t="shared" si="181"/>
        <v>19510672.620025657</v>
      </c>
      <c r="K682" s="221">
        <f t="shared" si="182"/>
        <v>18445882.363863461</v>
      </c>
      <c r="L682" s="221">
        <v>16371278.276337385</v>
      </c>
      <c r="M682" s="225">
        <f t="shared" si="179"/>
        <v>3139394.3436882719</v>
      </c>
      <c r="N682" s="221">
        <v>18206071.251441017</v>
      </c>
      <c r="O682" s="23"/>
      <c r="P682" s="222">
        <f t="shared" si="170"/>
        <v>2063</v>
      </c>
      <c r="Q682" s="222">
        <f t="shared" si="170"/>
        <v>5</v>
      </c>
      <c r="R682" s="221">
        <f t="shared" ref="R682:S689" si="189">+C682-($M682*AC682)</f>
        <v>9160375.3634283636</v>
      </c>
      <c r="S682" s="221">
        <f t="shared" si="189"/>
        <v>6146112.6567468261</v>
      </c>
      <c r="T682" s="225">
        <f t="shared" si="174"/>
        <v>293794.38283318008</v>
      </c>
      <c r="U682" s="225">
        <f t="shared" si="174"/>
        <v>59697.711372159421</v>
      </c>
      <c r="V682" s="225">
        <f t="shared" si="174"/>
        <v>2021.9141858837911</v>
      </c>
      <c r="W682" s="225">
        <f t="shared" si="174"/>
        <v>7829.8505286336176</v>
      </c>
      <c r="X682" s="225">
        <f t="shared" si="174"/>
        <v>701446.39724233618</v>
      </c>
      <c r="Y682" s="225">
        <f t="shared" si="178"/>
        <v>16371278.276337381</v>
      </c>
      <c r="Z682" s="221"/>
      <c r="AA682" s="225">
        <f t="shared" si="180"/>
        <v>0</v>
      </c>
      <c r="AB682" s="221"/>
      <c r="AC682" s="223">
        <f t="shared" si="187"/>
        <v>0.59846356338268114</v>
      </c>
      <c r="AD682" s="223">
        <f t="shared" si="187"/>
        <v>0.40153643661731891</v>
      </c>
      <c r="AG682" s="23"/>
      <c r="AH682" s="17"/>
      <c r="AI682" s="17"/>
      <c r="AM682" s="16"/>
      <c r="AN682" s="235"/>
    </row>
    <row r="683" spans="1:40" x14ac:dyDescent="0.25">
      <c r="A683" s="236">
        <f t="shared" si="183"/>
        <v>2063</v>
      </c>
      <c r="B683" s="237">
        <f t="shared" si="184"/>
        <v>6</v>
      </c>
      <c r="C683" s="240">
        <f t="shared" si="185"/>
        <v>12253554.040999115</v>
      </c>
      <c r="D683" s="240">
        <f t="shared" si="185"/>
        <v>7754880.103804566</v>
      </c>
      <c r="E683" s="240">
        <f t="shared" si="186"/>
        <v>294683.00976876036</v>
      </c>
      <c r="F683" s="240">
        <f t="shared" si="186"/>
        <v>55636.036030976764</v>
      </c>
      <c r="G683" s="240">
        <f t="shared" si="188"/>
        <v>1898.2887398854512</v>
      </c>
      <c r="H683" s="240">
        <f t="shared" si="188"/>
        <v>7716.2167537987552</v>
      </c>
      <c r="I683" s="240">
        <f t="shared" si="168"/>
        <v>722616.68773293728</v>
      </c>
      <c r="J683" s="240">
        <f t="shared" si="181"/>
        <v>21090984.383830044</v>
      </c>
      <c r="K683" s="221">
        <f t="shared" si="182"/>
        <v>20008434.14480368</v>
      </c>
      <c r="L683" s="221">
        <v>17765478.10850089</v>
      </c>
      <c r="M683" s="225">
        <f t="shared" si="179"/>
        <v>3325506.275329154</v>
      </c>
      <c r="N683" s="221">
        <v>18988052.460243043</v>
      </c>
      <c r="O683" s="23"/>
      <c r="P683" s="222">
        <f t="shared" si="170"/>
        <v>2063</v>
      </c>
      <c r="Q683" s="222">
        <f t="shared" si="170"/>
        <v>6</v>
      </c>
      <c r="R683" s="221">
        <f t="shared" si="189"/>
        <v>10216949.34902174</v>
      </c>
      <c r="S683" s="221">
        <f t="shared" si="189"/>
        <v>6465978.5204527862</v>
      </c>
      <c r="T683" s="225">
        <f t="shared" si="174"/>
        <v>294683.00976876036</v>
      </c>
      <c r="U683" s="225">
        <f t="shared" si="174"/>
        <v>55636.036030976764</v>
      </c>
      <c r="V683" s="225">
        <f t="shared" si="174"/>
        <v>1898.2887398854512</v>
      </c>
      <c r="W683" s="225">
        <f t="shared" si="174"/>
        <v>7716.2167537987552</v>
      </c>
      <c r="X683" s="225">
        <f t="shared" si="174"/>
        <v>722616.68773293728</v>
      </c>
      <c r="Y683" s="225">
        <f t="shared" si="178"/>
        <v>17765478.10850089</v>
      </c>
      <c r="Z683" s="221"/>
      <c r="AA683" s="225">
        <f t="shared" si="180"/>
        <v>0</v>
      </c>
      <c r="AB683" s="221"/>
      <c r="AC683" s="223">
        <f t="shared" si="187"/>
        <v>0.61241944033793572</v>
      </c>
      <c r="AD683" s="223">
        <f t="shared" si="187"/>
        <v>0.38758055966206423</v>
      </c>
      <c r="AG683" s="23"/>
      <c r="AH683" s="17"/>
      <c r="AI683" s="17"/>
      <c r="AM683" s="16"/>
      <c r="AN683" s="235"/>
    </row>
    <row r="684" spans="1:40" x14ac:dyDescent="0.25">
      <c r="A684" s="236">
        <f t="shared" si="183"/>
        <v>2063</v>
      </c>
      <c r="B684" s="237">
        <f t="shared" si="184"/>
        <v>7</v>
      </c>
      <c r="C684" s="240">
        <f t="shared" si="185"/>
        <v>13153523.67500856</v>
      </c>
      <c r="D684" s="240">
        <f t="shared" si="185"/>
        <v>8004152.7215354117</v>
      </c>
      <c r="E684" s="240">
        <f t="shared" si="186"/>
        <v>295326.55469058233</v>
      </c>
      <c r="F684" s="240">
        <f t="shared" si="186"/>
        <v>57761.832590244725</v>
      </c>
      <c r="G684" s="240">
        <f t="shared" si="188"/>
        <v>1813.8411770499795</v>
      </c>
      <c r="H684" s="240">
        <f t="shared" si="188"/>
        <v>8106.5663897179156</v>
      </c>
      <c r="I684" s="240">
        <f t="shared" si="168"/>
        <v>752505.95830936753</v>
      </c>
      <c r="J684" s="240">
        <f t="shared" si="181"/>
        <v>22273191.149700932</v>
      </c>
      <c r="K684" s="221">
        <f t="shared" si="182"/>
        <v>21157676.396543972</v>
      </c>
      <c r="L684" s="221">
        <v>18753085.086315326</v>
      </c>
      <c r="M684" s="225">
        <f t="shared" si="179"/>
        <v>3520106.0633856058</v>
      </c>
      <c r="N684" s="221">
        <v>20118050.795380998</v>
      </c>
      <c r="O684" s="23"/>
      <c r="P684" s="222">
        <f t="shared" si="170"/>
        <v>2063</v>
      </c>
      <c r="Q684" s="222">
        <f t="shared" si="170"/>
        <v>7</v>
      </c>
      <c r="R684" s="221">
        <f t="shared" si="189"/>
        <v>10965107.632741887</v>
      </c>
      <c r="S684" s="221">
        <f t="shared" si="189"/>
        <v>6672462.7004164783</v>
      </c>
      <c r="T684" s="225">
        <f t="shared" si="174"/>
        <v>295326.55469058233</v>
      </c>
      <c r="U684" s="225">
        <f t="shared" si="174"/>
        <v>57761.832590244725</v>
      </c>
      <c r="V684" s="225">
        <f t="shared" si="174"/>
        <v>1813.8411770499795</v>
      </c>
      <c r="W684" s="225">
        <f t="shared" si="174"/>
        <v>8106.5663897179156</v>
      </c>
      <c r="X684" s="225">
        <f t="shared" si="174"/>
        <v>752505.95830936753</v>
      </c>
      <c r="Y684" s="225">
        <f t="shared" si="178"/>
        <v>18753085.086315326</v>
      </c>
      <c r="Z684" s="221"/>
      <c r="AA684" s="225">
        <f t="shared" si="180"/>
        <v>0</v>
      </c>
      <c r="AB684" s="221"/>
      <c r="AC684" s="223">
        <f t="shared" si="187"/>
        <v>0.62169037036397523</v>
      </c>
      <c r="AD684" s="223">
        <f t="shared" si="187"/>
        <v>0.37830962963602471</v>
      </c>
      <c r="AG684" s="23"/>
      <c r="AH684" s="17"/>
      <c r="AI684" s="17"/>
      <c r="AM684" s="16"/>
      <c r="AN684" s="235"/>
    </row>
    <row r="685" spans="1:40" x14ac:dyDescent="0.25">
      <c r="A685" s="236">
        <f t="shared" si="183"/>
        <v>2063</v>
      </c>
      <c r="B685" s="237">
        <f t="shared" si="184"/>
        <v>8</v>
      </c>
      <c r="C685" s="240">
        <f t="shared" si="185"/>
        <v>13572628.928559421</v>
      </c>
      <c r="D685" s="240">
        <f t="shared" si="185"/>
        <v>8112764.355946579</v>
      </c>
      <c r="E685" s="240">
        <f t="shared" si="186"/>
        <v>295399.59941578005</v>
      </c>
      <c r="F685" s="240">
        <f t="shared" si="186"/>
        <v>67419.189197432977</v>
      </c>
      <c r="G685" s="240">
        <f t="shared" si="188"/>
        <v>1798.0853588506579</v>
      </c>
      <c r="H685" s="240">
        <f t="shared" si="188"/>
        <v>8149.9068890234103</v>
      </c>
      <c r="I685" s="240">
        <f t="shared" si="168"/>
        <v>726616.61383636936</v>
      </c>
      <c r="J685" s="240">
        <f t="shared" si="181"/>
        <v>22784776.679203458</v>
      </c>
      <c r="K685" s="221">
        <f t="shared" si="182"/>
        <v>21685393.284506001</v>
      </c>
      <c r="L685" s="221">
        <v>18974809.935799748</v>
      </c>
      <c r="M685" s="225">
        <f t="shared" si="179"/>
        <v>3809966.7434037104</v>
      </c>
      <c r="N685" s="221">
        <v>20462022.230110288</v>
      </c>
      <c r="O685" s="23"/>
      <c r="P685" s="222">
        <f t="shared" si="170"/>
        <v>2063</v>
      </c>
      <c r="Q685" s="222">
        <f t="shared" si="170"/>
        <v>8</v>
      </c>
      <c r="R685" s="221">
        <f t="shared" si="189"/>
        <v>11188016.200538587</v>
      </c>
      <c r="S685" s="221">
        <f t="shared" si="189"/>
        <v>6687410.3405637024</v>
      </c>
      <c r="T685" s="225">
        <f t="shared" si="174"/>
        <v>295399.59941578005</v>
      </c>
      <c r="U685" s="225">
        <f t="shared" si="174"/>
        <v>67419.189197432977</v>
      </c>
      <c r="V685" s="225">
        <f t="shared" si="174"/>
        <v>1798.0853588506579</v>
      </c>
      <c r="W685" s="225">
        <f t="shared" si="174"/>
        <v>8149.9068890234103</v>
      </c>
      <c r="X685" s="225">
        <f t="shared" si="174"/>
        <v>726616.61383636936</v>
      </c>
      <c r="Y685" s="225">
        <f t="shared" si="178"/>
        <v>18974809.935799748</v>
      </c>
      <c r="Z685" s="221"/>
      <c r="AA685" s="225">
        <f t="shared" si="180"/>
        <v>0</v>
      </c>
      <c r="AB685" s="221"/>
      <c r="AC685" s="223">
        <f t="shared" si="187"/>
        <v>0.62588806900988647</v>
      </c>
      <c r="AD685" s="223">
        <f t="shared" si="187"/>
        <v>0.37411193099011347</v>
      </c>
      <c r="AG685" s="23"/>
      <c r="AH685" s="17"/>
      <c r="AI685" s="17"/>
      <c r="AM685" s="16"/>
      <c r="AN685" s="235"/>
    </row>
    <row r="686" spans="1:40" x14ac:dyDescent="0.25">
      <c r="A686" s="236">
        <f t="shared" si="183"/>
        <v>2063</v>
      </c>
      <c r="B686" s="237">
        <f t="shared" si="184"/>
        <v>9</v>
      </c>
      <c r="C686" s="240">
        <f t="shared" si="185"/>
        <v>13206687.845020106</v>
      </c>
      <c r="D686" s="240">
        <f t="shared" si="185"/>
        <v>7997535.7115548607</v>
      </c>
      <c r="E686" s="240">
        <f t="shared" si="186"/>
        <v>294699.46010020474</v>
      </c>
      <c r="F686" s="240">
        <f t="shared" si="186"/>
        <v>59016.296770121138</v>
      </c>
      <c r="G686" s="240">
        <f t="shared" si="188"/>
        <v>1931.9046775033432</v>
      </c>
      <c r="H686" s="240">
        <f t="shared" si="188"/>
        <v>8087.4723354774551</v>
      </c>
      <c r="I686" s="240">
        <f t="shared" si="168"/>
        <v>768644.33481879171</v>
      </c>
      <c r="J686" s="240">
        <f t="shared" si="181"/>
        <v>22336603.025277063</v>
      </c>
      <c r="K686" s="221">
        <f t="shared" si="182"/>
        <v>21204223.556574967</v>
      </c>
      <c r="L686" s="221">
        <v>18594588.287007384</v>
      </c>
      <c r="M686" s="225">
        <f t="shared" si="179"/>
        <v>3742014.7382696792</v>
      </c>
      <c r="N686" s="221">
        <v>18923768.325254671</v>
      </c>
      <c r="O686" s="23"/>
      <c r="P686" s="222">
        <f t="shared" si="170"/>
        <v>2063</v>
      </c>
      <c r="Q686" s="222">
        <f t="shared" si="170"/>
        <v>9</v>
      </c>
      <c r="R686" s="221">
        <f t="shared" si="189"/>
        <v>10876037.989912899</v>
      </c>
      <c r="S686" s="221">
        <f t="shared" si="189"/>
        <v>6586170.8283923883</v>
      </c>
      <c r="T686" s="225">
        <f t="shared" si="174"/>
        <v>294699.46010020474</v>
      </c>
      <c r="U686" s="225">
        <f t="shared" si="174"/>
        <v>59016.296770121138</v>
      </c>
      <c r="V686" s="225">
        <f t="shared" si="174"/>
        <v>1931.9046775033432</v>
      </c>
      <c r="W686" s="225">
        <f t="shared" si="174"/>
        <v>8087.4723354774551</v>
      </c>
      <c r="X686" s="225">
        <f t="shared" si="174"/>
        <v>768644.33481879171</v>
      </c>
      <c r="Y686" s="225">
        <f t="shared" si="178"/>
        <v>18594588.287007384</v>
      </c>
      <c r="Z686" s="221"/>
      <c r="AA686" s="225">
        <f t="shared" si="180"/>
        <v>0</v>
      </c>
      <c r="AB686" s="221"/>
      <c r="AC686" s="223">
        <f t="shared" si="187"/>
        <v>0.62283289033353928</v>
      </c>
      <c r="AD686" s="223">
        <f t="shared" si="187"/>
        <v>0.37716710966646072</v>
      </c>
      <c r="AG686" s="23"/>
      <c r="AH686" s="17"/>
      <c r="AI686" s="17"/>
      <c r="AM686" s="16"/>
      <c r="AN686" s="235"/>
    </row>
    <row r="687" spans="1:40" x14ac:dyDescent="0.25">
      <c r="A687" s="236">
        <f t="shared" si="183"/>
        <v>2063</v>
      </c>
      <c r="B687" s="237">
        <f t="shared" si="184"/>
        <v>10</v>
      </c>
      <c r="C687" s="240">
        <f t="shared" ref="C687:D689" si="190">C675/C663*C675</f>
        <v>12183994.139237471</v>
      </c>
      <c r="D687" s="240">
        <f t="shared" si="190"/>
        <v>7700586.3485349817</v>
      </c>
      <c r="E687" s="240">
        <f t="shared" ref="E687:F689" si="191">+E675</f>
        <v>293638.48081326066</v>
      </c>
      <c r="F687" s="240">
        <f t="shared" si="191"/>
        <v>54861.131775257832</v>
      </c>
      <c r="G687" s="240">
        <f t="shared" si="188"/>
        <v>1840.3819223970206</v>
      </c>
      <c r="H687" s="240">
        <f t="shared" si="188"/>
        <v>8009.1148776539603</v>
      </c>
      <c r="I687" s="240">
        <f t="shared" si="168"/>
        <v>740757.53640088555</v>
      </c>
      <c r="J687" s="240">
        <f t="shared" si="181"/>
        <v>20983687.133561905</v>
      </c>
      <c r="K687" s="221">
        <f t="shared" si="182"/>
        <v>19884580.487772454</v>
      </c>
      <c r="L687" s="221">
        <v>17243477.849159997</v>
      </c>
      <c r="M687" s="225">
        <f t="shared" si="179"/>
        <v>3740209.2844019085</v>
      </c>
      <c r="N687" s="221">
        <v>17809582.517138932</v>
      </c>
      <c r="O687" s="23"/>
      <c r="P687" s="222">
        <f t="shared" si="170"/>
        <v>2063</v>
      </c>
      <c r="Q687" s="222">
        <f t="shared" si="170"/>
        <v>10</v>
      </c>
      <c r="R687" s="221">
        <f t="shared" si="189"/>
        <v>9892234.0476078279</v>
      </c>
      <c r="S687" s="221">
        <f t="shared" si="189"/>
        <v>6252137.1557627171</v>
      </c>
      <c r="T687" s="225">
        <f t="shared" si="174"/>
        <v>293638.48081326066</v>
      </c>
      <c r="U687" s="225">
        <f t="shared" si="174"/>
        <v>54861.131775257832</v>
      </c>
      <c r="V687" s="225">
        <f t="shared" si="174"/>
        <v>1840.3819223970206</v>
      </c>
      <c r="W687" s="225">
        <f t="shared" si="174"/>
        <v>8009.1148776539603</v>
      </c>
      <c r="X687" s="225">
        <f t="shared" si="174"/>
        <v>740757.53640088555</v>
      </c>
      <c r="Y687" s="225">
        <f t="shared" si="178"/>
        <v>17243477.849160001</v>
      </c>
      <c r="Z687" s="221"/>
      <c r="AA687" s="225">
        <f t="shared" si="180"/>
        <v>0</v>
      </c>
      <c r="AB687" s="221"/>
      <c r="AC687" s="223">
        <f t="shared" si="187"/>
        <v>0.61273579026370339</v>
      </c>
      <c r="AD687" s="223">
        <f t="shared" si="187"/>
        <v>0.38726420973629655</v>
      </c>
      <c r="AG687" s="23"/>
      <c r="AH687" s="17"/>
      <c r="AI687" s="17"/>
      <c r="AM687" s="16"/>
      <c r="AN687" s="235"/>
    </row>
    <row r="688" spans="1:40" x14ac:dyDescent="0.25">
      <c r="A688" s="236">
        <f t="shared" si="183"/>
        <v>2063</v>
      </c>
      <c r="B688" s="237">
        <f t="shared" si="184"/>
        <v>11</v>
      </c>
      <c r="C688" s="240">
        <f t="shared" si="190"/>
        <v>10624920.907162068</v>
      </c>
      <c r="D688" s="240">
        <f t="shared" si="190"/>
        <v>7261675.7946534725</v>
      </c>
      <c r="E688" s="240">
        <f t="shared" si="191"/>
        <v>292050.28844520735</v>
      </c>
      <c r="F688" s="240">
        <f t="shared" si="191"/>
        <v>54119.974668964016</v>
      </c>
      <c r="G688" s="240">
        <f t="shared" si="188"/>
        <v>1779.0814654381095</v>
      </c>
      <c r="H688" s="240">
        <f t="shared" si="188"/>
        <v>7267.2993965968963</v>
      </c>
      <c r="I688" s="240">
        <f t="shared" si="168"/>
        <v>678484.52091385308</v>
      </c>
      <c r="J688" s="240">
        <f t="shared" si="181"/>
        <v>18920297.866705604</v>
      </c>
      <c r="K688" s="221">
        <f t="shared" si="182"/>
        <v>17886596.701815542</v>
      </c>
      <c r="L688" s="221">
        <v>15216655.885663684</v>
      </c>
      <c r="M688" s="225">
        <f t="shared" si="179"/>
        <v>3703641.9810419194</v>
      </c>
      <c r="N688" s="221">
        <v>15068825.001946289</v>
      </c>
      <c r="O688" s="23"/>
      <c r="P688" s="222">
        <f t="shared" si="170"/>
        <v>2063</v>
      </c>
      <c r="Q688" s="222">
        <f t="shared" si="170"/>
        <v>11</v>
      </c>
      <c r="R688" s="221">
        <f t="shared" si="189"/>
        <v>8424899.0822711885</v>
      </c>
      <c r="S688" s="221">
        <f t="shared" si="189"/>
        <v>5758055.6385024339</v>
      </c>
      <c r="T688" s="225">
        <f t="shared" si="174"/>
        <v>292050.28844520735</v>
      </c>
      <c r="U688" s="225">
        <f t="shared" si="174"/>
        <v>54119.974668964016</v>
      </c>
      <c r="V688" s="225">
        <f t="shared" si="174"/>
        <v>1779.0814654381095</v>
      </c>
      <c r="W688" s="225">
        <f t="shared" si="174"/>
        <v>7267.2993965968963</v>
      </c>
      <c r="X688" s="225">
        <f t="shared" si="174"/>
        <v>678484.52091385308</v>
      </c>
      <c r="Y688" s="225">
        <f t="shared" si="178"/>
        <v>15216655.885663683</v>
      </c>
      <c r="Z688" s="221"/>
      <c r="AA688" s="225">
        <f t="shared" si="180"/>
        <v>0</v>
      </c>
      <c r="AB688" s="221"/>
      <c r="AC688" s="223">
        <f t="shared" si="187"/>
        <v>0.59401579206421129</v>
      </c>
      <c r="AD688" s="223">
        <f t="shared" si="187"/>
        <v>0.40598420793578865</v>
      </c>
      <c r="AG688" s="23"/>
      <c r="AH688" s="17"/>
      <c r="AI688" s="17"/>
      <c r="AM688" s="16"/>
      <c r="AN688" s="235"/>
    </row>
    <row r="689" spans="1:40" x14ac:dyDescent="0.25">
      <c r="A689" s="236">
        <f t="shared" si="183"/>
        <v>2063</v>
      </c>
      <c r="B689" s="237">
        <f t="shared" si="184"/>
        <v>12</v>
      </c>
      <c r="C689" s="240">
        <f t="shared" si="190"/>
        <v>9895248.8182838764</v>
      </c>
      <c r="D689" s="240">
        <f t="shared" si="190"/>
        <v>6987855.6422923058</v>
      </c>
      <c r="E689" s="240">
        <f t="shared" si="191"/>
        <v>291744.81043751282</v>
      </c>
      <c r="F689" s="240">
        <f t="shared" si="191"/>
        <v>62789.048798308082</v>
      </c>
      <c r="G689" s="240">
        <f t="shared" si="188"/>
        <v>1698.3274818245998</v>
      </c>
      <c r="H689" s="240">
        <f t="shared" si="188"/>
        <v>6923.5832929313119</v>
      </c>
      <c r="I689" s="240">
        <f t="shared" si="168"/>
        <v>608559.11022425524</v>
      </c>
      <c r="J689" s="240">
        <f t="shared" si="181"/>
        <v>17854819.340811014</v>
      </c>
      <c r="K689" s="221">
        <f t="shared" si="182"/>
        <v>16883104.460576184</v>
      </c>
      <c r="L689" s="221">
        <v>15057232.755515065</v>
      </c>
      <c r="M689" s="225">
        <f t="shared" si="179"/>
        <v>2797586.5852959491</v>
      </c>
      <c r="N689" s="221">
        <v>15482645.161557246</v>
      </c>
      <c r="O689" s="23"/>
      <c r="P689" s="222">
        <f t="shared" si="170"/>
        <v>2063</v>
      </c>
      <c r="Q689" s="222">
        <f t="shared" si="170"/>
        <v>12</v>
      </c>
      <c r="R689" s="221">
        <f t="shared" si="189"/>
        <v>8255573.1640320867</v>
      </c>
      <c r="S689" s="221">
        <f t="shared" si="189"/>
        <v>5829944.7112481464</v>
      </c>
      <c r="T689" s="225">
        <f t="shared" si="174"/>
        <v>291744.81043751282</v>
      </c>
      <c r="U689" s="225">
        <f t="shared" si="174"/>
        <v>62789.048798308082</v>
      </c>
      <c r="V689" s="225">
        <f t="shared" si="174"/>
        <v>1698.3274818245998</v>
      </c>
      <c r="W689" s="225">
        <f t="shared" si="174"/>
        <v>6923.5832929313119</v>
      </c>
      <c r="X689" s="225">
        <f t="shared" si="174"/>
        <v>608559.11022425524</v>
      </c>
      <c r="Y689" s="225">
        <f t="shared" si="178"/>
        <v>15057232.755515065</v>
      </c>
      <c r="Z689" s="221"/>
      <c r="AA689" s="225">
        <f t="shared" si="180"/>
        <v>0</v>
      </c>
      <c r="AB689" s="221"/>
      <c r="AC689" s="223">
        <f t="shared" si="187"/>
        <v>0.586103630489897</v>
      </c>
      <c r="AD689" s="223">
        <f t="shared" si="187"/>
        <v>0.41389636951010284</v>
      </c>
      <c r="AG689" s="23"/>
      <c r="AH689" s="17"/>
      <c r="AI689" s="17"/>
      <c r="AM689" s="16"/>
      <c r="AN689" s="235"/>
    </row>
    <row r="690" spans="1:40" x14ac:dyDescent="0.25">
      <c r="A690" s="236"/>
      <c r="B690" s="237"/>
      <c r="C690" s="240"/>
      <c r="D690" s="240"/>
      <c r="E690" s="240"/>
      <c r="F690" s="240"/>
      <c r="G690" s="240"/>
      <c r="H690" s="240"/>
      <c r="I690" s="240"/>
      <c r="J690" s="240"/>
      <c r="K690" s="221"/>
      <c r="L690" s="221"/>
      <c r="M690" s="225"/>
      <c r="N690" s="221"/>
      <c r="O690" s="15"/>
      <c r="P690" s="222"/>
      <c r="Q690" s="222"/>
      <c r="R690" s="221"/>
      <c r="S690" s="221"/>
      <c r="T690" s="225"/>
      <c r="U690" s="225"/>
      <c r="V690" s="225"/>
      <c r="W690" s="225"/>
      <c r="X690" s="225"/>
      <c r="Y690" s="225"/>
      <c r="Z690" s="221"/>
      <c r="AA690" s="225"/>
      <c r="AB690" s="221"/>
      <c r="AC690" s="223"/>
      <c r="AD690" s="223"/>
      <c r="AG690" s="23"/>
      <c r="AH690" s="17"/>
      <c r="AI690" s="17"/>
    </row>
    <row r="691" spans="1:40" x14ac:dyDescent="0.25">
      <c r="A691" s="222"/>
      <c r="B691" s="218"/>
      <c r="C691" s="221"/>
      <c r="D691" s="221"/>
      <c r="E691" s="221"/>
      <c r="F691" s="221"/>
      <c r="G691" s="221"/>
      <c r="H691" s="221"/>
      <c r="I691" s="221"/>
      <c r="J691" s="221"/>
      <c r="K691" s="221"/>
      <c r="L691" s="221"/>
      <c r="M691" s="221"/>
      <c r="N691" s="221"/>
      <c r="P691" s="222"/>
      <c r="Q691" s="218"/>
      <c r="R691" s="221"/>
      <c r="S691" s="221"/>
      <c r="T691" s="221"/>
      <c r="U691" s="221"/>
      <c r="V691" s="221"/>
      <c r="W691" s="221"/>
      <c r="X691" s="221"/>
      <c r="Y691" s="221"/>
      <c r="Z691" s="221"/>
      <c r="AA691" s="221"/>
      <c r="AB691" s="221"/>
      <c r="AC691" s="318" t="s">
        <v>155</v>
      </c>
      <c r="AD691" s="318"/>
      <c r="AE691" s="318"/>
      <c r="AF691" s="318"/>
      <c r="AG691" s="318"/>
      <c r="AH691" s="318"/>
      <c r="AI691" s="318"/>
      <c r="AJ691" s="318"/>
    </row>
    <row r="692" spans="1:40" x14ac:dyDescent="0.25">
      <c r="A692" s="222"/>
      <c r="B692" s="218"/>
      <c r="C692" s="221"/>
      <c r="D692" s="221"/>
      <c r="E692" s="221"/>
      <c r="F692" s="221"/>
      <c r="G692" s="221"/>
      <c r="H692" s="221"/>
      <c r="I692" s="221"/>
      <c r="J692" s="221"/>
      <c r="K692" s="221"/>
      <c r="L692" s="221"/>
      <c r="M692" s="221"/>
      <c r="N692" s="221"/>
      <c r="P692" s="22" t="s">
        <v>141</v>
      </c>
      <c r="Q692" s="22" t="s">
        <v>142</v>
      </c>
      <c r="R692" s="38" t="s">
        <v>143</v>
      </c>
      <c r="S692" s="38" t="s">
        <v>144</v>
      </c>
      <c r="T692" s="38" t="s">
        <v>145</v>
      </c>
      <c r="U692" s="38" t="s">
        <v>146</v>
      </c>
      <c r="V692" s="38" t="s">
        <v>147</v>
      </c>
      <c r="W692" s="38" t="s">
        <v>148</v>
      </c>
      <c r="X692" s="38" t="s">
        <v>149</v>
      </c>
      <c r="Y692" s="38" t="s">
        <v>14</v>
      </c>
      <c r="Z692" s="221"/>
      <c r="AA692" s="221"/>
      <c r="AC692" s="38" t="s">
        <v>143</v>
      </c>
      <c r="AD692" s="38" t="s">
        <v>144</v>
      </c>
      <c r="AE692" s="38" t="s">
        <v>145</v>
      </c>
      <c r="AF692" s="38" t="s">
        <v>146</v>
      </c>
      <c r="AG692" s="38" t="s">
        <v>147</v>
      </c>
      <c r="AH692" s="38" t="s">
        <v>148</v>
      </c>
      <c r="AI692" s="38" t="s">
        <v>149</v>
      </c>
      <c r="AJ692" s="38" t="s">
        <v>14</v>
      </c>
    </row>
    <row r="693" spans="1:40" x14ac:dyDescent="0.25">
      <c r="A693" s="218">
        <v>2007</v>
      </c>
      <c r="B693" s="232"/>
      <c r="C693" s="221">
        <f>SUM(C6:C17)</f>
        <v>55138456.042999998</v>
      </c>
      <c r="D693" s="221">
        <f t="shared" ref="D693:N693" si="192">SUM(D6:D17)</f>
        <v>45920841.491999999</v>
      </c>
      <c r="E693" s="221">
        <f t="shared" si="192"/>
        <v>3774458.3570000003</v>
      </c>
      <c r="F693" s="221">
        <f t="shared" si="192"/>
        <v>436891.61900000001</v>
      </c>
      <c r="G693" s="221">
        <f t="shared" si="192"/>
        <v>52812.575000000004</v>
      </c>
      <c r="H693" s="221">
        <f t="shared" si="192"/>
        <v>91442.260000000009</v>
      </c>
      <c r="I693" s="221">
        <f t="shared" si="192"/>
        <v>1499026.804</v>
      </c>
      <c r="J693" s="221">
        <f t="shared" si="192"/>
        <v>106913929.14999998</v>
      </c>
      <c r="K693" s="221">
        <f t="shared" si="192"/>
        <v>101059297.535</v>
      </c>
      <c r="L693" s="221">
        <f t="shared" si="192"/>
        <v>106913929.14999998</v>
      </c>
      <c r="M693" s="221">
        <f t="shared" si="192"/>
        <v>0</v>
      </c>
      <c r="N693" s="221">
        <f t="shared" si="192"/>
        <v>114314587</v>
      </c>
      <c r="P693" s="218">
        <v>2007</v>
      </c>
      <c r="Q693" s="232"/>
      <c r="R693" s="221">
        <f t="shared" ref="R693:Y693" si="193">SUM(R6:R17)</f>
        <v>55138456.042999998</v>
      </c>
      <c r="S693" s="221">
        <f t="shared" si="193"/>
        <v>45920841.491999999</v>
      </c>
      <c r="T693" s="221">
        <f t="shared" si="193"/>
        <v>3774458.3570000003</v>
      </c>
      <c r="U693" s="221">
        <f t="shared" si="193"/>
        <v>436891.61900000001</v>
      </c>
      <c r="V693" s="221">
        <f t="shared" si="193"/>
        <v>52812.575000000004</v>
      </c>
      <c r="W693" s="221">
        <f t="shared" si="193"/>
        <v>91442.260000000009</v>
      </c>
      <c r="X693" s="221">
        <f t="shared" si="193"/>
        <v>1499026.804</v>
      </c>
      <c r="Y693" s="221">
        <f t="shared" si="193"/>
        <v>106913929.14999998</v>
      </c>
      <c r="AA693" s="221">
        <f>SUM(AA6:AA17)</f>
        <v>0</v>
      </c>
      <c r="AC693" s="250"/>
      <c r="AD693" s="251"/>
      <c r="AE693" s="251"/>
      <c r="AF693" s="251"/>
      <c r="AG693" s="251"/>
      <c r="AH693" s="251"/>
      <c r="AI693" s="251"/>
    </row>
    <row r="694" spans="1:40" x14ac:dyDescent="0.25">
      <c r="A694" s="218">
        <v>2008</v>
      </c>
      <c r="B694" s="232"/>
      <c r="C694" s="221">
        <f>SUM(C18:C29)</f>
        <v>53228814.807999991</v>
      </c>
      <c r="D694" s="221">
        <f t="shared" ref="D694:N694" si="194">SUM(D18:D29)</f>
        <v>45561429.640000008</v>
      </c>
      <c r="E694" s="221">
        <f t="shared" si="194"/>
        <v>3587220.3210000005</v>
      </c>
      <c r="F694" s="221">
        <f t="shared" si="194"/>
        <v>422853.88300000003</v>
      </c>
      <c r="G694" s="221">
        <f t="shared" si="194"/>
        <v>37394.160999999993</v>
      </c>
      <c r="H694" s="221">
        <f t="shared" si="194"/>
        <v>81094.650000000009</v>
      </c>
      <c r="I694" s="221">
        <f t="shared" si="194"/>
        <v>993175.76500000001</v>
      </c>
      <c r="J694" s="221">
        <f t="shared" si="194"/>
        <v>103911983.228</v>
      </c>
      <c r="K694" s="221">
        <f t="shared" si="194"/>
        <v>98790244.448000014</v>
      </c>
      <c r="L694" s="221">
        <f t="shared" si="194"/>
        <v>103911982.772</v>
      </c>
      <c r="M694" s="221">
        <f t="shared" si="194"/>
        <v>0.45600000396370888</v>
      </c>
      <c r="N694" s="221">
        <f t="shared" si="194"/>
        <v>111100357</v>
      </c>
      <c r="P694" s="218">
        <v>2008</v>
      </c>
      <c r="Q694" s="232"/>
      <c r="R694" s="221">
        <f t="shared" ref="R694:Y694" si="195">SUM(R18:R29)</f>
        <v>53228814.807999991</v>
      </c>
      <c r="S694" s="221">
        <f t="shared" si="195"/>
        <v>45561429.640000008</v>
      </c>
      <c r="T694" s="221">
        <f t="shared" si="195"/>
        <v>3587220.3210000005</v>
      </c>
      <c r="U694" s="221">
        <f t="shared" si="195"/>
        <v>422853.88300000003</v>
      </c>
      <c r="V694" s="221">
        <f t="shared" si="195"/>
        <v>37394.160999999993</v>
      </c>
      <c r="W694" s="221">
        <f t="shared" si="195"/>
        <v>81094.650000000009</v>
      </c>
      <c r="X694" s="221">
        <f t="shared" si="195"/>
        <v>993175.76500000001</v>
      </c>
      <c r="Y694" s="221">
        <f t="shared" si="195"/>
        <v>103911983.228</v>
      </c>
      <c r="AA694" s="221">
        <f>SUM(AA18:AA29)</f>
        <v>0.45600000396370888</v>
      </c>
      <c r="AC694" s="251">
        <f>+R694/R693-1</f>
        <v>-3.4633563796395817E-2</v>
      </c>
      <c r="AD694" s="251">
        <f t="shared" ref="AD694:AJ709" si="196">+S694/S693-1</f>
        <v>-7.8267697263910696E-3</v>
      </c>
      <c r="AE694" s="251">
        <f t="shared" si="196"/>
        <v>-4.9606597368534677E-2</v>
      </c>
      <c r="AF694" s="251">
        <f t="shared" si="196"/>
        <v>-3.2130934514447596E-2</v>
      </c>
      <c r="AG694" s="251">
        <f t="shared" si="196"/>
        <v>-0.29194588599400828</v>
      </c>
      <c r="AH694" s="251">
        <f t="shared" si="196"/>
        <v>-0.11316004219493259</v>
      </c>
      <c r="AI694" s="251">
        <f t="shared" si="196"/>
        <v>-0.33745296458354723</v>
      </c>
      <c r="AJ694" s="251">
        <f t="shared" si="196"/>
        <v>-2.807815544584702E-2</v>
      </c>
    </row>
    <row r="695" spans="1:40" x14ac:dyDescent="0.25">
      <c r="A695" s="218">
        <v>2009</v>
      </c>
      <c r="B695" s="232"/>
      <c r="C695" s="221">
        <f>SUM(C30:C41)</f>
        <v>53949527.839000002</v>
      </c>
      <c r="D695" s="221">
        <f t="shared" ref="D695:N695" si="197">SUM(D30:D41)</f>
        <v>45024712.841999993</v>
      </c>
      <c r="E695" s="221">
        <f t="shared" si="197"/>
        <v>3244855.6030000006</v>
      </c>
      <c r="F695" s="221">
        <f t="shared" si="197"/>
        <v>421698.41599999997</v>
      </c>
      <c r="G695" s="221">
        <f t="shared" si="197"/>
        <v>33845.513000000006</v>
      </c>
      <c r="H695" s="221">
        <f t="shared" si="197"/>
        <v>79928.350000000006</v>
      </c>
      <c r="I695" s="221">
        <f t="shared" si="197"/>
        <v>1154920.9609999999</v>
      </c>
      <c r="J695" s="221">
        <f t="shared" si="197"/>
        <v>103909489.52399999</v>
      </c>
      <c r="K695" s="221">
        <f t="shared" si="197"/>
        <v>98974240.680999994</v>
      </c>
      <c r="L695" s="221">
        <f t="shared" si="197"/>
        <v>103909489.52399999</v>
      </c>
      <c r="M695" s="221">
        <f t="shared" si="197"/>
        <v>0</v>
      </c>
      <c r="N695" s="221">
        <f t="shared" si="197"/>
        <v>111237416</v>
      </c>
      <c r="P695" s="218">
        <v>2009</v>
      </c>
      <c r="Q695" s="232"/>
      <c r="R695" s="221">
        <f t="shared" ref="R695:Y695" si="198">SUM(R30:R41)</f>
        <v>53949527.839000002</v>
      </c>
      <c r="S695" s="221">
        <f t="shared" si="198"/>
        <v>45024712.841999993</v>
      </c>
      <c r="T695" s="221">
        <f t="shared" si="198"/>
        <v>3244855.6030000006</v>
      </c>
      <c r="U695" s="221">
        <f t="shared" si="198"/>
        <v>421698.41599999997</v>
      </c>
      <c r="V695" s="221">
        <f t="shared" si="198"/>
        <v>33845.513000000006</v>
      </c>
      <c r="W695" s="221">
        <f t="shared" si="198"/>
        <v>79928.350000000006</v>
      </c>
      <c r="X695" s="221">
        <f t="shared" si="198"/>
        <v>1154920.9609999999</v>
      </c>
      <c r="Y695" s="221">
        <f t="shared" si="198"/>
        <v>103909489.52399999</v>
      </c>
      <c r="Z695" s="221"/>
      <c r="AA695" s="221">
        <f>SUM(AA30:AA41)</f>
        <v>0</v>
      </c>
      <c r="AB695" s="250"/>
      <c r="AC695" s="251">
        <f t="shared" ref="AC695:AJ717" si="199">+R695/R694-1</f>
        <v>1.3539903783311269E-2</v>
      </c>
      <c r="AD695" s="251">
        <f t="shared" si="196"/>
        <v>-1.1780069287571582E-2</v>
      </c>
      <c r="AE695" s="251">
        <f t="shared" si="196"/>
        <v>-9.5440114451782465E-2</v>
      </c>
      <c r="AF695" s="251">
        <f t="shared" si="196"/>
        <v>-2.7325443763278612E-3</v>
      </c>
      <c r="AG695" s="251">
        <f t="shared" si="196"/>
        <v>-9.4898452194180472E-2</v>
      </c>
      <c r="AH695" s="251">
        <f t="shared" si="196"/>
        <v>-1.4381959845686576E-2</v>
      </c>
      <c r="AI695" s="251">
        <f t="shared" si="196"/>
        <v>0.16285656748783017</v>
      </c>
      <c r="AJ695" s="251">
        <f t="shared" si="196"/>
        <v>-2.3998233144473247E-5</v>
      </c>
    </row>
    <row r="696" spans="1:40" x14ac:dyDescent="0.25">
      <c r="A696" s="218">
        <v>2010</v>
      </c>
      <c r="B696" s="232"/>
      <c r="C696" s="221">
        <f>SUM(C42:C53)</f>
        <v>56342503.198999994</v>
      </c>
      <c r="D696" s="221">
        <f t="shared" ref="D696:N696" si="200">SUM(D42:D53)</f>
        <v>44544155.997000001</v>
      </c>
      <c r="E696" s="221">
        <f t="shared" si="200"/>
        <v>3130098.3759999992</v>
      </c>
      <c r="F696" s="221">
        <f t="shared" si="200"/>
        <v>430802.49800000002</v>
      </c>
      <c r="G696" s="221">
        <f t="shared" si="200"/>
        <v>27620.177000000003</v>
      </c>
      <c r="H696" s="221">
        <f t="shared" si="200"/>
        <v>81325.3</v>
      </c>
      <c r="I696" s="221">
        <f t="shared" si="200"/>
        <v>2048611.3300000003</v>
      </c>
      <c r="J696" s="221">
        <f t="shared" si="200"/>
        <v>106605116.877</v>
      </c>
      <c r="K696" s="221">
        <f t="shared" si="200"/>
        <v>100886659.19599999</v>
      </c>
      <c r="L696" s="221">
        <f t="shared" si="200"/>
        <v>106605116.877</v>
      </c>
      <c r="M696" s="221">
        <f t="shared" si="200"/>
        <v>0</v>
      </c>
      <c r="N696" s="221">
        <f t="shared" si="200"/>
        <v>114603532.5</v>
      </c>
      <c r="P696" s="218">
        <v>2010</v>
      </c>
      <c r="Q696" s="232"/>
      <c r="R696" s="221">
        <f t="shared" ref="R696:Y696" si="201">SUM(R42:R53)</f>
        <v>56342503.198999994</v>
      </c>
      <c r="S696" s="221">
        <f t="shared" si="201"/>
        <v>44544155.997000001</v>
      </c>
      <c r="T696" s="221">
        <f t="shared" si="201"/>
        <v>3130098.3759999992</v>
      </c>
      <c r="U696" s="221">
        <f t="shared" si="201"/>
        <v>430802.49800000002</v>
      </c>
      <c r="V696" s="221">
        <f t="shared" si="201"/>
        <v>27620.177000000003</v>
      </c>
      <c r="W696" s="221">
        <f t="shared" si="201"/>
        <v>81325.3</v>
      </c>
      <c r="X696" s="221">
        <f t="shared" si="201"/>
        <v>2048611.3300000003</v>
      </c>
      <c r="Y696" s="221">
        <f t="shared" si="201"/>
        <v>106605116.877</v>
      </c>
      <c r="Z696" s="221"/>
      <c r="AA696" s="221">
        <f>SUM(AA42:AA53)</f>
        <v>0</v>
      </c>
      <c r="AB696" s="250"/>
      <c r="AC696" s="251">
        <f t="shared" si="199"/>
        <v>4.435581655397014E-2</v>
      </c>
      <c r="AD696" s="251">
        <f t="shared" si="196"/>
        <v>-1.0673179564439472E-2</v>
      </c>
      <c r="AE696" s="251">
        <f t="shared" si="196"/>
        <v>-3.5365896372677952E-2</v>
      </c>
      <c r="AF696" s="251">
        <f t="shared" si="196"/>
        <v>2.1589082753395994E-2</v>
      </c>
      <c r="AG696" s="251">
        <f t="shared" si="196"/>
        <v>-0.18393386443869242</v>
      </c>
      <c r="AH696" s="251">
        <f t="shared" si="196"/>
        <v>1.7477528311293788E-2</v>
      </c>
      <c r="AI696" s="251">
        <f t="shared" si="196"/>
        <v>0.77381084868889172</v>
      </c>
      <c r="AJ696" s="251">
        <f t="shared" si="196"/>
        <v>2.5942070982625687E-2</v>
      </c>
    </row>
    <row r="697" spans="1:40" x14ac:dyDescent="0.25">
      <c r="A697" s="218">
        <v>2011</v>
      </c>
      <c r="B697" s="232"/>
      <c r="C697" s="221">
        <f>SUM(C54:C65)</f>
        <v>54642498.717999995</v>
      </c>
      <c r="D697" s="221">
        <f t="shared" ref="D697:N697" si="202">SUM(D54:D65)</f>
        <v>45052290.997000001</v>
      </c>
      <c r="E697" s="221">
        <f t="shared" si="202"/>
        <v>3086117.56</v>
      </c>
      <c r="F697" s="221">
        <f t="shared" si="202"/>
        <v>437469.70099999994</v>
      </c>
      <c r="G697" s="221">
        <f t="shared" si="202"/>
        <v>27128.675999999999</v>
      </c>
      <c r="H697" s="221">
        <f t="shared" si="202"/>
        <v>81935.90399999998</v>
      </c>
      <c r="I697" s="221">
        <f t="shared" si="202"/>
        <v>2175760.2549999999</v>
      </c>
      <c r="J697" s="221">
        <f t="shared" si="202"/>
        <v>105503201.811</v>
      </c>
      <c r="K697" s="221">
        <f t="shared" si="202"/>
        <v>99694789.715000004</v>
      </c>
      <c r="L697" s="221">
        <f>SUM(L54:L65)</f>
        <v>105503201.81200001</v>
      </c>
      <c r="M697" s="221">
        <f t="shared" si="202"/>
        <v>-9.9999923259019852E-4</v>
      </c>
      <c r="N697" s="221">
        <f t="shared" si="202"/>
        <v>111542271.5</v>
      </c>
      <c r="O697" s="17"/>
      <c r="P697" s="218">
        <v>2011</v>
      </c>
      <c r="Q697" s="232"/>
      <c r="R697" s="221">
        <f t="shared" ref="R697:Y697" si="203">SUM(R54:R65)</f>
        <v>54642498.718508027</v>
      </c>
      <c r="S697" s="221">
        <f t="shared" si="203"/>
        <v>45052290.997491963</v>
      </c>
      <c r="T697" s="221">
        <f t="shared" si="203"/>
        <v>3086117.56</v>
      </c>
      <c r="U697" s="221">
        <f t="shared" si="203"/>
        <v>437469.70099999994</v>
      </c>
      <c r="V697" s="221">
        <f t="shared" si="203"/>
        <v>27128.675999999999</v>
      </c>
      <c r="W697" s="221">
        <f t="shared" si="203"/>
        <v>81935.90399999998</v>
      </c>
      <c r="X697" s="221">
        <f t="shared" si="203"/>
        <v>2175760.2549999999</v>
      </c>
      <c r="Y697" s="221">
        <f t="shared" si="203"/>
        <v>105503201.81200001</v>
      </c>
      <c r="Z697" s="221"/>
      <c r="AA697" s="221">
        <f>SUM(AA54:AA65)</f>
        <v>0</v>
      </c>
      <c r="AB697" s="250"/>
      <c r="AC697" s="251">
        <f t="shared" si="199"/>
        <v>-3.0172682858757627E-2</v>
      </c>
      <c r="AD697" s="251">
        <f t="shared" si="196"/>
        <v>1.1407444795366262E-2</v>
      </c>
      <c r="AE697" s="251">
        <f t="shared" si="196"/>
        <v>-1.4050937292329757E-2</v>
      </c>
      <c r="AF697" s="251">
        <f t="shared" si="196"/>
        <v>1.5476240344362902E-2</v>
      </c>
      <c r="AG697" s="251">
        <f t="shared" si="196"/>
        <v>-1.7794998200047929E-2</v>
      </c>
      <c r="AH697" s="251">
        <f t="shared" si="196"/>
        <v>7.5081678149355735E-3</v>
      </c>
      <c r="AI697" s="251">
        <f t="shared" si="196"/>
        <v>6.2065909300618616E-2</v>
      </c>
      <c r="AJ697" s="251">
        <f t="shared" si="196"/>
        <v>-1.0336418150278637E-2</v>
      </c>
    </row>
    <row r="698" spans="1:40" x14ac:dyDescent="0.25">
      <c r="A698" s="218">
        <v>2012</v>
      </c>
      <c r="B698" s="222"/>
      <c r="C698" s="221">
        <f>SUM(C66:C77)</f>
        <v>53434189.558999993</v>
      </c>
      <c r="D698" s="221">
        <f t="shared" ref="D698:N698" si="204">SUM(D66:D77)</f>
        <v>45220258.736000001</v>
      </c>
      <c r="E698" s="221">
        <f t="shared" si="204"/>
        <v>3023809.5409999993</v>
      </c>
      <c r="F698" s="221">
        <f t="shared" si="204"/>
        <v>441330.36499999993</v>
      </c>
      <c r="G698" s="221">
        <f t="shared" si="204"/>
        <v>25361.591999999997</v>
      </c>
      <c r="H698" s="221">
        <f t="shared" si="204"/>
        <v>80598.349999999991</v>
      </c>
      <c r="I698" s="221">
        <f t="shared" si="204"/>
        <v>2237172.8430000003</v>
      </c>
      <c r="J698" s="221">
        <f t="shared" si="204"/>
        <v>104462720.98599999</v>
      </c>
      <c r="K698" s="221">
        <f t="shared" si="204"/>
        <v>98654448.295000002</v>
      </c>
      <c r="L698" s="221">
        <f t="shared" si="204"/>
        <v>104462720.98599999</v>
      </c>
      <c r="M698" s="221">
        <f t="shared" si="204"/>
        <v>0</v>
      </c>
      <c r="N698" s="221">
        <f t="shared" si="204"/>
        <v>110865505</v>
      </c>
      <c r="P698" s="218">
        <v>2012</v>
      </c>
      <c r="Q698" s="222"/>
      <c r="R698" s="221">
        <f t="shared" ref="R698:Y698" si="205">SUM(R66:R77)</f>
        <v>53434189.558999993</v>
      </c>
      <c r="S698" s="221">
        <f t="shared" si="205"/>
        <v>45220258.736000001</v>
      </c>
      <c r="T698" s="221">
        <f t="shared" si="205"/>
        <v>3023809.5409999993</v>
      </c>
      <c r="U698" s="221">
        <f t="shared" si="205"/>
        <v>441330.36499999993</v>
      </c>
      <c r="V698" s="221">
        <f t="shared" si="205"/>
        <v>25361.591999999997</v>
      </c>
      <c r="W698" s="221">
        <f t="shared" si="205"/>
        <v>80598.349999999991</v>
      </c>
      <c r="X698" s="221">
        <f t="shared" si="205"/>
        <v>2237172.8430000003</v>
      </c>
      <c r="Y698" s="221">
        <f t="shared" si="205"/>
        <v>104462720.98599999</v>
      </c>
      <c r="Z698" s="221"/>
      <c r="AA698" s="221">
        <f>SUM(AA66:AA77)</f>
        <v>0</v>
      </c>
      <c r="AB698" s="250"/>
      <c r="AC698" s="251">
        <f t="shared" si="199"/>
        <v>-2.2112992411504884E-2</v>
      </c>
      <c r="AD698" s="251">
        <f t="shared" si="196"/>
        <v>3.7282840625660896E-3</v>
      </c>
      <c r="AE698" s="251">
        <f t="shared" si="196"/>
        <v>-2.0189774948171757E-2</v>
      </c>
      <c r="AF698" s="251">
        <f t="shared" si="196"/>
        <v>8.8249860302895833E-3</v>
      </c>
      <c r="AG698" s="251">
        <f t="shared" si="196"/>
        <v>-6.5137126485642072E-2</v>
      </c>
      <c r="AH698" s="251">
        <f t="shared" si="196"/>
        <v>-1.6324394248460217E-2</v>
      </c>
      <c r="AI698" s="251">
        <f t="shared" si="196"/>
        <v>2.8225806523890506E-2</v>
      </c>
      <c r="AJ698" s="251">
        <f t="shared" si="196"/>
        <v>-9.8620781941205493E-3</v>
      </c>
    </row>
    <row r="699" spans="1:40" x14ac:dyDescent="0.25">
      <c r="A699" s="218">
        <v>2013</v>
      </c>
      <c r="B699" s="222"/>
      <c r="C699" s="221">
        <f>SUM(C78:C89)</f>
        <v>53930013.940000005</v>
      </c>
      <c r="D699" s="221">
        <f t="shared" ref="D699:N699" si="206">SUM(D78:D89)</f>
        <v>45341332.820000008</v>
      </c>
      <c r="E699" s="221">
        <f t="shared" si="206"/>
        <v>2955504.5959999999</v>
      </c>
      <c r="F699" s="221">
        <f t="shared" si="206"/>
        <v>441529.48800000001</v>
      </c>
      <c r="G699" s="221">
        <f t="shared" si="206"/>
        <v>27629.912999999997</v>
      </c>
      <c r="H699" s="221">
        <f t="shared" si="206"/>
        <v>87846.553999999989</v>
      </c>
      <c r="I699" s="221">
        <f t="shared" si="206"/>
        <v>2158189.0290000001</v>
      </c>
      <c r="J699" s="221">
        <f t="shared" si="206"/>
        <v>104942046.34</v>
      </c>
      <c r="K699" s="221">
        <f t="shared" si="206"/>
        <v>99271346.760000005</v>
      </c>
      <c r="L699" s="221">
        <f t="shared" si="206"/>
        <v>104942046.34</v>
      </c>
      <c r="M699" s="221">
        <f t="shared" si="206"/>
        <v>0</v>
      </c>
      <c r="N699" s="221">
        <f t="shared" si="206"/>
        <v>111655211</v>
      </c>
      <c r="P699" s="218">
        <v>2013</v>
      </c>
      <c r="Q699" s="222"/>
      <c r="R699" s="221">
        <f t="shared" ref="R699:Y699" si="207">SUM(R78:R89)</f>
        <v>53930013.940000005</v>
      </c>
      <c r="S699" s="221">
        <f t="shared" si="207"/>
        <v>45341332.820000008</v>
      </c>
      <c r="T699" s="221">
        <f t="shared" si="207"/>
        <v>2955504.5959999999</v>
      </c>
      <c r="U699" s="221">
        <f t="shared" si="207"/>
        <v>441529.48800000001</v>
      </c>
      <c r="V699" s="221">
        <f t="shared" si="207"/>
        <v>27629.912999999997</v>
      </c>
      <c r="W699" s="221">
        <f t="shared" si="207"/>
        <v>87846.553999999989</v>
      </c>
      <c r="X699" s="221">
        <f t="shared" si="207"/>
        <v>2158189.0290000001</v>
      </c>
      <c r="Y699" s="221">
        <f t="shared" si="207"/>
        <v>104942046.34</v>
      </c>
      <c r="Z699" s="221"/>
      <c r="AA699" s="221">
        <f>SUM(AA78:AA89)</f>
        <v>0</v>
      </c>
      <c r="AB699" s="250"/>
      <c r="AC699" s="252">
        <f t="shared" si="199"/>
        <v>9.2791597494434885E-3</v>
      </c>
      <c r="AD699" s="252">
        <f t="shared" si="196"/>
        <v>2.6774301471128581E-3</v>
      </c>
      <c r="AE699" s="252">
        <f t="shared" si="196"/>
        <v>-2.2589036800714113E-2</v>
      </c>
      <c r="AF699" s="252">
        <f t="shared" si="196"/>
        <v>4.5118807993205223E-4</v>
      </c>
      <c r="AG699" s="252">
        <f t="shared" si="196"/>
        <v>8.9439219746142218E-2</v>
      </c>
      <c r="AH699" s="252">
        <f t="shared" si="196"/>
        <v>8.9929930327357743E-2</v>
      </c>
      <c r="AI699" s="252">
        <f t="shared" si="196"/>
        <v>-3.5305190766612649E-2</v>
      </c>
      <c r="AJ699" s="252">
        <f t="shared" si="196"/>
        <v>4.5884823741499936E-3</v>
      </c>
    </row>
    <row r="700" spans="1:40" x14ac:dyDescent="0.25">
      <c r="A700" s="218">
        <f>A699+1</f>
        <v>2014</v>
      </c>
      <c r="B700" s="222"/>
      <c r="C700" s="221">
        <f>SUM(C90:C101)</f>
        <v>55202423.078000009</v>
      </c>
      <c r="D700" s="221">
        <f t="shared" ref="D700:N700" si="208">SUM(D90:D101)</f>
        <v>45684022.591999993</v>
      </c>
      <c r="E700" s="221">
        <f t="shared" si="208"/>
        <v>2941201.4169999999</v>
      </c>
      <c r="F700" s="221">
        <f t="shared" si="208"/>
        <v>445947.33299999998</v>
      </c>
      <c r="G700" s="221">
        <f t="shared" si="208"/>
        <v>24051.944000000003</v>
      </c>
      <c r="H700" s="221">
        <f t="shared" si="208"/>
        <v>91405.381999999998</v>
      </c>
      <c r="I700" s="221">
        <f t="shared" si="208"/>
        <v>5374839.3389999997</v>
      </c>
      <c r="J700" s="221">
        <f t="shared" si="208"/>
        <v>109763891.08500002</v>
      </c>
      <c r="K700" s="221">
        <f t="shared" si="208"/>
        <v>100886445.66999999</v>
      </c>
      <c r="L700" s="221">
        <f t="shared" si="208"/>
        <v>109763891.087</v>
      </c>
      <c r="M700" s="221">
        <f t="shared" si="208"/>
        <v>-1.999998465180397E-3</v>
      </c>
      <c r="N700" s="221">
        <f t="shared" si="208"/>
        <v>115963089</v>
      </c>
      <c r="P700" s="218">
        <f t="shared" ref="P700:P749" si="209">P699+1</f>
        <v>2014</v>
      </c>
      <c r="Q700" s="222"/>
      <c r="R700" s="221">
        <f t="shared" ref="R700:Y700" si="210">SUM(R90:R101)</f>
        <v>55202423.079117268</v>
      </c>
      <c r="S700" s="221">
        <f t="shared" si="210"/>
        <v>45684022.592882723</v>
      </c>
      <c r="T700" s="221">
        <f t="shared" si="210"/>
        <v>2941201.4169999999</v>
      </c>
      <c r="U700" s="221">
        <f t="shared" si="210"/>
        <v>445947.33299999998</v>
      </c>
      <c r="V700" s="221">
        <f t="shared" si="210"/>
        <v>24051.944000000003</v>
      </c>
      <c r="W700" s="221">
        <f t="shared" si="210"/>
        <v>91405.381999999998</v>
      </c>
      <c r="X700" s="221">
        <f t="shared" si="210"/>
        <v>5374839.3389999997</v>
      </c>
      <c r="Y700" s="221">
        <f t="shared" si="210"/>
        <v>109763891.08700001</v>
      </c>
      <c r="Z700" s="221"/>
      <c r="AA700" s="221">
        <f>SUM(AA90:AA101)</f>
        <v>0</v>
      </c>
      <c r="AB700" s="251"/>
      <c r="AC700" s="251">
        <f t="shared" si="199"/>
        <v>2.3593710554810743E-2</v>
      </c>
      <c r="AD700" s="251">
        <f t="shared" si="196"/>
        <v>7.5579995463113114E-3</v>
      </c>
      <c r="AE700" s="251">
        <f t="shared" si="196"/>
        <v>-4.8395049086906727E-3</v>
      </c>
      <c r="AF700" s="251">
        <f t="shared" si="196"/>
        <v>1.0005775650481441E-2</v>
      </c>
      <c r="AG700" s="251">
        <f t="shared" si="196"/>
        <v>-0.12949620941622197</v>
      </c>
      <c r="AH700" s="251">
        <f t="shared" si="196"/>
        <v>4.0511868001105844E-2</v>
      </c>
      <c r="AI700" s="251">
        <f t="shared" si="196"/>
        <v>1.4904395614921828</v>
      </c>
      <c r="AJ700" s="251">
        <f t="shared" si="196"/>
        <v>4.5947691275028069E-2</v>
      </c>
    </row>
    <row r="701" spans="1:40" x14ac:dyDescent="0.25">
      <c r="A701" s="218">
        <f>A700+1</f>
        <v>2015</v>
      </c>
      <c r="B701" s="222"/>
      <c r="C701" s="221">
        <f>SUM(C102:C113)</f>
        <v>58387875.460267536</v>
      </c>
      <c r="D701" s="221">
        <f t="shared" ref="D701:N701" si="211">SUM(D102:D113)</f>
        <v>46971833.057728969</v>
      </c>
      <c r="E701" s="221">
        <f t="shared" si="211"/>
        <v>3054435.9938769611</v>
      </c>
      <c r="F701" s="221">
        <f t="shared" si="211"/>
        <v>460198.44047712476</v>
      </c>
      <c r="G701" s="221">
        <f t="shared" si="211"/>
        <v>23097.665200000003</v>
      </c>
      <c r="H701" s="221">
        <f t="shared" si="211"/>
        <v>91478.31557692308</v>
      </c>
      <c r="I701" s="221">
        <f t="shared" si="211"/>
        <v>6418273.0148166781</v>
      </c>
      <c r="J701" s="221">
        <f t="shared" si="211"/>
        <v>115407191.94794418</v>
      </c>
      <c r="K701" s="221">
        <f t="shared" si="211"/>
        <v>105359708.51799649</v>
      </c>
      <c r="L701" s="221">
        <f t="shared" si="211"/>
        <v>114562139.98346423</v>
      </c>
      <c r="M701" s="221">
        <f t="shared" si="211"/>
        <v>845051.96447995491</v>
      </c>
      <c r="N701" s="221">
        <f t="shared" si="211"/>
        <v>119963512.73953487</v>
      </c>
      <c r="P701" s="218">
        <f t="shared" si="209"/>
        <v>2015</v>
      </c>
      <c r="Q701" s="222"/>
      <c r="R701" s="221">
        <f t="shared" ref="R701:Y701" si="212">SUM(R102:R113)</f>
        <v>57914772.53027302</v>
      </c>
      <c r="S701" s="221">
        <f t="shared" si="212"/>
        <v>46599884.023243524</v>
      </c>
      <c r="T701" s="221">
        <f t="shared" si="212"/>
        <v>3054435.9938769611</v>
      </c>
      <c r="U701" s="221">
        <f t="shared" si="212"/>
        <v>460198.44047712476</v>
      </c>
      <c r="V701" s="221">
        <f t="shared" si="212"/>
        <v>23097.665200000003</v>
      </c>
      <c r="W701" s="221">
        <f t="shared" si="212"/>
        <v>91478.31557692308</v>
      </c>
      <c r="X701" s="221">
        <f t="shared" si="212"/>
        <v>6418273.0148166781</v>
      </c>
      <c r="Y701" s="221">
        <f t="shared" si="212"/>
        <v>114562139.98346423</v>
      </c>
      <c r="Z701" s="221"/>
      <c r="AA701" s="221">
        <f>SUM(AA102:AA113)</f>
        <v>0</v>
      </c>
      <c r="AB701" s="251"/>
      <c r="AC701" s="251">
        <f t="shared" si="199"/>
        <v>4.9134608588980777E-2</v>
      </c>
      <c r="AD701" s="251">
        <f t="shared" si="196"/>
        <v>2.0047740509249401E-2</v>
      </c>
      <c r="AE701" s="251">
        <f t="shared" si="196"/>
        <v>3.8499429594474943E-2</v>
      </c>
      <c r="AF701" s="251">
        <f t="shared" si="196"/>
        <v>3.19569294904265E-2</v>
      </c>
      <c r="AG701" s="251">
        <f t="shared" si="196"/>
        <v>-3.9675745128959217E-2</v>
      </c>
      <c r="AH701" s="251">
        <f t="shared" si="196"/>
        <v>7.9791337585666255E-4</v>
      </c>
      <c r="AI701" s="251">
        <f t="shared" si="196"/>
        <v>0.19413299821735919</v>
      </c>
      <c r="AJ701" s="251">
        <f t="shared" si="196"/>
        <v>4.3714274785148444E-2</v>
      </c>
    </row>
    <row r="702" spans="1:40" x14ac:dyDescent="0.25">
      <c r="A702" s="218">
        <f t="shared" ref="A702:A749" si="213">A701+1</f>
        <v>2016</v>
      </c>
      <c r="B702" s="222"/>
      <c r="C702" s="221">
        <f>SUM(C114:C125)</f>
        <v>58583110.313362934</v>
      </c>
      <c r="D702" s="221">
        <f t="shared" ref="D702:N702" si="214">SUM(D114:D125)</f>
        <v>47431466.386699848</v>
      </c>
      <c r="E702" s="221">
        <f t="shared" si="214"/>
        <v>3173057.3421095703</v>
      </c>
      <c r="F702" s="221">
        <f t="shared" si="214"/>
        <v>477951.35364863591</v>
      </c>
      <c r="G702" s="221">
        <f t="shared" si="214"/>
        <v>23297.055138281248</v>
      </c>
      <c r="H702" s="221">
        <f t="shared" si="214"/>
        <v>91273.99044230768</v>
      </c>
      <c r="I702" s="221">
        <f t="shared" si="214"/>
        <v>6524197.2032549083</v>
      </c>
      <c r="J702" s="221">
        <f t="shared" si="214"/>
        <v>116304353.64465649</v>
      </c>
      <c r="K702" s="221">
        <f t="shared" si="214"/>
        <v>106014576.70006278</v>
      </c>
      <c r="L702" s="221">
        <f t="shared" si="214"/>
        <v>113898210.64065576</v>
      </c>
      <c r="M702" s="221">
        <f t="shared" si="214"/>
        <v>2406143.0040007439</v>
      </c>
      <c r="N702" s="221">
        <f t="shared" si="214"/>
        <v>119624759.69152738</v>
      </c>
      <c r="P702" s="218">
        <f t="shared" si="209"/>
        <v>2016</v>
      </c>
      <c r="Q702" s="222"/>
      <c r="R702" s="221">
        <f t="shared" ref="R702:Y702" si="215">SUM(R114:R125)</f>
        <v>57230468.23950582</v>
      </c>
      <c r="S702" s="221">
        <f t="shared" si="215"/>
        <v>46377965.456556216</v>
      </c>
      <c r="T702" s="221">
        <f t="shared" si="215"/>
        <v>3173057.3421095703</v>
      </c>
      <c r="U702" s="221">
        <f t="shared" si="215"/>
        <v>477951.35364863591</v>
      </c>
      <c r="V702" s="221">
        <f t="shared" si="215"/>
        <v>23297.055138281248</v>
      </c>
      <c r="W702" s="221">
        <f t="shared" si="215"/>
        <v>91273.99044230768</v>
      </c>
      <c r="X702" s="221">
        <f t="shared" si="215"/>
        <v>6524197.2032549083</v>
      </c>
      <c r="Y702" s="221">
        <f t="shared" si="215"/>
        <v>113898210.64065576</v>
      </c>
      <c r="Z702" s="221"/>
      <c r="AA702" s="221">
        <f>SUM(AA114:AA125)</f>
        <v>0</v>
      </c>
      <c r="AB702" s="250"/>
      <c r="AC702" s="251">
        <f t="shared" si="199"/>
        <v>-1.1815712310870308E-2</v>
      </c>
      <c r="AD702" s="251">
        <f t="shared" si="196"/>
        <v>-4.7622128539336339E-3</v>
      </c>
      <c r="AE702" s="251">
        <f t="shared" si="196"/>
        <v>3.8835761649745448E-2</v>
      </c>
      <c r="AF702" s="251">
        <f t="shared" si="196"/>
        <v>3.8576647832846422E-2</v>
      </c>
      <c r="AG702" s="251">
        <f t="shared" si="196"/>
        <v>8.6324715747132519E-3</v>
      </c>
      <c r="AH702" s="251">
        <f t="shared" si="196"/>
        <v>-2.2335909152545463E-3</v>
      </c>
      <c r="AI702" s="251">
        <f t="shared" si="196"/>
        <v>1.6503534236343986E-2</v>
      </c>
      <c r="AJ702" s="251">
        <f t="shared" si="196"/>
        <v>-5.7953643577564051E-3</v>
      </c>
    </row>
    <row r="703" spans="1:40" x14ac:dyDescent="0.25">
      <c r="A703" s="218">
        <f t="shared" si="213"/>
        <v>2017</v>
      </c>
      <c r="B703" s="222"/>
      <c r="C703" s="221">
        <f>SUM(C126:C137)</f>
        <v>59136983.357757971</v>
      </c>
      <c r="D703" s="221">
        <f t="shared" ref="D703:N703" si="216">SUM(D126:D137)</f>
        <v>48039289.459893174</v>
      </c>
      <c r="E703" s="221">
        <f t="shared" si="216"/>
        <v>3255348.5426547471</v>
      </c>
      <c r="F703" s="221">
        <f t="shared" si="216"/>
        <v>488393.48934704944</v>
      </c>
      <c r="G703" s="221">
        <f t="shared" si="216"/>
        <v>22923.740231318359</v>
      </c>
      <c r="H703" s="221">
        <f t="shared" si="216"/>
        <v>91208.294663461551</v>
      </c>
      <c r="I703" s="221">
        <f t="shared" si="216"/>
        <v>5987512.1768282168</v>
      </c>
      <c r="J703" s="221">
        <f t="shared" si="216"/>
        <v>117021659.0613759</v>
      </c>
      <c r="K703" s="221">
        <f t="shared" si="216"/>
        <v>107176272.81765112</v>
      </c>
      <c r="L703" s="221">
        <f t="shared" si="216"/>
        <v>113233989.35940114</v>
      </c>
      <c r="M703" s="221">
        <f t="shared" si="216"/>
        <v>3787669.7019747831</v>
      </c>
      <c r="N703" s="221">
        <f t="shared" si="216"/>
        <v>118831903.29271215</v>
      </c>
      <c r="P703" s="218">
        <f t="shared" si="209"/>
        <v>2017</v>
      </c>
      <c r="Q703" s="222"/>
      <c r="R703" s="221">
        <f t="shared" ref="R703:Y703" si="217">SUM(R126:R137)</f>
        <v>57025197.227031365</v>
      </c>
      <c r="S703" s="221">
        <f t="shared" si="217"/>
        <v>46363405.888644986</v>
      </c>
      <c r="T703" s="221">
        <f t="shared" si="217"/>
        <v>3255348.5426547471</v>
      </c>
      <c r="U703" s="221">
        <f t="shared" si="217"/>
        <v>488393.48934704944</v>
      </c>
      <c r="V703" s="221">
        <f t="shared" si="217"/>
        <v>22923.740231318359</v>
      </c>
      <c r="W703" s="221">
        <f t="shared" si="217"/>
        <v>91208.294663461551</v>
      </c>
      <c r="X703" s="221">
        <f t="shared" si="217"/>
        <v>5987512.1768282168</v>
      </c>
      <c r="Y703" s="221">
        <f t="shared" si="217"/>
        <v>113233989.35940114</v>
      </c>
      <c r="Z703" s="221"/>
      <c r="AA703" s="221">
        <f>SUM(AA126:AA137)</f>
        <v>0</v>
      </c>
      <c r="AB703" s="250"/>
      <c r="AC703" s="251">
        <f t="shared" si="199"/>
        <v>-3.5867435439355111E-3</v>
      </c>
      <c r="AD703" s="251">
        <f t="shared" si="196"/>
        <v>-3.1393287238679068E-4</v>
      </c>
      <c r="AE703" s="251">
        <f t="shared" si="196"/>
        <v>2.5934356575625817E-2</v>
      </c>
      <c r="AF703" s="251">
        <f t="shared" si="196"/>
        <v>2.1847695625714314E-2</v>
      </c>
      <c r="AG703" s="251">
        <f t="shared" si="196"/>
        <v>-1.6024124282964181E-2</v>
      </c>
      <c r="AH703" s="251">
        <f t="shared" si="196"/>
        <v>-7.1976450824351446E-4</v>
      </c>
      <c r="AI703" s="251">
        <f t="shared" si="196"/>
        <v>-8.2260699624306377E-2</v>
      </c>
      <c r="AJ703" s="251">
        <f t="shared" si="196"/>
        <v>-5.8317095371253069E-3</v>
      </c>
    </row>
    <row r="704" spans="1:40" x14ac:dyDescent="0.25">
      <c r="A704" s="218">
        <f t="shared" si="213"/>
        <v>2018</v>
      </c>
      <c r="B704" s="222"/>
      <c r="C704" s="221">
        <f>SUM(C138:C149)</f>
        <v>60051740.016252831</v>
      </c>
      <c r="D704" s="221">
        <f t="shared" ref="D704:N704" si="218">SUM(D138:D149)</f>
        <v>48649007.206899472</v>
      </c>
      <c r="E704" s="221">
        <f t="shared" si="218"/>
        <v>3319444.8135841312</v>
      </c>
      <c r="F704" s="221">
        <f t="shared" si="218"/>
        <v>498757.51732473425</v>
      </c>
      <c r="G704" s="221">
        <f t="shared" si="218"/>
        <v>23056.028492938305</v>
      </c>
      <c r="H704" s="221">
        <f t="shared" si="218"/>
        <v>91241.142552884616</v>
      </c>
      <c r="I704" s="221">
        <f t="shared" si="218"/>
        <v>6012926.1896392591</v>
      </c>
      <c r="J704" s="221">
        <f t="shared" si="218"/>
        <v>118646172.91474625</v>
      </c>
      <c r="K704" s="221">
        <f t="shared" si="218"/>
        <v>108700747.22315231</v>
      </c>
      <c r="L704" s="221">
        <f t="shared" si="218"/>
        <v>113871802.36597894</v>
      </c>
      <c r="M704" s="221">
        <f t="shared" si="218"/>
        <v>4774370.5487673376</v>
      </c>
      <c r="N704" s="221">
        <f t="shared" si="218"/>
        <v>119562964.28621197</v>
      </c>
      <c r="P704" s="218">
        <f t="shared" si="209"/>
        <v>2018</v>
      </c>
      <c r="Q704" s="222"/>
      <c r="R704" s="221">
        <f t="shared" ref="R704:Y704" si="219">SUM(R138:R149)</f>
        <v>57392485.768023476</v>
      </c>
      <c r="S704" s="221">
        <f t="shared" si="219"/>
        <v>46533890.906361505</v>
      </c>
      <c r="T704" s="221">
        <f t="shared" si="219"/>
        <v>3319444.8135841312</v>
      </c>
      <c r="U704" s="221">
        <f t="shared" si="219"/>
        <v>498757.51732473425</v>
      </c>
      <c r="V704" s="221">
        <f t="shared" si="219"/>
        <v>23056.028492938305</v>
      </c>
      <c r="W704" s="221">
        <f t="shared" si="219"/>
        <v>91241.142552884616</v>
      </c>
      <c r="X704" s="221">
        <f t="shared" si="219"/>
        <v>6012926.1896392591</v>
      </c>
      <c r="Y704" s="221">
        <f t="shared" si="219"/>
        <v>113871802.36597894</v>
      </c>
      <c r="Z704" s="221"/>
      <c r="AA704" s="221">
        <f>SUM(AA138:AA149)</f>
        <v>0</v>
      </c>
      <c r="AB704" s="250"/>
      <c r="AC704" s="251">
        <f t="shared" si="199"/>
        <v>6.4408114106093706E-3</v>
      </c>
      <c r="AD704" s="251">
        <f t="shared" si="196"/>
        <v>3.6771461123021876E-3</v>
      </c>
      <c r="AE704" s="251">
        <f t="shared" si="196"/>
        <v>1.9689526356251097E-2</v>
      </c>
      <c r="AF704" s="251">
        <f t="shared" si="196"/>
        <v>2.122065138816831E-2</v>
      </c>
      <c r="AG704" s="251">
        <f t="shared" si="196"/>
        <v>5.7707974477574364E-3</v>
      </c>
      <c r="AH704" s="251">
        <f t="shared" si="196"/>
        <v>3.6014147117069406E-4</v>
      </c>
      <c r="AI704" s="251">
        <f t="shared" si="196"/>
        <v>4.2445029021227487E-3</v>
      </c>
      <c r="AJ704" s="251">
        <f t="shared" si="196"/>
        <v>5.6326992468083148E-3</v>
      </c>
    </row>
    <row r="705" spans="1:36" x14ac:dyDescent="0.25">
      <c r="A705" s="218">
        <f t="shared" si="213"/>
        <v>2019</v>
      </c>
      <c r="B705" s="222"/>
      <c r="C705" s="221">
        <f>SUM(C150:C161)</f>
        <v>60925711.220137097</v>
      </c>
      <c r="D705" s="221">
        <f t="shared" ref="D705:N705" si="220">SUM(D150:D161)</f>
        <v>49233760.147865474</v>
      </c>
      <c r="E705" s="221">
        <f t="shared" si="220"/>
        <v>3368401.6798948036</v>
      </c>
      <c r="F705" s="221">
        <f t="shared" si="220"/>
        <v>509044.02183152322</v>
      </c>
      <c r="G705" s="221">
        <f t="shared" si="220"/>
        <v>22935.85240753644</v>
      </c>
      <c r="H705" s="221">
        <f t="shared" si="220"/>
        <v>91224.718608173062</v>
      </c>
      <c r="I705" s="221">
        <f t="shared" si="220"/>
        <v>6083886.7614657823</v>
      </c>
      <c r="J705" s="221">
        <f t="shared" si="220"/>
        <v>120234964.4022104</v>
      </c>
      <c r="K705" s="221">
        <f t="shared" si="220"/>
        <v>110159471.36800256</v>
      </c>
      <c r="L705" s="221">
        <f t="shared" si="220"/>
        <v>114555832.76961336</v>
      </c>
      <c r="M705" s="221">
        <f t="shared" si="220"/>
        <v>5679131.6325970292</v>
      </c>
      <c r="N705" s="221">
        <f t="shared" si="220"/>
        <v>120277084.01589832</v>
      </c>
      <c r="P705" s="218">
        <f t="shared" si="209"/>
        <v>2019</v>
      </c>
      <c r="Q705" s="222"/>
      <c r="R705" s="221">
        <f t="shared" ref="R705:Y705" si="221">SUM(R150:R161)</f>
        <v>57761469.565779284</v>
      </c>
      <c r="S705" s="221">
        <f t="shared" si="221"/>
        <v>46718870.169626258</v>
      </c>
      <c r="T705" s="221">
        <f t="shared" si="221"/>
        <v>3368401.6798948036</v>
      </c>
      <c r="U705" s="221">
        <f t="shared" si="221"/>
        <v>509044.02183152322</v>
      </c>
      <c r="V705" s="221">
        <f t="shared" si="221"/>
        <v>22935.85240753644</v>
      </c>
      <c r="W705" s="221">
        <f t="shared" si="221"/>
        <v>91224.718608173062</v>
      </c>
      <c r="X705" s="221">
        <f t="shared" si="221"/>
        <v>6083886.7614657823</v>
      </c>
      <c r="Y705" s="221">
        <f t="shared" si="221"/>
        <v>114555832.76961337</v>
      </c>
      <c r="Z705" s="221"/>
      <c r="AA705" s="221">
        <f>SUM(AA150:AA161)</f>
        <v>0</v>
      </c>
      <c r="AB705" s="250"/>
      <c r="AC705" s="251">
        <f t="shared" si="199"/>
        <v>6.4291307967947464E-3</v>
      </c>
      <c r="AD705" s="251">
        <f t="shared" si="196"/>
        <v>3.9751514361217044E-3</v>
      </c>
      <c r="AE705" s="251">
        <f t="shared" si="196"/>
        <v>1.474851038653413E-2</v>
      </c>
      <c r="AF705" s="251">
        <f t="shared" si="196"/>
        <v>2.0624259584024696E-2</v>
      </c>
      <c r="AG705" s="251">
        <f t="shared" si="196"/>
        <v>-5.2123497955718356E-3</v>
      </c>
      <c r="AH705" s="251">
        <f t="shared" si="196"/>
        <v>-1.8000590799305272E-4</v>
      </c>
      <c r="AI705" s="251">
        <f t="shared" si="196"/>
        <v>1.1801337583154492E-2</v>
      </c>
      <c r="AJ705" s="251">
        <f t="shared" si="196"/>
        <v>6.0070218387866525E-3</v>
      </c>
    </row>
    <row r="706" spans="1:36" x14ac:dyDescent="0.25">
      <c r="A706" s="218">
        <f t="shared" si="213"/>
        <v>2020</v>
      </c>
      <c r="B706" s="222"/>
      <c r="C706" s="221">
        <f>SUM(C162:C173)</f>
        <v>62014598.974822313</v>
      </c>
      <c r="D706" s="221">
        <f t="shared" ref="D706:N706" si="222">SUM(D162:D173)</f>
        <v>49922539.852883212</v>
      </c>
      <c r="E706" s="221">
        <f t="shared" si="222"/>
        <v>3406860.7961778967</v>
      </c>
      <c r="F706" s="221">
        <f t="shared" si="222"/>
        <v>519253.58274703077</v>
      </c>
      <c r="G706" s="221">
        <f t="shared" si="222"/>
        <v>22942.010879876809</v>
      </c>
      <c r="H706" s="221">
        <f t="shared" si="222"/>
        <v>91232.930580528846</v>
      </c>
      <c r="I706" s="221">
        <f t="shared" si="222"/>
        <v>6156347.1687724032</v>
      </c>
      <c r="J706" s="221">
        <f t="shared" si="222"/>
        <v>122133775.31686327</v>
      </c>
      <c r="K706" s="221">
        <f t="shared" si="222"/>
        <v>111937138.8277055</v>
      </c>
      <c r="L706" s="221">
        <f t="shared" si="222"/>
        <v>115786811.59474595</v>
      </c>
      <c r="M706" s="221">
        <f t="shared" si="222"/>
        <v>6346963.7221172964</v>
      </c>
      <c r="N706" s="221">
        <f t="shared" si="222"/>
        <v>121585152.66596977</v>
      </c>
      <c r="P706" s="218">
        <f t="shared" si="209"/>
        <v>2020</v>
      </c>
      <c r="Q706" s="222"/>
      <c r="R706" s="221">
        <f t="shared" ref="R706:Y706" si="223">SUM(R162:R173)</f>
        <v>58471042.719272807</v>
      </c>
      <c r="S706" s="221">
        <f t="shared" si="223"/>
        <v>47119132.386315413</v>
      </c>
      <c r="T706" s="221">
        <f t="shared" si="223"/>
        <v>3406860.7961778967</v>
      </c>
      <c r="U706" s="221">
        <f t="shared" si="223"/>
        <v>519253.58274703077</v>
      </c>
      <c r="V706" s="221">
        <f t="shared" si="223"/>
        <v>22942.010879876809</v>
      </c>
      <c r="W706" s="221">
        <f t="shared" si="223"/>
        <v>91232.930580528846</v>
      </c>
      <c r="X706" s="221">
        <f t="shared" si="223"/>
        <v>6156347.1687724032</v>
      </c>
      <c r="Y706" s="221">
        <f t="shared" si="223"/>
        <v>115786811.59474595</v>
      </c>
      <c r="Z706" s="221"/>
      <c r="AA706" s="221">
        <f>SUM(AA162:AA173)</f>
        <v>0</v>
      </c>
      <c r="AB706" s="250"/>
      <c r="AC706" s="251">
        <f t="shared" si="199"/>
        <v>1.2284541214545364E-2</v>
      </c>
      <c r="AD706" s="251">
        <f>+S706/S705-1</f>
        <v>8.5674635374504149E-3</v>
      </c>
      <c r="AE706" s="251">
        <f t="shared" si="196"/>
        <v>1.1417615812462811E-2</v>
      </c>
      <c r="AF706" s="251">
        <f t="shared" si="196"/>
        <v>2.0056341844019387E-2</v>
      </c>
      <c r="AG706" s="251">
        <f t="shared" si="196"/>
        <v>2.6850854421889281E-4</v>
      </c>
      <c r="AH706" s="251">
        <f t="shared" si="196"/>
        <v>9.0019157976906072E-5</v>
      </c>
      <c r="AI706" s="251">
        <f t="shared" si="196"/>
        <v>1.1910216305400567E-2</v>
      </c>
      <c r="AJ706" s="251">
        <f t="shared" si="196"/>
        <v>1.0745666941361476E-2</v>
      </c>
    </row>
    <row r="707" spans="1:36" x14ac:dyDescent="0.25">
      <c r="A707" s="218">
        <f t="shared" si="213"/>
        <v>2021</v>
      </c>
      <c r="B707" s="222"/>
      <c r="C707" s="221">
        <f>SUM(C174:C185)</f>
        <v>66919555.708359651</v>
      </c>
      <c r="D707" s="221">
        <f t="shared" ref="D707:N707" si="224">SUM(D174:D185)</f>
        <v>51316733.285349347</v>
      </c>
      <c r="E707" s="221">
        <f t="shared" si="224"/>
        <v>3437581.9987423732</v>
      </c>
      <c r="F707" s="221">
        <f t="shared" si="224"/>
        <v>529386.77561334008</v>
      </c>
      <c r="G707" s="221">
        <f t="shared" si="224"/>
        <v>22885.22078504278</v>
      </c>
      <c r="H707" s="221">
        <f t="shared" si="224"/>
        <v>91228.824594350983</v>
      </c>
      <c r="I707" s="221">
        <f t="shared" si="224"/>
        <v>5651366.7261845358</v>
      </c>
      <c r="J707" s="221">
        <f t="shared" si="224"/>
        <v>127968738.53962862</v>
      </c>
      <c r="K707" s="221">
        <f t="shared" si="224"/>
        <v>118236288.99370903</v>
      </c>
      <c r="L707" s="221">
        <f t="shared" si="224"/>
        <v>116282897.53604577</v>
      </c>
      <c r="M707" s="221">
        <f t="shared" si="224"/>
        <v>11685841.003582856</v>
      </c>
      <c r="N707" s="221">
        <f t="shared" si="224"/>
        <v>122104983.73230627</v>
      </c>
      <c r="P707" s="218">
        <f t="shared" si="209"/>
        <v>2021</v>
      </c>
      <c r="Q707" s="222"/>
      <c r="R707" s="221">
        <f t="shared" ref="R707:Y707" si="225">SUM(R174:R185)</f>
        <v>60293681.262068436</v>
      </c>
      <c r="S707" s="221">
        <f t="shared" si="225"/>
        <v>46256766.728057697</v>
      </c>
      <c r="T707" s="221">
        <f t="shared" si="225"/>
        <v>3437581.9987423732</v>
      </c>
      <c r="U707" s="221">
        <f t="shared" si="225"/>
        <v>529386.77561334008</v>
      </c>
      <c r="V707" s="221">
        <f t="shared" si="225"/>
        <v>22885.22078504278</v>
      </c>
      <c r="W707" s="221">
        <f t="shared" si="225"/>
        <v>91228.824594350983</v>
      </c>
      <c r="X707" s="221">
        <f t="shared" si="225"/>
        <v>5651366.7261845358</v>
      </c>
      <c r="Y707" s="221">
        <f t="shared" si="225"/>
        <v>116282897.53604577</v>
      </c>
      <c r="Z707" s="221"/>
      <c r="AA707" s="221">
        <f>SUM(AA174:AA185)</f>
        <v>0</v>
      </c>
      <c r="AB707" s="250"/>
      <c r="AC707" s="251">
        <f t="shared" si="199"/>
        <v>3.1171644253829234E-2</v>
      </c>
      <c r="AD707" s="251">
        <f t="shared" si="196"/>
        <v>-1.8301815304820224E-2</v>
      </c>
      <c r="AE707" s="251">
        <f t="shared" si="196"/>
        <v>9.0174516666317039E-3</v>
      </c>
      <c r="AF707" s="251">
        <f t="shared" si="196"/>
        <v>1.9514921423750664E-2</v>
      </c>
      <c r="AG707" s="251">
        <f t="shared" si="196"/>
        <v>-2.4753756386647341E-3</v>
      </c>
      <c r="AH707" s="251">
        <f t="shared" si="196"/>
        <v>-4.5005527628427799E-5</v>
      </c>
      <c r="AI707" s="251">
        <f t="shared" si="196"/>
        <v>-8.2025985335807849E-2</v>
      </c>
      <c r="AJ707" s="251">
        <f t="shared" si="196"/>
        <v>4.2844770873917692E-3</v>
      </c>
    </row>
    <row r="708" spans="1:36" x14ac:dyDescent="0.25">
      <c r="A708" s="218">
        <f t="shared" si="213"/>
        <v>2022</v>
      </c>
      <c r="B708" s="222"/>
      <c r="C708" s="221">
        <f>SUM(C186:C197)</f>
        <v>68129065.514012724</v>
      </c>
      <c r="D708" s="221">
        <f t="shared" ref="D708:N708" si="226">SUM(D186:D197)</f>
        <v>52020754.650674447</v>
      </c>
      <c r="E708" s="221">
        <f t="shared" si="226"/>
        <v>3461264.9280993012</v>
      </c>
      <c r="F708" s="221">
        <f t="shared" si="226"/>
        <v>539444.17166745046</v>
      </c>
      <c r="G708" s="221">
        <f t="shared" si="226"/>
        <v>22860.064719020153</v>
      </c>
      <c r="H708" s="221">
        <f t="shared" si="226"/>
        <v>91230.877587439914</v>
      </c>
      <c r="I708" s="221">
        <f t="shared" si="226"/>
        <v>5202120.9871581048</v>
      </c>
      <c r="J708" s="221">
        <f t="shared" si="226"/>
        <v>129466741.19391847</v>
      </c>
      <c r="K708" s="221">
        <f t="shared" si="226"/>
        <v>120149820.16468716</v>
      </c>
      <c r="L708" s="221">
        <f t="shared" si="226"/>
        <v>116868469.68133062</v>
      </c>
      <c r="M708" s="221">
        <f t="shared" si="226"/>
        <v>12598271.512587866</v>
      </c>
      <c r="N708" s="221">
        <f t="shared" si="226"/>
        <v>122716806.53385718</v>
      </c>
      <c r="P708" s="218">
        <f t="shared" si="209"/>
        <v>2022</v>
      </c>
      <c r="Q708" s="222"/>
      <c r="R708" s="221">
        <f t="shared" ref="R708:Y708" si="227">SUM(R186:R197)</f>
        <v>60972960.007740371</v>
      </c>
      <c r="S708" s="221">
        <f t="shared" si="227"/>
        <v>46578588.644358926</v>
      </c>
      <c r="T708" s="221">
        <f t="shared" si="227"/>
        <v>3461264.9280993012</v>
      </c>
      <c r="U708" s="221">
        <f t="shared" si="227"/>
        <v>539444.17166745046</v>
      </c>
      <c r="V708" s="221">
        <f t="shared" si="227"/>
        <v>22860.064719020153</v>
      </c>
      <c r="W708" s="221">
        <f t="shared" si="227"/>
        <v>91230.877587439914</v>
      </c>
      <c r="X708" s="221">
        <f t="shared" si="227"/>
        <v>5202120.9871581048</v>
      </c>
      <c r="Y708" s="221">
        <f t="shared" si="227"/>
        <v>116868469.68133062</v>
      </c>
      <c r="Z708" s="221"/>
      <c r="AA708" s="221">
        <f>SUM(AA186:AA197)</f>
        <v>0</v>
      </c>
      <c r="AB708" s="250"/>
      <c r="AC708" s="251">
        <f t="shared" si="199"/>
        <v>1.1266168053654324E-2</v>
      </c>
      <c r="AD708" s="251">
        <f t="shared" si="196"/>
        <v>6.9572937986177585E-3</v>
      </c>
      <c r="AE708" s="251">
        <f t="shared" si="196"/>
        <v>6.8894151079428312E-3</v>
      </c>
      <c r="AF708" s="251">
        <f t="shared" si="196"/>
        <v>1.8998200403585797E-2</v>
      </c>
      <c r="AG708" s="251">
        <f t="shared" si="196"/>
        <v>-1.0992275870490564E-3</v>
      </c>
      <c r="AH708" s="251">
        <f t="shared" si="196"/>
        <v>2.2503776608617798E-5</v>
      </c>
      <c r="AI708" s="251">
        <f t="shared" si="196"/>
        <v>-7.9493290878635769E-2</v>
      </c>
      <c r="AJ708" s="251">
        <f t="shared" si="196"/>
        <v>5.0357546783983409E-3</v>
      </c>
    </row>
    <row r="709" spans="1:36" x14ac:dyDescent="0.25">
      <c r="A709" s="218">
        <f t="shared" si="213"/>
        <v>2023</v>
      </c>
      <c r="B709" s="222"/>
      <c r="C709" s="221">
        <f>SUM(C198:C209)</f>
        <v>69308004.927930236</v>
      </c>
      <c r="D709" s="221">
        <f t="shared" ref="D709:N709" si="228">SUM(D198:D209)</f>
        <v>52663975.515873201</v>
      </c>
      <c r="E709" s="221">
        <f t="shared" si="228"/>
        <v>3478981.7747572321</v>
      </c>
      <c r="F709" s="221">
        <f t="shared" si="228"/>
        <v>549426.33787347807</v>
      </c>
      <c r="G709" s="221">
        <f t="shared" si="228"/>
        <v>22819.279920909983</v>
      </c>
      <c r="H709" s="221">
        <f t="shared" si="228"/>
        <v>91229.851090895434</v>
      </c>
      <c r="I709" s="221">
        <f t="shared" si="228"/>
        <v>5277805.7282110592</v>
      </c>
      <c r="J709" s="221">
        <f t="shared" si="228"/>
        <v>131392243.41565703</v>
      </c>
      <c r="K709" s="221">
        <f t="shared" si="228"/>
        <v>121971980.44380343</v>
      </c>
      <c r="L709" s="221">
        <f t="shared" si="228"/>
        <v>118156329.78040959</v>
      </c>
      <c r="M709" s="221">
        <f t="shared" si="228"/>
        <v>13235913.635247426</v>
      </c>
      <c r="N709" s="221">
        <f t="shared" si="228"/>
        <v>124073169.38985965</v>
      </c>
      <c r="P709" s="218">
        <f t="shared" si="209"/>
        <v>2023</v>
      </c>
      <c r="Q709" s="222"/>
      <c r="R709" s="221">
        <f t="shared" ref="R709:Y709" si="229">SUM(R198:R209)</f>
        <v>61775416.501823284</v>
      </c>
      <c r="S709" s="221">
        <f t="shared" si="229"/>
        <v>46960650.306732729</v>
      </c>
      <c r="T709" s="221">
        <f t="shared" si="229"/>
        <v>3478981.7747572321</v>
      </c>
      <c r="U709" s="221">
        <f t="shared" si="229"/>
        <v>549426.33787347807</v>
      </c>
      <c r="V709" s="221">
        <f t="shared" si="229"/>
        <v>22819.279920909983</v>
      </c>
      <c r="W709" s="221">
        <f t="shared" si="229"/>
        <v>91229.851090895434</v>
      </c>
      <c r="X709" s="221">
        <f t="shared" si="229"/>
        <v>5277805.7282110592</v>
      </c>
      <c r="Y709" s="221">
        <f t="shared" si="229"/>
        <v>118156329.78040959</v>
      </c>
      <c r="Z709" s="221"/>
      <c r="AA709" s="221">
        <f>SUM(AA198:AA209)</f>
        <v>0</v>
      </c>
      <c r="AB709" s="250"/>
      <c r="AC709" s="251">
        <f t="shared" si="199"/>
        <v>1.3160858419552612E-2</v>
      </c>
      <c r="AD709" s="251">
        <f t="shared" si="196"/>
        <v>8.2025169395096853E-3</v>
      </c>
      <c r="AE709" s="251">
        <f t="shared" si="196"/>
        <v>5.1186046217097658E-3</v>
      </c>
      <c r="AF709" s="251">
        <f t="shared" si="196"/>
        <v>1.8504539914060425E-2</v>
      </c>
      <c r="AG709" s="251">
        <f t="shared" si="196"/>
        <v>-1.7841068523413162E-3</v>
      </c>
      <c r="AH709" s="251">
        <f t="shared" si="196"/>
        <v>-1.1251635100184565E-5</v>
      </c>
      <c r="AI709" s="251">
        <f t="shared" si="196"/>
        <v>1.4548823689373824E-2</v>
      </c>
      <c r="AJ709" s="251">
        <f t="shared" si="196"/>
        <v>1.1019739563550512E-2</v>
      </c>
    </row>
    <row r="710" spans="1:36" x14ac:dyDescent="0.25">
      <c r="A710" s="218">
        <f t="shared" si="213"/>
        <v>2024</v>
      </c>
      <c r="B710" s="222"/>
      <c r="C710" s="221">
        <f>SUM(C210:C221)</f>
        <v>70449138.866593987</v>
      </c>
      <c r="D710" s="221">
        <f t="shared" ref="D710:N710" si="230">SUM(D210:D221)</f>
        <v>53268467.513942257</v>
      </c>
      <c r="E710" s="221">
        <f t="shared" si="230"/>
        <v>3491641.1874753935</v>
      </c>
      <c r="F710" s="221">
        <f t="shared" si="230"/>
        <v>559333.83695461811</v>
      </c>
      <c r="G710" s="221">
        <f t="shared" si="230"/>
        <v>22786.482632545903</v>
      </c>
      <c r="H710" s="221">
        <f t="shared" si="230"/>
        <v>91230.36433916766</v>
      </c>
      <c r="I710" s="221">
        <f t="shared" si="230"/>
        <v>5354444.9461577227</v>
      </c>
      <c r="J710" s="221">
        <f t="shared" si="230"/>
        <v>133237043.19809571</v>
      </c>
      <c r="K710" s="221">
        <f t="shared" si="230"/>
        <v>123717606.38053626</v>
      </c>
      <c r="L710" s="221">
        <f t="shared" si="230"/>
        <v>119763466.41567771</v>
      </c>
      <c r="M710" s="221">
        <f t="shared" si="230"/>
        <v>13473576.782417981</v>
      </c>
      <c r="N710" s="221">
        <f t="shared" si="230"/>
        <v>125764337.53119273</v>
      </c>
      <c r="P710" s="218">
        <f t="shared" si="209"/>
        <v>2024</v>
      </c>
      <c r="Q710" s="222"/>
      <c r="R710" s="221">
        <f t="shared" ref="R710:Y710" si="231">SUM(R210:R221)</f>
        <v>62762938.171795264</v>
      </c>
      <c r="S710" s="221">
        <f t="shared" si="231"/>
        <v>47481091.426323004</v>
      </c>
      <c r="T710" s="221">
        <f t="shared" si="231"/>
        <v>3491641.1874753935</v>
      </c>
      <c r="U710" s="221">
        <f t="shared" si="231"/>
        <v>559333.83695461811</v>
      </c>
      <c r="V710" s="221">
        <f t="shared" si="231"/>
        <v>22786.482632545903</v>
      </c>
      <c r="W710" s="221">
        <f t="shared" si="231"/>
        <v>91230.36433916766</v>
      </c>
      <c r="X710" s="221">
        <f t="shared" si="231"/>
        <v>5354444.9461577227</v>
      </c>
      <c r="Y710" s="221">
        <f t="shared" si="231"/>
        <v>119763466.41567771</v>
      </c>
      <c r="Z710" s="221"/>
      <c r="AA710" s="221">
        <f>SUM(AA210:AA221)</f>
        <v>0</v>
      </c>
      <c r="AB710" s="250"/>
      <c r="AC710" s="251">
        <f t="shared" si="199"/>
        <v>1.5985674009058926E-2</v>
      </c>
      <c r="AD710" s="251">
        <f t="shared" si="199"/>
        <v>1.1082493879256639E-2</v>
      </c>
      <c r="AE710" s="251">
        <f t="shared" si="199"/>
        <v>3.6388269723099942E-3</v>
      </c>
      <c r="AF710" s="251">
        <f t="shared" si="199"/>
        <v>1.8032442928539671E-2</v>
      </c>
      <c r="AG710" s="251">
        <f t="shared" si="199"/>
        <v>-1.4372621957289278E-3</v>
      </c>
      <c r="AH710" s="251">
        <f t="shared" si="199"/>
        <v>5.6258808502906987E-6</v>
      </c>
      <c r="AI710" s="251">
        <f t="shared" si="199"/>
        <v>1.4521038077815129E-2</v>
      </c>
      <c r="AJ710" s="251">
        <f t="shared" si="199"/>
        <v>1.3601781963394899E-2</v>
      </c>
    </row>
    <row r="711" spans="1:36" x14ac:dyDescent="0.25">
      <c r="A711" s="218">
        <f t="shared" si="213"/>
        <v>2025</v>
      </c>
      <c r="B711" s="222"/>
      <c r="C711" s="221">
        <f>SUM(C222:C233)</f>
        <v>71613416.594385564</v>
      </c>
      <c r="D711" s="221">
        <f t="shared" ref="D711:N711" si="232">SUM(D222:D233)</f>
        <v>53890274.452578403</v>
      </c>
      <c r="E711" s="221">
        <f t="shared" si="232"/>
        <v>3501454.1544182468</v>
      </c>
      <c r="F711" s="221">
        <f t="shared" si="232"/>
        <v>569167.22742486664</v>
      </c>
      <c r="G711" s="221">
        <f t="shared" si="232"/>
        <v>22749.871398753974</v>
      </c>
      <c r="H711" s="221">
        <f t="shared" si="232"/>
        <v>91230.107715031569</v>
      </c>
      <c r="I711" s="221">
        <f t="shared" si="232"/>
        <v>5432142.889346038</v>
      </c>
      <c r="J711" s="221">
        <f t="shared" si="232"/>
        <v>135120435.2972669</v>
      </c>
      <c r="K711" s="221">
        <f t="shared" si="232"/>
        <v>125503691.04696396</v>
      </c>
      <c r="L711" s="221">
        <f t="shared" si="232"/>
        <v>120967488.6660596</v>
      </c>
      <c r="M711" s="221">
        <f t="shared" si="232"/>
        <v>14152946.631207321</v>
      </c>
      <c r="N711" s="221">
        <f t="shared" si="232"/>
        <v>127030501.31024897</v>
      </c>
      <c r="P711" s="218">
        <f t="shared" si="209"/>
        <v>2025</v>
      </c>
      <c r="Q711" s="222"/>
      <c r="R711" s="221">
        <f t="shared" ref="R711:Y711" si="233">SUM(R222:R233)</f>
        <v>63527203.259049512</v>
      </c>
      <c r="S711" s="221">
        <f t="shared" si="233"/>
        <v>47823541.156707108</v>
      </c>
      <c r="T711" s="221">
        <f t="shared" si="233"/>
        <v>3501454.1544182468</v>
      </c>
      <c r="U711" s="221">
        <f t="shared" si="233"/>
        <v>569167.22742486664</v>
      </c>
      <c r="V711" s="221">
        <f t="shared" si="233"/>
        <v>22749.871398753974</v>
      </c>
      <c r="W711" s="221">
        <f t="shared" si="233"/>
        <v>91230.107715031569</v>
      </c>
      <c r="X711" s="221">
        <f t="shared" si="233"/>
        <v>5432142.889346038</v>
      </c>
      <c r="Y711" s="221">
        <f t="shared" si="233"/>
        <v>120967488.6660596</v>
      </c>
      <c r="Z711" s="221"/>
      <c r="AA711" s="221">
        <f>SUM(AA222:AA233)</f>
        <v>0</v>
      </c>
      <c r="AB711" s="250"/>
      <c r="AC711" s="251">
        <f t="shared" si="199"/>
        <v>1.217701257328474E-2</v>
      </c>
      <c r="AD711" s="251">
        <f t="shared" si="199"/>
        <v>7.2123390616554151E-3</v>
      </c>
      <c r="AE711" s="251">
        <f t="shared" si="199"/>
        <v>2.8104167684963599E-3</v>
      </c>
      <c r="AF711" s="251">
        <f t="shared" si="199"/>
        <v>1.7580539242517457E-2</v>
      </c>
      <c r="AG711" s="251">
        <f t="shared" si="199"/>
        <v>-1.6067084324650205E-3</v>
      </c>
      <c r="AH711" s="251">
        <f t="shared" si="199"/>
        <v>-2.8129245996932895E-6</v>
      </c>
      <c r="AI711" s="251">
        <f t="shared" si="199"/>
        <v>1.4510923908942264E-2</v>
      </c>
      <c r="AJ711" s="251">
        <f t="shared" si="199"/>
        <v>1.0053335014560627E-2</v>
      </c>
    </row>
    <row r="712" spans="1:36" x14ac:dyDescent="0.25">
      <c r="A712" s="218">
        <f t="shared" si="213"/>
        <v>2026</v>
      </c>
      <c r="B712" s="222"/>
      <c r="C712" s="221">
        <f>SUM(C234:C245)</f>
        <v>72867069.280681267</v>
      </c>
      <c r="D712" s="221">
        <f t="shared" ref="D712:N712" si="234">SUM(D234:D245)</f>
        <v>54583540.74291344</v>
      </c>
      <c r="E712" s="221">
        <f t="shared" si="234"/>
        <v>3508615.2274644375</v>
      </c>
      <c r="F712" s="221">
        <f t="shared" si="234"/>
        <v>578927.06362050644</v>
      </c>
      <c r="G712" s="221">
        <f t="shared" si="234"/>
        <v>22715.342731866855</v>
      </c>
      <c r="H712" s="221">
        <f t="shared" si="234"/>
        <v>91230.236027099629</v>
      </c>
      <c r="I712" s="221">
        <f t="shared" si="234"/>
        <v>5511196.0450466257</v>
      </c>
      <c r="J712" s="221">
        <f t="shared" si="234"/>
        <v>137163293.93848523</v>
      </c>
      <c r="K712" s="221">
        <f t="shared" si="234"/>
        <v>127450610.02359471</v>
      </c>
      <c r="L712" s="221">
        <f t="shared" si="234"/>
        <v>122579364.20342743</v>
      </c>
      <c r="M712" s="221">
        <f t="shared" si="234"/>
        <v>14583929.735057788</v>
      </c>
      <c r="N712" s="221">
        <f t="shared" si="234"/>
        <v>128734490.42039941</v>
      </c>
      <c r="P712" s="218">
        <f t="shared" si="209"/>
        <v>2026</v>
      </c>
      <c r="Q712" s="222"/>
      <c r="R712" s="221">
        <f t="shared" ref="R712:Y712" si="235">SUM(R234:R245)</f>
        <v>64518852.783224493</v>
      </c>
      <c r="S712" s="221">
        <f t="shared" si="235"/>
        <v>48347827.505312406</v>
      </c>
      <c r="T712" s="221">
        <f t="shared" si="235"/>
        <v>3508615.2274644375</v>
      </c>
      <c r="U712" s="221">
        <f t="shared" si="235"/>
        <v>578927.06362050644</v>
      </c>
      <c r="V712" s="221">
        <f t="shared" si="235"/>
        <v>22715.342731866855</v>
      </c>
      <c r="W712" s="221">
        <f t="shared" si="235"/>
        <v>91230.236027099629</v>
      </c>
      <c r="X712" s="221">
        <f t="shared" si="235"/>
        <v>5511196.0450466257</v>
      </c>
      <c r="Y712" s="221">
        <f t="shared" si="235"/>
        <v>122579364.20342745</v>
      </c>
      <c r="Z712" s="221"/>
      <c r="AA712" s="221">
        <f>SUM(AA234:AA245)</f>
        <v>0</v>
      </c>
      <c r="AB712" s="250"/>
      <c r="AC712" s="251">
        <f t="shared" si="199"/>
        <v>1.5609840718648682E-2</v>
      </c>
      <c r="AD712" s="251">
        <f t="shared" si="199"/>
        <v>1.0962934486330234E-2</v>
      </c>
      <c r="AE712" s="251">
        <f t="shared" si="199"/>
        <v>2.0451711575759646E-3</v>
      </c>
      <c r="AF712" s="251">
        <f t="shared" si="199"/>
        <v>1.7147572322104843E-2</v>
      </c>
      <c r="AG712" s="251">
        <f t="shared" si="199"/>
        <v>-1.5177521789864201E-3</v>
      </c>
      <c r="AH712" s="251">
        <f t="shared" si="199"/>
        <v>1.4064662563484376E-6</v>
      </c>
      <c r="AI712" s="251">
        <f t="shared" si="199"/>
        <v>1.4552849089377373E-2</v>
      </c>
      <c r="AJ712" s="251">
        <f t="shared" si="199"/>
        <v>1.3324865673764341E-2</v>
      </c>
    </row>
    <row r="713" spans="1:36" x14ac:dyDescent="0.25">
      <c r="A713" s="218">
        <f t="shared" si="213"/>
        <v>2027</v>
      </c>
      <c r="B713" s="222"/>
      <c r="C713" s="221">
        <f>SUM(C246:C257)</f>
        <v>74173495.655607656</v>
      </c>
      <c r="D713" s="221">
        <f t="shared" ref="D713:N713" si="236">SUM(D246:D257)</f>
        <v>55317253.191412389</v>
      </c>
      <c r="E713" s="221">
        <f t="shared" si="236"/>
        <v>3514645.0916988906</v>
      </c>
      <c r="F713" s="221">
        <f t="shared" si="236"/>
        <v>588613.89573135495</v>
      </c>
      <c r="G713" s="221">
        <f t="shared" si="236"/>
        <v>22679.949594836282</v>
      </c>
      <c r="H713" s="221">
        <f t="shared" si="236"/>
        <v>91230.17187106557</v>
      </c>
      <c r="I713" s="221">
        <f t="shared" si="236"/>
        <v>5591405.1334150238</v>
      </c>
      <c r="J713" s="221">
        <f t="shared" si="236"/>
        <v>139299323.08933124</v>
      </c>
      <c r="K713" s="221">
        <f t="shared" si="236"/>
        <v>129490748.84702006</v>
      </c>
      <c r="L713" s="221">
        <f t="shared" si="236"/>
        <v>124679445.56417669</v>
      </c>
      <c r="M713" s="221">
        <f t="shared" si="236"/>
        <v>14619877.525154548</v>
      </c>
      <c r="N713" s="221">
        <f t="shared" si="236"/>
        <v>130954373.49837697</v>
      </c>
      <c r="P713" s="218">
        <f t="shared" si="209"/>
        <v>2027</v>
      </c>
      <c r="Q713" s="222"/>
      <c r="R713" s="221">
        <f t="shared" ref="R713:Y713" si="237">SUM(R246:R257)</f>
        <v>65788767.662854582</v>
      </c>
      <c r="S713" s="221">
        <f t="shared" si="237"/>
        <v>49082103.659010902</v>
      </c>
      <c r="T713" s="221">
        <f t="shared" si="237"/>
        <v>3514645.0916988906</v>
      </c>
      <c r="U713" s="221">
        <f t="shared" si="237"/>
        <v>588613.89573135495</v>
      </c>
      <c r="V713" s="221">
        <f t="shared" si="237"/>
        <v>22679.949594836282</v>
      </c>
      <c r="W713" s="221">
        <f t="shared" si="237"/>
        <v>91230.17187106557</v>
      </c>
      <c r="X713" s="221">
        <f t="shared" si="237"/>
        <v>5591405.1334150238</v>
      </c>
      <c r="Y713" s="221">
        <f t="shared" si="237"/>
        <v>124679445.56417669</v>
      </c>
      <c r="Z713" s="221"/>
      <c r="AA713" s="221">
        <f>SUM(AA246:AA257)</f>
        <v>0</v>
      </c>
      <c r="AB713" s="250"/>
      <c r="AC713" s="251">
        <f t="shared" si="199"/>
        <v>1.968284966096423E-2</v>
      </c>
      <c r="AD713" s="251">
        <f t="shared" si="199"/>
        <v>1.5187366042824113E-2</v>
      </c>
      <c r="AE713" s="251">
        <f t="shared" si="199"/>
        <v>1.7185880592585079E-3</v>
      </c>
      <c r="AF713" s="251">
        <f t="shared" si="199"/>
        <v>1.6732387755840517E-2</v>
      </c>
      <c r="AG713" s="251">
        <f t="shared" si="199"/>
        <v>-1.5581159152364688E-3</v>
      </c>
      <c r="AH713" s="251">
        <f t="shared" si="199"/>
        <v>-7.0323213940959306E-7</v>
      </c>
      <c r="AI713" s="251">
        <f t="shared" si="199"/>
        <v>1.4553844158835316E-2</v>
      </c>
      <c r="AJ713" s="251">
        <f t="shared" si="199"/>
        <v>1.7132421712222623E-2</v>
      </c>
    </row>
    <row r="714" spans="1:36" x14ac:dyDescent="0.25">
      <c r="A714" s="218">
        <f t="shared" si="213"/>
        <v>2028</v>
      </c>
      <c r="B714" s="222"/>
      <c r="C714" s="221">
        <f>SUM(C258:C269)</f>
        <v>75431905.304671213</v>
      </c>
      <c r="D714" s="221">
        <f t="shared" ref="D714:N714" si="238">SUM(D258:D269)</f>
        <v>56006503.137047179</v>
      </c>
      <c r="E714" s="221">
        <f t="shared" si="238"/>
        <v>3518913.5184978046</v>
      </c>
      <c r="F714" s="221">
        <f t="shared" si="238"/>
        <v>598228.26983178267</v>
      </c>
      <c r="G714" s="221">
        <f t="shared" si="238"/>
        <v>22645.1640156086</v>
      </c>
      <c r="H714" s="221">
        <f t="shared" si="238"/>
        <v>91230.203949082585</v>
      </c>
      <c r="I714" s="221">
        <f t="shared" si="238"/>
        <v>5672787.1278423229</v>
      </c>
      <c r="J714" s="221">
        <f t="shared" si="238"/>
        <v>141342212.72585499</v>
      </c>
      <c r="K714" s="221">
        <f t="shared" si="238"/>
        <v>131438408.44171837</v>
      </c>
      <c r="L714" s="221">
        <f t="shared" si="238"/>
        <v>127023985.52365351</v>
      </c>
      <c r="M714" s="221">
        <f t="shared" si="238"/>
        <v>14318227.20220151</v>
      </c>
      <c r="N714" s="221">
        <f t="shared" si="238"/>
        <v>133419419.03171343</v>
      </c>
      <c r="P714" s="218">
        <f t="shared" si="209"/>
        <v>2028</v>
      </c>
      <c r="Q714" s="222"/>
      <c r="R714" s="221">
        <f t="shared" ref="R714:Y714" si="239">SUM(R258:R269)</f>
        <v>67200515.699558482</v>
      </c>
      <c r="S714" s="221">
        <f t="shared" si="239"/>
        <v>49919665.539958417</v>
      </c>
      <c r="T714" s="221">
        <f t="shared" si="239"/>
        <v>3518913.5184978046</v>
      </c>
      <c r="U714" s="221">
        <f t="shared" si="239"/>
        <v>598228.26983178267</v>
      </c>
      <c r="V714" s="221">
        <f t="shared" si="239"/>
        <v>22645.1640156086</v>
      </c>
      <c r="W714" s="221">
        <f t="shared" si="239"/>
        <v>91230.203949082585</v>
      </c>
      <c r="X714" s="221">
        <f t="shared" si="239"/>
        <v>5672787.1278423229</v>
      </c>
      <c r="Y714" s="221">
        <f t="shared" si="239"/>
        <v>127023985.52365351</v>
      </c>
      <c r="Z714" s="221"/>
      <c r="AA714" s="221">
        <f>SUM(AA258:AA269)</f>
        <v>0</v>
      </c>
      <c r="AB714" s="250"/>
      <c r="AC714" s="251">
        <f t="shared" si="199"/>
        <v>2.1458800443544312E-2</v>
      </c>
      <c r="AD714" s="251">
        <f t="shared" si="199"/>
        <v>1.7064506581998318E-2</v>
      </c>
      <c r="AE714" s="251">
        <f t="shared" si="199"/>
        <v>1.2144687977160284E-3</v>
      </c>
      <c r="AF714" s="251">
        <f t="shared" si="199"/>
        <v>1.6333923086341295E-2</v>
      </c>
      <c r="AG714" s="251">
        <f t="shared" si="199"/>
        <v>-1.5337591065723855E-3</v>
      </c>
      <c r="AH714" s="251">
        <f t="shared" si="199"/>
        <v>3.5161631672941951E-7</v>
      </c>
      <c r="AI714" s="251">
        <f t="shared" si="199"/>
        <v>1.4554837734963799E-2</v>
      </c>
      <c r="AJ714" s="251">
        <f t="shared" si="199"/>
        <v>1.8804542712455463E-2</v>
      </c>
    </row>
    <row r="715" spans="1:36" x14ac:dyDescent="0.25">
      <c r="A715" s="218">
        <f t="shared" si="213"/>
        <v>2029</v>
      </c>
      <c r="B715" s="222"/>
      <c r="C715" s="221">
        <f>SUM(C270:C281)</f>
        <v>76722037.933279529</v>
      </c>
      <c r="D715" s="221">
        <f t="shared" ref="D715:N715" si="240">SUM(D270:D281)</f>
        <v>56720771.888619684</v>
      </c>
      <c r="E715" s="221">
        <f t="shared" si="240"/>
        <v>3520887.9117145175</v>
      </c>
      <c r="F715" s="221">
        <f t="shared" si="240"/>
        <v>607770.72791149316</v>
      </c>
      <c r="G715" s="221">
        <f t="shared" si="240"/>
        <v>22610.249845159429</v>
      </c>
      <c r="H715" s="221">
        <f t="shared" si="240"/>
        <v>91230.187910074092</v>
      </c>
      <c r="I715" s="221">
        <f t="shared" si="240"/>
        <v>5755359.2502545379</v>
      </c>
      <c r="J715" s="221">
        <f t="shared" si="240"/>
        <v>143440668.149535</v>
      </c>
      <c r="K715" s="221">
        <f t="shared" si="240"/>
        <v>133442809.82189922</v>
      </c>
      <c r="L715" s="221">
        <f t="shared" si="240"/>
        <v>128996474.304161</v>
      </c>
      <c r="M715" s="221">
        <f t="shared" si="240"/>
        <v>14444193.845374009</v>
      </c>
      <c r="N715" s="221">
        <f t="shared" si="240"/>
        <v>135491646.6548143</v>
      </c>
      <c r="P715" s="218">
        <f t="shared" si="209"/>
        <v>2029</v>
      </c>
      <c r="Q715" s="222"/>
      <c r="R715" s="221">
        <f t="shared" ref="R715:Y715" si="241">SUM(R270:R281)</f>
        <v>68405995.7846625</v>
      </c>
      <c r="S715" s="221">
        <f t="shared" si="241"/>
        <v>50592620.19186271</v>
      </c>
      <c r="T715" s="221">
        <f t="shared" si="241"/>
        <v>3520887.9117145175</v>
      </c>
      <c r="U715" s="221">
        <f t="shared" si="241"/>
        <v>607770.72791149316</v>
      </c>
      <c r="V715" s="221">
        <f t="shared" si="241"/>
        <v>22610.249845159429</v>
      </c>
      <c r="W715" s="221">
        <f t="shared" si="241"/>
        <v>91230.187910074092</v>
      </c>
      <c r="X715" s="221">
        <f t="shared" si="241"/>
        <v>5755359.2502545379</v>
      </c>
      <c r="Y715" s="221">
        <f t="shared" si="241"/>
        <v>128996474.304161</v>
      </c>
      <c r="Z715" s="221"/>
      <c r="AA715" s="221">
        <f>SUM(AA270:AA281)</f>
        <v>0</v>
      </c>
      <c r="AB715" s="250"/>
      <c r="AC715" s="251">
        <f t="shared" si="199"/>
        <v>1.7938554080351166E-2</v>
      </c>
      <c r="AD715" s="251">
        <f t="shared" si="199"/>
        <v>1.3480752417414088E-2</v>
      </c>
      <c r="AE715" s="251">
        <f t="shared" si="199"/>
        <v>5.6108034662805117E-4</v>
      </c>
      <c r="AF715" s="251">
        <f t="shared" si="199"/>
        <v>1.5951198833170643E-2</v>
      </c>
      <c r="AG715" s="251">
        <f t="shared" si="199"/>
        <v>-1.5417936661931142E-3</v>
      </c>
      <c r="AH715" s="251">
        <f t="shared" si="199"/>
        <v>-1.7580809641426498E-7</v>
      </c>
      <c r="AI715" s="251">
        <f t="shared" si="199"/>
        <v>1.4555829533413389E-2</v>
      </c>
      <c r="AJ715" s="251">
        <f t="shared" si="199"/>
        <v>1.5528474975619266E-2</v>
      </c>
    </row>
    <row r="716" spans="1:36" x14ac:dyDescent="0.25">
      <c r="A716" s="218">
        <f t="shared" si="213"/>
        <v>2030</v>
      </c>
      <c r="B716" s="222"/>
      <c r="C716" s="221">
        <f>SUM(C282:C293)</f>
        <v>78017369.071694583</v>
      </c>
      <c r="D716" s="221">
        <f t="shared" ref="D716:N716" si="242">SUM(D282:D293)</f>
        <v>57439223.660246223</v>
      </c>
      <c r="E716" s="221">
        <f t="shared" si="242"/>
        <v>3522483.7314084549</v>
      </c>
      <c r="F716" s="221">
        <f t="shared" si="242"/>
        <v>617241.8079060798</v>
      </c>
      <c r="G716" s="221">
        <f t="shared" si="242"/>
        <v>22575.574349250543</v>
      </c>
      <c r="H716" s="221">
        <f t="shared" si="242"/>
        <v>91230.195929578345</v>
      </c>
      <c r="I716" s="221">
        <f t="shared" si="242"/>
        <v>5839138.9763371535</v>
      </c>
      <c r="J716" s="221">
        <f t="shared" si="242"/>
        <v>145549263.01787135</v>
      </c>
      <c r="K716" s="221">
        <f t="shared" si="242"/>
        <v>135456592.73194087</v>
      </c>
      <c r="L716" s="221">
        <f t="shared" si="242"/>
        <v>131273678.18192221</v>
      </c>
      <c r="M716" s="221">
        <f t="shared" si="242"/>
        <v>14275584.835949145</v>
      </c>
      <c r="N716" s="221">
        <f t="shared" si="242"/>
        <v>137887217.64478165</v>
      </c>
      <c r="P716" s="218">
        <f t="shared" si="209"/>
        <v>2030</v>
      </c>
      <c r="Q716" s="222"/>
      <c r="R716" s="221">
        <f t="shared" ref="R716:Y716" si="243">SUM(R282:R293)</f>
        <v>69783138.612668842</v>
      </c>
      <c r="S716" s="221">
        <f t="shared" si="243"/>
        <v>51397869.283322848</v>
      </c>
      <c r="T716" s="221">
        <f t="shared" si="243"/>
        <v>3522483.7314084549</v>
      </c>
      <c r="U716" s="221">
        <f t="shared" si="243"/>
        <v>617241.8079060798</v>
      </c>
      <c r="V716" s="221">
        <f t="shared" si="243"/>
        <v>22575.574349250543</v>
      </c>
      <c r="W716" s="221">
        <f t="shared" si="243"/>
        <v>91230.195929578345</v>
      </c>
      <c r="X716" s="221">
        <f t="shared" si="243"/>
        <v>5839138.9763371535</v>
      </c>
      <c r="Y716" s="221">
        <f t="shared" si="243"/>
        <v>131273678.18192223</v>
      </c>
      <c r="Z716" s="221"/>
      <c r="AA716" s="221">
        <f>SUM(AA282:AA293)</f>
        <v>0</v>
      </c>
      <c r="AB716" s="250"/>
      <c r="AC716" s="251">
        <f t="shared" si="199"/>
        <v>2.013190236045248E-2</v>
      </c>
      <c r="AD716" s="251">
        <f t="shared" si="199"/>
        <v>1.5916334999183324E-2</v>
      </c>
      <c r="AE716" s="251">
        <f t="shared" si="199"/>
        <v>4.5324353798026351E-4</v>
      </c>
      <c r="AF716" s="251">
        <f t="shared" si="199"/>
        <v>1.5583310547272466E-2</v>
      </c>
      <c r="AG716" s="251">
        <f t="shared" si="199"/>
        <v>-1.5336184317445989E-3</v>
      </c>
      <c r="AH716" s="251">
        <f t="shared" si="199"/>
        <v>8.7904063805765986E-8</v>
      </c>
      <c r="AI716" s="251">
        <f t="shared" si="199"/>
        <v>1.4556819555427536E-2</v>
      </c>
      <c r="AJ716" s="251">
        <f t="shared" si="199"/>
        <v>1.7653225718338605E-2</v>
      </c>
    </row>
    <row r="717" spans="1:36" x14ac:dyDescent="0.25">
      <c r="A717" s="218">
        <f t="shared" si="213"/>
        <v>2031</v>
      </c>
      <c r="B717" s="222"/>
      <c r="C717" s="221">
        <f>SUM(C294:C305)</f>
        <v>79414014.542751729</v>
      </c>
      <c r="D717" s="221">
        <f t="shared" ref="D717:N717" si="244">SUM(D294:D305)</f>
        <v>58222691.783670068</v>
      </c>
      <c r="E717" s="221">
        <f t="shared" si="244"/>
        <v>3524717.0569848283</v>
      </c>
      <c r="F717" s="221">
        <f t="shared" si="244"/>
        <v>626642.04372735007</v>
      </c>
      <c r="G717" s="221">
        <f t="shared" si="244"/>
        <v>22540.953425459738</v>
      </c>
      <c r="H717" s="221">
        <f t="shared" si="244"/>
        <v>91230.191919826219</v>
      </c>
      <c r="I717" s="221">
        <f t="shared" si="244"/>
        <v>5924144.0392853394</v>
      </c>
      <c r="J717" s="221">
        <f t="shared" si="244"/>
        <v>147825980.61176461</v>
      </c>
      <c r="K717" s="221">
        <f t="shared" si="244"/>
        <v>137636706.32642183</v>
      </c>
      <c r="L717" s="221">
        <f t="shared" si="244"/>
        <v>133306095.50310966</v>
      </c>
      <c r="M717" s="221">
        <f t="shared" si="244"/>
        <v>14519885.108654965</v>
      </c>
      <c r="N717" s="221">
        <f t="shared" si="244"/>
        <v>140009880.29299343</v>
      </c>
      <c r="P717" s="218">
        <f t="shared" si="209"/>
        <v>2031</v>
      </c>
      <c r="Q717" s="222"/>
      <c r="R717" s="221">
        <f t="shared" ref="R717:Y717" si="245">SUM(R294:R305)</f>
        <v>71024203.939952806</v>
      </c>
      <c r="S717" s="221">
        <f t="shared" si="245"/>
        <v>52092617.277814038</v>
      </c>
      <c r="T717" s="221">
        <f t="shared" si="245"/>
        <v>3524717.0569848283</v>
      </c>
      <c r="U717" s="221">
        <f t="shared" si="245"/>
        <v>626642.04372735007</v>
      </c>
      <c r="V717" s="221">
        <f t="shared" si="245"/>
        <v>22540.953425459738</v>
      </c>
      <c r="W717" s="221">
        <f t="shared" si="245"/>
        <v>91230.191919826219</v>
      </c>
      <c r="X717" s="221">
        <f t="shared" si="245"/>
        <v>5924144.0392853394</v>
      </c>
      <c r="Y717" s="221">
        <f t="shared" si="245"/>
        <v>133306095.50310966</v>
      </c>
      <c r="Z717" s="221"/>
      <c r="AA717" s="221">
        <f>SUM(AA294:AA305)</f>
        <v>0</v>
      </c>
      <c r="AB717" s="250"/>
      <c r="AC717" s="251">
        <f t="shared" si="199"/>
        <v>1.778460172409968E-2</v>
      </c>
      <c r="AD717" s="251">
        <f t="shared" si="199"/>
        <v>1.351705827845695E-2</v>
      </c>
      <c r="AE717" s="251">
        <f t="shared" si="199"/>
        <v>6.3402012519175877E-4</v>
      </c>
      <c r="AF717" s="251">
        <f t="shared" si="199"/>
        <v>1.5229421761237205E-2</v>
      </c>
      <c r="AG717" s="251">
        <f t="shared" si="199"/>
        <v>-1.5335567217563684E-3</v>
      </c>
      <c r="AH717" s="251">
        <f t="shared" si="199"/>
        <v>-4.3952028017102407E-8</v>
      </c>
      <c r="AI717" s="251">
        <f t="shared" si="199"/>
        <v>1.4557807802257239E-2</v>
      </c>
      <c r="AJ717" s="251">
        <f t="shared" si="199"/>
        <v>1.5482291266120107E-2</v>
      </c>
    </row>
    <row r="718" spans="1:36" x14ac:dyDescent="0.25">
      <c r="A718" s="218">
        <f t="shared" si="213"/>
        <v>2032</v>
      </c>
      <c r="B718" s="222"/>
      <c r="C718" s="221">
        <f>SUM(C306:C317)</f>
        <v>80873262.334488332</v>
      </c>
      <c r="D718" s="221">
        <f t="shared" ref="D718:N718" si="246">SUM(D306:D317)</f>
        <v>59072951.817508161</v>
      </c>
      <c r="E718" s="221">
        <f t="shared" si="246"/>
        <v>3526938.6686093453</v>
      </c>
      <c r="F718" s="221">
        <f t="shared" si="246"/>
        <v>635971.96529342211</v>
      </c>
      <c r="G718" s="221">
        <f t="shared" si="246"/>
        <v>22506.478489047975</v>
      </c>
      <c r="H718" s="221">
        <f t="shared" si="246"/>
        <v>91230.193924702282</v>
      </c>
      <c r="I718" s="221">
        <f t="shared" si="246"/>
        <v>6010392.4336097259</v>
      </c>
      <c r="J718" s="221">
        <f t="shared" si="246"/>
        <v>150233253.89192277</v>
      </c>
      <c r="K718" s="221">
        <f t="shared" si="246"/>
        <v>139946214.15199649</v>
      </c>
      <c r="L718" s="221">
        <f t="shared" si="246"/>
        <v>135617372.09697512</v>
      </c>
      <c r="M718" s="221">
        <f t="shared" si="246"/>
        <v>14615881.794947613</v>
      </c>
      <c r="N718" s="221">
        <f t="shared" si="246"/>
        <v>142437040.97067636</v>
      </c>
      <c r="P718" s="218">
        <f t="shared" si="209"/>
        <v>2032</v>
      </c>
      <c r="Q718" s="222"/>
      <c r="R718" s="221">
        <f t="shared" ref="R718:Y718" si="247">SUM(R306:R317)</f>
        <v>72411521.209373862</v>
      </c>
      <c r="S718" s="221">
        <f t="shared" si="247"/>
        <v>52918811.147675015</v>
      </c>
      <c r="T718" s="221">
        <f t="shared" si="247"/>
        <v>3526938.6686093453</v>
      </c>
      <c r="U718" s="221">
        <f t="shared" si="247"/>
        <v>635971.96529342211</v>
      </c>
      <c r="V718" s="221">
        <f t="shared" si="247"/>
        <v>22506.478489047975</v>
      </c>
      <c r="W718" s="221">
        <f t="shared" si="247"/>
        <v>91230.193924702282</v>
      </c>
      <c r="X718" s="221">
        <f t="shared" si="247"/>
        <v>6010392.4336097259</v>
      </c>
      <c r="Y718" s="221">
        <f t="shared" si="247"/>
        <v>135617372.09697512</v>
      </c>
      <c r="Z718" s="221"/>
      <c r="AA718" s="221">
        <f>SUM(AA306:AA317)</f>
        <v>0</v>
      </c>
      <c r="AB718" s="250"/>
      <c r="AC718" s="251">
        <f t="shared" ref="AC718:AJ749" si="248">+R718/R717-1</f>
        <v>1.9533021033139031E-2</v>
      </c>
      <c r="AD718" s="251">
        <f t="shared" si="248"/>
        <v>1.5860095211857272E-2</v>
      </c>
      <c r="AE718" s="251">
        <f t="shared" si="248"/>
        <v>6.302950247067951E-4</v>
      </c>
      <c r="AF718" s="251">
        <f t="shared" si="248"/>
        <v>1.4888757719760504E-2</v>
      </c>
      <c r="AG718" s="251">
        <f t="shared" si="248"/>
        <v>-1.5294355904583723E-3</v>
      </c>
      <c r="AH718" s="251">
        <f t="shared" si="248"/>
        <v>2.1976015007751926E-8</v>
      </c>
      <c r="AI718" s="251">
        <f t="shared" si="248"/>
        <v>1.4558794275162601E-2</v>
      </c>
      <c r="AJ718" s="251">
        <f t="shared" si="248"/>
        <v>1.7338116349012278E-2</v>
      </c>
    </row>
    <row r="719" spans="1:36" x14ac:dyDescent="0.25">
      <c r="A719" s="218">
        <f t="shared" si="213"/>
        <v>2033</v>
      </c>
      <c r="B719" s="222"/>
      <c r="C719" s="221">
        <f>SUM(C318:C329)</f>
        <v>82292166.075402051</v>
      </c>
      <c r="D719" s="221">
        <f t="shared" ref="D719:N719" si="249">SUM(D318:D329)</f>
        <v>59878556.211329415</v>
      </c>
      <c r="E719" s="221">
        <f t="shared" si="249"/>
        <v>3527024.6181703582</v>
      </c>
      <c r="F719" s="221">
        <f t="shared" si="249"/>
        <v>645232.09855859948</v>
      </c>
      <c r="G719" s="221">
        <f t="shared" si="249"/>
        <v>22472.103282402782</v>
      </c>
      <c r="H719" s="221">
        <f t="shared" si="249"/>
        <v>91230.192922264236</v>
      </c>
      <c r="I719" s="221">
        <f t="shared" si="249"/>
        <v>6097902.4189985655</v>
      </c>
      <c r="J719" s="221">
        <f t="shared" si="249"/>
        <v>152554583.71866366</v>
      </c>
      <c r="K719" s="221">
        <f t="shared" si="249"/>
        <v>142170722.28673145</v>
      </c>
      <c r="L719" s="221">
        <f t="shared" si="249"/>
        <v>137399891.9156456</v>
      </c>
      <c r="M719" s="221">
        <f t="shared" si="249"/>
        <v>15154691.803018061</v>
      </c>
      <c r="N719" s="221">
        <f t="shared" si="249"/>
        <v>144303532.0378333</v>
      </c>
      <c r="P719" s="218">
        <f t="shared" si="209"/>
        <v>2033</v>
      </c>
      <c r="Q719" s="222"/>
      <c r="R719" s="221">
        <f t="shared" ref="R719:Y719" si="250">SUM(R318:R329)</f>
        <v>73508486.403829321</v>
      </c>
      <c r="S719" s="221">
        <f t="shared" si="250"/>
        <v>53507544.07988409</v>
      </c>
      <c r="T719" s="221">
        <f t="shared" si="250"/>
        <v>3527024.6181703582</v>
      </c>
      <c r="U719" s="221">
        <f t="shared" si="250"/>
        <v>645232.09855859948</v>
      </c>
      <c r="V719" s="221">
        <f t="shared" si="250"/>
        <v>22472.103282402782</v>
      </c>
      <c r="W719" s="221">
        <f t="shared" si="250"/>
        <v>91230.192922264236</v>
      </c>
      <c r="X719" s="221">
        <f t="shared" si="250"/>
        <v>6097902.4189985655</v>
      </c>
      <c r="Y719" s="221">
        <f t="shared" si="250"/>
        <v>137399891.9156456</v>
      </c>
      <c r="Z719" s="221"/>
      <c r="AA719" s="221">
        <f>SUM(AA318:AA329)</f>
        <v>0</v>
      </c>
      <c r="AB719" s="250"/>
      <c r="AC719" s="251">
        <f t="shared" si="248"/>
        <v>1.5149042253699507E-2</v>
      </c>
      <c r="AD719" s="251">
        <f t="shared" si="248"/>
        <v>1.1125210854910472E-2</v>
      </c>
      <c r="AE719" s="251">
        <f t="shared" si="248"/>
        <v>2.4369451552486154E-5</v>
      </c>
      <c r="AF719" s="251">
        <f t="shared" si="248"/>
        <v>1.4560599791383799E-2</v>
      </c>
      <c r="AG719" s="251">
        <f t="shared" si="248"/>
        <v>-1.5273471885848267E-3</v>
      </c>
      <c r="AH719" s="251">
        <f t="shared" si="248"/>
        <v>-1.098800739285366E-8</v>
      </c>
      <c r="AI719" s="251">
        <f t="shared" si="248"/>
        <v>1.4559778975410831E-2</v>
      </c>
      <c r="AJ719" s="251">
        <f t="shared" si="248"/>
        <v>1.3143742509594381E-2</v>
      </c>
    </row>
    <row r="720" spans="1:36" x14ac:dyDescent="0.25">
      <c r="A720" s="218">
        <f t="shared" si="213"/>
        <v>2034</v>
      </c>
      <c r="B720" s="222"/>
      <c r="C720" s="221">
        <f>SUM(C330:C341)</f>
        <v>83639126.159895509</v>
      </c>
      <c r="D720" s="221">
        <f t="shared" ref="D720:N720" si="251">SUM(D330:D341)</f>
        <v>60615296.569366306</v>
      </c>
      <c r="E720" s="221">
        <f t="shared" si="251"/>
        <v>3526064.1265837401</v>
      </c>
      <c r="F720" s="221">
        <f t="shared" si="251"/>
        <v>654422.96554302028</v>
      </c>
      <c r="G720" s="221">
        <f t="shared" si="251"/>
        <v>22437.850344329156</v>
      </c>
      <c r="H720" s="221">
        <f t="shared" si="251"/>
        <v>91230.193423483288</v>
      </c>
      <c r="I720" s="221">
        <f t="shared" si="251"/>
        <v>6186692.5242371261</v>
      </c>
      <c r="J720" s="221">
        <f t="shared" si="251"/>
        <v>154735270.38939351</v>
      </c>
      <c r="K720" s="221">
        <f t="shared" si="251"/>
        <v>144254422.72926182</v>
      </c>
      <c r="L720" s="221">
        <f t="shared" si="251"/>
        <v>139346780.76624811</v>
      </c>
      <c r="M720" s="221">
        <f t="shared" si="251"/>
        <v>15388489.623145388</v>
      </c>
      <c r="N720" s="221">
        <f t="shared" si="251"/>
        <v>146345430.97315949</v>
      </c>
      <c r="P720" s="218">
        <f t="shared" si="209"/>
        <v>2034</v>
      </c>
      <c r="Q720" s="222"/>
      <c r="R720" s="221">
        <f t="shared" ref="R720:Y720" si="252">SUM(R330:R341)</f>
        <v>74705148.017169818</v>
      </c>
      <c r="S720" s="221">
        <f t="shared" si="252"/>
        <v>54160785.088946626</v>
      </c>
      <c r="T720" s="221">
        <f t="shared" si="252"/>
        <v>3526064.1265837401</v>
      </c>
      <c r="U720" s="221">
        <f t="shared" si="252"/>
        <v>654422.96554302028</v>
      </c>
      <c r="V720" s="221">
        <f t="shared" si="252"/>
        <v>22437.850344329156</v>
      </c>
      <c r="W720" s="221">
        <f t="shared" si="252"/>
        <v>91230.193423483288</v>
      </c>
      <c r="X720" s="221">
        <f t="shared" si="252"/>
        <v>6186692.5242371261</v>
      </c>
      <c r="Y720" s="221">
        <f t="shared" si="252"/>
        <v>139346780.76624814</v>
      </c>
      <c r="Z720" s="221"/>
      <c r="AA720" s="221">
        <f>SUM(AA330:AA341)</f>
        <v>0</v>
      </c>
      <c r="AB720" s="250"/>
      <c r="AC720" s="251">
        <f t="shared" si="248"/>
        <v>1.6279230764818964E-2</v>
      </c>
      <c r="AD720" s="251">
        <f t="shared" si="248"/>
        <v>1.2208390803496449E-2</v>
      </c>
      <c r="AE720" s="251">
        <f t="shared" si="248"/>
        <v>-2.7232347108374633E-4</v>
      </c>
      <c r="AF720" s="251">
        <f t="shared" si="248"/>
        <v>1.4244280476672699E-2</v>
      </c>
      <c r="AG720" s="251">
        <f t="shared" si="248"/>
        <v>-1.5242426417846344E-3</v>
      </c>
      <c r="AH720" s="251">
        <f t="shared" si="248"/>
        <v>5.49400414051604E-9</v>
      </c>
      <c r="AI720" s="251">
        <f t="shared" si="248"/>
        <v>1.4560761904278241E-2</v>
      </c>
      <c r="AJ720" s="251">
        <f t="shared" si="248"/>
        <v>1.416950787557969E-2</v>
      </c>
    </row>
    <row r="721" spans="1:36" x14ac:dyDescent="0.25">
      <c r="A721" s="218">
        <f t="shared" si="213"/>
        <v>2035</v>
      </c>
      <c r="B721" s="222"/>
      <c r="C721" s="221">
        <f>SUM(C342:C353)</f>
        <v>85022071.067343727</v>
      </c>
      <c r="D721" s="221">
        <f t="shared" ref="D721:N721" si="253">SUM(D342:D353)</f>
        <v>61376580.606961787</v>
      </c>
      <c r="E721" s="221">
        <f t="shared" si="253"/>
        <v>3525294.5206743367</v>
      </c>
      <c r="F721" s="221">
        <f t="shared" si="253"/>
        <v>663545.08436208416</v>
      </c>
      <c r="G721" s="221">
        <f t="shared" si="253"/>
        <v>22403.707838282935</v>
      </c>
      <c r="H721" s="221">
        <f t="shared" si="253"/>
        <v>91230.19317287374</v>
      </c>
      <c r="I721" s="221">
        <f t="shared" si="253"/>
        <v>6276781.5511851432</v>
      </c>
      <c r="J721" s="221">
        <f t="shared" si="253"/>
        <v>156977906.73153824</v>
      </c>
      <c r="K721" s="221">
        <f t="shared" si="253"/>
        <v>146398651.6743055</v>
      </c>
      <c r="L721" s="221">
        <f t="shared" si="253"/>
        <v>141325055.58864844</v>
      </c>
      <c r="M721" s="221">
        <f t="shared" si="253"/>
        <v>15652851.142889779</v>
      </c>
      <c r="N721" s="221">
        <f t="shared" si="253"/>
        <v>148424621.34140977</v>
      </c>
      <c r="P721" s="218">
        <f t="shared" si="209"/>
        <v>2035</v>
      </c>
      <c r="Q721" s="222"/>
      <c r="R721" s="221">
        <f t="shared" ref="R721:Y721" si="254">SUM(R342:R353)</f>
        <v>75919992.48832418</v>
      </c>
      <c r="S721" s="221">
        <f t="shared" si="254"/>
        <v>54825808.043091536</v>
      </c>
      <c r="T721" s="221">
        <f t="shared" si="254"/>
        <v>3525294.5206743367</v>
      </c>
      <c r="U721" s="221">
        <f t="shared" si="254"/>
        <v>663545.08436208416</v>
      </c>
      <c r="V721" s="221">
        <f t="shared" si="254"/>
        <v>22403.707838282935</v>
      </c>
      <c r="W721" s="221">
        <f t="shared" si="254"/>
        <v>91230.19317287374</v>
      </c>
      <c r="X721" s="221">
        <f t="shared" si="254"/>
        <v>6276781.5511851432</v>
      </c>
      <c r="Y721" s="221">
        <f t="shared" si="254"/>
        <v>141325055.58864844</v>
      </c>
      <c r="Z721" s="221"/>
      <c r="AA721" s="221">
        <f>SUM(AA342:AA353)</f>
        <v>0</v>
      </c>
      <c r="AB721" s="250"/>
      <c r="AC721" s="251">
        <f t="shared" si="248"/>
        <v>1.6261857494414667E-2</v>
      </c>
      <c r="AD721" s="251">
        <f t="shared" si="248"/>
        <v>1.2278680101345696E-2</v>
      </c>
      <c r="AE721" s="251">
        <f t="shared" si="248"/>
        <v>-2.1826202864583255E-4</v>
      </c>
      <c r="AF721" s="251">
        <f t="shared" si="248"/>
        <v>1.3939178939869068E-2</v>
      </c>
      <c r="AG721" s="251">
        <f t="shared" si="248"/>
        <v>-1.521647819299643E-3</v>
      </c>
      <c r="AH721" s="251">
        <f t="shared" si="248"/>
        <v>-2.7470022923026249E-9</v>
      </c>
      <c r="AI721" s="251">
        <f t="shared" si="248"/>
        <v>1.4561743063047361E-2</v>
      </c>
      <c r="AJ721" s="251">
        <f t="shared" si="248"/>
        <v>1.4196774489672714E-2</v>
      </c>
    </row>
    <row r="722" spans="1:36" x14ac:dyDescent="0.25">
      <c r="A722" s="218">
        <f t="shared" si="213"/>
        <v>2036</v>
      </c>
      <c r="B722" s="222"/>
      <c r="C722" s="221">
        <f>SUM(C354:C365)</f>
        <v>86428077.119614825</v>
      </c>
      <c r="D722" s="221">
        <f t="shared" ref="D722:N722" si="255">SUM(D354:D365)</f>
        <v>62151437.966365479</v>
      </c>
      <c r="E722" s="221">
        <f t="shared" si="255"/>
        <v>3524697.0709841084</v>
      </c>
      <c r="F722" s="221">
        <f t="shared" si="255"/>
        <v>672598.96925566124</v>
      </c>
      <c r="G722" s="221">
        <f t="shared" si="255"/>
        <v>22369.681106857617</v>
      </c>
      <c r="H722" s="221">
        <f t="shared" si="255"/>
        <v>91230.193298178507</v>
      </c>
      <c r="I722" s="221">
        <f t="shared" si="255"/>
        <v>6368188.5788132325</v>
      </c>
      <c r="J722" s="221">
        <f t="shared" si="255"/>
        <v>159258599.57943833</v>
      </c>
      <c r="K722" s="221">
        <f t="shared" si="255"/>
        <v>148579515.08598027</v>
      </c>
      <c r="L722" s="221">
        <f t="shared" si="255"/>
        <v>143584181.74343884</v>
      </c>
      <c r="M722" s="221">
        <f t="shared" si="255"/>
        <v>15674417.835999483</v>
      </c>
      <c r="N722" s="221">
        <f t="shared" si="255"/>
        <v>150794821.32175168</v>
      </c>
      <c r="P722" s="218">
        <f t="shared" si="209"/>
        <v>2036</v>
      </c>
      <c r="Q722" s="222"/>
      <c r="R722" s="221">
        <f t="shared" ref="R722:Y722" si="256">SUM(R354:R365)</f>
        <v>77295163.74235636</v>
      </c>
      <c r="S722" s="221">
        <f t="shared" si="256"/>
        <v>55609933.507624425</v>
      </c>
      <c r="T722" s="221">
        <f t="shared" si="256"/>
        <v>3524697.0709841084</v>
      </c>
      <c r="U722" s="221">
        <f t="shared" si="256"/>
        <v>672598.96925566124</v>
      </c>
      <c r="V722" s="221">
        <f t="shared" si="256"/>
        <v>22369.681106857617</v>
      </c>
      <c r="W722" s="221">
        <f t="shared" si="256"/>
        <v>91230.193298178507</v>
      </c>
      <c r="X722" s="221">
        <f t="shared" si="256"/>
        <v>6368188.5788132325</v>
      </c>
      <c r="Y722" s="221">
        <f t="shared" si="256"/>
        <v>143584181.74343887</v>
      </c>
      <c r="Z722" s="221"/>
      <c r="AA722" s="221">
        <f>SUM(AA354:AA365)</f>
        <v>0</v>
      </c>
      <c r="AB722" s="250"/>
      <c r="AC722" s="251">
        <f t="shared" si="248"/>
        <v>1.8113427161411622E-2</v>
      </c>
      <c r="AD722" s="251">
        <f t="shared" si="248"/>
        <v>1.4302123261304089E-2</v>
      </c>
      <c r="AE722" s="251">
        <f t="shared" si="248"/>
        <v>-1.6947511384501901E-4</v>
      </c>
      <c r="AF722" s="251">
        <f t="shared" si="248"/>
        <v>1.3644717001078055E-2</v>
      </c>
      <c r="AG722" s="251">
        <f t="shared" si="248"/>
        <v>-1.5187991055289896E-3</v>
      </c>
      <c r="AH722" s="251">
        <f t="shared" si="248"/>
        <v>1.3735010906401612E-9</v>
      </c>
      <c r="AI722" s="251">
        <f t="shared" si="248"/>
        <v>1.4562722453010934E-2</v>
      </c>
      <c r="AJ722" s="251">
        <f t="shared" si="248"/>
        <v>1.5985319414032473E-2</v>
      </c>
    </row>
    <row r="723" spans="1:36" x14ac:dyDescent="0.25">
      <c r="A723" s="218">
        <f t="shared" si="213"/>
        <v>2037</v>
      </c>
      <c r="B723" s="222"/>
      <c r="C723" s="221">
        <f>SUM(C366:C377)</f>
        <v>87810826.900687262</v>
      </c>
      <c r="D723" s="221">
        <f t="shared" ref="D723:N723" si="257">SUM(D366:D377)</f>
        <v>62900802.427135125</v>
      </c>
      <c r="E723" s="221">
        <f t="shared" si="257"/>
        <v>3523603.8063134933</v>
      </c>
      <c r="F723" s="221">
        <f t="shared" si="257"/>
        <v>681585.13061707967</v>
      </c>
      <c r="G723" s="221">
        <f t="shared" si="257"/>
        <v>22335.766910203372</v>
      </c>
      <c r="H723" s="221">
        <f t="shared" si="257"/>
        <v>91230.193235526138</v>
      </c>
      <c r="I723" s="221">
        <f t="shared" si="257"/>
        <v>6460932.9672990879</v>
      </c>
      <c r="J723" s="221">
        <f t="shared" si="257"/>
        <v>161491317.1921978</v>
      </c>
      <c r="K723" s="221">
        <f t="shared" si="257"/>
        <v>150711629.32782236</v>
      </c>
      <c r="L723" s="221">
        <f t="shared" si="257"/>
        <v>145305098.93733749</v>
      </c>
      <c r="M723" s="221">
        <f t="shared" si="257"/>
        <v>16186218.254860299</v>
      </c>
      <c r="N723" s="221">
        <f t="shared" si="257"/>
        <v>152602105.21394062</v>
      </c>
      <c r="P723" s="218">
        <f t="shared" si="209"/>
        <v>2037</v>
      </c>
      <c r="Q723" s="222"/>
      <c r="R723" s="221">
        <f t="shared" ref="R723:Y723" si="258">SUM(R366:R377)</f>
        <v>78368472.87243405</v>
      </c>
      <c r="S723" s="221">
        <f t="shared" si="258"/>
        <v>56156938.200528055</v>
      </c>
      <c r="T723" s="221">
        <f t="shared" si="258"/>
        <v>3523603.8063134933</v>
      </c>
      <c r="U723" s="221">
        <f t="shared" si="258"/>
        <v>681585.13061707967</v>
      </c>
      <c r="V723" s="221">
        <f t="shared" si="258"/>
        <v>22335.766910203372</v>
      </c>
      <c r="W723" s="221">
        <f t="shared" si="258"/>
        <v>91230.193235526138</v>
      </c>
      <c r="X723" s="221">
        <f t="shared" si="258"/>
        <v>6460932.9672990879</v>
      </c>
      <c r="Y723" s="221">
        <f t="shared" si="258"/>
        <v>145305098.93733749</v>
      </c>
      <c r="Z723" s="221"/>
      <c r="AA723" s="221">
        <f>SUM(AA366:AA377)</f>
        <v>0</v>
      </c>
      <c r="AB723" s="250"/>
      <c r="AC723" s="251">
        <f t="shared" si="248"/>
        <v>1.3885851043091035E-2</v>
      </c>
      <c r="AD723" s="251">
        <f t="shared" si="248"/>
        <v>9.8364565177664343E-3</v>
      </c>
      <c r="AE723" s="251">
        <f t="shared" si="248"/>
        <v>-3.101726612522171E-4</v>
      </c>
      <c r="AF723" s="251">
        <f t="shared" si="248"/>
        <v>1.3360355534536517E-2</v>
      </c>
      <c r="AG723" s="251">
        <f t="shared" si="248"/>
        <v>-1.5160786822234762E-3</v>
      </c>
      <c r="AH723" s="251">
        <f t="shared" si="248"/>
        <v>-6.8675032327547569E-10</v>
      </c>
      <c r="AI723" s="251">
        <f t="shared" si="248"/>
        <v>1.45637000754677E-2</v>
      </c>
      <c r="AJ723" s="251">
        <f t="shared" si="248"/>
        <v>1.1985423275759022E-2</v>
      </c>
    </row>
    <row r="724" spans="1:36" x14ac:dyDescent="0.25">
      <c r="A724" s="218">
        <f t="shared" si="213"/>
        <v>2038</v>
      </c>
      <c r="B724" s="222"/>
      <c r="C724" s="221">
        <f>SUM(C378:C389)</f>
        <v>89218510.641338408</v>
      </c>
      <c r="D724" s="221">
        <f t="shared" ref="D724:N724" si="259">SUM(D378:D389)</f>
        <v>63661594.921703547</v>
      </c>
      <c r="E724" s="221">
        <f t="shared" si="259"/>
        <v>3521960.7035513343</v>
      </c>
      <c r="F724" s="221">
        <f t="shared" si="259"/>
        <v>690504.07502189896</v>
      </c>
      <c r="G724" s="221">
        <f t="shared" si="259"/>
        <v>22301.966298989864</v>
      </c>
      <c r="H724" s="221">
        <f t="shared" si="259"/>
        <v>91230.193266852322</v>
      </c>
      <c r="I724" s="221">
        <f t="shared" si="259"/>
        <v>6555034.3621844044</v>
      </c>
      <c r="J724" s="221">
        <f t="shared" si="259"/>
        <v>163761136.86336541</v>
      </c>
      <c r="K724" s="221">
        <f t="shared" si="259"/>
        <v>152880105.56304193</v>
      </c>
      <c r="L724" s="221">
        <f t="shared" si="259"/>
        <v>147301667.14413205</v>
      </c>
      <c r="M724" s="221">
        <f t="shared" si="259"/>
        <v>16459469.719233373</v>
      </c>
      <c r="N724" s="221">
        <f t="shared" si="259"/>
        <v>154699708.42379633</v>
      </c>
      <c r="P724" s="218">
        <f t="shared" si="209"/>
        <v>2038</v>
      </c>
      <c r="Q724" s="222"/>
      <c r="R724" s="221">
        <f t="shared" ref="R724:Y724" si="260">SUM(R378:R389)</f>
        <v>79601496.367557913</v>
      </c>
      <c r="S724" s="221">
        <f t="shared" si="260"/>
        <v>56819139.476250634</v>
      </c>
      <c r="T724" s="221">
        <f t="shared" si="260"/>
        <v>3521960.7035513343</v>
      </c>
      <c r="U724" s="221">
        <f t="shared" si="260"/>
        <v>690504.07502189896</v>
      </c>
      <c r="V724" s="221">
        <f t="shared" si="260"/>
        <v>22301.966298989864</v>
      </c>
      <c r="W724" s="221">
        <f t="shared" si="260"/>
        <v>91230.193266852322</v>
      </c>
      <c r="X724" s="221">
        <f t="shared" si="260"/>
        <v>6555034.3621844044</v>
      </c>
      <c r="Y724" s="221">
        <f t="shared" si="260"/>
        <v>147301667.14413202</v>
      </c>
      <c r="Z724" s="221"/>
      <c r="AA724" s="221">
        <f>SUM(AA378:AA389)</f>
        <v>0</v>
      </c>
      <c r="AB724" s="250"/>
      <c r="AC724" s="251">
        <f t="shared" si="248"/>
        <v>1.5733667505948956E-2</v>
      </c>
      <c r="AD724" s="251">
        <f t="shared" si="248"/>
        <v>1.1791976146526384E-2</v>
      </c>
      <c r="AE724" s="251">
        <f t="shared" si="248"/>
        <v>-4.6631314202094654E-4</v>
      </c>
      <c r="AF724" s="251">
        <f t="shared" si="248"/>
        <v>1.3085591225771687E-2</v>
      </c>
      <c r="AG724" s="251">
        <f t="shared" si="248"/>
        <v>-1.5132953056591347E-3</v>
      </c>
      <c r="AH724" s="251">
        <f t="shared" si="248"/>
        <v>3.4337510612658662E-10</v>
      </c>
      <c r="AI724" s="251">
        <f t="shared" si="248"/>
        <v>1.4564675931726168E-2</v>
      </c>
      <c r="AJ724" s="251">
        <f t="shared" si="248"/>
        <v>1.3740524051778502E-2</v>
      </c>
    </row>
    <row r="725" spans="1:36" x14ac:dyDescent="0.25">
      <c r="A725" s="218">
        <f t="shared" si="213"/>
        <v>2039</v>
      </c>
      <c r="B725" s="222"/>
      <c r="C725" s="221">
        <f>SUM(C390:C401)</f>
        <v>90712321.096068338</v>
      </c>
      <c r="D725" s="221">
        <f t="shared" ref="D725:N725" si="261">SUM(D390:D401)</f>
        <v>64487830.219959244</v>
      </c>
      <c r="E725" s="221">
        <f t="shared" si="261"/>
        <v>3521104.8219391266</v>
      </c>
      <c r="F725" s="221">
        <f t="shared" si="261"/>
        <v>699356.30525646813</v>
      </c>
      <c r="G725" s="221">
        <f t="shared" si="261"/>
        <v>22268.278181822621</v>
      </c>
      <c r="H725" s="221">
        <f t="shared" si="261"/>
        <v>91230.193251189223</v>
      </c>
      <c r="I725" s="221">
        <f t="shared" si="261"/>
        <v>6650512.6985933799</v>
      </c>
      <c r="J725" s="221">
        <f t="shared" si="261"/>
        <v>166184623.6132496</v>
      </c>
      <c r="K725" s="221">
        <f t="shared" si="261"/>
        <v>155200151.31602761</v>
      </c>
      <c r="L725" s="221">
        <f t="shared" si="261"/>
        <v>149384416.30419391</v>
      </c>
      <c r="M725" s="221">
        <f t="shared" si="261"/>
        <v>16800207.30905566</v>
      </c>
      <c r="N725" s="221">
        <f t="shared" si="261"/>
        <v>156888262.30228999</v>
      </c>
      <c r="P725" s="218">
        <f t="shared" si="209"/>
        <v>2039</v>
      </c>
      <c r="Q725" s="222"/>
      <c r="R725" s="221">
        <f t="shared" ref="R725:Y725" si="262">SUM(R390:R401)</f>
        <v>80881500.880207792</v>
      </c>
      <c r="S725" s="221">
        <f t="shared" si="262"/>
        <v>57518443.126764163</v>
      </c>
      <c r="T725" s="221">
        <f t="shared" si="262"/>
        <v>3521104.8219391266</v>
      </c>
      <c r="U725" s="221">
        <f t="shared" si="262"/>
        <v>699356.30525646813</v>
      </c>
      <c r="V725" s="221">
        <f t="shared" si="262"/>
        <v>22268.278181822621</v>
      </c>
      <c r="W725" s="221">
        <f t="shared" si="262"/>
        <v>91230.193251189223</v>
      </c>
      <c r="X725" s="221">
        <f t="shared" si="262"/>
        <v>6650512.6985933799</v>
      </c>
      <c r="Y725" s="221">
        <f t="shared" si="262"/>
        <v>149384416.30419391</v>
      </c>
      <c r="Z725" s="221"/>
      <c r="AA725" s="221">
        <f>SUM(AA390:AA401)</f>
        <v>0</v>
      </c>
      <c r="AB725" s="250"/>
      <c r="AC725" s="251">
        <f t="shared" si="248"/>
        <v>1.6080156417405567E-2</v>
      </c>
      <c r="AD725" s="251">
        <f t="shared" si="248"/>
        <v>1.2307536808188191E-2</v>
      </c>
      <c r="AE725" s="251">
        <f t="shared" si="248"/>
        <v>-2.430128227566275E-4</v>
      </c>
      <c r="AF725" s="251">
        <f t="shared" si="248"/>
        <v>1.2819953646600046E-2</v>
      </c>
      <c r="AG725" s="251">
        <f t="shared" si="248"/>
        <v>-1.5105447078345158E-3</v>
      </c>
      <c r="AH725" s="251">
        <f t="shared" si="248"/>
        <v>-1.7168766408559577E-10</v>
      </c>
      <c r="AI725" s="251">
        <f t="shared" si="248"/>
        <v>1.4565650023100396E-2</v>
      </c>
      <c r="AJ725" s="251">
        <f t="shared" si="248"/>
        <v>1.4139345470027598E-2</v>
      </c>
    </row>
    <row r="726" spans="1:36" x14ac:dyDescent="0.25">
      <c r="A726" s="218">
        <f t="shared" si="213"/>
        <v>2040</v>
      </c>
      <c r="B726" s="222"/>
      <c r="C726" s="221">
        <f>SUM(C402:C413)</f>
        <v>92253344.569936156</v>
      </c>
      <c r="D726" s="221">
        <f t="shared" ref="D726:N726" si="263">SUM(D402:D413)</f>
        <v>65346311.252140656</v>
      </c>
      <c r="E726" s="221">
        <f t="shared" si="263"/>
        <v>3520219.5963434633</v>
      </c>
      <c r="F726" s="221">
        <f t="shared" si="263"/>
        <v>708142.32034626615</v>
      </c>
      <c r="G726" s="221">
        <f t="shared" si="263"/>
        <v>22234.702539579717</v>
      </c>
      <c r="H726" s="221">
        <f t="shared" si="263"/>
        <v>91230.193259020773</v>
      </c>
      <c r="I726" s="221">
        <f t="shared" si="263"/>
        <v>6747388.205513753</v>
      </c>
      <c r="J726" s="221">
        <f t="shared" si="263"/>
        <v>168688870.84007889</v>
      </c>
      <c r="K726" s="221">
        <f t="shared" si="263"/>
        <v>157599655.8220768</v>
      </c>
      <c r="L726" s="221">
        <f t="shared" si="263"/>
        <v>151779476.31401664</v>
      </c>
      <c r="M726" s="221">
        <f t="shared" si="263"/>
        <v>16909394.526062272</v>
      </c>
      <c r="N726" s="221">
        <f t="shared" si="263"/>
        <v>159404966.64229959</v>
      </c>
      <c r="P726" s="218">
        <f t="shared" si="209"/>
        <v>2040</v>
      </c>
      <c r="Q726" s="222"/>
      <c r="R726" s="221">
        <f t="shared" ref="R726:Y726" si="264">SUM(R402:R413)</f>
        <v>82340592.71506308</v>
      </c>
      <c r="S726" s="221">
        <f t="shared" si="264"/>
        <v>58349668.580951467</v>
      </c>
      <c r="T726" s="221">
        <f t="shared" si="264"/>
        <v>3520219.5963434633</v>
      </c>
      <c r="U726" s="221">
        <f t="shared" si="264"/>
        <v>708142.32034626615</v>
      </c>
      <c r="V726" s="221">
        <f t="shared" si="264"/>
        <v>22234.702539579717</v>
      </c>
      <c r="W726" s="221">
        <f t="shared" si="264"/>
        <v>91230.193259020773</v>
      </c>
      <c r="X726" s="221">
        <f t="shared" si="264"/>
        <v>6747388.205513753</v>
      </c>
      <c r="Y726" s="221">
        <f t="shared" si="264"/>
        <v>151779476.31401661</v>
      </c>
      <c r="Z726" s="221"/>
      <c r="AA726" s="221">
        <f>SUM(AA402:AA413)</f>
        <v>0</v>
      </c>
      <c r="AB726" s="250"/>
      <c r="AC726" s="251">
        <f t="shared" si="248"/>
        <v>1.8039870909620337E-2</v>
      </c>
      <c r="AD726" s="251">
        <f t="shared" si="248"/>
        <v>1.4451459549337464E-2</v>
      </c>
      <c r="AE726" s="251">
        <f t="shared" si="248"/>
        <v>-2.5140563556858009E-4</v>
      </c>
      <c r="AF726" s="251">
        <f t="shared" si="248"/>
        <v>1.2563002612203444E-2</v>
      </c>
      <c r="AG726" s="251">
        <f t="shared" si="248"/>
        <v>-1.5077790015355363E-3</v>
      </c>
      <c r="AH726" s="251">
        <f t="shared" si="248"/>
        <v>8.5843776531646654E-11</v>
      </c>
      <c r="AI726" s="251">
        <f t="shared" si="248"/>
        <v>1.4566622350914882E-2</v>
      </c>
      <c r="AJ726" s="251">
        <f t="shared" si="248"/>
        <v>1.6032863862757818E-2</v>
      </c>
    </row>
    <row r="727" spans="1:36" x14ac:dyDescent="0.25">
      <c r="A727" s="218">
        <f t="shared" si="213"/>
        <v>2041</v>
      </c>
      <c r="B727" s="222"/>
      <c r="C727" s="221">
        <f>SUM(C414:C425)</f>
        <v>93820614.850858703</v>
      </c>
      <c r="D727" s="221">
        <f t="shared" ref="D727:N727" si="265">SUM(D414:D425)</f>
        <v>66216235.985104963</v>
      </c>
      <c r="E727" s="221">
        <f t="shared" si="265"/>
        <v>3520219.5963434633</v>
      </c>
      <c r="F727" s="221">
        <f t="shared" si="265"/>
        <v>708142.32034626615</v>
      </c>
      <c r="G727" s="221">
        <f t="shared" si="265"/>
        <v>22201.178618844417</v>
      </c>
      <c r="H727" s="221">
        <f t="shared" si="265"/>
        <v>91230.193266852308</v>
      </c>
      <c r="I727" s="221">
        <f t="shared" si="265"/>
        <v>6845681.4101412641</v>
      </c>
      <c r="J727" s="221">
        <f>SUM(J414:J425)</f>
        <v>171224325.53468034</v>
      </c>
      <c r="K727" s="221">
        <f>SUM(K414:K425)</f>
        <v>160036850.83596364</v>
      </c>
      <c r="L727" s="221">
        <f t="shared" si="265"/>
        <v>153675880.99525285</v>
      </c>
      <c r="M727" s="221">
        <f>SUM(M414:M425)</f>
        <v>17548444.539427444</v>
      </c>
      <c r="N727" s="221">
        <f t="shared" si="265"/>
        <v>161383330.13397747</v>
      </c>
      <c r="P727" s="218">
        <f t="shared" si="209"/>
        <v>2041</v>
      </c>
      <c r="Q727" s="222"/>
      <c r="R727" s="221">
        <f>SUM(R414:R425)</f>
        <v>83519501.116224691</v>
      </c>
      <c r="S727" s="221">
        <f>SUM(S414:S425)</f>
        <v>58968905.180311523</v>
      </c>
      <c r="T727" s="221">
        <f t="shared" ref="T727:X727" si="266">SUM(T414:T425)</f>
        <v>3520219.5963434633</v>
      </c>
      <c r="U727" s="221">
        <f t="shared" si="266"/>
        <v>708142.32034626615</v>
      </c>
      <c r="V727" s="221">
        <f t="shared" si="266"/>
        <v>22201.178618844417</v>
      </c>
      <c r="W727" s="221">
        <f t="shared" si="266"/>
        <v>91230.193266852308</v>
      </c>
      <c r="X727" s="221">
        <f t="shared" si="266"/>
        <v>6845681.4101412641</v>
      </c>
      <c r="Y727" s="221">
        <f>SUM(Y414:Y425)</f>
        <v>153675880.99525288</v>
      </c>
      <c r="Z727" s="221"/>
      <c r="AA727" s="221">
        <f>SUM(AA414:AA425)</f>
        <v>0</v>
      </c>
      <c r="AB727" s="250"/>
      <c r="AC727" s="251">
        <f t="shared" si="248"/>
        <v>1.4317463140460784E-2</v>
      </c>
      <c r="AD727" s="251">
        <f t="shared" si="248"/>
        <v>1.0612512708636279E-2</v>
      </c>
      <c r="AE727" s="251">
        <f t="shared" si="248"/>
        <v>0</v>
      </c>
      <c r="AF727" s="251">
        <f t="shared" si="248"/>
        <v>0</v>
      </c>
      <c r="AG727" s="251">
        <f t="shared" si="248"/>
        <v>-1.5077296705735543E-3</v>
      </c>
      <c r="AH727" s="251">
        <f t="shared" si="248"/>
        <v>8.5843776531646654E-11</v>
      </c>
      <c r="AI727" s="251">
        <f t="shared" si="248"/>
        <v>1.4567592916499006E-2</v>
      </c>
      <c r="AJ727" s="251">
        <f t="shared" si="248"/>
        <v>1.2494473741053058E-2</v>
      </c>
    </row>
    <row r="728" spans="1:36" x14ac:dyDescent="0.25">
      <c r="A728" s="218">
        <f t="shared" si="213"/>
        <v>2042</v>
      </c>
      <c r="B728" s="222"/>
      <c r="C728" s="221">
        <f>SUM(C426:C437)</f>
        <v>95414580.124261543</v>
      </c>
      <c r="D728" s="221">
        <f t="shared" ref="D728:N728" si="267">SUM(D426:D437)</f>
        <v>67097757.168688536</v>
      </c>
      <c r="E728" s="221">
        <f t="shared" si="267"/>
        <v>3520219.5963434633</v>
      </c>
      <c r="F728" s="221">
        <f t="shared" si="267"/>
        <v>708142.32034626615</v>
      </c>
      <c r="G728" s="221">
        <f t="shared" si="267"/>
        <v>22167.706338318814</v>
      </c>
      <c r="H728" s="221">
        <f t="shared" si="267"/>
        <v>91230.193274683872</v>
      </c>
      <c r="I728" s="221">
        <f t="shared" si="267"/>
        <v>6945413.1422885265</v>
      </c>
      <c r="J728" s="221">
        <f>SUM(J426:J437)</f>
        <v>173799510.25154132</v>
      </c>
      <c r="K728" s="221">
        <f>SUM(K426:K437)</f>
        <v>162512337.29295009</v>
      </c>
      <c r="L728" s="221">
        <f t="shared" si="267"/>
        <v>155567195.82970253</v>
      </c>
      <c r="M728" s="221">
        <f>SUM(M426:M437)</f>
        <v>18232314.42183879</v>
      </c>
      <c r="N728" s="221">
        <f t="shared" si="267"/>
        <v>163368860.39012703</v>
      </c>
      <c r="P728" s="218">
        <f t="shared" si="209"/>
        <v>2042</v>
      </c>
      <c r="Q728" s="222"/>
      <c r="R728" s="221">
        <f>SUM(R426:R437)</f>
        <v>84697785.800101131</v>
      </c>
      <c r="S728" s="221">
        <f>SUM(S426:S437)</f>
        <v>59582237.071010157</v>
      </c>
      <c r="T728" s="221">
        <f t="shared" ref="T728:X728" si="268">SUM(T426:T437)</f>
        <v>3520219.5963434633</v>
      </c>
      <c r="U728" s="221">
        <f t="shared" si="268"/>
        <v>708142.32034626615</v>
      </c>
      <c r="V728" s="221">
        <f t="shared" si="268"/>
        <v>22167.706338318814</v>
      </c>
      <c r="W728" s="221">
        <f t="shared" si="268"/>
        <v>91230.193274683872</v>
      </c>
      <c r="X728" s="221">
        <f t="shared" si="268"/>
        <v>6945413.1422885265</v>
      </c>
      <c r="Y728" s="221">
        <f>SUM(Y426:Y437)</f>
        <v>155567195.82970253</v>
      </c>
      <c r="Z728" s="221"/>
      <c r="AA728" s="221">
        <f>SUM(AA426:AA437)</f>
        <v>0</v>
      </c>
      <c r="AB728" s="250"/>
      <c r="AC728" s="251">
        <f t="shared" si="248"/>
        <v>1.4107898971244426E-2</v>
      </c>
      <c r="AD728" s="251">
        <f t="shared" si="248"/>
        <v>1.0400937389344778E-2</v>
      </c>
      <c r="AE728" s="251">
        <f t="shared" si="248"/>
        <v>0</v>
      </c>
      <c r="AF728" s="251">
        <f t="shared" si="248"/>
        <v>0</v>
      </c>
      <c r="AG728" s="251">
        <f t="shared" si="248"/>
        <v>-1.5076803398712535E-3</v>
      </c>
      <c r="AH728" s="251">
        <f t="shared" si="248"/>
        <v>8.5843998576251579E-11</v>
      </c>
      <c r="AI728" s="251">
        <f t="shared" si="248"/>
        <v>1.4568561721192363E-2</v>
      </c>
      <c r="AJ728" s="251">
        <f t="shared" si="248"/>
        <v>1.2307167671341102E-2</v>
      </c>
    </row>
    <row r="729" spans="1:36" x14ac:dyDescent="0.25">
      <c r="A729" s="218">
        <f t="shared" si="213"/>
        <v>2043</v>
      </c>
      <c r="B729" s="222"/>
      <c r="C729" s="221">
        <f>SUM(C438:C449)</f>
        <v>97035696.248097718</v>
      </c>
      <c r="D729" s="221">
        <f t="shared" ref="D729:N729" si="269">SUM(D438:D449)</f>
        <v>67991029.594315529</v>
      </c>
      <c r="E729" s="221">
        <f t="shared" si="269"/>
        <v>3520219.5963434633</v>
      </c>
      <c r="F729" s="221">
        <f t="shared" si="269"/>
        <v>708142.32034626615</v>
      </c>
      <c r="G729" s="221">
        <f t="shared" si="269"/>
        <v>22134.285616835194</v>
      </c>
      <c r="H729" s="221">
        <f t="shared" si="269"/>
        <v>91230.193282515436</v>
      </c>
      <c r="I729" s="221">
        <f t="shared" si="269"/>
        <v>7046604.5388592221</v>
      </c>
      <c r="J729" s="221">
        <f>SUM(J438:J449)</f>
        <v>176415056.77686158</v>
      </c>
      <c r="K729" s="221">
        <f>SUM(K438:K449)</f>
        <v>165026725.84241325</v>
      </c>
      <c r="L729" s="221">
        <f t="shared" si="269"/>
        <v>157465369.28768393</v>
      </c>
      <c r="M729" s="221">
        <f>SUM(M438:M449)</f>
        <v>18949687.4891776</v>
      </c>
      <c r="N729" s="221">
        <f t="shared" si="269"/>
        <v>165361591.13739875</v>
      </c>
      <c r="P729" s="218">
        <f t="shared" si="209"/>
        <v>2043</v>
      </c>
      <c r="Q729" s="222"/>
      <c r="R729" s="221">
        <f>SUM(R438:R449)</f>
        <v>85882349.402848259</v>
      </c>
      <c r="S729" s="221">
        <f>SUM(S438:S449)</f>
        <v>60194688.950387388</v>
      </c>
      <c r="T729" s="221">
        <f t="shared" ref="T729:X729" si="270">SUM(T438:T449)</f>
        <v>3520219.5963434633</v>
      </c>
      <c r="U729" s="221">
        <f t="shared" si="270"/>
        <v>708142.32034626615</v>
      </c>
      <c r="V729" s="221">
        <f t="shared" si="270"/>
        <v>22134.285616835194</v>
      </c>
      <c r="W729" s="221">
        <f t="shared" si="270"/>
        <v>91230.193282515436</v>
      </c>
      <c r="X729" s="221">
        <f t="shared" si="270"/>
        <v>7046604.5388592221</v>
      </c>
      <c r="Y729" s="221">
        <f>SUM(Y438:Y449)</f>
        <v>157465369.28768393</v>
      </c>
      <c r="Z729" s="221"/>
      <c r="AA729" s="221">
        <f>SUM(AA438:AA449)</f>
        <v>0</v>
      </c>
      <c r="AB729" s="250"/>
      <c r="AC729" s="251">
        <f t="shared" si="248"/>
        <v>1.3985768241248531E-2</v>
      </c>
      <c r="AD729" s="251">
        <f t="shared" si="248"/>
        <v>1.0279101784099076E-2</v>
      </c>
      <c r="AE729" s="251">
        <f t="shared" si="248"/>
        <v>0</v>
      </c>
      <c r="AF729" s="251">
        <f t="shared" si="248"/>
        <v>0</v>
      </c>
      <c r="AG729" s="251">
        <f t="shared" si="248"/>
        <v>-1.5076310094315204E-3</v>
      </c>
      <c r="AH729" s="251">
        <f t="shared" si="248"/>
        <v>8.5843998576251579E-11</v>
      </c>
      <c r="AI729" s="251">
        <f t="shared" si="248"/>
        <v>1.4569528766340989E-2</v>
      </c>
      <c r="AJ729" s="251">
        <f t="shared" si="248"/>
        <v>1.2201630606360814E-2</v>
      </c>
    </row>
    <row r="730" spans="1:36" x14ac:dyDescent="0.25">
      <c r="A730" s="218">
        <f t="shared" si="213"/>
        <v>2044</v>
      </c>
      <c r="B730" s="222"/>
      <c r="C730" s="221">
        <f>SUM(C450:C461)</f>
        <v>98684426.884521618</v>
      </c>
      <c r="D730" s="221">
        <f t="shared" ref="D730:N730" si="271">SUM(D450:D461)</f>
        <v>68896210.122320399</v>
      </c>
      <c r="E730" s="221">
        <f t="shared" si="271"/>
        <v>3520219.5963434633</v>
      </c>
      <c r="F730" s="221">
        <f t="shared" si="271"/>
        <v>708142.32034626615</v>
      </c>
      <c r="G730" s="221">
        <f t="shared" si="271"/>
        <v>22100.916373355794</v>
      </c>
      <c r="H730" s="221">
        <f t="shared" si="271"/>
        <v>91230.193290346971</v>
      </c>
      <c r="I730" s="221">
        <f t="shared" si="271"/>
        <v>7149277.048388618</v>
      </c>
      <c r="J730" s="221">
        <f>SUM(J450:J461)</f>
        <v>179071607.08158407</v>
      </c>
      <c r="K730" s="221">
        <f>SUM(K450:K461)</f>
        <v>167580637.00684202</v>
      </c>
      <c r="L730" s="221">
        <f t="shared" si="271"/>
        <v>159370433.79440606</v>
      </c>
      <c r="M730" s="221">
        <f>SUM(M450:M461)</f>
        <v>19701173.287178084</v>
      </c>
      <c r="N730" s="221">
        <f t="shared" si="271"/>
        <v>167361556.4221887</v>
      </c>
      <c r="P730" s="218">
        <f t="shared" si="209"/>
        <v>2044</v>
      </c>
      <c r="Q730" s="222"/>
      <c r="R730" s="221">
        <f>SUM(R450:R461)</f>
        <v>87073208.970418468</v>
      </c>
      <c r="S730" s="221">
        <f>SUM(S450:S461)</f>
        <v>60806254.749245487</v>
      </c>
      <c r="T730" s="221">
        <f t="shared" ref="T730:X730" si="272">SUM(T450:T461)</f>
        <v>3520219.5963434633</v>
      </c>
      <c r="U730" s="221">
        <f t="shared" si="272"/>
        <v>708142.32034626615</v>
      </c>
      <c r="V730" s="221">
        <f t="shared" si="272"/>
        <v>22100.916373355794</v>
      </c>
      <c r="W730" s="221">
        <f t="shared" si="272"/>
        <v>91230.193290346971</v>
      </c>
      <c r="X730" s="221">
        <f t="shared" si="272"/>
        <v>7149277.048388618</v>
      </c>
      <c r="Y730" s="221">
        <f>SUM(Y450:Y461)</f>
        <v>159370433.79440606</v>
      </c>
      <c r="Z730" s="221"/>
      <c r="AA730" s="221">
        <f>SUM(AA450:AA461)</f>
        <v>0</v>
      </c>
      <c r="AB730" s="250"/>
      <c r="AC730" s="251">
        <f t="shared" si="248"/>
        <v>1.3866173618332756E-2</v>
      </c>
      <c r="AD730" s="251">
        <f t="shared" si="248"/>
        <v>1.0159796645218266E-2</v>
      </c>
      <c r="AE730" s="251">
        <f t="shared" si="248"/>
        <v>0</v>
      </c>
      <c r="AF730" s="251">
        <f t="shared" si="248"/>
        <v>0</v>
      </c>
      <c r="AG730" s="251">
        <f t="shared" si="248"/>
        <v>-1.5075816792577967E-3</v>
      </c>
      <c r="AH730" s="251">
        <f t="shared" si="248"/>
        <v>8.5843776531646654E-11</v>
      </c>
      <c r="AI730" s="251">
        <f t="shared" si="248"/>
        <v>1.4570494053298688E-2</v>
      </c>
      <c r="AJ730" s="251">
        <f t="shared" si="248"/>
        <v>1.2098307807868691E-2</v>
      </c>
    </row>
    <row r="731" spans="1:36" x14ac:dyDescent="0.25">
      <c r="A731" s="218">
        <f t="shared" si="213"/>
        <v>2045</v>
      </c>
      <c r="B731" s="222"/>
      <c r="C731" s="221">
        <f>SUM(C462:C473)</f>
        <v>100361243.63382836</v>
      </c>
      <c r="D731" s="221">
        <f t="shared" ref="D731:N731" si="273">SUM(D462:D473)</f>
        <v>69813457.709636718</v>
      </c>
      <c r="E731" s="221">
        <f t="shared" si="273"/>
        <v>3520219.5963434633</v>
      </c>
      <c r="F731" s="221">
        <f t="shared" si="273"/>
        <v>708142.32034626615</v>
      </c>
      <c r="G731" s="221">
        <f t="shared" si="273"/>
        <v>22067.59852697259</v>
      </c>
      <c r="H731" s="221">
        <f t="shared" si="273"/>
        <v>91230.193298178521</v>
      </c>
      <c r="I731" s="221">
        <f t="shared" si="273"/>
        <v>7253452.4356513787</v>
      </c>
      <c r="J731" s="221">
        <f>SUM(J462:J473)</f>
        <v>181769813.48763132</v>
      </c>
      <c r="K731" s="221">
        <f>SUM(K462:K473)</f>
        <v>170174701.34346503</v>
      </c>
      <c r="L731" s="221">
        <f t="shared" si="273"/>
        <v>161282422.08372718</v>
      </c>
      <c r="M731" s="221">
        <f>SUM(M462:M473)</f>
        <v>20487391.403904125</v>
      </c>
      <c r="N731" s="221">
        <f t="shared" si="273"/>
        <v>169368790.61501554</v>
      </c>
      <c r="P731" s="218">
        <f t="shared" si="209"/>
        <v>2045</v>
      </c>
      <c r="Q731" s="222"/>
      <c r="R731" s="221">
        <f>SUM(R462:R473)</f>
        <v>88270381.526632831</v>
      </c>
      <c r="S731" s="221">
        <f>SUM(S462:S473)</f>
        <v>61416928.412928089</v>
      </c>
      <c r="T731" s="221">
        <f t="shared" ref="T731:X731" si="274">SUM(T462:T473)</f>
        <v>3520219.5963434633</v>
      </c>
      <c r="U731" s="221">
        <f t="shared" si="274"/>
        <v>708142.32034626615</v>
      </c>
      <c r="V731" s="221">
        <f t="shared" si="274"/>
        <v>22067.59852697259</v>
      </c>
      <c r="W731" s="221">
        <f t="shared" si="274"/>
        <v>91230.193298178521</v>
      </c>
      <c r="X731" s="221">
        <f t="shared" si="274"/>
        <v>7253452.4356513787</v>
      </c>
      <c r="Y731" s="221">
        <f>SUM(Y462:Y473)</f>
        <v>161282422.08372718</v>
      </c>
      <c r="Z731" s="221"/>
      <c r="AA731" s="221">
        <f>SUM(AA462:AA473)</f>
        <v>0</v>
      </c>
      <c r="AB731" s="250"/>
      <c r="AC731" s="251">
        <f t="shared" si="248"/>
        <v>1.3749034523593551E-2</v>
      </c>
      <c r="AD731" s="251">
        <f t="shared" si="248"/>
        <v>1.0042941572391051E-2</v>
      </c>
      <c r="AE731" s="251">
        <f t="shared" si="248"/>
        <v>0</v>
      </c>
      <c r="AF731" s="251">
        <f t="shared" si="248"/>
        <v>0</v>
      </c>
      <c r="AG731" s="251">
        <f t="shared" si="248"/>
        <v>-1.5075323493541903E-3</v>
      </c>
      <c r="AH731" s="251">
        <f t="shared" si="248"/>
        <v>8.5843776531646654E-11</v>
      </c>
      <c r="AI731" s="251">
        <f t="shared" si="248"/>
        <v>1.4571457583426595E-2</v>
      </c>
      <c r="AJ731" s="251">
        <f t="shared" si="248"/>
        <v>1.1997132992608073E-2</v>
      </c>
    </row>
    <row r="732" spans="1:36" x14ac:dyDescent="0.25">
      <c r="A732" s="218">
        <f t="shared" si="213"/>
        <v>2046</v>
      </c>
      <c r="B732" s="222"/>
      <c r="C732" s="221">
        <f>SUM(C474:C485)</f>
        <v>102066626.17069717</v>
      </c>
      <c r="D732" s="221">
        <f t="shared" ref="D732:N732" si="275">SUM(D474:D485)</f>
        <v>70742933.437856779</v>
      </c>
      <c r="E732" s="221">
        <f t="shared" si="275"/>
        <v>3520219.5963434633</v>
      </c>
      <c r="F732" s="221">
        <f t="shared" si="275"/>
        <v>708142.32034626615</v>
      </c>
      <c r="G732" s="221">
        <f t="shared" si="275"/>
        <v>22034.331996907109</v>
      </c>
      <c r="H732" s="221">
        <f t="shared" si="275"/>
        <v>91230.193306010071</v>
      </c>
      <c r="I732" s="221">
        <f t="shared" si="275"/>
        <v>7359152.7863376802</v>
      </c>
      <c r="J732" s="221">
        <f>SUM(J474:J485)</f>
        <v>184510338.83688429</v>
      </c>
      <c r="K732" s="221">
        <f>SUM(K474:K485)</f>
        <v>172809559.60855398</v>
      </c>
      <c r="L732" s="221">
        <f t="shared" si="275"/>
        <v>163201367.20238563</v>
      </c>
      <c r="M732" s="221">
        <f>SUM(M474:M485)</f>
        <v>21308971.634498678</v>
      </c>
      <c r="N732" s="221">
        <f t="shared" si="275"/>
        <v>171383328.41496339</v>
      </c>
      <c r="P732" s="218">
        <f t="shared" si="209"/>
        <v>2046</v>
      </c>
      <c r="Q732" s="222"/>
      <c r="R732" s="221">
        <f>SUM(R474:R485)</f>
        <v>89473884.072670966</v>
      </c>
      <c r="S732" s="221">
        <f>SUM(S474:S485)</f>
        <v>62026703.901384331</v>
      </c>
      <c r="T732" s="221">
        <f t="shared" ref="T732:X732" si="276">SUM(T474:T485)</f>
        <v>3520219.5963434633</v>
      </c>
      <c r="U732" s="221">
        <f t="shared" si="276"/>
        <v>708142.32034626615</v>
      </c>
      <c r="V732" s="221">
        <f t="shared" si="276"/>
        <v>22034.331996907109</v>
      </c>
      <c r="W732" s="221">
        <f t="shared" si="276"/>
        <v>91230.193306010071</v>
      </c>
      <c r="X732" s="221">
        <f t="shared" si="276"/>
        <v>7359152.7863376802</v>
      </c>
      <c r="Y732" s="221">
        <f>SUM(Y474:Y485)</f>
        <v>163201367.20238563</v>
      </c>
      <c r="Z732" s="221"/>
      <c r="AA732" s="221">
        <f>SUM(AA474:AA485)</f>
        <v>0</v>
      </c>
      <c r="AB732" s="250"/>
      <c r="AC732" s="251">
        <f t="shared" si="248"/>
        <v>1.3634273753252213E-2</v>
      </c>
      <c r="AD732" s="251">
        <f t="shared" si="248"/>
        <v>9.9284595340962678E-3</v>
      </c>
      <c r="AE732" s="251">
        <f t="shared" si="248"/>
        <v>0</v>
      </c>
      <c r="AF732" s="251">
        <f t="shared" si="248"/>
        <v>0</v>
      </c>
      <c r="AG732" s="251">
        <f t="shared" si="248"/>
        <v>-1.5074830197232547E-3</v>
      </c>
      <c r="AH732" s="251">
        <f t="shared" si="248"/>
        <v>8.5843776531646654E-11</v>
      </c>
      <c r="AI732" s="251">
        <f t="shared" si="248"/>
        <v>1.457241935809428E-2</v>
      </c>
      <c r="AJ732" s="251">
        <f t="shared" si="248"/>
        <v>1.1898042538462494E-2</v>
      </c>
    </row>
    <row r="733" spans="1:36" x14ac:dyDescent="0.25">
      <c r="A733" s="218">
        <f t="shared" si="213"/>
        <v>2047</v>
      </c>
      <c r="B733" s="222"/>
      <c r="C733" s="221">
        <f>SUM(C486:C497)</f>
        <v>103801062.38277934</v>
      </c>
      <c r="D733" s="221">
        <f t="shared" ref="D733:N733" si="277">SUM(D486:D497)</f>
        <v>71684800.54166764</v>
      </c>
      <c r="E733" s="221">
        <f t="shared" si="277"/>
        <v>3520219.5963434633</v>
      </c>
      <c r="F733" s="221">
        <f t="shared" si="277"/>
        <v>708142.32034626615</v>
      </c>
      <c r="G733" s="221">
        <f t="shared" si="277"/>
        <v>22001.116702510197</v>
      </c>
      <c r="H733" s="221">
        <f t="shared" si="277"/>
        <v>91230.193313841635</v>
      </c>
      <c r="I733" s="221">
        <f t="shared" si="277"/>
        <v>7466400.5117986351</v>
      </c>
      <c r="J733" s="221">
        <f>SUM(J486:J497)</f>
        <v>187293856.66295171</v>
      </c>
      <c r="K733" s="221">
        <f>SUM(K486:K497)</f>
        <v>175485862.92444697</v>
      </c>
      <c r="L733" s="221">
        <f t="shared" si="277"/>
        <v>165127302.51429182</v>
      </c>
      <c r="M733" s="221">
        <f>SUM(M486:M497)</f>
        <v>22166554.148659863</v>
      </c>
      <c r="N733" s="221">
        <f t="shared" si="277"/>
        <v>173405204.85418952</v>
      </c>
      <c r="P733" s="218">
        <f t="shared" si="209"/>
        <v>2047</v>
      </c>
      <c r="Q733" s="222"/>
      <c r="R733" s="221">
        <f>SUM(R486:R497)</f>
        <v>90683733.586556017</v>
      </c>
      <c r="S733" s="221">
        <f>SUM(S486:S497)</f>
        <v>62635575.18923109</v>
      </c>
      <c r="T733" s="221">
        <f t="shared" ref="T733:X733" si="278">SUM(T486:T497)</f>
        <v>3520219.5963434633</v>
      </c>
      <c r="U733" s="221">
        <f t="shared" si="278"/>
        <v>708142.32034626615</v>
      </c>
      <c r="V733" s="221">
        <f t="shared" si="278"/>
        <v>22001.116702510197</v>
      </c>
      <c r="W733" s="221">
        <f t="shared" si="278"/>
        <v>91230.193313841635</v>
      </c>
      <c r="X733" s="221">
        <f t="shared" si="278"/>
        <v>7466400.5117986351</v>
      </c>
      <c r="Y733" s="221">
        <f>SUM(Y486:Y497)</f>
        <v>165127302.51429182</v>
      </c>
      <c r="Z733" s="221"/>
      <c r="AA733" s="221">
        <f>SUM(AA486:AA497)</f>
        <v>0</v>
      </c>
      <c r="AB733" s="250"/>
      <c r="AC733" s="251">
        <f t="shared" si="248"/>
        <v>1.3521817303721928E-2</v>
      </c>
      <c r="AD733" s="251">
        <f t="shared" si="248"/>
        <v>9.8162766929352774E-3</v>
      </c>
      <c r="AE733" s="251">
        <f t="shared" si="248"/>
        <v>0</v>
      </c>
      <c r="AF733" s="251">
        <f t="shared" si="248"/>
        <v>0</v>
      </c>
      <c r="AG733" s="251">
        <f t="shared" si="248"/>
        <v>-1.5074336903689867E-3</v>
      </c>
      <c r="AH733" s="251">
        <f t="shared" si="248"/>
        <v>8.5843998576251579E-11</v>
      </c>
      <c r="AI733" s="251">
        <f t="shared" si="248"/>
        <v>1.4573379378678197E-2</v>
      </c>
      <c r="AJ733" s="251">
        <f t="shared" si="248"/>
        <v>1.1800975352846299E-2</v>
      </c>
    </row>
    <row r="734" spans="1:36" x14ac:dyDescent="0.25">
      <c r="A734" s="218">
        <f t="shared" si="213"/>
        <v>2048</v>
      </c>
      <c r="B734" s="222"/>
      <c r="C734" s="221">
        <f>SUM(C498:C509)</f>
        <v>105565048.51167014</v>
      </c>
      <c r="D734" s="221">
        <f t="shared" ref="D734:N734" si="279">SUM(D498:D509)</f>
        <v>72639224.437667757</v>
      </c>
      <c r="E734" s="221">
        <f t="shared" si="279"/>
        <v>3520219.5963434633</v>
      </c>
      <c r="F734" s="221">
        <f t="shared" si="279"/>
        <v>708142.32034626615</v>
      </c>
      <c r="G734" s="221">
        <f t="shared" si="279"/>
        <v>21967.952563261813</v>
      </c>
      <c r="H734" s="221">
        <f t="shared" si="279"/>
        <v>91230.193321673185</v>
      </c>
      <c r="I734" s="221">
        <f t="shared" si="279"/>
        <v>7575218.3538620453</v>
      </c>
      <c r="J734" s="221">
        <f>SUM(J498:J509)</f>
        <v>190121051.3657746</v>
      </c>
      <c r="K734" s="221">
        <f>SUM(K498:K509)</f>
        <v>178204272.9493379</v>
      </c>
      <c r="L734" s="221">
        <f t="shared" si="279"/>
        <v>167060261.70488507</v>
      </c>
      <c r="M734" s="221">
        <f>SUM(M498:M509)</f>
        <v>23060789.660889514</v>
      </c>
      <c r="N734" s="221">
        <f t="shared" si="279"/>
        <v>175434455.30249941</v>
      </c>
      <c r="P734" s="218">
        <f t="shared" si="209"/>
        <v>2048</v>
      </c>
      <c r="Q734" s="222"/>
      <c r="R734" s="221">
        <f>SUM(R498:R509)</f>
        <v>91899947.022634998</v>
      </c>
      <c r="S734" s="221">
        <f>SUM(S498:S509)</f>
        <v>63243536.26581338</v>
      </c>
      <c r="T734" s="221">
        <f t="shared" ref="T734:X734" si="280">SUM(T498:T509)</f>
        <v>3520219.5963434633</v>
      </c>
      <c r="U734" s="221">
        <f t="shared" si="280"/>
        <v>708142.32034626615</v>
      </c>
      <c r="V734" s="221">
        <f t="shared" si="280"/>
        <v>21967.952563261813</v>
      </c>
      <c r="W734" s="221">
        <f t="shared" si="280"/>
        <v>91230.193321673185</v>
      </c>
      <c r="X734" s="221">
        <f t="shared" si="280"/>
        <v>7575218.3538620453</v>
      </c>
      <c r="Y734" s="221">
        <f>SUM(Y498:Y509)</f>
        <v>167060261.70488507</v>
      </c>
      <c r="Z734" s="221"/>
      <c r="AA734" s="221">
        <f>SUM(AA498:AA509)</f>
        <v>0</v>
      </c>
      <c r="AB734" s="250"/>
      <c r="AC734" s="251">
        <f t="shared" si="248"/>
        <v>1.3411594207445532E-2</v>
      </c>
      <c r="AD734" s="251">
        <f t="shared" si="248"/>
        <v>9.7063222417221873E-3</v>
      </c>
      <c r="AE734" s="251">
        <f t="shared" si="248"/>
        <v>0</v>
      </c>
      <c r="AF734" s="251">
        <f t="shared" si="248"/>
        <v>0</v>
      </c>
      <c r="AG734" s="251">
        <f t="shared" si="248"/>
        <v>-1.5073843612947169E-3</v>
      </c>
      <c r="AH734" s="251">
        <f t="shared" si="248"/>
        <v>8.5843776531646654E-11</v>
      </c>
      <c r="AI734" s="251">
        <f t="shared" si="248"/>
        <v>1.4574337646561242E-2</v>
      </c>
      <c r="AJ734" s="251">
        <f t="shared" si="248"/>
        <v>1.1705872748850599E-2</v>
      </c>
    </row>
    <row r="735" spans="1:36" x14ac:dyDescent="0.25">
      <c r="A735" s="218">
        <f t="shared" si="213"/>
        <v>2049</v>
      </c>
      <c r="B735" s="222"/>
      <c r="C735" s="221">
        <f>SUM(C510:C521)</f>
        <v>107359089.29630677</v>
      </c>
      <c r="D735" s="221">
        <f t="shared" ref="D735:N735" si="281">SUM(D510:D521)</f>
        <v>73606372.753570065</v>
      </c>
      <c r="E735" s="221">
        <f t="shared" si="281"/>
        <v>3520219.5963434633</v>
      </c>
      <c r="F735" s="221">
        <f t="shared" si="281"/>
        <v>708142.32034626615</v>
      </c>
      <c r="G735" s="221">
        <f t="shared" si="281"/>
        <v>21934.839498770823</v>
      </c>
      <c r="H735" s="221">
        <f t="shared" si="281"/>
        <v>91230.19332950472</v>
      </c>
      <c r="I735" s="221">
        <f t="shared" si="281"/>
        <v>7685629.3897195766</v>
      </c>
      <c r="J735" s="221">
        <f>SUM(J510:J521)</f>
        <v>192992618.38911447</v>
      </c>
      <c r="K735" s="221">
        <f>SUM(K510:K521)</f>
        <v>180965462.04987687</v>
      </c>
      <c r="L735" s="221">
        <f t="shared" si="281"/>
        <v>169000278.78555402</v>
      </c>
      <c r="M735" s="221">
        <f>SUM(M510:M521)</f>
        <v>23992339.603560396</v>
      </c>
      <c r="N735" s="221">
        <f t="shared" si="281"/>
        <v>177471115.47198927</v>
      </c>
      <c r="P735" s="218">
        <f t="shared" si="209"/>
        <v>2049</v>
      </c>
      <c r="Q735" s="222"/>
      <c r="R735" s="221">
        <f>SUM(R510:R521)</f>
        <v>93122541.311053619</v>
      </c>
      <c r="S735" s="221">
        <f>SUM(S510:S521)</f>
        <v>63850581.135262817</v>
      </c>
      <c r="T735" s="221">
        <f t="shared" ref="T735:X735" si="282">SUM(T510:T521)</f>
        <v>3520219.5963434633</v>
      </c>
      <c r="U735" s="221">
        <f t="shared" si="282"/>
        <v>708142.32034626615</v>
      </c>
      <c r="V735" s="221">
        <f t="shared" si="282"/>
        <v>21934.839498770823</v>
      </c>
      <c r="W735" s="221">
        <f t="shared" si="282"/>
        <v>91230.19332950472</v>
      </c>
      <c r="X735" s="221">
        <f t="shared" si="282"/>
        <v>7685629.3897195766</v>
      </c>
      <c r="Y735" s="221">
        <f>SUM(Y510:Y521)</f>
        <v>169000278.78555402</v>
      </c>
      <c r="Z735" s="221"/>
      <c r="AA735" s="221">
        <f>SUM(AA510:AA521)</f>
        <v>0</v>
      </c>
      <c r="AB735" s="250"/>
      <c r="AC735" s="251">
        <f t="shared" si="248"/>
        <v>1.3303536378725944E-2</v>
      </c>
      <c r="AD735" s="251">
        <f t="shared" si="248"/>
        <v>9.5985282495592017E-3</v>
      </c>
      <c r="AE735" s="251">
        <f t="shared" si="248"/>
        <v>0</v>
      </c>
      <c r="AF735" s="251">
        <f t="shared" si="248"/>
        <v>0</v>
      </c>
      <c r="AG735" s="251">
        <f t="shared" si="248"/>
        <v>-1.507335032503998E-3</v>
      </c>
      <c r="AH735" s="251">
        <f t="shared" si="248"/>
        <v>8.5843776531646654E-11</v>
      </c>
      <c r="AI735" s="251">
        <f t="shared" si="248"/>
        <v>1.4575294163136743E-2</v>
      </c>
      <c r="AJ735" s="251">
        <f t="shared" si="248"/>
        <v>1.1612678328590365E-2</v>
      </c>
    </row>
    <row r="736" spans="1:36" x14ac:dyDescent="0.25">
      <c r="A736" s="218">
        <f t="shared" si="213"/>
        <v>2050</v>
      </c>
      <c r="B736" s="222"/>
      <c r="C736" s="221">
        <f>SUM(C522:C533)</f>
        <v>109183698.11883354</v>
      </c>
      <c r="D736" s="221">
        <f t="shared" ref="D736:N736" si="283">SUM(D522:D533)</f>
        <v>74586415.357796475</v>
      </c>
      <c r="E736" s="221">
        <f t="shared" si="283"/>
        <v>3520219.5963434633</v>
      </c>
      <c r="F736" s="221">
        <f t="shared" si="283"/>
        <v>708142.32034626615</v>
      </c>
      <c r="G736" s="221">
        <f t="shared" si="283"/>
        <v>21901.777428774796</v>
      </c>
      <c r="H736" s="221">
        <f t="shared" si="283"/>
        <v>91230.19333733627</v>
      </c>
      <c r="I736" s="221">
        <f t="shared" si="283"/>
        <v>7797657.0368863251</v>
      </c>
      <c r="J736" s="221">
        <f>SUM(J522:J533)</f>
        <v>195909264.40097219</v>
      </c>
      <c r="K736" s="221">
        <f>SUM(K522:K533)</f>
        <v>183770113.47663003</v>
      </c>
      <c r="L736" s="221">
        <f t="shared" si="283"/>
        <v>170947388.09812307</v>
      </c>
      <c r="M736" s="221">
        <f>SUM(M522:M533)</f>
        <v>24961876.302849125</v>
      </c>
      <c r="N736" s="221">
        <f t="shared" si="283"/>
        <v>179515221.42175713</v>
      </c>
      <c r="P736" s="218">
        <f t="shared" si="209"/>
        <v>2050</v>
      </c>
      <c r="Q736" s="222"/>
      <c r="R736" s="221">
        <f>SUM(R522:R533)</f>
        <v>94351533.357226536</v>
      </c>
      <c r="S736" s="221">
        <f>SUM(S522:S533)</f>
        <v>64456703.816554353</v>
      </c>
      <c r="T736" s="221">
        <f t="shared" ref="T736:X736" si="284">SUM(T522:T533)</f>
        <v>3520219.5963434633</v>
      </c>
      <c r="U736" s="221">
        <f t="shared" si="284"/>
        <v>708142.32034626615</v>
      </c>
      <c r="V736" s="221">
        <f t="shared" si="284"/>
        <v>21901.777428774796</v>
      </c>
      <c r="W736" s="221">
        <f t="shared" si="284"/>
        <v>91230.19333733627</v>
      </c>
      <c r="X736" s="221">
        <f t="shared" si="284"/>
        <v>7797657.0368863251</v>
      </c>
      <c r="Y736" s="221">
        <f>SUM(Y522:Y533)</f>
        <v>170947388.09812307</v>
      </c>
      <c r="Z736" s="221"/>
      <c r="AA736" s="221">
        <f>SUM(AA522:AA533)</f>
        <v>0</v>
      </c>
      <c r="AB736" s="250"/>
      <c r="AC736" s="251">
        <f t="shared" si="248"/>
        <v>1.3197578468866711E-2</v>
      </c>
      <c r="AD736" s="251">
        <f t="shared" si="248"/>
        <v>9.4928295172052035E-3</v>
      </c>
      <c r="AE736" s="251">
        <f t="shared" si="248"/>
        <v>0</v>
      </c>
      <c r="AF736" s="251">
        <f t="shared" si="248"/>
        <v>0</v>
      </c>
      <c r="AG736" s="251">
        <f t="shared" si="248"/>
        <v>-1.5072857039998278E-3</v>
      </c>
      <c r="AH736" s="251">
        <f t="shared" si="248"/>
        <v>8.5843776531646654E-11</v>
      </c>
      <c r="AI736" s="251">
        <f t="shared" si="248"/>
        <v>1.4576248929801139E-2</v>
      </c>
      <c r="AJ736" s="251">
        <f t="shared" si="248"/>
        <v>1.1521337873292792E-2</v>
      </c>
    </row>
    <row r="737" spans="1:36" x14ac:dyDescent="0.25">
      <c r="A737" s="218">
        <f t="shared" si="213"/>
        <v>2051</v>
      </c>
      <c r="B737" s="222"/>
      <c r="C737" s="221">
        <f>SUM(C534:C545)</f>
        <v>111039397.15297711</v>
      </c>
      <c r="D737" s="221">
        <f t="shared" ref="D737:N737" si="285">SUM(D534:D545)</f>
        <v>75579524.389468774</v>
      </c>
      <c r="E737" s="221">
        <f t="shared" si="285"/>
        <v>3520219.5963434633</v>
      </c>
      <c r="F737" s="221">
        <f t="shared" si="285"/>
        <v>708142.32034626615</v>
      </c>
      <c r="G737" s="221">
        <f t="shared" si="285"/>
        <v>21868.766273139769</v>
      </c>
      <c r="H737" s="221">
        <f t="shared" si="285"/>
        <v>91230.193345167834</v>
      </c>
      <c r="I737" s="221">
        <f t="shared" si="285"/>
        <v>7911325.0582339661</v>
      </c>
      <c r="J737" s="221">
        <f>SUM(J534:J545)</f>
        <v>198871707.47698784</v>
      </c>
      <c r="K737" s="221">
        <f>SUM(K534:K545)</f>
        <v>186618921.5424459</v>
      </c>
      <c r="L737" s="221">
        <f t="shared" si="285"/>
        <v>172901624.31940487</v>
      </c>
      <c r="M737" s="221">
        <f>SUM(M534:M545)</f>
        <v>25970083.157582991</v>
      </c>
      <c r="N737" s="221">
        <f t="shared" si="285"/>
        <v>181566809.56268415</v>
      </c>
      <c r="P737" s="218">
        <f t="shared" si="209"/>
        <v>2051</v>
      </c>
      <c r="Q737" s="222"/>
      <c r="R737" s="221">
        <f>SUM(R534:R545)</f>
        <v>95586940.041301981</v>
      </c>
      <c r="S737" s="221">
        <f>SUM(S534:S545)</f>
        <v>65061898.343560897</v>
      </c>
      <c r="T737" s="221">
        <f t="shared" ref="T737:X737" si="286">SUM(T534:T545)</f>
        <v>3520219.5963434633</v>
      </c>
      <c r="U737" s="221">
        <f t="shared" si="286"/>
        <v>708142.32034626615</v>
      </c>
      <c r="V737" s="221">
        <f t="shared" si="286"/>
        <v>21868.766273139769</v>
      </c>
      <c r="W737" s="221">
        <f t="shared" si="286"/>
        <v>91230.193345167834</v>
      </c>
      <c r="X737" s="221">
        <f t="shared" si="286"/>
        <v>7911325.0582339661</v>
      </c>
      <c r="Y737" s="221">
        <f>SUM(Y534:Y545)</f>
        <v>172901624.31940493</v>
      </c>
      <c r="Z737" s="221"/>
      <c r="AA737" s="221">
        <f>SUM(AA534:AA545)</f>
        <v>0</v>
      </c>
      <c r="AB737" s="250"/>
      <c r="AC737" s="251">
        <f t="shared" si="248"/>
        <v>1.3093657729949637E-2</v>
      </c>
      <c r="AD737" s="251">
        <f t="shared" si="248"/>
        <v>9.3891634410743219E-3</v>
      </c>
      <c r="AE737" s="251">
        <f t="shared" si="248"/>
        <v>0</v>
      </c>
      <c r="AF737" s="251">
        <f t="shared" si="248"/>
        <v>0</v>
      </c>
      <c r="AG737" s="251">
        <f t="shared" si="248"/>
        <v>-1.5072363757864249E-3</v>
      </c>
      <c r="AH737" s="251">
        <f t="shared" si="248"/>
        <v>8.5843998576251579E-11</v>
      </c>
      <c r="AI737" s="251">
        <f t="shared" si="248"/>
        <v>1.4577201947962193E-2</v>
      </c>
      <c r="AJ737" s="251">
        <f t="shared" si="248"/>
        <v>1.1431799239659313E-2</v>
      </c>
    </row>
    <row r="738" spans="1:36" x14ac:dyDescent="0.25">
      <c r="A738" s="218">
        <f t="shared" si="213"/>
        <v>2052</v>
      </c>
      <c r="B738" s="222"/>
      <c r="C738" s="221">
        <f>SUM(C546:C557)</f>
        <v>112926717.5149751</v>
      </c>
      <c r="D738" s="221">
        <f t="shared" ref="D738:N738" si="287">SUM(D546:D557)</f>
        <v>76585874.28880161</v>
      </c>
      <c r="E738" s="221">
        <f t="shared" si="287"/>
        <v>3520219.5963434633</v>
      </c>
      <c r="F738" s="221">
        <f t="shared" si="287"/>
        <v>708142.32034626615</v>
      </c>
      <c r="G738" s="221">
        <f t="shared" si="287"/>
        <v>21835.805951860068</v>
      </c>
      <c r="H738" s="221">
        <f t="shared" si="287"/>
        <v>91230.193352999369</v>
      </c>
      <c r="I738" s="221">
        <f t="shared" si="287"/>
        <v>8026657.5670984751</v>
      </c>
      <c r="J738" s="221">
        <f>SUM(J546:J557)</f>
        <v>201880677.28686973</v>
      </c>
      <c r="K738" s="221">
        <f>SUM(K546:K557)</f>
        <v>189512591.80377668</v>
      </c>
      <c r="L738" s="221">
        <f t="shared" si="287"/>
        <v>174863022.46582076</v>
      </c>
      <c r="M738" s="221">
        <f>SUM(M546:M557)</f>
        <v>27017654.821049012</v>
      </c>
      <c r="N738" s="221">
        <f t="shared" si="287"/>
        <v>183625916.66228664</v>
      </c>
      <c r="P738" s="218">
        <f t="shared" si="209"/>
        <v>2052</v>
      </c>
      <c r="Q738" s="222"/>
      <c r="R738" s="221">
        <f>SUM(R546:R557)</f>
        <v>96828778.217621505</v>
      </c>
      <c r="S738" s="221">
        <f>SUM(S546:S557)</f>
        <v>65666158.765106186</v>
      </c>
      <c r="T738" s="221">
        <f t="shared" ref="T738:X738" si="288">SUM(T546:T557)</f>
        <v>3520219.5963434633</v>
      </c>
      <c r="U738" s="221">
        <f t="shared" si="288"/>
        <v>708142.32034626615</v>
      </c>
      <c r="V738" s="221">
        <f t="shared" si="288"/>
        <v>21835.805951860068</v>
      </c>
      <c r="W738" s="221">
        <f t="shared" si="288"/>
        <v>91230.193352999369</v>
      </c>
      <c r="X738" s="221">
        <f t="shared" si="288"/>
        <v>8026657.5670984751</v>
      </c>
      <c r="Y738" s="221">
        <f>SUM(Y546:Y557)</f>
        <v>174863022.46582076</v>
      </c>
      <c r="Z738" s="221"/>
      <c r="AA738" s="221">
        <f>SUM(AA546:AA557)</f>
        <v>0</v>
      </c>
      <c r="AB738" s="250"/>
      <c r="AC738" s="251">
        <f t="shared" si="248"/>
        <v>1.2991713886676859E-2</v>
      </c>
      <c r="AD738" s="251">
        <f t="shared" si="248"/>
        <v>9.2874698852849491E-3</v>
      </c>
      <c r="AE738" s="251">
        <f t="shared" si="248"/>
        <v>0</v>
      </c>
      <c r="AF738" s="251">
        <f t="shared" si="248"/>
        <v>0</v>
      </c>
      <c r="AG738" s="251">
        <f t="shared" si="248"/>
        <v>-1.507187047866676E-3</v>
      </c>
      <c r="AH738" s="251">
        <f t="shared" si="248"/>
        <v>8.5843776531646654E-11</v>
      </c>
      <c r="AI738" s="251">
        <f t="shared" si="248"/>
        <v>1.4578153219032775E-2</v>
      </c>
      <c r="AJ738" s="251">
        <f t="shared" si="248"/>
        <v>1.1344012262097136E-2</v>
      </c>
    </row>
    <row r="739" spans="1:36" x14ac:dyDescent="0.25">
      <c r="A739" s="218">
        <f t="shared" si="213"/>
        <v>2053</v>
      </c>
      <c r="B739" s="222"/>
      <c r="C739" s="221">
        <f>SUM(C558:C569)</f>
        <v>114846199.41710208</v>
      </c>
      <c r="D739" s="221">
        <f t="shared" ref="D739:N739" si="289">SUM(D558:D569)</f>
        <v>77605641.82790269</v>
      </c>
      <c r="E739" s="221">
        <f t="shared" si="289"/>
        <v>3520219.5963434633</v>
      </c>
      <c r="F739" s="221">
        <f t="shared" si="289"/>
        <v>708142.32034626615</v>
      </c>
      <c r="G739" s="221">
        <f t="shared" si="289"/>
        <v>21802.896385058088</v>
      </c>
      <c r="H739" s="221">
        <f t="shared" si="289"/>
        <v>91230.193360830948</v>
      </c>
      <c r="I739" s="221">
        <f t="shared" si="289"/>
        <v>8026657.5670984751</v>
      </c>
      <c r="J739" s="221">
        <f>SUM(J558:J569)</f>
        <v>204819893.81853884</v>
      </c>
      <c r="K739" s="221">
        <f>SUM(K558:K569)</f>
        <v>192451841.24500474</v>
      </c>
      <c r="L739" s="221">
        <f t="shared" si="289"/>
        <v>176831617.89808896</v>
      </c>
      <c r="M739" s="221">
        <f>SUM(M558:M569)</f>
        <v>27988275.920449927</v>
      </c>
      <c r="N739" s="221">
        <f t="shared" si="289"/>
        <v>185692579.8496393</v>
      </c>
      <c r="P739" s="218">
        <f t="shared" si="209"/>
        <v>2053</v>
      </c>
      <c r="Q739" s="222"/>
      <c r="R739" s="221">
        <f>SUM(R558:R569)</f>
        <v>98146873.007733643</v>
      </c>
      <c r="S739" s="221">
        <f>SUM(S558:S569)</f>
        <v>66316692.316821165</v>
      </c>
      <c r="T739" s="221">
        <f t="shared" ref="T739:X739" si="290">SUM(T558:T569)</f>
        <v>3520219.5963434633</v>
      </c>
      <c r="U739" s="221">
        <f t="shared" si="290"/>
        <v>708142.32034626615</v>
      </c>
      <c r="V739" s="221">
        <f t="shared" si="290"/>
        <v>21802.896385058088</v>
      </c>
      <c r="W739" s="221">
        <f t="shared" si="290"/>
        <v>91230.193360830948</v>
      </c>
      <c r="X739" s="221">
        <f t="shared" si="290"/>
        <v>8026657.5670984751</v>
      </c>
      <c r="Y739" s="221">
        <f>SUM(Y558:Y569)</f>
        <v>176831617.89808893</v>
      </c>
      <c r="Z739" s="221"/>
      <c r="AA739" s="221">
        <f>SUM(AA558:AA569)</f>
        <v>0</v>
      </c>
      <c r="AB739" s="250"/>
      <c r="AC739" s="251">
        <f t="shared" si="248"/>
        <v>1.3612634739124108E-2</v>
      </c>
      <c r="AD739" s="251">
        <f t="shared" si="248"/>
        <v>9.9066789340001016E-3</v>
      </c>
      <c r="AE739" s="251">
        <f t="shared" si="248"/>
        <v>0</v>
      </c>
      <c r="AF739" s="251">
        <f t="shared" si="248"/>
        <v>0</v>
      </c>
      <c r="AG739" s="251">
        <f t="shared" si="248"/>
        <v>-1.5071377202441338E-3</v>
      </c>
      <c r="AH739" s="251">
        <f t="shared" si="248"/>
        <v>8.5844220620856504E-11</v>
      </c>
      <c r="AI739" s="251">
        <f t="shared" si="248"/>
        <v>0</v>
      </c>
      <c r="AJ739" s="251">
        <f t="shared" si="248"/>
        <v>1.1257928660434624E-2</v>
      </c>
    </row>
    <row r="740" spans="1:36" x14ac:dyDescent="0.25">
      <c r="A740" s="218">
        <f t="shared" si="213"/>
        <v>2054</v>
      </c>
      <c r="B740" s="222"/>
      <c r="C740" s="221">
        <f>SUM(C570:C581)</f>
        <v>116798392.3238375</v>
      </c>
      <c r="D740" s="221">
        <f t="shared" ref="D740:N740" si="291">SUM(D570:D581)</f>
        <v>78639006.141985983</v>
      </c>
      <c r="E740" s="221">
        <f t="shared" si="291"/>
        <v>3520219.5963434633</v>
      </c>
      <c r="F740" s="221">
        <f t="shared" si="291"/>
        <v>708142.32034626615</v>
      </c>
      <c r="G740" s="221">
        <f t="shared" si="291"/>
        <v>21770.037492984076</v>
      </c>
      <c r="H740" s="221">
        <f t="shared" si="291"/>
        <v>91230.193368662483</v>
      </c>
      <c r="I740" s="221">
        <f t="shared" si="291"/>
        <v>8026657.5670984751</v>
      </c>
      <c r="J740" s="221">
        <f>SUM(J570:J581)</f>
        <v>207805418.18047339</v>
      </c>
      <c r="K740" s="221">
        <f>SUM(K570:K581)</f>
        <v>195437398.46582353</v>
      </c>
      <c r="L740" s="221">
        <f t="shared" si="291"/>
        <v>178807446.32598281</v>
      </c>
      <c r="M740" s="221">
        <f>SUM(M570:M581)</f>
        <v>28997971.854490537</v>
      </c>
      <c r="N740" s="221">
        <f t="shared" si="291"/>
        <v>187766836.62037265</v>
      </c>
      <c r="P740" s="218">
        <f t="shared" si="209"/>
        <v>2054</v>
      </c>
      <c r="Q740" s="222"/>
      <c r="R740" s="221">
        <f>SUM(R570:R581)</f>
        <v>99472663.352371871</v>
      </c>
      <c r="S740" s="221">
        <f>SUM(S570:S581)</f>
        <v>66966763.258961096</v>
      </c>
      <c r="T740" s="221">
        <f t="shared" ref="T740:X740" si="292">SUM(T570:T581)</f>
        <v>3520219.5963434633</v>
      </c>
      <c r="U740" s="221">
        <f t="shared" si="292"/>
        <v>708142.32034626615</v>
      </c>
      <c r="V740" s="221">
        <f t="shared" si="292"/>
        <v>21770.037492984076</v>
      </c>
      <c r="W740" s="221">
        <f t="shared" si="292"/>
        <v>91230.193368662483</v>
      </c>
      <c r="X740" s="221">
        <f t="shared" si="292"/>
        <v>8026657.5670984751</v>
      </c>
      <c r="Y740" s="221">
        <f>SUM(Y570:Y581)</f>
        <v>178807446.32598284</v>
      </c>
      <c r="Z740" s="221"/>
      <c r="AA740" s="221">
        <f>SUM(AA570:AA581)</f>
        <v>0</v>
      </c>
      <c r="AB740" s="250"/>
      <c r="AC740" s="251">
        <f t="shared" si="248"/>
        <v>1.3508228066866357E-2</v>
      </c>
      <c r="AD740" s="251">
        <f t="shared" si="248"/>
        <v>9.802523609505176E-3</v>
      </c>
      <c r="AE740" s="251">
        <f t="shared" si="248"/>
        <v>0</v>
      </c>
      <c r="AF740" s="251">
        <f t="shared" si="248"/>
        <v>0</v>
      </c>
      <c r="AG740" s="251">
        <f t="shared" si="248"/>
        <v>-1.5070883929224621E-3</v>
      </c>
      <c r="AH740" s="251">
        <f t="shared" si="248"/>
        <v>8.5843776531646654E-11</v>
      </c>
      <c r="AI740" s="251">
        <f t="shared" si="248"/>
        <v>0</v>
      </c>
      <c r="AJ740" s="251">
        <f t="shared" si="248"/>
        <v>1.1173501952759457E-2</v>
      </c>
    </row>
    <row r="741" spans="1:36" x14ac:dyDescent="0.25">
      <c r="A741" s="218">
        <f t="shared" si="213"/>
        <v>2055</v>
      </c>
      <c r="B741" s="222"/>
      <c r="C741" s="221">
        <f>SUM(C582:C593)</f>
        <v>118783855.11072174</v>
      </c>
      <c r="D741" s="221">
        <f t="shared" ref="D741:N741" si="293">SUM(D582:D593)</f>
        <v>79686148.761003003</v>
      </c>
      <c r="E741" s="221">
        <f t="shared" si="293"/>
        <v>3520219.5963434633</v>
      </c>
      <c r="F741" s="221">
        <f t="shared" si="293"/>
        <v>708142.32034626615</v>
      </c>
      <c r="G741" s="221">
        <f t="shared" si="293"/>
        <v>21737.229196015938</v>
      </c>
      <c r="H741" s="221">
        <f t="shared" si="293"/>
        <v>91230.193376494033</v>
      </c>
      <c r="I741" s="221">
        <f t="shared" si="293"/>
        <v>8026657.5670984751</v>
      </c>
      <c r="J741" s="221">
        <f>SUM(J582:J593)</f>
        <v>210837990.77808544</v>
      </c>
      <c r="K741" s="221">
        <f>SUM(K582:K593)</f>
        <v>198470003.87172475</v>
      </c>
      <c r="L741" s="221">
        <f t="shared" si="293"/>
        <v>180790543.81315941</v>
      </c>
      <c r="M741" s="221">
        <f>SUM(M582:M593)</f>
        <v>30047446.964926034</v>
      </c>
      <c r="N741" s="221">
        <f t="shared" si="293"/>
        <v>189848724.84174326</v>
      </c>
      <c r="P741" s="218">
        <f t="shared" si="209"/>
        <v>2055</v>
      </c>
      <c r="Q741" s="222"/>
      <c r="R741" s="221">
        <f>SUM(R582:R593)</f>
        <v>100806185.4187756</v>
      </c>
      <c r="S741" s="221">
        <f>SUM(S582:S593)</f>
        <v>67616371.488023117</v>
      </c>
      <c r="T741" s="221">
        <f t="shared" ref="T741:X741" si="294">SUM(T582:T593)</f>
        <v>3520219.5963434633</v>
      </c>
      <c r="U741" s="221">
        <f t="shared" si="294"/>
        <v>708142.32034626615</v>
      </c>
      <c r="V741" s="221">
        <f t="shared" si="294"/>
        <v>21737.229196015938</v>
      </c>
      <c r="W741" s="221">
        <f t="shared" si="294"/>
        <v>91230.193376494033</v>
      </c>
      <c r="X741" s="221">
        <f t="shared" si="294"/>
        <v>8026657.5670984751</v>
      </c>
      <c r="Y741" s="221">
        <f>SUM(Y582:Y593)</f>
        <v>180790543.81315944</v>
      </c>
      <c r="Z741" s="221"/>
      <c r="AA741" s="221">
        <f>SUM(AA582:AA593)</f>
        <v>0</v>
      </c>
      <c r="AB741" s="250"/>
      <c r="AC741" s="251">
        <f t="shared" si="248"/>
        <v>1.3405914966606147E-2</v>
      </c>
      <c r="AD741" s="251">
        <f t="shared" si="248"/>
        <v>9.7004573231347369E-3</v>
      </c>
      <c r="AE741" s="251">
        <f t="shared" si="248"/>
        <v>0</v>
      </c>
      <c r="AF741" s="251">
        <f t="shared" si="248"/>
        <v>0</v>
      </c>
      <c r="AG741" s="251">
        <f t="shared" si="248"/>
        <v>-1.5070390659047694E-3</v>
      </c>
      <c r="AH741" s="251">
        <f t="shared" si="248"/>
        <v>8.5843776531646654E-11</v>
      </c>
      <c r="AI741" s="251">
        <f t="shared" si="248"/>
        <v>0</v>
      </c>
      <c r="AJ741" s="251">
        <f t="shared" si="248"/>
        <v>1.1090687373059627E-2</v>
      </c>
    </row>
    <row r="742" spans="1:36" x14ac:dyDescent="0.25">
      <c r="A742" s="218">
        <f t="shared" si="213"/>
        <v>2056</v>
      </c>
      <c r="B742" s="222"/>
      <c r="C742" s="221">
        <f>SUM(C594:C605)</f>
        <v>120803156.22594579</v>
      </c>
      <c r="D742" s="221">
        <f t="shared" ref="D742:N742" si="295">SUM(D594:D605)</f>
        <v>80747253.641698167</v>
      </c>
      <c r="E742" s="221">
        <f t="shared" si="295"/>
        <v>3520219.5963434633</v>
      </c>
      <c r="F742" s="221">
        <f t="shared" si="295"/>
        <v>708142.32034626615</v>
      </c>
      <c r="G742" s="221">
        <f t="shared" si="295"/>
        <v>21704.47141465902</v>
      </c>
      <c r="H742" s="221">
        <f t="shared" si="295"/>
        <v>91230.193384325583</v>
      </c>
      <c r="I742" s="221">
        <f t="shared" si="295"/>
        <v>8026657.5670984751</v>
      </c>
      <c r="J742" s="221">
        <f>SUM(J594:J605)</f>
        <v>213918364.01623115</v>
      </c>
      <c r="K742" s="221">
        <f>SUM(K594:K605)</f>
        <v>201550409.86764395</v>
      </c>
      <c r="L742" s="221">
        <f t="shared" si="295"/>
        <v>182780946.78205952</v>
      </c>
      <c r="M742" s="221">
        <f>SUM(M594:M605)</f>
        <v>31137417.234171607</v>
      </c>
      <c r="N742" s="221">
        <f t="shared" si="295"/>
        <v>191938282.7577801</v>
      </c>
      <c r="P742" s="218">
        <f t="shared" si="209"/>
        <v>2056</v>
      </c>
      <c r="Q742" s="222"/>
      <c r="R742" s="221">
        <f>SUM(R594:R605)</f>
        <v>102147475.6487321</v>
      </c>
      <c r="S742" s="221">
        <f>SUM(S594:S605)</f>
        <v>68265516.984740272</v>
      </c>
      <c r="T742" s="221">
        <f t="shared" ref="T742:X742" si="296">SUM(T594:T605)</f>
        <v>3520219.5963434633</v>
      </c>
      <c r="U742" s="221">
        <f t="shared" si="296"/>
        <v>708142.32034626615</v>
      </c>
      <c r="V742" s="221">
        <f t="shared" si="296"/>
        <v>21704.47141465902</v>
      </c>
      <c r="W742" s="221">
        <f t="shared" si="296"/>
        <v>91230.193384325583</v>
      </c>
      <c r="X742" s="221">
        <f t="shared" si="296"/>
        <v>8026657.5670984751</v>
      </c>
      <c r="Y742" s="221">
        <f>SUM(Y594:Y605)</f>
        <v>182780946.78205952</v>
      </c>
      <c r="Z742" s="221"/>
      <c r="AA742" s="221">
        <f>SUM(AA594:AA605)</f>
        <v>0</v>
      </c>
      <c r="AB742" s="250"/>
      <c r="AC742" s="251">
        <f t="shared" si="248"/>
        <v>1.3305634216634887E-2</v>
      </c>
      <c r="AD742" s="251">
        <f t="shared" si="248"/>
        <v>9.6004189877614277E-3</v>
      </c>
      <c r="AE742" s="251">
        <f t="shared" si="248"/>
        <v>0</v>
      </c>
      <c r="AF742" s="251">
        <f t="shared" si="248"/>
        <v>0</v>
      </c>
      <c r="AG742" s="251">
        <f t="shared" si="248"/>
        <v>-1.5069897391947196E-3</v>
      </c>
      <c r="AH742" s="251">
        <f t="shared" si="248"/>
        <v>8.5843776531646654E-11</v>
      </c>
      <c r="AI742" s="251">
        <f t="shared" si="248"/>
        <v>0</v>
      </c>
      <c r="AJ742" s="251">
        <f t="shared" si="248"/>
        <v>1.1009441793355501E-2</v>
      </c>
    </row>
    <row r="743" spans="1:36" x14ac:dyDescent="0.25">
      <c r="A743" s="218">
        <f t="shared" si="213"/>
        <v>2057</v>
      </c>
      <c r="B743" s="222"/>
      <c r="C743" s="221">
        <f>SUM(C606:C617)</f>
        <v>122856873.8547226</v>
      </c>
      <c r="D743" s="221">
        <f t="shared" ref="D743:N743" si="297">SUM(D606:D617)</f>
        <v>81822507.200093806</v>
      </c>
      <c r="E743" s="221">
        <f t="shared" si="297"/>
        <v>3520219.5963434633</v>
      </c>
      <c r="F743" s="221">
        <f t="shared" si="297"/>
        <v>708142.32034626615</v>
      </c>
      <c r="G743" s="221">
        <f t="shared" si="297"/>
        <v>21671.764069545901</v>
      </c>
      <c r="H743" s="221">
        <f t="shared" si="297"/>
        <v>91230.193392157133</v>
      </c>
      <c r="I743" s="221">
        <f t="shared" si="297"/>
        <v>8026657.5670984751</v>
      </c>
      <c r="J743" s="221">
        <f>SUM(J606:J617)</f>
        <v>217047302.49606633</v>
      </c>
      <c r="K743" s="221">
        <f>SUM(K606:K617)</f>
        <v>204679381.05481642</v>
      </c>
      <c r="L743" s="221">
        <f t="shared" si="297"/>
        <v>184778692.01888046</v>
      </c>
      <c r="M743" s="221">
        <f>SUM(M606:M617)</f>
        <v>32268610.47718586</v>
      </c>
      <c r="N743" s="221">
        <f t="shared" si="297"/>
        <v>194035548.99450648</v>
      </c>
      <c r="P743" s="218">
        <f t="shared" si="209"/>
        <v>2057</v>
      </c>
      <c r="Q743" s="222"/>
      <c r="R743" s="221">
        <f>SUM(R606:R617)</f>
        <v>103496570.76270184</v>
      </c>
      <c r="S743" s="221">
        <f>SUM(S606:S617)</f>
        <v>68914199.81492871</v>
      </c>
      <c r="T743" s="221">
        <f t="shared" ref="T743:X743" si="298">SUM(T606:T617)</f>
        <v>3520219.5963434633</v>
      </c>
      <c r="U743" s="221">
        <f t="shared" si="298"/>
        <v>708142.32034626615</v>
      </c>
      <c r="V743" s="221">
        <f t="shared" si="298"/>
        <v>21671.764069545901</v>
      </c>
      <c r="W743" s="221">
        <f t="shared" si="298"/>
        <v>91230.193392157133</v>
      </c>
      <c r="X743" s="221">
        <f t="shared" si="298"/>
        <v>8026657.5670984751</v>
      </c>
      <c r="Y743" s="221">
        <f>SUM(Y606:Y617)</f>
        <v>184778692.01888046</v>
      </c>
      <c r="Z743" s="221"/>
      <c r="AA743" s="221">
        <f>SUM(AA606:AA617)</f>
        <v>0</v>
      </c>
      <c r="AB743" s="250"/>
      <c r="AC743" s="251">
        <f t="shared" si="248"/>
        <v>1.3207327008344816E-2</v>
      </c>
      <c r="AD743" s="251">
        <f t="shared" si="248"/>
        <v>9.5023499248301224E-3</v>
      </c>
      <c r="AE743" s="251">
        <f t="shared" si="248"/>
        <v>0</v>
      </c>
      <c r="AF743" s="251">
        <f t="shared" si="248"/>
        <v>0</v>
      </c>
      <c r="AG743" s="251">
        <f t="shared" si="248"/>
        <v>-1.5069404127956432E-3</v>
      </c>
      <c r="AH743" s="251">
        <f t="shared" si="248"/>
        <v>8.5843776531646654E-11</v>
      </c>
      <c r="AI743" s="251">
        <f t="shared" si="248"/>
        <v>0</v>
      </c>
      <c r="AJ743" s="251">
        <f t="shared" si="248"/>
        <v>1.0929723650041856E-2</v>
      </c>
    </row>
    <row r="744" spans="1:36" x14ac:dyDescent="0.25">
      <c r="A744" s="218">
        <f t="shared" si="213"/>
        <v>2058</v>
      </c>
      <c r="B744" s="222"/>
      <c r="C744" s="221">
        <f>SUM(C618:C629)</f>
        <v>124945596.08648755</v>
      </c>
      <c r="D744" s="221">
        <f t="shared" ref="D744:N744" si="299">SUM(D618:D629)</f>
        <v>82912098.344410539</v>
      </c>
      <c r="E744" s="221">
        <f t="shared" si="299"/>
        <v>3520219.5963434633</v>
      </c>
      <c r="F744" s="221">
        <f t="shared" si="299"/>
        <v>708142.32034626615</v>
      </c>
      <c r="G744" s="221">
        <f t="shared" si="299"/>
        <v>21639.107081436188</v>
      </c>
      <c r="H744" s="221">
        <f t="shared" si="299"/>
        <v>91230.193399988697</v>
      </c>
      <c r="I744" s="221">
        <f t="shared" si="299"/>
        <v>8026657.5670984751</v>
      </c>
      <c r="J744" s="221">
        <f>SUM(J618:J629)</f>
        <v>220225583.21516773</v>
      </c>
      <c r="K744" s="221">
        <f>SUM(K618:K629)</f>
        <v>207857694.4308981</v>
      </c>
      <c r="L744" s="221">
        <f t="shared" si="299"/>
        <v>186783816.67862257</v>
      </c>
      <c r="M744" s="221">
        <f>SUM(M618:M629)</f>
        <v>33441766.536545165</v>
      </c>
      <c r="N744" s="221">
        <f t="shared" si="299"/>
        <v>196140562.56523985</v>
      </c>
      <c r="P744" s="218">
        <f t="shared" si="209"/>
        <v>2058</v>
      </c>
      <c r="Q744" s="222"/>
      <c r="R744" s="221">
        <f>SUM(R618:R629)</f>
        <v>104853507.76401074</v>
      </c>
      <c r="S744" s="221">
        <f>SUM(S618:S629)</f>
        <v>69562420.130342185</v>
      </c>
      <c r="T744" s="221">
        <f t="shared" ref="T744:X744" si="300">SUM(T618:T629)</f>
        <v>3520219.5963434633</v>
      </c>
      <c r="U744" s="221">
        <f t="shared" si="300"/>
        <v>708142.32034626615</v>
      </c>
      <c r="V744" s="221">
        <f t="shared" si="300"/>
        <v>21639.107081436188</v>
      </c>
      <c r="W744" s="221">
        <f t="shared" si="300"/>
        <v>91230.193399988697</v>
      </c>
      <c r="X744" s="221">
        <f t="shared" si="300"/>
        <v>8026657.5670984751</v>
      </c>
      <c r="Y744" s="221">
        <f>SUM(Y618:Y629)</f>
        <v>186783816.67862254</v>
      </c>
      <c r="Z744" s="221"/>
      <c r="AA744" s="221">
        <f>SUM(AA618:AA629)</f>
        <v>0</v>
      </c>
      <c r="AB744" s="250"/>
      <c r="AC744" s="251">
        <f t="shared" si="248"/>
        <v>1.3110936829202835E-2</v>
      </c>
      <c r="AD744" s="251">
        <f t="shared" si="248"/>
        <v>9.4061937475047319E-3</v>
      </c>
      <c r="AE744" s="251">
        <f t="shared" si="248"/>
        <v>0</v>
      </c>
      <c r="AF744" s="251">
        <f t="shared" si="248"/>
        <v>0</v>
      </c>
      <c r="AG744" s="251">
        <f t="shared" si="248"/>
        <v>-1.506891086711537E-3</v>
      </c>
      <c r="AH744" s="251">
        <f t="shared" si="248"/>
        <v>8.5843998576251579E-11</v>
      </c>
      <c r="AI744" s="251">
        <f t="shared" si="248"/>
        <v>0</v>
      </c>
      <c r="AJ744" s="251">
        <f t="shared" si="248"/>
        <v>1.0851492874174085E-2</v>
      </c>
    </row>
    <row r="745" spans="1:36" x14ac:dyDescent="0.25">
      <c r="A745" s="218">
        <f t="shared" si="213"/>
        <v>2059</v>
      </c>
      <c r="B745" s="222"/>
      <c r="C745" s="221">
        <f>SUM(C630:C641)</f>
        <v>127069921.08497696</v>
      </c>
      <c r="D745" s="221">
        <f t="shared" ref="D745:N745" si="301">SUM(D630:D641)</f>
        <v>84016218.508428872</v>
      </c>
      <c r="E745" s="221">
        <f t="shared" si="301"/>
        <v>3520219.5963434633</v>
      </c>
      <c r="F745" s="221">
        <f t="shared" si="301"/>
        <v>708142.32034626615</v>
      </c>
      <c r="G745" s="221">
        <f t="shared" si="301"/>
        <v>21606.500371216323</v>
      </c>
      <c r="H745" s="221">
        <f t="shared" si="301"/>
        <v>91230.193407820247</v>
      </c>
      <c r="I745" s="221">
        <f t="shared" si="301"/>
        <v>8026657.5670984751</v>
      </c>
      <c r="J745" s="221">
        <f>SUM(J630:J641)</f>
        <v>223453995.77097312</v>
      </c>
      <c r="K745" s="221">
        <f>SUM(K630:K641)</f>
        <v>211086139.59340578</v>
      </c>
      <c r="L745" s="221">
        <f t="shared" si="301"/>
        <v>188796358.29021052</v>
      </c>
      <c r="M745" s="221">
        <f>SUM(M630:M641)</f>
        <v>34657637.480762571</v>
      </c>
      <c r="N745" s="221">
        <f t="shared" si="301"/>
        <v>198253362.8759703</v>
      </c>
      <c r="P745" s="218">
        <f t="shared" si="209"/>
        <v>2059</v>
      </c>
      <c r="Q745" s="222"/>
      <c r="R745" s="221">
        <f>SUM(R630:R641)</f>
        <v>106218323.94310929</v>
      </c>
      <c r="S745" s="221">
        <f>SUM(S630:S641)</f>
        <v>70210178.169533953</v>
      </c>
      <c r="T745" s="221">
        <f t="shared" ref="T745:X745" si="302">SUM(T630:T641)</f>
        <v>3520219.5963434633</v>
      </c>
      <c r="U745" s="221">
        <f t="shared" si="302"/>
        <v>708142.32034626615</v>
      </c>
      <c r="V745" s="221">
        <f t="shared" si="302"/>
        <v>21606.500371216323</v>
      </c>
      <c r="W745" s="221">
        <f t="shared" si="302"/>
        <v>91230.193407820247</v>
      </c>
      <c r="X745" s="221">
        <f t="shared" si="302"/>
        <v>8026657.5670984751</v>
      </c>
      <c r="Y745" s="221">
        <f>SUM(Y630:Y641)</f>
        <v>188796358.29021049</v>
      </c>
      <c r="Z745" s="221"/>
      <c r="AA745" s="221">
        <f>SUM(AA630:AA641)</f>
        <v>0</v>
      </c>
      <c r="AB745" s="250"/>
      <c r="AC745" s="251">
        <f t="shared" si="248"/>
        <v>1.3016409352468061E-2</v>
      </c>
      <c r="AD745" s="251">
        <f t="shared" si="248"/>
        <v>9.3118962505622793E-3</v>
      </c>
      <c r="AE745" s="251">
        <f t="shared" si="248"/>
        <v>0</v>
      </c>
      <c r="AF745" s="251">
        <f t="shared" si="248"/>
        <v>0</v>
      </c>
      <c r="AG745" s="251">
        <f t="shared" si="248"/>
        <v>-1.5068417609448437E-3</v>
      </c>
      <c r="AH745" s="251">
        <f t="shared" si="248"/>
        <v>8.5843776531646654E-11</v>
      </c>
      <c r="AI745" s="251">
        <f t="shared" si="248"/>
        <v>0</v>
      </c>
      <c r="AJ745" s="251">
        <f t="shared" si="248"/>
        <v>1.0774710825460332E-2</v>
      </c>
    </row>
    <row r="746" spans="1:36" x14ac:dyDescent="0.25">
      <c r="A746" s="218">
        <f t="shared" si="213"/>
        <v>2060</v>
      </c>
      <c r="B746" s="222"/>
      <c r="C746" s="221">
        <f>SUM(C642:C653)</f>
        <v>129230457.26123427</v>
      </c>
      <c r="D746" s="221">
        <f t="shared" ref="D746:N746" si="303">SUM(D642:D653)</f>
        <v>85135061.685298011</v>
      </c>
      <c r="E746" s="221">
        <f t="shared" si="303"/>
        <v>3520219.5963434633</v>
      </c>
      <c r="F746" s="221">
        <f t="shared" si="303"/>
        <v>708142.32034626615</v>
      </c>
      <c r="G746" s="221">
        <f t="shared" si="303"/>
        <v>21573.943859899355</v>
      </c>
      <c r="H746" s="221">
        <f t="shared" si="303"/>
        <v>91230.193415651782</v>
      </c>
      <c r="I746" s="221">
        <f t="shared" si="303"/>
        <v>8026657.5670984751</v>
      </c>
      <c r="J746" s="221">
        <f>SUM(J642:J653)</f>
        <v>226733342.56759605</v>
      </c>
      <c r="K746" s="221">
        <f>SUM(K642:K653)</f>
        <v>214365518.94653228</v>
      </c>
      <c r="L746" s="221">
        <f t="shared" si="303"/>
        <v>190816354.76169068</v>
      </c>
      <c r="M746" s="221">
        <f>SUM(M642:M653)</f>
        <v>35916987.805905379</v>
      </c>
      <c r="N746" s="221">
        <f t="shared" si="303"/>
        <v>200373989.730818</v>
      </c>
      <c r="P746" s="218">
        <f t="shared" si="209"/>
        <v>2060</v>
      </c>
      <c r="Q746" s="222"/>
      <c r="R746" s="221">
        <f>SUM(R642:R653)</f>
        <v>107591056.88190085</v>
      </c>
      <c r="S746" s="221">
        <f>SUM(S642:S653)</f>
        <v>70857474.25872606</v>
      </c>
      <c r="T746" s="221">
        <f t="shared" ref="T746:X746" si="304">SUM(T642:T653)</f>
        <v>3520219.5963434633</v>
      </c>
      <c r="U746" s="221">
        <f t="shared" si="304"/>
        <v>708142.32034626615</v>
      </c>
      <c r="V746" s="221">
        <f t="shared" si="304"/>
        <v>21573.943859899355</v>
      </c>
      <c r="W746" s="221">
        <f t="shared" si="304"/>
        <v>91230.193415651782</v>
      </c>
      <c r="X746" s="221">
        <f t="shared" si="304"/>
        <v>8026657.5670984751</v>
      </c>
      <c r="Y746" s="221">
        <f>SUM(Y642:Y653)</f>
        <v>190816354.76169062</v>
      </c>
      <c r="Z746" s="221"/>
      <c r="AA746" s="221">
        <f>SUM(AA642:AA653)</f>
        <v>0</v>
      </c>
      <c r="AB746" s="250"/>
      <c r="AC746" s="251">
        <f t="shared" si="248"/>
        <v>1.292369233322499E-2</v>
      </c>
      <c r="AD746" s="251">
        <f t="shared" si="248"/>
        <v>9.2194053065797199E-3</v>
      </c>
      <c r="AE746" s="251">
        <f t="shared" si="248"/>
        <v>0</v>
      </c>
      <c r="AF746" s="251">
        <f t="shared" si="248"/>
        <v>0</v>
      </c>
      <c r="AG746" s="251">
        <f t="shared" si="248"/>
        <v>-1.5067924354996709E-3</v>
      </c>
      <c r="AH746" s="251">
        <f t="shared" si="248"/>
        <v>8.5843776531646654E-11</v>
      </c>
      <c r="AI746" s="251">
        <f t="shared" si="248"/>
        <v>0</v>
      </c>
      <c r="AJ746" s="251">
        <f t="shared" si="248"/>
        <v>1.0699340229725518E-2</v>
      </c>
    </row>
    <row r="747" spans="1:36" x14ac:dyDescent="0.25">
      <c r="A747" s="218">
        <f t="shared" si="213"/>
        <v>2061</v>
      </c>
      <c r="B747" s="222"/>
      <c r="C747" s="221">
        <f>SUM(C654:C665)</f>
        <v>131427823.44959468</v>
      </c>
      <c r="D747" s="221">
        <f t="shared" ref="D747:N747" si="305">SUM(D654:D665)</f>
        <v>86268824.461797833</v>
      </c>
      <c r="E747" s="221">
        <f t="shared" si="305"/>
        <v>3520219.5963434633</v>
      </c>
      <c r="F747" s="221">
        <f t="shared" si="305"/>
        <v>708142.32034626615</v>
      </c>
      <c r="G747" s="221">
        <f t="shared" si="305"/>
        <v>21541.437468624732</v>
      </c>
      <c r="H747" s="221">
        <f t="shared" si="305"/>
        <v>91230.193423483346</v>
      </c>
      <c r="I747" s="221">
        <f t="shared" si="305"/>
        <v>8026657.5670984751</v>
      </c>
      <c r="J747" s="221">
        <f>SUM(J654:J665)</f>
        <v>230064439.02607283</v>
      </c>
      <c r="K747" s="221">
        <f>SUM(K654:K665)</f>
        <v>217696647.91139254</v>
      </c>
      <c r="L747" s="221">
        <f t="shared" si="305"/>
        <v>192843844.38550526</v>
      </c>
      <c r="M747" s="221">
        <f>SUM(M654:M665)</f>
        <v>37220594.640567541</v>
      </c>
      <c r="N747" s="221">
        <f t="shared" si="305"/>
        <v>202502483.33757269</v>
      </c>
      <c r="P747" s="218">
        <f t="shared" si="209"/>
        <v>2061</v>
      </c>
      <c r="Q747" s="222"/>
      <c r="R747" s="221">
        <f>SUM(R654:R665)</f>
        <v>108971744.45813876</v>
      </c>
      <c r="S747" s="221">
        <f>SUM(S654:S665)</f>
        <v>71504308.81268622</v>
      </c>
      <c r="T747" s="221">
        <f t="shared" ref="T747:X747" si="306">SUM(T654:T665)</f>
        <v>3520219.5963434633</v>
      </c>
      <c r="U747" s="221">
        <f t="shared" si="306"/>
        <v>708142.32034626615</v>
      </c>
      <c r="V747" s="221">
        <f t="shared" si="306"/>
        <v>21541.437468624732</v>
      </c>
      <c r="W747" s="221">
        <f t="shared" si="306"/>
        <v>91230.193423483346</v>
      </c>
      <c r="X747" s="221">
        <f t="shared" si="306"/>
        <v>8026657.5670984751</v>
      </c>
      <c r="Y747" s="221">
        <f>SUM(Y654:Y665)</f>
        <v>192843844.38550526</v>
      </c>
      <c r="Z747" s="221"/>
      <c r="AA747" s="221">
        <f>SUM(AA654:AA665)</f>
        <v>0</v>
      </c>
      <c r="AB747" s="250"/>
      <c r="AC747" s="251">
        <f t="shared" si="248"/>
        <v>1.2832735510289295E-2</v>
      </c>
      <c r="AD747" s="251">
        <f t="shared" si="248"/>
        <v>9.1286707680029444E-3</v>
      </c>
      <c r="AE747" s="251">
        <f t="shared" si="248"/>
        <v>0</v>
      </c>
      <c r="AF747" s="251">
        <f t="shared" si="248"/>
        <v>0</v>
      </c>
      <c r="AG747" s="251">
        <f t="shared" si="248"/>
        <v>-1.5067431103797935E-3</v>
      </c>
      <c r="AH747" s="251">
        <f t="shared" si="248"/>
        <v>8.5843998576251579E-11</v>
      </c>
      <c r="AI747" s="251">
        <f t="shared" si="248"/>
        <v>0</v>
      </c>
      <c r="AJ747" s="251">
        <f t="shared" si="248"/>
        <v>1.0625345119640084E-2</v>
      </c>
    </row>
    <row r="748" spans="1:36" x14ac:dyDescent="0.25">
      <c r="A748" s="218">
        <f t="shared" si="213"/>
        <v>2062</v>
      </c>
      <c r="B748" s="222"/>
      <c r="C748" s="221">
        <f>SUM(C666:C677)</f>
        <v>133662649.08669925</v>
      </c>
      <c r="D748" s="221">
        <f t="shared" ref="D748:N748" si="307">SUM(D666:D677)</f>
        <v>87417706.053060055</v>
      </c>
      <c r="E748" s="221">
        <f t="shared" si="307"/>
        <v>3520219.5963434633</v>
      </c>
      <c r="F748" s="221">
        <f t="shared" si="307"/>
        <v>708142.32034626615</v>
      </c>
      <c r="G748" s="221">
        <f t="shared" si="307"/>
        <v>21508.981118658136</v>
      </c>
      <c r="H748" s="221">
        <f t="shared" si="307"/>
        <v>91230.193431314881</v>
      </c>
      <c r="I748" s="221">
        <f t="shared" si="307"/>
        <v>8026657.5670984751</v>
      </c>
      <c r="J748" s="221">
        <f>SUM(J666:J677)</f>
        <v>233448113.79809746</v>
      </c>
      <c r="K748" s="221">
        <f>SUM(K666:K677)</f>
        <v>221080355.13975927</v>
      </c>
      <c r="L748" s="221">
        <f t="shared" si="307"/>
        <v>194878865.84384534</v>
      </c>
      <c r="M748" s="221">
        <f>SUM(M666:M677)</f>
        <v>38569247.954252087</v>
      </c>
      <c r="N748" s="221">
        <f t="shared" si="307"/>
        <v>204638884.31331459</v>
      </c>
      <c r="P748" s="218">
        <f t="shared" si="209"/>
        <v>2062</v>
      </c>
      <c r="Q748" s="222"/>
      <c r="R748" s="221">
        <f>SUM(R666:R677)</f>
        <v>110360424.84989482</v>
      </c>
      <c r="S748" s="221">
        <f>SUM(S666:S677)</f>
        <v>72150682.335612357</v>
      </c>
      <c r="T748" s="221">
        <f t="shared" ref="T748:X748" si="308">SUM(T666:T677)</f>
        <v>3520219.5963434633</v>
      </c>
      <c r="U748" s="221">
        <f t="shared" si="308"/>
        <v>708142.32034626615</v>
      </c>
      <c r="V748" s="221">
        <f t="shared" si="308"/>
        <v>21508.981118658136</v>
      </c>
      <c r="W748" s="221">
        <f t="shared" si="308"/>
        <v>91230.193431314881</v>
      </c>
      <c r="X748" s="221">
        <f t="shared" si="308"/>
        <v>8026657.5670984751</v>
      </c>
      <c r="Y748" s="221">
        <f>SUM(Y666:Y677)</f>
        <v>194878865.84384537</v>
      </c>
      <c r="Z748" s="221"/>
      <c r="AA748" s="221">
        <f>SUM(AA666:AA677)</f>
        <v>0</v>
      </c>
      <c r="AB748" s="250"/>
      <c r="AC748" s="251">
        <f t="shared" si="248"/>
        <v>1.2743490513630551E-2</v>
      </c>
      <c r="AD748" s="251">
        <f t="shared" si="248"/>
        <v>9.0396443747100541E-3</v>
      </c>
      <c r="AE748" s="251">
        <f t="shared" si="248"/>
        <v>0</v>
      </c>
      <c r="AF748" s="251">
        <f t="shared" si="248"/>
        <v>0</v>
      </c>
      <c r="AG748" s="251">
        <f t="shared" si="248"/>
        <v>-1.5066937855874318E-3</v>
      </c>
      <c r="AH748" s="251">
        <f t="shared" si="248"/>
        <v>8.5843776531646654E-11</v>
      </c>
      <c r="AI748" s="251">
        <f t="shared" si="248"/>
        <v>0</v>
      </c>
      <c r="AJ748" s="251">
        <f t="shared" si="248"/>
        <v>1.0552690778514062E-2</v>
      </c>
    </row>
    <row r="749" spans="1:36" x14ac:dyDescent="0.25">
      <c r="A749" s="218">
        <f t="shared" si="213"/>
        <v>2063</v>
      </c>
      <c r="B749" s="222"/>
      <c r="C749" s="221">
        <f>SUM(C678:C689)</f>
        <v>135935574.39359084</v>
      </c>
      <c r="D749" s="221">
        <f t="shared" ref="D749:N749" si="309">SUM(D678:D689)</f>
        <v>88581908.337754965</v>
      </c>
      <c r="E749" s="221">
        <f t="shared" si="309"/>
        <v>3520219.5963434633</v>
      </c>
      <c r="F749" s="221">
        <f t="shared" si="309"/>
        <v>708142.32034626615</v>
      </c>
      <c r="G749" s="221">
        <f t="shared" si="309"/>
        <v>21476.574731391211</v>
      </c>
      <c r="H749" s="221">
        <f t="shared" si="309"/>
        <v>91230.19343914646</v>
      </c>
      <c r="I749" s="221">
        <f t="shared" si="309"/>
        <v>8026657.5670984751</v>
      </c>
      <c r="J749" s="221">
        <f>SUM(J678:J689)</f>
        <v>236885208.98330456</v>
      </c>
      <c r="K749" s="221">
        <f>SUM(K678:K689)</f>
        <v>224517482.7313458</v>
      </c>
      <c r="L749" s="221">
        <f t="shared" si="309"/>
        <v>196921458.21408251</v>
      </c>
      <c r="M749" s="221">
        <f>SUM(M678:M689)</f>
        <v>39963750.769222051</v>
      </c>
      <c r="N749" s="221">
        <f t="shared" si="309"/>
        <v>206783233.69011924</v>
      </c>
      <c r="P749" s="218">
        <f t="shared" si="209"/>
        <v>2063</v>
      </c>
      <c r="Q749" s="222"/>
      <c r="R749" s="221">
        <f>SUM(R678:R689)</f>
        <v>111757136.54009886</v>
      </c>
      <c r="S749" s="221">
        <f>SUM(S678:S689)</f>
        <v>72796595.422024846</v>
      </c>
      <c r="T749" s="221">
        <f t="shared" ref="T749:X749" si="310">SUM(T678:T689)</f>
        <v>3520219.5963434633</v>
      </c>
      <c r="U749" s="221">
        <f t="shared" si="310"/>
        <v>708142.32034626615</v>
      </c>
      <c r="V749" s="221">
        <f t="shared" si="310"/>
        <v>21476.574731391211</v>
      </c>
      <c r="W749" s="221">
        <f t="shared" si="310"/>
        <v>91230.19343914646</v>
      </c>
      <c r="X749" s="221">
        <f t="shared" si="310"/>
        <v>8026657.5670984751</v>
      </c>
      <c r="Y749" s="221">
        <f>SUM(Y678:Y689)</f>
        <v>196921458.21408251</v>
      </c>
      <c r="Z749" s="221"/>
      <c r="AA749" s="221">
        <f>SUM(AA678:AA689)</f>
        <v>0</v>
      </c>
      <c r="AB749" s="250"/>
      <c r="AC749" s="251">
        <f t="shared" si="248"/>
        <v>1.2655910776927071E-2</v>
      </c>
      <c r="AD749" s="251">
        <f t="shared" si="248"/>
        <v>8.9522796667118598E-3</v>
      </c>
      <c r="AE749" s="251">
        <f t="shared" si="248"/>
        <v>0</v>
      </c>
      <c r="AF749" s="251">
        <f t="shared" si="248"/>
        <v>0</v>
      </c>
      <c r="AG749" s="251">
        <f t="shared" si="248"/>
        <v>-1.506644461127582E-3</v>
      </c>
      <c r="AH749" s="251">
        <f t="shared" si="248"/>
        <v>8.5844220620856504E-11</v>
      </c>
      <c r="AI749" s="251">
        <f t="shared" si="248"/>
        <v>0</v>
      </c>
      <c r="AJ749" s="251">
        <f t="shared" ref="AJ749" si="311">+Y749/Y748-1</f>
        <v>1.048134368697462E-2</v>
      </c>
    </row>
    <row r="750" spans="1:36" x14ac:dyDescent="0.25">
      <c r="A750" s="218"/>
      <c r="B750" s="222"/>
      <c r="C750" s="253"/>
      <c r="D750" s="251"/>
      <c r="E750" s="251"/>
      <c r="F750" s="251"/>
      <c r="G750" s="251"/>
      <c r="H750" s="251"/>
      <c r="I750" s="251"/>
      <c r="J750" s="251"/>
      <c r="K750" s="251"/>
      <c r="L750" s="251"/>
      <c r="M750" s="251"/>
      <c r="N750" s="251"/>
      <c r="P750" s="218"/>
      <c r="Q750" s="222"/>
      <c r="R750" s="251"/>
      <c r="S750" s="251"/>
      <c r="T750" s="251"/>
      <c r="U750" s="251"/>
      <c r="V750" s="251"/>
      <c r="W750" s="251"/>
      <c r="X750" s="251"/>
      <c r="Y750" s="251"/>
      <c r="Z750" s="251"/>
      <c r="AA750" s="251"/>
      <c r="AB750" s="251"/>
    </row>
    <row r="751" spans="1:36" x14ac:dyDescent="0.25">
      <c r="A751" s="218">
        <v>2008</v>
      </c>
      <c r="B751" s="232"/>
      <c r="C751" s="251">
        <f>(C694/C693)-1</f>
        <v>-3.4633563796395817E-2</v>
      </c>
      <c r="D751" s="251">
        <f>(D694/D693)-1</f>
        <v>-7.8267697263910696E-3</v>
      </c>
      <c r="E751" s="251">
        <f t="shared" ref="E751:L756" si="312">(E694/E693)-1</f>
        <v>-4.9606597368534677E-2</v>
      </c>
      <c r="F751" s="251">
        <f t="shared" si="312"/>
        <v>-3.2130934514447596E-2</v>
      </c>
      <c r="G751" s="251">
        <f t="shared" si="312"/>
        <v>-0.29194588599400828</v>
      </c>
      <c r="H751" s="251">
        <f t="shared" si="312"/>
        <v>-0.11316004219493259</v>
      </c>
      <c r="I751" s="251">
        <f t="shared" si="312"/>
        <v>-0.33745296458354723</v>
      </c>
      <c r="J751" s="251">
        <f t="shared" si="312"/>
        <v>-2.807815544584702E-2</v>
      </c>
      <c r="K751" s="251">
        <f t="shared" si="312"/>
        <v>-2.2452690077467974E-2</v>
      </c>
      <c r="L751" s="251">
        <f t="shared" si="312"/>
        <v>-2.8078159710960171E-2</v>
      </c>
      <c r="M751" s="251"/>
      <c r="N751" s="251">
        <f t="shared" ref="N751:N806" si="313">(N694/N693)-1</f>
        <v>-2.8117409023224682E-2</v>
      </c>
      <c r="P751" s="218">
        <v>2008</v>
      </c>
      <c r="Q751" s="232"/>
      <c r="R751" s="251">
        <f t="shared" ref="R751:Y766" si="314">(R694/R693)-1</f>
        <v>-3.4633563796395817E-2</v>
      </c>
      <c r="S751" s="251">
        <f t="shared" si="314"/>
        <v>-7.8267697263910696E-3</v>
      </c>
      <c r="T751" s="251">
        <f t="shared" si="314"/>
        <v>-4.9606597368534677E-2</v>
      </c>
      <c r="U751" s="251">
        <f t="shared" si="314"/>
        <v>-3.2130934514447596E-2</v>
      </c>
      <c r="V751" s="251">
        <f t="shared" si="314"/>
        <v>-0.29194588599400828</v>
      </c>
      <c r="W751" s="251">
        <f t="shared" si="314"/>
        <v>-0.11316004219493259</v>
      </c>
      <c r="X751" s="251">
        <f t="shared" si="314"/>
        <v>-0.33745296458354723</v>
      </c>
      <c r="Y751" s="251">
        <f t="shared" si="314"/>
        <v>-2.807815544584702E-2</v>
      </c>
      <c r="Z751" s="251"/>
      <c r="AA751" s="251"/>
      <c r="AB751" s="251"/>
      <c r="AC751" s="251"/>
    </row>
    <row r="752" spans="1:36" x14ac:dyDescent="0.25">
      <c r="A752" s="218">
        <v>2009</v>
      </c>
      <c r="C752" s="251">
        <f t="shared" ref="C752:L767" si="315">(C695/C694)-1</f>
        <v>1.3539903783311269E-2</v>
      </c>
      <c r="D752" s="251">
        <f t="shared" si="315"/>
        <v>-1.1780069287571582E-2</v>
      </c>
      <c r="E752" s="251">
        <f t="shared" si="315"/>
        <v>-9.5440114451782465E-2</v>
      </c>
      <c r="F752" s="251">
        <f t="shared" si="315"/>
        <v>-2.7325443763278612E-3</v>
      </c>
      <c r="G752" s="251">
        <f t="shared" si="315"/>
        <v>-9.4898452194180472E-2</v>
      </c>
      <c r="H752" s="251">
        <f t="shared" si="315"/>
        <v>-1.4381959845686576E-2</v>
      </c>
      <c r="I752" s="251">
        <f t="shared" si="315"/>
        <v>0.16285656748783017</v>
      </c>
      <c r="J752" s="251">
        <f t="shared" si="315"/>
        <v>-2.3998233144473247E-5</v>
      </c>
      <c r="K752" s="251">
        <f t="shared" si="312"/>
        <v>1.8624939540141661E-3</v>
      </c>
      <c r="L752" s="251">
        <f t="shared" si="312"/>
        <v>-2.3993844920466856E-5</v>
      </c>
      <c r="M752" s="251"/>
      <c r="N752" s="251">
        <f t="shared" si="313"/>
        <v>1.2336504013212846E-3</v>
      </c>
      <c r="P752" s="218">
        <v>2009</v>
      </c>
      <c r="R752" s="251">
        <f t="shared" si="314"/>
        <v>1.3539903783311269E-2</v>
      </c>
      <c r="S752" s="251">
        <f t="shared" si="314"/>
        <v>-1.1780069287571582E-2</v>
      </c>
      <c r="T752" s="251">
        <f t="shared" si="314"/>
        <v>-9.5440114451782465E-2</v>
      </c>
      <c r="U752" s="251">
        <f t="shared" si="314"/>
        <v>-2.7325443763278612E-3</v>
      </c>
      <c r="V752" s="251">
        <f t="shared" si="314"/>
        <v>-9.4898452194180472E-2</v>
      </c>
      <c r="W752" s="251">
        <f t="shared" si="314"/>
        <v>-1.4381959845686576E-2</v>
      </c>
      <c r="X752" s="251">
        <f t="shared" si="314"/>
        <v>0.16285656748783017</v>
      </c>
      <c r="Y752" s="251">
        <f t="shared" si="314"/>
        <v>-2.3998233144473247E-5</v>
      </c>
      <c r="Z752" s="251"/>
      <c r="AA752" s="251"/>
      <c r="AB752" s="251"/>
      <c r="AC752" s="251"/>
    </row>
    <row r="753" spans="1:29" x14ac:dyDescent="0.25">
      <c r="A753" s="218">
        <v>2010</v>
      </c>
      <c r="C753" s="251">
        <f t="shared" si="315"/>
        <v>4.435581655397014E-2</v>
      </c>
      <c r="D753" s="251">
        <f t="shared" si="315"/>
        <v>-1.0673179564439472E-2</v>
      </c>
      <c r="E753" s="251">
        <f t="shared" si="315"/>
        <v>-3.5365896372677952E-2</v>
      </c>
      <c r="F753" s="251">
        <f t="shared" si="315"/>
        <v>2.1589082753395994E-2</v>
      </c>
      <c r="G753" s="251">
        <f t="shared" si="315"/>
        <v>-0.18393386443869242</v>
      </c>
      <c r="H753" s="251">
        <f t="shared" si="315"/>
        <v>1.7477528311293788E-2</v>
      </c>
      <c r="I753" s="251">
        <f t="shared" si="315"/>
        <v>0.77381084868889172</v>
      </c>
      <c r="J753" s="251">
        <f t="shared" si="315"/>
        <v>2.5942070982625687E-2</v>
      </c>
      <c r="K753" s="251">
        <f t="shared" si="312"/>
        <v>1.9322386328416874E-2</v>
      </c>
      <c r="L753" s="251">
        <f t="shared" si="312"/>
        <v>2.5942070982625687E-2</v>
      </c>
      <c r="M753" s="251"/>
      <c r="N753" s="251">
        <f t="shared" si="313"/>
        <v>3.026064988780397E-2</v>
      </c>
      <c r="P753" s="218">
        <v>2010</v>
      </c>
      <c r="R753" s="251">
        <f t="shared" si="314"/>
        <v>4.435581655397014E-2</v>
      </c>
      <c r="S753" s="251">
        <f t="shared" si="314"/>
        <v>-1.0673179564439472E-2</v>
      </c>
      <c r="T753" s="251">
        <f t="shared" si="314"/>
        <v>-3.5365896372677952E-2</v>
      </c>
      <c r="U753" s="251">
        <f t="shared" si="314"/>
        <v>2.1589082753395994E-2</v>
      </c>
      <c r="V753" s="251">
        <f t="shared" si="314"/>
        <v>-0.18393386443869242</v>
      </c>
      <c r="W753" s="251">
        <f t="shared" si="314"/>
        <v>1.7477528311293788E-2</v>
      </c>
      <c r="X753" s="251">
        <f t="shared" si="314"/>
        <v>0.77381084868889172</v>
      </c>
      <c r="Y753" s="251">
        <f t="shared" si="314"/>
        <v>2.5942070982625687E-2</v>
      </c>
      <c r="Z753" s="251"/>
      <c r="AA753" s="251"/>
      <c r="AB753" s="251"/>
      <c r="AC753" s="251"/>
    </row>
    <row r="754" spans="1:29" x14ac:dyDescent="0.25">
      <c r="A754" s="218">
        <v>2011</v>
      </c>
      <c r="C754" s="251">
        <f t="shared" si="315"/>
        <v>-3.0172682867774525E-2</v>
      </c>
      <c r="D754" s="251">
        <f t="shared" si="315"/>
        <v>1.1407444784321985E-2</v>
      </c>
      <c r="E754" s="251">
        <f t="shared" si="315"/>
        <v>-1.4050937292329757E-2</v>
      </c>
      <c r="F754" s="251">
        <f t="shared" si="315"/>
        <v>1.5476240344362902E-2</v>
      </c>
      <c r="G754" s="251">
        <f t="shared" si="315"/>
        <v>-1.7794998200047929E-2</v>
      </c>
      <c r="H754" s="251">
        <f t="shared" si="315"/>
        <v>7.5081678149355735E-3</v>
      </c>
      <c r="I754" s="251">
        <f t="shared" si="315"/>
        <v>6.2065909300618616E-2</v>
      </c>
      <c r="J754" s="251">
        <f t="shared" si="315"/>
        <v>-1.0336418159659022E-2</v>
      </c>
      <c r="K754" s="251">
        <f t="shared" si="312"/>
        <v>-1.1813945376905166E-2</v>
      </c>
      <c r="L754" s="251">
        <f t="shared" si="312"/>
        <v>-1.0336418150278637E-2</v>
      </c>
      <c r="M754" s="251"/>
      <c r="N754" s="251">
        <f t="shared" si="313"/>
        <v>-2.6711750791800437E-2</v>
      </c>
      <c r="P754" s="218">
        <v>2011</v>
      </c>
      <c r="R754" s="251">
        <f t="shared" si="314"/>
        <v>-3.0172682858757627E-2</v>
      </c>
      <c r="S754" s="251">
        <f t="shared" si="314"/>
        <v>1.1407444795366262E-2</v>
      </c>
      <c r="T754" s="251">
        <f t="shared" si="314"/>
        <v>-1.4050937292329757E-2</v>
      </c>
      <c r="U754" s="251">
        <f t="shared" si="314"/>
        <v>1.5476240344362902E-2</v>
      </c>
      <c r="V754" s="251">
        <f t="shared" si="314"/>
        <v>-1.7794998200047929E-2</v>
      </c>
      <c r="W754" s="251">
        <f t="shared" si="314"/>
        <v>7.5081678149355735E-3</v>
      </c>
      <c r="X754" s="251">
        <f t="shared" si="314"/>
        <v>6.2065909300618616E-2</v>
      </c>
      <c r="Y754" s="251">
        <f t="shared" si="314"/>
        <v>-1.0336418150278637E-2</v>
      </c>
      <c r="Z754" s="251"/>
      <c r="AA754" s="251"/>
      <c r="AB754" s="251"/>
      <c r="AC754" s="251"/>
    </row>
    <row r="755" spans="1:29" x14ac:dyDescent="0.25">
      <c r="A755" s="218">
        <v>2012</v>
      </c>
      <c r="C755" s="251">
        <f t="shared" si="315"/>
        <v>-2.2112992402413156E-2</v>
      </c>
      <c r="D755" s="251">
        <f t="shared" si="315"/>
        <v>3.7282840735266554E-3</v>
      </c>
      <c r="E755" s="251">
        <f t="shared" si="315"/>
        <v>-2.0189774948171757E-2</v>
      </c>
      <c r="F755" s="251">
        <f t="shared" si="315"/>
        <v>8.8249860302895833E-3</v>
      </c>
      <c r="G755" s="251">
        <f t="shared" si="315"/>
        <v>-6.5137126485642072E-2</v>
      </c>
      <c r="H755" s="251">
        <f t="shared" si="315"/>
        <v>-1.6324394248460217E-2</v>
      </c>
      <c r="I755" s="251">
        <f t="shared" si="315"/>
        <v>2.8225806523890506E-2</v>
      </c>
      <c r="J755" s="251">
        <f t="shared" si="315"/>
        <v>-9.862078184735612E-3</v>
      </c>
      <c r="K755" s="251">
        <f t="shared" si="312"/>
        <v>-1.043526369807346E-2</v>
      </c>
      <c r="L755" s="251">
        <f t="shared" si="312"/>
        <v>-9.8620781941205493E-3</v>
      </c>
      <c r="M755" s="251"/>
      <c r="N755" s="251">
        <f t="shared" si="313"/>
        <v>-6.067354473770048E-3</v>
      </c>
      <c r="P755" s="218">
        <v>2012</v>
      </c>
      <c r="R755" s="251">
        <f t="shared" si="314"/>
        <v>-2.2112992411504884E-2</v>
      </c>
      <c r="S755" s="251">
        <f t="shared" si="314"/>
        <v>3.7282840625660896E-3</v>
      </c>
      <c r="T755" s="251">
        <f t="shared" si="314"/>
        <v>-2.0189774948171757E-2</v>
      </c>
      <c r="U755" s="251">
        <f t="shared" si="314"/>
        <v>8.8249860302895833E-3</v>
      </c>
      <c r="V755" s="251">
        <f t="shared" si="314"/>
        <v>-6.5137126485642072E-2</v>
      </c>
      <c r="W755" s="251">
        <f t="shared" si="314"/>
        <v>-1.6324394248460217E-2</v>
      </c>
      <c r="X755" s="251">
        <f t="shared" si="314"/>
        <v>2.8225806523890506E-2</v>
      </c>
      <c r="Y755" s="251">
        <f t="shared" si="314"/>
        <v>-9.8620781941205493E-3</v>
      </c>
      <c r="Z755" s="251"/>
      <c r="AA755" s="251"/>
      <c r="AB755" s="251"/>
      <c r="AC755" s="251"/>
    </row>
    <row r="756" spans="1:29" x14ac:dyDescent="0.25">
      <c r="A756" s="218">
        <v>2013</v>
      </c>
      <c r="C756" s="251">
        <f t="shared" si="315"/>
        <v>9.2791597494434885E-3</v>
      </c>
      <c r="D756" s="251">
        <f t="shared" si="315"/>
        <v>2.6774301471128581E-3</v>
      </c>
      <c r="E756" s="251">
        <f t="shared" si="315"/>
        <v>-2.2589036800714113E-2</v>
      </c>
      <c r="F756" s="251">
        <f t="shared" si="315"/>
        <v>4.5118807993205223E-4</v>
      </c>
      <c r="G756" s="251">
        <f t="shared" si="315"/>
        <v>8.9439219746142218E-2</v>
      </c>
      <c r="H756" s="251">
        <f t="shared" si="315"/>
        <v>8.9929930327357743E-2</v>
      </c>
      <c r="I756" s="251">
        <f t="shared" si="315"/>
        <v>-3.5305190766612649E-2</v>
      </c>
      <c r="J756" s="251">
        <f t="shared" si="315"/>
        <v>4.5884823741499936E-3</v>
      </c>
      <c r="K756" s="251">
        <f t="shared" si="312"/>
        <v>6.2531236620504416E-3</v>
      </c>
      <c r="L756" s="251">
        <f t="shared" si="312"/>
        <v>4.5884823741499936E-3</v>
      </c>
      <c r="M756" s="251"/>
      <c r="N756" s="251">
        <f t="shared" si="313"/>
        <v>7.1230992904420809E-3</v>
      </c>
      <c r="P756" s="218">
        <v>2013</v>
      </c>
      <c r="R756" s="251">
        <f t="shared" si="314"/>
        <v>9.2791597494434885E-3</v>
      </c>
      <c r="S756" s="251">
        <f t="shared" si="314"/>
        <v>2.6774301471128581E-3</v>
      </c>
      <c r="T756" s="251">
        <f t="shared" si="314"/>
        <v>-2.2589036800714113E-2</v>
      </c>
      <c r="U756" s="251">
        <f t="shared" si="314"/>
        <v>4.5118807993205223E-4</v>
      </c>
      <c r="V756" s="251">
        <f t="shared" si="314"/>
        <v>8.9439219746142218E-2</v>
      </c>
      <c r="W756" s="251">
        <f t="shared" si="314"/>
        <v>8.9929930327357743E-2</v>
      </c>
      <c r="X756" s="251">
        <f t="shared" si="314"/>
        <v>-3.5305190766612649E-2</v>
      </c>
      <c r="Y756" s="251">
        <f t="shared" si="314"/>
        <v>4.5884823741499936E-3</v>
      </c>
      <c r="Z756" s="251"/>
      <c r="AA756" s="251"/>
      <c r="AB756" s="251"/>
      <c r="AC756" s="251"/>
    </row>
    <row r="757" spans="1:29" x14ac:dyDescent="0.25">
      <c r="A757" s="218">
        <f t="shared" ref="A757:A793" si="316">A756+1</f>
        <v>2014</v>
      </c>
      <c r="C757" s="251">
        <f t="shared" si="315"/>
        <v>2.3593710534093759E-2</v>
      </c>
      <c r="D757" s="251">
        <f t="shared" si="315"/>
        <v>7.5579995268428846E-3</v>
      </c>
      <c r="E757" s="251">
        <f t="shared" si="315"/>
        <v>-4.8395049086906727E-3</v>
      </c>
      <c r="F757" s="251">
        <f t="shared" si="315"/>
        <v>1.0005775650481441E-2</v>
      </c>
      <c r="G757" s="251">
        <f t="shared" si="315"/>
        <v>-0.12949620941622197</v>
      </c>
      <c r="H757" s="251">
        <f t="shared" si="315"/>
        <v>4.0511868001105844E-2</v>
      </c>
      <c r="I757" s="251">
        <f t="shared" si="315"/>
        <v>1.4904395614921828</v>
      </c>
      <c r="J757" s="251">
        <f t="shared" si="315"/>
        <v>4.594769125596998E-2</v>
      </c>
      <c r="K757" s="251">
        <f t="shared" si="315"/>
        <v>1.6269537612949581E-2</v>
      </c>
      <c r="L757" s="251">
        <f t="shared" si="315"/>
        <v>4.5947691275027847E-2</v>
      </c>
      <c r="M757" s="251"/>
      <c r="N757" s="251">
        <f t="shared" si="313"/>
        <v>3.8581969989739173E-2</v>
      </c>
      <c r="P757" s="218">
        <f t="shared" ref="P757:P806" si="317">P756+1</f>
        <v>2014</v>
      </c>
      <c r="R757" s="251">
        <f t="shared" si="314"/>
        <v>2.3593710554810743E-2</v>
      </c>
      <c r="S757" s="251">
        <f t="shared" si="314"/>
        <v>7.5579995463113114E-3</v>
      </c>
      <c r="T757" s="251">
        <f t="shared" si="314"/>
        <v>-4.8395049086906727E-3</v>
      </c>
      <c r="U757" s="251">
        <f t="shared" si="314"/>
        <v>1.0005775650481441E-2</v>
      </c>
      <c r="V757" s="251">
        <f t="shared" si="314"/>
        <v>-0.12949620941622197</v>
      </c>
      <c r="W757" s="251">
        <f t="shared" si="314"/>
        <v>4.0511868001105844E-2</v>
      </c>
      <c r="X757" s="251">
        <f t="shared" si="314"/>
        <v>1.4904395614921828</v>
      </c>
      <c r="Y757" s="251">
        <f t="shared" si="314"/>
        <v>4.5947691275028069E-2</v>
      </c>
      <c r="Z757" s="251"/>
      <c r="AA757" s="251"/>
      <c r="AB757" s="251"/>
      <c r="AC757" s="251"/>
    </row>
    <row r="758" spans="1:29" x14ac:dyDescent="0.25">
      <c r="A758" s="218">
        <f t="shared" si="316"/>
        <v>2015</v>
      </c>
      <c r="C758" s="251">
        <f>(C701/C700)-1</f>
        <v>5.7704937657655719E-2</v>
      </c>
      <c r="D758" s="251">
        <f t="shared" si="315"/>
        <v>2.818951556062177E-2</v>
      </c>
      <c r="E758" s="251">
        <f t="shared" si="315"/>
        <v>3.8499429594474943E-2</v>
      </c>
      <c r="F758" s="251">
        <f t="shared" si="315"/>
        <v>3.19569294904265E-2</v>
      </c>
      <c r="G758" s="251">
        <f t="shared" si="315"/>
        <v>-3.9675745128959217E-2</v>
      </c>
      <c r="H758" s="251">
        <f t="shared" si="315"/>
        <v>7.9791337585666255E-4</v>
      </c>
      <c r="I758" s="251">
        <f t="shared" si="315"/>
        <v>0.19413299821735919</v>
      </c>
      <c r="J758" s="251">
        <f t="shared" si="315"/>
        <v>5.1413090472294254E-2</v>
      </c>
      <c r="K758" s="251">
        <f t="shared" si="315"/>
        <v>4.4339582173690273E-2</v>
      </c>
      <c r="L758" s="251">
        <f t="shared" si="315"/>
        <v>4.3714274785148444E-2</v>
      </c>
      <c r="M758" s="251"/>
      <c r="N758" s="251">
        <f t="shared" si="313"/>
        <v>3.4497388557275022E-2</v>
      </c>
      <c r="P758" s="218">
        <f t="shared" si="317"/>
        <v>2015</v>
      </c>
      <c r="R758" s="251">
        <f t="shared" si="314"/>
        <v>4.9134608588980777E-2</v>
      </c>
      <c r="S758" s="251">
        <f t="shared" si="314"/>
        <v>2.0047740509249401E-2</v>
      </c>
      <c r="T758" s="251">
        <f t="shared" si="314"/>
        <v>3.8499429594474943E-2</v>
      </c>
      <c r="U758" s="251">
        <f t="shared" si="314"/>
        <v>3.19569294904265E-2</v>
      </c>
      <c r="V758" s="251">
        <f t="shared" si="314"/>
        <v>-3.9675745128959217E-2</v>
      </c>
      <c r="W758" s="251">
        <f t="shared" si="314"/>
        <v>7.9791337585666255E-4</v>
      </c>
      <c r="X758" s="251">
        <f t="shared" si="314"/>
        <v>0.19413299821735919</v>
      </c>
      <c r="Y758" s="251">
        <f t="shared" si="314"/>
        <v>4.3714274785148444E-2</v>
      </c>
      <c r="Z758" s="251"/>
      <c r="AA758" s="251"/>
      <c r="AB758" s="251"/>
      <c r="AC758" s="251"/>
    </row>
    <row r="759" spans="1:29" x14ac:dyDescent="0.25">
      <c r="A759" s="218">
        <f t="shared" si="316"/>
        <v>2016</v>
      </c>
      <c r="C759" s="251">
        <f t="shared" si="315"/>
        <v>3.3437567569700732E-3</v>
      </c>
      <c r="D759" s="251">
        <f t="shared" si="315"/>
        <v>9.7852968268448137E-3</v>
      </c>
      <c r="E759" s="251">
        <f t="shared" si="315"/>
        <v>3.8835761649745448E-2</v>
      </c>
      <c r="F759" s="251">
        <f t="shared" si="315"/>
        <v>3.8576647832846422E-2</v>
      </c>
      <c r="G759" s="251">
        <f t="shared" si="315"/>
        <v>8.6324715747132519E-3</v>
      </c>
      <c r="H759" s="251">
        <f t="shared" si="315"/>
        <v>-2.2335909152545463E-3</v>
      </c>
      <c r="I759" s="251">
        <f t="shared" si="315"/>
        <v>1.6503534236343986E-2</v>
      </c>
      <c r="J759" s="251">
        <f t="shared" si="315"/>
        <v>7.7738803064977269E-3</v>
      </c>
      <c r="K759" s="251">
        <f t="shared" si="315"/>
        <v>6.2155466380626745E-3</v>
      </c>
      <c r="L759" s="251">
        <f t="shared" si="315"/>
        <v>-5.7953643577564051E-3</v>
      </c>
      <c r="M759" s="251"/>
      <c r="N759" s="251">
        <f t="shared" si="313"/>
        <v>-2.8238006729844889E-3</v>
      </c>
      <c r="P759" s="218">
        <f t="shared" si="317"/>
        <v>2016</v>
      </c>
      <c r="R759" s="251">
        <f t="shared" si="314"/>
        <v>-1.1815712310870308E-2</v>
      </c>
      <c r="S759" s="251">
        <f t="shared" si="314"/>
        <v>-4.7622128539336339E-3</v>
      </c>
      <c r="T759" s="251">
        <f t="shared" si="314"/>
        <v>3.8835761649745448E-2</v>
      </c>
      <c r="U759" s="251">
        <f t="shared" si="314"/>
        <v>3.8576647832846422E-2</v>
      </c>
      <c r="V759" s="251">
        <f t="shared" si="314"/>
        <v>8.6324715747132519E-3</v>
      </c>
      <c r="W759" s="251">
        <f t="shared" si="314"/>
        <v>-2.2335909152545463E-3</v>
      </c>
      <c r="X759" s="251">
        <f t="shared" si="314"/>
        <v>1.6503534236343986E-2</v>
      </c>
      <c r="Y759" s="251">
        <f t="shared" si="314"/>
        <v>-5.7953643577564051E-3</v>
      </c>
      <c r="Z759" s="251"/>
      <c r="AA759" s="251"/>
      <c r="AB759" s="251"/>
      <c r="AC759" s="251"/>
    </row>
    <row r="760" spans="1:29" x14ac:dyDescent="0.25">
      <c r="A760" s="218">
        <f t="shared" si="316"/>
        <v>2017</v>
      </c>
      <c r="C760" s="251">
        <f t="shared" si="315"/>
        <v>9.4544834071177419E-3</v>
      </c>
      <c r="D760" s="251">
        <f t="shared" si="315"/>
        <v>1.2814764532849576E-2</v>
      </c>
      <c r="E760" s="251">
        <f t="shared" si="315"/>
        <v>2.5934356575625817E-2</v>
      </c>
      <c r="F760" s="251">
        <f t="shared" si="315"/>
        <v>2.1847695625714314E-2</v>
      </c>
      <c r="G760" s="251">
        <f t="shared" si="315"/>
        <v>-1.6024124282964181E-2</v>
      </c>
      <c r="H760" s="251">
        <f t="shared" si="315"/>
        <v>-7.1976450824351446E-4</v>
      </c>
      <c r="I760" s="251">
        <f t="shared" si="315"/>
        <v>-8.2260699624306377E-2</v>
      </c>
      <c r="J760" s="251">
        <f t="shared" si="315"/>
        <v>6.1674855174465026E-3</v>
      </c>
      <c r="K760" s="251">
        <f t="shared" si="315"/>
        <v>1.0957890450056018E-2</v>
      </c>
      <c r="L760" s="251">
        <f t="shared" si="315"/>
        <v>-5.8317095371253069E-3</v>
      </c>
      <c r="M760" s="251"/>
      <c r="N760" s="251">
        <f t="shared" si="313"/>
        <v>-6.6278619982998999E-3</v>
      </c>
      <c r="P760" s="218">
        <f t="shared" si="317"/>
        <v>2017</v>
      </c>
      <c r="R760" s="251">
        <f t="shared" si="314"/>
        <v>-3.5867435439355111E-3</v>
      </c>
      <c r="S760" s="251">
        <f t="shared" si="314"/>
        <v>-3.1393287238679068E-4</v>
      </c>
      <c r="T760" s="251">
        <f t="shared" si="314"/>
        <v>2.5934356575625817E-2</v>
      </c>
      <c r="U760" s="251">
        <f t="shared" si="314"/>
        <v>2.1847695625714314E-2</v>
      </c>
      <c r="V760" s="251">
        <f t="shared" si="314"/>
        <v>-1.6024124282964181E-2</v>
      </c>
      <c r="W760" s="251">
        <f t="shared" si="314"/>
        <v>-7.1976450824351446E-4</v>
      </c>
      <c r="X760" s="251">
        <f t="shared" si="314"/>
        <v>-8.2260699624306377E-2</v>
      </c>
      <c r="Y760" s="251">
        <f t="shared" si="314"/>
        <v>-5.8317095371253069E-3</v>
      </c>
      <c r="Z760" s="251"/>
      <c r="AA760" s="251"/>
      <c r="AB760" s="251"/>
      <c r="AC760" s="251"/>
    </row>
    <row r="761" spans="1:29" x14ac:dyDescent="0.25">
      <c r="A761" s="218">
        <f t="shared" si="316"/>
        <v>2018</v>
      </c>
      <c r="C761" s="251">
        <f t="shared" si="315"/>
        <v>1.5468436273810227E-2</v>
      </c>
      <c r="D761" s="251">
        <f t="shared" si="315"/>
        <v>1.2692064222043387E-2</v>
      </c>
      <c r="E761" s="251">
        <f t="shared" si="315"/>
        <v>1.9689526356251097E-2</v>
      </c>
      <c r="F761" s="251">
        <f t="shared" si="315"/>
        <v>2.122065138816831E-2</v>
      </c>
      <c r="G761" s="251">
        <f t="shared" si="315"/>
        <v>5.7707974477574364E-3</v>
      </c>
      <c r="H761" s="251">
        <f t="shared" si="315"/>
        <v>3.6014147117069406E-4</v>
      </c>
      <c r="I761" s="251">
        <f t="shared" si="315"/>
        <v>4.2445029021227487E-3</v>
      </c>
      <c r="J761" s="251">
        <f t="shared" si="315"/>
        <v>1.3882163920768908E-2</v>
      </c>
      <c r="K761" s="251">
        <f t="shared" si="315"/>
        <v>1.4223991611416853E-2</v>
      </c>
      <c r="L761" s="251">
        <f t="shared" si="315"/>
        <v>5.6326992468083148E-3</v>
      </c>
      <c r="M761" s="251"/>
      <c r="N761" s="251">
        <f t="shared" si="313"/>
        <v>6.1520599539588439E-3</v>
      </c>
      <c r="P761" s="218">
        <f t="shared" si="317"/>
        <v>2018</v>
      </c>
      <c r="R761" s="251">
        <f t="shared" si="314"/>
        <v>6.4408114106093706E-3</v>
      </c>
      <c r="S761" s="251">
        <f t="shared" si="314"/>
        <v>3.6771461123021876E-3</v>
      </c>
      <c r="T761" s="251">
        <f t="shared" si="314"/>
        <v>1.9689526356251097E-2</v>
      </c>
      <c r="U761" s="251">
        <f t="shared" si="314"/>
        <v>2.122065138816831E-2</v>
      </c>
      <c r="V761" s="251">
        <f t="shared" si="314"/>
        <v>5.7707974477574364E-3</v>
      </c>
      <c r="W761" s="251">
        <f t="shared" si="314"/>
        <v>3.6014147117069406E-4</v>
      </c>
      <c r="X761" s="251">
        <f t="shared" si="314"/>
        <v>4.2445029021227487E-3</v>
      </c>
      <c r="Y761" s="251">
        <f t="shared" si="314"/>
        <v>5.6326992468083148E-3</v>
      </c>
      <c r="Z761" s="251"/>
      <c r="AA761" s="251"/>
      <c r="AB761" s="251"/>
      <c r="AC761" s="251"/>
    </row>
    <row r="762" spans="1:29" x14ac:dyDescent="0.25">
      <c r="A762" s="218">
        <f t="shared" si="316"/>
        <v>2019</v>
      </c>
      <c r="C762" s="251">
        <f t="shared" si="315"/>
        <v>1.4553636641464918E-2</v>
      </c>
      <c r="D762" s="251">
        <f t="shared" si="315"/>
        <v>1.2019832973756417E-2</v>
      </c>
      <c r="E762" s="251">
        <f t="shared" si="315"/>
        <v>1.474851038653413E-2</v>
      </c>
      <c r="F762" s="251">
        <f t="shared" si="315"/>
        <v>2.0624259584024696E-2</v>
      </c>
      <c r="G762" s="251">
        <f t="shared" si="315"/>
        <v>-5.2123497955718356E-3</v>
      </c>
      <c r="H762" s="251">
        <f t="shared" si="315"/>
        <v>-1.8000590799305272E-4</v>
      </c>
      <c r="I762" s="251">
        <f t="shared" si="315"/>
        <v>1.1801337583154492E-2</v>
      </c>
      <c r="J762" s="251">
        <f t="shared" si="315"/>
        <v>1.3391004938741569E-2</v>
      </c>
      <c r="K762" s="251">
        <f t="shared" si="315"/>
        <v>1.3419633094661654E-2</v>
      </c>
      <c r="L762" s="251">
        <f t="shared" si="315"/>
        <v>6.0070218387864305E-3</v>
      </c>
      <c r="M762" s="251"/>
      <c r="N762" s="251">
        <f t="shared" si="313"/>
        <v>5.9727502906072871E-3</v>
      </c>
      <c r="P762" s="218">
        <f t="shared" si="317"/>
        <v>2019</v>
      </c>
      <c r="R762" s="251">
        <f t="shared" si="314"/>
        <v>6.4291307967947464E-3</v>
      </c>
      <c r="S762" s="251">
        <f t="shared" si="314"/>
        <v>3.9751514361217044E-3</v>
      </c>
      <c r="T762" s="251">
        <f t="shared" si="314"/>
        <v>1.474851038653413E-2</v>
      </c>
      <c r="U762" s="251">
        <f t="shared" si="314"/>
        <v>2.0624259584024696E-2</v>
      </c>
      <c r="V762" s="251">
        <f t="shared" si="314"/>
        <v>-5.2123497955718356E-3</v>
      </c>
      <c r="W762" s="251">
        <f t="shared" si="314"/>
        <v>-1.8000590799305272E-4</v>
      </c>
      <c r="X762" s="251">
        <f t="shared" si="314"/>
        <v>1.1801337583154492E-2</v>
      </c>
      <c r="Y762" s="251">
        <f t="shared" si="314"/>
        <v>6.0070218387866525E-3</v>
      </c>
      <c r="Z762" s="251"/>
      <c r="AA762" s="251"/>
      <c r="AB762" s="251"/>
      <c r="AC762" s="251"/>
    </row>
    <row r="763" spans="1:29" x14ac:dyDescent="0.25">
      <c r="A763" s="218">
        <f t="shared" si="316"/>
        <v>2020</v>
      </c>
      <c r="C763" s="251">
        <f t="shared" si="315"/>
        <v>1.7872384792535945E-2</v>
      </c>
      <c r="D763" s="251">
        <f t="shared" si="315"/>
        <v>1.3989987824393202E-2</v>
      </c>
      <c r="E763" s="251">
        <f t="shared" si="315"/>
        <v>1.1417615812462811E-2</v>
      </c>
      <c r="F763" s="251">
        <f t="shared" si="315"/>
        <v>2.0056341844019387E-2</v>
      </c>
      <c r="G763" s="251">
        <f t="shared" si="315"/>
        <v>2.6850854421889281E-4</v>
      </c>
      <c r="H763" s="251">
        <f t="shared" si="315"/>
        <v>9.0019157976906072E-5</v>
      </c>
      <c r="I763" s="251">
        <f t="shared" si="315"/>
        <v>1.1910216305400567E-2</v>
      </c>
      <c r="J763" s="251">
        <f t="shared" si="315"/>
        <v>1.5792501990527175E-2</v>
      </c>
      <c r="K763" s="251">
        <f t="shared" si="315"/>
        <v>1.613721850356753E-2</v>
      </c>
      <c r="L763" s="251">
        <f t="shared" si="315"/>
        <v>1.0745666941361698E-2</v>
      </c>
      <c r="M763" s="251"/>
      <c r="N763" s="251">
        <f t="shared" si="313"/>
        <v>1.0875460282181004E-2</v>
      </c>
      <c r="P763" s="218">
        <f t="shared" si="317"/>
        <v>2020</v>
      </c>
      <c r="R763" s="251">
        <f t="shared" si="314"/>
        <v>1.2284541214545364E-2</v>
      </c>
      <c r="S763" s="251">
        <f t="shared" si="314"/>
        <v>8.5674635374504149E-3</v>
      </c>
      <c r="T763" s="251">
        <f t="shared" si="314"/>
        <v>1.1417615812462811E-2</v>
      </c>
      <c r="U763" s="251">
        <f t="shared" si="314"/>
        <v>2.0056341844019387E-2</v>
      </c>
      <c r="V763" s="251">
        <f t="shared" si="314"/>
        <v>2.6850854421889281E-4</v>
      </c>
      <c r="W763" s="251">
        <f t="shared" si="314"/>
        <v>9.0019157976906072E-5</v>
      </c>
      <c r="X763" s="251">
        <f t="shared" si="314"/>
        <v>1.1910216305400567E-2</v>
      </c>
      <c r="Y763" s="251">
        <f t="shared" si="314"/>
        <v>1.0745666941361476E-2</v>
      </c>
      <c r="Z763" s="251"/>
      <c r="AA763" s="251"/>
      <c r="AB763" s="251"/>
      <c r="AC763" s="251"/>
    </row>
    <row r="764" spans="1:29" x14ac:dyDescent="0.25">
      <c r="A764" s="218">
        <f t="shared" si="316"/>
        <v>2021</v>
      </c>
      <c r="C764" s="251">
        <f t="shared" si="315"/>
        <v>7.9093581424733994E-2</v>
      </c>
      <c r="D764" s="251">
        <f t="shared" si="315"/>
        <v>2.7927133446629115E-2</v>
      </c>
      <c r="E764" s="251">
        <f t="shared" si="315"/>
        <v>9.0174516666317039E-3</v>
      </c>
      <c r="F764" s="251">
        <f t="shared" si="315"/>
        <v>1.9514921423750664E-2</v>
      </c>
      <c r="G764" s="251">
        <f t="shared" si="315"/>
        <v>-2.4753756386647341E-3</v>
      </c>
      <c r="H764" s="251">
        <f t="shared" si="315"/>
        <v>-4.5005527628427799E-5</v>
      </c>
      <c r="I764" s="251">
        <f t="shared" si="315"/>
        <v>-8.2025985335807849E-2</v>
      </c>
      <c r="J764" s="251">
        <f t="shared" si="315"/>
        <v>4.7775181006459055E-2</v>
      </c>
      <c r="K764" s="251">
        <f t="shared" si="315"/>
        <v>5.6273996566047924E-2</v>
      </c>
      <c r="L764" s="251">
        <f t="shared" si="315"/>
        <v>4.2844770873917692E-3</v>
      </c>
      <c r="M764" s="251"/>
      <c r="N764" s="251">
        <f t="shared" si="313"/>
        <v>4.2754485637290784E-3</v>
      </c>
      <c r="P764" s="218">
        <f t="shared" si="317"/>
        <v>2021</v>
      </c>
      <c r="R764" s="251">
        <f t="shared" si="314"/>
        <v>3.1171644253829234E-2</v>
      </c>
      <c r="S764" s="251">
        <f t="shared" si="314"/>
        <v>-1.8301815304820224E-2</v>
      </c>
      <c r="T764" s="251">
        <f t="shared" si="314"/>
        <v>9.0174516666317039E-3</v>
      </c>
      <c r="U764" s="251">
        <f t="shared" si="314"/>
        <v>1.9514921423750664E-2</v>
      </c>
      <c r="V764" s="251">
        <f t="shared" si="314"/>
        <v>-2.4753756386647341E-3</v>
      </c>
      <c r="W764" s="251">
        <f t="shared" si="314"/>
        <v>-4.5005527628427799E-5</v>
      </c>
      <c r="X764" s="251">
        <f t="shared" si="314"/>
        <v>-8.2025985335807849E-2</v>
      </c>
      <c r="Y764" s="251">
        <f t="shared" si="314"/>
        <v>4.2844770873917692E-3</v>
      </c>
      <c r="Z764" s="251"/>
      <c r="AA764" s="251"/>
      <c r="AB764" s="251"/>
      <c r="AC764" s="251"/>
    </row>
    <row r="765" spans="1:29" x14ac:dyDescent="0.25">
      <c r="A765" s="218">
        <f t="shared" si="316"/>
        <v>2022</v>
      </c>
      <c r="C765" s="251">
        <f t="shared" si="315"/>
        <v>1.8074086010436252E-2</v>
      </c>
      <c r="D765" s="251">
        <f t="shared" si="315"/>
        <v>1.3719138383387675E-2</v>
      </c>
      <c r="E765" s="251">
        <f t="shared" si="315"/>
        <v>6.8894151079428312E-3</v>
      </c>
      <c r="F765" s="251">
        <f t="shared" si="315"/>
        <v>1.8998200403585797E-2</v>
      </c>
      <c r="G765" s="251">
        <f t="shared" si="315"/>
        <v>-1.0992275870490564E-3</v>
      </c>
      <c r="H765" s="251">
        <f t="shared" si="315"/>
        <v>2.2503776608617798E-5</v>
      </c>
      <c r="I765" s="251">
        <f t="shared" si="315"/>
        <v>-7.9493290878635769E-2</v>
      </c>
      <c r="J765" s="251">
        <f t="shared" si="315"/>
        <v>1.1706004696029337E-2</v>
      </c>
      <c r="K765" s="251">
        <f t="shared" si="315"/>
        <v>1.6183958303020995E-2</v>
      </c>
      <c r="L765" s="251">
        <f t="shared" si="315"/>
        <v>5.0357546783983409E-3</v>
      </c>
      <c r="M765" s="251"/>
      <c r="N765" s="251">
        <f t="shared" si="313"/>
        <v>5.0106292376421724E-3</v>
      </c>
      <c r="P765" s="218">
        <f t="shared" si="317"/>
        <v>2022</v>
      </c>
      <c r="R765" s="251">
        <f t="shared" si="314"/>
        <v>1.1266168053654324E-2</v>
      </c>
      <c r="S765" s="251">
        <f t="shared" si="314"/>
        <v>6.9572937986177585E-3</v>
      </c>
      <c r="T765" s="251">
        <f t="shared" si="314"/>
        <v>6.8894151079428312E-3</v>
      </c>
      <c r="U765" s="251">
        <f t="shared" si="314"/>
        <v>1.8998200403585797E-2</v>
      </c>
      <c r="V765" s="251">
        <f t="shared" si="314"/>
        <v>-1.0992275870490564E-3</v>
      </c>
      <c r="W765" s="251">
        <f t="shared" si="314"/>
        <v>2.2503776608617798E-5</v>
      </c>
      <c r="X765" s="251">
        <f t="shared" si="314"/>
        <v>-7.9493290878635769E-2</v>
      </c>
      <c r="Y765" s="251">
        <f t="shared" si="314"/>
        <v>5.0357546783983409E-3</v>
      </c>
      <c r="Z765" s="251"/>
      <c r="AA765" s="251"/>
      <c r="AB765" s="251"/>
      <c r="AC765" s="251"/>
    </row>
    <row r="766" spans="1:29" x14ac:dyDescent="0.25">
      <c r="A766" s="218">
        <f t="shared" si="316"/>
        <v>2023</v>
      </c>
      <c r="C766" s="251">
        <f t="shared" si="315"/>
        <v>1.7304499996041001E-2</v>
      </c>
      <c r="D766" s="251">
        <f t="shared" si="315"/>
        <v>1.2364696927563923E-2</v>
      </c>
      <c r="E766" s="251">
        <f t="shared" si="315"/>
        <v>5.1186046217097658E-3</v>
      </c>
      <c r="F766" s="251">
        <f t="shared" si="315"/>
        <v>1.8504539914060425E-2</v>
      </c>
      <c r="G766" s="251">
        <f t="shared" si="315"/>
        <v>-1.7841068523413162E-3</v>
      </c>
      <c r="H766" s="251">
        <f t="shared" si="315"/>
        <v>-1.1251635100184565E-5</v>
      </c>
      <c r="I766" s="251">
        <f t="shared" si="315"/>
        <v>1.4548823689373824E-2</v>
      </c>
      <c r="J766" s="251">
        <f t="shared" si="315"/>
        <v>1.4872562667306966E-2</v>
      </c>
      <c r="K766" s="251">
        <f t="shared" si="315"/>
        <v>1.5165734552233801E-2</v>
      </c>
      <c r="L766" s="251">
        <f t="shared" si="315"/>
        <v>1.1019739563550512E-2</v>
      </c>
      <c r="M766" s="251"/>
      <c r="N766" s="251">
        <f t="shared" si="313"/>
        <v>1.1052788076165054E-2</v>
      </c>
      <c r="P766" s="218">
        <f t="shared" si="317"/>
        <v>2023</v>
      </c>
      <c r="R766" s="251">
        <f t="shared" si="314"/>
        <v>1.3160858419552612E-2</v>
      </c>
      <c r="S766" s="251">
        <f t="shared" si="314"/>
        <v>8.2025169395096853E-3</v>
      </c>
      <c r="T766" s="251">
        <f t="shared" si="314"/>
        <v>5.1186046217097658E-3</v>
      </c>
      <c r="U766" s="251">
        <f t="shared" si="314"/>
        <v>1.8504539914060425E-2</v>
      </c>
      <c r="V766" s="251">
        <f t="shared" si="314"/>
        <v>-1.7841068523413162E-3</v>
      </c>
      <c r="W766" s="251">
        <f t="shared" si="314"/>
        <v>-1.1251635100184565E-5</v>
      </c>
      <c r="X766" s="251">
        <f t="shared" si="314"/>
        <v>1.4548823689373824E-2</v>
      </c>
      <c r="Y766" s="251">
        <f t="shared" si="314"/>
        <v>1.1019739563550512E-2</v>
      </c>
      <c r="Z766" s="251"/>
      <c r="AA766" s="251"/>
      <c r="AB766" s="251"/>
      <c r="AC766" s="251"/>
    </row>
    <row r="767" spans="1:29" x14ac:dyDescent="0.25">
      <c r="A767" s="218">
        <f t="shared" si="316"/>
        <v>2024</v>
      </c>
      <c r="C767" s="251">
        <f t="shared" si="315"/>
        <v>1.646467734643875E-2</v>
      </c>
      <c r="D767" s="251">
        <f t="shared" si="315"/>
        <v>1.1478282680859486E-2</v>
      </c>
      <c r="E767" s="251">
        <f t="shared" si="315"/>
        <v>3.6388269723099942E-3</v>
      </c>
      <c r="F767" s="251">
        <f t="shared" si="315"/>
        <v>1.8032442928539671E-2</v>
      </c>
      <c r="G767" s="251">
        <f t="shared" si="315"/>
        <v>-1.4372621957289278E-3</v>
      </c>
      <c r="H767" s="251">
        <f t="shared" si="315"/>
        <v>5.6258808502906987E-6</v>
      </c>
      <c r="I767" s="251">
        <f t="shared" si="315"/>
        <v>1.4521038077815129E-2</v>
      </c>
      <c r="J767" s="251">
        <f t="shared" si="315"/>
        <v>1.4040400974071776E-2</v>
      </c>
      <c r="K767" s="251">
        <f t="shared" si="315"/>
        <v>1.4311696263201279E-2</v>
      </c>
      <c r="L767" s="251">
        <f t="shared" si="315"/>
        <v>1.3601781963394899E-2</v>
      </c>
      <c r="M767" s="251"/>
      <c r="N767" s="251">
        <f t="shared" si="313"/>
        <v>1.363040977875829E-2</v>
      </c>
      <c r="P767" s="218">
        <f t="shared" si="317"/>
        <v>2024</v>
      </c>
      <c r="R767" s="251">
        <f t="shared" ref="R767:Y782" si="318">(R710/R709)-1</f>
        <v>1.5985674009058926E-2</v>
      </c>
      <c r="S767" s="251">
        <f t="shared" si="318"/>
        <v>1.1082493879256639E-2</v>
      </c>
      <c r="T767" s="251">
        <f t="shared" si="318"/>
        <v>3.6388269723099942E-3</v>
      </c>
      <c r="U767" s="251">
        <f t="shared" si="318"/>
        <v>1.8032442928539671E-2</v>
      </c>
      <c r="V767" s="251">
        <f t="shared" si="318"/>
        <v>-1.4372621957289278E-3</v>
      </c>
      <c r="W767" s="251">
        <f t="shared" si="318"/>
        <v>5.6258808502906987E-6</v>
      </c>
      <c r="X767" s="251">
        <f t="shared" si="318"/>
        <v>1.4521038077815129E-2</v>
      </c>
      <c r="Y767" s="251">
        <f t="shared" si="318"/>
        <v>1.3601781963394899E-2</v>
      </c>
      <c r="Z767" s="251"/>
      <c r="AA767" s="251"/>
      <c r="AB767" s="251"/>
      <c r="AC767" s="251"/>
    </row>
    <row r="768" spans="1:29" x14ac:dyDescent="0.25">
      <c r="A768" s="218">
        <f t="shared" si="316"/>
        <v>2025</v>
      </c>
      <c r="C768" s="251">
        <f t="shared" ref="C768:L783" si="319">(C711/C710)-1</f>
        <v>1.6526500487057838E-2</v>
      </c>
      <c r="D768" s="251">
        <f t="shared" si="319"/>
        <v>1.1673077294243495E-2</v>
      </c>
      <c r="E768" s="251">
        <f t="shared" si="319"/>
        <v>2.8104167684963599E-3</v>
      </c>
      <c r="F768" s="251">
        <f t="shared" si="319"/>
        <v>1.7580539242517457E-2</v>
      </c>
      <c r="G768" s="251">
        <f t="shared" si="319"/>
        <v>-1.6067084324650205E-3</v>
      </c>
      <c r="H768" s="251">
        <f t="shared" si="319"/>
        <v>-2.8129245996932895E-6</v>
      </c>
      <c r="I768" s="251">
        <f t="shared" si="319"/>
        <v>1.4510923908942264E-2</v>
      </c>
      <c r="J768" s="251">
        <f t="shared" si="319"/>
        <v>1.4135649170561315E-2</v>
      </c>
      <c r="K768" s="251">
        <f t="shared" si="319"/>
        <v>1.4436786474303354E-2</v>
      </c>
      <c r="L768" s="251">
        <f t="shared" si="319"/>
        <v>1.0053335014560627E-2</v>
      </c>
      <c r="M768" s="251"/>
      <c r="N768" s="251">
        <f t="shared" si="313"/>
        <v>1.0067748965339129E-2</v>
      </c>
      <c r="P768" s="218">
        <f t="shared" si="317"/>
        <v>2025</v>
      </c>
      <c r="R768" s="251">
        <f t="shared" si="318"/>
        <v>1.217701257328474E-2</v>
      </c>
      <c r="S768" s="251">
        <f t="shared" si="318"/>
        <v>7.2123390616554151E-3</v>
      </c>
      <c r="T768" s="251">
        <f t="shared" si="318"/>
        <v>2.8104167684963599E-3</v>
      </c>
      <c r="U768" s="251">
        <f t="shared" si="318"/>
        <v>1.7580539242517457E-2</v>
      </c>
      <c r="V768" s="251">
        <f t="shared" si="318"/>
        <v>-1.6067084324650205E-3</v>
      </c>
      <c r="W768" s="251">
        <f t="shared" si="318"/>
        <v>-2.8129245996932895E-6</v>
      </c>
      <c r="X768" s="251">
        <f t="shared" si="318"/>
        <v>1.4510923908942264E-2</v>
      </c>
      <c r="Y768" s="251">
        <f t="shared" si="318"/>
        <v>1.0053335014560627E-2</v>
      </c>
      <c r="Z768" s="251"/>
      <c r="AA768" s="251"/>
      <c r="AB768" s="251"/>
      <c r="AC768" s="251"/>
    </row>
    <row r="769" spans="1:29" x14ac:dyDescent="0.25">
      <c r="A769" s="218">
        <f t="shared" si="316"/>
        <v>2026</v>
      </c>
      <c r="C769" s="251">
        <f t="shared" si="319"/>
        <v>1.750583544137152E-2</v>
      </c>
      <c r="D769" s="251">
        <f t="shared" si="319"/>
        <v>1.2864404521544692E-2</v>
      </c>
      <c r="E769" s="251">
        <f t="shared" si="319"/>
        <v>2.0451711575759646E-3</v>
      </c>
      <c r="F769" s="251">
        <f t="shared" si="319"/>
        <v>1.7147572322104843E-2</v>
      </c>
      <c r="G769" s="251">
        <f t="shared" si="319"/>
        <v>-1.5177521789864201E-3</v>
      </c>
      <c r="H769" s="251">
        <f t="shared" si="319"/>
        <v>1.4064662563484376E-6</v>
      </c>
      <c r="I769" s="251">
        <f t="shared" si="319"/>
        <v>1.4552849089377373E-2</v>
      </c>
      <c r="J769" s="251">
        <f t="shared" si="319"/>
        <v>1.5118798549782708E-2</v>
      </c>
      <c r="K769" s="251">
        <f t="shared" si="319"/>
        <v>1.5512842374509894E-2</v>
      </c>
      <c r="L769" s="251">
        <f t="shared" si="319"/>
        <v>1.3324865673764119E-2</v>
      </c>
      <c r="M769" s="251"/>
      <c r="N769" s="251">
        <f t="shared" si="313"/>
        <v>1.3414015473250496E-2</v>
      </c>
      <c r="P769" s="218">
        <f t="shared" si="317"/>
        <v>2026</v>
      </c>
      <c r="R769" s="251">
        <f t="shared" si="318"/>
        <v>1.5609840718648682E-2</v>
      </c>
      <c r="S769" s="251">
        <f t="shared" si="318"/>
        <v>1.0962934486330234E-2</v>
      </c>
      <c r="T769" s="251">
        <f t="shared" si="318"/>
        <v>2.0451711575759646E-3</v>
      </c>
      <c r="U769" s="251">
        <f t="shared" si="318"/>
        <v>1.7147572322104843E-2</v>
      </c>
      <c r="V769" s="251">
        <f t="shared" si="318"/>
        <v>-1.5177521789864201E-3</v>
      </c>
      <c r="W769" s="251">
        <f t="shared" si="318"/>
        <v>1.4064662563484376E-6</v>
      </c>
      <c r="X769" s="251">
        <f t="shared" si="318"/>
        <v>1.4552849089377373E-2</v>
      </c>
      <c r="Y769" s="251">
        <f t="shared" si="318"/>
        <v>1.3324865673764341E-2</v>
      </c>
      <c r="Z769" s="251"/>
      <c r="AA769" s="251"/>
      <c r="AB769" s="251"/>
      <c r="AC769" s="251"/>
    </row>
    <row r="770" spans="1:29" x14ac:dyDescent="0.25">
      <c r="A770" s="218">
        <f t="shared" si="316"/>
        <v>2027</v>
      </c>
      <c r="C770" s="251">
        <f t="shared" si="319"/>
        <v>1.792889967749467E-2</v>
      </c>
      <c r="D770" s="251">
        <f t="shared" si="319"/>
        <v>1.3442009047282433E-2</v>
      </c>
      <c r="E770" s="251">
        <f t="shared" si="319"/>
        <v>1.7185880592585079E-3</v>
      </c>
      <c r="F770" s="251">
        <f t="shared" si="319"/>
        <v>1.6732387755840517E-2</v>
      </c>
      <c r="G770" s="251">
        <f t="shared" si="319"/>
        <v>-1.5581159152364688E-3</v>
      </c>
      <c r="H770" s="251">
        <f t="shared" si="319"/>
        <v>-7.0323213940959306E-7</v>
      </c>
      <c r="I770" s="251">
        <f t="shared" si="319"/>
        <v>1.4553844158835316E-2</v>
      </c>
      <c r="J770" s="251">
        <f t="shared" si="319"/>
        <v>1.5572891912350562E-2</v>
      </c>
      <c r="K770" s="251">
        <f t="shared" si="319"/>
        <v>1.6007289592789409E-2</v>
      </c>
      <c r="L770" s="251">
        <f t="shared" si="319"/>
        <v>1.7132421712222845E-2</v>
      </c>
      <c r="M770" s="251"/>
      <c r="N770" s="251">
        <f t="shared" si="313"/>
        <v>1.7243887560577154E-2</v>
      </c>
      <c r="P770" s="218">
        <f t="shared" si="317"/>
        <v>2027</v>
      </c>
      <c r="R770" s="251">
        <f t="shared" si="318"/>
        <v>1.968284966096423E-2</v>
      </c>
      <c r="S770" s="251">
        <f t="shared" si="318"/>
        <v>1.5187366042824113E-2</v>
      </c>
      <c r="T770" s="251">
        <f t="shared" si="318"/>
        <v>1.7185880592585079E-3</v>
      </c>
      <c r="U770" s="251">
        <f t="shared" si="318"/>
        <v>1.6732387755840517E-2</v>
      </c>
      <c r="V770" s="251">
        <f t="shared" si="318"/>
        <v>-1.5581159152364688E-3</v>
      </c>
      <c r="W770" s="251">
        <f t="shared" si="318"/>
        <v>-7.0323213940959306E-7</v>
      </c>
      <c r="X770" s="251">
        <f t="shared" si="318"/>
        <v>1.4553844158835316E-2</v>
      </c>
      <c r="Y770" s="251">
        <f t="shared" si="318"/>
        <v>1.7132421712222623E-2</v>
      </c>
      <c r="Z770" s="251"/>
      <c r="AA770" s="251"/>
      <c r="AB770" s="251"/>
      <c r="AC770" s="251"/>
    </row>
    <row r="771" spans="1:29" x14ac:dyDescent="0.25">
      <c r="A771" s="218">
        <f t="shared" si="316"/>
        <v>2028</v>
      </c>
      <c r="C771" s="251">
        <f t="shared" si="319"/>
        <v>1.6965758967413924E-2</v>
      </c>
      <c r="D771" s="251">
        <f t="shared" si="319"/>
        <v>1.2459945240769654E-2</v>
      </c>
      <c r="E771" s="251">
        <f t="shared" si="319"/>
        <v>1.2144687977160284E-3</v>
      </c>
      <c r="F771" s="251">
        <f t="shared" si="319"/>
        <v>1.6333923086341295E-2</v>
      </c>
      <c r="G771" s="251">
        <f t="shared" si="319"/>
        <v>-1.5337591065723855E-3</v>
      </c>
      <c r="H771" s="251">
        <f t="shared" si="319"/>
        <v>3.5161631672941951E-7</v>
      </c>
      <c r="I771" s="251">
        <f t="shared" si="319"/>
        <v>1.4554837734963799E-2</v>
      </c>
      <c r="J771" s="251">
        <f t="shared" si="319"/>
        <v>1.4665467076345085E-2</v>
      </c>
      <c r="K771" s="251">
        <f t="shared" si="319"/>
        <v>1.5040916915225022E-2</v>
      </c>
      <c r="L771" s="251">
        <f t="shared" si="319"/>
        <v>1.8804542712455463E-2</v>
      </c>
      <c r="M771" s="251"/>
      <c r="N771" s="251">
        <f t="shared" si="313"/>
        <v>1.8823697655023341E-2</v>
      </c>
      <c r="P771" s="218">
        <f t="shared" si="317"/>
        <v>2028</v>
      </c>
      <c r="R771" s="251">
        <f t="shared" si="318"/>
        <v>2.1458800443544312E-2</v>
      </c>
      <c r="S771" s="251">
        <f t="shared" si="318"/>
        <v>1.7064506581998318E-2</v>
      </c>
      <c r="T771" s="251">
        <f t="shared" si="318"/>
        <v>1.2144687977160284E-3</v>
      </c>
      <c r="U771" s="251">
        <f t="shared" si="318"/>
        <v>1.6333923086341295E-2</v>
      </c>
      <c r="V771" s="251">
        <f t="shared" si="318"/>
        <v>-1.5337591065723855E-3</v>
      </c>
      <c r="W771" s="251">
        <f t="shared" si="318"/>
        <v>3.5161631672941951E-7</v>
      </c>
      <c r="X771" s="251">
        <f t="shared" si="318"/>
        <v>1.4554837734963799E-2</v>
      </c>
      <c r="Y771" s="251">
        <f t="shared" si="318"/>
        <v>1.8804542712455463E-2</v>
      </c>
      <c r="Z771" s="251"/>
      <c r="AA771" s="251"/>
      <c r="AB771" s="251"/>
      <c r="AC771" s="251"/>
    </row>
    <row r="772" spans="1:29" x14ac:dyDescent="0.25">
      <c r="A772" s="218">
        <f t="shared" si="316"/>
        <v>2029</v>
      </c>
      <c r="C772" s="251">
        <f t="shared" si="319"/>
        <v>1.710327511147236E-2</v>
      </c>
      <c r="D772" s="251">
        <f t="shared" si="319"/>
        <v>1.275331812494529E-2</v>
      </c>
      <c r="E772" s="251">
        <f t="shared" si="319"/>
        <v>5.6108034662805117E-4</v>
      </c>
      <c r="F772" s="251">
        <f t="shared" si="319"/>
        <v>1.5951198833170643E-2</v>
      </c>
      <c r="G772" s="251">
        <f t="shared" si="319"/>
        <v>-1.5417936661931142E-3</v>
      </c>
      <c r="H772" s="251">
        <f t="shared" si="319"/>
        <v>-1.7580809641426498E-7</v>
      </c>
      <c r="I772" s="251">
        <f t="shared" si="319"/>
        <v>1.4555829533413389E-2</v>
      </c>
      <c r="J772" s="251">
        <f t="shared" si="319"/>
        <v>1.4846629207299511E-2</v>
      </c>
      <c r="K772" s="251">
        <f t="shared" si="319"/>
        <v>1.524973867185575E-2</v>
      </c>
      <c r="L772" s="251">
        <f t="shared" si="319"/>
        <v>1.5528474975619266E-2</v>
      </c>
      <c r="M772" s="251"/>
      <c r="N772" s="251">
        <f t="shared" si="313"/>
        <v>1.553167925733745E-2</v>
      </c>
      <c r="P772" s="218">
        <f t="shared" si="317"/>
        <v>2029</v>
      </c>
      <c r="R772" s="251">
        <f t="shared" si="318"/>
        <v>1.7938554080351166E-2</v>
      </c>
      <c r="S772" s="251">
        <f t="shared" si="318"/>
        <v>1.3480752417414088E-2</v>
      </c>
      <c r="T772" s="251">
        <f t="shared" si="318"/>
        <v>5.6108034662805117E-4</v>
      </c>
      <c r="U772" s="251">
        <f t="shared" si="318"/>
        <v>1.5951198833170643E-2</v>
      </c>
      <c r="V772" s="251">
        <f t="shared" si="318"/>
        <v>-1.5417936661931142E-3</v>
      </c>
      <c r="W772" s="251">
        <f t="shared" si="318"/>
        <v>-1.7580809641426498E-7</v>
      </c>
      <c r="X772" s="251">
        <f t="shared" si="318"/>
        <v>1.4555829533413389E-2</v>
      </c>
      <c r="Y772" s="251">
        <f t="shared" si="318"/>
        <v>1.5528474975619266E-2</v>
      </c>
      <c r="Z772" s="251"/>
      <c r="AA772" s="251"/>
      <c r="AB772" s="251"/>
      <c r="AC772" s="251"/>
    </row>
    <row r="773" spans="1:29" x14ac:dyDescent="0.25">
      <c r="A773" s="218">
        <f t="shared" si="316"/>
        <v>2030</v>
      </c>
      <c r="C773" s="251">
        <f t="shared" si="319"/>
        <v>1.6883429759015467E-2</v>
      </c>
      <c r="D773" s="251">
        <f t="shared" si="319"/>
        <v>1.2666466758198158E-2</v>
      </c>
      <c r="E773" s="251">
        <f t="shared" si="319"/>
        <v>4.5324353798026351E-4</v>
      </c>
      <c r="F773" s="251">
        <f t="shared" si="319"/>
        <v>1.5583310547272466E-2</v>
      </c>
      <c r="G773" s="251">
        <f t="shared" si="319"/>
        <v>-1.5336184317445989E-3</v>
      </c>
      <c r="H773" s="251">
        <f t="shared" si="319"/>
        <v>8.7904063805765986E-8</v>
      </c>
      <c r="I773" s="251">
        <f t="shared" si="319"/>
        <v>1.4556819555427536E-2</v>
      </c>
      <c r="J773" s="251">
        <f t="shared" si="319"/>
        <v>1.4700118840342835E-2</v>
      </c>
      <c r="K773" s="251">
        <f t="shared" si="319"/>
        <v>1.5090981018230698E-2</v>
      </c>
      <c r="L773" s="251">
        <f t="shared" si="319"/>
        <v>1.7653225718338605E-2</v>
      </c>
      <c r="M773" s="251"/>
      <c r="N773" s="251">
        <f t="shared" si="313"/>
        <v>1.7680580678677726E-2</v>
      </c>
      <c r="P773" s="218">
        <f t="shared" si="317"/>
        <v>2030</v>
      </c>
      <c r="R773" s="251">
        <f t="shared" si="318"/>
        <v>2.013190236045248E-2</v>
      </c>
      <c r="S773" s="251">
        <f t="shared" si="318"/>
        <v>1.5916334999183324E-2</v>
      </c>
      <c r="T773" s="251">
        <f t="shared" si="318"/>
        <v>4.5324353798026351E-4</v>
      </c>
      <c r="U773" s="251">
        <f t="shared" si="318"/>
        <v>1.5583310547272466E-2</v>
      </c>
      <c r="V773" s="251">
        <f t="shared" si="318"/>
        <v>-1.5336184317445989E-3</v>
      </c>
      <c r="W773" s="251">
        <f t="shared" si="318"/>
        <v>8.7904063805765986E-8</v>
      </c>
      <c r="X773" s="251">
        <f t="shared" si="318"/>
        <v>1.4556819555427536E-2</v>
      </c>
      <c r="Y773" s="251">
        <f t="shared" si="318"/>
        <v>1.7653225718338605E-2</v>
      </c>
      <c r="Z773" s="251"/>
      <c r="AA773" s="251"/>
      <c r="AB773" s="251"/>
      <c r="AC773" s="251"/>
    </row>
    <row r="774" spans="1:29" x14ac:dyDescent="0.25">
      <c r="A774" s="218">
        <f t="shared" si="316"/>
        <v>2031</v>
      </c>
      <c r="C774" s="251">
        <f t="shared" si="319"/>
        <v>1.7901724804045838E-2</v>
      </c>
      <c r="D774" s="251">
        <f t="shared" si="319"/>
        <v>1.3639949732922485E-2</v>
      </c>
      <c r="E774" s="251">
        <f t="shared" si="319"/>
        <v>6.3402012519175877E-4</v>
      </c>
      <c r="F774" s="251">
        <f t="shared" si="319"/>
        <v>1.5229421761237205E-2</v>
      </c>
      <c r="G774" s="251">
        <f t="shared" si="319"/>
        <v>-1.5335567217563684E-3</v>
      </c>
      <c r="H774" s="251">
        <f t="shared" si="319"/>
        <v>-4.3952028017102407E-8</v>
      </c>
      <c r="I774" s="251">
        <f t="shared" si="319"/>
        <v>1.4557807802257239E-2</v>
      </c>
      <c r="J774" s="251">
        <f t="shared" si="319"/>
        <v>1.5642247488492744E-2</v>
      </c>
      <c r="K774" s="251">
        <f t="shared" si="319"/>
        <v>1.6094555093344676E-2</v>
      </c>
      <c r="L774" s="251">
        <f t="shared" si="319"/>
        <v>1.5482291266120329E-2</v>
      </c>
      <c r="M774" s="251"/>
      <c r="N774" s="251">
        <f t="shared" si="313"/>
        <v>1.5394194505252035E-2</v>
      </c>
      <c r="P774" s="218">
        <f t="shared" si="317"/>
        <v>2031</v>
      </c>
      <c r="R774" s="251">
        <f t="shared" si="318"/>
        <v>1.778460172409968E-2</v>
      </c>
      <c r="S774" s="251">
        <f t="shared" si="318"/>
        <v>1.351705827845695E-2</v>
      </c>
      <c r="T774" s="251">
        <f t="shared" si="318"/>
        <v>6.3402012519175877E-4</v>
      </c>
      <c r="U774" s="251">
        <f t="shared" si="318"/>
        <v>1.5229421761237205E-2</v>
      </c>
      <c r="V774" s="251">
        <f t="shared" si="318"/>
        <v>-1.5335567217563684E-3</v>
      </c>
      <c r="W774" s="251">
        <f t="shared" si="318"/>
        <v>-4.3952028017102407E-8</v>
      </c>
      <c r="X774" s="251">
        <f t="shared" si="318"/>
        <v>1.4557807802257239E-2</v>
      </c>
      <c r="Y774" s="251">
        <f t="shared" si="318"/>
        <v>1.5482291266120107E-2</v>
      </c>
      <c r="Z774" s="251"/>
      <c r="AA774" s="251"/>
      <c r="AB774" s="251"/>
      <c r="AC774" s="251"/>
    </row>
    <row r="775" spans="1:29" x14ac:dyDescent="0.25">
      <c r="A775" s="218">
        <f t="shared" si="316"/>
        <v>2032</v>
      </c>
      <c r="C775" s="251">
        <f t="shared" si="319"/>
        <v>1.8375192340276847E-2</v>
      </c>
      <c r="D775" s="251">
        <f t="shared" si="319"/>
        <v>1.4603585093545313E-2</v>
      </c>
      <c r="E775" s="251">
        <f t="shared" si="319"/>
        <v>6.302950247067951E-4</v>
      </c>
      <c r="F775" s="251">
        <f t="shared" si="319"/>
        <v>1.4888757719760504E-2</v>
      </c>
      <c r="G775" s="251">
        <f t="shared" si="319"/>
        <v>-1.5294355904583723E-3</v>
      </c>
      <c r="H775" s="251">
        <f t="shared" si="319"/>
        <v>2.1976015007751926E-8</v>
      </c>
      <c r="I775" s="251">
        <f t="shared" si="319"/>
        <v>1.4558794275162601E-2</v>
      </c>
      <c r="J775" s="251">
        <f t="shared" si="319"/>
        <v>1.6284507433645068E-2</v>
      </c>
      <c r="K775" s="251">
        <f t="shared" si="319"/>
        <v>1.6779737667489636E-2</v>
      </c>
      <c r="L775" s="251">
        <f t="shared" si="319"/>
        <v>1.7338116349012278E-2</v>
      </c>
      <c r="M775" s="251"/>
      <c r="N775" s="251">
        <f t="shared" si="313"/>
        <v>1.7335638546391863E-2</v>
      </c>
      <c r="P775" s="218">
        <f t="shared" si="317"/>
        <v>2032</v>
      </c>
      <c r="R775" s="251">
        <f t="shared" si="318"/>
        <v>1.9533021033139031E-2</v>
      </c>
      <c r="S775" s="251">
        <f t="shared" si="318"/>
        <v>1.5860095211857272E-2</v>
      </c>
      <c r="T775" s="251">
        <f t="shared" si="318"/>
        <v>6.302950247067951E-4</v>
      </c>
      <c r="U775" s="251">
        <f t="shared" si="318"/>
        <v>1.4888757719760504E-2</v>
      </c>
      <c r="V775" s="251">
        <f t="shared" si="318"/>
        <v>-1.5294355904583723E-3</v>
      </c>
      <c r="W775" s="251">
        <f t="shared" si="318"/>
        <v>2.1976015007751926E-8</v>
      </c>
      <c r="X775" s="251">
        <f t="shared" si="318"/>
        <v>1.4558794275162601E-2</v>
      </c>
      <c r="Y775" s="251">
        <f t="shared" si="318"/>
        <v>1.7338116349012278E-2</v>
      </c>
      <c r="Z775" s="251"/>
      <c r="AA775" s="251"/>
      <c r="AB775" s="251"/>
      <c r="AC775" s="251"/>
    </row>
    <row r="776" spans="1:29" x14ac:dyDescent="0.25">
      <c r="A776" s="218">
        <f t="shared" si="316"/>
        <v>2033</v>
      </c>
      <c r="C776" s="251">
        <f t="shared" si="319"/>
        <v>1.7544781797538933E-2</v>
      </c>
      <c r="D776" s="251">
        <f t="shared" si="319"/>
        <v>1.3637449442343463E-2</v>
      </c>
      <c r="E776" s="251">
        <f t="shared" si="319"/>
        <v>2.4369451552486154E-5</v>
      </c>
      <c r="F776" s="251">
        <f t="shared" si="319"/>
        <v>1.4560599791383799E-2</v>
      </c>
      <c r="G776" s="251">
        <f t="shared" si="319"/>
        <v>-1.5273471885848267E-3</v>
      </c>
      <c r="H776" s="251">
        <f t="shared" si="319"/>
        <v>-1.098800739285366E-8</v>
      </c>
      <c r="I776" s="251">
        <f t="shared" si="319"/>
        <v>1.4559778975410831E-2</v>
      </c>
      <c r="J776" s="251">
        <f t="shared" si="319"/>
        <v>1.5451504687576278E-2</v>
      </c>
      <c r="K776" s="251">
        <f t="shared" si="319"/>
        <v>1.5895450607323447E-2</v>
      </c>
      <c r="L776" s="251">
        <f t="shared" si="319"/>
        <v>1.3143742509594381E-2</v>
      </c>
      <c r="M776" s="251"/>
      <c r="N776" s="251">
        <f t="shared" si="313"/>
        <v>1.3103972495056126E-2</v>
      </c>
      <c r="P776" s="218">
        <f t="shared" si="317"/>
        <v>2033</v>
      </c>
      <c r="R776" s="251">
        <f t="shared" si="318"/>
        <v>1.5149042253699507E-2</v>
      </c>
      <c r="S776" s="251">
        <f t="shared" si="318"/>
        <v>1.1125210854910472E-2</v>
      </c>
      <c r="T776" s="251">
        <f t="shared" si="318"/>
        <v>2.4369451552486154E-5</v>
      </c>
      <c r="U776" s="251">
        <f t="shared" si="318"/>
        <v>1.4560599791383799E-2</v>
      </c>
      <c r="V776" s="251">
        <f t="shared" si="318"/>
        <v>-1.5273471885848267E-3</v>
      </c>
      <c r="W776" s="251">
        <f t="shared" si="318"/>
        <v>-1.098800739285366E-8</v>
      </c>
      <c r="X776" s="251">
        <f t="shared" si="318"/>
        <v>1.4559778975410831E-2</v>
      </c>
      <c r="Y776" s="251">
        <f t="shared" si="318"/>
        <v>1.3143742509594381E-2</v>
      </c>
      <c r="Z776" s="251"/>
      <c r="AA776" s="251"/>
      <c r="AB776" s="251"/>
      <c r="AC776" s="251"/>
    </row>
    <row r="777" spans="1:29" x14ac:dyDescent="0.25">
      <c r="A777" s="218">
        <f t="shared" si="316"/>
        <v>2034</v>
      </c>
      <c r="C777" s="251">
        <f t="shared" si="319"/>
        <v>1.6368023212067095E-2</v>
      </c>
      <c r="D777" s="251">
        <f t="shared" si="319"/>
        <v>1.2303909857757978E-2</v>
      </c>
      <c r="E777" s="251">
        <f t="shared" si="319"/>
        <v>-2.7232347108374633E-4</v>
      </c>
      <c r="F777" s="251">
        <f t="shared" si="319"/>
        <v>1.4244280476672699E-2</v>
      </c>
      <c r="G777" s="251">
        <f t="shared" si="319"/>
        <v>-1.5242426417846344E-3</v>
      </c>
      <c r="H777" s="251">
        <f t="shared" si="319"/>
        <v>5.49400414051604E-9</v>
      </c>
      <c r="I777" s="251">
        <f t="shared" si="319"/>
        <v>1.4560761904278241E-2</v>
      </c>
      <c r="J777" s="251">
        <f t="shared" si="319"/>
        <v>1.4294468363870383E-2</v>
      </c>
      <c r="K777" s="251">
        <f t="shared" si="319"/>
        <v>1.4656325922913549E-2</v>
      </c>
      <c r="L777" s="251">
        <f t="shared" si="319"/>
        <v>1.4169507875579468E-2</v>
      </c>
      <c r="M777" s="251"/>
      <c r="N777" s="251">
        <f t="shared" si="313"/>
        <v>1.4150027421302891E-2</v>
      </c>
      <c r="P777" s="218">
        <f t="shared" si="317"/>
        <v>2034</v>
      </c>
      <c r="R777" s="251">
        <f t="shared" si="318"/>
        <v>1.6279230764818964E-2</v>
      </c>
      <c r="S777" s="251">
        <f t="shared" si="318"/>
        <v>1.2208390803496449E-2</v>
      </c>
      <c r="T777" s="251">
        <f t="shared" si="318"/>
        <v>-2.7232347108374633E-4</v>
      </c>
      <c r="U777" s="251">
        <f t="shared" si="318"/>
        <v>1.4244280476672699E-2</v>
      </c>
      <c r="V777" s="251">
        <f t="shared" si="318"/>
        <v>-1.5242426417846344E-3</v>
      </c>
      <c r="W777" s="251">
        <f t="shared" si="318"/>
        <v>5.49400414051604E-9</v>
      </c>
      <c r="X777" s="251">
        <f t="shared" si="318"/>
        <v>1.4560761904278241E-2</v>
      </c>
      <c r="Y777" s="251">
        <f t="shared" si="318"/>
        <v>1.416950787557969E-2</v>
      </c>
      <c r="Z777" s="251"/>
      <c r="AA777" s="251"/>
      <c r="AB777" s="251"/>
      <c r="AC777" s="251"/>
    </row>
    <row r="778" spans="1:29" x14ac:dyDescent="0.25">
      <c r="A778" s="218">
        <f t="shared" si="316"/>
        <v>2035</v>
      </c>
      <c r="C778" s="251">
        <f t="shared" si="319"/>
        <v>1.6534664707094082E-2</v>
      </c>
      <c r="D778" s="251">
        <f t="shared" si="319"/>
        <v>1.2559272670130239E-2</v>
      </c>
      <c r="E778" s="251">
        <f t="shared" si="319"/>
        <v>-2.1826202864583255E-4</v>
      </c>
      <c r="F778" s="251">
        <f t="shared" si="319"/>
        <v>1.3939178939869068E-2</v>
      </c>
      <c r="G778" s="251">
        <f t="shared" si="319"/>
        <v>-1.521647819299643E-3</v>
      </c>
      <c r="H778" s="251">
        <f t="shared" si="319"/>
        <v>-2.7470022923026249E-9</v>
      </c>
      <c r="I778" s="251">
        <f t="shared" si="319"/>
        <v>1.4561743063047361E-2</v>
      </c>
      <c r="J778" s="251">
        <f t="shared" si="319"/>
        <v>1.4493375275728138E-2</v>
      </c>
      <c r="K778" s="251">
        <f t="shared" si="319"/>
        <v>1.486421632332191E-2</v>
      </c>
      <c r="L778" s="251">
        <f t="shared" si="319"/>
        <v>1.4196774489672936E-2</v>
      </c>
      <c r="M778" s="251"/>
      <c r="N778" s="251">
        <f t="shared" si="313"/>
        <v>1.4207415663230583E-2</v>
      </c>
      <c r="P778" s="218">
        <f t="shared" si="317"/>
        <v>2035</v>
      </c>
      <c r="R778" s="251">
        <f t="shared" si="318"/>
        <v>1.6261857494414667E-2</v>
      </c>
      <c r="S778" s="251">
        <f t="shared" si="318"/>
        <v>1.2278680101345696E-2</v>
      </c>
      <c r="T778" s="251">
        <f t="shared" si="318"/>
        <v>-2.1826202864583255E-4</v>
      </c>
      <c r="U778" s="251">
        <f t="shared" si="318"/>
        <v>1.3939178939869068E-2</v>
      </c>
      <c r="V778" s="251">
        <f t="shared" si="318"/>
        <v>-1.521647819299643E-3</v>
      </c>
      <c r="W778" s="251">
        <f t="shared" si="318"/>
        <v>-2.7470022923026249E-9</v>
      </c>
      <c r="X778" s="251">
        <f t="shared" si="318"/>
        <v>1.4561743063047361E-2</v>
      </c>
      <c r="Y778" s="251">
        <f t="shared" si="318"/>
        <v>1.4196774489672714E-2</v>
      </c>
      <c r="Z778" s="251"/>
      <c r="AA778" s="251"/>
      <c r="AB778" s="251"/>
      <c r="AC778" s="251"/>
    </row>
    <row r="779" spans="1:29" x14ac:dyDescent="0.25">
      <c r="A779" s="218">
        <f t="shared" si="316"/>
        <v>2036</v>
      </c>
      <c r="C779" s="251">
        <f t="shared" si="319"/>
        <v>1.6536953694734624E-2</v>
      </c>
      <c r="D779" s="251">
        <f t="shared" si="319"/>
        <v>1.2624642033508771E-2</v>
      </c>
      <c r="E779" s="251">
        <f t="shared" si="319"/>
        <v>-1.6947511384501901E-4</v>
      </c>
      <c r="F779" s="251">
        <f t="shared" si="319"/>
        <v>1.3644717001078055E-2</v>
      </c>
      <c r="G779" s="251">
        <f t="shared" si="319"/>
        <v>-1.5187991055289896E-3</v>
      </c>
      <c r="H779" s="251">
        <f t="shared" si="319"/>
        <v>1.3735010906401612E-9</v>
      </c>
      <c r="I779" s="251">
        <f t="shared" si="319"/>
        <v>1.4562722453010934E-2</v>
      </c>
      <c r="J779" s="251">
        <f t="shared" si="319"/>
        <v>1.4528750544498648E-2</v>
      </c>
      <c r="K779" s="251">
        <f t="shared" si="319"/>
        <v>1.4896745200403627E-2</v>
      </c>
      <c r="L779" s="251">
        <f t="shared" si="319"/>
        <v>1.5985319414032251E-2</v>
      </c>
      <c r="M779" s="251"/>
      <c r="N779" s="251">
        <f t="shared" si="313"/>
        <v>1.5969048523896356E-2</v>
      </c>
      <c r="P779" s="218">
        <f t="shared" si="317"/>
        <v>2036</v>
      </c>
      <c r="R779" s="251">
        <f t="shared" si="318"/>
        <v>1.8113427161411622E-2</v>
      </c>
      <c r="S779" s="251">
        <f t="shared" si="318"/>
        <v>1.4302123261304089E-2</v>
      </c>
      <c r="T779" s="251">
        <f t="shared" si="318"/>
        <v>-1.6947511384501901E-4</v>
      </c>
      <c r="U779" s="251">
        <f t="shared" si="318"/>
        <v>1.3644717001078055E-2</v>
      </c>
      <c r="V779" s="251">
        <f t="shared" si="318"/>
        <v>-1.5187991055289896E-3</v>
      </c>
      <c r="W779" s="251">
        <f t="shared" si="318"/>
        <v>1.3735010906401612E-9</v>
      </c>
      <c r="X779" s="251">
        <f t="shared" si="318"/>
        <v>1.4562722453010934E-2</v>
      </c>
      <c r="Y779" s="251">
        <f t="shared" si="318"/>
        <v>1.5985319414032473E-2</v>
      </c>
      <c r="Z779" s="251"/>
      <c r="AA779" s="251"/>
      <c r="AB779" s="251"/>
      <c r="AC779" s="251"/>
    </row>
    <row r="780" spans="1:29" x14ac:dyDescent="0.25">
      <c r="A780" s="218">
        <f t="shared" si="316"/>
        <v>2037</v>
      </c>
      <c r="C780" s="251">
        <f t="shared" si="319"/>
        <v>1.5998849299386109E-2</v>
      </c>
      <c r="D780" s="251">
        <f t="shared" si="319"/>
        <v>1.2057073581711597E-2</v>
      </c>
      <c r="E780" s="251">
        <f t="shared" si="319"/>
        <v>-3.101726612522171E-4</v>
      </c>
      <c r="F780" s="251">
        <f t="shared" si="319"/>
        <v>1.3360355534536517E-2</v>
      </c>
      <c r="G780" s="251">
        <f t="shared" si="319"/>
        <v>-1.5160786822234762E-3</v>
      </c>
      <c r="H780" s="251">
        <f t="shared" si="319"/>
        <v>-6.8675032327547569E-10</v>
      </c>
      <c r="I780" s="251">
        <f t="shared" si="319"/>
        <v>1.45637000754677E-2</v>
      </c>
      <c r="J780" s="251">
        <f t="shared" si="319"/>
        <v>1.4019447732527501E-2</v>
      </c>
      <c r="K780" s="251">
        <f t="shared" si="319"/>
        <v>1.4349987887686044E-2</v>
      </c>
      <c r="L780" s="251">
        <f t="shared" si="319"/>
        <v>1.1985423275759244E-2</v>
      </c>
      <c r="M780" s="251"/>
      <c r="N780" s="251">
        <f t="shared" si="313"/>
        <v>1.1985052777991223E-2</v>
      </c>
      <c r="P780" s="218">
        <f t="shared" si="317"/>
        <v>2037</v>
      </c>
      <c r="R780" s="251">
        <f t="shared" si="318"/>
        <v>1.3885851043091035E-2</v>
      </c>
      <c r="S780" s="251">
        <f t="shared" si="318"/>
        <v>9.8364565177664343E-3</v>
      </c>
      <c r="T780" s="251">
        <f t="shared" si="318"/>
        <v>-3.101726612522171E-4</v>
      </c>
      <c r="U780" s="251">
        <f t="shared" si="318"/>
        <v>1.3360355534536517E-2</v>
      </c>
      <c r="V780" s="251">
        <f t="shared" si="318"/>
        <v>-1.5160786822234762E-3</v>
      </c>
      <c r="W780" s="251">
        <f t="shared" si="318"/>
        <v>-6.8675032327547569E-10</v>
      </c>
      <c r="X780" s="251">
        <f t="shared" si="318"/>
        <v>1.45637000754677E-2</v>
      </c>
      <c r="Y780" s="251">
        <f t="shared" si="318"/>
        <v>1.1985423275759022E-2</v>
      </c>
      <c r="Z780" s="251"/>
      <c r="AA780" s="251"/>
      <c r="AB780" s="251"/>
      <c r="AC780" s="251"/>
    </row>
    <row r="781" spans="1:29" x14ac:dyDescent="0.25">
      <c r="A781" s="218">
        <f t="shared" si="316"/>
        <v>2038</v>
      </c>
      <c r="C781" s="251">
        <f t="shared" si="319"/>
        <v>1.6030867608651578E-2</v>
      </c>
      <c r="D781" s="251">
        <f t="shared" si="319"/>
        <v>1.2095115884248608E-2</v>
      </c>
      <c r="E781" s="251">
        <f t="shared" si="319"/>
        <v>-4.6631314202094654E-4</v>
      </c>
      <c r="F781" s="251">
        <f t="shared" si="319"/>
        <v>1.3085591225771687E-2</v>
      </c>
      <c r="G781" s="251">
        <f t="shared" si="319"/>
        <v>-1.5132953056591347E-3</v>
      </c>
      <c r="H781" s="251">
        <f t="shared" si="319"/>
        <v>3.4337510612658662E-10</v>
      </c>
      <c r="I781" s="251">
        <f t="shared" si="319"/>
        <v>1.4564675931726168E-2</v>
      </c>
      <c r="J781" s="251">
        <f t="shared" si="319"/>
        <v>1.4055366632908184E-2</v>
      </c>
      <c r="K781" s="251">
        <f t="shared" si="319"/>
        <v>1.4388247575127577E-2</v>
      </c>
      <c r="L781" s="251">
        <f t="shared" si="319"/>
        <v>1.3740524051778724E-2</v>
      </c>
      <c r="M781" s="251"/>
      <c r="N781" s="251">
        <f t="shared" si="313"/>
        <v>1.3745571903578613E-2</v>
      </c>
      <c r="P781" s="218">
        <f t="shared" si="317"/>
        <v>2038</v>
      </c>
      <c r="R781" s="251">
        <f t="shared" si="318"/>
        <v>1.5733667505948956E-2</v>
      </c>
      <c r="S781" s="251">
        <f t="shared" si="318"/>
        <v>1.1791976146526384E-2</v>
      </c>
      <c r="T781" s="251">
        <f t="shared" si="318"/>
        <v>-4.6631314202094654E-4</v>
      </c>
      <c r="U781" s="251">
        <f t="shared" si="318"/>
        <v>1.3085591225771687E-2</v>
      </c>
      <c r="V781" s="251">
        <f t="shared" si="318"/>
        <v>-1.5132953056591347E-3</v>
      </c>
      <c r="W781" s="251">
        <f t="shared" si="318"/>
        <v>3.4337510612658662E-10</v>
      </c>
      <c r="X781" s="251">
        <f t="shared" si="318"/>
        <v>1.4564675931726168E-2</v>
      </c>
      <c r="Y781" s="251">
        <f t="shared" si="318"/>
        <v>1.3740524051778502E-2</v>
      </c>
      <c r="Z781" s="251"/>
      <c r="AA781" s="251"/>
      <c r="AB781" s="251"/>
      <c r="AC781" s="251"/>
    </row>
    <row r="782" spans="1:29" x14ac:dyDescent="0.25">
      <c r="A782" s="218">
        <f t="shared" si="316"/>
        <v>2039</v>
      </c>
      <c r="C782" s="251">
        <f t="shared" si="319"/>
        <v>1.6743279438222292E-2</v>
      </c>
      <c r="D782" s="251">
        <f t="shared" si="319"/>
        <v>1.2978551656958492E-2</v>
      </c>
      <c r="E782" s="251">
        <f t="shared" si="319"/>
        <v>-2.430128227566275E-4</v>
      </c>
      <c r="F782" s="251">
        <f t="shared" si="319"/>
        <v>1.2819953646600046E-2</v>
      </c>
      <c r="G782" s="251">
        <f t="shared" si="319"/>
        <v>-1.5105447078345158E-3</v>
      </c>
      <c r="H782" s="251">
        <f t="shared" si="319"/>
        <v>-1.7168766408559577E-10</v>
      </c>
      <c r="I782" s="251">
        <f t="shared" si="319"/>
        <v>1.4565650023100396E-2</v>
      </c>
      <c r="J782" s="251">
        <f t="shared" si="319"/>
        <v>1.4798912588804392E-2</v>
      </c>
      <c r="K782" s="251">
        <f t="shared" si="319"/>
        <v>1.5175589684748081E-2</v>
      </c>
      <c r="L782" s="251">
        <f t="shared" si="319"/>
        <v>1.4139345470027376E-2</v>
      </c>
      <c r="M782" s="251"/>
      <c r="N782" s="251">
        <f t="shared" si="313"/>
        <v>1.4147110558852427E-2</v>
      </c>
      <c r="P782" s="218">
        <f t="shared" si="317"/>
        <v>2039</v>
      </c>
      <c r="R782" s="251">
        <f t="shared" si="318"/>
        <v>1.6080156417405567E-2</v>
      </c>
      <c r="S782" s="251">
        <f t="shared" si="318"/>
        <v>1.2307536808188191E-2</v>
      </c>
      <c r="T782" s="251">
        <f t="shared" si="318"/>
        <v>-2.430128227566275E-4</v>
      </c>
      <c r="U782" s="251">
        <f t="shared" si="318"/>
        <v>1.2819953646600046E-2</v>
      </c>
      <c r="V782" s="251">
        <f t="shared" si="318"/>
        <v>-1.5105447078345158E-3</v>
      </c>
      <c r="W782" s="251">
        <f t="shared" si="318"/>
        <v>-1.7168766408559577E-10</v>
      </c>
      <c r="X782" s="251">
        <f t="shared" si="318"/>
        <v>1.4565650023100396E-2</v>
      </c>
      <c r="Y782" s="251">
        <f t="shared" si="318"/>
        <v>1.4139345470027598E-2</v>
      </c>
      <c r="Z782" s="251"/>
      <c r="AA782" s="251"/>
      <c r="AB782" s="251"/>
      <c r="AC782" s="251"/>
    </row>
    <row r="783" spans="1:29" x14ac:dyDescent="0.25">
      <c r="A783" s="218">
        <f t="shared" si="316"/>
        <v>2040</v>
      </c>
      <c r="C783" s="251">
        <f t="shared" si="319"/>
        <v>1.6988028255123133E-2</v>
      </c>
      <c r="D783" s="251">
        <f t="shared" si="319"/>
        <v>1.3312295192026813E-2</v>
      </c>
      <c r="E783" s="251">
        <f t="shared" si="319"/>
        <v>-2.5140563556858009E-4</v>
      </c>
      <c r="F783" s="251">
        <f t="shared" si="319"/>
        <v>1.2563002612203444E-2</v>
      </c>
      <c r="G783" s="251">
        <f t="shared" si="319"/>
        <v>-1.5077790015355363E-3</v>
      </c>
      <c r="H783" s="251">
        <f t="shared" si="319"/>
        <v>8.5843776531646654E-11</v>
      </c>
      <c r="I783" s="251">
        <f t="shared" si="319"/>
        <v>1.4566622350914882E-2</v>
      </c>
      <c r="J783" s="251">
        <f t="shared" si="319"/>
        <v>1.5069066995375247E-2</v>
      </c>
      <c r="K783" s="251">
        <f t="shared" si="319"/>
        <v>1.5460709836314424E-2</v>
      </c>
      <c r="L783" s="251">
        <f t="shared" si="319"/>
        <v>1.603286386275804E-2</v>
      </c>
      <c r="M783" s="251"/>
      <c r="N783" s="251">
        <f t="shared" si="313"/>
        <v>1.6041380681242057E-2</v>
      </c>
      <c r="P783" s="218">
        <f t="shared" si="317"/>
        <v>2040</v>
      </c>
      <c r="R783" s="251">
        <f t="shared" ref="R783:Y798" si="320">(R726/R725)-1</f>
        <v>1.8039870909620337E-2</v>
      </c>
      <c r="S783" s="251">
        <f t="shared" si="320"/>
        <v>1.4451459549337464E-2</v>
      </c>
      <c r="T783" s="251">
        <f t="shared" si="320"/>
        <v>-2.5140563556858009E-4</v>
      </c>
      <c r="U783" s="251">
        <f t="shared" si="320"/>
        <v>1.2563002612203444E-2</v>
      </c>
      <c r="V783" s="251">
        <f t="shared" si="320"/>
        <v>-1.5077790015355363E-3</v>
      </c>
      <c r="W783" s="251">
        <f t="shared" si="320"/>
        <v>8.5843776531646654E-11</v>
      </c>
      <c r="X783" s="251">
        <f t="shared" si="320"/>
        <v>1.4566622350914882E-2</v>
      </c>
      <c r="Y783" s="251">
        <f t="shared" si="320"/>
        <v>1.6032863862757818E-2</v>
      </c>
      <c r="Z783" s="251"/>
      <c r="AA783" s="251"/>
      <c r="AB783" s="251"/>
      <c r="AC783" s="251"/>
    </row>
    <row r="784" spans="1:29" x14ac:dyDescent="0.25">
      <c r="A784" s="218">
        <f t="shared" si="316"/>
        <v>2041</v>
      </c>
      <c r="C784" s="251">
        <f t="shared" ref="C784:L799" si="321">(C727/C726)-1</f>
        <v>1.6988763802860518E-2</v>
      </c>
      <c r="D784" s="251">
        <f t="shared" si="321"/>
        <v>1.3312530061684313E-2</v>
      </c>
      <c r="E784" s="251">
        <f t="shared" si="321"/>
        <v>0</v>
      </c>
      <c r="F784" s="251">
        <f t="shared" si="321"/>
        <v>0</v>
      </c>
      <c r="G784" s="251">
        <f t="shared" si="321"/>
        <v>-1.5077296705735543E-3</v>
      </c>
      <c r="H784" s="251">
        <f t="shared" si="321"/>
        <v>8.5843776531646654E-11</v>
      </c>
      <c r="I784" s="251">
        <f t="shared" si="321"/>
        <v>1.4567592916499006E-2</v>
      </c>
      <c r="J784" s="251">
        <f t="shared" si="321"/>
        <v>1.5030361410179216E-2</v>
      </c>
      <c r="K784" s="251">
        <f t="shared" si="321"/>
        <v>1.5464469139693682E-2</v>
      </c>
      <c r="L784" s="251">
        <f t="shared" si="321"/>
        <v>1.2494473741052614E-2</v>
      </c>
      <c r="M784" s="251"/>
      <c r="N784" s="251">
        <f t="shared" si="313"/>
        <v>1.2410927547303219E-2</v>
      </c>
      <c r="P784" s="218">
        <f t="shared" si="317"/>
        <v>2041</v>
      </c>
      <c r="R784" s="251">
        <f t="shared" si="320"/>
        <v>1.4317463140460784E-2</v>
      </c>
      <c r="S784" s="251">
        <f t="shared" si="320"/>
        <v>1.0612512708636279E-2</v>
      </c>
      <c r="T784" s="251">
        <f t="shared" si="320"/>
        <v>0</v>
      </c>
      <c r="U784" s="251">
        <f t="shared" si="320"/>
        <v>0</v>
      </c>
      <c r="V784" s="251">
        <f t="shared" si="320"/>
        <v>-1.5077296705735543E-3</v>
      </c>
      <c r="W784" s="251">
        <f t="shared" si="320"/>
        <v>8.5843776531646654E-11</v>
      </c>
      <c r="X784" s="251">
        <f t="shared" si="320"/>
        <v>1.4567592916499006E-2</v>
      </c>
      <c r="Y784" s="251">
        <f t="shared" si="320"/>
        <v>1.2494473741053058E-2</v>
      </c>
      <c r="Z784" s="251"/>
      <c r="AA784" s="251"/>
      <c r="AB784" s="251"/>
      <c r="AC784" s="251"/>
    </row>
    <row r="785" spans="1:29" x14ac:dyDescent="0.25">
      <c r="A785" s="218">
        <f t="shared" si="316"/>
        <v>2042</v>
      </c>
      <c r="C785" s="251">
        <f t="shared" si="321"/>
        <v>1.6989499332707103E-2</v>
      </c>
      <c r="D785" s="251">
        <f t="shared" si="321"/>
        <v>1.331276492040212E-2</v>
      </c>
      <c r="E785" s="251">
        <f t="shared" si="321"/>
        <v>0</v>
      </c>
      <c r="F785" s="251">
        <f t="shared" si="321"/>
        <v>0</v>
      </c>
      <c r="G785" s="251">
        <f t="shared" si="321"/>
        <v>-1.5076803398712535E-3</v>
      </c>
      <c r="H785" s="251">
        <f t="shared" si="321"/>
        <v>8.5843998576251579E-11</v>
      </c>
      <c r="I785" s="251">
        <f t="shared" si="321"/>
        <v>1.4568561721192363E-2</v>
      </c>
      <c r="J785" s="251">
        <f t="shared" si="321"/>
        <v>1.5039829818686457E-2</v>
      </c>
      <c r="K785" s="251">
        <f t="shared" si="321"/>
        <v>1.5468227749143804E-2</v>
      </c>
      <c r="L785" s="251">
        <f t="shared" si="321"/>
        <v>1.2307167671341324E-2</v>
      </c>
      <c r="M785" s="251"/>
      <c r="N785" s="251">
        <f t="shared" si="313"/>
        <v>1.2303192990882117E-2</v>
      </c>
      <c r="P785" s="218">
        <f t="shared" si="317"/>
        <v>2042</v>
      </c>
      <c r="R785" s="251">
        <f t="shared" si="320"/>
        <v>1.4107898971244426E-2</v>
      </c>
      <c r="S785" s="251">
        <f t="shared" si="320"/>
        <v>1.0400937389344778E-2</v>
      </c>
      <c r="T785" s="251">
        <f t="shared" si="320"/>
        <v>0</v>
      </c>
      <c r="U785" s="251">
        <f t="shared" si="320"/>
        <v>0</v>
      </c>
      <c r="V785" s="251">
        <f t="shared" si="320"/>
        <v>-1.5076803398712535E-3</v>
      </c>
      <c r="W785" s="251">
        <f t="shared" si="320"/>
        <v>8.5843998576251579E-11</v>
      </c>
      <c r="X785" s="251">
        <f t="shared" si="320"/>
        <v>1.4568561721192363E-2</v>
      </c>
      <c r="Y785" s="251">
        <f t="shared" si="320"/>
        <v>1.2307167671341102E-2</v>
      </c>
      <c r="Z785" s="251"/>
      <c r="AA785" s="251"/>
      <c r="AB785" s="251"/>
      <c r="AC785" s="251"/>
    </row>
    <row r="786" spans="1:29" x14ac:dyDescent="0.25">
      <c r="A786" s="218">
        <f t="shared" si="316"/>
        <v>2043</v>
      </c>
      <c r="C786" s="251">
        <f t="shared" si="321"/>
        <v>1.6990234843825114E-2</v>
      </c>
      <c r="D786" s="251">
        <f t="shared" si="321"/>
        <v>1.3312999768103184E-2</v>
      </c>
      <c r="E786" s="251">
        <f t="shared" si="321"/>
        <v>0</v>
      </c>
      <c r="F786" s="251">
        <f t="shared" si="321"/>
        <v>0</v>
      </c>
      <c r="G786" s="251">
        <f t="shared" si="321"/>
        <v>-1.5076310094315204E-3</v>
      </c>
      <c r="H786" s="251">
        <f t="shared" si="321"/>
        <v>8.5843998576251579E-11</v>
      </c>
      <c r="I786" s="251">
        <f t="shared" si="321"/>
        <v>1.4569528766340989E-2</v>
      </c>
      <c r="J786" s="251">
        <f t="shared" si="321"/>
        <v>1.5049216890972605E-2</v>
      </c>
      <c r="K786" s="251">
        <f t="shared" si="321"/>
        <v>1.5471985643346065E-2</v>
      </c>
      <c r="L786" s="251">
        <f t="shared" si="321"/>
        <v>1.2201630606360814E-2</v>
      </c>
      <c r="M786" s="251"/>
      <c r="N786" s="251">
        <f t="shared" si="313"/>
        <v>1.219773916836453E-2</v>
      </c>
      <c r="P786" s="218">
        <f t="shared" si="317"/>
        <v>2043</v>
      </c>
      <c r="R786" s="251">
        <f t="shared" si="320"/>
        <v>1.3985768241248531E-2</v>
      </c>
      <c r="S786" s="251">
        <f t="shared" si="320"/>
        <v>1.0279101784099076E-2</v>
      </c>
      <c r="T786" s="251">
        <f t="shared" si="320"/>
        <v>0</v>
      </c>
      <c r="U786" s="251">
        <f t="shared" si="320"/>
        <v>0</v>
      </c>
      <c r="V786" s="251">
        <f t="shared" si="320"/>
        <v>-1.5076310094315204E-3</v>
      </c>
      <c r="W786" s="251">
        <f t="shared" si="320"/>
        <v>8.5843998576251579E-11</v>
      </c>
      <c r="X786" s="251">
        <f t="shared" si="320"/>
        <v>1.4569528766340989E-2</v>
      </c>
      <c r="Y786" s="251">
        <f t="shared" si="320"/>
        <v>1.2201630606360814E-2</v>
      </c>
      <c r="Z786" s="251"/>
      <c r="AA786" s="251"/>
      <c r="AB786" s="251"/>
      <c r="AC786" s="251"/>
    </row>
    <row r="787" spans="1:29" x14ac:dyDescent="0.25">
      <c r="A787" s="218">
        <f t="shared" si="316"/>
        <v>2044</v>
      </c>
      <c r="C787" s="251">
        <f t="shared" si="321"/>
        <v>1.6990970335375222E-2</v>
      </c>
      <c r="D787" s="251">
        <f t="shared" si="321"/>
        <v>1.3313234604709567E-2</v>
      </c>
      <c r="E787" s="251">
        <f t="shared" si="321"/>
        <v>0</v>
      </c>
      <c r="F787" s="251">
        <f t="shared" si="321"/>
        <v>0</v>
      </c>
      <c r="G787" s="251">
        <f t="shared" si="321"/>
        <v>-1.5075816792577967E-3</v>
      </c>
      <c r="H787" s="251">
        <f t="shared" si="321"/>
        <v>8.5843776531646654E-11</v>
      </c>
      <c r="I787" s="251">
        <f t="shared" si="321"/>
        <v>1.4570494053298688E-2</v>
      </c>
      <c r="J787" s="251">
        <f t="shared" si="321"/>
        <v>1.5058523650181455E-2</v>
      </c>
      <c r="K787" s="251">
        <f t="shared" si="321"/>
        <v>1.5475742801002612E-2</v>
      </c>
      <c r="L787" s="251">
        <f t="shared" si="321"/>
        <v>1.2098307807868691E-2</v>
      </c>
      <c r="M787" s="251"/>
      <c r="N787" s="251">
        <f t="shared" si="313"/>
        <v>1.2094497101979185E-2</v>
      </c>
      <c r="P787" s="218">
        <f t="shared" si="317"/>
        <v>2044</v>
      </c>
      <c r="R787" s="251">
        <f t="shared" si="320"/>
        <v>1.3866173618332756E-2</v>
      </c>
      <c r="S787" s="251">
        <f t="shared" si="320"/>
        <v>1.0159796645218266E-2</v>
      </c>
      <c r="T787" s="251">
        <f t="shared" si="320"/>
        <v>0</v>
      </c>
      <c r="U787" s="251">
        <f t="shared" si="320"/>
        <v>0</v>
      </c>
      <c r="V787" s="251">
        <f t="shared" si="320"/>
        <v>-1.5075816792577967E-3</v>
      </c>
      <c r="W787" s="251">
        <f t="shared" si="320"/>
        <v>8.5843776531646654E-11</v>
      </c>
      <c r="X787" s="251">
        <f t="shared" si="320"/>
        <v>1.4570494053298688E-2</v>
      </c>
      <c r="Y787" s="251">
        <f t="shared" si="320"/>
        <v>1.2098307807868691E-2</v>
      </c>
      <c r="Z787" s="251"/>
      <c r="AA787" s="251"/>
      <c r="AB787" s="251"/>
      <c r="AC787" s="251"/>
    </row>
    <row r="788" spans="1:29" x14ac:dyDescent="0.25">
      <c r="A788" s="218">
        <f t="shared" si="316"/>
        <v>2045</v>
      </c>
      <c r="C788" s="251">
        <f t="shared" si="321"/>
        <v>1.6991705806519208E-2</v>
      </c>
      <c r="D788" s="251">
        <f t="shared" si="321"/>
        <v>1.3313469430144442E-2</v>
      </c>
      <c r="E788" s="251">
        <f t="shared" si="321"/>
        <v>0</v>
      </c>
      <c r="F788" s="251">
        <f t="shared" si="321"/>
        <v>0</v>
      </c>
      <c r="G788" s="251">
        <f t="shared" si="321"/>
        <v>-1.5075323493541903E-3</v>
      </c>
      <c r="H788" s="251">
        <f t="shared" si="321"/>
        <v>8.5843776531646654E-11</v>
      </c>
      <c r="I788" s="251">
        <f t="shared" si="321"/>
        <v>1.4571457583426595E-2</v>
      </c>
      <c r="J788" s="251">
        <f t="shared" si="321"/>
        <v>1.5067751108180705E-2</v>
      </c>
      <c r="K788" s="251">
        <f t="shared" si="321"/>
        <v>1.5479499200836022E-2</v>
      </c>
      <c r="L788" s="251">
        <f t="shared" si="321"/>
        <v>1.1997132992608073E-2</v>
      </c>
      <c r="M788" s="251"/>
      <c r="N788" s="251">
        <f t="shared" si="313"/>
        <v>1.1993400609655813E-2</v>
      </c>
      <c r="P788" s="218">
        <f t="shared" si="317"/>
        <v>2045</v>
      </c>
      <c r="R788" s="251">
        <f t="shared" si="320"/>
        <v>1.3749034523593551E-2</v>
      </c>
      <c r="S788" s="251">
        <f t="shared" si="320"/>
        <v>1.0042941572391051E-2</v>
      </c>
      <c r="T788" s="251">
        <f t="shared" si="320"/>
        <v>0</v>
      </c>
      <c r="U788" s="251">
        <f t="shared" si="320"/>
        <v>0</v>
      </c>
      <c r="V788" s="251">
        <f t="shared" si="320"/>
        <v>-1.5075323493541903E-3</v>
      </c>
      <c r="W788" s="251">
        <f t="shared" si="320"/>
        <v>8.5843776531646654E-11</v>
      </c>
      <c r="X788" s="251">
        <f t="shared" si="320"/>
        <v>1.4571457583426595E-2</v>
      </c>
      <c r="Y788" s="251">
        <f t="shared" si="320"/>
        <v>1.1997132992608073E-2</v>
      </c>
      <c r="Z788" s="251"/>
      <c r="AA788" s="251"/>
      <c r="AB788" s="251"/>
      <c r="AC788" s="251"/>
    </row>
    <row r="789" spans="1:29" x14ac:dyDescent="0.25">
      <c r="A789" s="218">
        <f t="shared" si="316"/>
        <v>2046</v>
      </c>
      <c r="C789" s="251">
        <f t="shared" si="321"/>
        <v>1.6992441256417301E-2</v>
      </c>
      <c r="D789" s="251">
        <f t="shared" si="321"/>
        <v>1.3313704244328761E-2</v>
      </c>
      <c r="E789" s="251">
        <f t="shared" si="321"/>
        <v>0</v>
      </c>
      <c r="F789" s="251">
        <f t="shared" si="321"/>
        <v>0</v>
      </c>
      <c r="G789" s="251">
        <f t="shared" si="321"/>
        <v>-1.5074830197232547E-3</v>
      </c>
      <c r="H789" s="251">
        <f t="shared" si="321"/>
        <v>8.5843776531646654E-11</v>
      </c>
      <c r="I789" s="251">
        <f t="shared" si="321"/>
        <v>1.457241935809428E-2</v>
      </c>
      <c r="J789" s="251">
        <f t="shared" si="321"/>
        <v>1.5076900265617921E-2</v>
      </c>
      <c r="K789" s="251">
        <f t="shared" si="321"/>
        <v>1.5483254821590631E-2</v>
      </c>
      <c r="L789" s="251">
        <f t="shared" si="321"/>
        <v>1.1898042538462494E-2</v>
      </c>
      <c r="M789" s="251"/>
      <c r="N789" s="251">
        <f t="shared" si="313"/>
        <v>1.1894386165435922E-2</v>
      </c>
      <c r="P789" s="218">
        <f t="shared" si="317"/>
        <v>2046</v>
      </c>
      <c r="R789" s="251">
        <f t="shared" si="320"/>
        <v>1.3634273753252213E-2</v>
      </c>
      <c r="S789" s="251">
        <f t="shared" si="320"/>
        <v>9.9284595340962678E-3</v>
      </c>
      <c r="T789" s="251">
        <f t="shared" si="320"/>
        <v>0</v>
      </c>
      <c r="U789" s="251">
        <f t="shared" si="320"/>
        <v>0</v>
      </c>
      <c r="V789" s="251">
        <f t="shared" si="320"/>
        <v>-1.5074830197232547E-3</v>
      </c>
      <c r="W789" s="251">
        <f t="shared" si="320"/>
        <v>8.5843776531646654E-11</v>
      </c>
      <c r="X789" s="251">
        <f t="shared" si="320"/>
        <v>1.457241935809428E-2</v>
      </c>
      <c r="Y789" s="251">
        <f t="shared" si="320"/>
        <v>1.1898042538462494E-2</v>
      </c>
      <c r="Z789" s="251"/>
      <c r="AA789" s="251"/>
      <c r="AB789" s="251"/>
      <c r="AC789" s="251"/>
    </row>
    <row r="790" spans="1:29" x14ac:dyDescent="0.25">
      <c r="A790" s="218">
        <f t="shared" si="316"/>
        <v>2047</v>
      </c>
      <c r="C790" s="251">
        <f t="shared" si="321"/>
        <v>1.6993176684232614E-2</v>
      </c>
      <c r="D790" s="251">
        <f t="shared" si="321"/>
        <v>1.3313939047187473E-2</v>
      </c>
      <c r="E790" s="251">
        <f t="shared" si="321"/>
        <v>0</v>
      </c>
      <c r="F790" s="251">
        <f t="shared" si="321"/>
        <v>0</v>
      </c>
      <c r="G790" s="251">
        <f t="shared" si="321"/>
        <v>-1.5074336903689867E-3</v>
      </c>
      <c r="H790" s="251">
        <f t="shared" si="321"/>
        <v>8.5843998576251579E-11</v>
      </c>
      <c r="I790" s="251">
        <f t="shared" si="321"/>
        <v>1.4573379378678197E-2</v>
      </c>
      <c r="J790" s="251">
        <f t="shared" si="321"/>
        <v>1.508597211199203E-2</v>
      </c>
      <c r="K790" s="251">
        <f t="shared" si="321"/>
        <v>1.548700964203209E-2</v>
      </c>
      <c r="L790" s="251">
        <f t="shared" si="321"/>
        <v>1.1800975352846299E-2</v>
      </c>
      <c r="M790" s="251"/>
      <c r="N790" s="251">
        <f t="shared" si="313"/>
        <v>1.1797392768161385E-2</v>
      </c>
      <c r="P790" s="218">
        <f t="shared" si="317"/>
        <v>2047</v>
      </c>
      <c r="R790" s="251">
        <f t="shared" si="320"/>
        <v>1.3521817303721928E-2</v>
      </c>
      <c r="S790" s="251">
        <f t="shared" si="320"/>
        <v>9.8162766929352774E-3</v>
      </c>
      <c r="T790" s="251">
        <f t="shared" si="320"/>
        <v>0</v>
      </c>
      <c r="U790" s="251">
        <f t="shared" si="320"/>
        <v>0</v>
      </c>
      <c r="V790" s="251">
        <f t="shared" si="320"/>
        <v>-1.5074336903689867E-3</v>
      </c>
      <c r="W790" s="251">
        <f t="shared" si="320"/>
        <v>8.5843998576251579E-11</v>
      </c>
      <c r="X790" s="251">
        <f t="shared" si="320"/>
        <v>1.4573379378678197E-2</v>
      </c>
      <c r="Y790" s="251">
        <f t="shared" si="320"/>
        <v>1.1800975352846299E-2</v>
      </c>
      <c r="Z790" s="251"/>
      <c r="AA790" s="251"/>
      <c r="AB790" s="251"/>
      <c r="AC790" s="251"/>
    </row>
    <row r="791" spans="1:29" x14ac:dyDescent="0.25">
      <c r="A791" s="218">
        <f t="shared" si="316"/>
        <v>2048</v>
      </c>
      <c r="C791" s="251">
        <f t="shared" si="321"/>
        <v>1.6993912089125596E-2</v>
      </c>
      <c r="D791" s="251">
        <f t="shared" si="321"/>
        <v>1.3314173838641752E-2</v>
      </c>
      <c r="E791" s="251">
        <f t="shared" si="321"/>
        <v>0</v>
      </c>
      <c r="F791" s="251">
        <f t="shared" si="321"/>
        <v>0</v>
      </c>
      <c r="G791" s="251">
        <f t="shared" si="321"/>
        <v>-1.5073843612947169E-3</v>
      </c>
      <c r="H791" s="251">
        <f t="shared" si="321"/>
        <v>8.5843776531646654E-11</v>
      </c>
      <c r="I791" s="251">
        <f t="shared" si="321"/>
        <v>1.4574337646561242E-2</v>
      </c>
      <c r="J791" s="251">
        <f t="shared" si="321"/>
        <v>1.5094967625716826E-2</v>
      </c>
      <c r="K791" s="251">
        <f t="shared" si="321"/>
        <v>1.5490763640950922E-2</v>
      </c>
      <c r="L791" s="251">
        <f t="shared" si="321"/>
        <v>1.1705872748850599E-2</v>
      </c>
      <c r="M791" s="251"/>
      <c r="N791" s="251">
        <f t="shared" si="313"/>
        <v>1.1702361817894857E-2</v>
      </c>
      <c r="P791" s="218">
        <f t="shared" si="317"/>
        <v>2048</v>
      </c>
      <c r="R791" s="251">
        <f t="shared" si="320"/>
        <v>1.3411594207445532E-2</v>
      </c>
      <c r="S791" s="251">
        <f t="shared" si="320"/>
        <v>9.7063222417221873E-3</v>
      </c>
      <c r="T791" s="251">
        <f t="shared" si="320"/>
        <v>0</v>
      </c>
      <c r="U791" s="251">
        <f t="shared" si="320"/>
        <v>0</v>
      </c>
      <c r="V791" s="251">
        <f t="shared" si="320"/>
        <v>-1.5073843612947169E-3</v>
      </c>
      <c r="W791" s="251">
        <f t="shared" si="320"/>
        <v>8.5843776531646654E-11</v>
      </c>
      <c r="X791" s="251">
        <f t="shared" si="320"/>
        <v>1.4574337646561242E-2</v>
      </c>
      <c r="Y791" s="251">
        <f t="shared" si="320"/>
        <v>1.1705872748850599E-2</v>
      </c>
      <c r="Z791" s="251"/>
      <c r="AA791" s="251"/>
      <c r="AB791" s="251"/>
      <c r="AC791" s="251"/>
    </row>
    <row r="792" spans="1:29" x14ac:dyDescent="0.25">
      <c r="A792" s="218">
        <f t="shared" si="316"/>
        <v>2049</v>
      </c>
      <c r="C792" s="251">
        <f t="shared" si="321"/>
        <v>1.6994647470259139E-2</v>
      </c>
      <c r="D792" s="251">
        <f t="shared" si="321"/>
        <v>1.3314408618613882E-2</v>
      </c>
      <c r="E792" s="251">
        <f t="shared" si="321"/>
        <v>0</v>
      </c>
      <c r="F792" s="251">
        <f t="shared" si="321"/>
        <v>0</v>
      </c>
      <c r="G792" s="251">
        <f t="shared" si="321"/>
        <v>-1.507335032503998E-3</v>
      </c>
      <c r="H792" s="251">
        <f t="shared" si="321"/>
        <v>8.5843776531646654E-11</v>
      </c>
      <c r="I792" s="251">
        <f t="shared" si="321"/>
        <v>1.4575294163136743E-2</v>
      </c>
      <c r="J792" s="251">
        <f t="shared" si="321"/>
        <v>1.5103887774191138E-2</v>
      </c>
      <c r="K792" s="251">
        <f t="shared" si="321"/>
        <v>1.5494516797158742E-2</v>
      </c>
      <c r="L792" s="251">
        <f t="shared" si="321"/>
        <v>1.1612678328590365E-2</v>
      </c>
      <c r="M792" s="251"/>
      <c r="N792" s="251">
        <f t="shared" si="313"/>
        <v>1.1609236999528205E-2</v>
      </c>
      <c r="P792" s="218">
        <f t="shared" si="317"/>
        <v>2049</v>
      </c>
      <c r="R792" s="251">
        <f t="shared" si="320"/>
        <v>1.3303536378725944E-2</v>
      </c>
      <c r="S792" s="251">
        <f t="shared" si="320"/>
        <v>9.5985282495592017E-3</v>
      </c>
      <c r="T792" s="251">
        <f t="shared" si="320"/>
        <v>0</v>
      </c>
      <c r="U792" s="251">
        <f t="shared" si="320"/>
        <v>0</v>
      </c>
      <c r="V792" s="251">
        <f t="shared" si="320"/>
        <v>-1.507335032503998E-3</v>
      </c>
      <c r="W792" s="251">
        <f t="shared" si="320"/>
        <v>8.5843776531646654E-11</v>
      </c>
      <c r="X792" s="251">
        <f t="shared" si="320"/>
        <v>1.4575294163136743E-2</v>
      </c>
      <c r="Y792" s="251">
        <f t="shared" si="320"/>
        <v>1.1612678328590365E-2</v>
      </c>
      <c r="Z792" s="251"/>
      <c r="AA792" s="251"/>
      <c r="AB792" s="251"/>
      <c r="AC792" s="251"/>
    </row>
    <row r="793" spans="1:29" x14ac:dyDescent="0.25">
      <c r="A793" s="218">
        <f t="shared" si="316"/>
        <v>2050</v>
      </c>
      <c r="C793" s="251">
        <f t="shared" si="321"/>
        <v>1.6995382826794581E-2</v>
      </c>
      <c r="D793" s="251">
        <f t="shared" si="321"/>
        <v>1.3314643387027703E-2</v>
      </c>
      <c r="E793" s="251">
        <f t="shared" si="321"/>
        <v>0</v>
      </c>
      <c r="F793" s="251">
        <f t="shared" si="321"/>
        <v>0</v>
      </c>
      <c r="G793" s="251">
        <f t="shared" si="321"/>
        <v>-1.5072857039998278E-3</v>
      </c>
      <c r="H793" s="251">
        <f t="shared" si="321"/>
        <v>8.5843776531646654E-11</v>
      </c>
      <c r="I793" s="251">
        <f t="shared" si="321"/>
        <v>1.4576248929801139E-2</v>
      </c>
      <c r="J793" s="251">
        <f t="shared" si="321"/>
        <v>1.5112733513864995E-2</v>
      </c>
      <c r="K793" s="251">
        <f t="shared" si="321"/>
        <v>1.549826908949159E-2</v>
      </c>
      <c r="L793" s="251">
        <f t="shared" si="321"/>
        <v>1.1521337873292792E-2</v>
      </c>
      <c r="M793" s="251"/>
      <c r="N793" s="251">
        <f t="shared" si="313"/>
        <v>1.1517964173107798E-2</v>
      </c>
      <c r="P793" s="218">
        <f t="shared" si="317"/>
        <v>2050</v>
      </c>
      <c r="R793" s="251">
        <f t="shared" si="320"/>
        <v>1.3197578468866711E-2</v>
      </c>
      <c r="S793" s="251">
        <f t="shared" si="320"/>
        <v>9.4928295172052035E-3</v>
      </c>
      <c r="T793" s="251">
        <f t="shared" si="320"/>
        <v>0</v>
      </c>
      <c r="U793" s="251">
        <f t="shared" si="320"/>
        <v>0</v>
      </c>
      <c r="V793" s="251">
        <f t="shared" si="320"/>
        <v>-1.5072857039998278E-3</v>
      </c>
      <c r="W793" s="251">
        <f t="shared" si="320"/>
        <v>8.5843776531646654E-11</v>
      </c>
      <c r="X793" s="251">
        <f t="shared" si="320"/>
        <v>1.4576248929801139E-2</v>
      </c>
      <c r="Y793" s="251">
        <f t="shared" si="320"/>
        <v>1.1521337873292792E-2</v>
      </c>
      <c r="Z793" s="251"/>
      <c r="AA793" s="251"/>
      <c r="AB793" s="251"/>
      <c r="AC793" s="251"/>
    </row>
    <row r="794" spans="1:29" x14ac:dyDescent="0.25">
      <c r="A794" s="218">
        <f>A793+1</f>
        <v>2051</v>
      </c>
      <c r="C794" s="251">
        <f t="shared" si="321"/>
        <v>1.6996118157894369E-2</v>
      </c>
      <c r="D794" s="251">
        <f t="shared" si="321"/>
        <v>1.3314878143805275E-2</v>
      </c>
      <c r="E794" s="251">
        <f t="shared" si="321"/>
        <v>0</v>
      </c>
      <c r="F794" s="251">
        <f t="shared" si="321"/>
        <v>0</v>
      </c>
      <c r="G794" s="251">
        <f t="shared" si="321"/>
        <v>-1.5072363757864249E-3</v>
      </c>
      <c r="H794" s="251">
        <f t="shared" si="321"/>
        <v>8.5843998576251579E-11</v>
      </c>
      <c r="I794" s="251">
        <f t="shared" si="321"/>
        <v>1.4577201947962193E-2</v>
      </c>
      <c r="J794" s="251">
        <f t="shared" si="321"/>
        <v>1.5121505790314904E-2</v>
      </c>
      <c r="K794" s="251">
        <f t="shared" si="321"/>
        <v>1.5502020496810154E-2</v>
      </c>
      <c r="L794" s="251">
        <f t="shared" si="321"/>
        <v>1.1431799239658869E-2</v>
      </c>
      <c r="M794" s="251"/>
      <c r="N794" s="251">
        <f t="shared" si="313"/>
        <v>1.1428491270425223E-2</v>
      </c>
      <c r="P794" s="218">
        <f t="shared" si="317"/>
        <v>2051</v>
      </c>
      <c r="R794" s="251">
        <f t="shared" si="320"/>
        <v>1.3093657729949637E-2</v>
      </c>
      <c r="S794" s="251">
        <f t="shared" si="320"/>
        <v>9.3891634410743219E-3</v>
      </c>
      <c r="T794" s="251">
        <f t="shared" si="320"/>
        <v>0</v>
      </c>
      <c r="U794" s="251">
        <f t="shared" si="320"/>
        <v>0</v>
      </c>
      <c r="V794" s="251">
        <f t="shared" si="320"/>
        <v>-1.5072363757864249E-3</v>
      </c>
      <c r="W794" s="251">
        <f t="shared" si="320"/>
        <v>8.5843998576251579E-11</v>
      </c>
      <c r="X794" s="251">
        <f t="shared" si="320"/>
        <v>1.4577201947962193E-2</v>
      </c>
      <c r="Y794" s="251">
        <f t="shared" si="320"/>
        <v>1.1431799239659313E-2</v>
      </c>
      <c r="Z794" s="251"/>
      <c r="AA794" s="251"/>
      <c r="AB794" s="251"/>
      <c r="AC794" s="251"/>
    </row>
    <row r="795" spans="1:29" x14ac:dyDescent="0.25">
      <c r="A795" s="218">
        <f>A794+1</f>
        <v>2052</v>
      </c>
      <c r="C795" s="251">
        <f t="shared" si="321"/>
        <v>1.6996853462720729E-2</v>
      </c>
      <c r="D795" s="251">
        <f t="shared" si="321"/>
        <v>1.3315112888869329E-2</v>
      </c>
      <c r="E795" s="251">
        <f t="shared" si="321"/>
        <v>0</v>
      </c>
      <c r="F795" s="251">
        <f t="shared" si="321"/>
        <v>0</v>
      </c>
      <c r="G795" s="251">
        <f t="shared" si="321"/>
        <v>-1.507187047866676E-3</v>
      </c>
      <c r="H795" s="251">
        <f t="shared" si="321"/>
        <v>8.5843776531646654E-11</v>
      </c>
      <c r="I795" s="251">
        <f t="shared" si="321"/>
        <v>1.4578153219032775E-2</v>
      </c>
      <c r="J795" s="251">
        <f t="shared" si="321"/>
        <v>1.5130205538312014E-2</v>
      </c>
      <c r="K795" s="251">
        <f t="shared" si="321"/>
        <v>1.5505770997999324E-2</v>
      </c>
      <c r="L795" s="251">
        <f t="shared" si="321"/>
        <v>1.1344012262097358E-2</v>
      </c>
      <c r="M795" s="251"/>
      <c r="N795" s="251">
        <f t="shared" si="313"/>
        <v>1.134076819745844E-2</v>
      </c>
      <c r="P795" s="218">
        <f t="shared" si="317"/>
        <v>2052</v>
      </c>
      <c r="R795" s="251">
        <f t="shared" si="320"/>
        <v>1.2991713886676859E-2</v>
      </c>
      <c r="S795" s="251">
        <f t="shared" si="320"/>
        <v>9.2874698852849491E-3</v>
      </c>
      <c r="T795" s="251">
        <f t="shared" si="320"/>
        <v>0</v>
      </c>
      <c r="U795" s="251">
        <f t="shared" si="320"/>
        <v>0</v>
      </c>
      <c r="V795" s="251">
        <f t="shared" si="320"/>
        <v>-1.507187047866676E-3</v>
      </c>
      <c r="W795" s="251">
        <f t="shared" si="320"/>
        <v>8.5843776531646654E-11</v>
      </c>
      <c r="X795" s="251">
        <f t="shared" si="320"/>
        <v>1.4578153219032775E-2</v>
      </c>
      <c r="Y795" s="251">
        <f t="shared" si="320"/>
        <v>1.1344012262097136E-2</v>
      </c>
      <c r="Z795" s="251"/>
      <c r="AA795" s="251"/>
      <c r="AB795" s="251"/>
      <c r="AC795" s="251"/>
    </row>
    <row r="796" spans="1:29" x14ac:dyDescent="0.25">
      <c r="A796" s="218">
        <f>A795+1</f>
        <v>2053</v>
      </c>
      <c r="C796" s="251">
        <f t="shared" si="321"/>
        <v>1.6997588740436331E-2</v>
      </c>
      <c r="D796" s="251">
        <f t="shared" si="321"/>
        <v>1.3315347622142149E-2</v>
      </c>
      <c r="E796" s="251">
        <f t="shared" si="321"/>
        <v>0</v>
      </c>
      <c r="F796" s="251">
        <f t="shared" si="321"/>
        <v>0</v>
      </c>
      <c r="G796" s="251">
        <f t="shared" si="321"/>
        <v>-1.5071377202441338E-3</v>
      </c>
      <c r="H796" s="251">
        <f t="shared" si="321"/>
        <v>8.5844220620856504E-11</v>
      </c>
      <c r="I796" s="251">
        <f t="shared" si="321"/>
        <v>0</v>
      </c>
      <c r="J796" s="251">
        <f t="shared" si="321"/>
        <v>1.4559177090002207E-2</v>
      </c>
      <c r="K796" s="251">
        <f t="shared" si="321"/>
        <v>1.5509520571970192E-2</v>
      </c>
      <c r="L796" s="251">
        <f t="shared" si="321"/>
        <v>1.1257928660434624E-2</v>
      </c>
      <c r="M796" s="251"/>
      <c r="N796" s="251">
        <f t="shared" si="313"/>
        <v>1.1254746742277888E-2</v>
      </c>
      <c r="P796" s="218">
        <f t="shared" si="317"/>
        <v>2053</v>
      </c>
      <c r="R796" s="251">
        <f t="shared" si="320"/>
        <v>1.3612634739124108E-2</v>
      </c>
      <c r="S796" s="251">
        <f t="shared" si="320"/>
        <v>9.9066789340001016E-3</v>
      </c>
      <c r="T796" s="251">
        <f t="shared" si="320"/>
        <v>0</v>
      </c>
      <c r="U796" s="251">
        <f t="shared" si="320"/>
        <v>0</v>
      </c>
      <c r="V796" s="251">
        <f t="shared" si="320"/>
        <v>-1.5071377202441338E-3</v>
      </c>
      <c r="W796" s="251">
        <f t="shared" si="320"/>
        <v>8.5844220620856504E-11</v>
      </c>
      <c r="X796" s="251">
        <f t="shared" si="320"/>
        <v>0</v>
      </c>
      <c r="Y796" s="251">
        <f t="shared" si="320"/>
        <v>1.1257928660434624E-2</v>
      </c>
      <c r="Z796" s="251"/>
      <c r="AA796" s="251"/>
      <c r="AB796" s="251"/>
      <c r="AC796" s="251"/>
    </row>
    <row r="797" spans="1:29" x14ac:dyDescent="0.25">
      <c r="A797" s="218">
        <f t="shared" ref="A797:A806" si="322">A796+1</f>
        <v>2054</v>
      </c>
      <c r="C797" s="251">
        <f t="shared" si="321"/>
        <v>1.6998323990203401E-2</v>
      </c>
      <c r="D797" s="251">
        <f t="shared" si="321"/>
        <v>1.3315582343547572E-2</v>
      </c>
      <c r="E797" s="251">
        <f t="shared" si="321"/>
        <v>0</v>
      </c>
      <c r="F797" s="251">
        <f t="shared" si="321"/>
        <v>0</v>
      </c>
      <c r="G797" s="251">
        <f t="shared" si="321"/>
        <v>-1.5070883929224621E-3</v>
      </c>
      <c r="H797" s="251">
        <f t="shared" si="321"/>
        <v>8.5843776531646654E-11</v>
      </c>
      <c r="I797" s="251">
        <f t="shared" si="321"/>
        <v>0</v>
      </c>
      <c r="J797" s="251">
        <f t="shared" si="321"/>
        <v>1.4576339760138612E-2</v>
      </c>
      <c r="K797" s="251">
        <f t="shared" si="321"/>
        <v>1.5513269197658497E-2</v>
      </c>
      <c r="L797" s="251">
        <f t="shared" si="321"/>
        <v>1.1173501952759013E-2</v>
      </c>
      <c r="M797" s="251"/>
      <c r="N797" s="251">
        <f t="shared" si="313"/>
        <v>1.1170380488078502E-2</v>
      </c>
      <c r="P797" s="218">
        <f t="shared" si="317"/>
        <v>2054</v>
      </c>
      <c r="R797" s="251">
        <f t="shared" si="320"/>
        <v>1.3508228066866357E-2</v>
      </c>
      <c r="S797" s="251">
        <f t="shared" si="320"/>
        <v>9.802523609505176E-3</v>
      </c>
      <c r="T797" s="251">
        <f t="shared" si="320"/>
        <v>0</v>
      </c>
      <c r="U797" s="251">
        <f t="shared" si="320"/>
        <v>0</v>
      </c>
      <c r="V797" s="251">
        <f t="shared" si="320"/>
        <v>-1.5070883929224621E-3</v>
      </c>
      <c r="W797" s="251">
        <f t="shared" si="320"/>
        <v>8.5843776531646654E-11</v>
      </c>
      <c r="X797" s="251">
        <f t="shared" si="320"/>
        <v>0</v>
      </c>
      <c r="Y797" s="251">
        <f t="shared" si="320"/>
        <v>1.1173501952759457E-2</v>
      </c>
      <c r="Z797" s="251"/>
      <c r="AA797" s="251"/>
      <c r="AB797" s="251"/>
      <c r="AC797" s="251"/>
    </row>
    <row r="798" spans="1:29" x14ac:dyDescent="0.25">
      <c r="A798" s="218">
        <f t="shared" si="322"/>
        <v>2055</v>
      </c>
      <c r="C798" s="251">
        <f t="shared" si="321"/>
        <v>1.6999059211185941E-2</v>
      </c>
      <c r="D798" s="251">
        <f t="shared" si="321"/>
        <v>1.3315817053007439E-2</v>
      </c>
      <c r="E798" s="251">
        <f t="shared" si="321"/>
        <v>0</v>
      </c>
      <c r="F798" s="251">
        <f t="shared" si="321"/>
        <v>0</v>
      </c>
      <c r="G798" s="251">
        <f t="shared" si="321"/>
        <v>-1.5070390659047694E-3</v>
      </c>
      <c r="H798" s="251">
        <f t="shared" si="321"/>
        <v>8.5843776531646654E-11</v>
      </c>
      <c r="I798" s="251">
        <f t="shared" si="321"/>
        <v>0</v>
      </c>
      <c r="J798" s="251">
        <f t="shared" si="321"/>
        <v>1.4593327855284111E-2</v>
      </c>
      <c r="K798" s="251">
        <f t="shared" si="321"/>
        <v>1.5517016854026178E-2</v>
      </c>
      <c r="L798" s="251">
        <f t="shared" si="321"/>
        <v>1.1090687373059627E-2</v>
      </c>
      <c r="M798" s="251"/>
      <c r="N798" s="251">
        <f t="shared" si="313"/>
        <v>1.1087624730983681E-2</v>
      </c>
      <c r="P798" s="218">
        <f t="shared" si="317"/>
        <v>2055</v>
      </c>
      <c r="R798" s="251">
        <f t="shared" si="320"/>
        <v>1.3405914966606147E-2</v>
      </c>
      <c r="S798" s="251">
        <f t="shared" si="320"/>
        <v>9.7004573231347369E-3</v>
      </c>
      <c r="T798" s="251">
        <f t="shared" si="320"/>
        <v>0</v>
      </c>
      <c r="U798" s="251">
        <f t="shared" si="320"/>
        <v>0</v>
      </c>
      <c r="V798" s="251">
        <f t="shared" si="320"/>
        <v>-1.5070390659047694E-3</v>
      </c>
      <c r="W798" s="251">
        <f t="shared" si="320"/>
        <v>8.5843776531646654E-11</v>
      </c>
      <c r="X798" s="251">
        <f t="shared" si="320"/>
        <v>0</v>
      </c>
      <c r="Y798" s="251">
        <f t="shared" si="320"/>
        <v>1.1090687373059627E-2</v>
      </c>
    </row>
    <row r="799" spans="1:29" x14ac:dyDescent="0.25">
      <c r="A799" s="218">
        <f t="shared" si="322"/>
        <v>2056</v>
      </c>
      <c r="C799" s="251">
        <f t="shared" si="321"/>
        <v>1.6999794402545731E-2</v>
      </c>
      <c r="D799" s="251">
        <f t="shared" si="321"/>
        <v>1.3316051750444924E-2</v>
      </c>
      <c r="E799" s="251">
        <f t="shared" si="321"/>
        <v>0</v>
      </c>
      <c r="F799" s="251">
        <f t="shared" si="321"/>
        <v>0</v>
      </c>
      <c r="G799" s="251">
        <f t="shared" si="321"/>
        <v>-1.5069897391947196E-3</v>
      </c>
      <c r="H799" s="251">
        <f t="shared" si="321"/>
        <v>8.5843776531646654E-11</v>
      </c>
      <c r="I799" s="251">
        <f t="shared" si="321"/>
        <v>0</v>
      </c>
      <c r="J799" s="251">
        <f t="shared" si="321"/>
        <v>1.461014320416254E-2</v>
      </c>
      <c r="K799" s="251">
        <f t="shared" si="321"/>
        <v>1.5520763520063818E-2</v>
      </c>
      <c r="L799" s="251">
        <f t="shared" si="321"/>
        <v>1.1009441793355723E-2</v>
      </c>
      <c r="M799" s="251"/>
      <c r="N799" s="251">
        <f t="shared" si="313"/>
        <v>1.1006436402344555E-2</v>
      </c>
      <c r="P799" s="218">
        <f t="shared" si="317"/>
        <v>2056</v>
      </c>
      <c r="R799" s="251">
        <f t="shared" ref="R799:Y806" si="323">(R742/R741)-1</f>
        <v>1.3305634216634887E-2</v>
      </c>
      <c r="S799" s="251">
        <f t="shared" si="323"/>
        <v>9.6004189877614277E-3</v>
      </c>
      <c r="T799" s="251">
        <f t="shared" si="323"/>
        <v>0</v>
      </c>
      <c r="U799" s="251">
        <f t="shared" si="323"/>
        <v>0</v>
      </c>
      <c r="V799" s="251">
        <f t="shared" si="323"/>
        <v>-1.5069897391947196E-3</v>
      </c>
      <c r="W799" s="251">
        <f t="shared" si="323"/>
        <v>8.5843776531646654E-11</v>
      </c>
      <c r="X799" s="251">
        <f t="shared" si="323"/>
        <v>0</v>
      </c>
      <c r="Y799" s="251">
        <f t="shared" si="323"/>
        <v>1.1009441793355501E-2</v>
      </c>
    </row>
    <row r="800" spans="1:29" x14ac:dyDescent="0.25">
      <c r="A800" s="218">
        <f t="shared" si="322"/>
        <v>2057</v>
      </c>
      <c r="C800" s="251">
        <f t="shared" ref="C800:L806" si="324">(C743/C742)-1</f>
        <v>1.7000529563446332E-2</v>
      </c>
      <c r="D800" s="251">
        <f t="shared" si="324"/>
        <v>1.3316286435782532E-2</v>
      </c>
      <c r="E800" s="251">
        <f t="shared" si="324"/>
        <v>0</v>
      </c>
      <c r="F800" s="251">
        <f t="shared" si="324"/>
        <v>0</v>
      </c>
      <c r="G800" s="251">
        <f t="shared" si="324"/>
        <v>-1.5069404127956432E-3</v>
      </c>
      <c r="H800" s="251">
        <f t="shared" si="324"/>
        <v>8.5843776531646654E-11</v>
      </c>
      <c r="I800" s="251">
        <f t="shared" si="324"/>
        <v>0</v>
      </c>
      <c r="J800" s="251">
        <f t="shared" si="324"/>
        <v>1.4626787626319748E-2</v>
      </c>
      <c r="K800" s="251">
        <f t="shared" si="324"/>
        <v>1.5524509174787759E-2</v>
      </c>
      <c r="L800" s="251">
        <f t="shared" si="324"/>
        <v>1.0929723650041856E-2</v>
      </c>
      <c r="M800" s="251"/>
      <c r="N800" s="251">
        <f t="shared" si="313"/>
        <v>1.0926773995227679E-2</v>
      </c>
      <c r="P800" s="218">
        <f t="shared" si="317"/>
        <v>2057</v>
      </c>
      <c r="R800" s="251">
        <f t="shared" si="323"/>
        <v>1.3207327008344816E-2</v>
      </c>
      <c r="S800" s="251">
        <f t="shared" si="323"/>
        <v>9.5023499248301224E-3</v>
      </c>
      <c r="T800" s="251">
        <f t="shared" si="323"/>
        <v>0</v>
      </c>
      <c r="U800" s="251">
        <f t="shared" si="323"/>
        <v>0</v>
      </c>
      <c r="V800" s="251">
        <f t="shared" si="323"/>
        <v>-1.5069404127956432E-3</v>
      </c>
      <c r="W800" s="251">
        <f t="shared" si="323"/>
        <v>8.5843776531646654E-11</v>
      </c>
      <c r="X800" s="251">
        <f t="shared" si="323"/>
        <v>0</v>
      </c>
      <c r="Y800" s="251">
        <f t="shared" si="323"/>
        <v>1.0929723650041856E-2</v>
      </c>
    </row>
    <row r="801" spans="1:28" x14ac:dyDescent="0.25">
      <c r="A801" s="218">
        <f t="shared" si="322"/>
        <v>2058</v>
      </c>
      <c r="C801" s="251">
        <f t="shared" si="324"/>
        <v>1.7001264693051299E-2</v>
      </c>
      <c r="D801" s="251">
        <f t="shared" si="324"/>
        <v>1.3316521108943435E-2</v>
      </c>
      <c r="E801" s="251">
        <f t="shared" si="324"/>
        <v>0</v>
      </c>
      <c r="F801" s="251">
        <f t="shared" si="324"/>
        <v>0</v>
      </c>
      <c r="G801" s="251">
        <f t="shared" si="324"/>
        <v>-1.506891086711537E-3</v>
      </c>
      <c r="H801" s="251">
        <f t="shared" si="324"/>
        <v>8.5843998576251579E-11</v>
      </c>
      <c r="I801" s="251">
        <f t="shared" si="324"/>
        <v>0</v>
      </c>
      <c r="J801" s="251">
        <f t="shared" si="324"/>
        <v>1.4643262931862466E-2</v>
      </c>
      <c r="K801" s="251">
        <f t="shared" si="324"/>
        <v>1.552825379724232E-2</v>
      </c>
      <c r="L801" s="251">
        <f t="shared" si="324"/>
        <v>1.0851492874174307E-2</v>
      </c>
      <c r="M801" s="251"/>
      <c r="N801" s="251">
        <f t="shared" si="313"/>
        <v>1.0848597494848455E-2</v>
      </c>
      <c r="P801" s="218">
        <f t="shared" si="317"/>
        <v>2058</v>
      </c>
      <c r="R801" s="251">
        <f t="shared" si="323"/>
        <v>1.3110936829202835E-2</v>
      </c>
      <c r="S801" s="251">
        <f t="shared" si="323"/>
        <v>9.4061937475047319E-3</v>
      </c>
      <c r="T801" s="251">
        <f t="shared" si="323"/>
        <v>0</v>
      </c>
      <c r="U801" s="251">
        <f t="shared" si="323"/>
        <v>0</v>
      </c>
      <c r="V801" s="251">
        <f t="shared" si="323"/>
        <v>-1.506891086711537E-3</v>
      </c>
      <c r="W801" s="251">
        <f t="shared" si="323"/>
        <v>8.5843998576251579E-11</v>
      </c>
      <c r="X801" s="251">
        <f t="shared" si="323"/>
        <v>0</v>
      </c>
      <c r="Y801" s="251">
        <f t="shared" si="323"/>
        <v>1.0851492874174085E-2</v>
      </c>
    </row>
    <row r="802" spans="1:28" x14ac:dyDescent="0.25">
      <c r="A802" s="218">
        <f t="shared" si="322"/>
        <v>2059</v>
      </c>
      <c r="C802" s="251">
        <f t="shared" si="324"/>
        <v>1.7001999790524414E-2</v>
      </c>
      <c r="D802" s="251">
        <f t="shared" si="324"/>
        <v>1.3316755769850364E-2</v>
      </c>
      <c r="E802" s="251">
        <f t="shared" si="324"/>
        <v>0</v>
      </c>
      <c r="F802" s="251">
        <f t="shared" si="324"/>
        <v>0</v>
      </c>
      <c r="G802" s="251">
        <f t="shared" si="324"/>
        <v>-1.5068417609448437E-3</v>
      </c>
      <c r="H802" s="251">
        <f t="shared" si="324"/>
        <v>8.5843776531646654E-11</v>
      </c>
      <c r="I802" s="251">
        <f t="shared" si="324"/>
        <v>0</v>
      </c>
      <c r="J802" s="251">
        <f t="shared" si="324"/>
        <v>1.4659570921200071E-2</v>
      </c>
      <c r="K802" s="251">
        <f t="shared" si="324"/>
        <v>1.5531997366501127E-2</v>
      </c>
      <c r="L802" s="251">
        <f t="shared" si="324"/>
        <v>1.0774710825460332E-2</v>
      </c>
      <c r="M802" s="251"/>
      <c r="N802" s="251">
        <f t="shared" si="313"/>
        <v>1.0771868312693833E-2</v>
      </c>
      <c r="P802" s="218">
        <f t="shared" si="317"/>
        <v>2059</v>
      </c>
      <c r="R802" s="251">
        <f t="shared" si="323"/>
        <v>1.3016409352468061E-2</v>
      </c>
      <c r="S802" s="251">
        <f t="shared" si="323"/>
        <v>9.3118962505622793E-3</v>
      </c>
      <c r="T802" s="251">
        <f t="shared" si="323"/>
        <v>0</v>
      </c>
      <c r="U802" s="251">
        <f t="shared" si="323"/>
        <v>0</v>
      </c>
      <c r="V802" s="251">
        <f t="shared" si="323"/>
        <v>-1.5068417609448437E-3</v>
      </c>
      <c r="W802" s="251">
        <f t="shared" si="323"/>
        <v>8.5843776531646654E-11</v>
      </c>
      <c r="X802" s="251">
        <f t="shared" si="323"/>
        <v>0</v>
      </c>
      <c r="Y802" s="251">
        <f t="shared" si="323"/>
        <v>1.0774710825460332E-2</v>
      </c>
    </row>
    <row r="803" spans="1:28" x14ac:dyDescent="0.25">
      <c r="A803" s="218">
        <f t="shared" si="322"/>
        <v>2060</v>
      </c>
      <c r="C803" s="251">
        <f t="shared" si="324"/>
        <v>1.7002734855029011E-2</v>
      </c>
      <c r="D803" s="251">
        <f t="shared" si="324"/>
        <v>1.3316990418426045E-2</v>
      </c>
      <c r="E803" s="251">
        <f t="shared" si="324"/>
        <v>0</v>
      </c>
      <c r="F803" s="251">
        <f t="shared" si="324"/>
        <v>0</v>
      </c>
      <c r="G803" s="251">
        <f t="shared" si="324"/>
        <v>-1.5067924354996709E-3</v>
      </c>
      <c r="H803" s="251">
        <f t="shared" si="324"/>
        <v>8.5843776531646654E-11</v>
      </c>
      <c r="I803" s="251">
        <f t="shared" si="324"/>
        <v>0</v>
      </c>
      <c r="J803" s="251">
        <f t="shared" si="324"/>
        <v>1.4675713384799227E-2</v>
      </c>
      <c r="K803" s="251">
        <f t="shared" si="324"/>
        <v>1.5535739861666231E-2</v>
      </c>
      <c r="L803" s="251">
        <f t="shared" si="324"/>
        <v>1.069934022972574E-2</v>
      </c>
      <c r="M803" s="251"/>
      <c r="N803" s="251">
        <f t="shared" si="313"/>
        <v>1.0696549224107788E-2</v>
      </c>
      <c r="P803" s="218">
        <f t="shared" si="317"/>
        <v>2060</v>
      </c>
      <c r="R803" s="251">
        <f t="shared" si="323"/>
        <v>1.292369233322499E-2</v>
      </c>
      <c r="S803" s="251">
        <f t="shared" si="323"/>
        <v>9.2194053065797199E-3</v>
      </c>
      <c r="T803" s="251">
        <f t="shared" si="323"/>
        <v>0</v>
      </c>
      <c r="U803" s="251">
        <f t="shared" si="323"/>
        <v>0</v>
      </c>
      <c r="V803" s="251">
        <f t="shared" si="323"/>
        <v>-1.5067924354996709E-3</v>
      </c>
      <c r="W803" s="251">
        <f t="shared" si="323"/>
        <v>8.5843776531646654E-11</v>
      </c>
      <c r="X803" s="251">
        <f t="shared" si="323"/>
        <v>0</v>
      </c>
      <c r="Y803" s="251">
        <f t="shared" si="323"/>
        <v>1.0699340229725518E-2</v>
      </c>
    </row>
    <row r="804" spans="1:28" x14ac:dyDescent="0.25">
      <c r="A804" s="218">
        <f t="shared" si="322"/>
        <v>2061</v>
      </c>
      <c r="C804" s="251">
        <f t="shared" si="324"/>
        <v>1.7003469885729094E-2</v>
      </c>
      <c r="D804" s="251">
        <f t="shared" si="324"/>
        <v>1.3317225054593651E-2</v>
      </c>
      <c r="E804" s="251">
        <f t="shared" si="324"/>
        <v>0</v>
      </c>
      <c r="F804" s="251">
        <f t="shared" si="324"/>
        <v>0</v>
      </c>
      <c r="G804" s="251">
        <f t="shared" si="324"/>
        <v>-1.5067431103797935E-3</v>
      </c>
      <c r="H804" s="251">
        <f t="shared" si="324"/>
        <v>8.5843998576251579E-11</v>
      </c>
      <c r="I804" s="251">
        <f t="shared" si="324"/>
        <v>0</v>
      </c>
      <c r="J804" s="251">
        <f t="shared" si="324"/>
        <v>1.469169210295429E-2</v>
      </c>
      <c r="K804" s="251">
        <f t="shared" si="324"/>
        <v>1.5539481261868104E-2</v>
      </c>
      <c r="L804" s="251">
        <f t="shared" si="324"/>
        <v>1.0625345119639862E-2</v>
      </c>
      <c r="M804" s="251"/>
      <c r="N804" s="251">
        <f t="shared" si="313"/>
        <v>1.0622604309142636E-2</v>
      </c>
      <c r="P804" s="218">
        <f t="shared" si="317"/>
        <v>2061</v>
      </c>
      <c r="R804" s="251">
        <f t="shared" si="323"/>
        <v>1.2832735510289295E-2</v>
      </c>
      <c r="S804" s="251">
        <f t="shared" si="323"/>
        <v>9.1286707680029444E-3</v>
      </c>
      <c r="T804" s="251">
        <f t="shared" si="323"/>
        <v>0</v>
      </c>
      <c r="U804" s="251">
        <f t="shared" si="323"/>
        <v>0</v>
      </c>
      <c r="V804" s="251">
        <f t="shared" si="323"/>
        <v>-1.5067431103797935E-3</v>
      </c>
      <c r="W804" s="251">
        <f t="shared" si="323"/>
        <v>8.5843998576251579E-11</v>
      </c>
      <c r="X804" s="251">
        <f t="shared" si="323"/>
        <v>0</v>
      </c>
      <c r="Y804" s="251">
        <f t="shared" si="323"/>
        <v>1.0625345119640084E-2</v>
      </c>
    </row>
    <row r="805" spans="1:28" x14ac:dyDescent="0.25">
      <c r="A805" s="218">
        <f t="shared" si="322"/>
        <v>2062</v>
      </c>
      <c r="C805" s="251">
        <f t="shared" si="324"/>
        <v>1.7004204881789553E-2</v>
      </c>
      <c r="D805" s="251">
        <f t="shared" si="324"/>
        <v>1.3317459678275467E-2</v>
      </c>
      <c r="E805" s="251">
        <f t="shared" si="324"/>
        <v>0</v>
      </c>
      <c r="F805" s="251">
        <f t="shared" si="324"/>
        <v>0</v>
      </c>
      <c r="G805" s="251">
        <f t="shared" si="324"/>
        <v>-1.5066937855874318E-3</v>
      </c>
      <c r="H805" s="251">
        <f t="shared" si="324"/>
        <v>8.5843776531646654E-11</v>
      </c>
      <c r="I805" s="251">
        <f t="shared" si="324"/>
        <v>0</v>
      </c>
      <c r="J805" s="251">
        <f t="shared" si="324"/>
        <v>1.4707508845559492E-2</v>
      </c>
      <c r="K805" s="251">
        <f t="shared" si="324"/>
        <v>1.5543221546268304E-2</v>
      </c>
      <c r="L805" s="251">
        <f t="shared" si="324"/>
        <v>1.055269077851384E-2</v>
      </c>
      <c r="M805" s="251"/>
      <c r="N805" s="251">
        <f t="shared" si="313"/>
        <v>1.0549998896460355E-2</v>
      </c>
      <c r="P805" s="218">
        <f t="shared" si="317"/>
        <v>2062</v>
      </c>
      <c r="R805" s="251">
        <f t="shared" si="323"/>
        <v>1.2743490513630551E-2</v>
      </c>
      <c r="S805" s="251">
        <f t="shared" si="323"/>
        <v>9.0396443747100541E-3</v>
      </c>
      <c r="T805" s="251">
        <f t="shared" si="323"/>
        <v>0</v>
      </c>
      <c r="U805" s="251">
        <f t="shared" si="323"/>
        <v>0</v>
      </c>
      <c r="V805" s="251">
        <f t="shared" si="323"/>
        <v>-1.5066937855874318E-3</v>
      </c>
      <c r="W805" s="251">
        <f t="shared" si="323"/>
        <v>8.5843776531646654E-11</v>
      </c>
      <c r="X805" s="251">
        <f t="shared" si="323"/>
        <v>0</v>
      </c>
      <c r="Y805" s="251">
        <f t="shared" si="323"/>
        <v>1.0552690778514062E-2</v>
      </c>
    </row>
    <row r="806" spans="1:28" x14ac:dyDescent="0.25">
      <c r="A806" s="218">
        <f t="shared" si="322"/>
        <v>2063</v>
      </c>
      <c r="C806" s="251">
        <f t="shared" si="324"/>
        <v>1.7004939842373501E-2</v>
      </c>
      <c r="D806" s="251">
        <f t="shared" si="324"/>
        <v>1.3317694289395776E-2</v>
      </c>
      <c r="E806" s="251">
        <f t="shared" si="324"/>
        <v>0</v>
      </c>
      <c r="F806" s="251">
        <f t="shared" si="324"/>
        <v>0</v>
      </c>
      <c r="G806" s="251">
        <f t="shared" si="324"/>
        <v>-1.506644461127582E-3</v>
      </c>
      <c r="H806" s="251">
        <f t="shared" si="324"/>
        <v>8.5844220620856504E-11</v>
      </c>
      <c r="I806" s="251">
        <f t="shared" si="324"/>
        <v>0</v>
      </c>
      <c r="J806" s="251">
        <f t="shared" si="324"/>
        <v>1.4723165371898217E-2</v>
      </c>
      <c r="K806" s="251">
        <f t="shared" si="324"/>
        <v>1.5546960694059475E-2</v>
      </c>
      <c r="L806" s="251">
        <f t="shared" si="324"/>
        <v>1.048134368697462E-2</v>
      </c>
      <c r="M806" s="251"/>
      <c r="N806" s="251">
        <f t="shared" si="313"/>
        <v>1.0478699510116263E-2</v>
      </c>
      <c r="P806" s="218">
        <f t="shared" si="317"/>
        <v>2063</v>
      </c>
      <c r="R806" s="251">
        <f t="shared" si="323"/>
        <v>1.2655910776927071E-2</v>
      </c>
      <c r="S806" s="251">
        <f t="shared" si="323"/>
        <v>8.9522796667118598E-3</v>
      </c>
      <c r="T806" s="251">
        <f t="shared" si="323"/>
        <v>0</v>
      </c>
      <c r="U806" s="251">
        <f t="shared" si="323"/>
        <v>0</v>
      </c>
      <c r="V806" s="251">
        <f t="shared" si="323"/>
        <v>-1.506644461127582E-3</v>
      </c>
      <c r="W806" s="251">
        <f t="shared" si="323"/>
        <v>8.5844220620856504E-11</v>
      </c>
      <c r="X806" s="251">
        <f t="shared" si="323"/>
        <v>0</v>
      </c>
      <c r="Y806" s="251">
        <f t="shared" si="323"/>
        <v>1.048134368697462E-2</v>
      </c>
    </row>
    <row r="807" spans="1:28" x14ac:dyDescent="0.25">
      <c r="A807" s="218"/>
      <c r="C807" s="251"/>
      <c r="D807" s="251"/>
      <c r="E807" s="251"/>
      <c r="F807" s="251"/>
      <c r="G807" s="251"/>
      <c r="H807" s="251"/>
      <c r="I807" s="251"/>
      <c r="J807" s="251"/>
      <c r="K807" s="251"/>
      <c r="L807" s="251"/>
      <c r="M807" s="251"/>
      <c r="N807" s="251"/>
      <c r="P807" s="218"/>
      <c r="R807" s="251"/>
      <c r="S807" s="251"/>
      <c r="T807" s="251"/>
      <c r="U807" s="251"/>
      <c r="V807" s="251"/>
      <c r="W807" s="251"/>
      <c r="X807" s="251"/>
      <c r="Y807" s="251"/>
    </row>
    <row r="808" spans="1:28" x14ac:dyDescent="0.25">
      <c r="A808" s="218"/>
      <c r="C808" s="251"/>
      <c r="D808" s="251"/>
      <c r="E808" s="251"/>
      <c r="F808" s="251"/>
      <c r="G808" s="251"/>
      <c r="H808" s="251"/>
      <c r="I808" s="251"/>
      <c r="J808" s="251"/>
      <c r="K808" s="251"/>
      <c r="L808" s="251"/>
      <c r="M808" s="251"/>
      <c r="N808" s="251"/>
      <c r="O808" s="218" t="s">
        <v>156</v>
      </c>
      <c r="P808" s="254" t="s">
        <v>157</v>
      </c>
      <c r="R808" s="251">
        <f t="shared" ref="R808:Y808" si="325">(R705/R695)^(1/10)-1</f>
        <v>6.8506588444834371E-3</v>
      </c>
      <c r="S808" s="251">
        <f t="shared" si="325"/>
        <v>3.7004941760583332E-3</v>
      </c>
      <c r="T808" s="251">
        <f t="shared" si="325"/>
        <v>3.7437405588574002E-3</v>
      </c>
      <c r="U808" s="251">
        <f t="shared" si="325"/>
        <v>1.9002705732188208E-2</v>
      </c>
      <c r="V808" s="251">
        <f t="shared" si="325"/>
        <v>-3.8163223931753421E-2</v>
      </c>
      <c r="W808" s="251">
        <f t="shared" si="325"/>
        <v>1.3307293216830329E-2</v>
      </c>
      <c r="X808" s="251">
        <f t="shared" si="325"/>
        <v>0.18076340798493207</v>
      </c>
      <c r="Y808" s="251">
        <f t="shared" si="325"/>
        <v>9.8019373013713551E-3</v>
      </c>
    </row>
    <row r="809" spans="1:28" x14ac:dyDescent="0.25">
      <c r="A809" s="218"/>
      <c r="P809" s="218"/>
      <c r="R809" s="251"/>
      <c r="S809" s="251"/>
      <c r="T809" s="251"/>
      <c r="U809" s="251"/>
      <c r="V809" s="251"/>
      <c r="W809" s="251"/>
      <c r="X809" s="251"/>
      <c r="Y809" s="251"/>
    </row>
    <row r="810" spans="1:28" x14ac:dyDescent="0.25">
      <c r="A810" s="218"/>
      <c r="O810" s="5" t="s">
        <v>158</v>
      </c>
      <c r="P810" s="218">
        <v>2007</v>
      </c>
      <c r="R810" s="251">
        <f t="shared" ref="R810:X820" si="326">+R693/$Y693</f>
        <v>0.51572752476097738</v>
      </c>
      <c r="S810" s="251">
        <f t="shared" si="326"/>
        <v>0.42951224276467448</v>
      </c>
      <c r="T810" s="251">
        <f t="shared" si="326"/>
        <v>3.5303710068539759E-2</v>
      </c>
      <c r="U810" s="251">
        <f t="shared" si="326"/>
        <v>4.0863863340673051E-3</v>
      </c>
      <c r="V810" s="251">
        <f t="shared" si="326"/>
        <v>4.9397281925635803E-4</v>
      </c>
      <c r="W810" s="251">
        <f t="shared" si="326"/>
        <v>8.5528855526118344E-4</v>
      </c>
      <c r="X810" s="251">
        <f t="shared" si="326"/>
        <v>1.4020874697223681E-2</v>
      </c>
      <c r="Y810" s="251">
        <f t="shared" ref="Y810:Y815" si="327">SUM(R810:X810)</f>
        <v>1</v>
      </c>
    </row>
    <row r="811" spans="1:28" x14ac:dyDescent="0.25">
      <c r="P811" s="218">
        <v>2008</v>
      </c>
      <c r="R811" s="251">
        <f t="shared" si="326"/>
        <v>0.51224905111479979</v>
      </c>
      <c r="S811" s="251">
        <f t="shared" si="326"/>
        <v>0.43846174641889696</v>
      </c>
      <c r="T811" s="251">
        <f t="shared" si="326"/>
        <v>3.4521719339424488E-2</v>
      </c>
      <c r="U811" s="251">
        <f t="shared" si="326"/>
        <v>4.069346670751043E-3</v>
      </c>
      <c r="V811" s="251">
        <f t="shared" si="326"/>
        <v>3.5986379855681365E-4</v>
      </c>
      <c r="W811" s="251">
        <f t="shared" si="326"/>
        <v>7.8041672847360634E-4</v>
      </c>
      <c r="X811" s="251">
        <f t="shared" si="326"/>
        <v>9.55785592909731E-3</v>
      </c>
      <c r="Y811" s="251">
        <f t="shared" si="327"/>
        <v>1.0000000000000002</v>
      </c>
    </row>
    <row r="812" spans="1:28" x14ac:dyDescent="0.25">
      <c r="P812" s="218">
        <v>2009</v>
      </c>
      <c r="R812" s="251">
        <f t="shared" si="326"/>
        <v>0.51919731379817113</v>
      </c>
      <c r="S812" s="251">
        <f t="shared" si="326"/>
        <v>0.43330703526938824</v>
      </c>
      <c r="T812" s="251">
        <f t="shared" si="326"/>
        <v>3.1227711904508355E-2</v>
      </c>
      <c r="U812" s="251">
        <f t="shared" si="326"/>
        <v>4.058324393005513E-3</v>
      </c>
      <c r="V812" s="251">
        <f t="shared" si="326"/>
        <v>3.2572109780389888E-4</v>
      </c>
      <c r="W812" s="251">
        <f t="shared" si="326"/>
        <v>7.6921126613309885E-4</v>
      </c>
      <c r="X812" s="251">
        <f t="shared" si="326"/>
        <v>1.111468227098977E-2</v>
      </c>
      <c r="Y812" s="251">
        <f t="shared" si="327"/>
        <v>0.99999999999999989</v>
      </c>
    </row>
    <row r="813" spans="1:28" x14ac:dyDescent="0.25">
      <c r="A813" s="222"/>
      <c r="B813" s="218"/>
      <c r="C813" s="221"/>
      <c r="D813" s="221"/>
      <c r="E813" s="221"/>
      <c r="F813" s="221"/>
      <c r="G813" s="221"/>
      <c r="H813" s="221"/>
      <c r="I813" s="221"/>
      <c r="J813" s="221"/>
      <c r="K813" s="221"/>
      <c r="L813" s="221"/>
      <c r="M813" s="221"/>
      <c r="N813" s="221"/>
      <c r="P813" s="218">
        <v>2010</v>
      </c>
      <c r="R813" s="251">
        <f t="shared" si="326"/>
        <v>0.52851593666003338</v>
      </c>
      <c r="S813" s="251">
        <f t="shared" si="326"/>
        <v>0.41784256986833601</v>
      </c>
      <c r="T813" s="251">
        <f t="shared" si="326"/>
        <v>2.9361614786384764E-2</v>
      </c>
      <c r="U813" s="251">
        <f t="shared" si="326"/>
        <v>4.0411052547980036E-3</v>
      </c>
      <c r="V813" s="251">
        <f t="shared" si="326"/>
        <v>2.5908866111809536E-4</v>
      </c>
      <c r="W813" s="251">
        <f t="shared" si="326"/>
        <v>7.6286488287267095E-4</v>
      </c>
      <c r="X813" s="251">
        <f t="shared" si="326"/>
        <v>1.9216819886456942E-2</v>
      </c>
      <c r="Y813" s="251">
        <f t="shared" si="327"/>
        <v>0.99999999999999989</v>
      </c>
      <c r="Z813" s="221"/>
      <c r="AA813" s="221"/>
      <c r="AB813" s="221"/>
    </row>
    <row r="814" spans="1:28" x14ac:dyDescent="0.25">
      <c r="A814" s="222"/>
      <c r="B814" s="218"/>
      <c r="C814" s="221"/>
      <c r="D814" s="221"/>
      <c r="E814" s="221"/>
      <c r="F814" s="221"/>
      <c r="G814" s="221"/>
      <c r="H814" s="221"/>
      <c r="I814" s="221"/>
      <c r="J814" s="221"/>
      <c r="K814" s="221"/>
      <c r="L814" s="221"/>
      <c r="M814" s="221"/>
      <c r="N814" s="221"/>
      <c r="P814" s="218">
        <v>2011</v>
      </c>
      <c r="R814" s="251">
        <f t="shared" si="326"/>
        <v>0.51792265808081805</v>
      </c>
      <c r="S814" s="251">
        <f t="shared" si="326"/>
        <v>0.42702297393563732</v>
      </c>
      <c r="T814" s="251">
        <f t="shared" si="326"/>
        <v>2.9251411397914397E-2</v>
      </c>
      <c r="U814" s="251">
        <f t="shared" si="326"/>
        <v>4.1465063949390193E-3</v>
      </c>
      <c r="V814" s="251">
        <f t="shared" si="326"/>
        <v>2.5713604453769632E-4</v>
      </c>
      <c r="W814" s="251">
        <f t="shared" si="326"/>
        <v>7.7662007022312506E-4</v>
      </c>
      <c r="X814" s="251">
        <f t="shared" si="326"/>
        <v>2.062269407593019E-2</v>
      </c>
      <c r="Y814" s="251">
        <f t="shared" si="327"/>
        <v>0.99999999999999978</v>
      </c>
      <c r="Z814" s="221"/>
      <c r="AA814" s="221"/>
      <c r="AB814" s="221"/>
    </row>
    <row r="815" spans="1:28" x14ac:dyDescent="0.25">
      <c r="A815" s="222"/>
      <c r="B815" s="218"/>
      <c r="C815" s="221"/>
      <c r="D815" s="221"/>
      <c r="E815" s="221"/>
      <c r="F815" s="221"/>
      <c r="G815" s="221"/>
      <c r="H815" s="221"/>
      <c r="I815" s="221"/>
      <c r="J815" s="221"/>
      <c r="K815" s="221"/>
      <c r="L815" s="221"/>
      <c r="M815" s="221"/>
      <c r="N815" s="221"/>
      <c r="P815" s="218">
        <v>2012</v>
      </c>
      <c r="R815" s="251">
        <f t="shared" si="326"/>
        <v>0.51151443361465954</v>
      </c>
      <c r="S815" s="251">
        <f t="shared" si="326"/>
        <v>0.43288417446124522</v>
      </c>
      <c r="T815" s="251">
        <f t="shared" si="326"/>
        <v>2.8946302685388101E-2</v>
      </c>
      <c r="U815" s="251">
        <f t="shared" si="326"/>
        <v>4.2247642109489629E-3</v>
      </c>
      <c r="V815" s="251">
        <f t="shared" si="326"/>
        <v>2.4278126934295478E-4</v>
      </c>
      <c r="W815" s="251">
        <f t="shared" si="326"/>
        <v>7.7155131743889493E-4</v>
      </c>
      <c r="X815" s="251">
        <f t="shared" si="326"/>
        <v>2.1415992440976379E-2</v>
      </c>
      <c r="Y815" s="251">
        <f t="shared" si="327"/>
        <v>1.0000000000000002</v>
      </c>
      <c r="Z815" s="221"/>
      <c r="AA815" s="221"/>
      <c r="AB815" s="221"/>
    </row>
    <row r="816" spans="1:28" x14ac:dyDescent="0.25">
      <c r="A816" s="222"/>
      <c r="B816" s="218"/>
      <c r="C816" s="221"/>
      <c r="D816" s="221"/>
      <c r="E816" s="221"/>
      <c r="F816" s="221"/>
      <c r="G816" s="221"/>
      <c r="H816" s="221"/>
      <c r="I816" s="221"/>
      <c r="J816" s="221"/>
      <c r="K816" s="221"/>
      <c r="L816" s="221"/>
      <c r="M816" s="221"/>
      <c r="N816" s="221"/>
      <c r="P816" s="218">
        <f>P815+1</f>
        <v>2013</v>
      </c>
      <c r="R816" s="251">
        <f t="shared" si="326"/>
        <v>0.5139028237096982</v>
      </c>
      <c r="S816" s="251">
        <f t="shared" si="326"/>
        <v>0.43206068874528492</v>
      </c>
      <c r="T816" s="251">
        <f t="shared" si="326"/>
        <v>2.8163207208905659E-2</v>
      </c>
      <c r="U816" s="251">
        <f t="shared" si="326"/>
        <v>4.2073649542671955E-3</v>
      </c>
      <c r="V816" s="251">
        <f t="shared" si="326"/>
        <v>2.6328734728959163E-4</v>
      </c>
      <c r="W816" s="251">
        <f t="shared" si="326"/>
        <v>8.370958739968476E-4</v>
      </c>
      <c r="X816" s="251">
        <f t="shared" si="326"/>
        <v>2.0565532160557638E-2</v>
      </c>
      <c r="Y816" s="251">
        <f>SUM(R816:X816)</f>
        <v>1</v>
      </c>
      <c r="Z816" s="221"/>
      <c r="AA816" s="221"/>
      <c r="AB816" s="221"/>
    </row>
    <row r="817" spans="1:28" x14ac:dyDescent="0.25">
      <c r="A817" s="222"/>
      <c r="B817" s="218"/>
      <c r="C817" s="221"/>
      <c r="D817" s="221"/>
      <c r="E817" s="221"/>
      <c r="F817" s="221"/>
      <c r="G817" s="221"/>
      <c r="H817" s="221"/>
      <c r="I817" s="221"/>
      <c r="J817" s="221"/>
      <c r="K817" s="221"/>
      <c r="L817" s="221"/>
      <c r="M817" s="221"/>
      <c r="N817" s="221"/>
      <c r="P817" s="218">
        <f>P816+1</f>
        <v>2014</v>
      </c>
      <c r="R817" s="251">
        <f t="shared" si="326"/>
        <v>0.50291969911455903</v>
      </c>
      <c r="S817" s="251">
        <f t="shared" si="326"/>
        <v>0.41620265226087044</v>
      </c>
      <c r="T817" s="251">
        <f t="shared" si="326"/>
        <v>2.6795710209186852E-2</v>
      </c>
      <c r="U817" s="251">
        <f t="shared" si="326"/>
        <v>4.0627872115661188E-3</v>
      </c>
      <c r="V817" s="251">
        <f t="shared" si="326"/>
        <v>2.1912437470840188E-4</v>
      </c>
      <c r="W817" s="251">
        <f t="shared" si="326"/>
        <v>8.3274546023109854E-4</v>
      </c>
      <c r="X817" s="251">
        <f t="shared" si="326"/>
        <v>4.8967281368877909E-2</v>
      </c>
      <c r="Y817" s="251">
        <f>SUM(R817:X817)</f>
        <v>0.99999999999999978</v>
      </c>
      <c r="Z817" s="221"/>
      <c r="AA817" s="221"/>
      <c r="AB817" s="221"/>
    </row>
    <row r="818" spans="1:28" x14ac:dyDescent="0.25">
      <c r="A818" s="222"/>
      <c r="B818" s="218"/>
      <c r="C818" s="221"/>
      <c r="D818" s="221"/>
      <c r="E818" s="221"/>
      <c r="F818" s="221"/>
      <c r="G818" s="221"/>
      <c r="H818" s="221"/>
      <c r="I818" s="221"/>
      <c r="J818" s="221"/>
      <c r="K818" s="221"/>
      <c r="L818" s="221"/>
      <c r="M818" s="221"/>
      <c r="N818" s="221"/>
      <c r="P818" s="218">
        <f>P817+1</f>
        <v>2015</v>
      </c>
      <c r="R818" s="251">
        <f t="shared" si="326"/>
        <v>0.50553151799217766</v>
      </c>
      <c r="S818" s="251">
        <f t="shared" si="326"/>
        <v>0.40676513226769073</v>
      </c>
      <c r="T818" s="251">
        <f t="shared" si="326"/>
        <v>2.6661827321991672E-2</v>
      </c>
      <c r="U818" s="251">
        <f t="shared" si="326"/>
        <v>4.0170202873615083E-3</v>
      </c>
      <c r="V818" s="251">
        <f t="shared" si="326"/>
        <v>2.0161691465726719E-4</v>
      </c>
      <c r="W818" s="251">
        <f t="shared" si="326"/>
        <v>7.9850390006791917E-4</v>
      </c>
      <c r="X818" s="251">
        <f t="shared" si="326"/>
        <v>5.6024381316053321E-2</v>
      </c>
      <c r="Y818" s="251">
        <f>SUM(R818:X818)</f>
        <v>1</v>
      </c>
      <c r="Z818" s="221"/>
      <c r="AA818" s="221"/>
      <c r="AB818" s="221"/>
    </row>
    <row r="819" spans="1:28" x14ac:dyDescent="0.25">
      <c r="A819" s="222"/>
      <c r="B819" s="218"/>
      <c r="C819" s="221"/>
      <c r="D819" s="221"/>
      <c r="E819" s="221"/>
      <c r="F819" s="221"/>
      <c r="G819" s="221"/>
      <c r="H819" s="221"/>
      <c r="I819" s="221"/>
      <c r="J819" s="221"/>
      <c r="K819" s="221"/>
      <c r="L819" s="221"/>
      <c r="M819" s="221"/>
      <c r="N819" s="221"/>
      <c r="P819" s="218">
        <f>P818+1</f>
        <v>2016</v>
      </c>
      <c r="R819" s="251">
        <f t="shared" si="326"/>
        <v>0.50247030148757676</v>
      </c>
      <c r="S819" s="251">
        <f t="shared" si="326"/>
        <v>0.40718783197461128</v>
      </c>
      <c r="T819" s="251">
        <f t="shared" si="326"/>
        <v>2.7858711074227827E-2</v>
      </c>
      <c r="U819" s="251">
        <f t="shared" si="326"/>
        <v>4.196302566653598E-3</v>
      </c>
      <c r="V819" s="251">
        <f t="shared" si="326"/>
        <v>2.0454276680239089E-4</v>
      </c>
      <c r="W819" s="251">
        <f t="shared" si="326"/>
        <v>8.0136456866976974E-4</v>
      </c>
      <c r="X819" s="251">
        <f t="shared" si="326"/>
        <v>5.7280945561458262E-2</v>
      </c>
      <c r="Y819" s="251">
        <f>SUM(R819:X819)</f>
        <v>0.99999999999999989</v>
      </c>
      <c r="Z819" s="221"/>
      <c r="AA819" s="221"/>
      <c r="AB819" s="221"/>
    </row>
    <row r="820" spans="1:28" x14ac:dyDescent="0.25">
      <c r="A820" s="222"/>
      <c r="B820" s="218"/>
      <c r="C820" s="221"/>
      <c r="D820" s="221"/>
      <c r="E820" s="221"/>
      <c r="F820" s="221"/>
      <c r="G820" s="221"/>
      <c r="H820" s="221"/>
      <c r="I820" s="221"/>
      <c r="J820" s="221"/>
      <c r="K820" s="221"/>
      <c r="L820" s="221"/>
      <c r="M820" s="221"/>
      <c r="N820" s="221"/>
      <c r="P820" s="218">
        <f>P819+1</f>
        <v>2017</v>
      </c>
      <c r="R820" s="251">
        <f t="shared" si="326"/>
        <v>0.50360494715094051</v>
      </c>
      <c r="S820" s="251">
        <f t="shared" si="326"/>
        <v>0.40944778286923184</v>
      </c>
      <c r="T820" s="251">
        <f t="shared" si="326"/>
        <v>2.874886384442725E-2</v>
      </c>
      <c r="U820" s="251">
        <f t="shared" si="326"/>
        <v>4.3131350587402141E-3</v>
      </c>
      <c r="V820" s="251">
        <f t="shared" si="326"/>
        <v>2.0244575291398703E-4</v>
      </c>
      <c r="W820" s="251">
        <f t="shared" si="326"/>
        <v>8.0548513021094119E-4</v>
      </c>
      <c r="X820" s="251">
        <f t="shared" si="326"/>
        <v>5.2877340193535356E-2</v>
      </c>
      <c r="Y820" s="251">
        <f>SUM(R820:X820)</f>
        <v>1</v>
      </c>
      <c r="Z820" s="221"/>
      <c r="AA820" s="221"/>
      <c r="AB820" s="221"/>
    </row>
    <row r="821" spans="1:28" x14ac:dyDescent="0.25">
      <c r="A821" s="222"/>
      <c r="B821" s="218"/>
      <c r="C821" s="221"/>
      <c r="D821" s="221"/>
      <c r="E821" s="221"/>
      <c r="F821" s="221"/>
      <c r="G821" s="221"/>
      <c r="H821" s="221"/>
      <c r="I821" s="221"/>
      <c r="J821" s="221"/>
      <c r="K821" s="221"/>
      <c r="L821" s="221"/>
      <c r="M821" s="221"/>
      <c r="N821" s="221"/>
      <c r="Q821" s="21" t="s">
        <v>159</v>
      </c>
      <c r="R821" s="228"/>
      <c r="Z821" s="221"/>
      <c r="AA821" s="221"/>
      <c r="AB821" s="221"/>
    </row>
    <row r="822" spans="1:28" x14ac:dyDescent="0.25">
      <c r="A822" s="222"/>
      <c r="B822" s="218"/>
      <c r="C822" s="221"/>
      <c r="D822" s="221"/>
      <c r="E822" s="221"/>
      <c r="F822" s="221"/>
      <c r="G822" s="221"/>
      <c r="H822" s="221"/>
      <c r="I822" s="221"/>
      <c r="J822" s="221"/>
      <c r="K822" s="221"/>
      <c r="L822" s="221"/>
      <c r="M822" s="221"/>
      <c r="N822" s="221"/>
      <c r="O822" s="5" t="s">
        <v>158</v>
      </c>
      <c r="P822" s="218">
        <v>2007</v>
      </c>
      <c r="R822" s="251">
        <v>0</v>
      </c>
      <c r="S822" s="251">
        <v>0</v>
      </c>
      <c r="T822" s="251">
        <v>0</v>
      </c>
      <c r="U822" s="251">
        <v>0</v>
      </c>
      <c r="V822" s="251">
        <v>0</v>
      </c>
      <c r="W822" s="251">
        <v>0</v>
      </c>
      <c r="X822" s="251">
        <v>0</v>
      </c>
      <c r="Y822" s="251">
        <v>0</v>
      </c>
      <c r="Z822" s="221"/>
      <c r="AA822" s="221"/>
      <c r="AB822" s="221"/>
    </row>
    <row r="823" spans="1:28" x14ac:dyDescent="0.25">
      <c r="A823" s="222"/>
      <c r="B823" s="218"/>
      <c r="C823" s="221"/>
      <c r="D823" s="221"/>
      <c r="E823" s="221"/>
      <c r="F823" s="221"/>
      <c r="G823" s="221"/>
      <c r="H823" s="221"/>
      <c r="I823" s="221"/>
      <c r="J823" s="221"/>
      <c r="K823" s="221"/>
      <c r="L823" s="221"/>
      <c r="M823" s="221"/>
      <c r="N823" s="221"/>
      <c r="O823" s="5" t="s">
        <v>160</v>
      </c>
      <c r="P823" s="218">
        <v>2008</v>
      </c>
      <c r="R823" s="251">
        <v>2.1618197232342595E-9</v>
      </c>
      <c r="S823" s="251">
        <v>6.0016780434324346E-9</v>
      </c>
      <c r="T823" s="251">
        <v>1.1809106886806475E-9</v>
      </c>
      <c r="U823" s="251">
        <v>-5.897244879059238E-9</v>
      </c>
      <c r="V823" s="251">
        <v>2.9081828217293604E-9</v>
      </c>
      <c r="W823" s="251">
        <v>-4.326517479675239E-9</v>
      </c>
      <c r="X823" s="251">
        <v>-2.02882896073453E-9</v>
      </c>
      <c r="Y823" s="251">
        <v>0</v>
      </c>
      <c r="Z823" s="221"/>
      <c r="AA823" s="221"/>
      <c r="AB823" s="221"/>
    </row>
    <row r="824" spans="1:28" x14ac:dyDescent="0.25">
      <c r="A824" s="222"/>
      <c r="B824" s="218"/>
      <c r="C824" s="221"/>
      <c r="D824" s="221"/>
      <c r="E824" s="221"/>
      <c r="F824" s="221"/>
      <c r="G824" s="221"/>
      <c r="H824" s="221"/>
      <c r="I824" s="221"/>
      <c r="J824" s="221"/>
      <c r="K824" s="221"/>
      <c r="L824" s="221"/>
      <c r="M824" s="221"/>
      <c r="N824" s="221"/>
      <c r="O824" s="5" t="s">
        <v>161</v>
      </c>
      <c r="P824" s="218">
        <v>2009</v>
      </c>
      <c r="R824" s="251">
        <v>0</v>
      </c>
      <c r="S824" s="251">
        <v>0</v>
      </c>
      <c r="T824" s="251">
        <v>0</v>
      </c>
      <c r="U824" s="251">
        <v>0</v>
      </c>
      <c r="V824" s="251">
        <v>0</v>
      </c>
      <c r="W824" s="251">
        <v>0</v>
      </c>
      <c r="X824" s="251">
        <v>0</v>
      </c>
      <c r="Y824" s="251">
        <v>0</v>
      </c>
      <c r="Z824" s="221"/>
      <c r="AA824" s="221"/>
      <c r="AB824" s="221"/>
    </row>
    <row r="825" spans="1:28" x14ac:dyDescent="0.25">
      <c r="A825" s="222"/>
      <c r="B825" s="218"/>
      <c r="C825" s="221"/>
      <c r="D825" s="221"/>
      <c r="E825" s="221"/>
      <c r="F825" s="221"/>
      <c r="G825" s="221"/>
      <c r="H825" s="221"/>
      <c r="I825" s="221"/>
      <c r="J825" s="221"/>
      <c r="K825" s="221"/>
      <c r="L825" s="221"/>
      <c r="M825" s="221"/>
      <c r="N825" s="221"/>
      <c r="P825" s="218">
        <v>2010</v>
      </c>
      <c r="R825" s="251">
        <v>4.9995563244920049E-12</v>
      </c>
      <c r="S825" s="251">
        <v>4.3808845440196365E-12</v>
      </c>
      <c r="T825" s="251">
        <v>0</v>
      </c>
      <c r="U825" s="251">
        <v>0</v>
      </c>
      <c r="V825" s="251">
        <v>0</v>
      </c>
      <c r="W825" s="251">
        <v>0</v>
      </c>
      <c r="X825" s="251">
        <v>-9.3804096434890738E-12</v>
      </c>
      <c r="Y825" s="251">
        <v>0</v>
      </c>
      <c r="Z825" s="221"/>
      <c r="AA825" s="221"/>
      <c r="AB825" s="221"/>
    </row>
    <row r="826" spans="1:28" x14ac:dyDescent="0.25">
      <c r="A826" s="222"/>
      <c r="B826" s="218"/>
      <c r="C826" s="221"/>
      <c r="D826" s="221"/>
      <c r="E826" s="221"/>
      <c r="F826" s="221"/>
      <c r="G826" s="221"/>
      <c r="H826" s="221"/>
      <c r="I826" s="221"/>
      <c r="J826" s="221"/>
      <c r="K826" s="221"/>
      <c r="L826" s="221"/>
      <c r="M826" s="221"/>
      <c r="N826" s="221"/>
      <c r="P826" s="218">
        <v>2011</v>
      </c>
      <c r="R826" s="251">
        <v>-1.6154078075203415E-11</v>
      </c>
      <c r="S826" s="251">
        <v>-1.2281065053798557E-11</v>
      </c>
      <c r="T826" s="251">
        <v>0</v>
      </c>
      <c r="U826" s="251">
        <v>0</v>
      </c>
      <c r="V826" s="251">
        <v>0</v>
      </c>
      <c r="W826" s="251">
        <v>0</v>
      </c>
      <c r="X826" s="251">
        <v>2.8435150067895876E-11</v>
      </c>
      <c r="Y826" s="251">
        <v>0</v>
      </c>
      <c r="Z826" s="221"/>
      <c r="AA826" s="221"/>
      <c r="AB826" s="221"/>
    </row>
    <row r="827" spans="1:28" x14ac:dyDescent="0.25">
      <c r="A827" s="222"/>
      <c r="B827" s="218"/>
      <c r="C827" s="221"/>
      <c r="D827" s="221"/>
      <c r="E827" s="221"/>
      <c r="F827" s="221"/>
      <c r="G827" s="221"/>
      <c r="H827" s="221"/>
      <c r="I827" s="221"/>
      <c r="J827" s="221"/>
      <c r="K827" s="221"/>
      <c r="L827" s="221"/>
      <c r="M827" s="221"/>
      <c r="N827" s="221"/>
      <c r="P827" s="218">
        <v>2012</v>
      </c>
      <c r="R827" s="251">
        <v>5.9997562473768085E-12</v>
      </c>
      <c r="S827" s="251">
        <v>4.7852277695881185E-12</v>
      </c>
      <c r="T827" s="251">
        <v>0</v>
      </c>
      <c r="U827" s="251">
        <v>0</v>
      </c>
      <c r="V827" s="251">
        <v>0</v>
      </c>
      <c r="W827" s="251">
        <v>0</v>
      </c>
      <c r="X827" s="251">
        <v>-1.0785036058669206E-11</v>
      </c>
      <c r="Y827" s="251">
        <v>0</v>
      </c>
      <c r="Z827" s="221"/>
      <c r="AA827" s="221"/>
      <c r="AB827" s="221"/>
    </row>
    <row r="828" spans="1:28" x14ac:dyDescent="0.25">
      <c r="A828" s="222"/>
      <c r="B828" s="218"/>
      <c r="C828" s="221"/>
      <c r="D828" s="221"/>
      <c r="E828" s="221"/>
      <c r="F828" s="221"/>
      <c r="G828" s="221"/>
      <c r="H828" s="221"/>
      <c r="I828" s="221"/>
      <c r="J828" s="221"/>
      <c r="K828" s="221"/>
      <c r="L828" s="221"/>
      <c r="M828" s="221"/>
      <c r="N828" s="221"/>
      <c r="P828" s="218">
        <f>P827+1</f>
        <v>2013</v>
      </c>
      <c r="R828" s="251">
        <v>1.6191799348378444E-3</v>
      </c>
      <c r="S828" s="251">
        <v>-1.4608921662023211E-3</v>
      </c>
      <c r="T828" s="251">
        <v>-1.5275410980638768E-4</v>
      </c>
      <c r="U828" s="251">
        <v>-2.9541120435798603E-5</v>
      </c>
      <c r="V828" s="251">
        <v>1.9485333104004389E-5</v>
      </c>
      <c r="W828" s="251">
        <v>2.2527712525096809E-5</v>
      </c>
      <c r="X828" s="251">
        <v>-1.8005584022436072E-5</v>
      </c>
      <c r="Y828" s="251">
        <v>0</v>
      </c>
      <c r="Z828" s="221"/>
      <c r="AA828" s="221"/>
      <c r="AB828" s="221"/>
    </row>
    <row r="829" spans="1:28" x14ac:dyDescent="0.25">
      <c r="A829" s="222"/>
      <c r="B829" s="218"/>
      <c r="C829" s="221"/>
      <c r="D829" s="221"/>
      <c r="E829" s="221"/>
      <c r="F829" s="221"/>
      <c r="G829" s="221"/>
      <c r="H829" s="221"/>
      <c r="I829" s="221"/>
      <c r="J829" s="221"/>
      <c r="K829" s="221"/>
      <c r="L829" s="221"/>
      <c r="M829" s="221"/>
      <c r="N829" s="221"/>
      <c r="P829" s="218">
        <f>P828+1</f>
        <v>2014</v>
      </c>
      <c r="R829" s="251">
        <v>2.375639740942237E-3</v>
      </c>
      <c r="S829" s="251">
        <v>-7.2591270124574003E-3</v>
      </c>
      <c r="T829" s="251">
        <v>-1.1297242397381724E-4</v>
      </c>
      <c r="U829" s="251">
        <v>8.7428824834558799E-5</v>
      </c>
      <c r="V829" s="251">
        <v>3.9341847593203443E-6</v>
      </c>
      <c r="W829" s="251">
        <v>9.4368165867322212E-5</v>
      </c>
      <c r="X829" s="251">
        <v>4.8107285200275351E-3</v>
      </c>
      <c r="Y829" s="251">
        <v>0</v>
      </c>
      <c r="Z829" s="221"/>
      <c r="AA829" s="221"/>
      <c r="AB829" s="221"/>
    </row>
    <row r="830" spans="1:28" x14ac:dyDescent="0.25">
      <c r="A830" s="222"/>
      <c r="B830" s="218"/>
      <c r="C830" s="221"/>
      <c r="D830" s="221"/>
      <c r="E830" s="221"/>
      <c r="F830" s="221"/>
      <c r="G830" s="221"/>
      <c r="H830" s="221"/>
      <c r="I830" s="221"/>
      <c r="J830" s="221"/>
      <c r="K830" s="221"/>
      <c r="L830" s="221"/>
      <c r="M830" s="221"/>
      <c r="N830" s="221"/>
      <c r="P830" s="218">
        <f>P829+1</f>
        <v>2015</v>
      </c>
      <c r="R830" s="251">
        <v>9.1453364040898766E-3</v>
      </c>
      <c r="S830" s="251">
        <v>-1.6355766364165802E-2</v>
      </c>
      <c r="T830" s="251">
        <v>4.0028256812244672E-4</v>
      </c>
      <c r="U830" s="251">
        <v>6.7266204428515636E-5</v>
      </c>
      <c r="V830" s="251">
        <v>-3.4418377630636432E-6</v>
      </c>
      <c r="W830" s="251">
        <v>7.5859464088457828E-5</v>
      </c>
      <c r="X830" s="251">
        <v>6.6704635611997687E-3</v>
      </c>
      <c r="Y830" s="251">
        <v>0</v>
      </c>
      <c r="Z830" s="221"/>
      <c r="AA830" s="221"/>
      <c r="AB830" s="221"/>
    </row>
    <row r="831" spans="1:28" x14ac:dyDescent="0.25">
      <c r="A831" s="222"/>
      <c r="B831" s="218"/>
      <c r="C831" s="221"/>
      <c r="D831" s="221"/>
      <c r="E831" s="221"/>
      <c r="F831" s="221"/>
      <c r="G831" s="221"/>
      <c r="H831" s="221"/>
      <c r="I831" s="221"/>
      <c r="J831" s="221"/>
      <c r="K831" s="221"/>
      <c r="L831" s="221"/>
      <c r="M831" s="221"/>
      <c r="N831" s="221"/>
      <c r="P831" s="218">
        <f>P830+1</f>
        <v>2016</v>
      </c>
      <c r="R831" s="251">
        <v>6.4693901968456147E-3</v>
      </c>
      <c r="S831" s="251">
        <v>-1.7366246747923531E-2</v>
      </c>
      <c r="T831" s="251">
        <v>2.1036702528657962E-3</v>
      </c>
      <c r="U831" s="251">
        <v>2.6067467995238586E-4</v>
      </c>
      <c r="V831" s="251">
        <v>3.9360774691361248E-6</v>
      </c>
      <c r="W831" s="251">
        <v>9.5657601605106846E-5</v>
      </c>
      <c r="X831" s="251">
        <v>8.432917939185533E-3</v>
      </c>
      <c r="Y831" s="251">
        <v>0</v>
      </c>
      <c r="Z831" s="221"/>
      <c r="AA831" s="221"/>
      <c r="AB831" s="221"/>
    </row>
    <row r="832" spans="1:28" x14ac:dyDescent="0.25">
      <c r="A832" s="222"/>
      <c r="B832" s="218"/>
      <c r="C832" s="221"/>
      <c r="D832" s="221"/>
      <c r="E832" s="221"/>
      <c r="F832" s="221"/>
      <c r="G832" s="221"/>
      <c r="H832" s="221"/>
      <c r="I832" s="221"/>
      <c r="J832" s="221"/>
      <c r="K832" s="221"/>
      <c r="L832" s="221"/>
      <c r="M832" s="221"/>
      <c r="N832" s="221"/>
      <c r="P832" s="218">
        <f>P831+1</f>
        <v>2017</v>
      </c>
      <c r="R832" s="251">
        <v>7.040080800137738E-3</v>
      </c>
      <c r="S832" s="251">
        <v>-1.7243088267747397E-2</v>
      </c>
      <c r="T832" s="251">
        <v>3.1358002994271023E-3</v>
      </c>
      <c r="U832" s="251">
        <v>3.3452668995547895E-4</v>
      </c>
      <c r="V832" s="251">
        <v>4.6055515136471435E-6</v>
      </c>
      <c r="W832" s="251">
        <v>1.004993089859025E-4</v>
      </c>
      <c r="X832" s="251">
        <v>6.6275756177275047E-3</v>
      </c>
      <c r="Y832" s="251">
        <v>0</v>
      </c>
      <c r="Z832" s="221"/>
      <c r="AA832" s="221"/>
      <c r="AB832" s="221"/>
    </row>
    <row r="833" spans="1:28" x14ac:dyDescent="0.25">
      <c r="A833" s="222"/>
      <c r="B833" s="218"/>
      <c r="C833" s="221"/>
      <c r="D833" s="221"/>
      <c r="E833" s="221"/>
      <c r="F833" s="221"/>
      <c r="G833" s="221"/>
      <c r="H833" s="221"/>
      <c r="I833" s="221"/>
      <c r="J833" s="221"/>
      <c r="K833" s="221"/>
      <c r="L833" s="221"/>
      <c r="M833" s="221"/>
      <c r="N833" s="221"/>
      <c r="P833" s="222"/>
      <c r="Q833" s="218"/>
      <c r="R833" s="221"/>
      <c r="S833" s="221"/>
      <c r="T833" s="221"/>
      <c r="U833" s="221"/>
      <c r="V833" s="221"/>
      <c r="W833" s="221"/>
      <c r="X833" s="221"/>
      <c r="Y833" s="221"/>
      <c r="Z833" s="221"/>
      <c r="AA833" s="221"/>
      <c r="AB833" s="221"/>
    </row>
    <row r="834" spans="1:28" x14ac:dyDescent="0.25">
      <c r="A834" s="222"/>
      <c r="B834" s="218"/>
      <c r="C834" s="221"/>
      <c r="D834" s="221"/>
      <c r="E834" s="221"/>
      <c r="F834" s="221"/>
      <c r="G834" s="221"/>
      <c r="H834" s="221"/>
      <c r="I834" s="221"/>
      <c r="J834" s="221"/>
      <c r="K834" s="221"/>
      <c r="L834" s="221"/>
      <c r="M834" s="221"/>
      <c r="N834" s="221"/>
      <c r="P834" s="222"/>
      <c r="Q834" s="218"/>
      <c r="R834" s="221"/>
      <c r="S834" s="221"/>
      <c r="T834" s="221"/>
      <c r="U834" s="221"/>
      <c r="V834" s="221"/>
      <c r="W834" s="221"/>
      <c r="X834" s="221"/>
      <c r="Y834" s="221"/>
      <c r="Z834" s="221"/>
      <c r="AA834" s="221"/>
      <c r="AB834" s="221"/>
    </row>
    <row r="835" spans="1:28" x14ac:dyDescent="0.25">
      <c r="A835" s="222"/>
      <c r="B835" s="218"/>
      <c r="C835" s="221"/>
      <c r="D835" s="221"/>
      <c r="E835" s="221"/>
      <c r="F835" s="221"/>
      <c r="G835" s="221"/>
      <c r="H835" s="221"/>
      <c r="I835" s="221"/>
      <c r="J835" s="221"/>
      <c r="K835" s="221"/>
      <c r="L835" s="221"/>
      <c r="M835" s="221"/>
      <c r="N835" s="221"/>
      <c r="P835" s="222"/>
      <c r="Q835" s="218"/>
      <c r="R835" s="221"/>
      <c r="S835" s="221"/>
      <c r="T835" s="221"/>
      <c r="U835" s="221"/>
      <c r="V835" s="221"/>
      <c r="W835" s="221"/>
      <c r="X835" s="221"/>
      <c r="Y835" s="221"/>
      <c r="Z835" s="221"/>
      <c r="AA835" s="221"/>
      <c r="AB835" s="221"/>
    </row>
    <row r="836" spans="1:28" x14ac:dyDescent="0.25">
      <c r="A836" s="222"/>
      <c r="B836" s="218"/>
      <c r="C836" s="221"/>
      <c r="D836" s="221"/>
      <c r="E836" s="221"/>
      <c r="F836" s="221"/>
      <c r="G836" s="221"/>
      <c r="H836" s="221"/>
      <c r="I836" s="221"/>
      <c r="J836" s="221"/>
      <c r="K836" s="221"/>
      <c r="L836" s="221"/>
      <c r="M836" s="221"/>
      <c r="N836" s="221"/>
      <c r="P836" s="222"/>
      <c r="Q836" s="218"/>
      <c r="R836" s="221"/>
      <c r="S836" s="221"/>
      <c r="T836" s="221"/>
      <c r="U836" s="221"/>
      <c r="V836" s="221"/>
      <c r="W836" s="221"/>
      <c r="X836" s="221"/>
      <c r="Y836" s="221"/>
      <c r="Z836" s="221"/>
      <c r="AA836" s="221"/>
      <c r="AB836" s="221"/>
    </row>
    <row r="837" spans="1:28" x14ac:dyDescent="0.25">
      <c r="A837" s="222">
        <v>2008</v>
      </c>
      <c r="B837" s="222">
        <v>1</v>
      </c>
      <c r="C837" s="251">
        <f t="shared" ref="C837:L852" si="328">(C18/C6)-1</f>
        <v>-1.1624543930653708E-2</v>
      </c>
      <c r="D837" s="251">
        <f t="shared" si="328"/>
        <v>-2.7213836607737463E-2</v>
      </c>
      <c r="E837" s="251">
        <f t="shared" si="328"/>
        <v>-3.3779737194923443E-2</v>
      </c>
      <c r="F837" s="251">
        <f t="shared" si="328"/>
        <v>1.2591446279435647E-2</v>
      </c>
      <c r="G837" s="251">
        <f t="shared" si="328"/>
        <v>2.664142474545145</v>
      </c>
      <c r="H837" s="251">
        <f t="shared" si="328"/>
        <v>23.316441441441441</v>
      </c>
      <c r="I837" s="251">
        <f t="shared" si="328"/>
        <v>-0.37583023868816245</v>
      </c>
      <c r="J837" s="251">
        <f t="shared" si="328"/>
        <v>-2.285614624550425E-2</v>
      </c>
      <c r="K837" s="251">
        <f t="shared" si="328"/>
        <v>-1.9042889704264487E-2</v>
      </c>
      <c r="L837" s="251">
        <f t="shared" si="328"/>
        <v>-2.285614624550425E-2</v>
      </c>
      <c r="M837" s="251"/>
      <c r="N837" s="251">
        <f t="shared" ref="N837:N900" si="329">(N18/N6)-1</f>
        <v>-3.5357189349556672E-2</v>
      </c>
      <c r="P837" s="222"/>
      <c r="Q837" s="218"/>
      <c r="R837" s="221"/>
      <c r="S837" s="221"/>
      <c r="T837" s="221"/>
      <c r="U837" s="221"/>
      <c r="V837" s="221"/>
      <c r="W837" s="221"/>
      <c r="X837" s="221"/>
      <c r="Y837" s="221"/>
    </row>
    <row r="838" spans="1:28" x14ac:dyDescent="0.25">
      <c r="A838" s="222">
        <v>2008</v>
      </c>
      <c r="B838" s="222">
        <v>2</v>
      </c>
      <c r="C838" s="251">
        <f t="shared" si="328"/>
        <v>-3.2714033653619135E-2</v>
      </c>
      <c r="D838" s="251">
        <f t="shared" si="328"/>
        <v>3.9402767514585824E-2</v>
      </c>
      <c r="E838" s="251">
        <f t="shared" si="328"/>
        <v>2.5106948963895537E-3</v>
      </c>
      <c r="F838" s="251">
        <f t="shared" si="328"/>
        <v>-0.15185590081612665</v>
      </c>
      <c r="G838" s="251">
        <f t="shared" si="328"/>
        <v>-0.15057322054483713</v>
      </c>
      <c r="H838" s="251">
        <f t="shared" si="328"/>
        <v>-0.57469705391884385</v>
      </c>
      <c r="I838" s="251">
        <f t="shared" si="328"/>
        <v>-0.39304839591304708</v>
      </c>
      <c r="J838" s="251">
        <f t="shared" si="328"/>
        <v>-6.5763379312361314E-3</v>
      </c>
      <c r="K838" s="251">
        <f t="shared" si="328"/>
        <v>1.4757483653089487E-3</v>
      </c>
      <c r="L838" s="251">
        <f t="shared" si="328"/>
        <v>-6.5763379312361314E-3</v>
      </c>
      <c r="M838" s="251"/>
      <c r="N838" s="251">
        <f t="shared" si="329"/>
        <v>5.628082697036807E-2</v>
      </c>
      <c r="P838" s="222"/>
      <c r="Q838" s="218"/>
      <c r="R838" s="221"/>
      <c r="S838" s="221"/>
      <c r="T838" s="221"/>
      <c r="U838" s="221"/>
      <c r="V838" s="221"/>
      <c r="W838" s="221"/>
      <c r="X838" s="221"/>
      <c r="Y838" s="221"/>
    </row>
    <row r="839" spans="1:28" x14ac:dyDescent="0.25">
      <c r="A839" s="222">
        <v>2008</v>
      </c>
      <c r="B839" s="222">
        <v>3</v>
      </c>
      <c r="C839" s="251">
        <f t="shared" si="328"/>
        <v>-1.2570260115103871E-2</v>
      </c>
      <c r="D839" s="251">
        <f t="shared" si="328"/>
        <v>2.2643117286235359E-2</v>
      </c>
      <c r="E839" s="251">
        <f t="shared" si="328"/>
        <v>-0.11546805576283703</v>
      </c>
      <c r="F839" s="251">
        <f t="shared" si="328"/>
        <v>3.3647035837892192E-2</v>
      </c>
      <c r="G839" s="251">
        <f t="shared" si="328"/>
        <v>-0.5625338934993831</v>
      </c>
      <c r="H839" s="251">
        <f t="shared" si="328"/>
        <v>-0.13390752056969646</v>
      </c>
      <c r="I839" s="251">
        <f t="shared" si="328"/>
        <v>-0.31395472364445054</v>
      </c>
      <c r="J839" s="251">
        <f t="shared" si="328"/>
        <v>-6.0640799485930375E-3</v>
      </c>
      <c r="K839" s="251">
        <f t="shared" si="328"/>
        <v>4.3383645935000104E-3</v>
      </c>
      <c r="L839" s="251">
        <f t="shared" si="328"/>
        <v>-6.0640799485930375E-3</v>
      </c>
      <c r="M839" s="251"/>
      <c r="N839" s="251">
        <f t="shared" si="329"/>
        <v>-1.1939435561190148E-2</v>
      </c>
      <c r="P839" s="222"/>
      <c r="Q839" s="218"/>
      <c r="R839" s="221"/>
      <c r="S839" s="221"/>
      <c r="T839" s="221"/>
      <c r="U839" s="221"/>
      <c r="V839" s="221"/>
      <c r="W839" s="221"/>
      <c r="X839" s="221"/>
      <c r="Y839" s="221"/>
    </row>
    <row r="840" spans="1:28" x14ac:dyDescent="0.25">
      <c r="A840" s="222">
        <v>2008</v>
      </c>
      <c r="B840" s="222">
        <v>4</v>
      </c>
      <c r="C840" s="251">
        <f t="shared" si="328"/>
        <v>2.0857685592069464E-2</v>
      </c>
      <c r="D840" s="251">
        <f t="shared" si="328"/>
        <v>1.8475104076903559E-2</v>
      </c>
      <c r="E840" s="251">
        <f t="shared" si="328"/>
        <v>4.0741564488688597E-2</v>
      </c>
      <c r="F840" s="251">
        <f t="shared" si="328"/>
        <v>-0.10343206560858587</v>
      </c>
      <c r="G840" s="251">
        <f t="shared" si="328"/>
        <v>-0.24094289863702922</v>
      </c>
      <c r="H840" s="251">
        <f t="shared" si="328"/>
        <v>-8.6861279108528922E-2</v>
      </c>
      <c r="I840" s="251">
        <f t="shared" si="328"/>
        <v>-0.31901299946599426</v>
      </c>
      <c r="J840" s="251">
        <f t="shared" si="328"/>
        <v>1.4157554556571084E-2</v>
      </c>
      <c r="K840" s="251">
        <f t="shared" si="328"/>
        <v>1.9709047033058313E-2</v>
      </c>
      <c r="L840" s="251">
        <f t="shared" si="328"/>
        <v>1.4157554556571084E-2</v>
      </c>
      <c r="M840" s="251"/>
      <c r="N840" s="251">
        <f t="shared" si="329"/>
        <v>-1.7635178456691714E-2</v>
      </c>
      <c r="P840" s="222"/>
      <c r="Q840" s="218"/>
      <c r="R840" s="221"/>
      <c r="S840" s="221"/>
      <c r="T840" s="221"/>
      <c r="U840" s="221"/>
      <c r="V840" s="221"/>
      <c r="W840" s="221"/>
      <c r="X840" s="221"/>
      <c r="Y840" s="221"/>
    </row>
    <row r="841" spans="1:28" x14ac:dyDescent="0.25">
      <c r="A841" s="222">
        <v>2008</v>
      </c>
      <c r="B841" s="222">
        <v>5</v>
      </c>
      <c r="C841" s="251">
        <f t="shared" si="328"/>
        <v>1.8811402163753321E-2</v>
      </c>
      <c r="D841" s="251">
        <f t="shared" si="328"/>
        <v>1.3797014987066092E-2</v>
      </c>
      <c r="E841" s="251">
        <f t="shared" si="328"/>
        <v>-0.11290018952885128</v>
      </c>
      <c r="F841" s="251">
        <f t="shared" si="328"/>
        <v>-4.7673419682481954E-2</v>
      </c>
      <c r="G841" s="251">
        <f t="shared" si="328"/>
        <v>-0.21775746832637199</v>
      </c>
      <c r="H841" s="251">
        <f t="shared" si="328"/>
        <v>-0.20952711195873608</v>
      </c>
      <c r="I841" s="251">
        <f t="shared" si="328"/>
        <v>-0.34631193327644316</v>
      </c>
      <c r="J841" s="251">
        <f t="shared" si="328"/>
        <v>5.2650874539306169E-3</v>
      </c>
      <c r="K841" s="251">
        <f t="shared" si="328"/>
        <v>1.6475447610058369E-2</v>
      </c>
      <c r="L841" s="251">
        <f t="shared" si="328"/>
        <v>5.2650874539306169E-3</v>
      </c>
      <c r="M841" s="251"/>
      <c r="N841" s="251">
        <f t="shared" si="329"/>
        <v>0.10450543743038221</v>
      </c>
      <c r="P841" s="222"/>
      <c r="Q841" s="218"/>
      <c r="R841" s="221"/>
      <c r="S841" s="221"/>
      <c r="T841" s="221"/>
      <c r="U841" s="221"/>
      <c r="V841" s="221"/>
      <c r="W841" s="221"/>
      <c r="X841" s="221"/>
      <c r="Y841" s="221"/>
    </row>
    <row r="842" spans="1:28" x14ac:dyDescent="0.25">
      <c r="A842" s="222">
        <v>2008</v>
      </c>
      <c r="B842" s="222">
        <v>6</v>
      </c>
      <c r="C842" s="251">
        <f t="shared" si="328"/>
        <v>9.7544044781027406E-2</v>
      </c>
      <c r="D842" s="251">
        <f t="shared" si="328"/>
        <v>5.3358080268649299E-2</v>
      </c>
      <c r="E842" s="251">
        <f t="shared" si="328"/>
        <v>-3.4393861189120356E-3</v>
      </c>
      <c r="F842" s="251">
        <f t="shared" si="328"/>
        <v>-2.8338153507892927E-2</v>
      </c>
      <c r="G842" s="251">
        <f t="shared" si="328"/>
        <v>-0.24847861082996581</v>
      </c>
      <c r="H842" s="251">
        <f t="shared" si="328"/>
        <v>-0.13947542428917781</v>
      </c>
      <c r="I842" s="251">
        <f t="shared" si="328"/>
        <v>-0.28542062367467069</v>
      </c>
      <c r="J842" s="251">
        <f t="shared" si="328"/>
        <v>6.8949611984001402E-2</v>
      </c>
      <c r="K842" s="251">
        <f t="shared" si="328"/>
        <v>7.7766347843973627E-2</v>
      </c>
      <c r="L842" s="251">
        <f t="shared" si="328"/>
        <v>6.8949611984001402E-2</v>
      </c>
      <c r="M842" s="251"/>
      <c r="N842" s="251">
        <f t="shared" si="329"/>
        <v>-7.9356575552442798E-3</v>
      </c>
      <c r="P842" s="222"/>
      <c r="Q842" s="218"/>
      <c r="R842" s="221"/>
      <c r="S842" s="221"/>
      <c r="T842" s="221"/>
      <c r="U842" s="221"/>
      <c r="V842" s="221"/>
      <c r="W842" s="221"/>
      <c r="X842" s="221"/>
      <c r="Y842" s="221"/>
    </row>
    <row r="843" spans="1:28" x14ac:dyDescent="0.25">
      <c r="A843" s="222">
        <v>2008</v>
      </c>
      <c r="B843" s="222">
        <v>7</v>
      </c>
      <c r="C843" s="251">
        <f t="shared" si="328"/>
        <v>-5.8842619709277511E-2</v>
      </c>
      <c r="D843" s="251">
        <f t="shared" si="328"/>
        <v>-1.1282842042689367E-2</v>
      </c>
      <c r="E843" s="251">
        <f t="shared" si="328"/>
        <v>-3.1649531960907806E-2</v>
      </c>
      <c r="F843" s="251">
        <f t="shared" si="328"/>
        <v>-5.1965569220965957E-2</v>
      </c>
      <c r="G843" s="251">
        <f t="shared" si="328"/>
        <v>-0.50877127472412487</v>
      </c>
      <c r="H843" s="251">
        <f t="shared" si="328"/>
        <v>-7.9969048882970517E-2</v>
      </c>
      <c r="I843" s="251">
        <f t="shared" si="328"/>
        <v>-0.27664761347895428</v>
      </c>
      <c r="J843" s="251">
        <f t="shared" si="328"/>
        <v>-4.1807788536238344E-2</v>
      </c>
      <c r="K843" s="251">
        <f t="shared" si="328"/>
        <v>-3.8668472590148606E-2</v>
      </c>
      <c r="L843" s="251">
        <f t="shared" si="328"/>
        <v>-4.1807808375031175E-2</v>
      </c>
      <c r="M843" s="251"/>
      <c r="N843" s="251">
        <f t="shared" si="329"/>
        <v>-2.1301100604227075E-2</v>
      </c>
      <c r="P843" s="222"/>
      <c r="Q843" s="218"/>
      <c r="R843" s="221"/>
      <c r="S843" s="221"/>
      <c r="T843" s="221"/>
      <c r="U843" s="221"/>
      <c r="V843" s="221"/>
      <c r="W843" s="221"/>
      <c r="X843" s="221"/>
      <c r="Y843" s="221"/>
    </row>
    <row r="844" spans="1:28" x14ac:dyDescent="0.25">
      <c r="A844" s="222">
        <v>2008</v>
      </c>
      <c r="B844" s="222">
        <v>8</v>
      </c>
      <c r="C844" s="251">
        <f t="shared" si="328"/>
        <v>-7.133802477556006E-2</v>
      </c>
      <c r="D844" s="251">
        <f t="shared" si="328"/>
        <v>-2.9421840644318742E-2</v>
      </c>
      <c r="E844" s="251">
        <f t="shared" si="328"/>
        <v>-5.5012975758083282E-2</v>
      </c>
      <c r="F844" s="251">
        <f t="shared" si="328"/>
        <v>1.3412193014421314E-2</v>
      </c>
      <c r="G844" s="251">
        <f t="shared" si="328"/>
        <v>-0.52385864423358264</v>
      </c>
      <c r="H844" s="251">
        <f t="shared" si="328"/>
        <v>-0.11344132898903225</v>
      </c>
      <c r="I844" s="251">
        <f t="shared" si="328"/>
        <v>-0.34195251763560253</v>
      </c>
      <c r="J844" s="251">
        <f t="shared" si="328"/>
        <v>-5.7967140447192089E-2</v>
      </c>
      <c r="K844" s="251">
        <f t="shared" si="328"/>
        <v>-5.3779935605651086E-2</v>
      </c>
      <c r="L844" s="251">
        <f t="shared" si="328"/>
        <v>-5.7967128202429552E-2</v>
      </c>
      <c r="M844" s="251"/>
      <c r="N844" s="251">
        <f t="shared" si="329"/>
        <v>-7.4134478009397764E-2</v>
      </c>
      <c r="P844" s="222"/>
      <c r="Q844" s="218"/>
      <c r="R844" s="221"/>
      <c r="S844" s="221"/>
      <c r="T844" s="221"/>
      <c r="U844" s="221"/>
      <c r="V844" s="221"/>
      <c r="W844" s="221"/>
      <c r="X844" s="221"/>
      <c r="Y844" s="221"/>
    </row>
    <row r="845" spans="1:28" x14ac:dyDescent="0.25">
      <c r="A845" s="222">
        <v>2008</v>
      </c>
      <c r="B845" s="222">
        <v>9</v>
      </c>
      <c r="C845" s="251">
        <f t="shared" si="328"/>
        <v>-6.1890517341661733E-2</v>
      </c>
      <c r="D845" s="251">
        <f t="shared" si="328"/>
        <v>-1.3363521577142823E-2</v>
      </c>
      <c r="E845" s="251">
        <f t="shared" si="328"/>
        <v>-6.6764262249757955E-2</v>
      </c>
      <c r="F845" s="251">
        <f t="shared" si="328"/>
        <v>-8.1588164217727521E-2</v>
      </c>
      <c r="G845" s="251">
        <f t="shared" si="328"/>
        <v>-0.50890851891085298</v>
      </c>
      <c r="H845" s="251">
        <f t="shared" si="328"/>
        <v>-9.9393716700349022E-2</v>
      </c>
      <c r="I845" s="251">
        <f t="shared" si="328"/>
        <v>-0.36117642866561361</v>
      </c>
      <c r="J845" s="251">
        <f t="shared" si="328"/>
        <v>-4.7218015746311459E-2</v>
      </c>
      <c r="K845" s="251">
        <f t="shared" si="328"/>
        <v>-4.1587503553119243E-2</v>
      </c>
      <c r="L845" s="251">
        <f t="shared" si="328"/>
        <v>-4.7218041095788976E-2</v>
      </c>
      <c r="M845" s="251"/>
      <c r="N845" s="251">
        <f t="shared" si="329"/>
        <v>-5.6966885264324585E-2</v>
      </c>
      <c r="P845" s="222"/>
      <c r="Q845" s="218"/>
      <c r="R845" s="221"/>
      <c r="S845" s="221"/>
      <c r="T845" s="221"/>
      <c r="U845" s="221"/>
      <c r="V845" s="221"/>
      <c r="W845" s="221"/>
      <c r="X845" s="221"/>
      <c r="Y845" s="221"/>
    </row>
    <row r="846" spans="1:28" x14ac:dyDescent="0.25">
      <c r="A846" s="222">
        <v>2008</v>
      </c>
      <c r="B846" s="222">
        <v>10</v>
      </c>
      <c r="C846" s="251">
        <f t="shared" si="328"/>
        <v>-5.5801817879010396E-2</v>
      </c>
      <c r="D846" s="251">
        <f t="shared" si="328"/>
        <v>-4.0738009582566237E-2</v>
      </c>
      <c r="E846" s="251">
        <f t="shared" si="328"/>
        <v>-0.11032490977627563</v>
      </c>
      <c r="F846" s="251">
        <f t="shared" si="328"/>
        <v>4.8369123571165185E-2</v>
      </c>
      <c r="G846" s="251">
        <f t="shared" si="328"/>
        <v>-0.48992085922145479</v>
      </c>
      <c r="H846" s="251">
        <f t="shared" si="328"/>
        <v>-7.8394344373426295E-2</v>
      </c>
      <c r="I846" s="251">
        <f t="shared" si="328"/>
        <v>156.78335978126444</v>
      </c>
      <c r="J846" s="251">
        <f t="shared" si="328"/>
        <v>-4.2226169428512317E-2</v>
      </c>
      <c r="K846" s="251">
        <f t="shared" si="328"/>
        <v>-4.9087107336490243E-2</v>
      </c>
      <c r="L846" s="251">
        <f t="shared" si="328"/>
        <v>-4.2226180313606032E-2</v>
      </c>
      <c r="M846" s="251"/>
      <c r="N846" s="251">
        <f t="shared" si="329"/>
        <v>-8.9930106099919582E-2</v>
      </c>
      <c r="P846" s="222"/>
      <c r="Q846" s="218"/>
      <c r="R846" s="221"/>
      <c r="S846" s="221"/>
      <c r="T846" s="221"/>
      <c r="U846" s="221"/>
      <c r="V846" s="221"/>
      <c r="W846" s="221"/>
      <c r="X846" s="221"/>
      <c r="Y846" s="221"/>
    </row>
    <row r="847" spans="1:28" x14ac:dyDescent="0.25">
      <c r="A847" s="222">
        <v>2008</v>
      </c>
      <c r="B847" s="222">
        <v>11</v>
      </c>
      <c r="C847" s="251">
        <f t="shared" si="328"/>
        <v>-0.14276211730688226</v>
      </c>
      <c r="D847" s="251">
        <f t="shared" si="328"/>
        <v>-6.3688284089102876E-2</v>
      </c>
      <c r="E847" s="251">
        <f t="shared" si="328"/>
        <v>-9.0122721431299402E-2</v>
      </c>
      <c r="F847" s="251">
        <f t="shared" si="328"/>
        <v>-2.7061116977079469E-2</v>
      </c>
      <c r="G847" s="251">
        <f t="shared" si="328"/>
        <v>-0.4790438218976748</v>
      </c>
      <c r="H847" s="251">
        <f t="shared" si="328"/>
        <v>-3.9848197343453573E-2</v>
      </c>
      <c r="I847" s="251">
        <f t="shared" si="328"/>
        <v>-0.71646546164645064</v>
      </c>
      <c r="J847" s="251">
        <f t="shared" si="328"/>
        <v>-0.12387828375321108</v>
      </c>
      <c r="K847" s="251">
        <f t="shared" si="328"/>
        <v>-0.10547138334781558</v>
      </c>
      <c r="L847" s="251">
        <f t="shared" si="328"/>
        <v>-0.12387828375321108</v>
      </c>
      <c r="M847" s="251"/>
      <c r="N847" s="251">
        <f t="shared" si="329"/>
        <v>-9.3204986946689661E-2</v>
      </c>
      <c r="P847" s="222">
        <v>2008</v>
      </c>
      <c r="Q847" s="222">
        <v>1</v>
      </c>
      <c r="R847" s="251">
        <f t="shared" ref="R847:Y862" si="330">(R18/R6)-1</f>
        <v>-1.1624543930653708E-2</v>
      </c>
      <c r="S847" s="251">
        <f t="shared" si="330"/>
        <v>-2.7213836607737463E-2</v>
      </c>
      <c r="T847" s="251">
        <f t="shared" si="330"/>
        <v>-3.3779737194923443E-2</v>
      </c>
      <c r="U847" s="251">
        <f t="shared" si="330"/>
        <v>1.2591446279435647E-2</v>
      </c>
      <c r="V847" s="251">
        <f t="shared" si="330"/>
        <v>2.664142474545145</v>
      </c>
      <c r="W847" s="251">
        <f t="shared" si="330"/>
        <v>23.316441441441441</v>
      </c>
      <c r="X847" s="251">
        <f t="shared" si="330"/>
        <v>-0.37583023868816245</v>
      </c>
      <c r="Y847" s="251">
        <f t="shared" si="330"/>
        <v>-2.285614624550425E-2</v>
      </c>
    </row>
    <row r="848" spans="1:28" x14ac:dyDescent="0.25">
      <c r="A848" s="222">
        <v>2008</v>
      </c>
      <c r="B848" s="222">
        <v>12</v>
      </c>
      <c r="C848" s="251">
        <f t="shared" si="328"/>
        <v>-7.7172862759514849E-2</v>
      </c>
      <c r="D848" s="251">
        <f t="shared" si="328"/>
        <v>-3.924610708258458E-2</v>
      </c>
      <c r="E848" s="251">
        <f t="shared" si="328"/>
        <v>-6.0912937602805028E-3</v>
      </c>
      <c r="F848" s="251">
        <f t="shared" si="328"/>
        <v>7.0032637396837405E-3</v>
      </c>
      <c r="G848" s="251">
        <f t="shared" si="328"/>
        <v>0.50482272236584569</v>
      </c>
      <c r="H848" s="251">
        <f t="shared" si="328"/>
        <v>-0.13962511101762254</v>
      </c>
      <c r="I848" s="251">
        <f t="shared" si="328"/>
        <v>-0.11218548544872009</v>
      </c>
      <c r="J848" s="251">
        <f t="shared" si="328"/>
        <v>-5.7064518773962902E-2</v>
      </c>
      <c r="K848" s="251">
        <f t="shared" si="328"/>
        <v>-5.8802434472368215E-2</v>
      </c>
      <c r="L848" s="251">
        <f t="shared" si="328"/>
        <v>-5.7064518773962902E-2</v>
      </c>
      <c r="M848" s="251"/>
      <c r="N848" s="251">
        <f t="shared" si="329"/>
        <v>-5.9516916314441781E-2</v>
      </c>
      <c r="P848" s="222">
        <v>2008</v>
      </c>
      <c r="Q848" s="222">
        <v>2</v>
      </c>
      <c r="R848" s="251">
        <f t="shared" si="330"/>
        <v>-3.2714033653619135E-2</v>
      </c>
      <c r="S848" s="251">
        <f t="shared" si="330"/>
        <v>3.9402767514585824E-2</v>
      </c>
      <c r="T848" s="251">
        <f t="shared" si="330"/>
        <v>2.5106948963895537E-3</v>
      </c>
      <c r="U848" s="251">
        <f t="shared" si="330"/>
        <v>-0.15185590081612665</v>
      </c>
      <c r="V848" s="251">
        <f t="shared" si="330"/>
        <v>-0.15057322054483713</v>
      </c>
      <c r="W848" s="251">
        <f t="shared" si="330"/>
        <v>-0.57469705391884385</v>
      </c>
      <c r="X848" s="251">
        <f t="shared" si="330"/>
        <v>-0.39304839591304708</v>
      </c>
      <c r="Y848" s="251">
        <f t="shared" si="330"/>
        <v>-6.5763379312361314E-3</v>
      </c>
    </row>
    <row r="849" spans="1:25" x14ac:dyDescent="0.25">
      <c r="A849" s="217">
        <v>2009</v>
      </c>
      <c r="B849" s="217">
        <v>1</v>
      </c>
      <c r="C849" s="251">
        <f t="shared" si="328"/>
        <v>-7.1409587336382252E-2</v>
      </c>
      <c r="D849" s="251">
        <f t="shared" si="328"/>
        <v>-4.4048078266730073E-2</v>
      </c>
      <c r="E849" s="251">
        <f t="shared" si="328"/>
        <v>-0.12917466520085674</v>
      </c>
      <c r="F849" s="251">
        <f t="shared" si="328"/>
        <v>-7.5364669834218523E-2</v>
      </c>
      <c r="G849" s="251">
        <f t="shared" si="328"/>
        <v>-0.52623014650859745</v>
      </c>
      <c r="H849" s="251">
        <f t="shared" si="328"/>
        <v>-8.0687524396133692E-2</v>
      </c>
      <c r="I849" s="251">
        <f t="shared" si="328"/>
        <v>-4.7302769274371603E-2</v>
      </c>
      <c r="J849" s="251">
        <f t="shared" si="328"/>
        <v>-6.1590245230612295E-2</v>
      </c>
      <c r="K849" s="251">
        <f t="shared" si="328"/>
        <v>-5.8497749197818139E-2</v>
      </c>
      <c r="L849" s="251">
        <f t="shared" si="328"/>
        <v>-6.1590245230612295E-2</v>
      </c>
      <c r="M849" s="251"/>
      <c r="N849" s="251">
        <f t="shared" si="329"/>
        <v>-1.8543214222502935E-2</v>
      </c>
      <c r="P849" s="222">
        <v>2008</v>
      </c>
      <c r="Q849" s="222">
        <v>3</v>
      </c>
      <c r="R849" s="251">
        <f t="shared" si="330"/>
        <v>-1.2570260115103871E-2</v>
      </c>
      <c r="S849" s="251">
        <f t="shared" si="330"/>
        <v>2.2643117286235359E-2</v>
      </c>
      <c r="T849" s="251">
        <f t="shared" si="330"/>
        <v>-0.11546805576283703</v>
      </c>
      <c r="U849" s="251">
        <f t="shared" si="330"/>
        <v>3.3647035837892192E-2</v>
      </c>
      <c r="V849" s="251">
        <f t="shared" si="330"/>
        <v>-0.5625338934993831</v>
      </c>
      <c r="W849" s="251">
        <f t="shared" si="330"/>
        <v>-0.13390752056969646</v>
      </c>
      <c r="X849" s="251">
        <f t="shared" si="330"/>
        <v>-0.31395472364445054</v>
      </c>
      <c r="Y849" s="251">
        <f t="shared" si="330"/>
        <v>-6.0640799485930375E-3</v>
      </c>
    </row>
    <row r="850" spans="1:25" x14ac:dyDescent="0.25">
      <c r="A850" s="217">
        <v>2009</v>
      </c>
      <c r="B850" s="217">
        <v>2</v>
      </c>
      <c r="C850" s="251">
        <f t="shared" si="328"/>
        <v>6.6283674155795946E-2</v>
      </c>
      <c r="D850" s="251">
        <f t="shared" si="328"/>
        <v>-7.0833083301396038E-2</v>
      </c>
      <c r="E850" s="251">
        <f t="shared" si="328"/>
        <v>-0.14457482056860271</v>
      </c>
      <c r="F850" s="251">
        <f t="shared" si="328"/>
        <v>0.18756551687872447</v>
      </c>
      <c r="G850" s="251">
        <f t="shared" si="328"/>
        <v>-0.33711833760411802</v>
      </c>
      <c r="H850" s="251">
        <f t="shared" si="328"/>
        <v>-8.55813467168548E-2</v>
      </c>
      <c r="I850" s="251">
        <f t="shared" si="328"/>
        <v>-7.5551810346123127E-2</v>
      </c>
      <c r="J850" s="251">
        <f t="shared" si="328"/>
        <v>-7.3760481021558633E-3</v>
      </c>
      <c r="K850" s="251">
        <f t="shared" si="328"/>
        <v>-1.1837055708527888E-3</v>
      </c>
      <c r="L850" s="251">
        <f t="shared" si="328"/>
        <v>-7.3760481021558633E-3</v>
      </c>
      <c r="M850" s="251"/>
      <c r="N850" s="251">
        <f t="shared" si="329"/>
        <v>-8.3742097603992982E-2</v>
      </c>
      <c r="P850" s="222">
        <v>2008</v>
      </c>
      <c r="Q850" s="222">
        <v>4</v>
      </c>
      <c r="R850" s="251">
        <f t="shared" si="330"/>
        <v>2.0857685592069464E-2</v>
      </c>
      <c r="S850" s="251">
        <f t="shared" si="330"/>
        <v>1.8475104076903559E-2</v>
      </c>
      <c r="T850" s="251">
        <f t="shared" si="330"/>
        <v>4.0741564488688597E-2</v>
      </c>
      <c r="U850" s="251">
        <f t="shared" si="330"/>
        <v>-0.10343206560858587</v>
      </c>
      <c r="V850" s="251">
        <f t="shared" si="330"/>
        <v>-0.24094289863702922</v>
      </c>
      <c r="W850" s="251">
        <f t="shared" si="330"/>
        <v>-8.6861279108528922E-2</v>
      </c>
      <c r="X850" s="251">
        <f t="shared" si="330"/>
        <v>-0.31901299946599426</v>
      </c>
      <c r="Y850" s="251">
        <f t="shared" si="330"/>
        <v>1.4157554556571084E-2</v>
      </c>
    </row>
    <row r="851" spans="1:25" x14ac:dyDescent="0.25">
      <c r="A851" s="217">
        <v>2009</v>
      </c>
      <c r="B851" s="217">
        <v>3</v>
      </c>
      <c r="C851" s="251">
        <f t="shared" si="328"/>
        <v>-6.7866630751130863E-2</v>
      </c>
      <c r="D851" s="251">
        <f t="shared" si="328"/>
        <v>-6.2949911415255855E-2</v>
      </c>
      <c r="E851" s="251">
        <f t="shared" si="328"/>
        <v>-0.10021064880598718</v>
      </c>
      <c r="F851" s="251">
        <f t="shared" si="328"/>
        <v>-3.115554330718795E-2</v>
      </c>
      <c r="G851" s="251">
        <f t="shared" si="328"/>
        <v>-0.38279877019846853</v>
      </c>
      <c r="H851" s="251">
        <f t="shared" si="328"/>
        <v>2.2111111111111192E-2</v>
      </c>
      <c r="I851" s="251">
        <f t="shared" si="328"/>
        <v>-5.0756985040587455E-2</v>
      </c>
      <c r="J851" s="251">
        <f t="shared" si="328"/>
        <v>-6.654245098865641E-2</v>
      </c>
      <c r="K851" s="251">
        <f t="shared" si="328"/>
        <v>-6.5462710429871951E-2</v>
      </c>
      <c r="L851" s="251">
        <f t="shared" si="328"/>
        <v>-6.654245098865641E-2</v>
      </c>
      <c r="M851" s="251"/>
      <c r="N851" s="251">
        <f t="shared" si="329"/>
        <v>-3.8022220004249374E-2</v>
      </c>
      <c r="P851" s="222">
        <v>2008</v>
      </c>
      <c r="Q851" s="222">
        <v>5</v>
      </c>
      <c r="R851" s="251">
        <f t="shared" si="330"/>
        <v>1.8811402163753321E-2</v>
      </c>
      <c r="S851" s="251">
        <f t="shared" si="330"/>
        <v>1.3797014987066092E-2</v>
      </c>
      <c r="T851" s="251">
        <f t="shared" si="330"/>
        <v>-0.11290018952885128</v>
      </c>
      <c r="U851" s="251">
        <f t="shared" si="330"/>
        <v>-4.7673419682481954E-2</v>
      </c>
      <c r="V851" s="251">
        <f t="shared" si="330"/>
        <v>-0.21775746832637199</v>
      </c>
      <c r="W851" s="251">
        <f t="shared" si="330"/>
        <v>-0.20952711195873608</v>
      </c>
      <c r="X851" s="251">
        <f t="shared" si="330"/>
        <v>-0.34631193327644316</v>
      </c>
      <c r="Y851" s="251">
        <f t="shared" si="330"/>
        <v>5.2650874539306169E-3</v>
      </c>
    </row>
    <row r="852" spans="1:25" x14ac:dyDescent="0.25">
      <c r="A852" s="217">
        <v>2009</v>
      </c>
      <c r="B852" s="217">
        <v>4</v>
      </c>
      <c r="C852" s="251">
        <f t="shared" si="328"/>
        <v>-2.2200061662024928E-2</v>
      </c>
      <c r="D852" s="251">
        <f t="shared" si="328"/>
        <v>-2.1446486501564666E-2</v>
      </c>
      <c r="E852" s="251">
        <f t="shared" si="328"/>
        <v>-0.10860774616586999</v>
      </c>
      <c r="F852" s="251">
        <f t="shared" si="328"/>
        <v>-1.4653953485602611E-2</v>
      </c>
      <c r="G852" s="251">
        <f t="shared" si="328"/>
        <v>-0.39632340769106944</v>
      </c>
      <c r="H852" s="251">
        <f t="shared" si="328"/>
        <v>-7.0821382007822731E-2</v>
      </c>
      <c r="I852" s="251">
        <f t="shared" si="328"/>
        <v>6.037660925990096E-2</v>
      </c>
      <c r="J852" s="251">
        <f t="shared" si="328"/>
        <v>-2.4459532636453618E-2</v>
      </c>
      <c r="K852" s="251">
        <f t="shared" si="328"/>
        <v>-2.1837203962581264E-2</v>
      </c>
      <c r="L852" s="251">
        <f t="shared" si="328"/>
        <v>-2.4459532636453618E-2</v>
      </c>
      <c r="M852" s="251"/>
      <c r="N852" s="251">
        <f t="shared" si="329"/>
        <v>-1.4715214286791567E-2</v>
      </c>
      <c r="P852" s="222">
        <v>2008</v>
      </c>
      <c r="Q852" s="222">
        <v>6</v>
      </c>
      <c r="R852" s="251">
        <f t="shared" si="330"/>
        <v>9.7544044781027406E-2</v>
      </c>
      <c r="S852" s="251">
        <f t="shared" si="330"/>
        <v>5.3358080268649299E-2</v>
      </c>
      <c r="T852" s="251">
        <f t="shared" si="330"/>
        <v>-3.4393861189120356E-3</v>
      </c>
      <c r="U852" s="251">
        <f t="shared" si="330"/>
        <v>-2.8338153507892927E-2</v>
      </c>
      <c r="V852" s="251">
        <f t="shared" si="330"/>
        <v>-0.24847861082996581</v>
      </c>
      <c r="W852" s="251">
        <f t="shared" si="330"/>
        <v>-0.13947542428917781</v>
      </c>
      <c r="X852" s="251">
        <f t="shared" si="330"/>
        <v>-0.28542062367467069</v>
      </c>
      <c r="Y852" s="251">
        <f t="shared" si="330"/>
        <v>6.8949611984001402E-2</v>
      </c>
    </row>
    <row r="853" spans="1:25" x14ac:dyDescent="0.25">
      <c r="A853" s="217">
        <v>2009</v>
      </c>
      <c r="B853" s="217">
        <v>5</v>
      </c>
      <c r="C853" s="251">
        <f t="shared" ref="C853:L868" si="331">(C34/C22)-1</f>
        <v>-1.1778598463022649E-2</v>
      </c>
      <c r="D853" s="251">
        <f t="shared" si="331"/>
        <v>-1.3058544090908231E-2</v>
      </c>
      <c r="E853" s="251">
        <f t="shared" si="331"/>
        <v>-3.5305926921484154E-2</v>
      </c>
      <c r="F853" s="251">
        <f t="shared" si="331"/>
        <v>8.0016556075770628E-2</v>
      </c>
      <c r="G853" s="251">
        <f t="shared" si="331"/>
        <v>-0.37719780787092261</v>
      </c>
      <c r="H853" s="251">
        <f t="shared" si="331"/>
        <v>0</v>
      </c>
      <c r="I853" s="251">
        <f t="shared" si="331"/>
        <v>8.4655519565302706E-2</v>
      </c>
      <c r="J853" s="251">
        <f t="shared" si="331"/>
        <v>-1.1979359525924216E-2</v>
      </c>
      <c r="K853" s="251">
        <f t="shared" si="331"/>
        <v>-1.2373290552350258E-2</v>
      </c>
      <c r="L853" s="251">
        <f t="shared" si="331"/>
        <v>-1.1979359525924216E-2</v>
      </c>
      <c r="M853" s="251"/>
      <c r="N853" s="251">
        <f t="shared" si="329"/>
        <v>-6.1822869034342087E-2</v>
      </c>
      <c r="P853" s="222">
        <v>2008</v>
      </c>
      <c r="Q853" s="222">
        <v>7</v>
      </c>
      <c r="R853" s="251">
        <f t="shared" si="330"/>
        <v>-5.8842619709277511E-2</v>
      </c>
      <c r="S853" s="251">
        <f t="shared" si="330"/>
        <v>-1.1282842042689367E-2</v>
      </c>
      <c r="T853" s="251">
        <f t="shared" si="330"/>
        <v>-3.1649531960907806E-2</v>
      </c>
      <c r="U853" s="251">
        <f t="shared" si="330"/>
        <v>-5.1965569220965957E-2</v>
      </c>
      <c r="V853" s="251">
        <f t="shared" si="330"/>
        <v>-0.50877127472412487</v>
      </c>
      <c r="W853" s="251">
        <f t="shared" si="330"/>
        <v>-7.9969048882970517E-2</v>
      </c>
      <c r="X853" s="251">
        <f t="shared" si="330"/>
        <v>-0.27664761347895428</v>
      </c>
      <c r="Y853" s="251">
        <f t="shared" si="330"/>
        <v>-4.1807788536238344E-2</v>
      </c>
    </row>
    <row r="854" spans="1:25" x14ac:dyDescent="0.25">
      <c r="A854" s="217">
        <v>2009</v>
      </c>
      <c r="B854" s="217">
        <v>6</v>
      </c>
      <c r="C854" s="251">
        <f t="shared" si="331"/>
        <v>-8.0532180356120087E-2</v>
      </c>
      <c r="D854" s="251">
        <f t="shared" si="331"/>
        <v>-4.5543787013923143E-2</v>
      </c>
      <c r="E854" s="251">
        <f t="shared" si="331"/>
        <v>-0.12311864290374874</v>
      </c>
      <c r="F854" s="251">
        <f t="shared" si="331"/>
        <v>-7.2477300100299846E-3</v>
      </c>
      <c r="G854" s="251">
        <f t="shared" si="331"/>
        <v>0.45673518984129968</v>
      </c>
      <c r="H854" s="251">
        <f t="shared" si="331"/>
        <v>-3.2580298140464148E-2</v>
      </c>
      <c r="I854" s="251">
        <f t="shared" si="331"/>
        <v>9.789787980646536E-2</v>
      </c>
      <c r="J854" s="251">
        <f t="shared" si="331"/>
        <v>-6.5154508479616458E-2</v>
      </c>
      <c r="K854" s="251">
        <f t="shared" si="331"/>
        <v>-6.5226001264539701E-2</v>
      </c>
      <c r="L854" s="251">
        <f t="shared" si="331"/>
        <v>-6.5154508479616458E-2</v>
      </c>
      <c r="M854" s="251"/>
      <c r="N854" s="251">
        <f t="shared" si="329"/>
        <v>-1.3445068685553729E-2</v>
      </c>
      <c r="P854" s="222">
        <v>2008</v>
      </c>
      <c r="Q854" s="222">
        <v>8</v>
      </c>
      <c r="R854" s="251">
        <f t="shared" si="330"/>
        <v>-7.133802477556006E-2</v>
      </c>
      <c r="S854" s="251">
        <f t="shared" si="330"/>
        <v>-2.9421840644318742E-2</v>
      </c>
      <c r="T854" s="251">
        <f t="shared" si="330"/>
        <v>-5.5012975758083282E-2</v>
      </c>
      <c r="U854" s="251">
        <f t="shared" si="330"/>
        <v>1.3412193014421314E-2</v>
      </c>
      <c r="V854" s="251">
        <f t="shared" si="330"/>
        <v>-0.52385864423358264</v>
      </c>
      <c r="W854" s="251">
        <f t="shared" si="330"/>
        <v>-0.11344132898903225</v>
      </c>
      <c r="X854" s="251">
        <f t="shared" si="330"/>
        <v>-0.34195251763560253</v>
      </c>
      <c r="Y854" s="251">
        <f t="shared" si="330"/>
        <v>-5.7967140447192089E-2</v>
      </c>
    </row>
    <row r="855" spans="1:25" x14ac:dyDescent="0.25">
      <c r="A855" s="217">
        <v>2009</v>
      </c>
      <c r="B855" s="217">
        <v>7</v>
      </c>
      <c r="C855" s="251">
        <f t="shared" si="331"/>
        <v>5.1696472991906717E-2</v>
      </c>
      <c r="D855" s="251">
        <f t="shared" si="331"/>
        <v>3.2954253927006683E-3</v>
      </c>
      <c r="E855" s="251">
        <f t="shared" si="331"/>
        <v>-0.16315293872148584</v>
      </c>
      <c r="F855" s="251">
        <f t="shared" si="331"/>
        <v>4.0743093589158619E-2</v>
      </c>
      <c r="G855" s="251">
        <f t="shared" si="331"/>
        <v>1.0086289493314449</v>
      </c>
      <c r="H855" s="251">
        <f t="shared" si="331"/>
        <v>4.8897364432056722E-3</v>
      </c>
      <c r="I855" s="251">
        <f t="shared" si="331"/>
        <v>0.15724126935002936</v>
      </c>
      <c r="J855" s="251">
        <f t="shared" si="331"/>
        <v>2.600119148693536E-2</v>
      </c>
      <c r="K855" s="251">
        <f t="shared" si="331"/>
        <v>3.0580601273751729E-2</v>
      </c>
      <c r="L855" s="251">
        <f t="shared" si="331"/>
        <v>2.6001212729672707E-2</v>
      </c>
      <c r="M855" s="251"/>
      <c r="N855" s="251">
        <f t="shared" si="329"/>
        <v>2.444253911227845E-2</v>
      </c>
      <c r="P855" s="222">
        <v>2008</v>
      </c>
      <c r="Q855" s="222">
        <v>9</v>
      </c>
      <c r="R855" s="251">
        <f t="shared" si="330"/>
        <v>-6.1890517341661733E-2</v>
      </c>
      <c r="S855" s="251">
        <f t="shared" si="330"/>
        <v>-1.3363521577142823E-2</v>
      </c>
      <c r="T855" s="251">
        <f t="shared" si="330"/>
        <v>-6.6764262249757955E-2</v>
      </c>
      <c r="U855" s="251">
        <f t="shared" si="330"/>
        <v>-8.1588164217727521E-2</v>
      </c>
      <c r="V855" s="251">
        <f t="shared" si="330"/>
        <v>-0.50890851891085298</v>
      </c>
      <c r="W855" s="251">
        <f t="shared" si="330"/>
        <v>-9.9393716700349022E-2</v>
      </c>
      <c r="X855" s="251">
        <f t="shared" si="330"/>
        <v>-0.36117642866561361</v>
      </c>
      <c r="Y855" s="251">
        <f t="shared" si="330"/>
        <v>-4.7218015746311459E-2</v>
      </c>
    </row>
    <row r="856" spans="1:25" x14ac:dyDescent="0.25">
      <c r="A856" s="217">
        <v>2009</v>
      </c>
      <c r="B856" s="217">
        <v>8</v>
      </c>
      <c r="C856" s="251">
        <f t="shared" si="331"/>
        <v>3.6465470674765132E-2</v>
      </c>
      <c r="D856" s="251">
        <f t="shared" si="331"/>
        <v>5.2027110346868355E-3</v>
      </c>
      <c r="E856" s="251">
        <f t="shared" si="331"/>
        <v>-3.9997326244636477E-2</v>
      </c>
      <c r="F856" s="251">
        <f t="shared" si="331"/>
        <v>-1.9520427996258083E-2</v>
      </c>
      <c r="G856" s="251">
        <f t="shared" si="331"/>
        <v>0.31627965390877644</v>
      </c>
      <c r="H856" s="251">
        <f t="shared" si="331"/>
        <v>1.0663077799057952E-2</v>
      </c>
      <c r="I856" s="251">
        <f t="shared" si="331"/>
        <v>0.31081664110101603</v>
      </c>
      <c r="J856" s="251">
        <f t="shared" si="331"/>
        <v>2.4003552309387111E-2</v>
      </c>
      <c r="K856" s="251">
        <f t="shared" si="331"/>
        <v>2.3032836609338858E-2</v>
      </c>
      <c r="L856" s="251">
        <f t="shared" si="331"/>
        <v>2.400353899915042E-2</v>
      </c>
      <c r="M856" s="251"/>
      <c r="N856" s="251">
        <f t="shared" si="329"/>
        <v>3.2308508009904369E-2</v>
      </c>
      <c r="P856" s="222">
        <v>2008</v>
      </c>
      <c r="Q856" s="222">
        <v>10</v>
      </c>
      <c r="R856" s="251">
        <f t="shared" si="330"/>
        <v>-5.5801817879010396E-2</v>
      </c>
      <c r="S856" s="251">
        <f t="shared" si="330"/>
        <v>-4.0738009582566237E-2</v>
      </c>
      <c r="T856" s="251">
        <f t="shared" si="330"/>
        <v>-0.11032490977627563</v>
      </c>
      <c r="U856" s="251">
        <f t="shared" si="330"/>
        <v>4.8369123571165185E-2</v>
      </c>
      <c r="V856" s="251">
        <f t="shared" si="330"/>
        <v>-0.48992085922145479</v>
      </c>
      <c r="W856" s="251">
        <f t="shared" si="330"/>
        <v>-7.8394344373426295E-2</v>
      </c>
      <c r="X856" s="251">
        <f t="shared" si="330"/>
        <v>156.78335978126444</v>
      </c>
      <c r="Y856" s="251">
        <f t="shared" si="330"/>
        <v>-4.2226169428512317E-2</v>
      </c>
    </row>
    <row r="857" spans="1:25" x14ac:dyDescent="0.25">
      <c r="A857" s="217">
        <v>2009</v>
      </c>
      <c r="B857" s="217">
        <v>9</v>
      </c>
      <c r="C857" s="251">
        <f t="shared" si="331"/>
        <v>-2.5143330286331422E-2</v>
      </c>
      <c r="D857" s="251">
        <f t="shared" si="331"/>
        <v>-1.7254943118072408E-2</v>
      </c>
      <c r="E857" s="251">
        <f t="shared" si="331"/>
        <v>-9.3246009429187593E-2</v>
      </c>
      <c r="F857" s="251">
        <f t="shared" si="331"/>
        <v>1.6750548845934077E-2</v>
      </c>
      <c r="G857" s="251">
        <f t="shared" si="331"/>
        <v>-8.7111027339137337E-2</v>
      </c>
      <c r="H857" s="251">
        <f t="shared" si="331"/>
        <v>1.0199918400652708E-2</v>
      </c>
      <c r="I857" s="251">
        <f t="shared" si="331"/>
        <v>0.31749739100571372</v>
      </c>
      <c r="J857" s="251">
        <f t="shared" si="331"/>
        <v>-2.0498813708948349E-2</v>
      </c>
      <c r="K857" s="251">
        <f t="shared" si="331"/>
        <v>-2.174574769609805E-2</v>
      </c>
      <c r="L857" s="251">
        <f t="shared" si="331"/>
        <v>-2.0498787648585703E-2</v>
      </c>
      <c r="M857" s="251"/>
      <c r="N857" s="251">
        <f t="shared" si="329"/>
        <v>-2.7969894653089522E-2</v>
      </c>
      <c r="P857" s="222">
        <v>2008</v>
      </c>
      <c r="Q857" s="222">
        <v>11</v>
      </c>
      <c r="R857" s="251">
        <f t="shared" si="330"/>
        <v>-0.14276211730688226</v>
      </c>
      <c r="S857" s="251">
        <f t="shared" si="330"/>
        <v>-6.3688284089102876E-2</v>
      </c>
      <c r="T857" s="251">
        <f t="shared" si="330"/>
        <v>-9.0122721431299402E-2</v>
      </c>
      <c r="U857" s="251">
        <f t="shared" si="330"/>
        <v>-2.7061116977079469E-2</v>
      </c>
      <c r="V857" s="251">
        <f t="shared" si="330"/>
        <v>-0.4790438218976748</v>
      </c>
      <c r="W857" s="251">
        <f t="shared" si="330"/>
        <v>-3.9848197343453573E-2</v>
      </c>
      <c r="X857" s="251">
        <f t="shared" si="330"/>
        <v>-0.71646546164645064</v>
      </c>
      <c r="Y857" s="251">
        <f t="shared" si="330"/>
        <v>-0.12387828375321108</v>
      </c>
    </row>
    <row r="858" spans="1:25" x14ac:dyDescent="0.25">
      <c r="A858" s="217">
        <v>2009</v>
      </c>
      <c r="B858" s="217">
        <v>10</v>
      </c>
      <c r="C858" s="251">
        <f t="shared" si="331"/>
        <v>6.9800588022904675E-2</v>
      </c>
      <c r="D858" s="251">
        <f t="shared" si="331"/>
        <v>2.7784035554390574E-2</v>
      </c>
      <c r="E858" s="251">
        <f t="shared" si="331"/>
        <v>-9.721052419042675E-2</v>
      </c>
      <c r="F858" s="251">
        <f t="shared" si="331"/>
        <v>-7.9872435179816792E-2</v>
      </c>
      <c r="G858" s="251">
        <f t="shared" si="331"/>
        <v>-2.3878353095046045E-2</v>
      </c>
      <c r="H858" s="251">
        <f t="shared" si="331"/>
        <v>6.9773551200546402E-2</v>
      </c>
      <c r="I858" s="251">
        <f t="shared" si="331"/>
        <v>0.39555941751990398</v>
      </c>
      <c r="J858" s="251">
        <f t="shared" si="331"/>
        <v>4.8886323390219255E-2</v>
      </c>
      <c r="K858" s="251">
        <f t="shared" si="331"/>
        <v>5.0907217951619677E-2</v>
      </c>
      <c r="L858" s="251">
        <f t="shared" si="331"/>
        <v>4.8886335310805995E-2</v>
      </c>
      <c r="M858" s="251"/>
      <c r="N858" s="251">
        <f t="shared" si="329"/>
        <v>0.10366605793969175</v>
      </c>
      <c r="P858" s="222">
        <v>2008</v>
      </c>
      <c r="Q858" s="222">
        <v>12</v>
      </c>
      <c r="R858" s="251">
        <f t="shared" si="330"/>
        <v>-7.7172862759514849E-2</v>
      </c>
      <c r="S858" s="251">
        <f t="shared" si="330"/>
        <v>-3.924610708258458E-2</v>
      </c>
      <c r="T858" s="251">
        <f t="shared" si="330"/>
        <v>-6.0912937602805028E-3</v>
      </c>
      <c r="U858" s="251">
        <f t="shared" si="330"/>
        <v>7.0032637396837405E-3</v>
      </c>
      <c r="V858" s="251">
        <f t="shared" si="330"/>
        <v>0.50482272236584569</v>
      </c>
      <c r="W858" s="251">
        <f t="shared" si="330"/>
        <v>-0.13962511101762254</v>
      </c>
      <c r="X858" s="251">
        <f t="shared" si="330"/>
        <v>-0.11218548544872009</v>
      </c>
      <c r="Y858" s="251">
        <f t="shared" si="330"/>
        <v>-5.7064518773962902E-2</v>
      </c>
    </row>
    <row r="859" spans="1:25" x14ac:dyDescent="0.25">
      <c r="A859" s="217">
        <v>2009</v>
      </c>
      <c r="B859" s="217">
        <v>11</v>
      </c>
      <c r="C859" s="251">
        <f t="shared" si="331"/>
        <v>0.18621964422316539</v>
      </c>
      <c r="D859" s="251">
        <f t="shared" si="331"/>
        <v>5.4814306157012993E-2</v>
      </c>
      <c r="E859" s="251">
        <f t="shared" si="331"/>
        <v>-9.1636746697168814E-2</v>
      </c>
      <c r="F859" s="251">
        <f t="shared" si="331"/>
        <v>-6.7445759398021665E-2</v>
      </c>
      <c r="G859" s="251">
        <f t="shared" si="331"/>
        <v>9.0221593819511448E-2</v>
      </c>
      <c r="H859" s="251">
        <f t="shared" si="331"/>
        <v>-2.0386935718743504E-2</v>
      </c>
      <c r="I859" s="251">
        <f t="shared" si="331"/>
        <v>0.3289249024863341</v>
      </c>
      <c r="J859" s="251">
        <f t="shared" si="331"/>
        <v>0.11476850699142593</v>
      </c>
      <c r="K859" s="251">
        <f t="shared" si="331"/>
        <v>0.12135510073160849</v>
      </c>
      <c r="L859" s="251">
        <f t="shared" si="331"/>
        <v>0.11476850699142593</v>
      </c>
      <c r="M859" s="251"/>
      <c r="N859" s="251">
        <f t="shared" si="329"/>
        <v>6.1043306715982348E-2</v>
      </c>
      <c r="P859" s="222">
        <f t="shared" ref="P859:Q906" si="332">+A849</f>
        <v>2009</v>
      </c>
      <c r="Q859" s="222">
        <f t="shared" si="332"/>
        <v>1</v>
      </c>
      <c r="R859" s="251">
        <f t="shared" si="330"/>
        <v>-7.1409587336382252E-2</v>
      </c>
      <c r="S859" s="251">
        <f t="shared" si="330"/>
        <v>-4.4048078266730073E-2</v>
      </c>
      <c r="T859" s="251">
        <f t="shared" si="330"/>
        <v>-0.12917466520085674</v>
      </c>
      <c r="U859" s="251">
        <f t="shared" si="330"/>
        <v>-7.5364669834218523E-2</v>
      </c>
      <c r="V859" s="251">
        <f t="shared" si="330"/>
        <v>-0.52623014650859745</v>
      </c>
      <c r="W859" s="251">
        <f t="shared" si="330"/>
        <v>-8.0687524396133692E-2</v>
      </c>
      <c r="X859" s="251">
        <f t="shared" si="330"/>
        <v>-4.7302769274371603E-2</v>
      </c>
      <c r="Y859" s="251">
        <f t="shared" si="330"/>
        <v>-6.1590245230612295E-2</v>
      </c>
    </row>
    <row r="860" spans="1:25" x14ac:dyDescent="0.25">
      <c r="A860" s="217">
        <v>2009</v>
      </c>
      <c r="B860" s="217">
        <v>12</v>
      </c>
      <c r="C860" s="251">
        <f t="shared" si="331"/>
        <v>6.5327164529262571E-2</v>
      </c>
      <c r="D860" s="251">
        <f t="shared" si="331"/>
        <v>3.8279566266461007E-2</v>
      </c>
      <c r="E860" s="251">
        <f t="shared" si="331"/>
        <v>-2.1803549219079343E-4</v>
      </c>
      <c r="F860" s="251">
        <f t="shared" si="331"/>
        <v>-2.7518111951702284E-2</v>
      </c>
      <c r="G860" s="251">
        <f t="shared" si="331"/>
        <v>7.0947084668685045E-2</v>
      </c>
      <c r="H860" s="251">
        <f t="shared" si="331"/>
        <v>1.0920352059111016E-2</v>
      </c>
      <c r="I860" s="251">
        <f t="shared" si="331"/>
        <v>0.28415067426739005</v>
      </c>
      <c r="J860" s="251">
        <f t="shared" si="331"/>
        <v>5.147364274055044E-2</v>
      </c>
      <c r="K860" s="251">
        <f t="shared" si="331"/>
        <v>5.1954016480679321E-2</v>
      </c>
      <c r="L860" s="251">
        <f t="shared" si="331"/>
        <v>5.147364274055044E-2</v>
      </c>
      <c r="M860" s="251"/>
      <c r="N860" s="251">
        <f t="shared" si="329"/>
        <v>5.2442334185402339E-2</v>
      </c>
      <c r="P860" s="222">
        <f t="shared" si="332"/>
        <v>2009</v>
      </c>
      <c r="Q860" s="222">
        <f t="shared" si="332"/>
        <v>2</v>
      </c>
      <c r="R860" s="251">
        <f t="shared" si="330"/>
        <v>6.6283674155795946E-2</v>
      </c>
      <c r="S860" s="251">
        <f t="shared" si="330"/>
        <v>-7.0833083301396038E-2</v>
      </c>
      <c r="T860" s="251">
        <f t="shared" si="330"/>
        <v>-0.14457482056860271</v>
      </c>
      <c r="U860" s="251">
        <f t="shared" si="330"/>
        <v>0.18756551687872447</v>
      </c>
      <c r="V860" s="251">
        <f t="shared" si="330"/>
        <v>-0.33711833760411802</v>
      </c>
      <c r="W860" s="251">
        <f t="shared" si="330"/>
        <v>-8.55813467168548E-2</v>
      </c>
      <c r="X860" s="251">
        <f t="shared" si="330"/>
        <v>-7.5551810346123127E-2</v>
      </c>
      <c r="Y860" s="251">
        <f t="shared" si="330"/>
        <v>-7.3760481021558633E-3</v>
      </c>
    </row>
    <row r="861" spans="1:25" x14ac:dyDescent="0.25">
      <c r="A861" s="217">
        <v>2010</v>
      </c>
      <c r="B861" s="217">
        <v>1</v>
      </c>
      <c r="C861" s="251">
        <f t="shared" si="331"/>
        <v>0.32676031211764522</v>
      </c>
      <c r="D861" s="251">
        <f t="shared" si="331"/>
        <v>-7.9416841050455877E-3</v>
      </c>
      <c r="E861" s="251">
        <f t="shared" si="331"/>
        <v>-7.6663196912991283E-2</v>
      </c>
      <c r="F861" s="251">
        <f t="shared" si="331"/>
        <v>7.4996581217776637E-2</v>
      </c>
      <c r="G861" s="251">
        <f t="shared" si="331"/>
        <v>-0.22928293404161915</v>
      </c>
      <c r="H861" s="251">
        <f t="shared" si="331"/>
        <v>-1.5199165197366082E-2</v>
      </c>
      <c r="I861" s="251">
        <f t="shared" si="331"/>
        <v>8.8973702766704132E-2</v>
      </c>
      <c r="J861" s="251">
        <f t="shared" si="331"/>
        <v>0.15619187974299464</v>
      </c>
      <c r="K861" s="251">
        <f t="shared" si="331"/>
        <v>0.16639109195004931</v>
      </c>
      <c r="L861" s="251">
        <f t="shared" si="331"/>
        <v>0.15619187974299464</v>
      </c>
      <c r="M861" s="251"/>
      <c r="N861" s="251">
        <f t="shared" si="329"/>
        <v>0.17274609424076437</v>
      </c>
      <c r="P861" s="222">
        <f t="shared" si="332"/>
        <v>2009</v>
      </c>
      <c r="Q861" s="222">
        <f t="shared" si="332"/>
        <v>3</v>
      </c>
      <c r="R861" s="251">
        <f t="shared" si="330"/>
        <v>-6.7866630751130863E-2</v>
      </c>
      <c r="S861" s="251">
        <f t="shared" si="330"/>
        <v>-6.2949911415255855E-2</v>
      </c>
      <c r="T861" s="251">
        <f t="shared" si="330"/>
        <v>-0.10021064880598718</v>
      </c>
      <c r="U861" s="251">
        <f t="shared" si="330"/>
        <v>-3.115554330718795E-2</v>
      </c>
      <c r="V861" s="251">
        <f t="shared" si="330"/>
        <v>-0.38279877019846853</v>
      </c>
      <c r="W861" s="251">
        <f t="shared" si="330"/>
        <v>2.2111111111111192E-2</v>
      </c>
      <c r="X861" s="251">
        <f t="shared" si="330"/>
        <v>-5.0756985040587455E-2</v>
      </c>
      <c r="Y861" s="251">
        <f t="shared" si="330"/>
        <v>-6.654245098865641E-2</v>
      </c>
    </row>
    <row r="862" spans="1:25" x14ac:dyDescent="0.25">
      <c r="A862" s="217">
        <v>2010</v>
      </c>
      <c r="B862" s="217">
        <v>2</v>
      </c>
      <c r="C862" s="251">
        <f t="shared" si="331"/>
        <v>3.7540650381646889E-2</v>
      </c>
      <c r="D862" s="251">
        <f t="shared" si="331"/>
        <v>-1.3087600360255691E-2</v>
      </c>
      <c r="E862" s="251">
        <f t="shared" si="331"/>
        <v>-4.703121874937366E-2</v>
      </c>
      <c r="F862" s="251">
        <f t="shared" si="331"/>
        <v>-5.6530089291821461E-2</v>
      </c>
      <c r="G862" s="251">
        <f t="shared" si="331"/>
        <v>-0.10357521618098575</v>
      </c>
      <c r="H862" s="251">
        <f t="shared" si="331"/>
        <v>8.6444457149390974E-2</v>
      </c>
      <c r="I862" s="251">
        <f t="shared" si="331"/>
        <v>1.7929143663789104</v>
      </c>
      <c r="J862" s="251">
        <f t="shared" si="331"/>
        <v>2.737660897494254E-2</v>
      </c>
      <c r="K862" s="251">
        <f t="shared" si="331"/>
        <v>1.4366471719536866E-2</v>
      </c>
      <c r="L862" s="251">
        <f t="shared" si="331"/>
        <v>2.737660897494254E-2</v>
      </c>
      <c r="M862" s="251"/>
      <c r="N862" s="251">
        <f t="shared" si="329"/>
        <v>5.7811979358353138E-2</v>
      </c>
      <c r="P862" s="222">
        <f t="shared" si="332"/>
        <v>2009</v>
      </c>
      <c r="Q862" s="222">
        <f t="shared" si="332"/>
        <v>4</v>
      </c>
      <c r="R862" s="251">
        <f t="shared" si="330"/>
        <v>-2.2200061662024928E-2</v>
      </c>
      <c r="S862" s="251">
        <f t="shared" si="330"/>
        <v>-2.1446486501564666E-2</v>
      </c>
      <c r="T862" s="251">
        <f t="shared" si="330"/>
        <v>-0.10860774616586999</v>
      </c>
      <c r="U862" s="251">
        <f t="shared" si="330"/>
        <v>-1.4653953485602611E-2</v>
      </c>
      <c r="V862" s="251">
        <f t="shared" si="330"/>
        <v>-0.39632340769106944</v>
      </c>
      <c r="W862" s="251">
        <f t="shared" si="330"/>
        <v>-7.0821382007822731E-2</v>
      </c>
      <c r="X862" s="251">
        <f t="shared" si="330"/>
        <v>6.037660925990096E-2</v>
      </c>
      <c r="Y862" s="251">
        <f t="shared" si="330"/>
        <v>-2.4459532636453618E-2</v>
      </c>
    </row>
    <row r="863" spans="1:25" x14ac:dyDescent="0.25">
      <c r="A863" s="217">
        <v>2010</v>
      </c>
      <c r="B863" s="217">
        <v>3</v>
      </c>
      <c r="C863" s="251">
        <f t="shared" si="331"/>
        <v>0.14796945970288622</v>
      </c>
      <c r="D863" s="251">
        <f t="shared" si="331"/>
        <v>-4.7526906856951823E-2</v>
      </c>
      <c r="E863" s="251">
        <f t="shared" si="331"/>
        <v>-7.5433685497740322E-2</v>
      </c>
      <c r="F863" s="251">
        <f t="shared" si="331"/>
        <v>-8.3721419464199975E-4</v>
      </c>
      <c r="G863" s="251">
        <f t="shared" si="331"/>
        <v>-2.9016871142186873E-2</v>
      </c>
      <c r="H863" s="251">
        <f t="shared" si="331"/>
        <v>-7.8378084574410201E-2</v>
      </c>
      <c r="I863" s="251">
        <f t="shared" si="331"/>
        <v>1.0638762667978741</v>
      </c>
      <c r="J863" s="251">
        <f t="shared" si="331"/>
        <v>5.7460551872111854E-2</v>
      </c>
      <c r="K863" s="251">
        <f t="shared" si="331"/>
        <v>5.212886235206482E-2</v>
      </c>
      <c r="L863" s="251">
        <f t="shared" si="331"/>
        <v>5.7460551872111854E-2</v>
      </c>
      <c r="M863" s="251"/>
      <c r="N863" s="251">
        <f t="shared" si="329"/>
        <v>-1.6181023905682212E-2</v>
      </c>
      <c r="P863" s="222">
        <f t="shared" si="332"/>
        <v>2009</v>
      </c>
      <c r="Q863" s="222">
        <f t="shared" si="332"/>
        <v>5</v>
      </c>
      <c r="R863" s="251">
        <f t="shared" ref="R863:Y878" si="333">(R34/R22)-1</f>
        <v>-1.1778598463022649E-2</v>
      </c>
      <c r="S863" s="251">
        <f t="shared" si="333"/>
        <v>-1.3058544090908231E-2</v>
      </c>
      <c r="T863" s="251">
        <f t="shared" si="333"/>
        <v>-3.5305926921484154E-2</v>
      </c>
      <c r="U863" s="251">
        <f t="shared" si="333"/>
        <v>8.0016556075770628E-2</v>
      </c>
      <c r="V863" s="251">
        <f t="shared" si="333"/>
        <v>-0.37719780787092261</v>
      </c>
      <c r="W863" s="251">
        <f t="shared" si="333"/>
        <v>0</v>
      </c>
      <c r="X863" s="251">
        <f t="shared" si="333"/>
        <v>8.4655519565302706E-2</v>
      </c>
      <c r="Y863" s="251">
        <f t="shared" si="333"/>
        <v>-1.1979359525924216E-2</v>
      </c>
    </row>
    <row r="864" spans="1:25" x14ac:dyDescent="0.25">
      <c r="A864" s="217">
        <v>2010</v>
      </c>
      <c r="B864" s="217">
        <v>4</v>
      </c>
      <c r="C864" s="251">
        <f t="shared" si="331"/>
        <v>-9.7376994391535354E-2</v>
      </c>
      <c r="D864" s="251">
        <f t="shared" si="331"/>
        <v>-5.5113295165222898E-2</v>
      </c>
      <c r="E864" s="251">
        <f t="shared" si="331"/>
        <v>-1.3795136789780504E-2</v>
      </c>
      <c r="F864" s="251">
        <f t="shared" si="331"/>
        <v>0.1131660620106083</v>
      </c>
      <c r="G864" s="251">
        <f t="shared" si="331"/>
        <v>-1.0348841835255751E-2</v>
      </c>
      <c r="H864" s="251">
        <f t="shared" si="331"/>
        <v>-2.3180108884772954E-2</v>
      </c>
      <c r="I864" s="251">
        <f t="shared" si="331"/>
        <v>0.75050541568370388</v>
      </c>
      <c r="J864" s="251">
        <f t="shared" si="331"/>
        <v>-6.4134007415670435E-2</v>
      </c>
      <c r="K864" s="251">
        <f t="shared" si="331"/>
        <v>-7.7018262876124233E-2</v>
      </c>
      <c r="L864" s="251">
        <f t="shared" si="331"/>
        <v>-6.4134007415670435E-2</v>
      </c>
      <c r="M864" s="251"/>
      <c r="N864" s="251">
        <f t="shared" si="329"/>
        <v>-5.3604877816168184E-2</v>
      </c>
      <c r="P864" s="222">
        <f t="shared" si="332"/>
        <v>2009</v>
      </c>
      <c r="Q864" s="222">
        <f t="shared" si="332"/>
        <v>6</v>
      </c>
      <c r="R864" s="251">
        <f t="shared" si="333"/>
        <v>-8.0532180356120087E-2</v>
      </c>
      <c r="S864" s="251">
        <f t="shared" si="333"/>
        <v>-4.5543787013923143E-2</v>
      </c>
      <c r="T864" s="251">
        <f t="shared" si="333"/>
        <v>-0.12311864290374874</v>
      </c>
      <c r="U864" s="251">
        <f t="shared" si="333"/>
        <v>-7.2477300100299846E-3</v>
      </c>
      <c r="V864" s="251">
        <f t="shared" si="333"/>
        <v>0.45673518984129968</v>
      </c>
      <c r="W864" s="251">
        <f t="shared" si="333"/>
        <v>-3.2580298140464148E-2</v>
      </c>
      <c r="X864" s="251">
        <f t="shared" si="333"/>
        <v>9.789787980646536E-2</v>
      </c>
      <c r="Y864" s="251">
        <f t="shared" si="333"/>
        <v>-6.5154508479616458E-2</v>
      </c>
    </row>
    <row r="865" spans="1:25" x14ac:dyDescent="0.25">
      <c r="A865" s="217">
        <v>2010</v>
      </c>
      <c r="B865" s="217">
        <v>5</v>
      </c>
      <c r="C865" s="251">
        <f t="shared" si="331"/>
        <v>1.5787848796324555E-2</v>
      </c>
      <c r="D865" s="251">
        <f t="shared" si="331"/>
        <v>4.9315248286860847E-3</v>
      </c>
      <c r="E865" s="251">
        <f t="shared" si="331"/>
        <v>-6.0909105474764247E-2</v>
      </c>
      <c r="F865" s="251">
        <f t="shared" si="331"/>
        <v>-3.7538966292565368E-2</v>
      </c>
      <c r="G865" s="251">
        <f t="shared" si="331"/>
        <v>2.0737767540088603E-2</v>
      </c>
      <c r="H865" s="251">
        <f t="shared" si="331"/>
        <v>1.4914733782968703E-2</v>
      </c>
      <c r="I865" s="251">
        <f t="shared" si="331"/>
        <v>0.73376434930583878</v>
      </c>
      <c r="J865" s="251">
        <f t="shared" si="331"/>
        <v>1.5921207513980518E-2</v>
      </c>
      <c r="K865" s="251">
        <f t="shared" si="331"/>
        <v>1.0747251522350565E-2</v>
      </c>
      <c r="L865" s="251">
        <f t="shared" si="331"/>
        <v>1.592120751398074E-2</v>
      </c>
      <c r="M865" s="251"/>
      <c r="N865" s="251">
        <f t="shared" si="329"/>
        <v>7.6513307763102612E-2</v>
      </c>
      <c r="P865" s="222">
        <f t="shared" si="332"/>
        <v>2009</v>
      </c>
      <c r="Q865" s="222">
        <f t="shared" si="332"/>
        <v>7</v>
      </c>
      <c r="R865" s="251">
        <f t="shared" si="333"/>
        <v>5.1696472991906717E-2</v>
      </c>
      <c r="S865" s="251">
        <f t="shared" si="333"/>
        <v>3.2954253927006683E-3</v>
      </c>
      <c r="T865" s="251">
        <f t="shared" si="333"/>
        <v>-0.16315293872148584</v>
      </c>
      <c r="U865" s="251">
        <f t="shared" si="333"/>
        <v>4.0743093589158619E-2</v>
      </c>
      <c r="V865" s="251">
        <f t="shared" si="333"/>
        <v>1.0086289493314449</v>
      </c>
      <c r="W865" s="251">
        <f t="shared" si="333"/>
        <v>4.8897364432056722E-3</v>
      </c>
      <c r="X865" s="251">
        <f t="shared" si="333"/>
        <v>0.15724126935002936</v>
      </c>
      <c r="Y865" s="251">
        <f t="shared" si="333"/>
        <v>2.600119148693536E-2</v>
      </c>
    </row>
    <row r="866" spans="1:25" x14ac:dyDescent="0.25">
      <c r="A866" s="217">
        <v>2010</v>
      </c>
      <c r="B866" s="217">
        <v>6</v>
      </c>
      <c r="C866" s="251">
        <f t="shared" si="331"/>
        <v>0.13298735485868618</v>
      </c>
      <c r="D866" s="251">
        <f t="shared" si="331"/>
        <v>5.8516057397686838E-2</v>
      </c>
      <c r="E866" s="251">
        <f t="shared" si="331"/>
        <v>-2.3273179570615365E-2</v>
      </c>
      <c r="F866" s="251">
        <f t="shared" si="331"/>
        <v>1.7933910999217817E-2</v>
      </c>
      <c r="G866" s="251">
        <f t="shared" si="331"/>
        <v>-0.49405723743547081</v>
      </c>
      <c r="H866" s="251">
        <f t="shared" si="331"/>
        <v>9.67434471803017E-2</v>
      </c>
      <c r="I866" s="251">
        <f t="shared" si="331"/>
        <v>0.91254670814217786</v>
      </c>
      <c r="J866" s="251">
        <f t="shared" si="331"/>
        <v>0.1044377181663958</v>
      </c>
      <c r="K866" s="251">
        <f t="shared" si="331"/>
        <v>9.9722847487328181E-2</v>
      </c>
      <c r="L866" s="251">
        <f t="shared" si="331"/>
        <v>0.10443771816639535</v>
      </c>
      <c r="M866" s="251"/>
      <c r="N866" s="251">
        <f t="shared" si="329"/>
        <v>0.10051035599913538</v>
      </c>
      <c r="P866" s="222">
        <f t="shared" si="332"/>
        <v>2009</v>
      </c>
      <c r="Q866" s="222">
        <f t="shared" si="332"/>
        <v>8</v>
      </c>
      <c r="R866" s="251">
        <f t="shared" si="333"/>
        <v>3.6465470674765132E-2</v>
      </c>
      <c r="S866" s="251">
        <f t="shared" si="333"/>
        <v>5.2027110346868355E-3</v>
      </c>
      <c r="T866" s="251">
        <f t="shared" si="333"/>
        <v>-3.9997326244636477E-2</v>
      </c>
      <c r="U866" s="251">
        <f t="shared" si="333"/>
        <v>-1.9520427996258083E-2</v>
      </c>
      <c r="V866" s="251">
        <f t="shared" si="333"/>
        <v>0.31627965390877644</v>
      </c>
      <c r="W866" s="251">
        <f t="shared" si="333"/>
        <v>1.0663077799057952E-2</v>
      </c>
      <c r="X866" s="251">
        <f t="shared" si="333"/>
        <v>0.31081664110101603</v>
      </c>
      <c r="Y866" s="251">
        <f t="shared" si="333"/>
        <v>2.4003552309387111E-2</v>
      </c>
    </row>
    <row r="867" spans="1:25" x14ac:dyDescent="0.25">
      <c r="A867" s="217">
        <v>2010</v>
      </c>
      <c r="B867" s="217">
        <v>7</v>
      </c>
      <c r="C867" s="251">
        <f t="shared" si="331"/>
        <v>6.2100206768090693E-2</v>
      </c>
      <c r="D867" s="251">
        <f t="shared" si="331"/>
        <v>2.9954521785531485E-2</v>
      </c>
      <c r="E867" s="251">
        <f t="shared" si="331"/>
        <v>2.7279341021380299E-2</v>
      </c>
      <c r="F867" s="251">
        <f t="shared" si="331"/>
        <v>1.1402965302556911E-2</v>
      </c>
      <c r="G867" s="251">
        <f t="shared" si="331"/>
        <v>-0.48023992387910486</v>
      </c>
      <c r="H867" s="251">
        <f t="shared" si="331"/>
        <v>1.7468736314534494E-2</v>
      </c>
      <c r="I867" s="251">
        <f t="shared" si="331"/>
        <v>0.88188194441780099</v>
      </c>
      <c r="J867" s="251">
        <f t="shared" si="331"/>
        <v>5.6612403234886033E-2</v>
      </c>
      <c r="K867" s="251">
        <f t="shared" si="331"/>
        <v>4.844734144134577E-2</v>
      </c>
      <c r="L867" s="251">
        <f t="shared" si="331"/>
        <v>5.6612403234886033E-2</v>
      </c>
      <c r="M867" s="251"/>
      <c r="N867" s="251">
        <f t="shared" si="329"/>
        <v>5.8284826613553387E-2</v>
      </c>
      <c r="P867" s="222">
        <f t="shared" si="332"/>
        <v>2009</v>
      </c>
      <c r="Q867" s="222">
        <f t="shared" si="332"/>
        <v>9</v>
      </c>
      <c r="R867" s="251">
        <f t="shared" si="333"/>
        <v>-2.5143330286331422E-2</v>
      </c>
      <c r="S867" s="251">
        <f t="shared" si="333"/>
        <v>-1.7254943118072408E-2</v>
      </c>
      <c r="T867" s="251">
        <f t="shared" si="333"/>
        <v>-9.3246009429187593E-2</v>
      </c>
      <c r="U867" s="251">
        <f t="shared" si="333"/>
        <v>1.6750548845934077E-2</v>
      </c>
      <c r="V867" s="251">
        <f t="shared" si="333"/>
        <v>-8.7111027339137337E-2</v>
      </c>
      <c r="W867" s="251">
        <f t="shared" si="333"/>
        <v>1.0199918400652708E-2</v>
      </c>
      <c r="X867" s="251">
        <f t="shared" si="333"/>
        <v>0.31749739100571372</v>
      </c>
      <c r="Y867" s="251">
        <f t="shared" si="333"/>
        <v>-2.0498813708948349E-2</v>
      </c>
    </row>
    <row r="868" spans="1:25" x14ac:dyDescent="0.25">
      <c r="A868" s="217">
        <v>2010</v>
      </c>
      <c r="B868" s="217">
        <v>8</v>
      </c>
      <c r="C868" s="251">
        <f t="shared" si="331"/>
        <v>5.8813539157153594E-2</v>
      </c>
      <c r="D868" s="251">
        <f t="shared" si="331"/>
        <v>3.6028047192915968E-2</v>
      </c>
      <c r="E868" s="251">
        <f t="shared" si="331"/>
        <v>-4.0716144462100701E-3</v>
      </c>
      <c r="F868" s="251">
        <f t="shared" si="331"/>
        <v>4.6464808409395486E-2</v>
      </c>
      <c r="G868" s="251">
        <f t="shared" si="331"/>
        <v>-0.19928467399030725</v>
      </c>
      <c r="H868" s="251">
        <f t="shared" si="331"/>
        <v>1.2087067861715761E-2</v>
      </c>
      <c r="I868" s="251">
        <f t="shared" si="331"/>
        <v>0.6294275628408601</v>
      </c>
      <c r="J868" s="251">
        <f t="shared" si="331"/>
        <v>5.5075525813063964E-2</v>
      </c>
      <c r="K868" s="251">
        <f t="shared" si="331"/>
        <v>4.9193953643257293E-2</v>
      </c>
      <c r="L868" s="251">
        <f t="shared" si="331"/>
        <v>5.5075525813064186E-2</v>
      </c>
      <c r="M868" s="251"/>
      <c r="N868" s="251">
        <f t="shared" si="329"/>
        <v>6.3919411071771126E-3</v>
      </c>
      <c r="P868" s="222">
        <f t="shared" si="332"/>
        <v>2009</v>
      </c>
      <c r="Q868" s="222">
        <f t="shared" si="332"/>
        <v>10</v>
      </c>
      <c r="R868" s="251">
        <f t="shared" si="333"/>
        <v>6.9800588022904675E-2</v>
      </c>
      <c r="S868" s="251">
        <f t="shared" si="333"/>
        <v>2.7784035554390574E-2</v>
      </c>
      <c r="T868" s="251">
        <f t="shared" si="333"/>
        <v>-9.721052419042675E-2</v>
      </c>
      <c r="U868" s="251">
        <f t="shared" si="333"/>
        <v>-7.9872435179816792E-2</v>
      </c>
      <c r="V868" s="251">
        <f t="shared" si="333"/>
        <v>-2.3878353095046045E-2</v>
      </c>
      <c r="W868" s="251">
        <f t="shared" si="333"/>
        <v>6.9773551200546402E-2</v>
      </c>
      <c r="X868" s="251">
        <f t="shared" si="333"/>
        <v>0.39555941751990398</v>
      </c>
      <c r="Y868" s="251">
        <f t="shared" si="333"/>
        <v>4.8886323390219255E-2</v>
      </c>
    </row>
    <row r="869" spans="1:25" x14ac:dyDescent="0.25">
      <c r="A869" s="217">
        <v>2010</v>
      </c>
      <c r="B869" s="217">
        <v>9</v>
      </c>
      <c r="C869" s="251">
        <f t="shared" ref="C869:L884" si="334">(C50/C38)-1</f>
        <v>2.8356593226022353E-2</v>
      </c>
      <c r="D869" s="251">
        <f t="shared" si="334"/>
        <v>6.9610483705107029E-3</v>
      </c>
      <c r="E869" s="251">
        <f t="shared" si="334"/>
        <v>-2.0485423690211446E-2</v>
      </c>
      <c r="F869" s="251">
        <f t="shared" si="334"/>
        <v>-2.191288742187103E-4</v>
      </c>
      <c r="G869" s="251">
        <f t="shared" si="334"/>
        <v>0.14194753004427163</v>
      </c>
      <c r="H869" s="251">
        <f t="shared" si="334"/>
        <v>8.8196688206785057E-2</v>
      </c>
      <c r="I869" s="251">
        <f t="shared" si="334"/>
        <v>0.61695441662777317</v>
      </c>
      <c r="J869" s="251">
        <f t="shared" si="334"/>
        <v>2.5601801379104616E-2</v>
      </c>
      <c r="K869" s="251">
        <f t="shared" si="334"/>
        <v>1.909908132755378E-2</v>
      </c>
      <c r="L869" s="251">
        <f t="shared" si="334"/>
        <v>2.5601801379104616E-2</v>
      </c>
      <c r="M869" s="251"/>
      <c r="N869" s="251">
        <f t="shared" si="329"/>
        <v>3.1296774874093103E-2</v>
      </c>
      <c r="P869" s="222">
        <f t="shared" si="332"/>
        <v>2009</v>
      </c>
      <c r="Q869" s="222">
        <f t="shared" si="332"/>
        <v>11</v>
      </c>
      <c r="R869" s="251">
        <f t="shared" si="333"/>
        <v>0.18621964422316539</v>
      </c>
      <c r="S869" s="251">
        <f t="shared" si="333"/>
        <v>5.4814306157012993E-2</v>
      </c>
      <c r="T869" s="251">
        <f t="shared" si="333"/>
        <v>-9.1636746697168814E-2</v>
      </c>
      <c r="U869" s="251">
        <f t="shared" si="333"/>
        <v>-6.7445759398021665E-2</v>
      </c>
      <c r="V869" s="251">
        <f t="shared" si="333"/>
        <v>9.0221593819511448E-2</v>
      </c>
      <c r="W869" s="251">
        <f t="shared" si="333"/>
        <v>-2.0386935718743504E-2</v>
      </c>
      <c r="X869" s="251">
        <f t="shared" si="333"/>
        <v>0.3289249024863341</v>
      </c>
      <c r="Y869" s="251">
        <f t="shared" si="333"/>
        <v>0.11476850699142593</v>
      </c>
    </row>
    <row r="870" spans="1:25" x14ac:dyDescent="0.25">
      <c r="A870" s="217">
        <v>2010</v>
      </c>
      <c r="B870" s="217">
        <v>10</v>
      </c>
      <c r="C870" s="251">
        <f t="shared" si="334"/>
        <v>-9.4131311144701857E-2</v>
      </c>
      <c r="D870" s="251">
        <f t="shared" si="334"/>
        <v>-3.5016763681381846E-2</v>
      </c>
      <c r="E870" s="251">
        <f t="shared" si="334"/>
        <v>-3.1147517160645899E-2</v>
      </c>
      <c r="F870" s="251">
        <f t="shared" si="334"/>
        <v>3.3009266334665499E-2</v>
      </c>
      <c r="G870" s="251">
        <f t="shared" si="334"/>
        <v>3.2755722256277986E-2</v>
      </c>
      <c r="H870" s="251">
        <f t="shared" si="334"/>
        <v>-3.2071116349884576E-2</v>
      </c>
      <c r="I870" s="251">
        <f t="shared" si="334"/>
        <v>0.62274795785787962</v>
      </c>
      <c r="J870" s="251">
        <f t="shared" si="334"/>
        <v>-5.8202888635088157E-2</v>
      </c>
      <c r="K870" s="251">
        <f t="shared" si="334"/>
        <v>-6.8134452163694181E-2</v>
      </c>
      <c r="L870" s="251">
        <f t="shared" si="334"/>
        <v>-5.8202888635088379E-2</v>
      </c>
      <c r="M870" s="251"/>
      <c r="N870" s="251">
        <f t="shared" si="329"/>
        <v>-0.10047855914398873</v>
      </c>
      <c r="P870" s="222">
        <f t="shared" si="332"/>
        <v>2009</v>
      </c>
      <c r="Q870" s="222">
        <f t="shared" si="332"/>
        <v>12</v>
      </c>
      <c r="R870" s="251">
        <f t="shared" si="333"/>
        <v>6.5327164529262571E-2</v>
      </c>
      <c r="S870" s="251">
        <f t="shared" si="333"/>
        <v>3.8279566266461007E-2</v>
      </c>
      <c r="T870" s="251">
        <f t="shared" si="333"/>
        <v>-2.1803549219079343E-4</v>
      </c>
      <c r="U870" s="251">
        <f t="shared" si="333"/>
        <v>-2.7518111951702284E-2</v>
      </c>
      <c r="V870" s="251">
        <f t="shared" si="333"/>
        <v>7.0947084668685045E-2</v>
      </c>
      <c r="W870" s="251">
        <f t="shared" si="333"/>
        <v>1.0920352059111016E-2</v>
      </c>
      <c r="X870" s="251">
        <f t="shared" si="333"/>
        <v>0.28415067426739005</v>
      </c>
      <c r="Y870" s="251">
        <f t="shared" si="333"/>
        <v>5.147364274055044E-2</v>
      </c>
    </row>
    <row r="871" spans="1:25" x14ac:dyDescent="0.25">
      <c r="A871" s="217">
        <v>2010</v>
      </c>
      <c r="B871" s="217">
        <v>11</v>
      </c>
      <c r="C871" s="251">
        <f t="shared" si="334"/>
        <v>-0.10254977691087575</v>
      </c>
      <c r="D871" s="251">
        <f t="shared" si="334"/>
        <v>-4.4415583551338012E-2</v>
      </c>
      <c r="E871" s="251">
        <f t="shared" si="334"/>
        <v>3.0482434030791872E-2</v>
      </c>
      <c r="F871" s="251">
        <f t="shared" si="334"/>
        <v>7.8951683697972452E-2</v>
      </c>
      <c r="G871" s="251">
        <f t="shared" si="334"/>
        <v>-2.7436390054112691E-2</v>
      </c>
      <c r="H871" s="251">
        <f t="shared" si="334"/>
        <v>5.6806115948184743E-3</v>
      </c>
      <c r="I871" s="251">
        <f t="shared" si="334"/>
        <v>0.66403932595367232</v>
      </c>
      <c r="J871" s="251">
        <f t="shared" si="334"/>
        <v>-6.2822080116796575E-2</v>
      </c>
      <c r="K871" s="251">
        <f t="shared" si="334"/>
        <v>-7.5556298159204505E-2</v>
      </c>
      <c r="L871" s="251">
        <f t="shared" si="334"/>
        <v>-6.2822080116796464E-2</v>
      </c>
      <c r="M871" s="251"/>
      <c r="N871" s="251">
        <f t="shared" si="329"/>
        <v>-3.734868167785832E-2</v>
      </c>
      <c r="P871" s="222">
        <f t="shared" si="332"/>
        <v>2010</v>
      </c>
      <c r="Q871" s="222">
        <f t="shared" si="332"/>
        <v>1</v>
      </c>
      <c r="R871" s="251">
        <f t="shared" si="333"/>
        <v>0.32676031211764522</v>
      </c>
      <c r="S871" s="251">
        <f t="shared" si="333"/>
        <v>-7.9416841050455877E-3</v>
      </c>
      <c r="T871" s="251">
        <f t="shared" si="333"/>
        <v>-7.6663196912991283E-2</v>
      </c>
      <c r="U871" s="251">
        <f t="shared" si="333"/>
        <v>7.4996581217776637E-2</v>
      </c>
      <c r="V871" s="251">
        <f t="shared" si="333"/>
        <v>-0.22928293404161915</v>
      </c>
      <c r="W871" s="251">
        <f t="shared" si="333"/>
        <v>-1.5199165197366082E-2</v>
      </c>
      <c r="X871" s="251">
        <f t="shared" si="333"/>
        <v>8.8973702766704132E-2</v>
      </c>
      <c r="Y871" s="251">
        <f t="shared" si="333"/>
        <v>0.15619187974299464</v>
      </c>
    </row>
    <row r="872" spans="1:25" x14ac:dyDescent="0.25">
      <c r="A872" s="217">
        <v>2010</v>
      </c>
      <c r="B872" s="217">
        <v>12</v>
      </c>
      <c r="C872" s="251">
        <f t="shared" si="334"/>
        <v>5.5354368658480313E-2</v>
      </c>
      <c r="D872" s="251">
        <f t="shared" si="334"/>
        <v>-8.0630972598650374E-2</v>
      </c>
      <c r="E872" s="251">
        <f t="shared" si="334"/>
        <v>-0.1142159352444343</v>
      </c>
      <c r="F872" s="251">
        <f t="shared" si="334"/>
        <v>5.4666076701170851E-4</v>
      </c>
      <c r="G872" s="251">
        <f t="shared" si="334"/>
        <v>-0.13743203557942874</v>
      </c>
      <c r="H872" s="251">
        <f t="shared" si="334"/>
        <v>3.9823722255065253E-2</v>
      </c>
      <c r="I872" s="251">
        <f t="shared" si="334"/>
        <v>0.84909563924940956</v>
      </c>
      <c r="J872" s="251">
        <f t="shared" si="334"/>
        <v>-6.149245991133645E-3</v>
      </c>
      <c r="K872" s="251">
        <f t="shared" si="334"/>
        <v>-1.100688649152981E-2</v>
      </c>
      <c r="L872" s="251">
        <f t="shared" si="334"/>
        <v>-6.149245991133645E-3</v>
      </c>
      <c r="M872" s="251"/>
      <c r="N872" s="251">
        <f t="shared" si="329"/>
        <v>8.1799843904206027E-2</v>
      </c>
      <c r="P872" s="222">
        <f t="shared" si="332"/>
        <v>2010</v>
      </c>
      <c r="Q872" s="222">
        <f t="shared" si="332"/>
        <v>2</v>
      </c>
      <c r="R872" s="251">
        <f t="shared" si="333"/>
        <v>3.7540650381646889E-2</v>
      </c>
      <c r="S872" s="251">
        <f t="shared" si="333"/>
        <v>-1.3087600360255691E-2</v>
      </c>
      <c r="T872" s="251">
        <f t="shared" si="333"/>
        <v>-4.703121874937366E-2</v>
      </c>
      <c r="U872" s="251">
        <f t="shared" si="333"/>
        <v>-5.6530089291821461E-2</v>
      </c>
      <c r="V872" s="251">
        <f t="shared" si="333"/>
        <v>-0.10357521618098575</v>
      </c>
      <c r="W872" s="251">
        <f t="shared" si="333"/>
        <v>8.6444457149390974E-2</v>
      </c>
      <c r="X872" s="251">
        <f t="shared" si="333"/>
        <v>1.7929143663789104</v>
      </c>
      <c r="Y872" s="251">
        <f t="shared" si="333"/>
        <v>2.737660897494254E-2</v>
      </c>
    </row>
    <row r="873" spans="1:25" x14ac:dyDescent="0.25">
      <c r="A873" s="217">
        <v>2011</v>
      </c>
      <c r="B873" s="217">
        <v>1</v>
      </c>
      <c r="C873" s="251">
        <f t="shared" si="334"/>
        <v>-0.13060344856349693</v>
      </c>
      <c r="D873" s="251">
        <f t="shared" si="334"/>
        <v>-5.4850858454524087E-2</v>
      </c>
      <c r="E873" s="251">
        <f t="shared" si="334"/>
        <v>-7.4834087420166284E-2</v>
      </c>
      <c r="F873" s="251">
        <f t="shared" si="334"/>
        <v>3.7876225348742798E-2</v>
      </c>
      <c r="G873" s="251">
        <f t="shared" si="334"/>
        <v>-4.7460021346079406E-2</v>
      </c>
      <c r="H873" s="251">
        <f t="shared" si="334"/>
        <v>2.2814466213105566E-2</v>
      </c>
      <c r="I873" s="251">
        <f t="shared" si="334"/>
        <v>1.3106317835467438</v>
      </c>
      <c r="J873" s="251">
        <f t="shared" si="334"/>
        <v>-8.7066684312446352E-2</v>
      </c>
      <c r="K873" s="251">
        <f t="shared" si="334"/>
        <v>-9.9732270039579074E-2</v>
      </c>
      <c r="L873" s="251">
        <f t="shared" si="334"/>
        <v>-8.7066684312446352E-2</v>
      </c>
      <c r="M873" s="251"/>
      <c r="N873" s="251">
        <f t="shared" si="329"/>
        <v>-0.15630002393907716</v>
      </c>
      <c r="P873" s="222">
        <f t="shared" si="332"/>
        <v>2010</v>
      </c>
      <c r="Q873" s="222">
        <f t="shared" si="332"/>
        <v>3</v>
      </c>
      <c r="R873" s="251">
        <f t="shared" si="333"/>
        <v>0.14796945970288622</v>
      </c>
      <c r="S873" s="251">
        <f t="shared" si="333"/>
        <v>-4.7526906856951823E-2</v>
      </c>
      <c r="T873" s="251">
        <f t="shared" si="333"/>
        <v>-7.5433685497740322E-2</v>
      </c>
      <c r="U873" s="251">
        <f t="shared" si="333"/>
        <v>-8.3721419464199975E-4</v>
      </c>
      <c r="V873" s="251">
        <f t="shared" si="333"/>
        <v>-2.9016871142186873E-2</v>
      </c>
      <c r="W873" s="251">
        <f t="shared" si="333"/>
        <v>-7.8378084574410201E-2</v>
      </c>
      <c r="X873" s="251">
        <f t="shared" si="333"/>
        <v>1.0638762667978741</v>
      </c>
      <c r="Y873" s="251">
        <f t="shared" si="333"/>
        <v>5.7460551872111854E-2</v>
      </c>
    </row>
    <row r="874" spans="1:25" x14ac:dyDescent="0.25">
      <c r="A874" s="217">
        <v>2011</v>
      </c>
      <c r="B874" s="217">
        <v>2</v>
      </c>
      <c r="C874" s="251">
        <f t="shared" si="334"/>
        <v>-0.12509012874016889</v>
      </c>
      <c r="D874" s="251">
        <f t="shared" si="334"/>
        <v>-1.5142135015652314E-2</v>
      </c>
      <c r="E874" s="251">
        <f t="shared" si="334"/>
        <v>-6.1161438330868512E-2</v>
      </c>
      <c r="F874" s="251">
        <f t="shared" si="334"/>
        <v>2.9008827499018119E-2</v>
      </c>
      <c r="G874" s="251">
        <f t="shared" si="334"/>
        <v>2.1125789288064301E-2</v>
      </c>
      <c r="H874" s="251">
        <f t="shared" si="334"/>
        <v>-8.393411566594744E-2</v>
      </c>
      <c r="I874" s="251">
        <f t="shared" si="334"/>
        <v>-0.16451482577019394</v>
      </c>
      <c r="J874" s="251">
        <f t="shared" si="334"/>
        <v>-7.7226037002286141E-2</v>
      </c>
      <c r="K874" s="251">
        <f t="shared" si="334"/>
        <v>-7.6125500989922545E-2</v>
      </c>
      <c r="L874" s="251">
        <f t="shared" si="334"/>
        <v>-7.722603700228603E-2</v>
      </c>
      <c r="M874" s="251"/>
      <c r="N874" s="251">
        <f t="shared" si="329"/>
        <v>-5.2293639471589271E-2</v>
      </c>
      <c r="P874" s="222">
        <f t="shared" si="332"/>
        <v>2010</v>
      </c>
      <c r="Q874" s="222">
        <f t="shared" si="332"/>
        <v>4</v>
      </c>
      <c r="R874" s="251">
        <f t="shared" si="333"/>
        <v>-9.7376994391535354E-2</v>
      </c>
      <c r="S874" s="251">
        <f t="shared" si="333"/>
        <v>-5.5113295165222898E-2</v>
      </c>
      <c r="T874" s="251">
        <f t="shared" si="333"/>
        <v>-1.3795136789780504E-2</v>
      </c>
      <c r="U874" s="251">
        <f t="shared" si="333"/>
        <v>0.1131660620106083</v>
      </c>
      <c r="V874" s="251">
        <f t="shared" si="333"/>
        <v>-1.0348841835255751E-2</v>
      </c>
      <c r="W874" s="251">
        <f t="shared" si="333"/>
        <v>-2.3180108884772954E-2</v>
      </c>
      <c r="X874" s="251">
        <f t="shared" si="333"/>
        <v>0.75050541568370388</v>
      </c>
      <c r="Y874" s="251">
        <f t="shared" si="333"/>
        <v>-6.4134007415670435E-2</v>
      </c>
    </row>
    <row r="875" spans="1:25" x14ac:dyDescent="0.25">
      <c r="A875" s="217">
        <v>2011</v>
      </c>
      <c r="B875" s="217">
        <v>3</v>
      </c>
      <c r="C875" s="251">
        <f t="shared" si="334"/>
        <v>-0.11369005699599022</v>
      </c>
      <c r="D875" s="251">
        <f t="shared" si="334"/>
        <v>7.6824042581885355E-2</v>
      </c>
      <c r="E875" s="251">
        <f t="shared" si="334"/>
        <v>4.2072501453354283E-2</v>
      </c>
      <c r="F875" s="251">
        <f t="shared" si="334"/>
        <v>1.6945205740817482E-2</v>
      </c>
      <c r="G875" s="251">
        <f t="shared" si="334"/>
        <v>0.1031470240375727</v>
      </c>
      <c r="H875" s="251">
        <f t="shared" si="334"/>
        <v>9.3064401981599376E-2</v>
      </c>
      <c r="I875" s="251">
        <f t="shared" si="334"/>
        <v>-3.1089151490580336E-2</v>
      </c>
      <c r="J875" s="251">
        <f t="shared" si="334"/>
        <v>-2.6535655923673573E-2</v>
      </c>
      <c r="K875" s="251">
        <f t="shared" si="334"/>
        <v>-2.9138477360512116E-2</v>
      </c>
      <c r="L875" s="251">
        <f t="shared" si="334"/>
        <v>-2.6535655923673684E-2</v>
      </c>
      <c r="M875" s="251"/>
      <c r="N875" s="251">
        <f t="shared" si="329"/>
        <v>4.0149108763138042E-2</v>
      </c>
      <c r="P875" s="222">
        <f t="shared" si="332"/>
        <v>2010</v>
      </c>
      <c r="Q875" s="222">
        <f t="shared" si="332"/>
        <v>5</v>
      </c>
      <c r="R875" s="251">
        <f t="shared" si="333"/>
        <v>1.5787848796324555E-2</v>
      </c>
      <c r="S875" s="251">
        <f t="shared" si="333"/>
        <v>4.9315248286860847E-3</v>
      </c>
      <c r="T875" s="251">
        <f t="shared" si="333"/>
        <v>-6.0909105474764247E-2</v>
      </c>
      <c r="U875" s="251">
        <f t="shared" si="333"/>
        <v>-3.7538966292565368E-2</v>
      </c>
      <c r="V875" s="251">
        <f t="shared" si="333"/>
        <v>2.0737767540088603E-2</v>
      </c>
      <c r="W875" s="251">
        <f t="shared" si="333"/>
        <v>1.4914733782968703E-2</v>
      </c>
      <c r="X875" s="251">
        <f t="shared" si="333"/>
        <v>0.73376434930583878</v>
      </c>
      <c r="Y875" s="251">
        <f t="shared" si="333"/>
        <v>1.5921207513980518E-2</v>
      </c>
    </row>
    <row r="876" spans="1:25" x14ac:dyDescent="0.25">
      <c r="A876" s="217">
        <v>2011</v>
      </c>
      <c r="B876" s="217">
        <v>4</v>
      </c>
      <c r="C876" s="251">
        <f t="shared" si="334"/>
        <v>0.25396837075406165</v>
      </c>
      <c r="D876" s="251">
        <f t="shared" si="334"/>
        <v>0.15042730280637207</v>
      </c>
      <c r="E876" s="251">
        <f t="shared" si="334"/>
        <v>6.3860098475842619E-2</v>
      </c>
      <c r="F876" s="251">
        <f t="shared" si="334"/>
        <v>1.6916442065410875E-2</v>
      </c>
      <c r="G876" s="251">
        <f t="shared" si="334"/>
        <v>7.6327303929520918E-2</v>
      </c>
      <c r="H876" s="251">
        <f t="shared" si="334"/>
        <v>7.7166168696851223E-2</v>
      </c>
      <c r="I876" s="251">
        <f t="shared" si="334"/>
        <v>5.4007131248754447E-2</v>
      </c>
      <c r="J876" s="251">
        <f t="shared" si="334"/>
        <v>0.19337726109534037</v>
      </c>
      <c r="K876" s="251">
        <f t="shared" si="334"/>
        <v>0.20290817463252275</v>
      </c>
      <c r="L876" s="251">
        <f t="shared" si="334"/>
        <v>0.19337726109534037</v>
      </c>
      <c r="M876" s="251"/>
      <c r="N876" s="251">
        <f t="shared" si="329"/>
        <v>0.17696402442885684</v>
      </c>
      <c r="P876" s="222">
        <f t="shared" si="332"/>
        <v>2010</v>
      </c>
      <c r="Q876" s="222">
        <f t="shared" si="332"/>
        <v>6</v>
      </c>
      <c r="R876" s="251">
        <f t="shared" si="333"/>
        <v>0.13298735485868618</v>
      </c>
      <c r="S876" s="251">
        <f t="shared" si="333"/>
        <v>5.8516057397686838E-2</v>
      </c>
      <c r="T876" s="251">
        <f t="shared" si="333"/>
        <v>-2.3273179570615365E-2</v>
      </c>
      <c r="U876" s="251">
        <f t="shared" si="333"/>
        <v>1.7933910999217817E-2</v>
      </c>
      <c r="V876" s="251">
        <f t="shared" si="333"/>
        <v>-0.49405723743547081</v>
      </c>
      <c r="W876" s="251">
        <f t="shared" si="333"/>
        <v>9.67434471803017E-2</v>
      </c>
      <c r="X876" s="251">
        <f t="shared" si="333"/>
        <v>0.91254670814217786</v>
      </c>
      <c r="Y876" s="251">
        <f t="shared" si="333"/>
        <v>0.1044377181663958</v>
      </c>
    </row>
    <row r="877" spans="1:25" x14ac:dyDescent="0.25">
      <c r="A877" s="217">
        <v>2011</v>
      </c>
      <c r="B877" s="217">
        <v>5</v>
      </c>
      <c r="C877" s="251">
        <f t="shared" si="334"/>
        <v>7.957484037299789E-2</v>
      </c>
      <c r="D877" s="251">
        <f t="shared" si="334"/>
        <v>3.0892613539925451E-2</v>
      </c>
      <c r="E877" s="251">
        <f t="shared" si="334"/>
        <v>-3.3098758990623423E-2</v>
      </c>
      <c r="F877" s="251">
        <f t="shared" si="334"/>
        <v>1.6853241439833022E-2</v>
      </c>
      <c r="G877" s="251">
        <f t="shared" si="334"/>
        <v>-1.1371834070296405E-2</v>
      </c>
      <c r="H877" s="251">
        <f t="shared" si="334"/>
        <v>1.0265276352044994E-2</v>
      </c>
      <c r="I877" s="251">
        <f t="shared" si="334"/>
        <v>0.19670831003307243</v>
      </c>
      <c r="J877" s="251">
        <f t="shared" si="334"/>
        <v>5.6622793442081099E-2</v>
      </c>
      <c r="K877" s="251">
        <f t="shared" si="334"/>
        <v>5.7101711498922958E-2</v>
      </c>
      <c r="L877" s="251">
        <f t="shared" si="334"/>
        <v>5.6622793442080877E-2</v>
      </c>
      <c r="M877" s="251"/>
      <c r="N877" s="251">
        <f t="shared" si="329"/>
        <v>-2.855254607572888E-2</v>
      </c>
      <c r="P877" s="222">
        <f t="shared" si="332"/>
        <v>2010</v>
      </c>
      <c r="Q877" s="222">
        <f t="shared" si="332"/>
        <v>7</v>
      </c>
      <c r="R877" s="251">
        <f t="shared" si="333"/>
        <v>6.2100206768090693E-2</v>
      </c>
      <c r="S877" s="251">
        <f t="shared" si="333"/>
        <v>2.9954521785531485E-2</v>
      </c>
      <c r="T877" s="251">
        <f t="shared" si="333"/>
        <v>2.7279341021380299E-2</v>
      </c>
      <c r="U877" s="251">
        <f t="shared" si="333"/>
        <v>1.1402965302556911E-2</v>
      </c>
      <c r="V877" s="251">
        <f t="shared" si="333"/>
        <v>-0.48023992387910486</v>
      </c>
      <c r="W877" s="251">
        <f t="shared" si="333"/>
        <v>1.7468736314534494E-2</v>
      </c>
      <c r="X877" s="251">
        <f t="shared" si="333"/>
        <v>0.88188194441780099</v>
      </c>
      <c r="Y877" s="251">
        <f t="shared" si="333"/>
        <v>5.6612403234886033E-2</v>
      </c>
    </row>
    <row r="878" spans="1:25" x14ac:dyDescent="0.25">
      <c r="A878" s="217">
        <v>2011</v>
      </c>
      <c r="B878" s="217">
        <v>6</v>
      </c>
      <c r="C878" s="251">
        <f t="shared" si="334"/>
        <v>-2.2468922967005645E-2</v>
      </c>
      <c r="D878" s="251">
        <f t="shared" si="334"/>
        <v>-6.3845133685539457E-3</v>
      </c>
      <c r="E878" s="251">
        <f t="shared" si="334"/>
        <v>1.6762508098358664E-2</v>
      </c>
      <c r="F878" s="251">
        <f t="shared" si="334"/>
        <v>1.2993718309234792E-2</v>
      </c>
      <c r="G878" s="251">
        <f t="shared" si="334"/>
        <v>-1.251788327035297E-2</v>
      </c>
      <c r="H878" s="251">
        <f t="shared" si="334"/>
        <v>5.0695249130938702E-3</v>
      </c>
      <c r="I878" s="251">
        <f t="shared" si="334"/>
        <v>-5.2132703625773491E-3</v>
      </c>
      <c r="J878" s="251">
        <f t="shared" si="334"/>
        <v>-1.4357260751528877E-2</v>
      </c>
      <c r="K878" s="251">
        <f t="shared" si="334"/>
        <v>-1.5553615369208185E-2</v>
      </c>
      <c r="L878" s="251">
        <f t="shared" si="334"/>
        <v>-1.4357260751528544E-2</v>
      </c>
      <c r="M878" s="251"/>
      <c r="N878" s="251">
        <f t="shared" si="329"/>
        <v>-7.624045456127071E-2</v>
      </c>
      <c r="P878" s="222">
        <f t="shared" si="332"/>
        <v>2010</v>
      </c>
      <c r="Q878" s="222">
        <f t="shared" si="332"/>
        <v>8</v>
      </c>
      <c r="R878" s="251">
        <f t="shared" si="333"/>
        <v>5.8813539157153594E-2</v>
      </c>
      <c r="S878" s="251">
        <f t="shared" si="333"/>
        <v>3.6028047192915968E-2</v>
      </c>
      <c r="T878" s="251">
        <f t="shared" si="333"/>
        <v>-4.0716144462100701E-3</v>
      </c>
      <c r="U878" s="251">
        <f t="shared" si="333"/>
        <v>4.6464808409395486E-2</v>
      </c>
      <c r="V878" s="251">
        <f t="shared" si="333"/>
        <v>-0.19928467399030725</v>
      </c>
      <c r="W878" s="251">
        <f t="shared" si="333"/>
        <v>1.2087067861715761E-2</v>
      </c>
      <c r="X878" s="251">
        <f t="shared" si="333"/>
        <v>0.6294275628408601</v>
      </c>
      <c r="Y878" s="251">
        <f t="shared" si="333"/>
        <v>5.5075525813063964E-2</v>
      </c>
    </row>
    <row r="879" spans="1:25" x14ac:dyDescent="0.25">
      <c r="A879" s="217">
        <v>2011</v>
      </c>
      <c r="B879" s="217">
        <v>7</v>
      </c>
      <c r="C879" s="251">
        <f t="shared" si="334"/>
        <v>-7.7610664462990919E-2</v>
      </c>
      <c r="D879" s="251">
        <f t="shared" si="334"/>
        <v>-3.6740522771038786E-2</v>
      </c>
      <c r="E879" s="251">
        <f t="shared" si="334"/>
        <v>-2.8483220653605201E-2</v>
      </c>
      <c r="F879" s="251">
        <f t="shared" si="334"/>
        <v>-2.1945838346759339E-2</v>
      </c>
      <c r="G879" s="251">
        <f t="shared" si="334"/>
        <v>-0.10599185638171471</v>
      </c>
      <c r="H879" s="251">
        <f t="shared" si="334"/>
        <v>-8.5804468128715117E-3</v>
      </c>
      <c r="I879" s="251">
        <f t="shared" si="334"/>
        <v>-2.7653021336241479E-2</v>
      </c>
      <c r="J879" s="251">
        <f t="shared" si="334"/>
        <v>-5.8965244161671482E-2</v>
      </c>
      <c r="K879" s="251">
        <f t="shared" si="334"/>
        <v>-6.055853225810448E-2</v>
      </c>
      <c r="L879" s="251">
        <f t="shared" si="334"/>
        <v>-5.8965244161671815E-2</v>
      </c>
      <c r="M879" s="251"/>
      <c r="N879" s="251">
        <f t="shared" si="329"/>
        <v>-3.7590046628530605E-2</v>
      </c>
      <c r="P879" s="222">
        <f t="shared" si="332"/>
        <v>2010</v>
      </c>
      <c r="Q879" s="222">
        <f t="shared" si="332"/>
        <v>9</v>
      </c>
      <c r="R879" s="251">
        <f t="shared" ref="R879:Y894" si="335">(R50/R38)-1</f>
        <v>2.8356593226022353E-2</v>
      </c>
      <c r="S879" s="251">
        <f t="shared" si="335"/>
        <v>6.9610483705107029E-3</v>
      </c>
      <c r="T879" s="251">
        <f t="shared" si="335"/>
        <v>-2.0485423690211446E-2</v>
      </c>
      <c r="U879" s="251">
        <f t="shared" si="335"/>
        <v>-2.191288742187103E-4</v>
      </c>
      <c r="V879" s="251">
        <f t="shared" si="335"/>
        <v>0.14194753004427163</v>
      </c>
      <c r="W879" s="251">
        <f t="shared" si="335"/>
        <v>8.8196688206785057E-2</v>
      </c>
      <c r="X879" s="251">
        <f t="shared" si="335"/>
        <v>0.61695441662777317</v>
      </c>
      <c r="Y879" s="251">
        <f t="shared" si="335"/>
        <v>2.5601801379104616E-2</v>
      </c>
    </row>
    <row r="880" spans="1:25" x14ac:dyDescent="0.25">
      <c r="A880" s="217">
        <v>2011</v>
      </c>
      <c r="B880" s="217">
        <v>8</v>
      </c>
      <c r="C880" s="251">
        <f t="shared" si="334"/>
        <v>-9.8987056063635226E-3</v>
      </c>
      <c r="D880" s="251">
        <f t="shared" si="334"/>
        <v>-4.2771878154400644E-3</v>
      </c>
      <c r="E880" s="251">
        <f t="shared" si="334"/>
        <v>2.4969809726447245E-3</v>
      </c>
      <c r="F880" s="251">
        <f t="shared" si="334"/>
        <v>2.1618064881011367E-2</v>
      </c>
      <c r="G880" s="251">
        <f t="shared" si="334"/>
        <v>5.6956724532978287E-2</v>
      </c>
      <c r="H880" s="251">
        <f t="shared" si="334"/>
        <v>-2.8844694094428469E-2</v>
      </c>
      <c r="I880" s="251">
        <f t="shared" si="334"/>
        <v>3.5563567345013869E-2</v>
      </c>
      <c r="J880" s="251">
        <f t="shared" si="334"/>
        <v>-6.347023303435062E-3</v>
      </c>
      <c r="K880" s="251">
        <f t="shared" si="334"/>
        <v>-7.5551931147394003E-3</v>
      </c>
      <c r="L880" s="251">
        <f t="shared" si="334"/>
        <v>-6.347023303435062E-3</v>
      </c>
      <c r="M880" s="251"/>
      <c r="N880" s="251">
        <f t="shared" si="329"/>
        <v>-1.7002475111962401E-2</v>
      </c>
      <c r="P880" s="222">
        <f t="shared" si="332"/>
        <v>2010</v>
      </c>
      <c r="Q880" s="222">
        <f t="shared" si="332"/>
        <v>10</v>
      </c>
      <c r="R880" s="251">
        <f t="shared" si="335"/>
        <v>-9.4131311144701857E-2</v>
      </c>
      <c r="S880" s="251">
        <f t="shared" si="335"/>
        <v>-3.5016763681381846E-2</v>
      </c>
      <c r="T880" s="251">
        <f t="shared" si="335"/>
        <v>-3.1147517160645899E-2</v>
      </c>
      <c r="U880" s="251">
        <f t="shared" si="335"/>
        <v>3.3009266334665499E-2</v>
      </c>
      <c r="V880" s="251">
        <f t="shared" si="335"/>
        <v>3.2755722256277986E-2</v>
      </c>
      <c r="W880" s="251">
        <f t="shared" si="335"/>
        <v>-3.2071116349884576E-2</v>
      </c>
      <c r="X880" s="251">
        <f t="shared" si="335"/>
        <v>0.62274795785787962</v>
      </c>
      <c r="Y880" s="251">
        <f t="shared" si="335"/>
        <v>-5.8202888635088157E-2</v>
      </c>
    </row>
    <row r="881" spans="1:25" x14ac:dyDescent="0.25">
      <c r="A881" s="217">
        <v>2011</v>
      </c>
      <c r="B881" s="217">
        <v>9</v>
      </c>
      <c r="C881" s="251">
        <f t="shared" si="334"/>
        <v>3.1425878219909942E-2</v>
      </c>
      <c r="D881" s="251">
        <f t="shared" si="334"/>
        <v>4.376757861206193E-2</v>
      </c>
      <c r="E881" s="251">
        <f t="shared" si="334"/>
        <v>-1.4039911884091261E-2</v>
      </c>
      <c r="F881" s="251">
        <f t="shared" si="334"/>
        <v>-1.4112017601642601E-2</v>
      </c>
      <c r="G881" s="251">
        <f t="shared" si="334"/>
        <v>-6.485076927093536E-2</v>
      </c>
      <c r="H881" s="251">
        <f t="shared" si="334"/>
        <v>5.9382973787984294E-2</v>
      </c>
      <c r="I881" s="251">
        <f t="shared" si="334"/>
        <v>3.4098033385020488E-2</v>
      </c>
      <c r="J881" s="251">
        <f t="shared" si="334"/>
        <v>3.5159326939930846E-2</v>
      </c>
      <c r="K881" s="251">
        <f t="shared" si="334"/>
        <v>3.6702332614177324E-2</v>
      </c>
      <c r="L881" s="251">
        <f t="shared" si="334"/>
        <v>3.5159326939931068E-2</v>
      </c>
      <c r="M881" s="251"/>
      <c r="N881" s="251">
        <f t="shared" si="329"/>
        <v>-1.2737316450246672E-2</v>
      </c>
      <c r="P881" s="222">
        <f t="shared" si="332"/>
        <v>2010</v>
      </c>
      <c r="Q881" s="222">
        <f t="shared" si="332"/>
        <v>11</v>
      </c>
      <c r="R881" s="251">
        <f t="shared" si="335"/>
        <v>-0.10254977691087575</v>
      </c>
      <c r="S881" s="251">
        <f t="shared" si="335"/>
        <v>-4.4415583551338012E-2</v>
      </c>
      <c r="T881" s="251">
        <f t="shared" si="335"/>
        <v>3.0482434030791872E-2</v>
      </c>
      <c r="U881" s="251">
        <f t="shared" si="335"/>
        <v>7.8951683697972452E-2</v>
      </c>
      <c r="V881" s="251">
        <f t="shared" si="335"/>
        <v>-2.7436390054112691E-2</v>
      </c>
      <c r="W881" s="251">
        <f t="shared" si="335"/>
        <v>5.6806115948184743E-3</v>
      </c>
      <c r="X881" s="251">
        <f t="shared" si="335"/>
        <v>0.66403932595367232</v>
      </c>
      <c r="Y881" s="251">
        <f t="shared" si="335"/>
        <v>-6.2822080116796575E-2</v>
      </c>
    </row>
    <row r="882" spans="1:25" x14ac:dyDescent="0.25">
      <c r="A882" s="217">
        <v>2011</v>
      </c>
      <c r="B882" s="217">
        <v>10</v>
      </c>
      <c r="C882" s="251">
        <f t="shared" si="334"/>
        <v>8.2476174688450588E-3</v>
      </c>
      <c r="D882" s="251">
        <f t="shared" si="334"/>
        <v>7.854320709990148E-4</v>
      </c>
      <c r="E882" s="251">
        <f t="shared" si="334"/>
        <v>-8.4766117415242537E-3</v>
      </c>
      <c r="F882" s="251">
        <f t="shared" si="334"/>
        <v>2.3190662368887782E-2</v>
      </c>
      <c r="G882" s="251">
        <f t="shared" si="334"/>
        <v>-0.10956578917187221</v>
      </c>
      <c r="H882" s="251">
        <f t="shared" si="334"/>
        <v>-1.3852242744063381E-2</v>
      </c>
      <c r="I882" s="251">
        <f t="shared" si="334"/>
        <v>3.2179618670480137E-2</v>
      </c>
      <c r="J882" s="251">
        <f t="shared" si="334"/>
        <v>5.085205747065169E-3</v>
      </c>
      <c r="K882" s="251">
        <f t="shared" si="334"/>
        <v>4.8493382700780518E-3</v>
      </c>
      <c r="L882" s="251">
        <f t="shared" si="334"/>
        <v>5.085205747065169E-3</v>
      </c>
      <c r="M882" s="251"/>
      <c r="N882" s="251">
        <f t="shared" si="329"/>
        <v>-2.6786356572276238E-2</v>
      </c>
      <c r="P882" s="222">
        <f t="shared" si="332"/>
        <v>2010</v>
      </c>
      <c r="Q882" s="222">
        <f t="shared" si="332"/>
        <v>12</v>
      </c>
      <c r="R882" s="251">
        <f t="shared" si="335"/>
        <v>5.5354368658480313E-2</v>
      </c>
      <c r="S882" s="251">
        <f t="shared" si="335"/>
        <v>-8.0630972598650374E-2</v>
      </c>
      <c r="T882" s="251">
        <f t="shared" si="335"/>
        <v>-0.1142159352444343</v>
      </c>
      <c r="U882" s="251">
        <f t="shared" si="335"/>
        <v>5.4666076701170851E-4</v>
      </c>
      <c r="V882" s="251">
        <f t="shared" si="335"/>
        <v>-0.13743203557942874</v>
      </c>
      <c r="W882" s="251">
        <f t="shared" si="335"/>
        <v>3.9823722255065253E-2</v>
      </c>
      <c r="X882" s="251">
        <f t="shared" si="335"/>
        <v>0.84909563924940956</v>
      </c>
      <c r="Y882" s="251">
        <f t="shared" si="335"/>
        <v>-6.149245991133645E-3</v>
      </c>
    </row>
    <row r="883" spans="1:25" x14ac:dyDescent="0.25">
      <c r="A883" s="217">
        <v>2011</v>
      </c>
      <c r="B883" s="217">
        <v>11</v>
      </c>
      <c r="C883" s="251">
        <f t="shared" si="334"/>
        <v>-8.0074158947986529E-2</v>
      </c>
      <c r="D883" s="251">
        <f t="shared" si="334"/>
        <v>-3.6254208904291318E-2</v>
      </c>
      <c r="E883" s="251">
        <f t="shared" si="334"/>
        <v>-3.2251533645304309E-2</v>
      </c>
      <c r="F883" s="251">
        <f t="shared" si="334"/>
        <v>9.9262589505848542E-3</v>
      </c>
      <c r="G883" s="251">
        <f t="shared" si="334"/>
        <v>-6.7386847232958846E-2</v>
      </c>
      <c r="H883" s="251">
        <f t="shared" si="334"/>
        <v>-1.2616797761706211E-2</v>
      </c>
      <c r="I883" s="251">
        <f t="shared" si="334"/>
        <v>1.694137146515784E-2</v>
      </c>
      <c r="J883" s="251">
        <f t="shared" si="334"/>
        <v>-5.6197873245878993E-2</v>
      </c>
      <c r="K883" s="251">
        <f t="shared" si="334"/>
        <v>-5.9041814995783537E-2</v>
      </c>
      <c r="L883" s="251">
        <f t="shared" si="334"/>
        <v>-5.6197873245879104E-2</v>
      </c>
      <c r="M883" s="251"/>
      <c r="N883" s="251">
        <f t="shared" si="329"/>
        <v>2.6813614617750448E-2</v>
      </c>
      <c r="P883" s="222">
        <f t="shared" si="332"/>
        <v>2011</v>
      </c>
      <c r="Q883" s="222">
        <f t="shared" si="332"/>
        <v>1</v>
      </c>
      <c r="R883" s="251">
        <f t="shared" si="335"/>
        <v>-0.13060344856349693</v>
      </c>
      <c r="S883" s="251">
        <f t="shared" si="335"/>
        <v>-5.4850858454524087E-2</v>
      </c>
      <c r="T883" s="251">
        <f t="shared" si="335"/>
        <v>-7.4834087420166284E-2</v>
      </c>
      <c r="U883" s="251">
        <f t="shared" si="335"/>
        <v>3.7876225348742798E-2</v>
      </c>
      <c r="V883" s="251">
        <f t="shared" si="335"/>
        <v>-4.7460021346079406E-2</v>
      </c>
      <c r="W883" s="251">
        <f t="shared" si="335"/>
        <v>2.2814466213105566E-2</v>
      </c>
      <c r="X883" s="251">
        <f t="shared" si="335"/>
        <v>1.3106317835467438</v>
      </c>
      <c r="Y883" s="251">
        <f t="shared" si="335"/>
        <v>-8.7066684312446352E-2</v>
      </c>
    </row>
    <row r="884" spans="1:25" x14ac:dyDescent="0.25">
      <c r="A884" s="217">
        <v>2011</v>
      </c>
      <c r="B884" s="217">
        <v>12</v>
      </c>
      <c r="C884" s="251">
        <f t="shared" si="334"/>
        <v>-0.12800330343541366</v>
      </c>
      <c r="D884" s="251">
        <f t="shared" si="334"/>
        <v>1.6980357659952539E-2</v>
      </c>
      <c r="E884" s="251">
        <f t="shared" si="334"/>
        <v>-3.6948506655695712E-2</v>
      </c>
      <c r="F884" s="251">
        <f t="shared" si="334"/>
        <v>3.7870076897515981E-2</v>
      </c>
      <c r="G884" s="251">
        <f t="shared" si="334"/>
        <v>-1.3539519562769886E-2</v>
      </c>
      <c r="H884" s="251">
        <f t="shared" si="334"/>
        <v>-1.762456067810636E-2</v>
      </c>
      <c r="I884" s="251">
        <f t="shared" si="334"/>
        <v>6.3605727899784359E-2</v>
      </c>
      <c r="J884" s="251">
        <f t="shared" si="334"/>
        <v>-5.8632926008656772E-2</v>
      </c>
      <c r="K884" s="251">
        <f t="shared" si="334"/>
        <v>-6.223174088891692E-2</v>
      </c>
      <c r="L884" s="251">
        <f t="shared" si="334"/>
        <v>-5.863292588472746E-2</v>
      </c>
      <c r="M884" s="251"/>
      <c r="N884" s="251">
        <f t="shared" si="329"/>
        <v>-0.10757478037673618</v>
      </c>
      <c r="P884" s="222">
        <f t="shared" si="332"/>
        <v>2011</v>
      </c>
      <c r="Q884" s="222">
        <f t="shared" si="332"/>
        <v>2</v>
      </c>
      <c r="R884" s="251">
        <f t="shared" si="335"/>
        <v>-0.12509012874016889</v>
      </c>
      <c r="S884" s="251">
        <f t="shared" si="335"/>
        <v>-1.5142135015652314E-2</v>
      </c>
      <c r="T884" s="251">
        <f t="shared" si="335"/>
        <v>-6.1161438330868512E-2</v>
      </c>
      <c r="U884" s="251">
        <f t="shared" si="335"/>
        <v>2.9008827499018119E-2</v>
      </c>
      <c r="V884" s="251">
        <f t="shared" si="335"/>
        <v>2.1125789288064301E-2</v>
      </c>
      <c r="W884" s="251">
        <f t="shared" si="335"/>
        <v>-8.393411566594744E-2</v>
      </c>
      <c r="X884" s="251">
        <f t="shared" si="335"/>
        <v>-0.16451482577019394</v>
      </c>
      <c r="Y884" s="251">
        <f t="shared" si="335"/>
        <v>-7.7226037002286141E-2</v>
      </c>
    </row>
    <row r="885" spans="1:25" x14ac:dyDescent="0.25">
      <c r="A885" s="217">
        <v>2012</v>
      </c>
      <c r="B885" s="217">
        <v>1</v>
      </c>
      <c r="C885" s="251">
        <f t="shared" ref="C885:L900" si="336">(C66/C54)-1</f>
        <v>-0.11781507449893069</v>
      </c>
      <c r="D885" s="251">
        <f t="shared" si="336"/>
        <v>4.5752720658574164E-2</v>
      </c>
      <c r="E885" s="251">
        <f t="shared" si="336"/>
        <v>6.8651199730076495E-3</v>
      </c>
      <c r="F885" s="251">
        <f t="shared" si="336"/>
        <v>-3.5260287282680491E-2</v>
      </c>
      <c r="G885" s="251">
        <f t="shared" si="336"/>
        <v>-0.48864518167709314</v>
      </c>
      <c r="H885" s="251">
        <f t="shared" si="336"/>
        <v>-1.735433858464619E-2</v>
      </c>
      <c r="I885" s="251">
        <f t="shared" si="336"/>
        <v>-7.1555332000950878E-2</v>
      </c>
      <c r="J885" s="251">
        <f t="shared" si="336"/>
        <v>-4.6724485089608248E-2</v>
      </c>
      <c r="K885" s="251">
        <f t="shared" si="336"/>
        <v>-4.7833745928734239E-2</v>
      </c>
      <c r="L885" s="251">
        <f t="shared" si="336"/>
        <v>-4.6724485089608248E-2</v>
      </c>
      <c r="M885" s="251"/>
      <c r="N885" s="251">
        <f t="shared" si="329"/>
        <v>7.1358898809104065E-3</v>
      </c>
      <c r="P885" s="222">
        <f t="shared" si="332"/>
        <v>2011</v>
      </c>
      <c r="Q885" s="222">
        <f t="shared" si="332"/>
        <v>3</v>
      </c>
      <c r="R885" s="251">
        <f t="shared" si="335"/>
        <v>-0.11369005699599022</v>
      </c>
      <c r="S885" s="251">
        <f t="shared" si="335"/>
        <v>7.6824042581885355E-2</v>
      </c>
      <c r="T885" s="251">
        <f t="shared" si="335"/>
        <v>4.2072501453354283E-2</v>
      </c>
      <c r="U885" s="251">
        <f t="shared" si="335"/>
        <v>1.6945205740817482E-2</v>
      </c>
      <c r="V885" s="251">
        <f t="shared" si="335"/>
        <v>0.1031470240375727</v>
      </c>
      <c r="W885" s="251">
        <f t="shared" si="335"/>
        <v>9.3064401981599376E-2</v>
      </c>
      <c r="X885" s="251">
        <f t="shared" si="335"/>
        <v>-3.1089151490580336E-2</v>
      </c>
      <c r="Y885" s="251">
        <f t="shared" si="335"/>
        <v>-2.6535655923673573E-2</v>
      </c>
    </row>
    <row r="886" spans="1:25" x14ac:dyDescent="0.25">
      <c r="A886" s="217">
        <v>2012</v>
      </c>
      <c r="B886" s="217">
        <v>2</v>
      </c>
      <c r="C886" s="251">
        <f t="shared" si="336"/>
        <v>-2.8064842631501996E-2</v>
      </c>
      <c r="D886" s="251">
        <f t="shared" si="336"/>
        <v>4.0943886118230521E-2</v>
      </c>
      <c r="E886" s="251">
        <f t="shared" si="336"/>
        <v>1.359211984585218E-2</v>
      </c>
      <c r="F886" s="251">
        <f t="shared" si="336"/>
        <v>1.416958976476268E-2</v>
      </c>
      <c r="G886" s="251">
        <f t="shared" si="336"/>
        <v>0.46506841248268405</v>
      </c>
      <c r="H886" s="251">
        <f t="shared" si="336"/>
        <v>6.4223345588235281E-2</v>
      </c>
      <c r="I886" s="251">
        <f t="shared" si="336"/>
        <v>6.2212008432046106E-2</v>
      </c>
      <c r="J886" s="251">
        <f t="shared" si="336"/>
        <v>6.479034799022676E-3</v>
      </c>
      <c r="K886" s="251">
        <f t="shared" si="336"/>
        <v>4.6963537447741732E-3</v>
      </c>
      <c r="L886" s="251">
        <f t="shared" si="336"/>
        <v>6.4790347990224539E-3</v>
      </c>
      <c r="M886" s="251"/>
      <c r="N886" s="251">
        <f t="shared" si="329"/>
        <v>6.1820581089667481E-2</v>
      </c>
      <c r="P886" s="222">
        <f t="shared" si="332"/>
        <v>2011</v>
      </c>
      <c r="Q886" s="222">
        <f t="shared" si="332"/>
        <v>4</v>
      </c>
      <c r="R886" s="251">
        <f t="shared" si="335"/>
        <v>0.25396837075406165</v>
      </c>
      <c r="S886" s="251">
        <f t="shared" si="335"/>
        <v>0.15042730280637207</v>
      </c>
      <c r="T886" s="251">
        <f t="shared" si="335"/>
        <v>6.3860098475842619E-2</v>
      </c>
      <c r="U886" s="251">
        <f t="shared" si="335"/>
        <v>1.6916442065410875E-2</v>
      </c>
      <c r="V886" s="251">
        <f t="shared" si="335"/>
        <v>7.6327303929520918E-2</v>
      </c>
      <c r="W886" s="251">
        <f t="shared" si="335"/>
        <v>7.7166168696851223E-2</v>
      </c>
      <c r="X886" s="251">
        <f t="shared" si="335"/>
        <v>5.4007131248754447E-2</v>
      </c>
      <c r="Y886" s="251">
        <f t="shared" si="335"/>
        <v>0.19337726109534037</v>
      </c>
    </row>
    <row r="887" spans="1:25" x14ac:dyDescent="0.25">
      <c r="A887" s="217">
        <v>2012</v>
      </c>
      <c r="B887" s="217">
        <v>3</v>
      </c>
      <c r="C887" s="251">
        <f t="shared" si="336"/>
        <v>8.4667046099561327E-2</v>
      </c>
      <c r="D887" s="251">
        <f t="shared" si="336"/>
        <v>5.0580581290679216E-2</v>
      </c>
      <c r="E887" s="251">
        <f t="shared" si="336"/>
        <v>-1.3608392550573112E-2</v>
      </c>
      <c r="F887" s="251">
        <f t="shared" si="336"/>
        <v>1.789391205258295E-2</v>
      </c>
      <c r="G887" s="251">
        <f t="shared" si="336"/>
        <v>-5.4467229121084482E-2</v>
      </c>
      <c r="H887" s="251">
        <f t="shared" si="336"/>
        <v>-2.3362468975935968E-2</v>
      </c>
      <c r="I887" s="251">
        <f t="shared" si="336"/>
        <v>0.11468994605753213</v>
      </c>
      <c r="J887" s="251">
        <f t="shared" si="336"/>
        <v>6.5653628218881099E-2</v>
      </c>
      <c r="K887" s="251">
        <f t="shared" si="336"/>
        <v>6.7888125485954243E-2</v>
      </c>
      <c r="L887" s="251">
        <f t="shared" si="336"/>
        <v>6.5653628218881543E-2</v>
      </c>
      <c r="M887" s="251"/>
      <c r="N887" s="251">
        <f t="shared" si="329"/>
        <v>5.4149120501154391E-2</v>
      </c>
      <c r="P887" s="222">
        <f t="shared" si="332"/>
        <v>2011</v>
      </c>
      <c r="Q887" s="222">
        <f t="shared" si="332"/>
        <v>5</v>
      </c>
      <c r="R887" s="251">
        <f t="shared" si="335"/>
        <v>7.957484037299789E-2</v>
      </c>
      <c r="S887" s="251">
        <f t="shared" si="335"/>
        <v>3.0892613539925451E-2</v>
      </c>
      <c r="T887" s="251">
        <f t="shared" si="335"/>
        <v>-3.3098758990623423E-2</v>
      </c>
      <c r="U887" s="251">
        <f t="shared" si="335"/>
        <v>1.6853241439833022E-2</v>
      </c>
      <c r="V887" s="251">
        <f t="shared" si="335"/>
        <v>-1.1371834070296405E-2</v>
      </c>
      <c r="W887" s="251">
        <f t="shared" si="335"/>
        <v>1.0265276352044994E-2</v>
      </c>
      <c r="X887" s="251">
        <f t="shared" si="335"/>
        <v>0.19670831003307243</v>
      </c>
      <c r="Y887" s="251">
        <f t="shared" si="335"/>
        <v>5.6622793442081099E-2</v>
      </c>
    </row>
    <row r="888" spans="1:25" x14ac:dyDescent="0.25">
      <c r="A888" s="217">
        <v>2012</v>
      </c>
      <c r="B888" s="217">
        <v>4</v>
      </c>
      <c r="C888" s="251">
        <f t="shared" si="336"/>
        <v>-2.1916564533987271E-2</v>
      </c>
      <c r="D888" s="251">
        <f t="shared" si="336"/>
        <v>-1.6818065816319505E-2</v>
      </c>
      <c r="E888" s="251">
        <f t="shared" si="336"/>
        <v>-9.6805962151364944E-2</v>
      </c>
      <c r="F888" s="251">
        <f t="shared" si="336"/>
        <v>1.7908307326987671E-2</v>
      </c>
      <c r="G888" s="251">
        <f t="shared" si="336"/>
        <v>-9.209341038982044E-2</v>
      </c>
      <c r="H888" s="251">
        <f t="shared" si="336"/>
        <v>1.3868885688376853E-2</v>
      </c>
      <c r="I888" s="251">
        <f t="shared" si="336"/>
        <v>9.3447362463461303E-2</v>
      </c>
      <c r="J888" s="251">
        <f t="shared" si="336"/>
        <v>-1.9686040654019243E-2</v>
      </c>
      <c r="K888" s="251">
        <f t="shared" si="336"/>
        <v>-1.9511986603201303E-2</v>
      </c>
      <c r="L888" s="251">
        <f t="shared" si="336"/>
        <v>-1.9686040654019354E-2</v>
      </c>
      <c r="M888" s="251"/>
      <c r="N888" s="251">
        <f t="shared" si="329"/>
        <v>-0.10053069225715716</v>
      </c>
      <c r="P888" s="222">
        <f t="shared" si="332"/>
        <v>2011</v>
      </c>
      <c r="Q888" s="222">
        <f t="shared" si="332"/>
        <v>6</v>
      </c>
      <c r="R888" s="251">
        <f t="shared" si="335"/>
        <v>-2.2468922967005645E-2</v>
      </c>
      <c r="S888" s="251">
        <f t="shared" si="335"/>
        <v>-6.3845133685539457E-3</v>
      </c>
      <c r="T888" s="251">
        <f t="shared" si="335"/>
        <v>1.6762508098358664E-2</v>
      </c>
      <c r="U888" s="251">
        <f t="shared" si="335"/>
        <v>1.2993718309234792E-2</v>
      </c>
      <c r="V888" s="251">
        <f t="shared" si="335"/>
        <v>-1.251788327035297E-2</v>
      </c>
      <c r="W888" s="251">
        <f t="shared" si="335"/>
        <v>5.0695249130938702E-3</v>
      </c>
      <c r="X888" s="251">
        <f t="shared" si="335"/>
        <v>-5.2132703625773491E-3</v>
      </c>
      <c r="Y888" s="251">
        <f t="shared" si="335"/>
        <v>-1.4357260751528877E-2</v>
      </c>
    </row>
    <row r="889" spans="1:25" x14ac:dyDescent="0.25">
      <c r="A889" s="217">
        <v>2012</v>
      </c>
      <c r="B889" s="217">
        <v>5</v>
      </c>
      <c r="C889" s="251">
        <f t="shared" si="336"/>
        <v>-9.646165696307285E-2</v>
      </c>
      <c r="D889" s="251">
        <f t="shared" si="336"/>
        <v>-2.231288878022053E-2</v>
      </c>
      <c r="E889" s="251">
        <f t="shared" si="336"/>
        <v>-1.2845231692263592E-2</v>
      </c>
      <c r="F889" s="251">
        <f t="shared" si="336"/>
        <v>-1.2640827292393686E-2</v>
      </c>
      <c r="G889" s="251">
        <f t="shared" si="336"/>
        <v>-2.5393791786970765E-2</v>
      </c>
      <c r="H889" s="251">
        <f t="shared" si="336"/>
        <v>-1.6631905449489226E-2</v>
      </c>
      <c r="I889" s="251">
        <f t="shared" si="336"/>
        <v>-6.4227285054106575E-2</v>
      </c>
      <c r="J889" s="251">
        <f t="shared" si="336"/>
        <v>-6.1413874154421011E-2</v>
      </c>
      <c r="K889" s="251">
        <f t="shared" si="336"/>
        <v>-6.3081090741595958E-2</v>
      </c>
      <c r="L889" s="251">
        <f t="shared" si="336"/>
        <v>-6.1413874154421011E-2</v>
      </c>
      <c r="M889" s="251"/>
      <c r="N889" s="251">
        <f t="shared" si="329"/>
        <v>-2.0153673268828776E-2</v>
      </c>
      <c r="P889" s="222">
        <f t="shared" si="332"/>
        <v>2011</v>
      </c>
      <c r="Q889" s="222">
        <f t="shared" si="332"/>
        <v>7</v>
      </c>
      <c r="R889" s="251">
        <f t="shared" si="335"/>
        <v>-7.7610664462990919E-2</v>
      </c>
      <c r="S889" s="251">
        <f t="shared" si="335"/>
        <v>-3.6740522771038786E-2</v>
      </c>
      <c r="T889" s="251">
        <f t="shared" si="335"/>
        <v>-2.8483220653605201E-2</v>
      </c>
      <c r="U889" s="251">
        <f t="shared" si="335"/>
        <v>-2.1945838346759339E-2</v>
      </c>
      <c r="V889" s="251">
        <f t="shared" si="335"/>
        <v>-0.10599185638171471</v>
      </c>
      <c r="W889" s="251">
        <f t="shared" si="335"/>
        <v>-8.5804468128715117E-3</v>
      </c>
      <c r="X889" s="251">
        <f t="shared" si="335"/>
        <v>-2.7653021336241479E-2</v>
      </c>
      <c r="Y889" s="251">
        <f t="shared" si="335"/>
        <v>-5.8965244161671482E-2</v>
      </c>
    </row>
    <row r="890" spans="1:25" x14ac:dyDescent="0.25">
      <c r="A890" s="217">
        <v>2012</v>
      </c>
      <c r="B890" s="217">
        <v>6</v>
      </c>
      <c r="C890" s="251">
        <f t="shared" si="336"/>
        <v>-3.7994995957044808E-2</v>
      </c>
      <c r="D890" s="251">
        <f t="shared" si="336"/>
        <v>-1.5267764390288097E-2</v>
      </c>
      <c r="E890" s="251">
        <f t="shared" si="336"/>
        <v>-3.8182100338906677E-2</v>
      </c>
      <c r="F890" s="251">
        <f t="shared" si="336"/>
        <v>5.8296113706529207E-2</v>
      </c>
      <c r="G890" s="251">
        <f t="shared" si="336"/>
        <v>-0.17986344137920229</v>
      </c>
      <c r="H890" s="251">
        <f t="shared" si="336"/>
        <v>2.473939568621808E-2</v>
      </c>
      <c r="I890" s="251">
        <f t="shared" si="336"/>
        <v>4.3552004211342421E-2</v>
      </c>
      <c r="J890" s="251">
        <f t="shared" si="336"/>
        <v>-2.6691427570629256E-2</v>
      </c>
      <c r="K890" s="251">
        <f t="shared" si="336"/>
        <v>-2.8132673479804859E-2</v>
      </c>
      <c r="L890" s="251">
        <f t="shared" si="336"/>
        <v>-2.6691427570629478E-2</v>
      </c>
      <c r="M890" s="251"/>
      <c r="N890" s="251">
        <f t="shared" si="329"/>
        <v>-2.8173824895933341E-2</v>
      </c>
      <c r="P890" s="222">
        <f t="shared" si="332"/>
        <v>2011</v>
      </c>
      <c r="Q890" s="222">
        <f t="shared" si="332"/>
        <v>8</v>
      </c>
      <c r="R890" s="251">
        <f t="shared" si="335"/>
        <v>-9.8987056063635226E-3</v>
      </c>
      <c r="S890" s="251">
        <f t="shared" si="335"/>
        <v>-4.2771878154400644E-3</v>
      </c>
      <c r="T890" s="251">
        <f t="shared" si="335"/>
        <v>2.4969809726447245E-3</v>
      </c>
      <c r="U890" s="251">
        <f t="shared" si="335"/>
        <v>2.1618064881011367E-2</v>
      </c>
      <c r="V890" s="251">
        <f t="shared" si="335"/>
        <v>5.6956724532978287E-2</v>
      </c>
      <c r="W890" s="251">
        <f t="shared" si="335"/>
        <v>-2.8844694094428469E-2</v>
      </c>
      <c r="X890" s="251">
        <f t="shared" si="335"/>
        <v>3.5563567345013869E-2</v>
      </c>
      <c r="Y890" s="251">
        <f t="shared" si="335"/>
        <v>-6.347023303435062E-3</v>
      </c>
    </row>
    <row r="891" spans="1:25" x14ac:dyDescent="0.25">
      <c r="A891" s="217">
        <v>2012</v>
      </c>
      <c r="B891" s="217">
        <v>7</v>
      </c>
      <c r="C891" s="251">
        <f t="shared" si="336"/>
        <v>1.0828448186196882E-2</v>
      </c>
      <c r="D891" s="251">
        <f t="shared" si="336"/>
        <v>1.3545830779727153E-2</v>
      </c>
      <c r="E891" s="251">
        <f t="shared" si="336"/>
        <v>-2.177760722760913E-2</v>
      </c>
      <c r="F891" s="251">
        <f t="shared" si="336"/>
        <v>-2.3497483521333629E-2</v>
      </c>
      <c r="G891" s="251">
        <f t="shared" si="336"/>
        <v>-6.5311189133506975E-2</v>
      </c>
      <c r="H891" s="251">
        <f t="shared" si="336"/>
        <v>-7.812529287302783E-2</v>
      </c>
      <c r="I891" s="251">
        <f t="shared" si="336"/>
        <v>1.8109725260551102E-2</v>
      </c>
      <c r="J891" s="251">
        <f t="shared" si="336"/>
        <v>1.1040929371302077E-2</v>
      </c>
      <c r="K891" s="251">
        <f t="shared" si="336"/>
        <v>1.1990958731338264E-2</v>
      </c>
      <c r="L891" s="251">
        <f t="shared" si="336"/>
        <v>1.1040929371302521E-2</v>
      </c>
      <c r="M891" s="251"/>
      <c r="N891" s="251">
        <f t="shared" si="329"/>
        <v>1.2608354158465396E-3</v>
      </c>
      <c r="P891" s="222">
        <f t="shared" si="332"/>
        <v>2011</v>
      </c>
      <c r="Q891" s="222">
        <f t="shared" si="332"/>
        <v>9</v>
      </c>
      <c r="R891" s="251">
        <f t="shared" si="335"/>
        <v>3.1425878219909942E-2</v>
      </c>
      <c r="S891" s="251">
        <f t="shared" si="335"/>
        <v>4.376757861206193E-2</v>
      </c>
      <c r="T891" s="251">
        <f t="shared" si="335"/>
        <v>-1.4039911884091261E-2</v>
      </c>
      <c r="U891" s="251">
        <f t="shared" si="335"/>
        <v>-1.4112017601642601E-2</v>
      </c>
      <c r="V891" s="251">
        <f t="shared" si="335"/>
        <v>-6.485076927093536E-2</v>
      </c>
      <c r="W891" s="251">
        <f t="shared" si="335"/>
        <v>5.9382973787984294E-2</v>
      </c>
      <c r="X891" s="251">
        <f t="shared" si="335"/>
        <v>3.4098033385020488E-2</v>
      </c>
      <c r="Y891" s="251">
        <f t="shared" si="335"/>
        <v>3.5159326939930846E-2</v>
      </c>
    </row>
    <row r="892" spans="1:25" x14ac:dyDescent="0.25">
      <c r="A892" s="217">
        <v>2012</v>
      </c>
      <c r="B892" s="217">
        <v>8</v>
      </c>
      <c r="C892" s="251">
        <f t="shared" si="336"/>
        <v>-5.0471029046086358E-3</v>
      </c>
      <c r="D892" s="251">
        <f t="shared" si="336"/>
        <v>4.7678150108503292E-3</v>
      </c>
      <c r="E892" s="251">
        <f t="shared" si="336"/>
        <v>-2.2332289024792451E-2</v>
      </c>
      <c r="F892" s="251">
        <f t="shared" si="336"/>
        <v>2.9644857587110884E-2</v>
      </c>
      <c r="G892" s="251">
        <f t="shared" si="336"/>
        <v>-0.15892890216699818</v>
      </c>
      <c r="H892" s="251">
        <f t="shared" si="336"/>
        <v>3.4286905320202177E-2</v>
      </c>
      <c r="I892" s="251">
        <f t="shared" si="336"/>
        <v>3.3914743138689696E-2</v>
      </c>
      <c r="J892" s="251">
        <f t="shared" si="336"/>
        <v>-6.7880197062009096E-4</v>
      </c>
      <c r="K892" s="251">
        <f t="shared" si="336"/>
        <v>-9.4192059621167612E-4</v>
      </c>
      <c r="L892" s="251">
        <f t="shared" si="336"/>
        <v>-6.78801970620313E-4</v>
      </c>
      <c r="M892" s="251"/>
      <c r="N892" s="251">
        <f t="shared" si="329"/>
        <v>-1.0827236160893872E-2</v>
      </c>
      <c r="P892" s="222">
        <f t="shared" si="332"/>
        <v>2011</v>
      </c>
      <c r="Q892" s="222">
        <f t="shared" si="332"/>
        <v>10</v>
      </c>
      <c r="R892" s="251">
        <f t="shared" si="335"/>
        <v>8.2476174688450588E-3</v>
      </c>
      <c r="S892" s="251">
        <f t="shared" si="335"/>
        <v>7.854320709990148E-4</v>
      </c>
      <c r="T892" s="251">
        <f t="shared" si="335"/>
        <v>-8.4766117415242537E-3</v>
      </c>
      <c r="U892" s="251">
        <f t="shared" si="335"/>
        <v>2.3190662368887782E-2</v>
      </c>
      <c r="V892" s="251">
        <f t="shared" si="335"/>
        <v>-0.10956578917187221</v>
      </c>
      <c r="W892" s="251">
        <f t="shared" si="335"/>
        <v>-1.3852242744063381E-2</v>
      </c>
      <c r="X892" s="251">
        <f t="shared" si="335"/>
        <v>3.2179618670480137E-2</v>
      </c>
      <c r="Y892" s="251">
        <f t="shared" si="335"/>
        <v>5.085205747065169E-3</v>
      </c>
    </row>
    <row r="893" spans="1:25" x14ac:dyDescent="0.25">
      <c r="A893" s="217">
        <v>2012</v>
      </c>
      <c r="B893" s="217">
        <v>9</v>
      </c>
      <c r="C893" s="251">
        <f t="shared" si="336"/>
        <v>-6.8914192905344285E-2</v>
      </c>
      <c r="D893" s="251">
        <f t="shared" si="336"/>
        <v>-5.7719111883667851E-2</v>
      </c>
      <c r="E893" s="251">
        <f t="shared" si="336"/>
        <v>-0.11783481978323052</v>
      </c>
      <c r="F893" s="251">
        <f t="shared" si="336"/>
        <v>3.7613322751500089E-2</v>
      </c>
      <c r="G893" s="251">
        <f t="shared" si="336"/>
        <v>-0.15229159313736718</v>
      </c>
      <c r="H893" s="251">
        <f t="shared" si="336"/>
        <v>-0.20705058024961687</v>
      </c>
      <c r="I893" s="251">
        <f t="shared" si="336"/>
        <v>5.7477109120459557E-2</v>
      </c>
      <c r="J893" s="251">
        <f t="shared" si="336"/>
        <v>-6.2780231351527438E-2</v>
      </c>
      <c r="K893" s="251">
        <f t="shared" si="336"/>
        <v>-6.40953345871772E-2</v>
      </c>
      <c r="L893" s="251">
        <f t="shared" si="336"/>
        <v>-6.278023135152766E-2</v>
      </c>
      <c r="M893" s="251"/>
      <c r="N893" s="251">
        <f t="shared" si="329"/>
        <v>-2.8203447631434231E-2</v>
      </c>
      <c r="P893" s="222">
        <f t="shared" si="332"/>
        <v>2011</v>
      </c>
      <c r="Q893" s="222">
        <f t="shared" si="332"/>
        <v>11</v>
      </c>
      <c r="R893" s="251">
        <f t="shared" si="335"/>
        <v>-8.0074158947986529E-2</v>
      </c>
      <c r="S893" s="251">
        <f t="shared" si="335"/>
        <v>-3.6254208904291318E-2</v>
      </c>
      <c r="T893" s="251">
        <f t="shared" si="335"/>
        <v>-3.2251533645304309E-2</v>
      </c>
      <c r="U893" s="251">
        <f t="shared" si="335"/>
        <v>9.9262589505848542E-3</v>
      </c>
      <c r="V893" s="251">
        <f t="shared" si="335"/>
        <v>-6.7386847232958846E-2</v>
      </c>
      <c r="W893" s="251">
        <f t="shared" si="335"/>
        <v>-1.2616797761706211E-2</v>
      </c>
      <c r="X893" s="251">
        <f t="shared" si="335"/>
        <v>1.694137146515784E-2</v>
      </c>
      <c r="Y893" s="251">
        <f t="shared" si="335"/>
        <v>-5.6197873245878993E-2</v>
      </c>
    </row>
    <row r="894" spans="1:25" x14ac:dyDescent="0.25">
      <c r="A894" s="217">
        <v>2012</v>
      </c>
      <c r="B894" s="217">
        <v>10</v>
      </c>
      <c r="C894" s="251">
        <f t="shared" si="336"/>
        <v>5.4344546619453205E-2</v>
      </c>
      <c r="D894" s="251">
        <f t="shared" si="336"/>
        <v>3.5138072687611377E-2</v>
      </c>
      <c r="E894" s="251">
        <f t="shared" si="336"/>
        <v>9.7196449520208006E-2</v>
      </c>
      <c r="F894" s="251">
        <f t="shared" si="336"/>
        <v>-0.14613024724151635</v>
      </c>
      <c r="G894" s="251">
        <f t="shared" si="336"/>
        <v>6.71978075862254E-2</v>
      </c>
      <c r="H894" s="251">
        <f t="shared" si="336"/>
        <v>7.1005917159763232E-3</v>
      </c>
      <c r="I894" s="251">
        <f t="shared" si="336"/>
        <v>2.4953411643316992E-2</v>
      </c>
      <c r="J894" s="251">
        <f t="shared" si="336"/>
        <v>4.5799358672420798E-2</v>
      </c>
      <c r="K894" s="251">
        <f t="shared" si="336"/>
        <v>4.563329240790992E-2</v>
      </c>
      <c r="L894" s="251">
        <f t="shared" si="336"/>
        <v>4.579935867242102E-2</v>
      </c>
      <c r="M894" s="251"/>
      <c r="N894" s="251">
        <f t="shared" si="329"/>
        <v>6.6677457597717815E-2</v>
      </c>
      <c r="P894" s="222">
        <f t="shared" si="332"/>
        <v>2011</v>
      </c>
      <c r="Q894" s="222">
        <f t="shared" si="332"/>
        <v>12</v>
      </c>
      <c r="R894" s="251">
        <f t="shared" si="335"/>
        <v>-0.12800330331339782</v>
      </c>
      <c r="S894" s="251">
        <f t="shared" si="335"/>
        <v>1.6980357802255597E-2</v>
      </c>
      <c r="T894" s="251">
        <f t="shared" si="335"/>
        <v>-3.6948506655695712E-2</v>
      </c>
      <c r="U894" s="251">
        <f t="shared" si="335"/>
        <v>3.7870076897515981E-2</v>
      </c>
      <c r="V894" s="251">
        <f t="shared" si="335"/>
        <v>-1.3539519562769886E-2</v>
      </c>
      <c r="W894" s="251">
        <f t="shared" si="335"/>
        <v>-1.762456067810636E-2</v>
      </c>
      <c r="X894" s="251">
        <f t="shared" si="335"/>
        <v>6.3605727899784359E-2</v>
      </c>
      <c r="Y894" s="251">
        <f t="shared" si="335"/>
        <v>-5.863292588472746E-2</v>
      </c>
    </row>
    <row r="895" spans="1:25" x14ac:dyDescent="0.25">
      <c r="A895" s="217">
        <v>2012</v>
      </c>
      <c r="B895" s="217">
        <v>11</v>
      </c>
      <c r="C895" s="251">
        <f t="shared" si="336"/>
        <v>3.7976142894672549E-2</v>
      </c>
      <c r="D895" s="251">
        <f t="shared" si="336"/>
        <v>1.6866523867271832E-2</v>
      </c>
      <c r="E895" s="251">
        <f t="shared" si="336"/>
        <v>1.5546593173882295E-2</v>
      </c>
      <c r="F895" s="251">
        <f t="shared" si="336"/>
        <v>0.1435998366710507</v>
      </c>
      <c r="G895" s="251">
        <f t="shared" si="336"/>
        <v>-6.6093993092082526E-2</v>
      </c>
      <c r="H895" s="251">
        <f t="shared" si="336"/>
        <v>5.5496150556030743E-2</v>
      </c>
      <c r="I895" s="251">
        <f t="shared" si="336"/>
        <v>9.1878362611402586E-2</v>
      </c>
      <c r="J895" s="251">
        <f t="shared" si="336"/>
        <v>2.9247516843419863E-2</v>
      </c>
      <c r="K895" s="251">
        <f t="shared" si="336"/>
        <v>2.7598747535989343E-2</v>
      </c>
      <c r="L895" s="251">
        <f t="shared" si="336"/>
        <v>2.9247516843419863E-2</v>
      </c>
      <c r="M895" s="251"/>
      <c r="N895" s="251">
        <f t="shared" si="329"/>
        <v>-7.455812226130798E-2</v>
      </c>
      <c r="P895" s="222">
        <f t="shared" si="332"/>
        <v>2012</v>
      </c>
      <c r="Q895" s="222">
        <f t="shared" si="332"/>
        <v>1</v>
      </c>
      <c r="R895" s="251">
        <f t="shared" ref="R895:Y910" si="337">(R66/R54)-1</f>
        <v>-0.11781507449893069</v>
      </c>
      <c r="S895" s="251">
        <f t="shared" si="337"/>
        <v>4.5752720658574164E-2</v>
      </c>
      <c r="T895" s="251">
        <f t="shared" si="337"/>
        <v>6.8651199730076495E-3</v>
      </c>
      <c r="U895" s="251">
        <f t="shared" si="337"/>
        <v>-3.5260287282680491E-2</v>
      </c>
      <c r="V895" s="251">
        <f t="shared" si="337"/>
        <v>-0.48864518167709314</v>
      </c>
      <c r="W895" s="251">
        <f t="shared" si="337"/>
        <v>-1.735433858464619E-2</v>
      </c>
      <c r="X895" s="251">
        <f t="shared" si="337"/>
        <v>-7.1555332000950878E-2</v>
      </c>
      <c r="Y895" s="251">
        <f t="shared" si="337"/>
        <v>-4.6724485089608248E-2</v>
      </c>
    </row>
    <row r="896" spans="1:25" x14ac:dyDescent="0.25">
      <c r="A896" s="217">
        <v>2012</v>
      </c>
      <c r="B896" s="217">
        <v>12</v>
      </c>
      <c r="C896" s="251">
        <f t="shared" si="336"/>
        <v>-3.8986846090386384E-2</v>
      </c>
      <c r="D896" s="251">
        <f t="shared" si="336"/>
        <v>-2.5547531744192664E-2</v>
      </c>
      <c r="E896" s="251">
        <f t="shared" si="336"/>
        <v>-3.4893295982868056E-2</v>
      </c>
      <c r="F896" s="251">
        <f t="shared" si="336"/>
        <v>5.4666714960653895E-3</v>
      </c>
      <c r="G896" s="251">
        <f t="shared" si="336"/>
        <v>-2.2529587443766652E-2</v>
      </c>
      <c r="H896" s="251">
        <f t="shared" si="336"/>
        <v>-5.78734150576099E-3</v>
      </c>
      <c r="I896" s="251">
        <f t="shared" si="336"/>
        <v>-5.4120886533529422E-2</v>
      </c>
      <c r="J896" s="251">
        <f t="shared" si="336"/>
        <v>-3.2699147080103907E-2</v>
      </c>
      <c r="K896" s="251">
        <f t="shared" si="336"/>
        <v>-3.2375144479107498E-2</v>
      </c>
      <c r="L896" s="251">
        <f t="shared" si="336"/>
        <v>-3.2699147207447266E-2</v>
      </c>
      <c r="M896" s="251"/>
      <c r="N896" s="251">
        <f t="shared" si="329"/>
        <v>2.8497790181886584E-2</v>
      </c>
      <c r="P896" s="222">
        <f t="shared" si="332"/>
        <v>2012</v>
      </c>
      <c r="Q896" s="222">
        <f t="shared" si="332"/>
        <v>2</v>
      </c>
      <c r="R896" s="251">
        <f t="shared" si="337"/>
        <v>-2.8064842631501996E-2</v>
      </c>
      <c r="S896" s="251">
        <f t="shared" si="337"/>
        <v>4.0943886118230521E-2</v>
      </c>
      <c r="T896" s="251">
        <f t="shared" si="337"/>
        <v>1.359211984585218E-2</v>
      </c>
      <c r="U896" s="251">
        <f t="shared" si="337"/>
        <v>1.416958976476268E-2</v>
      </c>
      <c r="V896" s="251">
        <f t="shared" si="337"/>
        <v>0.46506841248268405</v>
      </c>
      <c r="W896" s="251">
        <f t="shared" si="337"/>
        <v>6.4223345588235281E-2</v>
      </c>
      <c r="X896" s="251">
        <f t="shared" si="337"/>
        <v>6.2212008432046106E-2</v>
      </c>
      <c r="Y896" s="251">
        <f t="shared" si="337"/>
        <v>6.479034799022676E-3</v>
      </c>
    </row>
    <row r="897" spans="1:25" x14ac:dyDescent="0.25">
      <c r="A897" s="217">
        <v>2013</v>
      </c>
      <c r="B897" s="217">
        <v>1</v>
      </c>
      <c r="C897" s="251">
        <f t="shared" si="336"/>
        <v>-3.5788420587854031E-2</v>
      </c>
      <c r="D897" s="251">
        <f t="shared" si="336"/>
        <v>-3.2708957695714025E-3</v>
      </c>
      <c r="E897" s="251">
        <f t="shared" si="336"/>
        <v>-1.0356568778850272E-2</v>
      </c>
      <c r="F897" s="251">
        <f t="shared" si="336"/>
        <v>2.7548263789636263E-3</v>
      </c>
      <c r="G897" s="251">
        <f t="shared" si="336"/>
        <v>0.95913959359593903</v>
      </c>
      <c r="H897" s="251">
        <f t="shared" si="336"/>
        <v>4.2650651465798051E-2</v>
      </c>
      <c r="I897" s="251">
        <f t="shared" si="336"/>
        <v>4.3270850771923053E-2</v>
      </c>
      <c r="J897" s="251">
        <f t="shared" si="336"/>
        <v>-1.8648418580618609E-2</v>
      </c>
      <c r="K897" s="251">
        <f t="shared" si="336"/>
        <v>-2.050860609651517E-2</v>
      </c>
      <c r="L897" s="251">
        <f t="shared" si="336"/>
        <v>-1.8648418580618609E-2</v>
      </c>
      <c r="M897" s="251"/>
      <c r="N897" s="251">
        <f t="shared" si="329"/>
        <v>1.3730520857458295E-2</v>
      </c>
      <c r="P897" s="222">
        <f t="shared" si="332"/>
        <v>2012</v>
      </c>
      <c r="Q897" s="222">
        <f t="shared" si="332"/>
        <v>3</v>
      </c>
      <c r="R897" s="251">
        <f t="shared" si="337"/>
        <v>8.4667046099561327E-2</v>
      </c>
      <c r="S897" s="251">
        <f t="shared" si="337"/>
        <v>5.0580581290679216E-2</v>
      </c>
      <c r="T897" s="251">
        <f t="shared" si="337"/>
        <v>-1.3608392550573112E-2</v>
      </c>
      <c r="U897" s="251">
        <f t="shared" si="337"/>
        <v>1.789391205258295E-2</v>
      </c>
      <c r="V897" s="251">
        <f t="shared" si="337"/>
        <v>-5.4467229121084482E-2</v>
      </c>
      <c r="W897" s="251">
        <f t="shared" si="337"/>
        <v>-2.3362468975935968E-2</v>
      </c>
      <c r="X897" s="251">
        <f t="shared" si="337"/>
        <v>0.11468994605753213</v>
      </c>
      <c r="Y897" s="251">
        <f t="shared" si="337"/>
        <v>6.5653628218881099E-2</v>
      </c>
    </row>
    <row r="898" spans="1:25" x14ac:dyDescent="0.25">
      <c r="A898" s="217">
        <v>2013</v>
      </c>
      <c r="B898" s="217">
        <v>2</v>
      </c>
      <c r="C898" s="251">
        <f t="shared" si="336"/>
        <v>2.6107356417673699E-2</v>
      </c>
      <c r="D898" s="251">
        <f t="shared" si="336"/>
        <v>1.9679948901637712E-2</v>
      </c>
      <c r="E898" s="251">
        <f t="shared" si="336"/>
        <v>-3.8947940699984529E-2</v>
      </c>
      <c r="F898" s="251">
        <f t="shared" si="336"/>
        <v>3.8225691074521562E-2</v>
      </c>
      <c r="G898" s="251">
        <f t="shared" si="336"/>
        <v>-0.36799308400005093</v>
      </c>
      <c r="H898" s="251">
        <f t="shared" si="336"/>
        <v>2.1321386159991462E-2</v>
      </c>
      <c r="I898" s="251">
        <f t="shared" si="336"/>
        <v>4.3032689427816129E-2</v>
      </c>
      <c r="J898" s="251">
        <f t="shared" si="336"/>
        <v>2.1170927607241596E-2</v>
      </c>
      <c r="K898" s="251">
        <f t="shared" si="336"/>
        <v>2.2945922889587855E-2</v>
      </c>
      <c r="L898" s="251">
        <f t="shared" si="336"/>
        <v>2.1170927607241596E-2</v>
      </c>
      <c r="M898" s="251"/>
      <c r="N898" s="251">
        <f t="shared" si="329"/>
        <v>-3.0425806002638778E-2</v>
      </c>
      <c r="P898" s="222">
        <f t="shared" si="332"/>
        <v>2012</v>
      </c>
      <c r="Q898" s="222">
        <f t="shared" si="332"/>
        <v>4</v>
      </c>
      <c r="R898" s="251">
        <f t="shared" si="337"/>
        <v>-2.1916564533987271E-2</v>
      </c>
      <c r="S898" s="251">
        <f t="shared" si="337"/>
        <v>-1.6818065816319505E-2</v>
      </c>
      <c r="T898" s="251">
        <f t="shared" si="337"/>
        <v>-9.6805962151364944E-2</v>
      </c>
      <c r="U898" s="251">
        <f t="shared" si="337"/>
        <v>1.7908307326987671E-2</v>
      </c>
      <c r="V898" s="251">
        <f t="shared" si="337"/>
        <v>-9.209341038982044E-2</v>
      </c>
      <c r="W898" s="251">
        <f t="shared" si="337"/>
        <v>1.3868885688376853E-2</v>
      </c>
      <c r="X898" s="251">
        <f t="shared" si="337"/>
        <v>9.3447362463461303E-2</v>
      </c>
      <c r="Y898" s="251">
        <f t="shared" si="337"/>
        <v>-1.9686040654019243E-2</v>
      </c>
    </row>
    <row r="899" spans="1:25" x14ac:dyDescent="0.25">
      <c r="A899" s="217">
        <v>2013</v>
      </c>
      <c r="B899" s="217">
        <v>3</v>
      </c>
      <c r="C899" s="251">
        <f t="shared" si="336"/>
        <v>-5.3153520482031036E-2</v>
      </c>
      <c r="D899" s="251">
        <f t="shared" si="336"/>
        <v>-8.1178608723474821E-2</v>
      </c>
      <c r="E899" s="251">
        <f t="shared" si="336"/>
        <v>-3.3765748704671195E-2</v>
      </c>
      <c r="F899" s="251">
        <f t="shared" si="336"/>
        <v>-2.0524146519966369E-2</v>
      </c>
      <c r="G899" s="251">
        <f t="shared" si="336"/>
        <v>-0.10784039837781489</v>
      </c>
      <c r="H899" s="251">
        <f t="shared" si="336"/>
        <v>5.4693110877852558E-3</v>
      </c>
      <c r="I899" s="251">
        <f t="shared" si="336"/>
        <v>-5.8548424670316068E-3</v>
      </c>
      <c r="J899" s="251">
        <f t="shared" si="336"/>
        <v>-6.4132753424602451E-2</v>
      </c>
      <c r="K899" s="251">
        <f t="shared" si="336"/>
        <v>-6.6725170697020553E-2</v>
      </c>
      <c r="L899" s="251">
        <f t="shared" si="336"/>
        <v>-6.4132753424602562E-2</v>
      </c>
      <c r="M899" s="251"/>
      <c r="N899" s="251">
        <f t="shared" si="329"/>
        <v>-8.1469535224189871E-2</v>
      </c>
      <c r="P899" s="222">
        <f t="shared" si="332"/>
        <v>2012</v>
      </c>
      <c r="Q899" s="222">
        <f t="shared" si="332"/>
        <v>5</v>
      </c>
      <c r="R899" s="251">
        <f t="shared" si="337"/>
        <v>-9.646165696307285E-2</v>
      </c>
      <c r="S899" s="251">
        <f t="shared" si="337"/>
        <v>-2.231288878022053E-2</v>
      </c>
      <c r="T899" s="251">
        <f t="shared" si="337"/>
        <v>-1.2845231692263592E-2</v>
      </c>
      <c r="U899" s="251">
        <f t="shared" si="337"/>
        <v>-1.2640827292393686E-2</v>
      </c>
      <c r="V899" s="251">
        <f t="shared" si="337"/>
        <v>-2.5393791786970765E-2</v>
      </c>
      <c r="W899" s="251">
        <f t="shared" si="337"/>
        <v>-1.6631905449489226E-2</v>
      </c>
      <c r="X899" s="251">
        <f t="shared" si="337"/>
        <v>-6.4227285054106575E-2</v>
      </c>
      <c r="Y899" s="251">
        <f t="shared" si="337"/>
        <v>-6.1413874154421011E-2</v>
      </c>
    </row>
    <row r="900" spans="1:25" x14ac:dyDescent="0.25">
      <c r="A900" s="217">
        <v>2013</v>
      </c>
      <c r="B900" s="217">
        <v>4</v>
      </c>
      <c r="C900" s="251">
        <f t="shared" si="336"/>
        <v>-5.1379843624358434E-2</v>
      </c>
      <c r="D900" s="251">
        <f t="shared" si="336"/>
        <v>-4.6831602826816199E-2</v>
      </c>
      <c r="E900" s="251">
        <f t="shared" si="336"/>
        <v>-1.1101065622180051E-2</v>
      </c>
      <c r="F900" s="251">
        <f t="shared" si="336"/>
        <v>-1.7987448485104474E-2</v>
      </c>
      <c r="G900" s="251">
        <f t="shared" si="336"/>
        <v>-0.10459313600658182</v>
      </c>
      <c r="H900" s="251">
        <f t="shared" si="336"/>
        <v>1.7309412321776296E-2</v>
      </c>
      <c r="I900" s="251">
        <f t="shared" si="336"/>
        <v>-4.9308637278628553E-2</v>
      </c>
      <c r="J900" s="251">
        <f t="shared" si="336"/>
        <v>-4.7891368863005601E-2</v>
      </c>
      <c r="K900" s="251">
        <f t="shared" si="336"/>
        <v>-4.9228887295010404E-2</v>
      </c>
      <c r="L900" s="251">
        <f t="shared" si="336"/>
        <v>-4.789136886300549E-2</v>
      </c>
      <c r="M900" s="251"/>
      <c r="N900" s="251">
        <f t="shared" si="329"/>
        <v>5.382198824900386E-2</v>
      </c>
      <c r="P900" s="222">
        <f t="shared" si="332"/>
        <v>2012</v>
      </c>
      <c r="Q900" s="222">
        <f t="shared" si="332"/>
        <v>6</v>
      </c>
      <c r="R900" s="251">
        <f t="shared" si="337"/>
        <v>-3.7994995957044808E-2</v>
      </c>
      <c r="S900" s="251">
        <f t="shared" si="337"/>
        <v>-1.5267764390288097E-2</v>
      </c>
      <c r="T900" s="251">
        <f t="shared" si="337"/>
        <v>-3.8182100338906677E-2</v>
      </c>
      <c r="U900" s="251">
        <f t="shared" si="337"/>
        <v>5.8296113706529207E-2</v>
      </c>
      <c r="V900" s="251">
        <f t="shared" si="337"/>
        <v>-0.17986344137920229</v>
      </c>
      <c r="W900" s="251">
        <f t="shared" si="337"/>
        <v>2.473939568621808E-2</v>
      </c>
      <c r="X900" s="251">
        <f t="shared" si="337"/>
        <v>4.3552004211342421E-2</v>
      </c>
      <c r="Y900" s="251">
        <f t="shared" si="337"/>
        <v>-2.6691427570629256E-2</v>
      </c>
    </row>
    <row r="901" spans="1:25" x14ac:dyDescent="0.25">
      <c r="A901" s="217">
        <v>2013</v>
      </c>
      <c r="B901" s="217">
        <v>5</v>
      </c>
      <c r="C901" s="251">
        <f t="shared" ref="C901:L908" si="338">(C82/C70)-1</f>
        <v>5.9108990984595211E-2</v>
      </c>
      <c r="D901" s="251">
        <f t="shared" si="338"/>
        <v>3.9739328349253533E-2</v>
      </c>
      <c r="E901" s="251">
        <f t="shared" si="338"/>
        <v>4.0434379637252826E-2</v>
      </c>
      <c r="F901" s="251">
        <f t="shared" si="338"/>
        <v>4.7549936989458086E-2</v>
      </c>
      <c r="G901" s="251">
        <f t="shared" si="338"/>
        <v>-0.13338346575816462</v>
      </c>
      <c r="H901" s="251">
        <f t="shared" si="338"/>
        <v>0.2437459212529911</v>
      </c>
      <c r="I901" s="251">
        <f t="shared" si="338"/>
        <v>8.2497121305343368E-2</v>
      </c>
      <c r="J901" s="251">
        <f t="shared" si="338"/>
        <v>5.0488766085889258E-2</v>
      </c>
      <c r="K901" s="251">
        <f t="shared" si="338"/>
        <v>5.0009655005139431E-2</v>
      </c>
      <c r="L901" s="251">
        <f t="shared" si="338"/>
        <v>5.0488766085889258E-2</v>
      </c>
      <c r="M901" s="251"/>
      <c r="N901" s="251">
        <f t="shared" ref="N901:N908" si="339">(N82/N70)-1</f>
        <v>-4.0506367492387452E-2</v>
      </c>
      <c r="P901" s="222">
        <f t="shared" si="332"/>
        <v>2012</v>
      </c>
      <c r="Q901" s="222">
        <f t="shared" si="332"/>
        <v>7</v>
      </c>
      <c r="R901" s="251">
        <f t="shared" si="337"/>
        <v>1.0828448186196882E-2</v>
      </c>
      <c r="S901" s="251">
        <f t="shared" si="337"/>
        <v>1.3545830779727153E-2</v>
      </c>
      <c r="T901" s="251">
        <f t="shared" si="337"/>
        <v>-2.177760722760913E-2</v>
      </c>
      <c r="U901" s="251">
        <f t="shared" si="337"/>
        <v>-2.3497483521333629E-2</v>
      </c>
      <c r="V901" s="251">
        <f t="shared" si="337"/>
        <v>-6.5311189133506975E-2</v>
      </c>
      <c r="W901" s="251">
        <f t="shared" si="337"/>
        <v>-7.812529287302783E-2</v>
      </c>
      <c r="X901" s="251">
        <f t="shared" si="337"/>
        <v>1.8109725260551102E-2</v>
      </c>
      <c r="Y901" s="251">
        <f t="shared" si="337"/>
        <v>1.1040929371302077E-2</v>
      </c>
    </row>
    <row r="902" spans="1:25" x14ac:dyDescent="0.25">
      <c r="A902" s="217">
        <v>2013</v>
      </c>
      <c r="B902" s="217">
        <v>6</v>
      </c>
      <c r="C902" s="251">
        <f t="shared" si="338"/>
        <v>-5.5927985696938687E-2</v>
      </c>
      <c r="D902" s="251">
        <f t="shared" si="338"/>
        <v>-3.3577371358265329E-2</v>
      </c>
      <c r="E902" s="251">
        <f t="shared" si="338"/>
        <v>-6.1295756951474378E-2</v>
      </c>
      <c r="F902" s="251">
        <f t="shared" si="338"/>
        <v>-5.9862276480183385E-2</v>
      </c>
      <c r="G902" s="251">
        <f t="shared" si="338"/>
        <v>-0.13360977588002032</v>
      </c>
      <c r="H902" s="251">
        <f t="shared" si="338"/>
        <v>-4.9221826364147514E-3</v>
      </c>
      <c r="I902" s="251">
        <f t="shared" si="338"/>
        <v>-4.3552947682281351E-2</v>
      </c>
      <c r="J902" s="251">
        <f t="shared" si="338"/>
        <v>-4.6509156531016949E-2</v>
      </c>
      <c r="K902" s="251">
        <f t="shared" si="338"/>
        <v>-4.6100706378877532E-2</v>
      </c>
      <c r="L902" s="251">
        <f t="shared" si="338"/>
        <v>-4.6509156531016727E-2</v>
      </c>
      <c r="M902" s="251"/>
      <c r="N902" s="251">
        <f t="shared" si="339"/>
        <v>2.1168834503483946E-2</v>
      </c>
      <c r="P902" s="222">
        <f t="shared" si="332"/>
        <v>2012</v>
      </c>
      <c r="Q902" s="222">
        <f t="shared" si="332"/>
        <v>8</v>
      </c>
      <c r="R902" s="251">
        <f t="shared" si="337"/>
        <v>-5.0471029046086358E-3</v>
      </c>
      <c r="S902" s="251">
        <f t="shared" si="337"/>
        <v>4.7678150108503292E-3</v>
      </c>
      <c r="T902" s="251">
        <f t="shared" si="337"/>
        <v>-2.2332289024792451E-2</v>
      </c>
      <c r="U902" s="251">
        <f t="shared" si="337"/>
        <v>2.9644857587110884E-2</v>
      </c>
      <c r="V902" s="251">
        <f t="shared" si="337"/>
        <v>-0.15892890216699818</v>
      </c>
      <c r="W902" s="251">
        <f t="shared" si="337"/>
        <v>3.4286905320202177E-2</v>
      </c>
      <c r="X902" s="251">
        <f t="shared" si="337"/>
        <v>3.3914743138689696E-2</v>
      </c>
      <c r="Y902" s="251">
        <f t="shared" si="337"/>
        <v>-6.7880197062009096E-4</v>
      </c>
    </row>
    <row r="903" spans="1:25" x14ac:dyDescent="0.25">
      <c r="A903" s="217">
        <v>2013</v>
      </c>
      <c r="B903" s="217">
        <v>7</v>
      </c>
      <c r="C903" s="251">
        <f t="shared" si="338"/>
        <v>-2.1452156771821218E-2</v>
      </c>
      <c r="D903" s="251">
        <f t="shared" si="338"/>
        <v>-2.5978417629033634E-2</v>
      </c>
      <c r="E903" s="251">
        <f t="shared" si="338"/>
        <v>-1.6164919564248703E-2</v>
      </c>
      <c r="F903" s="251">
        <f t="shared" si="338"/>
        <v>-0.12264524895473561</v>
      </c>
      <c r="G903" s="251">
        <f t="shared" si="338"/>
        <v>0.52013849524305633</v>
      </c>
      <c r="H903" s="251">
        <f t="shared" si="338"/>
        <v>0.11611114018104751</v>
      </c>
      <c r="I903" s="251">
        <f t="shared" si="338"/>
        <v>-8.167526002535852E-2</v>
      </c>
      <c r="J903" s="251">
        <f t="shared" si="338"/>
        <v>-2.4529639219370902E-2</v>
      </c>
      <c r="K903" s="251">
        <f t="shared" si="338"/>
        <v>-2.3391490053063291E-2</v>
      </c>
      <c r="L903" s="251">
        <f t="shared" si="338"/>
        <v>-2.452963921937068E-2</v>
      </c>
      <c r="M903" s="251"/>
      <c r="N903" s="251">
        <f t="shared" si="339"/>
        <v>-5.1371534195933433E-2</v>
      </c>
      <c r="P903" s="222">
        <f t="shared" si="332"/>
        <v>2012</v>
      </c>
      <c r="Q903" s="222">
        <f t="shared" si="332"/>
        <v>9</v>
      </c>
      <c r="R903" s="251">
        <f t="shared" si="337"/>
        <v>-6.8914192905344285E-2</v>
      </c>
      <c r="S903" s="251">
        <f t="shared" si="337"/>
        <v>-5.7719111883667851E-2</v>
      </c>
      <c r="T903" s="251">
        <f t="shared" si="337"/>
        <v>-0.11783481978323052</v>
      </c>
      <c r="U903" s="251">
        <f t="shared" si="337"/>
        <v>3.7613322751500089E-2</v>
      </c>
      <c r="V903" s="251">
        <f t="shared" si="337"/>
        <v>-0.15229159313736718</v>
      </c>
      <c r="W903" s="251">
        <f t="shared" si="337"/>
        <v>-0.20705058024961687</v>
      </c>
      <c r="X903" s="251">
        <f t="shared" si="337"/>
        <v>5.7477109120459557E-2</v>
      </c>
      <c r="Y903" s="251">
        <f t="shared" si="337"/>
        <v>-6.2780231351527438E-2</v>
      </c>
    </row>
    <row r="904" spans="1:25" x14ac:dyDescent="0.25">
      <c r="A904" s="217">
        <v>2013</v>
      </c>
      <c r="B904" s="217">
        <v>8</v>
      </c>
      <c r="C904" s="251">
        <f t="shared" si="338"/>
        <v>-7.6454455281833589E-3</v>
      </c>
      <c r="D904" s="251">
        <f t="shared" si="338"/>
        <v>1.1810261811511236E-2</v>
      </c>
      <c r="E904" s="251">
        <f t="shared" si="338"/>
        <v>-3.3477624673026507E-2</v>
      </c>
      <c r="F904" s="251">
        <f t="shared" si="338"/>
        <v>0.11923444657133575</v>
      </c>
      <c r="G904" s="251">
        <f t="shared" si="338"/>
        <v>0.34896627461042917</v>
      </c>
      <c r="H904" s="251">
        <f t="shared" si="338"/>
        <v>0.17280467529850374</v>
      </c>
      <c r="I904" s="251">
        <f t="shared" si="338"/>
        <v>-0.13003909529840962</v>
      </c>
      <c r="J904" s="251">
        <f t="shared" si="338"/>
        <v>-2.4786391890274651E-3</v>
      </c>
      <c r="K904" s="251">
        <f t="shared" si="338"/>
        <v>5.3859517112275768E-4</v>
      </c>
      <c r="L904" s="251">
        <f t="shared" si="338"/>
        <v>-2.4786391890275761E-3</v>
      </c>
      <c r="M904" s="251"/>
      <c r="N904" s="251">
        <f t="shared" si="339"/>
        <v>1.6891755586460055E-2</v>
      </c>
      <c r="P904" s="222">
        <f t="shared" si="332"/>
        <v>2012</v>
      </c>
      <c r="Q904" s="222">
        <f t="shared" si="332"/>
        <v>10</v>
      </c>
      <c r="R904" s="251">
        <f t="shared" si="337"/>
        <v>5.4344546619453205E-2</v>
      </c>
      <c r="S904" s="251">
        <f t="shared" si="337"/>
        <v>3.5138072687611377E-2</v>
      </c>
      <c r="T904" s="251">
        <f t="shared" si="337"/>
        <v>9.7196449520208006E-2</v>
      </c>
      <c r="U904" s="251">
        <f t="shared" si="337"/>
        <v>-0.14613024724151635</v>
      </c>
      <c r="V904" s="251">
        <f t="shared" si="337"/>
        <v>6.71978075862254E-2</v>
      </c>
      <c r="W904" s="251">
        <f t="shared" si="337"/>
        <v>7.1005917159763232E-3</v>
      </c>
      <c r="X904" s="251">
        <f t="shared" si="337"/>
        <v>2.4953411643316992E-2</v>
      </c>
      <c r="Y904" s="251">
        <f t="shared" si="337"/>
        <v>4.5799358672420798E-2</v>
      </c>
    </row>
    <row r="905" spans="1:25" x14ac:dyDescent="0.25">
      <c r="A905" s="217">
        <v>2013</v>
      </c>
      <c r="B905" s="217">
        <v>9</v>
      </c>
      <c r="C905" s="251">
        <f t="shared" si="338"/>
        <v>5.5827086331662779E-2</v>
      </c>
      <c r="D905" s="251">
        <f t="shared" si="338"/>
        <v>5.1331061660011335E-2</v>
      </c>
      <c r="E905" s="251">
        <f t="shared" si="338"/>
        <v>0.10563752958776895</v>
      </c>
      <c r="F905" s="251">
        <f t="shared" si="338"/>
        <v>1.8470693717747233E-2</v>
      </c>
      <c r="G905" s="251">
        <f t="shared" si="338"/>
        <v>0.51530258626537462</v>
      </c>
      <c r="H905" s="251">
        <f t="shared" si="338"/>
        <v>0.25813221406086062</v>
      </c>
      <c r="I905" s="251">
        <f t="shared" si="338"/>
        <v>-9.674766831537418E-2</v>
      </c>
      <c r="J905" s="251">
        <f t="shared" si="338"/>
        <v>5.1778678917375753E-2</v>
      </c>
      <c r="K905" s="251">
        <f t="shared" si="338"/>
        <v>5.3878613419108712E-2</v>
      </c>
      <c r="L905" s="251">
        <f t="shared" si="338"/>
        <v>5.1778678917375753E-2</v>
      </c>
      <c r="M905" s="251"/>
      <c r="N905" s="251">
        <f t="shared" si="339"/>
        <v>-4.7187727712050265E-4</v>
      </c>
      <c r="P905" s="222">
        <f t="shared" si="332"/>
        <v>2012</v>
      </c>
      <c r="Q905" s="222">
        <f t="shared" si="332"/>
        <v>11</v>
      </c>
      <c r="R905" s="251">
        <f t="shared" si="337"/>
        <v>3.7976142894672549E-2</v>
      </c>
      <c r="S905" s="251">
        <f t="shared" si="337"/>
        <v>1.6866523867271832E-2</v>
      </c>
      <c r="T905" s="251">
        <f t="shared" si="337"/>
        <v>1.5546593173882295E-2</v>
      </c>
      <c r="U905" s="251">
        <f t="shared" si="337"/>
        <v>0.1435998366710507</v>
      </c>
      <c r="V905" s="251">
        <f t="shared" si="337"/>
        <v>-6.6093993092082526E-2</v>
      </c>
      <c r="W905" s="251">
        <f t="shared" si="337"/>
        <v>5.5496150556030743E-2</v>
      </c>
      <c r="X905" s="251">
        <f t="shared" si="337"/>
        <v>9.1878362611402586E-2</v>
      </c>
      <c r="Y905" s="251">
        <f t="shared" si="337"/>
        <v>2.9247516843419863E-2</v>
      </c>
    </row>
    <row r="906" spans="1:25" x14ac:dyDescent="0.25">
      <c r="A906" s="217">
        <v>2013</v>
      </c>
      <c r="B906" s="217">
        <v>10</v>
      </c>
      <c r="C906" s="251">
        <f t="shared" si="338"/>
        <v>-1.6618886080660089E-2</v>
      </c>
      <c r="D906" s="251">
        <f t="shared" si="338"/>
        <v>-2.6556131750854806E-2</v>
      </c>
      <c r="E906" s="251">
        <f t="shared" si="338"/>
        <v>-0.13897855767739109</v>
      </c>
      <c r="F906" s="251">
        <f t="shared" si="338"/>
        <v>0.17138448179040444</v>
      </c>
      <c r="G906" s="251">
        <f t="shared" si="338"/>
        <v>-0.56672514865053147</v>
      </c>
      <c r="H906" s="251">
        <f t="shared" si="338"/>
        <v>0.13115092948741336</v>
      </c>
      <c r="I906" s="251">
        <f t="shared" si="338"/>
        <v>-9.7463036765725319E-2</v>
      </c>
      <c r="J906" s="251">
        <f t="shared" si="338"/>
        <v>-2.5502722639822006E-2</v>
      </c>
      <c r="K906" s="251">
        <f t="shared" si="338"/>
        <v>-2.108076676778059E-2</v>
      </c>
      <c r="L906" s="251">
        <f t="shared" si="338"/>
        <v>-2.5502722639822006E-2</v>
      </c>
      <c r="M906" s="251"/>
      <c r="N906" s="251">
        <f t="shared" si="339"/>
        <v>3.2564366429656433E-2</v>
      </c>
      <c r="P906" s="222">
        <f t="shared" si="332"/>
        <v>2012</v>
      </c>
      <c r="Q906" s="222">
        <f t="shared" si="332"/>
        <v>12</v>
      </c>
      <c r="R906" s="251">
        <f t="shared" si="337"/>
        <v>-3.8986846224858152E-2</v>
      </c>
      <c r="S906" s="251">
        <f t="shared" si="337"/>
        <v>-2.5547531880544927E-2</v>
      </c>
      <c r="T906" s="251">
        <f t="shared" si="337"/>
        <v>-3.4893295982868056E-2</v>
      </c>
      <c r="U906" s="251">
        <f t="shared" si="337"/>
        <v>5.4666714960653895E-3</v>
      </c>
      <c r="V906" s="251">
        <f t="shared" si="337"/>
        <v>-2.2529587443766652E-2</v>
      </c>
      <c r="W906" s="251">
        <f t="shared" si="337"/>
        <v>-5.78734150576099E-3</v>
      </c>
      <c r="X906" s="251">
        <f t="shared" si="337"/>
        <v>-5.4120886533529422E-2</v>
      </c>
      <c r="Y906" s="251">
        <f t="shared" si="337"/>
        <v>-3.2699147207447266E-2</v>
      </c>
    </row>
    <row r="907" spans="1:25" x14ac:dyDescent="0.25">
      <c r="A907" s="217">
        <v>2013</v>
      </c>
      <c r="B907" s="217">
        <v>11</v>
      </c>
      <c r="C907" s="251">
        <f t="shared" si="338"/>
        <v>0.13095985399077925</v>
      </c>
      <c r="D907" s="251">
        <f t="shared" si="338"/>
        <v>5.2705520509373827E-2</v>
      </c>
      <c r="E907" s="251">
        <f t="shared" si="338"/>
        <v>-7.5859444925885477E-2</v>
      </c>
      <c r="F907" s="251">
        <f t="shared" si="338"/>
        <v>-0.12930302484125344</v>
      </c>
      <c r="G907" s="251">
        <f t="shared" si="338"/>
        <v>0.95198822286331652</v>
      </c>
      <c r="H907" s="251">
        <f t="shared" si="338"/>
        <v>3.4198011491092251E-2</v>
      </c>
      <c r="I907" s="251">
        <f t="shared" si="338"/>
        <v>-4.7998872223783184E-2</v>
      </c>
      <c r="J907" s="251">
        <f t="shared" si="338"/>
        <v>8.2910513750257042E-2</v>
      </c>
      <c r="K907" s="251">
        <f t="shared" si="338"/>
        <v>9.2892144356232498E-2</v>
      </c>
      <c r="L907" s="251">
        <f t="shared" si="338"/>
        <v>8.2910513750257042E-2</v>
      </c>
      <c r="M907" s="251"/>
      <c r="N907" s="251">
        <f t="shared" si="339"/>
        <v>0.14580472141018053</v>
      </c>
      <c r="P907" s="222">
        <v>2013</v>
      </c>
      <c r="Q907" s="222">
        <v>1</v>
      </c>
      <c r="R907" s="251">
        <f t="shared" si="337"/>
        <v>-3.5788420587854031E-2</v>
      </c>
      <c r="S907" s="251">
        <f t="shared" si="337"/>
        <v>-3.2708957695714025E-3</v>
      </c>
      <c r="T907" s="251">
        <f t="shared" si="337"/>
        <v>-1.0356568778850272E-2</v>
      </c>
      <c r="U907" s="251">
        <f t="shared" si="337"/>
        <v>2.7548263789636263E-3</v>
      </c>
      <c r="V907" s="251">
        <f t="shared" si="337"/>
        <v>0.95913959359593903</v>
      </c>
      <c r="W907" s="251">
        <f t="shared" si="337"/>
        <v>4.2650651465798051E-2</v>
      </c>
      <c r="X907" s="251">
        <f t="shared" si="337"/>
        <v>4.3270850771923053E-2</v>
      </c>
      <c r="Y907" s="251">
        <f t="shared" si="337"/>
        <v>-1.8648418580618609E-2</v>
      </c>
    </row>
    <row r="908" spans="1:25" x14ac:dyDescent="0.25">
      <c r="A908" s="217">
        <v>2013</v>
      </c>
      <c r="B908" s="217">
        <v>12</v>
      </c>
      <c r="C908" s="251">
        <f t="shared" si="338"/>
        <v>0.1295770157816547</v>
      </c>
      <c r="D908" s="251">
        <f t="shared" si="338"/>
        <v>8.0794365291785519E-2</v>
      </c>
      <c r="E908" s="251">
        <f t="shared" si="338"/>
        <v>2.8502563511665135E-2</v>
      </c>
      <c r="F908" s="251">
        <f t="shared" si="338"/>
        <v>-5.3386861191715429E-3</v>
      </c>
      <c r="G908" s="251">
        <f t="shared" si="338"/>
        <v>-3.8730839018241925E-2</v>
      </c>
      <c r="H908" s="251">
        <f t="shared" si="338"/>
        <v>5.8527808646875235E-2</v>
      </c>
      <c r="I908" s="251">
        <f t="shared" si="338"/>
        <v>5.5187968685793898E-2</v>
      </c>
      <c r="J908" s="251">
        <f t="shared" si="338"/>
        <v>0.1012613976342962</v>
      </c>
      <c r="K908" s="251">
        <f t="shared" si="338"/>
        <v>0.10540821117847732</v>
      </c>
      <c r="L908" s="251">
        <f t="shared" si="338"/>
        <v>0.1012613976342962</v>
      </c>
      <c r="N908" s="251">
        <f t="shared" si="339"/>
        <v>4.166804577410832E-2</v>
      </c>
      <c r="P908" s="222">
        <v>2013</v>
      </c>
      <c r="Q908" s="222">
        <v>2</v>
      </c>
      <c r="R908" s="251">
        <f t="shared" si="337"/>
        <v>2.6107356417673699E-2</v>
      </c>
      <c r="S908" s="251">
        <f t="shared" si="337"/>
        <v>1.9679948901637712E-2</v>
      </c>
      <c r="T908" s="251">
        <f t="shared" si="337"/>
        <v>-3.8947940699984529E-2</v>
      </c>
      <c r="U908" s="251">
        <f t="shared" si="337"/>
        <v>3.8225691074521562E-2</v>
      </c>
      <c r="V908" s="251">
        <f t="shared" si="337"/>
        <v>-0.36799308400005093</v>
      </c>
      <c r="W908" s="251">
        <f t="shared" si="337"/>
        <v>2.1321386159991462E-2</v>
      </c>
      <c r="X908" s="251">
        <f t="shared" si="337"/>
        <v>4.3032689427816129E-2</v>
      </c>
      <c r="Y908" s="251">
        <f t="shared" si="337"/>
        <v>2.1170927607241596E-2</v>
      </c>
    </row>
    <row r="909" spans="1:25" x14ac:dyDescent="0.25">
      <c r="A909" s="222"/>
      <c r="B909" s="222"/>
      <c r="C909" s="251"/>
      <c r="D909" s="251"/>
      <c r="E909" s="251"/>
      <c r="F909" s="255"/>
      <c r="G909" s="251"/>
      <c r="H909" s="251"/>
      <c r="I909" s="251"/>
      <c r="J909" s="251"/>
      <c r="K909" s="251"/>
      <c r="P909" s="222">
        <v>2013</v>
      </c>
      <c r="Q909" s="222">
        <v>3</v>
      </c>
      <c r="R909" s="251">
        <f t="shared" si="337"/>
        <v>-5.3153520482031036E-2</v>
      </c>
      <c r="S909" s="251">
        <f t="shared" si="337"/>
        <v>-8.1178608723474821E-2</v>
      </c>
      <c r="T909" s="251">
        <f t="shared" si="337"/>
        <v>-3.3765748704671195E-2</v>
      </c>
      <c r="U909" s="251">
        <f t="shared" si="337"/>
        <v>-2.0524146519966369E-2</v>
      </c>
      <c r="V909" s="251">
        <f t="shared" si="337"/>
        <v>-0.10784039837781489</v>
      </c>
      <c r="W909" s="251">
        <f t="shared" si="337"/>
        <v>5.4693110877852558E-3</v>
      </c>
      <c r="X909" s="251">
        <f t="shared" si="337"/>
        <v>-5.8548424670316068E-3</v>
      </c>
      <c r="Y909" s="251">
        <f t="shared" si="337"/>
        <v>-6.4132753424602451E-2</v>
      </c>
    </row>
    <row r="910" spans="1:25" x14ac:dyDescent="0.25">
      <c r="P910" s="222">
        <v>2013</v>
      </c>
      <c r="Q910" s="222">
        <v>4</v>
      </c>
      <c r="R910" s="251">
        <f t="shared" si="337"/>
        <v>-5.1379843624358434E-2</v>
      </c>
      <c r="S910" s="251">
        <f t="shared" si="337"/>
        <v>-4.6831602826816199E-2</v>
      </c>
      <c r="T910" s="251">
        <f t="shared" si="337"/>
        <v>-1.1101065622180051E-2</v>
      </c>
      <c r="U910" s="251">
        <f t="shared" si="337"/>
        <v>-1.7987448485104474E-2</v>
      </c>
      <c r="V910" s="251">
        <f t="shared" si="337"/>
        <v>-0.10459313600658182</v>
      </c>
      <c r="W910" s="251">
        <f t="shared" si="337"/>
        <v>1.7309412321776296E-2</v>
      </c>
      <c r="X910" s="251">
        <f t="shared" si="337"/>
        <v>-4.9308637278628553E-2</v>
      </c>
      <c r="Y910" s="251">
        <f t="shared" si="337"/>
        <v>-4.7891368863005601E-2</v>
      </c>
    </row>
    <row r="911" spans="1:25" x14ac:dyDescent="0.25">
      <c r="P911" s="222">
        <v>2013</v>
      </c>
      <c r="Q911" s="222">
        <v>5</v>
      </c>
      <c r="R911" s="251">
        <f t="shared" ref="R911:Y918" si="340">(R82/R70)-1</f>
        <v>5.9108990984595211E-2</v>
      </c>
      <c r="S911" s="251">
        <f t="shared" si="340"/>
        <v>3.9739328349253533E-2</v>
      </c>
      <c r="T911" s="251">
        <f t="shared" si="340"/>
        <v>4.0434379637252826E-2</v>
      </c>
      <c r="U911" s="251">
        <f t="shared" si="340"/>
        <v>4.7549936989458086E-2</v>
      </c>
      <c r="V911" s="251">
        <f t="shared" si="340"/>
        <v>-0.13338346575816462</v>
      </c>
      <c r="W911" s="251">
        <f t="shared" si="340"/>
        <v>0.2437459212529911</v>
      </c>
      <c r="X911" s="251">
        <f t="shared" si="340"/>
        <v>8.2497121305343368E-2</v>
      </c>
      <c r="Y911" s="251">
        <f t="shared" si="340"/>
        <v>5.0488766085889258E-2</v>
      </c>
    </row>
    <row r="912" spans="1:25" x14ac:dyDescent="0.25">
      <c r="P912" s="222">
        <v>2013</v>
      </c>
      <c r="Q912" s="222">
        <v>6</v>
      </c>
      <c r="R912" s="251">
        <f t="shared" si="340"/>
        <v>-5.5927985696938687E-2</v>
      </c>
      <c r="S912" s="251">
        <f t="shared" si="340"/>
        <v>-3.3577371358265329E-2</v>
      </c>
      <c r="T912" s="251">
        <f t="shared" si="340"/>
        <v>-6.1295756951474378E-2</v>
      </c>
      <c r="U912" s="251">
        <f t="shared" si="340"/>
        <v>-5.9862276480183385E-2</v>
      </c>
      <c r="V912" s="251">
        <f t="shared" si="340"/>
        <v>-0.13360977588002032</v>
      </c>
      <c r="W912" s="251">
        <f t="shared" si="340"/>
        <v>-4.9221826364147514E-3</v>
      </c>
      <c r="X912" s="251">
        <f t="shared" si="340"/>
        <v>-4.3552947682281351E-2</v>
      </c>
      <c r="Y912" s="251">
        <f t="shared" si="340"/>
        <v>-4.6509156531016949E-2</v>
      </c>
    </row>
    <row r="913" spans="16:25" x14ac:dyDescent="0.25">
      <c r="P913" s="222">
        <v>2013</v>
      </c>
      <c r="Q913" s="222">
        <v>7</v>
      </c>
      <c r="R913" s="251">
        <f t="shared" si="340"/>
        <v>-2.1452156771821218E-2</v>
      </c>
      <c r="S913" s="251">
        <f t="shared" si="340"/>
        <v>-2.5978417629033634E-2</v>
      </c>
      <c r="T913" s="251">
        <f t="shared" si="340"/>
        <v>-1.6164919564248703E-2</v>
      </c>
      <c r="U913" s="251">
        <f t="shared" si="340"/>
        <v>-0.12264524895473561</v>
      </c>
      <c r="V913" s="251">
        <f t="shared" si="340"/>
        <v>0.52013849524305633</v>
      </c>
      <c r="W913" s="251">
        <f t="shared" si="340"/>
        <v>0.11611114018104751</v>
      </c>
      <c r="X913" s="251">
        <f t="shared" si="340"/>
        <v>-8.167526002535852E-2</v>
      </c>
      <c r="Y913" s="251">
        <f t="shared" si="340"/>
        <v>-2.4529639219370902E-2</v>
      </c>
    </row>
    <row r="914" spans="16:25" x14ac:dyDescent="0.25">
      <c r="P914" s="222">
        <v>2013</v>
      </c>
      <c r="Q914" s="222">
        <v>8</v>
      </c>
      <c r="R914" s="251">
        <f t="shared" si="340"/>
        <v>-7.6454455281833589E-3</v>
      </c>
      <c r="S914" s="251">
        <f t="shared" si="340"/>
        <v>1.1810261811511236E-2</v>
      </c>
      <c r="T914" s="251">
        <f t="shared" si="340"/>
        <v>-3.3477624673026507E-2</v>
      </c>
      <c r="U914" s="251">
        <f t="shared" si="340"/>
        <v>0.11923444657133575</v>
      </c>
      <c r="V914" s="251">
        <f t="shared" si="340"/>
        <v>0.34896627461042917</v>
      </c>
      <c r="W914" s="251">
        <f t="shared" si="340"/>
        <v>0.17280467529850374</v>
      </c>
      <c r="X914" s="251">
        <f t="shared" si="340"/>
        <v>-0.13003909529840962</v>
      </c>
      <c r="Y914" s="251">
        <f t="shared" si="340"/>
        <v>-2.4786391890274651E-3</v>
      </c>
    </row>
    <row r="915" spans="16:25" x14ac:dyDescent="0.25">
      <c r="P915" s="222">
        <v>2013</v>
      </c>
      <c r="Q915" s="222">
        <v>9</v>
      </c>
      <c r="R915" s="251">
        <f t="shared" si="340"/>
        <v>5.5827086331662779E-2</v>
      </c>
      <c r="S915" s="251">
        <f t="shared" si="340"/>
        <v>5.1331061660011335E-2</v>
      </c>
      <c r="T915" s="251">
        <f t="shared" si="340"/>
        <v>0.10563752958776895</v>
      </c>
      <c r="U915" s="251">
        <f t="shared" si="340"/>
        <v>1.8470693717747233E-2</v>
      </c>
      <c r="V915" s="251">
        <f t="shared" si="340"/>
        <v>0.51530258626537462</v>
      </c>
      <c r="W915" s="251">
        <f t="shared" si="340"/>
        <v>0.25813221406086062</v>
      </c>
      <c r="X915" s="251">
        <f t="shared" si="340"/>
        <v>-9.674766831537418E-2</v>
      </c>
      <c r="Y915" s="251">
        <f t="shared" si="340"/>
        <v>5.1778678917375753E-2</v>
      </c>
    </row>
    <row r="916" spans="16:25" x14ac:dyDescent="0.25">
      <c r="P916" s="222">
        <v>2013</v>
      </c>
      <c r="Q916" s="222">
        <v>10</v>
      </c>
      <c r="R916" s="251">
        <f t="shared" si="340"/>
        <v>-1.6618886080660089E-2</v>
      </c>
      <c r="S916" s="251">
        <f t="shared" si="340"/>
        <v>-2.6556131750854806E-2</v>
      </c>
      <c r="T916" s="251">
        <f t="shared" si="340"/>
        <v>-0.13897855767739109</v>
      </c>
      <c r="U916" s="251">
        <f t="shared" si="340"/>
        <v>0.17138448179040444</v>
      </c>
      <c r="V916" s="251">
        <f t="shared" si="340"/>
        <v>-0.56672514865053147</v>
      </c>
      <c r="W916" s="251">
        <f t="shared" si="340"/>
        <v>0.13115092948741336</v>
      </c>
      <c r="X916" s="251">
        <f t="shared" si="340"/>
        <v>-9.7463036765725319E-2</v>
      </c>
      <c r="Y916" s="251">
        <f t="shared" si="340"/>
        <v>-2.5502722639822006E-2</v>
      </c>
    </row>
    <row r="917" spans="16:25" x14ac:dyDescent="0.25">
      <c r="P917" s="222">
        <v>2013</v>
      </c>
      <c r="Q917" s="222">
        <v>11</v>
      </c>
      <c r="R917" s="251">
        <f t="shared" si="340"/>
        <v>0.13095985399077925</v>
      </c>
      <c r="S917" s="251">
        <f t="shared" si="340"/>
        <v>5.2705520509373827E-2</v>
      </c>
      <c r="T917" s="251">
        <f t="shared" si="340"/>
        <v>-7.5859444925885477E-2</v>
      </c>
      <c r="U917" s="251">
        <f t="shared" si="340"/>
        <v>-0.12930302484125344</v>
      </c>
      <c r="V917" s="251">
        <f t="shared" si="340"/>
        <v>0.95198822286331652</v>
      </c>
      <c r="W917" s="251">
        <f t="shared" si="340"/>
        <v>3.4198011491092251E-2</v>
      </c>
      <c r="X917" s="251">
        <f t="shared" si="340"/>
        <v>-4.7998872223783184E-2</v>
      </c>
      <c r="Y917" s="251">
        <f t="shared" si="340"/>
        <v>8.2910513750257042E-2</v>
      </c>
    </row>
    <row r="918" spans="16:25" x14ac:dyDescent="0.25">
      <c r="P918" s="222">
        <v>2013</v>
      </c>
      <c r="Q918" s="222">
        <v>12</v>
      </c>
      <c r="R918" s="251">
        <f t="shared" si="340"/>
        <v>0.1295770157816547</v>
      </c>
      <c r="S918" s="251">
        <f t="shared" si="340"/>
        <v>8.0794365291785519E-2</v>
      </c>
      <c r="T918" s="251">
        <f t="shared" si="340"/>
        <v>2.8502563511665135E-2</v>
      </c>
      <c r="U918" s="251">
        <f t="shared" si="340"/>
        <v>-5.3386861191715429E-3</v>
      </c>
      <c r="V918" s="251">
        <f t="shared" si="340"/>
        <v>-3.8730839018241925E-2</v>
      </c>
      <c r="W918" s="251">
        <f t="shared" si="340"/>
        <v>5.8527808646875235E-2</v>
      </c>
      <c r="X918" s="251">
        <f t="shared" si="340"/>
        <v>5.5187968685793898E-2</v>
      </c>
      <c r="Y918" s="251">
        <f t="shared" si="340"/>
        <v>0.1012613976342962</v>
      </c>
    </row>
    <row r="919" spans="16:25" x14ac:dyDescent="0.25">
      <c r="P919" s="222"/>
      <c r="Q919" s="222"/>
      <c r="R919" s="251"/>
      <c r="S919" s="251"/>
      <c r="T919" s="251"/>
      <c r="U919" s="251"/>
      <c r="V919" s="251"/>
      <c r="W919" s="251"/>
      <c r="X919" s="251"/>
      <c r="Y919" s="251"/>
    </row>
  </sheetData>
  <mergeCells count="1">
    <mergeCell ref="AC691:AJ691"/>
  </mergeCells>
  <printOptions gridLines="1"/>
  <pageMargins left="0" right="0" top="0" bottom="0" header="0.5" footer="0.5"/>
  <pageSetup scale="97" orientation="portrait" r:id="rId1"/>
  <headerFooter alignWithMargins="0"/>
  <legacyDrawing r:id="rId2"/>
  <picture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pageSetUpPr fitToPage="1"/>
  </sheetPr>
  <dimension ref="A1:W879"/>
  <sheetViews>
    <sheetView workbookViewId="0">
      <pane xSplit="2" ySplit="5" topLeftCell="C6" activePane="bottomRight" state="frozen"/>
      <selection pane="topRight"/>
      <selection pane="bottomLeft"/>
      <selection pane="bottomRight" activeCell="A2" sqref="A1:A2"/>
    </sheetView>
  </sheetViews>
  <sheetFormatPr defaultColWidth="9.109375" defaultRowHeight="11.4" outlineLevelRow="1" x14ac:dyDescent="0.2"/>
  <cols>
    <col min="1" max="1" width="11.44140625" style="257" customWidth="1"/>
    <col min="2" max="2" width="6.109375" style="256" bestFit="1" customWidth="1"/>
    <col min="3" max="3" width="10.6640625" style="256" bestFit="1" customWidth="1"/>
    <col min="4" max="4" width="8.33203125" style="256" bestFit="1" customWidth="1"/>
    <col min="5" max="5" width="9.88671875" style="256" bestFit="1" customWidth="1"/>
    <col min="6" max="6" width="10" style="256" bestFit="1" customWidth="1"/>
    <col min="7" max="7" width="17.88671875" style="256" bestFit="1" customWidth="1"/>
    <col min="8" max="8" width="17.88671875" style="256" customWidth="1"/>
    <col min="9" max="9" width="8.88671875" style="256" bestFit="1" customWidth="1"/>
    <col min="10" max="10" width="10.6640625" style="256" bestFit="1" customWidth="1"/>
    <col min="11" max="11" width="10" style="256" bestFit="1" customWidth="1"/>
    <col min="12" max="13" width="10" style="256" customWidth="1"/>
    <col min="14" max="14" width="14.33203125" style="256" bestFit="1" customWidth="1"/>
    <col min="15" max="15" width="10.5546875" style="256" bestFit="1" customWidth="1"/>
    <col min="16" max="16" width="7.33203125" style="256" customWidth="1"/>
    <col min="17" max="16384" width="9.109375" style="256"/>
  </cols>
  <sheetData>
    <row r="1" spans="1:16" ht="13.2" x14ac:dyDescent="0.25">
      <c r="A1" s="322" t="s">
        <v>195</v>
      </c>
    </row>
    <row r="2" spans="1:16" ht="13.2" x14ac:dyDescent="0.25">
      <c r="A2" s="322" t="s">
        <v>190</v>
      </c>
    </row>
    <row r="3" spans="1:16" x14ac:dyDescent="0.2">
      <c r="A3" s="314"/>
    </row>
    <row r="4" spans="1:16" ht="13.2" x14ac:dyDescent="0.25">
      <c r="A4" s="319" t="s">
        <v>162</v>
      </c>
      <c r="B4" s="319"/>
      <c r="C4" s="319"/>
      <c r="D4" s="319"/>
      <c r="E4" s="319"/>
      <c r="F4" s="319"/>
      <c r="G4" s="319"/>
      <c r="H4" s="319"/>
      <c r="I4" s="319"/>
      <c r="J4" s="319"/>
      <c r="K4" s="319"/>
      <c r="L4" s="319"/>
      <c r="M4" s="319"/>
      <c r="N4" s="319"/>
      <c r="O4" s="256" t="s">
        <v>163</v>
      </c>
      <c r="P4" s="257"/>
    </row>
    <row r="5" spans="1:16" ht="12" thickBot="1" x14ac:dyDescent="0.25">
      <c r="A5" s="258" t="s">
        <v>141</v>
      </c>
      <c r="B5" s="258" t="s">
        <v>142</v>
      </c>
      <c r="C5" s="259" t="s">
        <v>164</v>
      </c>
      <c r="D5" s="259" t="s">
        <v>165</v>
      </c>
      <c r="E5" s="259" t="s">
        <v>166</v>
      </c>
      <c r="F5" s="259" t="s">
        <v>167</v>
      </c>
      <c r="G5" s="259" t="s">
        <v>168</v>
      </c>
      <c r="H5" s="260" t="s">
        <v>169</v>
      </c>
      <c r="I5" s="260" t="s">
        <v>170</v>
      </c>
      <c r="J5" s="259" t="s">
        <v>171</v>
      </c>
      <c r="K5" s="260" t="s">
        <v>172</v>
      </c>
      <c r="L5" s="260" t="s">
        <v>173</v>
      </c>
      <c r="M5" s="260" t="s">
        <v>174</v>
      </c>
      <c r="N5" s="260" t="s">
        <v>175</v>
      </c>
      <c r="O5" s="261" t="s">
        <v>176</v>
      </c>
      <c r="P5" s="257" t="s">
        <v>177</v>
      </c>
    </row>
    <row r="6" spans="1:16" outlineLevel="1" x14ac:dyDescent="0.2">
      <c r="A6" s="257">
        <v>2008</v>
      </c>
      <c r="B6" s="262">
        <v>1</v>
      </c>
      <c r="C6" s="263">
        <v>58844.17886474137</v>
      </c>
      <c r="D6" s="263">
        <v>16065</v>
      </c>
      <c r="E6" s="264"/>
      <c r="F6" s="263">
        <v>655.96199999999999</v>
      </c>
      <c r="G6" s="263"/>
      <c r="H6" s="263"/>
      <c r="I6" s="263"/>
      <c r="J6" s="263"/>
      <c r="K6" s="263"/>
      <c r="L6" s="263"/>
      <c r="M6" s="263"/>
      <c r="N6" s="263">
        <f>SUM(C6:M6)</f>
        <v>75565.140864741377</v>
      </c>
      <c r="O6" s="265">
        <v>70977</v>
      </c>
      <c r="P6" s="263">
        <f>+O6-N6</f>
        <v>-4588.1408647413773</v>
      </c>
    </row>
    <row r="7" spans="1:16" outlineLevel="1" x14ac:dyDescent="0.2">
      <c r="A7" s="257">
        <v>2008</v>
      </c>
      <c r="B7" s="262">
        <v>2</v>
      </c>
      <c r="C7" s="263">
        <v>59023.203175345363</v>
      </c>
      <c r="D7" s="263">
        <v>18675</v>
      </c>
      <c r="F7" s="263">
        <v>619.11699999999996</v>
      </c>
      <c r="G7" s="263"/>
      <c r="H7" s="263"/>
      <c r="I7" s="263"/>
      <c r="J7" s="263"/>
      <c r="K7" s="263"/>
      <c r="L7" s="263"/>
      <c r="M7" s="263"/>
      <c r="N7" s="263">
        <f t="shared" ref="N7:N70" si="0">SUM(C7:M7)</f>
        <v>78317.320175345361</v>
      </c>
      <c r="O7" s="265">
        <v>70732</v>
      </c>
      <c r="P7" s="263">
        <f t="shared" ref="P7:P26" si="1">+O7-N7</f>
        <v>-7585.3201753453613</v>
      </c>
    </row>
    <row r="8" spans="1:16" outlineLevel="1" x14ac:dyDescent="0.2">
      <c r="A8" s="257">
        <v>2008</v>
      </c>
      <c r="B8" s="262">
        <v>3</v>
      </c>
      <c r="C8" s="263">
        <v>55655.236707890836</v>
      </c>
      <c r="D8" s="263">
        <v>21230</v>
      </c>
      <c r="F8" s="263">
        <v>295.18900000000002</v>
      </c>
      <c r="G8" s="263"/>
      <c r="H8" s="263"/>
      <c r="I8" s="263"/>
      <c r="J8" s="263"/>
      <c r="K8" s="263"/>
      <c r="L8" s="263"/>
      <c r="M8" s="263"/>
      <c r="N8" s="263">
        <f t="shared" si="0"/>
        <v>77180.425707890841</v>
      </c>
      <c r="O8" s="265">
        <v>75435</v>
      </c>
      <c r="P8" s="263">
        <f t="shared" si="1"/>
        <v>-1745.4257078908413</v>
      </c>
    </row>
    <row r="9" spans="1:16" outlineLevel="1" x14ac:dyDescent="0.2">
      <c r="A9" s="257">
        <v>2008</v>
      </c>
      <c r="B9" s="262">
        <v>4</v>
      </c>
      <c r="C9" s="263">
        <v>63599.532302397762</v>
      </c>
      <c r="D9" s="263">
        <v>25200</v>
      </c>
      <c r="F9" s="263">
        <v>659.91099999999994</v>
      </c>
      <c r="G9" s="263"/>
      <c r="H9" s="263"/>
      <c r="I9" s="263"/>
      <c r="J9" s="263"/>
      <c r="K9" s="263"/>
      <c r="L9" s="263"/>
      <c r="M9" s="263"/>
      <c r="N9" s="263">
        <f t="shared" si="0"/>
        <v>89459.443302397762</v>
      </c>
      <c r="O9" s="265">
        <v>83930</v>
      </c>
      <c r="P9" s="263">
        <f t="shared" si="1"/>
        <v>-5529.4433023977617</v>
      </c>
    </row>
    <row r="10" spans="1:16" outlineLevel="1" x14ac:dyDescent="0.2">
      <c r="A10" s="257">
        <v>2008</v>
      </c>
      <c r="B10" s="262">
        <v>5</v>
      </c>
      <c r="C10" s="263">
        <v>66776.160181778978</v>
      </c>
      <c r="D10" s="263">
        <v>24595</v>
      </c>
      <c r="F10" s="263">
        <v>642.32100000000003</v>
      </c>
      <c r="G10" s="263"/>
      <c r="H10" s="263"/>
      <c r="I10" s="263"/>
      <c r="J10" s="263"/>
      <c r="K10" s="263"/>
      <c r="L10" s="263"/>
      <c r="M10" s="263"/>
      <c r="N10" s="263">
        <f t="shared" si="0"/>
        <v>92013.481181778974</v>
      </c>
      <c r="O10" s="265">
        <v>82920</v>
      </c>
      <c r="P10" s="263">
        <f t="shared" si="1"/>
        <v>-9093.4811817789741</v>
      </c>
    </row>
    <row r="11" spans="1:16" outlineLevel="1" x14ac:dyDescent="0.2">
      <c r="A11" s="257">
        <v>2008</v>
      </c>
      <c r="B11" s="262">
        <v>6</v>
      </c>
      <c r="C11" s="263">
        <v>75572.570382843522</v>
      </c>
      <c r="D11" s="263">
        <v>25695</v>
      </c>
      <c r="F11" s="263">
        <v>601.43499999999995</v>
      </c>
      <c r="G11" s="263"/>
      <c r="H11" s="263"/>
      <c r="I11" s="263"/>
      <c r="J11" s="263"/>
      <c r="K11" s="263"/>
      <c r="L11" s="263"/>
      <c r="M11" s="263"/>
      <c r="N11" s="263">
        <f t="shared" si="0"/>
        <v>101869.00538284352</v>
      </c>
      <c r="O11" s="265">
        <v>94216</v>
      </c>
      <c r="P11" s="263">
        <f t="shared" si="1"/>
        <v>-7653.0053828435193</v>
      </c>
    </row>
    <row r="12" spans="1:16" outlineLevel="1" x14ac:dyDescent="0.2">
      <c r="A12" s="257">
        <v>2008</v>
      </c>
      <c r="B12" s="262">
        <v>7</v>
      </c>
      <c r="C12" s="263">
        <v>82246.4570844439</v>
      </c>
      <c r="D12" s="263">
        <v>23085</v>
      </c>
      <c r="F12" s="263">
        <v>615.66700000000003</v>
      </c>
      <c r="G12" s="263"/>
      <c r="H12" s="263"/>
      <c r="I12" s="263"/>
      <c r="J12" s="263"/>
      <c r="K12" s="263"/>
      <c r="L12" s="263"/>
      <c r="M12" s="263"/>
      <c r="N12" s="263">
        <f t="shared" si="0"/>
        <v>105947.1240844439</v>
      </c>
      <c r="O12" s="265">
        <v>95495</v>
      </c>
      <c r="P12" s="263">
        <f t="shared" si="1"/>
        <v>-10452.124084443902</v>
      </c>
    </row>
    <row r="13" spans="1:16" outlineLevel="1" x14ac:dyDescent="0.2">
      <c r="A13" s="257">
        <v>2008</v>
      </c>
      <c r="B13" s="262">
        <v>8</v>
      </c>
      <c r="C13" s="263">
        <v>89939.557058437174</v>
      </c>
      <c r="D13" s="263">
        <v>23040</v>
      </c>
      <c r="F13" s="263">
        <v>643.12400000000002</v>
      </c>
      <c r="G13" s="263"/>
      <c r="H13" s="263"/>
      <c r="I13" s="263"/>
      <c r="J13" s="263"/>
      <c r="K13" s="263"/>
      <c r="L13" s="263"/>
      <c r="M13" s="263"/>
      <c r="N13" s="263">
        <f t="shared" si="0"/>
        <v>113622.68105843717</v>
      </c>
      <c r="O13" s="265">
        <v>97640</v>
      </c>
      <c r="P13" s="263">
        <f t="shared" si="1"/>
        <v>-15982.681058437171</v>
      </c>
    </row>
    <row r="14" spans="1:16" outlineLevel="1" x14ac:dyDescent="0.2">
      <c r="A14" s="257">
        <v>2008</v>
      </c>
      <c r="B14" s="262">
        <v>9</v>
      </c>
      <c r="C14" s="263">
        <v>89170.652294697997</v>
      </c>
      <c r="D14" s="263">
        <v>23130</v>
      </c>
      <c r="F14" s="263">
        <v>597.28899999999999</v>
      </c>
      <c r="G14" s="263"/>
      <c r="H14" s="263"/>
      <c r="I14" s="263"/>
      <c r="J14" s="263"/>
      <c r="K14" s="263"/>
      <c r="L14" s="263"/>
      <c r="M14" s="263"/>
      <c r="N14" s="263">
        <f t="shared" si="0"/>
        <v>112897.941294698</v>
      </c>
      <c r="O14" s="265">
        <v>97219</v>
      </c>
      <c r="P14" s="263">
        <f t="shared" si="1"/>
        <v>-15678.941294698001</v>
      </c>
    </row>
    <row r="15" spans="1:16" outlineLevel="1" x14ac:dyDescent="0.2">
      <c r="A15" s="257">
        <v>2008</v>
      </c>
      <c r="B15" s="262">
        <v>10</v>
      </c>
      <c r="C15" s="263">
        <v>75867.815131669719</v>
      </c>
      <c r="D15" s="263">
        <v>21330</v>
      </c>
      <c r="F15" s="263">
        <v>589.96900000000005</v>
      </c>
      <c r="G15" s="263"/>
      <c r="H15" s="263"/>
      <c r="I15" s="263"/>
      <c r="J15" s="263"/>
      <c r="K15" s="263"/>
      <c r="L15" s="263"/>
      <c r="M15" s="263"/>
      <c r="N15" s="263">
        <f t="shared" si="0"/>
        <v>97787.784131669716</v>
      </c>
      <c r="O15" s="265">
        <v>84715</v>
      </c>
      <c r="P15" s="263">
        <f t="shared" si="1"/>
        <v>-13072.784131669716</v>
      </c>
    </row>
    <row r="16" spans="1:16" outlineLevel="1" x14ac:dyDescent="0.2">
      <c r="A16" s="257">
        <v>2008</v>
      </c>
      <c r="B16" s="262">
        <v>11</v>
      </c>
      <c r="C16" s="263">
        <v>70148.500013628742</v>
      </c>
      <c r="D16" s="263">
        <v>19440</v>
      </c>
      <c r="F16" s="263">
        <v>506.46699999999998</v>
      </c>
      <c r="G16" s="263"/>
      <c r="H16" s="263"/>
      <c r="I16" s="263"/>
      <c r="J16" s="263"/>
      <c r="K16" s="263"/>
      <c r="L16" s="263"/>
      <c r="M16" s="263"/>
      <c r="N16" s="263">
        <f t="shared" si="0"/>
        <v>90094.967013628746</v>
      </c>
      <c r="O16" s="265">
        <v>77558</v>
      </c>
      <c r="P16" s="263">
        <f t="shared" si="1"/>
        <v>-12536.967013628746</v>
      </c>
    </row>
    <row r="17" spans="1:23" outlineLevel="1" x14ac:dyDescent="0.2">
      <c r="A17" s="257">
        <v>2008</v>
      </c>
      <c r="B17" s="262">
        <v>12</v>
      </c>
      <c r="C17" s="263">
        <v>57730.079574527139</v>
      </c>
      <c r="D17" s="263">
        <v>16605</v>
      </c>
      <c r="E17" s="266"/>
      <c r="F17" s="263">
        <v>531.90200000000004</v>
      </c>
      <c r="G17" s="263"/>
      <c r="H17" s="263"/>
      <c r="I17" s="263"/>
      <c r="J17" s="263"/>
      <c r="K17" s="263"/>
      <c r="L17" s="263"/>
      <c r="M17" s="263"/>
      <c r="N17" s="263">
        <f t="shared" si="0"/>
        <v>74866.981574527133</v>
      </c>
      <c r="O17" s="265">
        <v>62338</v>
      </c>
      <c r="P17" s="263">
        <f t="shared" si="1"/>
        <v>-12528.981574527133</v>
      </c>
    </row>
    <row r="18" spans="1:23" outlineLevel="1" x14ac:dyDescent="0.2">
      <c r="A18" s="257">
        <v>2009</v>
      </c>
      <c r="B18" s="262">
        <v>1</v>
      </c>
      <c r="C18" s="263">
        <v>59567.636397317627</v>
      </c>
      <c r="D18" s="263">
        <v>16200</v>
      </c>
      <c r="E18" s="264"/>
      <c r="F18" s="263">
        <v>656.68100000000004</v>
      </c>
      <c r="G18" s="263">
        <v>3250</v>
      </c>
      <c r="H18" s="263"/>
      <c r="I18" s="263"/>
      <c r="J18" s="263"/>
      <c r="K18" s="263"/>
      <c r="L18" s="263"/>
      <c r="M18" s="263"/>
      <c r="N18" s="263">
        <f t="shared" si="0"/>
        <v>79674.317397317631</v>
      </c>
      <c r="O18" s="265">
        <v>67620</v>
      </c>
      <c r="P18" s="263">
        <f t="shared" si="1"/>
        <v>-12054.317397317631</v>
      </c>
      <c r="R18" s="267"/>
      <c r="S18" s="267"/>
      <c r="T18" s="267"/>
      <c r="U18" s="267"/>
      <c r="V18" s="267"/>
      <c r="W18" s="267"/>
    </row>
    <row r="19" spans="1:23" outlineLevel="1" x14ac:dyDescent="0.2">
      <c r="A19" s="257">
        <v>2009</v>
      </c>
      <c r="B19" s="262">
        <v>2</v>
      </c>
      <c r="C19" s="263">
        <v>59748.861715540697</v>
      </c>
      <c r="D19" s="263">
        <v>16245</v>
      </c>
      <c r="F19" s="263">
        <v>611.02</v>
      </c>
      <c r="G19" s="263">
        <v>0</v>
      </c>
      <c r="H19" s="263"/>
      <c r="I19" s="263"/>
      <c r="J19" s="263"/>
      <c r="K19" s="263"/>
      <c r="L19" s="263"/>
      <c r="M19" s="263"/>
      <c r="N19" s="263">
        <f t="shared" si="0"/>
        <v>76604.881715540701</v>
      </c>
      <c r="O19" s="265">
        <v>65388</v>
      </c>
      <c r="P19" s="263">
        <f t="shared" si="1"/>
        <v>-11216.881715540701</v>
      </c>
      <c r="R19" s="267"/>
      <c r="S19" s="267"/>
      <c r="T19" s="267"/>
      <c r="U19" s="267"/>
      <c r="V19" s="267"/>
      <c r="W19" s="267"/>
    </row>
    <row r="20" spans="1:23" outlineLevel="1" x14ac:dyDescent="0.2">
      <c r="A20" s="257">
        <v>2009</v>
      </c>
      <c r="B20" s="262">
        <v>3</v>
      </c>
      <c r="C20" s="263">
        <v>56339.487911670723</v>
      </c>
      <c r="D20" s="263">
        <v>15795</v>
      </c>
      <c r="F20" s="263">
        <v>417.03899999999999</v>
      </c>
      <c r="G20" s="263">
        <v>10550</v>
      </c>
      <c r="H20" s="263"/>
      <c r="I20" s="263"/>
      <c r="J20" s="263"/>
      <c r="K20" s="263"/>
      <c r="L20" s="263"/>
      <c r="M20" s="263"/>
      <c r="N20" s="263">
        <f t="shared" si="0"/>
        <v>83101.526911670735</v>
      </c>
      <c r="O20" s="265">
        <v>71606</v>
      </c>
      <c r="P20" s="263">
        <f t="shared" si="1"/>
        <v>-11495.526911670735</v>
      </c>
      <c r="R20" s="267"/>
      <c r="S20" s="267"/>
      <c r="T20" s="267"/>
      <c r="U20" s="267"/>
      <c r="V20" s="267"/>
      <c r="W20" s="267"/>
    </row>
    <row r="21" spans="1:23" outlineLevel="1" x14ac:dyDescent="0.2">
      <c r="A21" s="257">
        <v>2009</v>
      </c>
      <c r="B21" s="262">
        <v>4</v>
      </c>
      <c r="C21" s="263">
        <v>64381.454348047475</v>
      </c>
      <c r="D21" s="263">
        <v>17100</v>
      </c>
      <c r="F21" s="263">
        <v>611.95299999999997</v>
      </c>
      <c r="G21" s="263">
        <v>19400</v>
      </c>
      <c r="H21" s="263"/>
      <c r="I21" s="263"/>
      <c r="J21" s="263"/>
      <c r="K21" s="263"/>
      <c r="L21" s="263"/>
      <c r="M21" s="263"/>
      <c r="N21" s="263">
        <f t="shared" si="0"/>
        <v>101493.40734804746</v>
      </c>
      <c r="O21" s="265">
        <v>88998</v>
      </c>
      <c r="P21" s="263">
        <f t="shared" si="1"/>
        <v>-12495.407348047462</v>
      </c>
      <c r="R21" s="267"/>
      <c r="S21" s="267"/>
      <c r="T21" s="267"/>
      <c r="U21" s="267"/>
      <c r="V21" s="267"/>
      <c r="W21" s="267"/>
    </row>
    <row r="22" spans="1:23" outlineLevel="1" x14ac:dyDescent="0.2">
      <c r="A22" s="257">
        <v>2009</v>
      </c>
      <c r="B22" s="262">
        <v>5</v>
      </c>
      <c r="C22" s="263">
        <v>67597.137158806232</v>
      </c>
      <c r="D22" s="263">
        <v>17465</v>
      </c>
      <c r="F22" s="263">
        <v>553.96199999999999</v>
      </c>
      <c r="G22" s="263">
        <v>14850</v>
      </c>
      <c r="H22" s="263"/>
      <c r="I22" s="263"/>
      <c r="J22" s="263"/>
      <c r="K22" s="263"/>
      <c r="L22" s="263"/>
      <c r="M22" s="263"/>
      <c r="N22" s="263">
        <f t="shared" si="0"/>
        <v>100466.09915880623</v>
      </c>
      <c r="O22" s="265">
        <v>89939.281000000003</v>
      </c>
      <c r="P22" s="263">
        <f t="shared" si="1"/>
        <v>-10526.818158806229</v>
      </c>
      <c r="R22" s="267"/>
      <c r="S22" s="267"/>
      <c r="T22" s="267"/>
      <c r="U22" s="267"/>
      <c r="V22" s="267"/>
      <c r="W22" s="267"/>
    </row>
    <row r="23" spans="1:23" outlineLevel="1" x14ac:dyDescent="0.2">
      <c r="A23" s="257">
        <v>2009</v>
      </c>
      <c r="B23" s="262">
        <v>6</v>
      </c>
      <c r="C23" s="263">
        <v>76501.694492558585</v>
      </c>
      <c r="D23" s="263">
        <v>20115</v>
      </c>
      <c r="F23" s="263">
        <v>608.64499999999998</v>
      </c>
      <c r="G23" s="263">
        <v>18150</v>
      </c>
      <c r="H23" s="263"/>
      <c r="I23" s="263"/>
      <c r="J23" s="263"/>
      <c r="K23" s="263"/>
      <c r="L23" s="263"/>
      <c r="M23" s="263"/>
      <c r="N23" s="263">
        <f t="shared" si="0"/>
        <v>115375.33949255859</v>
      </c>
      <c r="O23" s="265">
        <v>103439.674</v>
      </c>
      <c r="P23" s="263">
        <f t="shared" si="1"/>
        <v>-11935.66549255859</v>
      </c>
      <c r="R23" s="267"/>
      <c r="S23" s="267"/>
      <c r="T23" s="267"/>
      <c r="U23" s="267"/>
      <c r="V23" s="267"/>
      <c r="W23" s="267"/>
    </row>
    <row r="24" spans="1:23" outlineLevel="1" x14ac:dyDescent="0.2">
      <c r="A24" s="257">
        <v>2009</v>
      </c>
      <c r="B24" s="262">
        <v>7</v>
      </c>
      <c r="C24" s="263">
        <v>83257.633041920009</v>
      </c>
      <c r="D24" s="263">
        <v>21060</v>
      </c>
      <c r="F24" s="263">
        <v>503.77800000000002</v>
      </c>
      <c r="G24" s="263">
        <v>21525</v>
      </c>
      <c r="H24" s="263"/>
      <c r="I24" s="263"/>
      <c r="J24" s="263"/>
      <c r="K24" s="263"/>
      <c r="L24" s="263"/>
      <c r="M24" s="263"/>
      <c r="N24" s="263">
        <f t="shared" si="0"/>
        <v>126346.41104192002</v>
      </c>
      <c r="O24" s="265">
        <v>110511.064</v>
      </c>
      <c r="P24" s="263">
        <f t="shared" si="1"/>
        <v>-15835.347041920017</v>
      </c>
      <c r="R24" s="267"/>
      <c r="S24" s="267"/>
      <c r="T24" s="267"/>
      <c r="U24" s="267"/>
      <c r="V24" s="267"/>
      <c r="W24" s="267"/>
    </row>
    <row r="25" spans="1:23" outlineLevel="1" x14ac:dyDescent="0.2">
      <c r="A25" s="257">
        <v>2009</v>
      </c>
      <c r="B25" s="262">
        <v>8</v>
      </c>
      <c r="C25" s="263">
        <v>91045.315542722616</v>
      </c>
      <c r="D25" s="263">
        <v>22185</v>
      </c>
      <c r="F25" s="263">
        <v>593.649</v>
      </c>
      <c r="G25" s="263">
        <v>29850</v>
      </c>
      <c r="H25" s="263"/>
      <c r="I25" s="263"/>
      <c r="J25" s="263"/>
      <c r="K25" s="263"/>
      <c r="L25" s="263"/>
      <c r="M25" s="263"/>
      <c r="N25" s="263">
        <f t="shared" si="0"/>
        <v>143673.96454272262</v>
      </c>
      <c r="O25" s="265">
        <v>127988.302</v>
      </c>
      <c r="P25" s="263">
        <f t="shared" si="1"/>
        <v>-15685.662542722624</v>
      </c>
      <c r="R25" s="267"/>
      <c r="S25" s="267"/>
      <c r="T25" s="267"/>
      <c r="U25" s="267"/>
      <c r="V25" s="267"/>
      <c r="W25" s="267"/>
    </row>
    <row r="26" spans="1:23" outlineLevel="1" x14ac:dyDescent="0.2">
      <c r="A26" s="257">
        <v>2009</v>
      </c>
      <c r="B26" s="262">
        <v>9</v>
      </c>
      <c r="C26" s="263">
        <v>90266.957508432417</v>
      </c>
      <c r="D26" s="263">
        <v>22770</v>
      </c>
      <c r="F26" s="263">
        <v>525.66899999999998</v>
      </c>
      <c r="G26" s="263">
        <v>30150</v>
      </c>
      <c r="H26" s="263"/>
      <c r="I26" s="263"/>
      <c r="J26" s="263"/>
      <c r="K26" s="263"/>
      <c r="L26" s="263"/>
      <c r="M26" s="263"/>
      <c r="N26" s="263">
        <f t="shared" si="0"/>
        <v>143712.62650843241</v>
      </c>
      <c r="O26" s="265">
        <v>128086.37699999999</v>
      </c>
      <c r="P26" s="263">
        <f t="shared" si="1"/>
        <v>-15626.249508432418</v>
      </c>
      <c r="R26" s="267"/>
      <c r="S26" s="267"/>
      <c r="T26" s="267"/>
      <c r="U26" s="267"/>
      <c r="V26" s="267"/>
      <c r="W26" s="267"/>
    </row>
    <row r="27" spans="1:23" outlineLevel="1" x14ac:dyDescent="0.2">
      <c r="A27" s="257">
        <v>2009</v>
      </c>
      <c r="B27" s="262">
        <v>10</v>
      </c>
      <c r="C27" s="263">
        <v>76800.569116788145</v>
      </c>
      <c r="D27" s="263">
        <v>21060</v>
      </c>
      <c r="F27" s="263">
        <v>539.79</v>
      </c>
      <c r="G27" s="263">
        <v>31425</v>
      </c>
      <c r="H27" s="263"/>
      <c r="I27" s="263"/>
      <c r="J27" s="263"/>
      <c r="K27" s="263"/>
      <c r="L27" s="263"/>
      <c r="M27" s="263"/>
      <c r="N27" s="263">
        <f t="shared" si="0"/>
        <v>129825.35911678814</v>
      </c>
      <c r="O27" s="265"/>
      <c r="R27" s="267"/>
      <c r="S27" s="267"/>
      <c r="T27" s="267"/>
      <c r="U27" s="267"/>
      <c r="V27" s="267"/>
      <c r="W27" s="267"/>
    </row>
    <row r="28" spans="1:23" outlineLevel="1" x14ac:dyDescent="0.2">
      <c r="A28" s="257">
        <v>2009</v>
      </c>
      <c r="B28" s="262">
        <v>11</v>
      </c>
      <c r="C28" s="263">
        <v>71010.938095234684</v>
      </c>
      <c r="D28" s="263">
        <v>19440</v>
      </c>
      <c r="F28" s="263">
        <v>500.00099999999998</v>
      </c>
      <c r="G28" s="263">
        <v>19400</v>
      </c>
      <c r="H28" s="263"/>
      <c r="I28" s="263"/>
      <c r="J28" s="263"/>
      <c r="K28" s="263"/>
      <c r="L28" s="263"/>
      <c r="M28" s="263"/>
      <c r="N28" s="263">
        <f t="shared" si="0"/>
        <v>110350.93909523469</v>
      </c>
      <c r="O28" s="265"/>
    </row>
    <row r="29" spans="1:23" outlineLevel="1" x14ac:dyDescent="0.2">
      <c r="A29" s="257">
        <v>2009</v>
      </c>
      <c r="B29" s="262">
        <v>12</v>
      </c>
      <c r="C29" s="263">
        <v>58439.839855495942</v>
      </c>
      <c r="D29" s="263">
        <v>16583</v>
      </c>
      <c r="E29" s="266"/>
      <c r="F29" s="263">
        <v>347.55399999999997</v>
      </c>
      <c r="G29" s="263">
        <v>13200</v>
      </c>
      <c r="H29" s="263"/>
      <c r="I29" s="263"/>
      <c r="J29" s="263"/>
      <c r="K29" s="263"/>
      <c r="L29" s="263"/>
      <c r="M29" s="263"/>
      <c r="N29" s="263">
        <f t="shared" si="0"/>
        <v>88570.393855495946</v>
      </c>
      <c r="O29" s="265"/>
      <c r="R29" s="267"/>
      <c r="S29" s="267"/>
      <c r="T29" s="267"/>
      <c r="U29" s="267"/>
      <c r="V29" s="267"/>
    </row>
    <row r="30" spans="1:23" outlineLevel="1" x14ac:dyDescent="0.2">
      <c r="A30" s="257">
        <v>2010</v>
      </c>
      <c r="B30" s="262">
        <v>1</v>
      </c>
      <c r="C30" s="263">
        <v>60299.988451179393</v>
      </c>
      <c r="D30" s="263">
        <v>16110</v>
      </c>
      <c r="E30" s="263">
        <v>0</v>
      </c>
      <c r="F30" s="263">
        <v>430.14699999999999</v>
      </c>
      <c r="G30" s="263">
        <v>4950</v>
      </c>
      <c r="H30" s="263"/>
      <c r="I30" s="263"/>
      <c r="J30" s="263"/>
      <c r="K30" s="263"/>
      <c r="L30" s="263"/>
      <c r="M30" s="263"/>
      <c r="N30" s="263">
        <f t="shared" si="0"/>
        <v>81790.135451179391</v>
      </c>
      <c r="O30" s="265"/>
      <c r="Q30" s="268"/>
      <c r="R30" s="267"/>
      <c r="S30" s="267"/>
      <c r="T30" s="267"/>
      <c r="U30" s="267"/>
      <c r="V30" s="267"/>
    </row>
    <row r="31" spans="1:23" outlineLevel="1" x14ac:dyDescent="0.2">
      <c r="A31" s="257">
        <v>2010</v>
      </c>
      <c r="B31" s="262">
        <v>2</v>
      </c>
      <c r="C31" s="263">
        <v>60483.441837226535</v>
      </c>
      <c r="D31" s="263">
        <v>16200</v>
      </c>
      <c r="E31" s="263">
        <v>109394.3</v>
      </c>
      <c r="F31" s="263">
        <v>436.29700000000003</v>
      </c>
      <c r="G31" s="263">
        <v>0</v>
      </c>
      <c r="H31" s="263"/>
      <c r="I31" s="263"/>
      <c r="J31" s="263"/>
      <c r="K31" s="263"/>
      <c r="L31" s="263"/>
      <c r="M31" s="263"/>
      <c r="N31" s="263">
        <f t="shared" si="0"/>
        <v>186514.03883722654</v>
      </c>
      <c r="O31" s="265"/>
      <c r="Q31" s="268"/>
      <c r="R31" s="267"/>
      <c r="S31" s="267"/>
      <c r="T31" s="267"/>
      <c r="U31" s="267"/>
      <c r="V31" s="267"/>
    </row>
    <row r="32" spans="1:23" outlineLevel="1" x14ac:dyDescent="0.2">
      <c r="A32" s="257">
        <v>2010</v>
      </c>
      <c r="B32" s="262">
        <v>3</v>
      </c>
      <c r="C32" s="263">
        <v>57032.151616008843</v>
      </c>
      <c r="D32" s="263">
        <v>15480</v>
      </c>
      <c r="E32" s="263">
        <v>85973.099000000002</v>
      </c>
      <c r="F32" s="263">
        <v>253.86799999999999</v>
      </c>
      <c r="G32" s="263">
        <v>0</v>
      </c>
      <c r="H32" s="263"/>
      <c r="I32" s="263"/>
      <c r="J32" s="263"/>
      <c r="K32" s="263"/>
      <c r="L32" s="263"/>
      <c r="M32" s="263"/>
      <c r="N32" s="263">
        <f t="shared" si="0"/>
        <v>158739.11861600881</v>
      </c>
      <c r="O32" s="265"/>
      <c r="Q32" s="268"/>
      <c r="R32" s="267"/>
      <c r="S32" s="267"/>
      <c r="T32" s="267"/>
      <c r="U32" s="267"/>
      <c r="V32" s="267"/>
    </row>
    <row r="33" spans="1:22" outlineLevel="1" x14ac:dyDescent="0.2">
      <c r="A33" s="257">
        <v>2010</v>
      </c>
      <c r="B33" s="262">
        <v>4</v>
      </c>
      <c r="C33" s="263">
        <v>65172.989704728556</v>
      </c>
      <c r="D33" s="263">
        <v>17055</v>
      </c>
      <c r="E33" s="263">
        <v>88619.247000000003</v>
      </c>
      <c r="F33" s="263">
        <v>615.59</v>
      </c>
      <c r="G33" s="263">
        <v>0</v>
      </c>
      <c r="H33" s="263"/>
      <c r="I33" s="263"/>
      <c r="J33" s="263"/>
      <c r="K33" s="263"/>
      <c r="L33" s="263"/>
      <c r="M33" s="263"/>
      <c r="N33" s="263">
        <f t="shared" si="0"/>
        <v>171462.82670472856</v>
      </c>
      <c r="O33" s="265"/>
      <c r="Q33" s="268"/>
      <c r="R33" s="267"/>
      <c r="S33" s="267"/>
      <c r="T33" s="267"/>
      <c r="U33" s="267"/>
      <c r="V33" s="267"/>
    </row>
    <row r="34" spans="1:22" outlineLevel="1" x14ac:dyDescent="0.2">
      <c r="A34" s="257">
        <v>2010</v>
      </c>
      <c r="B34" s="262">
        <v>5</v>
      </c>
      <c r="C34" s="263">
        <v>68428.207606242286</v>
      </c>
      <c r="D34" s="263">
        <v>17235</v>
      </c>
      <c r="E34" s="263">
        <v>86660.504000000001</v>
      </c>
      <c r="F34" s="263">
        <v>593.88499999999999</v>
      </c>
      <c r="G34" s="263">
        <v>0</v>
      </c>
      <c r="H34" s="263"/>
      <c r="I34" s="263"/>
      <c r="J34" s="263"/>
      <c r="K34" s="263"/>
      <c r="L34" s="263"/>
      <c r="M34" s="263"/>
      <c r="N34" s="263">
        <f t="shared" si="0"/>
        <v>172917.5966062423</v>
      </c>
      <c r="O34" s="265"/>
      <c r="Q34" s="268"/>
      <c r="R34" s="267"/>
      <c r="S34" s="267"/>
      <c r="T34" s="267"/>
      <c r="U34" s="267"/>
      <c r="V34" s="267"/>
    </row>
    <row r="35" spans="1:22" outlineLevel="1" x14ac:dyDescent="0.2">
      <c r="A35" s="257">
        <v>2010</v>
      </c>
      <c r="B35" s="262">
        <v>6</v>
      </c>
      <c r="C35" s="263">
        <v>77442.24168351703</v>
      </c>
      <c r="D35" s="263">
        <v>20250</v>
      </c>
      <c r="E35" s="263">
        <v>111143.427</v>
      </c>
      <c r="F35" s="263">
        <v>668.79899999999998</v>
      </c>
      <c r="G35" s="263">
        <v>0</v>
      </c>
      <c r="H35" s="263"/>
      <c r="I35" s="263"/>
      <c r="J35" s="263"/>
      <c r="K35" s="263"/>
      <c r="L35" s="263"/>
      <c r="M35" s="263"/>
      <c r="N35" s="263">
        <f t="shared" si="0"/>
        <v>209504.46768351702</v>
      </c>
      <c r="O35" s="265"/>
      <c r="Q35" s="268"/>
      <c r="R35" s="267"/>
      <c r="S35" s="267"/>
      <c r="T35" s="267"/>
      <c r="U35" s="267"/>
      <c r="V35" s="267"/>
    </row>
    <row r="36" spans="1:22" outlineLevel="1" x14ac:dyDescent="0.2">
      <c r="A36" s="257">
        <v>2010</v>
      </c>
      <c r="B36" s="262">
        <v>7</v>
      </c>
      <c r="C36" s="263">
        <v>84281.240863979998</v>
      </c>
      <c r="D36" s="263">
        <v>21060</v>
      </c>
      <c r="E36" s="263">
        <v>115273.648</v>
      </c>
      <c r="F36" s="263">
        <v>467.71600000000001</v>
      </c>
      <c r="G36" s="263">
        <v>0</v>
      </c>
      <c r="H36" s="263"/>
      <c r="I36" s="263"/>
      <c r="J36" s="263"/>
      <c r="K36" s="263"/>
      <c r="L36" s="263"/>
      <c r="M36" s="263"/>
      <c r="N36" s="263">
        <f t="shared" si="0"/>
        <v>221082.60486398</v>
      </c>
      <c r="O36" s="265"/>
      <c r="Q36" s="268"/>
      <c r="R36" s="267"/>
      <c r="S36" s="267"/>
      <c r="T36" s="267"/>
      <c r="U36" s="267"/>
      <c r="V36" s="267"/>
    </row>
    <row r="37" spans="1:22" outlineLevel="1" x14ac:dyDescent="0.2">
      <c r="A37" s="257">
        <v>2010</v>
      </c>
      <c r="B37" s="262">
        <v>8</v>
      </c>
      <c r="C37" s="263">
        <v>92164.6687328923</v>
      </c>
      <c r="D37" s="263">
        <v>22275</v>
      </c>
      <c r="E37" s="263">
        <v>113803.861</v>
      </c>
      <c r="F37" s="263">
        <v>593.03899999999999</v>
      </c>
      <c r="G37" s="263">
        <v>0</v>
      </c>
      <c r="H37" s="263"/>
      <c r="I37" s="263"/>
      <c r="J37" s="263"/>
      <c r="K37" s="263"/>
      <c r="L37" s="263"/>
      <c r="M37" s="263"/>
      <c r="N37" s="263">
        <f t="shared" si="0"/>
        <v>228836.56873289228</v>
      </c>
      <c r="O37" s="265"/>
      <c r="Q37" s="268"/>
      <c r="R37" s="267"/>
      <c r="S37" s="267"/>
      <c r="T37" s="267"/>
      <c r="U37" s="267"/>
      <c r="V37" s="267"/>
    </row>
    <row r="38" spans="1:22" outlineLevel="1" x14ac:dyDescent="0.2">
      <c r="A38" s="257">
        <v>2010</v>
      </c>
      <c r="B38" s="262">
        <v>9</v>
      </c>
      <c r="C38" s="263">
        <v>91376.741205173661</v>
      </c>
      <c r="D38" s="263">
        <v>22815</v>
      </c>
      <c r="E38" s="263">
        <v>113071.015</v>
      </c>
      <c r="F38" s="263">
        <v>586.66099999999994</v>
      </c>
      <c r="G38" s="263">
        <v>0</v>
      </c>
      <c r="H38" s="263"/>
      <c r="I38" s="263"/>
      <c r="J38" s="263"/>
      <c r="K38" s="263"/>
      <c r="L38" s="263"/>
      <c r="M38" s="263"/>
      <c r="N38" s="263">
        <f t="shared" si="0"/>
        <v>227849.41720517367</v>
      </c>
      <c r="O38" s="265"/>
      <c r="Q38" s="268"/>
      <c r="R38" s="267"/>
      <c r="S38" s="267"/>
      <c r="T38" s="267"/>
      <c r="U38" s="267"/>
      <c r="V38" s="267"/>
    </row>
    <row r="39" spans="1:22" outlineLevel="1" x14ac:dyDescent="0.2">
      <c r="A39" s="257">
        <v>2010</v>
      </c>
      <c r="B39" s="262">
        <v>10</v>
      </c>
      <c r="C39" s="263">
        <v>77744.790810515871</v>
      </c>
      <c r="D39" s="263">
        <v>21060</v>
      </c>
      <c r="E39" s="263">
        <v>106584.899</v>
      </c>
      <c r="F39" s="263">
        <v>556.12</v>
      </c>
      <c r="G39" s="263">
        <v>0</v>
      </c>
      <c r="H39" s="263"/>
      <c r="I39" s="263"/>
      <c r="J39" s="263"/>
      <c r="K39" s="263"/>
      <c r="L39" s="263"/>
      <c r="M39" s="263"/>
      <c r="N39" s="263">
        <f t="shared" si="0"/>
        <v>205945.80981051587</v>
      </c>
      <c r="O39" s="265"/>
      <c r="Q39" s="268"/>
    </row>
    <row r="40" spans="1:22" outlineLevel="1" x14ac:dyDescent="0.2">
      <c r="A40" s="257">
        <v>2010</v>
      </c>
      <c r="B40" s="262">
        <v>11</v>
      </c>
      <c r="C40" s="263">
        <v>71883.979389232336</v>
      </c>
      <c r="D40" s="263">
        <v>19395</v>
      </c>
      <c r="E40" s="263">
        <v>95246.997000000003</v>
      </c>
      <c r="F40" s="263">
        <v>597.32399999999996</v>
      </c>
      <c r="G40" s="263">
        <v>0</v>
      </c>
      <c r="H40" s="263"/>
      <c r="I40" s="263"/>
      <c r="J40" s="263"/>
      <c r="K40" s="263"/>
      <c r="L40" s="263"/>
      <c r="M40" s="263"/>
      <c r="N40" s="263">
        <f t="shared" si="0"/>
        <v>187123.30038923232</v>
      </c>
      <c r="O40" s="265"/>
      <c r="Q40" s="268"/>
    </row>
    <row r="41" spans="1:22" outlineLevel="1" x14ac:dyDescent="0.2">
      <c r="A41" s="257">
        <v>2010</v>
      </c>
      <c r="B41" s="262">
        <v>12</v>
      </c>
      <c r="C41" s="263">
        <v>59158.326257408182</v>
      </c>
      <c r="D41" s="263">
        <v>16560</v>
      </c>
      <c r="E41" s="263">
        <v>83461.894</v>
      </c>
      <c r="F41" s="263">
        <v>530.99099999999999</v>
      </c>
      <c r="G41" s="263">
        <v>0</v>
      </c>
      <c r="H41" s="263"/>
      <c r="I41" s="263"/>
      <c r="J41" s="263"/>
      <c r="K41" s="263"/>
      <c r="L41" s="263"/>
      <c r="M41" s="263"/>
      <c r="N41" s="263">
        <f t="shared" si="0"/>
        <v>159711.2112574082</v>
      </c>
      <c r="O41" s="265"/>
      <c r="Q41" s="268"/>
    </row>
    <row r="42" spans="1:22" outlineLevel="1" x14ac:dyDescent="0.2">
      <c r="A42" s="257">
        <v>2011</v>
      </c>
      <c r="B42" s="262">
        <v>1</v>
      </c>
      <c r="C42" s="263">
        <v>61041.344379682385</v>
      </c>
      <c r="D42" s="263">
        <v>18045</v>
      </c>
      <c r="E42" s="263">
        <v>101294.148</v>
      </c>
      <c r="F42" s="263">
        <v>692.06799999999998</v>
      </c>
      <c r="G42" s="263">
        <v>0</v>
      </c>
      <c r="H42" s="263"/>
      <c r="I42" s="263"/>
      <c r="J42" s="263"/>
      <c r="K42" s="263"/>
      <c r="L42" s="263"/>
      <c r="M42" s="263"/>
      <c r="N42" s="263">
        <f t="shared" si="0"/>
        <v>181072.56037968237</v>
      </c>
      <c r="O42" s="265"/>
      <c r="Q42" s="268"/>
    </row>
    <row r="43" spans="1:22" outlineLevel="1" x14ac:dyDescent="0.2">
      <c r="A43" s="257">
        <v>2011</v>
      </c>
      <c r="B43" s="262">
        <v>2</v>
      </c>
      <c r="C43" s="263">
        <v>61227.053226449229</v>
      </c>
      <c r="D43" s="263">
        <v>16110</v>
      </c>
      <c r="E43" s="263">
        <v>88944.758000000002</v>
      </c>
      <c r="F43" s="263">
        <v>618.84900000000005</v>
      </c>
      <c r="G43" s="263">
        <v>0</v>
      </c>
      <c r="H43" s="263"/>
      <c r="I43" s="263"/>
      <c r="J43" s="263"/>
      <c r="K43" s="263"/>
      <c r="L43" s="263"/>
      <c r="M43" s="263"/>
      <c r="N43" s="263">
        <f t="shared" si="0"/>
        <v>166900.66022644922</v>
      </c>
      <c r="O43" s="265"/>
      <c r="Q43" s="268"/>
    </row>
    <row r="44" spans="1:22" outlineLevel="1" x14ac:dyDescent="0.2">
      <c r="A44" s="257">
        <v>2011</v>
      </c>
      <c r="B44" s="262">
        <v>3</v>
      </c>
      <c r="C44" s="263">
        <v>57733.331248075301</v>
      </c>
      <c r="D44" s="263">
        <v>15435</v>
      </c>
      <c r="E44" s="263">
        <v>80799.967000000004</v>
      </c>
      <c r="F44" s="263">
        <v>355.99700000000001</v>
      </c>
      <c r="G44" s="263">
        <v>0</v>
      </c>
      <c r="H44" s="263"/>
      <c r="I44" s="263"/>
      <c r="J44" s="263"/>
      <c r="K44" s="263"/>
      <c r="L44" s="263"/>
      <c r="M44" s="263"/>
      <c r="N44" s="263">
        <f t="shared" si="0"/>
        <v>154324.2952480753</v>
      </c>
      <c r="O44" s="265"/>
      <c r="Q44" s="268"/>
    </row>
    <row r="45" spans="1:22" outlineLevel="1" x14ac:dyDescent="0.2">
      <c r="A45" s="257">
        <v>2011</v>
      </c>
      <c r="B45" s="262">
        <v>4</v>
      </c>
      <c r="C45" s="263">
        <v>65974.256562930095</v>
      </c>
      <c r="D45" s="263">
        <v>17100</v>
      </c>
      <c r="E45" s="263">
        <v>92072.525999999998</v>
      </c>
      <c r="F45" s="263">
        <v>723.96900000000005</v>
      </c>
      <c r="G45" s="263">
        <v>0</v>
      </c>
      <c r="H45" s="263"/>
      <c r="I45" s="263"/>
      <c r="J45" s="263"/>
      <c r="K45" s="263"/>
      <c r="L45" s="263"/>
      <c r="M45" s="263"/>
      <c r="N45" s="263">
        <f t="shared" si="0"/>
        <v>175870.75156293009</v>
      </c>
      <c r="O45" s="265"/>
      <c r="Q45" s="268"/>
    </row>
    <row r="46" spans="1:22" outlineLevel="1" x14ac:dyDescent="0.2">
      <c r="A46" s="257">
        <v>2011</v>
      </c>
      <c r="B46" s="262">
        <v>5</v>
      </c>
      <c r="C46" s="263">
        <v>69269.495617877546</v>
      </c>
      <c r="D46" s="263">
        <v>17325</v>
      </c>
      <c r="E46" s="263">
        <v>104888.65700000001</v>
      </c>
      <c r="F46" s="263">
        <v>688.89300000000003</v>
      </c>
      <c r="G46" s="263">
        <v>0</v>
      </c>
      <c r="H46" s="263"/>
      <c r="I46" s="263"/>
      <c r="J46" s="263"/>
      <c r="K46" s="263"/>
      <c r="L46" s="263"/>
      <c r="M46" s="263"/>
      <c r="N46" s="263">
        <f t="shared" si="0"/>
        <v>192172.04561787756</v>
      </c>
      <c r="O46" s="265"/>
      <c r="Q46" s="268"/>
    </row>
    <row r="47" spans="1:22" outlineLevel="1" x14ac:dyDescent="0.2">
      <c r="A47" s="257">
        <v>2011</v>
      </c>
      <c r="B47" s="262">
        <v>6</v>
      </c>
      <c r="C47" s="263">
        <v>68847.198000000004</v>
      </c>
      <c r="D47" s="263">
        <v>20115</v>
      </c>
      <c r="E47" s="263">
        <v>107074.308</v>
      </c>
      <c r="F47" s="263">
        <v>765.34199999999998</v>
      </c>
      <c r="G47" s="263">
        <v>0</v>
      </c>
      <c r="H47" s="263"/>
      <c r="I47" s="263"/>
      <c r="J47" s="263"/>
      <c r="K47" s="263"/>
      <c r="L47" s="263"/>
      <c r="M47" s="263"/>
      <c r="N47" s="263">
        <f t="shared" si="0"/>
        <v>196801.848</v>
      </c>
      <c r="O47" s="265"/>
      <c r="Q47" s="268"/>
    </row>
    <row r="48" spans="1:22" outlineLevel="1" x14ac:dyDescent="0.2">
      <c r="A48" s="257">
        <v>2011</v>
      </c>
      <c r="B48" s="262">
        <v>7</v>
      </c>
      <c r="C48" s="263">
        <v>72436.462</v>
      </c>
      <c r="D48" s="263">
        <v>21060</v>
      </c>
      <c r="E48" s="263">
        <v>108087.621</v>
      </c>
      <c r="F48" s="263">
        <v>633.72699999999998</v>
      </c>
      <c r="G48" s="263">
        <v>0</v>
      </c>
      <c r="H48" s="263"/>
      <c r="I48" s="263"/>
      <c r="J48" s="263"/>
      <c r="K48" s="263"/>
      <c r="L48" s="263"/>
      <c r="M48" s="263"/>
      <c r="N48" s="263">
        <f t="shared" si="0"/>
        <v>202217.81</v>
      </c>
      <c r="O48" s="265"/>
      <c r="Q48" s="268"/>
    </row>
    <row r="49" spans="1:17" outlineLevel="1" x14ac:dyDescent="0.2">
      <c r="A49" s="257">
        <v>2011</v>
      </c>
      <c r="B49" s="262">
        <v>8</v>
      </c>
      <c r="C49" s="263">
        <v>80409.620999999999</v>
      </c>
      <c r="D49" s="263">
        <v>22140</v>
      </c>
      <c r="E49" s="263">
        <v>112792.205</v>
      </c>
      <c r="F49" s="263">
        <v>622.54</v>
      </c>
      <c r="G49" s="263">
        <v>0</v>
      </c>
      <c r="H49" s="263"/>
      <c r="I49" s="263"/>
      <c r="J49" s="263"/>
      <c r="K49" s="263"/>
      <c r="L49" s="263"/>
      <c r="M49" s="263"/>
      <c r="N49" s="263">
        <f t="shared" si="0"/>
        <v>215964.36600000001</v>
      </c>
      <c r="O49" s="265"/>
      <c r="Q49" s="268"/>
    </row>
    <row r="50" spans="1:17" outlineLevel="1" x14ac:dyDescent="0.2">
      <c r="A50" s="257">
        <v>2011</v>
      </c>
      <c r="B50" s="262">
        <v>9</v>
      </c>
      <c r="C50" s="263">
        <v>76752.611000000004</v>
      </c>
      <c r="D50" s="263">
        <v>22770</v>
      </c>
      <c r="E50" s="263">
        <v>114067.916</v>
      </c>
      <c r="F50" s="263">
        <v>581.34400000000005</v>
      </c>
      <c r="G50" s="263">
        <v>0</v>
      </c>
      <c r="H50" s="263"/>
      <c r="I50" s="263"/>
      <c r="J50" s="263"/>
      <c r="K50" s="263"/>
      <c r="L50" s="263"/>
      <c r="M50" s="263"/>
      <c r="N50" s="263">
        <f t="shared" si="0"/>
        <v>214171.87100000001</v>
      </c>
      <c r="O50" s="265"/>
      <c r="Q50" s="268"/>
    </row>
    <row r="51" spans="1:17" outlineLevel="1" x14ac:dyDescent="0.2">
      <c r="A51" s="257">
        <v>2011</v>
      </c>
      <c r="B51" s="262">
        <v>10</v>
      </c>
      <c r="C51" s="263">
        <v>69116.777000000002</v>
      </c>
      <c r="D51" s="263">
        <v>21060</v>
      </c>
      <c r="E51" s="263">
        <v>107230.47500000001</v>
      </c>
      <c r="F51" s="263">
        <v>614.32799999999997</v>
      </c>
      <c r="G51" s="263">
        <v>0</v>
      </c>
      <c r="H51" s="263"/>
      <c r="I51" s="263">
        <v>0</v>
      </c>
      <c r="J51" s="263"/>
      <c r="K51" s="263"/>
      <c r="L51" s="263"/>
      <c r="M51" s="263"/>
      <c r="N51" s="263">
        <f t="shared" si="0"/>
        <v>198021.58000000002</v>
      </c>
      <c r="O51" s="265"/>
      <c r="Q51" s="268"/>
    </row>
    <row r="52" spans="1:17" outlineLevel="1" x14ac:dyDescent="0.2">
      <c r="A52" s="257">
        <v>2011</v>
      </c>
      <c r="B52" s="262">
        <v>11</v>
      </c>
      <c r="C52" s="263">
        <v>56226.877</v>
      </c>
      <c r="D52" s="263">
        <v>20970</v>
      </c>
      <c r="E52" s="263">
        <v>91884.466</v>
      </c>
      <c r="F52" s="263">
        <v>488.70699999999999</v>
      </c>
      <c r="G52" s="263">
        <v>0</v>
      </c>
      <c r="H52" s="263"/>
      <c r="I52" s="263">
        <v>4846.848</v>
      </c>
      <c r="J52" s="263"/>
      <c r="K52" s="263"/>
      <c r="L52" s="263"/>
      <c r="M52" s="263"/>
      <c r="N52" s="263">
        <f t="shared" si="0"/>
        <v>174416.89799999999</v>
      </c>
      <c r="O52" s="265"/>
      <c r="Q52" s="268"/>
    </row>
    <row r="53" spans="1:17" outlineLevel="1" x14ac:dyDescent="0.2">
      <c r="A53" s="257">
        <v>2011</v>
      </c>
      <c r="B53" s="262">
        <v>12</v>
      </c>
      <c r="C53" s="263">
        <v>51407.406999999999</v>
      </c>
      <c r="D53" s="263">
        <v>16560</v>
      </c>
      <c r="E53" s="263">
        <v>84513.237999999998</v>
      </c>
      <c r="F53" s="263">
        <v>622.82799999999997</v>
      </c>
      <c r="G53" s="263">
        <v>0</v>
      </c>
      <c r="H53" s="263"/>
      <c r="I53" s="263">
        <v>4334.5439999999999</v>
      </c>
      <c r="J53" s="263"/>
      <c r="K53" s="263"/>
      <c r="L53" s="263"/>
      <c r="M53" s="263"/>
      <c r="N53" s="263">
        <f t="shared" si="0"/>
        <v>157438.01700000002</v>
      </c>
      <c r="O53" s="265"/>
      <c r="Q53" s="268"/>
    </row>
    <row r="54" spans="1:17" outlineLevel="1" x14ac:dyDescent="0.2">
      <c r="A54" s="257">
        <v>2012</v>
      </c>
      <c r="B54" s="262">
        <v>1</v>
      </c>
      <c r="C54" s="263">
        <v>54239.466</v>
      </c>
      <c r="D54" s="263">
        <v>16110</v>
      </c>
      <c r="E54" s="263">
        <v>85559.115000000005</v>
      </c>
      <c r="F54" s="263">
        <v>442.48099999999999</v>
      </c>
      <c r="G54" s="263">
        <v>0</v>
      </c>
      <c r="H54" s="263"/>
      <c r="I54" s="263">
        <v>4447.3829999999998</v>
      </c>
      <c r="J54" s="263"/>
      <c r="K54" s="263"/>
      <c r="L54" s="263"/>
      <c r="M54" s="263"/>
      <c r="N54" s="263">
        <f t="shared" si="0"/>
        <v>160798.44500000001</v>
      </c>
      <c r="O54" s="265"/>
      <c r="Q54" s="268"/>
    </row>
    <row r="55" spans="1:17" outlineLevel="1" x14ac:dyDescent="0.2">
      <c r="A55" s="257">
        <v>2012</v>
      </c>
      <c r="B55" s="262">
        <v>2</v>
      </c>
      <c r="C55" s="263">
        <v>50699.966999999997</v>
      </c>
      <c r="D55" s="263">
        <v>16110</v>
      </c>
      <c r="E55" s="263">
        <v>89991.824999999997</v>
      </c>
      <c r="F55" s="263">
        <v>573.01</v>
      </c>
      <c r="G55" s="263">
        <v>0</v>
      </c>
      <c r="H55" s="263"/>
      <c r="I55" s="263">
        <v>4696.8019999999997</v>
      </c>
      <c r="J55" s="263"/>
      <c r="K55" s="263"/>
      <c r="L55" s="263"/>
      <c r="M55" s="263"/>
      <c r="N55" s="263">
        <f t="shared" si="0"/>
        <v>162071.60400000002</v>
      </c>
      <c r="O55" s="265"/>
      <c r="Q55" s="268"/>
    </row>
    <row r="56" spans="1:17" outlineLevel="1" x14ac:dyDescent="0.2">
      <c r="A56" s="257">
        <v>2012</v>
      </c>
      <c r="B56" s="262">
        <v>3</v>
      </c>
      <c r="C56" s="263">
        <v>52001.394</v>
      </c>
      <c r="D56" s="263">
        <v>15975</v>
      </c>
      <c r="E56" s="263">
        <v>86884.248000000007</v>
      </c>
      <c r="F56" s="263">
        <v>365.38</v>
      </c>
      <c r="G56" s="263">
        <v>0</v>
      </c>
      <c r="H56" s="263"/>
      <c r="I56" s="263">
        <v>4387.8370000000004</v>
      </c>
      <c r="J56" s="263"/>
      <c r="K56" s="263"/>
      <c r="L56" s="263"/>
      <c r="M56" s="263"/>
      <c r="N56" s="263">
        <f t="shared" si="0"/>
        <v>159613.859</v>
      </c>
      <c r="O56" s="265"/>
      <c r="Q56" s="268"/>
    </row>
    <row r="57" spans="1:17" outlineLevel="1" x14ac:dyDescent="0.2">
      <c r="A57" s="257">
        <v>2012</v>
      </c>
      <c r="B57" s="262">
        <v>4</v>
      </c>
      <c r="C57" s="263">
        <v>59426.750999999997</v>
      </c>
      <c r="D57" s="263">
        <v>17100</v>
      </c>
      <c r="E57" s="263">
        <v>97530.347999999998</v>
      </c>
      <c r="F57" s="263">
        <v>568.66899999999998</v>
      </c>
      <c r="G57" s="263">
        <v>0</v>
      </c>
      <c r="H57" s="263"/>
      <c r="I57" s="263">
        <v>4923.1809999999996</v>
      </c>
      <c r="J57" s="263"/>
      <c r="K57" s="263"/>
      <c r="L57" s="263"/>
      <c r="M57" s="263"/>
      <c r="N57" s="263">
        <f t="shared" si="0"/>
        <v>179548.94899999999</v>
      </c>
      <c r="O57" s="265"/>
      <c r="Q57" s="268"/>
    </row>
    <row r="58" spans="1:17" outlineLevel="1" x14ac:dyDescent="0.2">
      <c r="A58" s="257">
        <v>2012</v>
      </c>
      <c r="B58" s="262">
        <v>5</v>
      </c>
      <c r="C58" s="263">
        <v>56813.245000000003</v>
      </c>
      <c r="D58" s="263">
        <v>17235</v>
      </c>
      <c r="E58" s="263">
        <v>95089.768262941448</v>
      </c>
      <c r="F58" s="263">
        <v>500.34399999999999</v>
      </c>
      <c r="G58" s="263">
        <v>0</v>
      </c>
      <c r="H58" s="263"/>
      <c r="I58" s="263">
        <v>4983.3242271417157</v>
      </c>
      <c r="J58" s="263"/>
      <c r="K58" s="263"/>
      <c r="L58" s="263"/>
      <c r="M58" s="263"/>
      <c r="N58" s="263">
        <f t="shared" si="0"/>
        <v>174621.68149008317</v>
      </c>
      <c r="O58" s="265"/>
      <c r="Q58" s="268"/>
    </row>
    <row r="59" spans="1:17" outlineLevel="1" x14ac:dyDescent="0.2">
      <c r="A59" s="257">
        <v>2012</v>
      </c>
      <c r="B59" s="262">
        <v>6</v>
      </c>
      <c r="C59" s="263">
        <v>65762.341</v>
      </c>
      <c r="D59" s="263">
        <v>20115</v>
      </c>
      <c r="E59" s="263">
        <v>109264.15473627282</v>
      </c>
      <c r="F59" s="263">
        <v>520.57500000000005</v>
      </c>
      <c r="G59" s="263">
        <v>0</v>
      </c>
      <c r="H59" s="263"/>
      <c r="I59" s="263">
        <v>6121.0438671659167</v>
      </c>
      <c r="J59" s="263">
        <v>3589.85</v>
      </c>
      <c r="K59" s="263"/>
      <c r="L59" s="263"/>
      <c r="M59" s="263"/>
      <c r="N59" s="263">
        <f t="shared" si="0"/>
        <v>205372.96460343877</v>
      </c>
      <c r="O59" s="265"/>
      <c r="Q59" s="268"/>
    </row>
    <row r="60" spans="1:17" outlineLevel="1" x14ac:dyDescent="0.2">
      <c r="A60" s="257">
        <v>2012</v>
      </c>
      <c r="B60" s="262">
        <v>7</v>
      </c>
      <c r="C60" s="263">
        <v>69687.191999999995</v>
      </c>
      <c r="D60" s="263">
        <v>21060</v>
      </c>
      <c r="E60" s="263">
        <v>105197.076</v>
      </c>
      <c r="F60" s="263">
        <v>532.69100000000003</v>
      </c>
      <c r="G60" s="263">
        <v>0</v>
      </c>
      <c r="H60" s="263"/>
      <c r="I60" s="263">
        <v>5728.7449999999999</v>
      </c>
      <c r="J60" s="263">
        <v>3674.2170000000001</v>
      </c>
      <c r="K60" s="263"/>
      <c r="L60" s="263"/>
      <c r="M60" s="263"/>
      <c r="N60" s="263">
        <f t="shared" si="0"/>
        <v>205879.92099999997</v>
      </c>
      <c r="O60" s="265"/>
      <c r="Q60" s="268"/>
    </row>
    <row r="61" spans="1:17" outlineLevel="1" x14ac:dyDescent="0.2">
      <c r="A61" s="257">
        <v>2012</v>
      </c>
      <c r="B61" s="262">
        <v>8</v>
      </c>
      <c r="C61" s="263">
        <v>77143.074999999997</v>
      </c>
      <c r="D61" s="263">
        <v>22140</v>
      </c>
      <c r="E61" s="269">
        <v>113099.62346554556</v>
      </c>
      <c r="F61" s="263">
        <v>551.08500000000004</v>
      </c>
      <c r="G61" s="263">
        <v>0</v>
      </c>
      <c r="H61" s="263"/>
      <c r="I61" s="263">
        <v>6238.9201239816821</v>
      </c>
      <c r="J61" s="263">
        <v>4116.0389621796339</v>
      </c>
      <c r="K61" s="263"/>
      <c r="L61" s="263"/>
      <c r="M61" s="263"/>
      <c r="N61" s="263">
        <f t="shared" si="0"/>
        <v>223288.74255170685</v>
      </c>
      <c r="O61" s="265"/>
      <c r="Q61" s="268"/>
    </row>
    <row r="62" spans="1:17" outlineLevel="1" x14ac:dyDescent="0.2">
      <c r="A62" s="257">
        <v>2012</v>
      </c>
      <c r="B62" s="262">
        <v>9</v>
      </c>
      <c r="C62" s="263">
        <v>77510.92</v>
      </c>
      <c r="D62" s="269">
        <v>22815</v>
      </c>
      <c r="E62" s="269">
        <v>115345.071</v>
      </c>
      <c r="F62" s="269">
        <v>497.99200000000002</v>
      </c>
      <c r="G62" s="269">
        <v>0</v>
      </c>
      <c r="H62" s="269"/>
      <c r="I62" s="269">
        <v>6415.799</v>
      </c>
      <c r="J62" s="263">
        <v>3897.069</v>
      </c>
      <c r="K62" s="263"/>
      <c r="L62" s="263"/>
      <c r="M62" s="263"/>
      <c r="N62" s="263">
        <f t="shared" si="0"/>
        <v>226481.85099999997</v>
      </c>
      <c r="O62" s="265"/>
      <c r="Q62" s="268"/>
    </row>
    <row r="63" spans="1:17" outlineLevel="1" x14ac:dyDescent="0.2">
      <c r="A63" s="257">
        <v>2012</v>
      </c>
      <c r="B63" s="262">
        <v>10</v>
      </c>
      <c r="C63" s="263">
        <v>67200.520999999993</v>
      </c>
      <c r="D63" s="269">
        <v>21060</v>
      </c>
      <c r="E63" s="269">
        <v>104983.170117042</v>
      </c>
      <c r="F63" s="269">
        <v>479.16399999999999</v>
      </c>
      <c r="G63" s="269">
        <v>0</v>
      </c>
      <c r="H63" s="269"/>
      <c r="I63" s="269">
        <v>5749.07</v>
      </c>
      <c r="J63" s="269">
        <v>3490.9690000000001</v>
      </c>
      <c r="K63" s="269"/>
      <c r="L63" s="269"/>
      <c r="M63" s="269"/>
      <c r="N63" s="263">
        <f t="shared" si="0"/>
        <v>202962.89411704199</v>
      </c>
      <c r="O63" s="265"/>
      <c r="Q63" s="268"/>
    </row>
    <row r="64" spans="1:17" outlineLevel="1" x14ac:dyDescent="0.2">
      <c r="A64" s="257">
        <v>2012</v>
      </c>
      <c r="B64" s="262">
        <v>11</v>
      </c>
      <c r="C64" s="263">
        <v>62224.504000000001</v>
      </c>
      <c r="D64" s="269">
        <v>19395</v>
      </c>
      <c r="E64" s="269">
        <v>100007.63579220197</v>
      </c>
      <c r="F64" s="269">
        <v>437.06900000000002</v>
      </c>
      <c r="G64" s="269">
        <v>0</v>
      </c>
      <c r="H64" s="269"/>
      <c r="I64" s="269">
        <v>5337.9445716882938</v>
      </c>
      <c r="J64" s="269">
        <v>3039.8842042482142</v>
      </c>
      <c r="K64" s="269"/>
      <c r="L64" s="269"/>
      <c r="M64" s="269"/>
      <c r="N64" s="263">
        <f t="shared" si="0"/>
        <v>190442.0375681385</v>
      </c>
      <c r="O64" s="265"/>
      <c r="Q64" s="268"/>
    </row>
    <row r="65" spans="1:17" outlineLevel="1" x14ac:dyDescent="0.2">
      <c r="A65" s="257">
        <v>2012</v>
      </c>
      <c r="B65" s="262">
        <v>12</v>
      </c>
      <c r="C65" s="263">
        <v>45517.811999999998</v>
      </c>
      <c r="D65" s="269">
        <v>16560</v>
      </c>
      <c r="E65" s="269">
        <v>79468.151715833839</v>
      </c>
      <c r="F65" s="269">
        <v>487.79899999999998</v>
      </c>
      <c r="G65" s="269">
        <v>0</v>
      </c>
      <c r="H65" s="269"/>
      <c r="I65" s="269">
        <v>4122.5100809971245</v>
      </c>
      <c r="J65" s="269">
        <v>2761.0590672933672</v>
      </c>
      <c r="K65" s="269"/>
      <c r="L65" s="269"/>
      <c r="M65" s="269"/>
      <c r="N65" s="263">
        <f t="shared" si="0"/>
        <v>148917.33186412434</v>
      </c>
      <c r="O65" s="265"/>
      <c r="Q65" s="268"/>
    </row>
    <row r="66" spans="1:17" outlineLevel="1" x14ac:dyDescent="0.2">
      <c r="A66" s="257">
        <v>2013</v>
      </c>
      <c r="B66" s="262">
        <v>1</v>
      </c>
      <c r="C66" s="263">
        <v>52972.152000000002</v>
      </c>
      <c r="D66" s="269">
        <v>16110</v>
      </c>
      <c r="E66" s="269">
        <v>87506.641904509233</v>
      </c>
      <c r="F66" s="269">
        <v>594.61800000000005</v>
      </c>
      <c r="G66" s="269">
        <v>0</v>
      </c>
      <c r="H66" s="269"/>
      <c r="I66" s="269">
        <v>4579.3830153135004</v>
      </c>
      <c r="J66" s="269">
        <v>3043.755076468025</v>
      </c>
      <c r="K66" s="269"/>
      <c r="L66" s="269"/>
      <c r="M66" s="269"/>
      <c r="N66" s="263">
        <f t="shared" si="0"/>
        <v>164806.54999629073</v>
      </c>
      <c r="O66" s="265"/>
      <c r="Q66" s="268"/>
    </row>
    <row r="67" spans="1:17" outlineLevel="1" x14ac:dyDescent="0.2">
      <c r="A67" s="257">
        <v>2013</v>
      </c>
      <c r="B67" s="262">
        <v>2</v>
      </c>
      <c r="C67" s="269">
        <v>55278.137000000002</v>
      </c>
      <c r="D67" s="269">
        <v>16110</v>
      </c>
      <c r="E67" s="269">
        <v>89786.426392106048</v>
      </c>
      <c r="F67" s="269">
        <v>495.65699999999998</v>
      </c>
      <c r="G67" s="269">
        <v>0</v>
      </c>
      <c r="H67" s="269"/>
      <c r="I67" s="269">
        <v>4430.5299867769299</v>
      </c>
      <c r="J67" s="269">
        <v>2945.2308177473742</v>
      </c>
      <c r="K67" s="269"/>
      <c r="L67" s="269"/>
      <c r="M67" s="269"/>
      <c r="N67" s="263">
        <f t="shared" si="0"/>
        <v>169045.98119663034</v>
      </c>
      <c r="O67" s="265"/>
      <c r="Q67" s="268"/>
    </row>
    <row r="68" spans="1:17" outlineLevel="1" x14ac:dyDescent="0.2">
      <c r="A68" s="257">
        <v>2013</v>
      </c>
      <c r="B68" s="262">
        <v>3</v>
      </c>
      <c r="C68" s="269">
        <v>50969.712</v>
      </c>
      <c r="D68" s="269">
        <v>15615</v>
      </c>
      <c r="E68" s="269">
        <v>84958.675088521297</v>
      </c>
      <c r="F68" s="269">
        <v>262.108</v>
      </c>
      <c r="G68" s="269">
        <v>0</v>
      </c>
      <c r="H68" s="269"/>
      <c r="I68" s="269">
        <v>4216.1531965523254</v>
      </c>
      <c r="J68" s="269">
        <v>2657.6967411061955</v>
      </c>
      <c r="K68" s="269"/>
      <c r="L68" s="269"/>
      <c r="M68" s="269"/>
      <c r="N68" s="263">
        <f t="shared" si="0"/>
        <v>158679.34502617983</v>
      </c>
      <c r="O68" s="265"/>
      <c r="Q68" s="268"/>
    </row>
    <row r="69" spans="1:17" outlineLevel="1" x14ac:dyDescent="0.2">
      <c r="A69" s="257">
        <v>2013</v>
      </c>
      <c r="B69" s="262">
        <v>4</v>
      </c>
      <c r="C69" s="269">
        <v>53074.279000000002</v>
      </c>
      <c r="D69" s="269">
        <v>17100</v>
      </c>
      <c r="E69" s="269">
        <v>92662.203695956079</v>
      </c>
      <c r="F69" s="269">
        <v>399.06799999999998</v>
      </c>
      <c r="G69" s="269">
        <v>0</v>
      </c>
      <c r="H69" s="269"/>
      <c r="I69" s="269">
        <v>4511.5509407255704</v>
      </c>
      <c r="J69" s="269">
        <v>2948.5339202169525</v>
      </c>
      <c r="K69" s="269"/>
      <c r="L69" s="269"/>
      <c r="M69" s="269"/>
      <c r="N69" s="263">
        <f t="shared" si="0"/>
        <v>170695.6355568986</v>
      </c>
      <c r="O69" s="265"/>
      <c r="Q69" s="268"/>
    </row>
    <row r="70" spans="1:17" outlineLevel="1" x14ac:dyDescent="0.2">
      <c r="A70" s="257">
        <v>2013</v>
      </c>
      <c r="B70" s="262">
        <v>5</v>
      </c>
      <c r="C70" s="269">
        <v>61920.624000000003</v>
      </c>
      <c r="D70" s="269">
        <v>17235</v>
      </c>
      <c r="E70" s="269">
        <v>101520.4838824886</v>
      </c>
      <c r="F70" s="269">
        <v>563.31700000000001</v>
      </c>
      <c r="G70" s="269">
        <v>0</v>
      </c>
      <c r="H70" s="269"/>
      <c r="I70" s="269">
        <v>5015.6158196515544</v>
      </c>
      <c r="J70" s="269">
        <v>2772.4259640793093</v>
      </c>
      <c r="K70" s="269"/>
      <c r="L70" s="269"/>
      <c r="M70" s="269"/>
      <c r="N70" s="263">
        <f t="shared" si="0"/>
        <v>189027.46666621946</v>
      </c>
      <c r="O70" s="265"/>
      <c r="Q70" s="268"/>
    </row>
    <row r="71" spans="1:17" outlineLevel="1" x14ac:dyDescent="0.2">
      <c r="A71" s="257">
        <v>2013</v>
      </c>
      <c r="B71" s="262">
        <v>6</v>
      </c>
      <c r="C71" s="269">
        <v>64215.762000000002</v>
      </c>
      <c r="D71" s="269">
        <v>20115</v>
      </c>
      <c r="E71" s="269">
        <v>102931.97379565096</v>
      </c>
      <c r="F71" s="269">
        <v>547.91300000000001</v>
      </c>
      <c r="G71" s="269">
        <v>0</v>
      </c>
      <c r="H71" s="269"/>
      <c r="I71" s="269">
        <v>5416.7007267145045</v>
      </c>
      <c r="J71" s="269">
        <v>3201.016648104046</v>
      </c>
      <c r="K71" s="269"/>
      <c r="L71" s="269"/>
      <c r="M71" s="269"/>
      <c r="N71" s="263">
        <f t="shared" ref="N71:N135" si="2">SUM(C71:M71)</f>
        <v>196428.36617046953</v>
      </c>
      <c r="O71" s="265"/>
      <c r="Q71" s="268"/>
    </row>
    <row r="72" spans="1:17" outlineLevel="1" x14ac:dyDescent="0.2">
      <c r="A72" s="257">
        <v>2013</v>
      </c>
      <c r="B72" s="262">
        <v>7</v>
      </c>
      <c r="C72" s="269">
        <v>71685.377999999997</v>
      </c>
      <c r="D72" s="269">
        <v>0</v>
      </c>
      <c r="E72" s="269">
        <v>107378.41511970102</v>
      </c>
      <c r="F72" s="269">
        <v>531.08699999999999</v>
      </c>
      <c r="G72" s="269">
        <v>0</v>
      </c>
      <c r="H72" s="269"/>
      <c r="I72" s="269">
        <v>5723.4525108652842</v>
      </c>
      <c r="J72" s="269">
        <v>3746.2911983350436</v>
      </c>
      <c r="K72" s="269"/>
      <c r="L72" s="269"/>
      <c r="M72" s="269"/>
      <c r="N72" s="263">
        <f t="shared" si="2"/>
        <v>189064.62382890136</v>
      </c>
      <c r="O72" s="265"/>
      <c r="Q72" s="268"/>
    </row>
    <row r="73" spans="1:17" outlineLevel="1" x14ac:dyDescent="0.2">
      <c r="A73" s="257">
        <v>2013</v>
      </c>
      <c r="B73" s="262">
        <v>8</v>
      </c>
      <c r="C73" s="269">
        <v>75399.978000000003</v>
      </c>
      <c r="D73" s="269">
        <v>0</v>
      </c>
      <c r="E73" s="269">
        <v>108944.62694622365</v>
      </c>
      <c r="F73" s="269">
        <v>540.61865999999998</v>
      </c>
      <c r="G73" s="269">
        <v>0</v>
      </c>
      <c r="H73" s="269"/>
      <c r="I73" s="269">
        <v>5654.0406598902682</v>
      </c>
      <c r="J73" s="269">
        <v>3766.6253020786016</v>
      </c>
      <c r="K73" s="269"/>
      <c r="L73" s="269"/>
      <c r="M73" s="269"/>
      <c r="N73" s="263">
        <f t="shared" si="2"/>
        <v>194305.88956819256</v>
      </c>
      <c r="O73" s="265"/>
      <c r="Q73" s="268"/>
    </row>
    <row r="74" spans="1:17" outlineLevel="1" x14ac:dyDescent="0.2">
      <c r="A74" s="257">
        <v>2013</v>
      </c>
      <c r="B74" s="262">
        <v>9</v>
      </c>
      <c r="C74" s="269">
        <v>77641.076000000001</v>
      </c>
      <c r="D74" s="269">
        <v>0</v>
      </c>
      <c r="E74" s="269">
        <v>116066.39817520851</v>
      </c>
      <c r="F74" s="269">
        <v>502.01190000000003</v>
      </c>
      <c r="G74" s="269">
        <v>0</v>
      </c>
      <c r="H74" s="269"/>
      <c r="I74" s="269">
        <v>6416.3103488429579</v>
      </c>
      <c r="J74" s="269">
        <v>3922.965878606436</v>
      </c>
      <c r="K74" s="269"/>
      <c r="L74" s="269"/>
      <c r="M74" s="269"/>
      <c r="N74" s="263">
        <f t="shared" si="2"/>
        <v>204548.76230265791</v>
      </c>
      <c r="O74" s="265"/>
      <c r="Q74" s="268"/>
    </row>
    <row r="75" spans="1:17" outlineLevel="1" x14ac:dyDescent="0.2">
      <c r="A75" s="257">
        <v>2013</v>
      </c>
      <c r="B75" s="262">
        <v>10</v>
      </c>
      <c r="C75" s="269">
        <v>68405.673999999999</v>
      </c>
      <c r="D75" s="269">
        <v>0</v>
      </c>
      <c r="E75" s="269">
        <v>104907.72481492419</v>
      </c>
      <c r="F75" s="269">
        <v>500.28677999999996</v>
      </c>
      <c r="G75" s="269">
        <v>0</v>
      </c>
      <c r="H75" s="269"/>
      <c r="I75" s="269">
        <v>5734.3011775500026</v>
      </c>
      <c r="J75" s="269">
        <v>3620.5108547538325</v>
      </c>
      <c r="K75" s="269"/>
      <c r="L75" s="269"/>
      <c r="M75" s="269"/>
      <c r="N75" s="263">
        <f t="shared" si="2"/>
        <v>183168.497627228</v>
      </c>
      <c r="O75" s="265"/>
      <c r="Q75" s="268"/>
    </row>
    <row r="76" spans="1:17" outlineLevel="1" x14ac:dyDescent="0.2">
      <c r="A76" s="257">
        <v>2013</v>
      </c>
      <c r="B76" s="262">
        <v>11</v>
      </c>
      <c r="C76" s="269">
        <v>66036.695999999996</v>
      </c>
      <c r="D76" s="269">
        <v>0</v>
      </c>
      <c r="E76" s="269">
        <v>106317.40680019959</v>
      </c>
      <c r="F76" s="269">
        <v>455.32223999999997</v>
      </c>
      <c r="G76" s="269">
        <v>0</v>
      </c>
      <c r="H76" s="269"/>
      <c r="I76" s="269">
        <v>5499.3547912053045</v>
      </c>
      <c r="J76" s="269">
        <v>2964.0968759488965</v>
      </c>
      <c r="K76" s="269"/>
      <c r="L76" s="269"/>
      <c r="M76" s="269"/>
      <c r="N76" s="263">
        <f t="shared" si="2"/>
        <v>181272.8767073538</v>
      </c>
      <c r="O76" s="265"/>
      <c r="Q76" s="268"/>
    </row>
    <row r="77" spans="1:17" outlineLevel="1" x14ac:dyDescent="0.2">
      <c r="A77" s="257">
        <v>2013</v>
      </c>
      <c r="B77" s="262">
        <v>12</v>
      </c>
      <c r="C77" s="269">
        <v>55916.605000000003</v>
      </c>
      <c r="D77" s="269">
        <v>0</v>
      </c>
      <c r="E77" s="269">
        <v>93649.224565440978</v>
      </c>
      <c r="F77" s="269">
        <v>453.79331999999999</v>
      </c>
      <c r="G77" s="269">
        <v>0</v>
      </c>
      <c r="H77" s="269"/>
      <c r="I77" s="269">
        <v>4493.9387189187546</v>
      </c>
      <c r="J77" s="269">
        <v>2661.8907088192309</v>
      </c>
      <c r="K77" s="269"/>
      <c r="L77" s="269"/>
      <c r="M77" s="269"/>
      <c r="N77" s="263">
        <f t="shared" si="2"/>
        <v>157175.45231317895</v>
      </c>
      <c r="O77" s="265"/>
      <c r="Q77" s="268"/>
    </row>
    <row r="78" spans="1:17" outlineLevel="1" x14ac:dyDescent="0.2">
      <c r="A78" s="257">
        <v>2014</v>
      </c>
      <c r="B78" s="262">
        <v>1</v>
      </c>
      <c r="C78" s="269">
        <v>58140.180999999997</v>
      </c>
      <c r="D78" s="269">
        <v>0</v>
      </c>
      <c r="E78" s="269">
        <v>93356.393389203993</v>
      </c>
      <c r="F78" s="269">
        <v>0</v>
      </c>
      <c r="G78" s="269">
        <v>0</v>
      </c>
      <c r="H78" s="269">
        <v>0</v>
      </c>
      <c r="I78" s="269">
        <v>4642.2964096855567</v>
      </c>
      <c r="J78" s="269">
        <v>2936.5061938137978</v>
      </c>
      <c r="K78" s="269">
        <v>0</v>
      </c>
      <c r="L78" s="269"/>
      <c r="M78" s="269"/>
      <c r="N78" s="263">
        <f t="shared" si="2"/>
        <v>159075.37699270333</v>
      </c>
      <c r="O78" s="265"/>
      <c r="Q78" s="268"/>
    </row>
    <row r="79" spans="1:17" outlineLevel="1" x14ac:dyDescent="0.2">
      <c r="A79" s="257">
        <v>2014</v>
      </c>
      <c r="B79" s="262">
        <v>2</v>
      </c>
      <c r="C79" s="269">
        <v>53789.683053531968</v>
      </c>
      <c r="D79" s="269">
        <v>0</v>
      </c>
      <c r="E79" s="269">
        <v>302663.98175208498</v>
      </c>
      <c r="F79" s="269">
        <v>0</v>
      </c>
      <c r="G79" s="269">
        <v>0</v>
      </c>
      <c r="H79" s="269">
        <v>0</v>
      </c>
      <c r="I79" s="269">
        <v>5095.5527440350506</v>
      </c>
      <c r="J79" s="269">
        <v>3644.006902741773</v>
      </c>
      <c r="K79" s="269">
        <v>16537</v>
      </c>
      <c r="L79" s="269"/>
      <c r="M79" s="269"/>
      <c r="N79" s="263">
        <f t="shared" si="2"/>
        <v>381730.22445239377</v>
      </c>
      <c r="O79" s="265"/>
      <c r="Q79" s="268"/>
    </row>
    <row r="80" spans="1:17" outlineLevel="1" x14ac:dyDescent="0.2">
      <c r="A80" s="257">
        <v>2014</v>
      </c>
      <c r="B80" s="262">
        <v>3</v>
      </c>
      <c r="C80" s="269">
        <v>55279.361545482316</v>
      </c>
      <c r="D80" s="269">
        <v>0</v>
      </c>
      <c r="E80" s="269">
        <v>247855.38629166124</v>
      </c>
      <c r="F80" s="269">
        <v>0</v>
      </c>
      <c r="G80" s="269">
        <v>0</v>
      </c>
      <c r="H80" s="269">
        <v>18643</v>
      </c>
      <c r="I80" s="269">
        <v>4168.5845055988075</v>
      </c>
      <c r="J80" s="269">
        <v>2606.7177094808972</v>
      </c>
      <c r="K80" s="269">
        <v>15456</v>
      </c>
      <c r="L80" s="269"/>
      <c r="M80" s="269"/>
      <c r="N80" s="263">
        <f t="shared" si="2"/>
        <v>344009.05005222326</v>
      </c>
      <c r="O80" s="265"/>
      <c r="Q80" s="268"/>
    </row>
    <row r="81" spans="1:17" outlineLevel="1" x14ac:dyDescent="0.2">
      <c r="A81" s="257">
        <v>2014</v>
      </c>
      <c r="B81" s="262">
        <v>4</v>
      </c>
      <c r="C81" s="269">
        <v>60007.115803946937</v>
      </c>
      <c r="D81" s="269">
        <v>0</v>
      </c>
      <c r="E81" s="269">
        <v>277647.81523986027</v>
      </c>
      <c r="F81" s="269">
        <v>0</v>
      </c>
      <c r="G81" s="269">
        <v>0</v>
      </c>
      <c r="H81" s="269">
        <v>14860</v>
      </c>
      <c r="I81" s="269">
        <v>4477.9103632383831</v>
      </c>
      <c r="J81" s="269">
        <v>2685.4212621511092</v>
      </c>
      <c r="K81" s="269">
        <v>16997</v>
      </c>
      <c r="L81" s="269"/>
      <c r="M81" s="269"/>
      <c r="N81" s="263">
        <f t="shared" si="2"/>
        <v>376675.26266919664</v>
      </c>
      <c r="O81" s="265"/>
      <c r="Q81" s="268"/>
    </row>
    <row r="82" spans="1:17" outlineLevel="1" x14ac:dyDescent="0.2">
      <c r="A82" s="257">
        <v>2014</v>
      </c>
      <c r="B82" s="262">
        <v>5</v>
      </c>
      <c r="C82" s="269">
        <v>62174.597000000002</v>
      </c>
      <c r="D82" s="269">
        <v>0</v>
      </c>
      <c r="E82" s="269">
        <v>311518.40575135191</v>
      </c>
      <c r="F82" s="269">
        <v>0</v>
      </c>
      <c r="G82" s="269">
        <v>0</v>
      </c>
      <c r="H82" s="269">
        <v>7200</v>
      </c>
      <c r="I82" s="269">
        <v>4975.8194068960292</v>
      </c>
      <c r="J82" s="269">
        <v>2650.125432153292</v>
      </c>
      <c r="K82" s="269">
        <v>15387</v>
      </c>
      <c r="L82" s="269"/>
      <c r="M82" s="269"/>
      <c r="N82" s="263">
        <f t="shared" si="2"/>
        <v>403905.94759040122</v>
      </c>
      <c r="O82" s="265"/>
      <c r="Q82" s="268"/>
    </row>
    <row r="83" spans="1:17" outlineLevel="1" x14ac:dyDescent="0.2">
      <c r="A83" s="257">
        <v>2014</v>
      </c>
      <c r="B83" s="262">
        <v>6</v>
      </c>
      <c r="C83" s="269">
        <v>69701.235000000001</v>
      </c>
      <c r="D83" s="269">
        <v>0</v>
      </c>
      <c r="E83" s="269">
        <v>346316.90070568124</v>
      </c>
      <c r="F83" s="269">
        <v>0</v>
      </c>
      <c r="G83" s="269">
        <v>0</v>
      </c>
      <c r="H83" s="269">
        <v>14775</v>
      </c>
      <c r="I83" s="269">
        <v>5840.8780307687348</v>
      </c>
      <c r="J83" s="269">
        <v>3184.9289859109444</v>
      </c>
      <c r="K83" s="269">
        <v>16790</v>
      </c>
      <c r="L83" s="269"/>
      <c r="M83" s="269"/>
      <c r="N83" s="263">
        <f t="shared" si="2"/>
        <v>456608.94272236089</v>
      </c>
      <c r="O83" s="265"/>
      <c r="Q83" s="268"/>
    </row>
    <row r="84" spans="1:17" outlineLevel="1" x14ac:dyDescent="0.2">
      <c r="A84" s="257">
        <v>2014</v>
      </c>
      <c r="B84" s="262">
        <v>7</v>
      </c>
      <c r="C84" s="269">
        <v>74290.361000000004</v>
      </c>
      <c r="D84" s="269">
        <v>0</v>
      </c>
      <c r="E84" s="269">
        <v>361951.71226013481</v>
      </c>
      <c r="F84" s="269">
        <v>0</v>
      </c>
      <c r="G84" s="269">
        <v>81900</v>
      </c>
      <c r="H84" s="269">
        <v>23090</v>
      </c>
      <c r="I84" s="269">
        <v>6004.2162499392216</v>
      </c>
      <c r="J84" s="269">
        <v>3664.6651475950393</v>
      </c>
      <c r="K84" s="269">
        <v>16560</v>
      </c>
      <c r="L84" s="269"/>
      <c r="M84" s="269"/>
      <c r="N84" s="263">
        <f t="shared" si="2"/>
        <v>567460.95465766895</v>
      </c>
      <c r="O84" s="265"/>
      <c r="Q84" s="268"/>
    </row>
    <row r="85" spans="1:17" outlineLevel="1" x14ac:dyDescent="0.2">
      <c r="A85" s="257">
        <v>2014</v>
      </c>
      <c r="B85" s="262">
        <v>8</v>
      </c>
      <c r="C85" s="269">
        <v>83182.856999999989</v>
      </c>
      <c r="D85" s="269">
        <v>0</v>
      </c>
      <c r="E85" s="269">
        <v>342204.55535516626</v>
      </c>
      <c r="F85" s="269">
        <v>0</v>
      </c>
      <c r="G85" s="269">
        <v>90850</v>
      </c>
      <c r="H85" s="269">
        <v>24630</v>
      </c>
      <c r="I85" s="269">
        <v>6211.0438796816061</v>
      </c>
      <c r="J85" s="269">
        <v>3860.3470442931502</v>
      </c>
      <c r="K85" s="269">
        <v>17112</v>
      </c>
      <c r="L85" s="269"/>
      <c r="M85" s="269"/>
      <c r="N85" s="263">
        <f t="shared" si="2"/>
        <v>568050.80327914108</v>
      </c>
      <c r="O85" s="265"/>
      <c r="Q85" s="268"/>
    </row>
    <row r="86" spans="1:17" outlineLevel="1" x14ac:dyDescent="0.2">
      <c r="A86" s="257">
        <v>2014</v>
      </c>
      <c r="B86" s="262">
        <v>9</v>
      </c>
      <c r="C86" s="269">
        <v>85591.366999999998</v>
      </c>
      <c r="D86" s="269">
        <v>0</v>
      </c>
      <c r="E86" s="269">
        <v>419564.14984265558</v>
      </c>
      <c r="F86" s="269">
        <v>0</v>
      </c>
      <c r="G86" s="269">
        <v>96050</v>
      </c>
      <c r="H86" s="269">
        <v>24970</v>
      </c>
      <c r="I86" s="269">
        <v>6508.2668168294704</v>
      </c>
      <c r="J86" s="269">
        <v>3922.965878606436</v>
      </c>
      <c r="K86" s="269">
        <v>17112</v>
      </c>
      <c r="L86" s="269"/>
      <c r="M86" s="269"/>
      <c r="N86" s="263">
        <f t="shared" si="2"/>
        <v>653718.74953809148</v>
      </c>
      <c r="O86" s="265"/>
      <c r="Q86" s="268"/>
    </row>
    <row r="87" spans="1:17" outlineLevel="1" x14ac:dyDescent="0.2">
      <c r="A87" s="257">
        <v>2014</v>
      </c>
      <c r="B87" s="262">
        <v>10</v>
      </c>
      <c r="C87" s="269">
        <v>67753.782000000007</v>
      </c>
      <c r="D87" s="269">
        <v>0</v>
      </c>
      <c r="E87" s="269">
        <v>345805.26331882627</v>
      </c>
      <c r="F87" s="269">
        <v>0</v>
      </c>
      <c r="G87" s="269">
        <v>93375</v>
      </c>
      <c r="H87" s="269">
        <v>17900</v>
      </c>
      <c r="I87" s="269">
        <v>5816.7115058958925</v>
      </c>
      <c r="J87" s="269">
        <v>3625.9569939843987</v>
      </c>
      <c r="K87" s="269">
        <v>16560</v>
      </c>
      <c r="L87" s="269"/>
      <c r="M87" s="269"/>
      <c r="N87" s="263">
        <f t="shared" si="2"/>
        <v>550836.71381870669</v>
      </c>
      <c r="O87" s="265"/>
      <c r="Q87" s="268"/>
    </row>
    <row r="88" spans="1:17" outlineLevel="1" x14ac:dyDescent="0.2">
      <c r="A88" s="257">
        <v>2014</v>
      </c>
      <c r="B88" s="262">
        <v>11</v>
      </c>
      <c r="C88" s="269">
        <v>64604.751999999979</v>
      </c>
      <c r="D88" s="269">
        <v>0</v>
      </c>
      <c r="E88" s="269">
        <v>322850.12587526627</v>
      </c>
      <c r="F88" s="269">
        <v>0</v>
      </c>
      <c r="G88" s="269">
        <v>87075</v>
      </c>
      <c r="H88" s="269">
        <v>14585</v>
      </c>
      <c r="I88" s="269">
        <v>5319.7150633923029</v>
      </c>
      <c r="J88" s="269">
        <v>2903.6727906332835</v>
      </c>
      <c r="K88" s="269">
        <v>16583</v>
      </c>
      <c r="L88" s="269"/>
      <c r="M88" s="269"/>
      <c r="N88" s="263">
        <f t="shared" si="2"/>
        <v>513921.26572929183</v>
      </c>
      <c r="O88" s="265"/>
      <c r="Q88" s="268"/>
    </row>
    <row r="89" spans="1:17" outlineLevel="1" x14ac:dyDescent="0.2">
      <c r="A89" s="257">
        <v>2014</v>
      </c>
      <c r="B89" s="262">
        <v>12</v>
      </c>
      <c r="C89" s="269">
        <v>51616.438000000002</v>
      </c>
      <c r="D89" s="269">
        <v>0</v>
      </c>
      <c r="E89" s="269">
        <v>236602.42883206101</v>
      </c>
      <c r="F89" s="269">
        <v>0</v>
      </c>
      <c r="G89" s="269">
        <v>44020</v>
      </c>
      <c r="H89" s="269">
        <v>7210</v>
      </c>
      <c r="I89" s="269">
        <v>4310.0162624126006</v>
      </c>
      <c r="J89" s="269">
        <v>2831.1205997321549</v>
      </c>
      <c r="K89" s="269">
        <v>16077</v>
      </c>
      <c r="L89" s="269"/>
      <c r="M89" s="269"/>
      <c r="N89" s="263">
        <f t="shared" si="2"/>
        <v>362667.00369420578</v>
      </c>
      <c r="O89" s="265"/>
      <c r="Q89" s="268"/>
    </row>
    <row r="90" spans="1:17" outlineLevel="1" x14ac:dyDescent="0.2">
      <c r="A90" s="257">
        <f>+A78+1</f>
        <v>2015</v>
      </c>
      <c r="B90" s="262">
        <v>1</v>
      </c>
      <c r="C90" s="269">
        <v>52485.398999999998</v>
      </c>
      <c r="D90" s="269">
        <v>0</v>
      </c>
      <c r="E90" s="269">
        <v>316442.92193695024</v>
      </c>
      <c r="F90" s="269">
        <v>0</v>
      </c>
      <c r="G90" s="269">
        <v>13575</v>
      </c>
      <c r="H90" s="269">
        <v>14375</v>
      </c>
      <c r="I90" s="269">
        <v>4694.7491985440975</v>
      </c>
      <c r="J90" s="269">
        <v>2884.7534059911313</v>
      </c>
      <c r="K90" s="269">
        <v>15847</v>
      </c>
      <c r="L90" s="269">
        <v>0</v>
      </c>
      <c r="M90" s="269"/>
      <c r="N90" s="263">
        <f t="shared" si="2"/>
        <v>420304.82354148541</v>
      </c>
      <c r="O90" s="265"/>
      <c r="Q90" s="268"/>
    </row>
    <row r="91" spans="1:17" outlineLevel="1" x14ac:dyDescent="0.2">
      <c r="A91" s="257">
        <f t="shared" ref="A91:A156" si="3">+A79+1</f>
        <v>2015</v>
      </c>
      <c r="B91" s="262">
        <v>2</v>
      </c>
      <c r="C91" s="269">
        <v>55893.767999999996</v>
      </c>
      <c r="D91" s="269">
        <v>0</v>
      </c>
      <c r="E91" s="269">
        <v>270576.53929652547</v>
      </c>
      <c r="F91" s="269">
        <v>0</v>
      </c>
      <c r="G91" s="269">
        <v>73250</v>
      </c>
      <c r="H91" s="269">
        <v>23385</v>
      </c>
      <c r="I91" s="269">
        <v>4555.0711284847375</v>
      </c>
      <c r="J91" s="269">
        <v>3109.5557217388682</v>
      </c>
      <c r="K91" s="269">
        <v>12933.884</v>
      </c>
      <c r="L91" s="269">
        <v>0</v>
      </c>
      <c r="M91" s="269"/>
      <c r="N91" s="263">
        <f t="shared" si="2"/>
        <v>443703.81814674905</v>
      </c>
      <c r="O91" s="265"/>
      <c r="Q91" s="268"/>
    </row>
    <row r="92" spans="1:17" outlineLevel="1" x14ac:dyDescent="0.2">
      <c r="A92" s="257">
        <f t="shared" si="3"/>
        <v>2015</v>
      </c>
      <c r="B92" s="262">
        <v>3</v>
      </c>
      <c r="C92" s="269">
        <v>48914.218000000001</v>
      </c>
      <c r="D92" s="269">
        <v>0</v>
      </c>
      <c r="E92" s="269">
        <v>301035.69455627701</v>
      </c>
      <c r="F92" s="269">
        <v>0</v>
      </c>
      <c r="G92" s="269">
        <v>85800</v>
      </c>
      <c r="H92" s="269">
        <v>22070</v>
      </c>
      <c r="I92" s="269">
        <v>4246.7172253584504</v>
      </c>
      <c r="J92" s="269">
        <v>2909.1120875774905</v>
      </c>
      <c r="K92" s="269">
        <v>12316.038</v>
      </c>
      <c r="L92" s="269">
        <v>0</v>
      </c>
      <c r="M92" s="269"/>
      <c r="N92" s="263">
        <f t="shared" si="2"/>
        <v>477291.77986921294</v>
      </c>
      <c r="O92" s="265"/>
      <c r="Q92" s="268"/>
    </row>
    <row r="93" spans="1:17" outlineLevel="1" x14ac:dyDescent="0.2">
      <c r="A93" s="257">
        <f t="shared" si="3"/>
        <v>2015</v>
      </c>
      <c r="B93" s="262">
        <v>4</v>
      </c>
      <c r="C93" s="269">
        <v>66651.542000000016</v>
      </c>
      <c r="D93" s="269">
        <v>0</v>
      </c>
      <c r="E93" s="269">
        <v>304886.05383588315</v>
      </c>
      <c r="F93" s="269">
        <v>0</v>
      </c>
      <c r="G93" s="269">
        <v>111860</v>
      </c>
      <c r="H93" s="269">
        <v>14540</v>
      </c>
      <c r="I93" s="269">
        <v>4930.5869923331084</v>
      </c>
      <c r="J93" s="269">
        <v>2685.4160340686944</v>
      </c>
      <c r="K93" s="269">
        <v>13963.403</v>
      </c>
      <c r="L93" s="269">
        <v>0</v>
      </c>
      <c r="M93" s="269"/>
      <c r="N93" s="263">
        <f t="shared" si="2"/>
        <v>519517.00186228496</v>
      </c>
      <c r="O93" s="265"/>
      <c r="Q93" s="268"/>
    </row>
    <row r="94" spans="1:17" outlineLevel="1" x14ac:dyDescent="0.2">
      <c r="A94" s="257">
        <f t="shared" si="3"/>
        <v>2015</v>
      </c>
      <c r="B94" s="262">
        <v>5</v>
      </c>
      <c r="C94" s="269">
        <v>71298.913</v>
      </c>
      <c r="D94" s="269">
        <v>0</v>
      </c>
      <c r="E94" s="269">
        <v>335684.37210155645</v>
      </c>
      <c r="F94" s="269">
        <v>0</v>
      </c>
      <c r="G94" s="269">
        <v>125830</v>
      </c>
      <c r="H94" s="269">
        <v>14400</v>
      </c>
      <c r="I94" s="269">
        <v>5527.8231004178788</v>
      </c>
      <c r="J94" s="269">
        <v>2790.3133252528091</v>
      </c>
      <c r="K94" s="269">
        <v>17041.109</v>
      </c>
      <c r="L94" s="269">
        <v>0</v>
      </c>
      <c r="M94" s="269"/>
      <c r="N94" s="263">
        <f t="shared" si="2"/>
        <v>572572.53052722721</v>
      </c>
      <c r="O94" s="265"/>
      <c r="Q94" s="268"/>
    </row>
    <row r="95" spans="1:17" outlineLevel="1" x14ac:dyDescent="0.2">
      <c r="A95" s="257">
        <f t="shared" si="3"/>
        <v>2015</v>
      </c>
      <c r="B95" s="262">
        <v>6</v>
      </c>
      <c r="C95" s="269">
        <v>72522.712999999989</v>
      </c>
      <c r="D95" s="269">
        <v>0</v>
      </c>
      <c r="E95" s="269">
        <v>363433.20049330872</v>
      </c>
      <c r="F95" s="269">
        <v>0</v>
      </c>
      <c r="G95" s="269">
        <v>113525</v>
      </c>
      <c r="H95" s="269">
        <v>18285</v>
      </c>
      <c r="I95" s="269">
        <v>6043.7256072946511</v>
      </c>
      <c r="J95" s="269">
        <v>3287.9326656444714</v>
      </c>
      <c r="K95" s="269">
        <v>19622.374</v>
      </c>
      <c r="L95" s="269">
        <v>0</v>
      </c>
      <c r="M95" s="269"/>
      <c r="N95" s="263">
        <f t="shared" si="2"/>
        <v>596719.94576624781</v>
      </c>
      <c r="O95" s="265"/>
      <c r="Q95" s="268"/>
    </row>
    <row r="96" spans="1:17" outlineLevel="1" x14ac:dyDescent="0.2">
      <c r="A96" s="257">
        <f t="shared" si="3"/>
        <v>2015</v>
      </c>
      <c r="B96" s="262">
        <v>7</v>
      </c>
      <c r="C96" s="269">
        <v>76756.249999999985</v>
      </c>
      <c r="D96" s="269">
        <v>0</v>
      </c>
      <c r="E96" s="269">
        <v>363754.52057248855</v>
      </c>
      <c r="F96" s="269">
        <v>0</v>
      </c>
      <c r="G96" s="269">
        <v>115975</v>
      </c>
      <c r="H96" s="269">
        <v>26070</v>
      </c>
      <c r="I96" s="269">
        <v>6051.3220506803382</v>
      </c>
      <c r="J96" s="269">
        <v>3605.4320194534853</v>
      </c>
      <c r="K96" s="269">
        <v>21548.931</v>
      </c>
      <c r="L96" s="269">
        <v>0</v>
      </c>
      <c r="M96" s="269"/>
      <c r="N96" s="263">
        <f t="shared" si="2"/>
        <v>613761.45564262231</v>
      </c>
      <c r="O96" s="265"/>
      <c r="Q96" s="268"/>
    </row>
    <row r="97" spans="1:17" outlineLevel="1" x14ac:dyDescent="0.2">
      <c r="A97" s="257">
        <f t="shared" si="3"/>
        <v>2015</v>
      </c>
      <c r="B97" s="262">
        <v>8</v>
      </c>
      <c r="C97" s="270">
        <v>87703.695000000022</v>
      </c>
      <c r="D97" s="270">
        <v>0</v>
      </c>
      <c r="E97" s="270">
        <v>389609.56643043342</v>
      </c>
      <c r="F97" s="270">
        <v>0</v>
      </c>
      <c r="G97" s="270">
        <v>144250</v>
      </c>
      <c r="H97" s="270">
        <v>29660</v>
      </c>
      <c r="I97" s="270">
        <v>6157.5820506803384</v>
      </c>
      <c r="J97" s="270">
        <v>3999.2680194534855</v>
      </c>
      <c r="K97" s="270">
        <v>22495.288999999997</v>
      </c>
      <c r="L97" s="270">
        <v>0</v>
      </c>
      <c r="M97" s="270"/>
      <c r="N97" s="270">
        <f t="shared" si="2"/>
        <v>683875.40050056728</v>
      </c>
      <c r="O97" s="265"/>
      <c r="Q97" s="268"/>
    </row>
    <row r="98" spans="1:17" outlineLevel="1" x14ac:dyDescent="0.2">
      <c r="A98" s="257">
        <f t="shared" si="3"/>
        <v>2015</v>
      </c>
      <c r="B98" s="262">
        <v>9</v>
      </c>
      <c r="C98" s="270">
        <v>84789.614446202409</v>
      </c>
      <c r="D98" s="270">
        <v>0</v>
      </c>
      <c r="E98" s="270">
        <v>366364.25569662271</v>
      </c>
      <c r="F98" s="270">
        <v>0</v>
      </c>
      <c r="G98" s="270">
        <v>96050</v>
      </c>
      <c r="H98" s="270">
        <v>33480</v>
      </c>
      <c r="I98" s="270">
        <v>6306.8821142622819</v>
      </c>
      <c r="J98" s="270">
        <v>3873.152461449793</v>
      </c>
      <c r="K98" s="270">
        <v>28556.690733999956</v>
      </c>
      <c r="L98" s="270">
        <v>2803</v>
      </c>
      <c r="M98" s="270"/>
      <c r="N98" s="270">
        <f t="shared" si="2"/>
        <v>622223.59545253729</v>
      </c>
      <c r="O98" s="265"/>
      <c r="Q98" s="268"/>
    </row>
    <row r="99" spans="1:17" outlineLevel="1" x14ac:dyDescent="0.2">
      <c r="A99" s="257">
        <f t="shared" si="3"/>
        <v>2015</v>
      </c>
      <c r="B99" s="262">
        <v>10</v>
      </c>
      <c r="C99" s="270">
        <v>72614.355987308183</v>
      </c>
      <c r="D99" s="270">
        <v>0</v>
      </c>
      <c r="E99" s="270">
        <v>345994.38642515155</v>
      </c>
      <c r="F99" s="270">
        <v>0</v>
      </c>
      <c r="G99" s="270">
        <v>91130</v>
      </c>
      <c r="H99" s="270">
        <v>21600</v>
      </c>
      <c r="I99" s="270">
        <v>6269.8949971897364</v>
      </c>
      <c r="J99" s="270">
        <v>3703.0504871801336</v>
      </c>
      <c r="K99" s="270">
        <v>27811.956985999961</v>
      </c>
      <c r="L99" s="270">
        <v>978</v>
      </c>
      <c r="M99" s="270"/>
      <c r="N99" s="270">
        <f t="shared" si="2"/>
        <v>570101.64488282963</v>
      </c>
      <c r="O99" s="265"/>
      <c r="Q99" s="268"/>
    </row>
    <row r="100" spans="1:17" outlineLevel="1" x14ac:dyDescent="0.2">
      <c r="A100" s="257">
        <f t="shared" si="3"/>
        <v>2015</v>
      </c>
      <c r="B100" s="262">
        <v>11</v>
      </c>
      <c r="C100" s="270">
        <v>67065.214001382061</v>
      </c>
      <c r="D100" s="270">
        <v>0</v>
      </c>
      <c r="E100" s="270">
        <v>313843.15266004909</v>
      </c>
      <c r="F100" s="270">
        <v>0</v>
      </c>
      <c r="G100" s="270">
        <v>87075</v>
      </c>
      <c r="H100" s="270">
        <v>14880</v>
      </c>
      <c r="I100" s="270">
        <v>5407.5176485505981</v>
      </c>
      <c r="J100" s="270">
        <v>3090.8653144666478</v>
      </c>
      <c r="K100" s="270">
        <v>23220.03601499998</v>
      </c>
      <c r="L100" s="270">
        <v>149</v>
      </c>
      <c r="M100" s="270"/>
      <c r="N100" s="270">
        <f t="shared" si="2"/>
        <v>514730.78563944838</v>
      </c>
      <c r="O100" s="265"/>
      <c r="Q100" s="268"/>
    </row>
    <row r="101" spans="1:17" outlineLevel="1" x14ac:dyDescent="0.2">
      <c r="A101" s="257">
        <f t="shared" si="3"/>
        <v>2015</v>
      </c>
      <c r="B101" s="262">
        <v>12</v>
      </c>
      <c r="C101" s="270">
        <v>55372.932019007938</v>
      </c>
      <c r="D101" s="270">
        <v>0</v>
      </c>
      <c r="E101" s="270">
        <v>273964.67858190584</v>
      </c>
      <c r="F101" s="270">
        <v>0</v>
      </c>
      <c r="G101" s="270">
        <v>44020</v>
      </c>
      <c r="H101" s="270">
        <v>10800</v>
      </c>
      <c r="I101" s="270">
        <v>4086.6143911555287</v>
      </c>
      <c r="J101" s="270">
        <v>2536.4217497262571</v>
      </c>
      <c r="K101" s="270">
        <v>17586.602599499987</v>
      </c>
      <c r="L101" s="270">
        <v>0</v>
      </c>
      <c r="M101" s="270"/>
      <c r="N101" s="270">
        <f t="shared" si="2"/>
        <v>408367.24934129551</v>
      </c>
      <c r="O101" s="265"/>
      <c r="Q101" s="268"/>
    </row>
    <row r="102" spans="1:17" outlineLevel="1" x14ac:dyDescent="0.2">
      <c r="A102" s="257">
        <f t="shared" si="3"/>
        <v>2016</v>
      </c>
      <c r="B102" s="262">
        <v>1</v>
      </c>
      <c r="C102" s="270">
        <v>56986.291477158251</v>
      </c>
      <c r="D102" s="270">
        <v>0</v>
      </c>
      <c r="E102" s="270">
        <v>278690.86105160962</v>
      </c>
      <c r="F102" s="270">
        <v>0</v>
      </c>
      <c r="G102" s="270">
        <v>13575</v>
      </c>
      <c r="H102" s="270">
        <v>14880</v>
      </c>
      <c r="I102" s="270">
        <v>4533.4603360490783</v>
      </c>
      <c r="J102" s="270">
        <v>2930.2513967729765</v>
      </c>
      <c r="K102" s="270">
        <v>18631.660261500016</v>
      </c>
      <c r="L102" s="270">
        <v>0</v>
      </c>
      <c r="M102" s="270">
        <v>0</v>
      </c>
      <c r="N102" s="270">
        <f t="shared" si="2"/>
        <v>390227.52452308999</v>
      </c>
      <c r="O102" s="265"/>
      <c r="Q102" s="268"/>
    </row>
    <row r="103" spans="1:17" outlineLevel="1" x14ac:dyDescent="0.2">
      <c r="A103" s="257">
        <f t="shared" si="3"/>
        <v>2016</v>
      </c>
      <c r="B103" s="262">
        <v>2</v>
      </c>
      <c r="C103" s="270">
        <v>56207.637395501188</v>
      </c>
      <c r="D103" s="270">
        <v>0</v>
      </c>
      <c r="E103" s="270">
        <v>279779.94199999998</v>
      </c>
      <c r="F103" s="270">
        <v>0</v>
      </c>
      <c r="G103" s="270">
        <v>73250</v>
      </c>
      <c r="H103" s="270">
        <v>29760</v>
      </c>
      <c r="I103" s="270">
        <v>4941.6098041148261</v>
      </c>
      <c r="J103" s="270">
        <v>3226.7217999024642</v>
      </c>
      <c r="K103" s="270">
        <v>19158.070717499995</v>
      </c>
      <c r="L103" s="270">
        <v>72</v>
      </c>
      <c r="M103" s="270">
        <v>76</v>
      </c>
      <c r="N103" s="270">
        <f t="shared" si="2"/>
        <v>466471.98171701847</v>
      </c>
      <c r="O103" s="265"/>
      <c r="Q103" s="268"/>
    </row>
    <row r="104" spans="1:17" outlineLevel="1" x14ac:dyDescent="0.2">
      <c r="A104" s="257">
        <f t="shared" si="3"/>
        <v>2016</v>
      </c>
      <c r="B104" s="262">
        <v>3</v>
      </c>
      <c r="C104" s="270">
        <v>53000.332000697315</v>
      </c>
      <c r="D104" s="270">
        <v>0</v>
      </c>
      <c r="E104" s="270">
        <v>271689.087</v>
      </c>
      <c r="F104" s="270">
        <v>0</v>
      </c>
      <c r="G104" s="270">
        <v>85800</v>
      </c>
      <c r="H104" s="270">
        <v>27840</v>
      </c>
      <c r="I104" s="270">
        <v>3011.6674362598947</v>
      </c>
      <c r="J104" s="270">
        <v>3024.364812240321</v>
      </c>
      <c r="K104" s="270">
        <v>18016.16909950001</v>
      </c>
      <c r="L104" s="270">
        <v>0</v>
      </c>
      <c r="M104" s="270">
        <v>0</v>
      </c>
      <c r="N104" s="270">
        <f t="shared" si="2"/>
        <v>462381.62034869753</v>
      </c>
      <c r="O104" s="265"/>
      <c r="Q104" s="268"/>
    </row>
    <row r="105" spans="1:17" outlineLevel="1" x14ac:dyDescent="0.2">
      <c r="A105" s="257">
        <f t="shared" si="3"/>
        <v>2016</v>
      </c>
      <c r="B105" s="262">
        <v>4</v>
      </c>
      <c r="C105" s="270">
        <v>60565.663296123232</v>
      </c>
      <c r="D105" s="270">
        <v>0</v>
      </c>
      <c r="E105" s="270">
        <v>322430.74699999997</v>
      </c>
      <c r="F105" s="270">
        <v>0</v>
      </c>
      <c r="G105" s="270">
        <v>111860</v>
      </c>
      <c r="H105" s="270">
        <v>18600</v>
      </c>
      <c r="I105" s="270">
        <v>5646.3203654786284</v>
      </c>
      <c r="J105" s="270">
        <v>2885.7993985291932</v>
      </c>
      <c r="K105" s="270">
        <v>18348.208477499997</v>
      </c>
      <c r="L105" s="270">
        <v>0</v>
      </c>
      <c r="M105" s="270">
        <v>0</v>
      </c>
      <c r="N105" s="270">
        <f t="shared" si="2"/>
        <v>540336.738537631</v>
      </c>
      <c r="O105" s="265"/>
      <c r="Q105" s="268"/>
    </row>
    <row r="106" spans="1:17" outlineLevel="1" x14ac:dyDescent="0.2">
      <c r="A106" s="257">
        <f t="shared" si="3"/>
        <v>2016</v>
      </c>
      <c r="B106" s="262">
        <v>5</v>
      </c>
      <c r="C106" s="270">
        <v>63590.757468905809</v>
      </c>
      <c r="D106" s="270">
        <v>0</v>
      </c>
      <c r="E106" s="270">
        <v>352644.26</v>
      </c>
      <c r="F106" s="270">
        <v>0</v>
      </c>
      <c r="G106" s="270">
        <v>125830</v>
      </c>
      <c r="H106" s="270">
        <v>14400</v>
      </c>
      <c r="I106" s="270">
        <v>5479.5266777857469</v>
      </c>
      <c r="J106" s="270">
        <v>2338.6756481099019</v>
      </c>
      <c r="K106" s="270">
        <v>18832.609399999983</v>
      </c>
      <c r="L106" s="270">
        <v>0</v>
      </c>
      <c r="M106" s="270">
        <v>0</v>
      </c>
      <c r="N106" s="270">
        <f t="shared" si="2"/>
        <v>583115.82919480139</v>
      </c>
      <c r="O106" s="265"/>
      <c r="Q106" s="268"/>
    </row>
    <row r="107" spans="1:17" outlineLevel="1" x14ac:dyDescent="0.2">
      <c r="A107" s="257">
        <f t="shared" si="3"/>
        <v>2016</v>
      </c>
      <c r="B107" s="262">
        <v>6</v>
      </c>
      <c r="C107" s="270">
        <v>71967.555208850405</v>
      </c>
      <c r="D107" s="270">
        <v>0</v>
      </c>
      <c r="E107" s="270">
        <v>357421.43099999998</v>
      </c>
      <c r="F107" s="270">
        <v>0</v>
      </c>
      <c r="G107" s="270">
        <v>113525</v>
      </c>
      <c r="H107" s="270">
        <v>22320</v>
      </c>
      <c r="I107" s="270">
        <v>5963.7702536569541</v>
      </c>
      <c r="J107" s="270">
        <v>3168.99137870305</v>
      </c>
      <c r="K107" s="270">
        <v>24239.112666999979</v>
      </c>
      <c r="L107" s="270">
        <v>0</v>
      </c>
      <c r="M107" s="270">
        <v>0</v>
      </c>
      <c r="N107" s="270">
        <f t="shared" si="2"/>
        <v>598605.86050821026</v>
      </c>
      <c r="O107" s="265"/>
      <c r="Q107" s="268"/>
    </row>
    <row r="108" spans="1:17" outlineLevel="1" x14ac:dyDescent="0.2">
      <c r="A108" s="257">
        <f t="shared" si="3"/>
        <v>2016</v>
      </c>
      <c r="B108" s="262">
        <v>7</v>
      </c>
      <c r="C108" s="270">
        <v>78323.079537609708</v>
      </c>
      <c r="D108" s="270">
        <v>0</v>
      </c>
      <c r="E108" s="270">
        <v>369136.08</v>
      </c>
      <c r="F108" s="270">
        <v>0</v>
      </c>
      <c r="G108" s="270">
        <v>115975</v>
      </c>
      <c r="H108" s="270">
        <v>28800</v>
      </c>
      <c r="I108" s="270">
        <v>5928.6643190316927</v>
      </c>
      <c r="J108" s="270">
        <v>3847.1393257777081</v>
      </c>
      <c r="K108" s="270">
        <v>27847.388459000002</v>
      </c>
      <c r="L108" s="270">
        <v>0</v>
      </c>
      <c r="M108" s="270">
        <v>0</v>
      </c>
      <c r="N108" s="270">
        <f t="shared" si="2"/>
        <v>629857.35164141899</v>
      </c>
      <c r="O108" s="265"/>
      <c r="Q108" s="268"/>
    </row>
    <row r="109" spans="1:17" outlineLevel="1" x14ac:dyDescent="0.2">
      <c r="A109" s="257">
        <f t="shared" si="3"/>
        <v>2016</v>
      </c>
      <c r="B109" s="262">
        <v>8</v>
      </c>
      <c r="C109" s="270">
        <v>85649.197920255829</v>
      </c>
      <c r="D109" s="270">
        <v>0</v>
      </c>
      <c r="E109" s="270">
        <v>347333.56099999999</v>
      </c>
      <c r="F109" s="270">
        <v>0</v>
      </c>
      <c r="G109" s="270">
        <v>144250</v>
      </c>
      <c r="H109" s="270">
        <v>33480</v>
      </c>
      <c r="I109" s="270">
        <v>6279.6451503097796</v>
      </c>
      <c r="J109" s="270">
        <v>3995.5665835242626</v>
      </c>
      <c r="K109" s="270">
        <v>27951.824873499972</v>
      </c>
      <c r="L109" s="270">
        <v>0</v>
      </c>
      <c r="M109" s="270">
        <v>0</v>
      </c>
      <c r="N109" s="270">
        <f t="shared" si="2"/>
        <v>648939.79552758974</v>
      </c>
      <c r="O109" s="265"/>
      <c r="Q109" s="268"/>
    </row>
    <row r="110" spans="1:17" outlineLevel="1" x14ac:dyDescent="0.2">
      <c r="A110" s="257">
        <f t="shared" si="3"/>
        <v>2016</v>
      </c>
      <c r="B110" s="262">
        <v>9</v>
      </c>
      <c r="C110" s="270">
        <v>84916.971984914213</v>
      </c>
      <c r="D110" s="270">
        <v>0</v>
      </c>
      <c r="E110" s="270">
        <v>372588.69099999999</v>
      </c>
      <c r="F110" s="270">
        <v>0</v>
      </c>
      <c r="G110" s="270">
        <v>96050</v>
      </c>
      <c r="H110" s="270">
        <v>33480</v>
      </c>
      <c r="I110" s="270">
        <v>6252.1679969719444</v>
      </c>
      <c r="J110" s="270">
        <v>3848.2457528714713</v>
      </c>
      <c r="K110" s="270">
        <v>28556.690733999956</v>
      </c>
      <c r="L110" s="270">
        <v>72</v>
      </c>
      <c r="M110" s="270">
        <v>76</v>
      </c>
      <c r="N110" s="270">
        <f t="shared" si="2"/>
        <v>625840.76746875758</v>
      </c>
      <c r="O110" s="265"/>
      <c r="Q110" s="268"/>
    </row>
    <row r="111" spans="1:17" outlineLevel="1" x14ac:dyDescent="0.2">
      <c r="A111" s="257">
        <f t="shared" si="3"/>
        <v>2016</v>
      </c>
      <c r="B111" s="262">
        <v>10</v>
      </c>
      <c r="C111" s="270">
        <v>72248.715987868927</v>
      </c>
      <c r="D111" s="270">
        <v>0</v>
      </c>
      <c r="E111" s="270">
        <v>367780.05300000001</v>
      </c>
      <c r="F111" s="270">
        <v>0</v>
      </c>
      <c r="G111" s="270">
        <v>91130</v>
      </c>
      <c r="H111" s="270">
        <v>25200</v>
      </c>
      <c r="I111" s="270">
        <v>6537.6919070096028</v>
      </c>
      <c r="J111" s="270">
        <v>3744.3203033932841</v>
      </c>
      <c r="K111" s="270">
        <v>27811.956985999961</v>
      </c>
      <c r="L111" s="270">
        <v>0</v>
      </c>
      <c r="M111" s="270">
        <v>0</v>
      </c>
      <c r="N111" s="270">
        <f t="shared" si="2"/>
        <v>594452.73818427173</v>
      </c>
      <c r="O111" s="265"/>
      <c r="Q111" s="268"/>
    </row>
    <row r="112" spans="1:17" outlineLevel="1" x14ac:dyDescent="0.2">
      <c r="A112" s="257">
        <f t="shared" si="3"/>
        <v>2016</v>
      </c>
      <c r="B112" s="262">
        <v>11</v>
      </c>
      <c r="C112" s="270">
        <v>66802.22760684292</v>
      </c>
      <c r="D112" s="270">
        <v>0</v>
      </c>
      <c r="E112" s="270">
        <v>336292.25300000003</v>
      </c>
      <c r="F112" s="270">
        <v>0</v>
      </c>
      <c r="G112" s="270">
        <v>87075</v>
      </c>
      <c r="H112" s="270">
        <v>18600</v>
      </c>
      <c r="I112" s="270">
        <v>5361.5990772232453</v>
      </c>
      <c r="J112" s="270">
        <v>3154.2495337255236</v>
      </c>
      <c r="K112" s="270">
        <v>23220.03601499998</v>
      </c>
      <c r="L112" s="270">
        <v>0</v>
      </c>
      <c r="M112" s="270">
        <v>0</v>
      </c>
      <c r="N112" s="270">
        <f t="shared" si="2"/>
        <v>540505.36523279164</v>
      </c>
      <c r="O112" s="265"/>
      <c r="Q112" s="268"/>
    </row>
    <row r="113" spans="1:17" outlineLevel="1" x14ac:dyDescent="0.2">
      <c r="A113" s="257">
        <f t="shared" si="3"/>
        <v>2016</v>
      </c>
      <c r="B113" s="262">
        <v>12</v>
      </c>
      <c r="C113" s="270">
        <v>54976.199273675971</v>
      </c>
      <c r="D113" s="270">
        <v>0</v>
      </c>
      <c r="E113" s="270">
        <v>306122.18900000001</v>
      </c>
      <c r="F113" s="270">
        <v>0</v>
      </c>
      <c r="G113" s="270">
        <v>44020</v>
      </c>
      <c r="H113" s="270">
        <v>14400</v>
      </c>
      <c r="I113" s="270">
        <v>3882.9522272739159</v>
      </c>
      <c r="J113" s="270">
        <v>2473.6872701797702</v>
      </c>
      <c r="K113" s="270">
        <v>17586.602599499987</v>
      </c>
      <c r="L113" s="270">
        <v>0</v>
      </c>
      <c r="M113" s="270">
        <v>0</v>
      </c>
      <c r="N113" s="270">
        <f t="shared" si="2"/>
        <v>443461.63037062966</v>
      </c>
      <c r="O113" s="265"/>
      <c r="Q113" s="268"/>
    </row>
    <row r="114" spans="1:17" x14ac:dyDescent="0.2">
      <c r="A114" s="257">
        <f t="shared" si="3"/>
        <v>2017</v>
      </c>
      <c r="B114" s="262">
        <v>1</v>
      </c>
      <c r="C114" s="270">
        <v>56726.099686267953</v>
      </c>
      <c r="D114" s="270">
        <v>0</v>
      </c>
      <c r="E114" s="270">
        <v>286734.03399999999</v>
      </c>
      <c r="F114" s="270">
        <v>0</v>
      </c>
      <c r="G114" s="270">
        <v>13575</v>
      </c>
      <c r="H114" s="270">
        <v>18600</v>
      </c>
      <c r="I114" s="270">
        <v>4479.0422992308395</v>
      </c>
      <c r="J114" s="270">
        <v>2927.1239982525658</v>
      </c>
      <c r="K114" s="270">
        <v>18631.660261500016</v>
      </c>
      <c r="L114" s="270">
        <v>0</v>
      </c>
      <c r="M114" s="270">
        <v>0</v>
      </c>
      <c r="N114" s="270">
        <f t="shared" si="2"/>
        <v>401672.96024525131</v>
      </c>
      <c r="O114" s="265"/>
      <c r="Q114" s="268"/>
    </row>
    <row r="115" spans="1:17" x14ac:dyDescent="0.2">
      <c r="A115" s="257">
        <f t="shared" si="3"/>
        <v>2017</v>
      </c>
      <c r="B115" s="262">
        <v>2</v>
      </c>
      <c r="C115" s="270">
        <v>56898.680068652589</v>
      </c>
      <c r="D115" s="270">
        <v>0</v>
      </c>
      <c r="E115" s="270">
        <v>283976.641</v>
      </c>
      <c r="F115" s="270">
        <v>0</v>
      </c>
      <c r="G115" s="270">
        <v>73250</v>
      </c>
      <c r="H115" s="270">
        <v>180</v>
      </c>
      <c r="I115" s="270"/>
      <c r="J115" s="270">
        <v>0</v>
      </c>
      <c r="K115" s="270">
        <v>240</v>
      </c>
      <c r="L115" s="270">
        <v>84</v>
      </c>
      <c r="M115" s="270">
        <v>76</v>
      </c>
      <c r="N115" s="270">
        <f t="shared" si="2"/>
        <v>414705.32106865261</v>
      </c>
      <c r="O115" s="265"/>
      <c r="Q115" s="268"/>
    </row>
    <row r="116" spans="1:17" x14ac:dyDescent="0.2">
      <c r="A116" s="257">
        <f t="shared" si="3"/>
        <v>2017</v>
      </c>
      <c r="B116" s="262">
        <v>3</v>
      </c>
      <c r="C116" s="270">
        <v>53651.9425789175</v>
      </c>
      <c r="D116" s="270">
        <v>0</v>
      </c>
      <c r="E116" s="270">
        <v>275764.42200000002</v>
      </c>
      <c r="F116" s="270">
        <v>0</v>
      </c>
      <c r="G116" s="270">
        <v>85800</v>
      </c>
      <c r="H116" s="270">
        <v>0</v>
      </c>
      <c r="I116" s="270"/>
      <c r="J116" s="270">
        <v>0</v>
      </c>
      <c r="K116" s="270">
        <v>0</v>
      </c>
      <c r="L116" s="270">
        <v>0</v>
      </c>
      <c r="M116" s="270">
        <v>0</v>
      </c>
      <c r="N116" s="270">
        <f t="shared" si="2"/>
        <v>415216.36457891751</v>
      </c>
      <c r="O116" s="265"/>
      <c r="Q116" s="268"/>
    </row>
    <row r="117" spans="1:17" x14ac:dyDescent="0.2">
      <c r="A117" s="257">
        <f t="shared" si="3"/>
        <v>2017</v>
      </c>
      <c r="B117" s="262">
        <v>4</v>
      </c>
      <c r="C117" s="270">
        <v>61310.285553964131</v>
      </c>
      <c r="D117" s="270">
        <v>0</v>
      </c>
      <c r="E117" s="270">
        <v>327267.20799999998</v>
      </c>
      <c r="F117" s="270">
        <v>0</v>
      </c>
      <c r="G117" s="270">
        <v>111860</v>
      </c>
      <c r="H117" s="270">
        <v>0</v>
      </c>
      <c r="I117" s="270"/>
      <c r="J117" s="270">
        <v>0</v>
      </c>
      <c r="K117" s="270">
        <v>0</v>
      </c>
      <c r="L117" s="270">
        <v>0</v>
      </c>
      <c r="M117" s="270">
        <v>0</v>
      </c>
      <c r="N117" s="270">
        <f t="shared" si="2"/>
        <v>500437.49355396413</v>
      </c>
      <c r="O117" s="265"/>
      <c r="Q117" s="268"/>
    </row>
    <row r="118" spans="1:17" x14ac:dyDescent="0.2">
      <c r="A118" s="257">
        <f t="shared" si="3"/>
        <v>2017</v>
      </c>
      <c r="B118" s="262">
        <v>5</v>
      </c>
      <c r="C118" s="270">
        <v>64372.571632696869</v>
      </c>
      <c r="D118" s="270">
        <v>0</v>
      </c>
      <c r="E118" s="270">
        <v>357933.924</v>
      </c>
      <c r="F118" s="270">
        <v>0</v>
      </c>
      <c r="G118" s="270">
        <v>125830</v>
      </c>
      <c r="H118" s="270">
        <v>0</v>
      </c>
      <c r="I118" s="270"/>
      <c r="J118" s="270">
        <v>0</v>
      </c>
      <c r="K118" s="270">
        <v>0</v>
      </c>
      <c r="L118" s="270">
        <v>0</v>
      </c>
      <c r="M118" s="270">
        <v>0</v>
      </c>
      <c r="N118" s="270">
        <f t="shared" si="2"/>
        <v>548136.4956326969</v>
      </c>
      <c r="O118" s="265"/>
      <c r="Q118" s="268"/>
    </row>
    <row r="119" spans="1:17" x14ac:dyDescent="0.2">
      <c r="A119" s="257">
        <f t="shared" si="3"/>
        <v>2017</v>
      </c>
      <c r="B119" s="262">
        <v>6</v>
      </c>
      <c r="C119" s="270">
        <v>72852.357595788562</v>
      </c>
      <c r="D119" s="270">
        <v>0</v>
      </c>
      <c r="E119" s="270">
        <v>362782.75199999998</v>
      </c>
      <c r="F119" s="270">
        <v>0</v>
      </c>
      <c r="G119" s="270">
        <v>113525</v>
      </c>
      <c r="H119" s="270">
        <v>0</v>
      </c>
      <c r="I119" s="270"/>
      <c r="J119" s="270"/>
      <c r="K119" s="270">
        <v>0</v>
      </c>
      <c r="L119" s="270">
        <v>0</v>
      </c>
      <c r="M119" s="270">
        <v>0</v>
      </c>
      <c r="N119" s="270">
        <f t="shared" si="2"/>
        <v>549160.10959578853</v>
      </c>
      <c r="O119" s="265"/>
      <c r="Q119" s="268"/>
    </row>
    <row r="120" spans="1:17" x14ac:dyDescent="0.2">
      <c r="A120" s="257">
        <f t="shared" si="3"/>
        <v>2017</v>
      </c>
      <c r="B120" s="262">
        <v>7</v>
      </c>
      <c r="C120" s="270">
        <v>79286.019678151046</v>
      </c>
      <c r="D120" s="270">
        <v>0</v>
      </c>
      <c r="E120" s="270">
        <v>374673.12099999998</v>
      </c>
      <c r="F120" s="270">
        <v>0</v>
      </c>
      <c r="G120" s="270">
        <v>115975</v>
      </c>
      <c r="H120" s="270">
        <v>0</v>
      </c>
      <c r="I120" s="270"/>
      <c r="J120" s="270"/>
      <c r="K120" s="270">
        <v>0</v>
      </c>
      <c r="L120" s="270">
        <v>0</v>
      </c>
      <c r="M120" s="270">
        <v>0</v>
      </c>
      <c r="N120" s="270">
        <f t="shared" si="2"/>
        <v>569934.14067815104</v>
      </c>
      <c r="O120" s="265"/>
      <c r="Q120" s="268"/>
    </row>
    <row r="121" spans="1:17" x14ac:dyDescent="0.2">
      <c r="A121" s="257">
        <f t="shared" si="3"/>
        <v>2017</v>
      </c>
      <c r="B121" s="262">
        <v>8</v>
      </c>
      <c r="C121" s="270">
        <v>86702.208746304605</v>
      </c>
      <c r="D121" s="270">
        <v>0</v>
      </c>
      <c r="E121" s="270">
        <v>352543.565</v>
      </c>
      <c r="F121" s="270">
        <v>0</v>
      </c>
      <c r="G121" s="270">
        <v>144250</v>
      </c>
      <c r="H121" s="270">
        <v>0</v>
      </c>
      <c r="I121" s="270"/>
      <c r="J121" s="270"/>
      <c r="K121" s="270">
        <v>0</v>
      </c>
      <c r="L121" s="270">
        <v>0</v>
      </c>
      <c r="M121" s="270">
        <v>0</v>
      </c>
      <c r="N121" s="270">
        <f t="shared" si="2"/>
        <v>583495.77374630468</v>
      </c>
      <c r="O121" s="265"/>
      <c r="Q121" s="268"/>
    </row>
    <row r="122" spans="1:17" x14ac:dyDescent="0.2">
      <c r="A122" s="257">
        <f t="shared" si="3"/>
        <v>2017</v>
      </c>
      <c r="B122" s="262">
        <v>9</v>
      </c>
      <c r="C122" s="270">
        <v>85960.980486881133</v>
      </c>
      <c r="D122" s="270">
        <v>0</v>
      </c>
      <c r="E122" s="270">
        <v>378177.52100000001</v>
      </c>
      <c r="F122" s="270">
        <v>0</v>
      </c>
      <c r="G122" s="270">
        <v>96050</v>
      </c>
      <c r="H122" s="270">
        <v>180</v>
      </c>
      <c r="I122" s="270"/>
      <c r="J122" s="270"/>
      <c r="K122" s="270">
        <v>240</v>
      </c>
      <c r="L122" s="270">
        <v>84</v>
      </c>
      <c r="M122" s="270">
        <v>76</v>
      </c>
      <c r="N122" s="270">
        <f t="shared" si="2"/>
        <v>560768.50148688117</v>
      </c>
      <c r="O122" s="265"/>
      <c r="Q122" s="268"/>
    </row>
    <row r="123" spans="1:17" x14ac:dyDescent="0.2">
      <c r="A123" s="257">
        <f t="shared" si="3"/>
        <v>2017</v>
      </c>
      <c r="B123" s="262">
        <v>10</v>
      </c>
      <c r="C123" s="270">
        <v>73136.975095376081</v>
      </c>
      <c r="D123" s="270">
        <v>0</v>
      </c>
      <c r="E123" s="270">
        <v>373296.75400000002</v>
      </c>
      <c r="F123" s="270">
        <v>0</v>
      </c>
      <c r="G123" s="270">
        <v>91130</v>
      </c>
      <c r="H123" s="270">
        <v>0</v>
      </c>
      <c r="I123" s="270"/>
      <c r="J123" s="270"/>
      <c r="K123" s="270">
        <v>0</v>
      </c>
      <c r="L123" s="270">
        <v>0</v>
      </c>
      <c r="M123" s="270">
        <v>0</v>
      </c>
      <c r="N123" s="270">
        <f t="shared" si="2"/>
        <v>537563.7290953761</v>
      </c>
      <c r="O123" s="265"/>
      <c r="Q123" s="268"/>
    </row>
    <row r="124" spans="1:17" x14ac:dyDescent="0.2">
      <c r="A124" s="257">
        <f t="shared" si="3"/>
        <v>2017</v>
      </c>
      <c r="B124" s="262">
        <v>11</v>
      </c>
      <c r="C124" s="270">
        <v>67623.525068842209</v>
      </c>
      <c r="D124" s="270">
        <v>0</v>
      </c>
      <c r="E124" s="270">
        <v>341336.63799999998</v>
      </c>
      <c r="F124" s="270">
        <v>0</v>
      </c>
      <c r="G124" s="270">
        <v>87075</v>
      </c>
      <c r="H124" s="270">
        <v>0</v>
      </c>
      <c r="I124" s="270"/>
      <c r="J124" s="270"/>
      <c r="K124" s="270">
        <v>0</v>
      </c>
      <c r="L124" s="270">
        <v>0</v>
      </c>
      <c r="M124" s="270">
        <v>0</v>
      </c>
      <c r="N124" s="270">
        <f t="shared" si="2"/>
        <v>496035.1630688422</v>
      </c>
      <c r="O124" s="265"/>
      <c r="Q124" s="268"/>
    </row>
    <row r="125" spans="1:17" ht="12" x14ac:dyDescent="0.25">
      <c r="A125" s="257">
        <f t="shared" si="3"/>
        <v>2017</v>
      </c>
      <c r="B125" s="262">
        <v>12</v>
      </c>
      <c r="C125" s="270">
        <v>55652.102077390431</v>
      </c>
      <c r="D125" s="270">
        <v>0</v>
      </c>
      <c r="E125" s="270">
        <v>310714.022</v>
      </c>
      <c r="F125" s="270">
        <v>0</v>
      </c>
      <c r="G125" s="270">
        <v>44020</v>
      </c>
      <c r="H125" s="270">
        <v>0</v>
      </c>
      <c r="I125" s="270"/>
      <c r="J125" s="270"/>
      <c r="K125" s="270">
        <v>0</v>
      </c>
      <c r="L125" s="270">
        <v>0</v>
      </c>
      <c r="M125" s="270">
        <v>0</v>
      </c>
      <c r="N125" s="270">
        <f t="shared" si="2"/>
        <v>410386.12407739041</v>
      </c>
      <c r="O125" s="306">
        <f>SUM(N114:N125)</f>
        <v>5987512.1768282168</v>
      </c>
      <c r="Q125" s="268"/>
    </row>
    <row r="126" spans="1:17" ht="12" x14ac:dyDescent="0.25">
      <c r="A126" s="305"/>
      <c r="B126" s="262"/>
      <c r="C126" s="307">
        <f>SUM(C114:C125)</f>
        <v>814173.74826923315</v>
      </c>
      <c r="D126" s="307">
        <f t="shared" ref="D126:N126" si="4">SUM(D114:D125)</f>
        <v>0</v>
      </c>
      <c r="E126" s="307">
        <f t="shared" si="4"/>
        <v>4025200.602</v>
      </c>
      <c r="F126" s="307">
        <f t="shared" si="4"/>
        <v>0</v>
      </c>
      <c r="G126" s="307">
        <f t="shared" si="4"/>
        <v>1102340</v>
      </c>
      <c r="H126" s="307">
        <f t="shared" si="4"/>
        <v>18960</v>
      </c>
      <c r="I126" s="307">
        <f t="shared" si="4"/>
        <v>4479.0422992308395</v>
      </c>
      <c r="J126" s="307">
        <f t="shared" si="4"/>
        <v>2927.1239982525658</v>
      </c>
      <c r="K126" s="307">
        <f t="shared" si="4"/>
        <v>19111.660261500016</v>
      </c>
      <c r="L126" s="307">
        <f t="shared" si="4"/>
        <v>168</v>
      </c>
      <c r="M126" s="307">
        <f t="shared" si="4"/>
        <v>152</v>
      </c>
      <c r="N126" s="307">
        <f t="shared" si="4"/>
        <v>5987512.1768282168</v>
      </c>
      <c r="O126" s="265"/>
      <c r="Q126" s="268"/>
    </row>
    <row r="127" spans="1:17" x14ac:dyDescent="0.2">
      <c r="A127" s="257">
        <f t="shared" ref="A127:A138" si="5">+A114+1</f>
        <v>2018</v>
      </c>
      <c r="B127" s="262">
        <v>1</v>
      </c>
      <c r="C127" s="270">
        <v>57423.516574453846</v>
      </c>
      <c r="D127" s="270">
        <v>0</v>
      </c>
      <c r="E127" s="270">
        <v>291035.04399999999</v>
      </c>
      <c r="F127" s="270">
        <v>0</v>
      </c>
      <c r="G127" s="270">
        <v>13575</v>
      </c>
      <c r="H127" s="270">
        <v>0</v>
      </c>
      <c r="I127" s="270"/>
      <c r="J127" s="270"/>
      <c r="K127" s="270">
        <v>0</v>
      </c>
      <c r="L127" s="270">
        <v>0</v>
      </c>
      <c r="M127" s="270">
        <v>0</v>
      </c>
      <c r="N127" s="270">
        <f t="shared" si="2"/>
        <v>362033.56057445385</v>
      </c>
      <c r="O127" s="265"/>
      <c r="Q127" s="268"/>
    </row>
    <row r="128" spans="1:17" ht="13.2" x14ac:dyDescent="0.25">
      <c r="A128" s="257">
        <f t="shared" si="5"/>
        <v>2018</v>
      </c>
      <c r="B128" s="262">
        <v>2</v>
      </c>
      <c r="C128" s="270">
        <v>57598.218739825686</v>
      </c>
      <c r="D128" s="270">
        <v>0</v>
      </c>
      <c r="E128" s="270">
        <v>288236.29200000002</v>
      </c>
      <c r="F128" s="270">
        <v>0</v>
      </c>
      <c r="G128" s="270">
        <v>73250</v>
      </c>
      <c r="H128" s="271"/>
      <c r="I128" s="270"/>
      <c r="J128" s="270"/>
      <c r="K128" s="270">
        <v>240</v>
      </c>
      <c r="L128" s="270">
        <v>96</v>
      </c>
      <c r="M128" s="270">
        <v>76</v>
      </c>
      <c r="N128" s="270">
        <f t="shared" si="2"/>
        <v>419496.51073982572</v>
      </c>
      <c r="O128" s="265"/>
      <c r="Q128" s="268"/>
    </row>
    <row r="129" spans="1:17" ht="13.2" x14ac:dyDescent="0.25">
      <c r="A129" s="257">
        <f t="shared" si="5"/>
        <v>2018</v>
      </c>
      <c r="B129" s="262">
        <v>3</v>
      </c>
      <c r="C129" s="270">
        <v>54311.564358758915</v>
      </c>
      <c r="D129" s="270">
        <v>0</v>
      </c>
      <c r="E129" s="270">
        <v>279900.88900000002</v>
      </c>
      <c r="F129" s="270">
        <v>0</v>
      </c>
      <c r="G129" s="270">
        <v>85800</v>
      </c>
      <c r="H129" s="271"/>
      <c r="I129" s="270"/>
      <c r="J129" s="270"/>
      <c r="K129" s="270">
        <v>0</v>
      </c>
      <c r="L129" s="270">
        <v>0</v>
      </c>
      <c r="M129" s="270">
        <v>0</v>
      </c>
      <c r="N129" s="270">
        <f t="shared" si="2"/>
        <v>420012.45335875894</v>
      </c>
      <c r="O129" s="265"/>
      <c r="Q129" s="268"/>
    </row>
    <row r="130" spans="1:17" ht="13.2" x14ac:dyDescent="0.25">
      <c r="A130" s="257">
        <f t="shared" si="5"/>
        <v>2018</v>
      </c>
      <c r="B130" s="262">
        <v>4</v>
      </c>
      <c r="C130" s="270">
        <v>62064.062542005224</v>
      </c>
      <c r="D130" s="270">
        <v>0</v>
      </c>
      <c r="E130" s="270">
        <v>332176.21500000003</v>
      </c>
      <c r="F130" s="270">
        <v>0</v>
      </c>
      <c r="G130" s="270">
        <v>111860</v>
      </c>
      <c r="H130" s="271"/>
      <c r="I130" s="270"/>
      <c r="J130" s="270"/>
      <c r="K130" s="270">
        <v>0</v>
      </c>
      <c r="L130" s="270">
        <v>0</v>
      </c>
      <c r="M130" s="270">
        <v>0</v>
      </c>
      <c r="N130" s="270">
        <f t="shared" si="2"/>
        <v>506100.27754200523</v>
      </c>
      <c r="O130" s="265"/>
      <c r="Q130" s="268"/>
    </row>
    <row r="131" spans="1:17" ht="13.2" x14ac:dyDescent="0.25">
      <c r="A131" s="257">
        <f t="shared" si="5"/>
        <v>2018</v>
      </c>
      <c r="B131" s="262">
        <v>5</v>
      </c>
      <c r="C131" s="270">
        <v>65163.997781169877</v>
      </c>
      <c r="D131" s="270">
        <v>0</v>
      </c>
      <c r="E131" s="270">
        <v>363302.93300000002</v>
      </c>
      <c r="F131" s="270">
        <v>0</v>
      </c>
      <c r="G131" s="270">
        <v>125830</v>
      </c>
      <c r="H131" s="271"/>
      <c r="I131" s="270"/>
      <c r="J131" s="270"/>
      <c r="K131" s="270">
        <v>0</v>
      </c>
      <c r="L131" s="270">
        <v>0</v>
      </c>
      <c r="M131" s="270">
        <v>0</v>
      </c>
      <c r="N131" s="270">
        <f t="shared" si="2"/>
        <v>554296.93078116991</v>
      </c>
      <c r="O131" s="265"/>
      <c r="Q131" s="268"/>
    </row>
    <row r="132" spans="1:17" ht="13.2" x14ac:dyDescent="0.25">
      <c r="A132" s="257">
        <f t="shared" si="5"/>
        <v>2018</v>
      </c>
      <c r="B132" s="262">
        <v>6</v>
      </c>
      <c r="C132" s="270">
        <v>73748.038152224923</v>
      </c>
      <c r="D132" s="270">
        <v>0</v>
      </c>
      <c r="E132" s="270">
        <v>368224.49400000001</v>
      </c>
      <c r="F132" s="270">
        <v>0</v>
      </c>
      <c r="G132" s="270">
        <v>113525</v>
      </c>
      <c r="H132" s="271"/>
      <c r="I132" s="270"/>
      <c r="J132" s="270"/>
      <c r="K132" s="270">
        <v>0</v>
      </c>
      <c r="L132" s="270">
        <v>0</v>
      </c>
      <c r="M132" s="270">
        <v>0</v>
      </c>
      <c r="N132" s="270">
        <f t="shared" si="2"/>
        <v>555497.53215222491</v>
      </c>
      <c r="O132" s="265"/>
      <c r="Q132" s="268"/>
    </row>
    <row r="133" spans="1:17" ht="13.2" x14ac:dyDescent="0.25">
      <c r="A133" s="257">
        <f t="shared" si="5"/>
        <v>2018</v>
      </c>
      <c r="B133" s="262">
        <v>7</v>
      </c>
      <c r="C133" s="270">
        <v>80260.798649848381</v>
      </c>
      <c r="D133" s="270">
        <v>0</v>
      </c>
      <c r="E133" s="270">
        <v>380293.21899999998</v>
      </c>
      <c r="F133" s="270">
        <v>0</v>
      </c>
      <c r="G133" s="270">
        <v>115975</v>
      </c>
      <c r="H133" s="271"/>
      <c r="I133" s="270"/>
      <c r="J133" s="270"/>
      <c r="K133" s="270">
        <v>0</v>
      </c>
      <c r="L133" s="270">
        <v>0</v>
      </c>
      <c r="M133" s="270">
        <v>0</v>
      </c>
      <c r="N133" s="270">
        <f t="shared" si="2"/>
        <v>576529.01764984836</v>
      </c>
      <c r="O133" s="265"/>
      <c r="Q133" s="268"/>
    </row>
    <row r="134" spans="1:17" ht="13.2" x14ac:dyDescent="0.25">
      <c r="A134" s="257">
        <f t="shared" si="5"/>
        <v>2018</v>
      </c>
      <c r="B134" s="262">
        <v>8</v>
      </c>
      <c r="C134" s="270">
        <v>87768.165774147448</v>
      </c>
      <c r="D134" s="270">
        <v>0</v>
      </c>
      <c r="E134" s="270">
        <v>357831.71799999999</v>
      </c>
      <c r="F134" s="270">
        <v>0</v>
      </c>
      <c r="G134" s="270">
        <v>144250</v>
      </c>
      <c r="H134" s="271"/>
      <c r="I134" s="270"/>
      <c r="J134" s="270"/>
      <c r="K134" s="270">
        <v>0</v>
      </c>
      <c r="L134" s="270">
        <v>0</v>
      </c>
      <c r="M134" s="270">
        <v>0</v>
      </c>
      <c r="N134" s="270">
        <f t="shared" si="2"/>
        <v>589849.88377414737</v>
      </c>
      <c r="O134" s="265"/>
      <c r="Q134" s="268"/>
    </row>
    <row r="135" spans="1:17" ht="13.2" x14ac:dyDescent="0.25">
      <c r="A135" s="257">
        <f t="shared" si="5"/>
        <v>2018</v>
      </c>
      <c r="B135" s="262">
        <v>9</v>
      </c>
      <c r="C135" s="270">
        <v>87017.824511909042</v>
      </c>
      <c r="D135" s="270">
        <v>0</v>
      </c>
      <c r="E135" s="270">
        <v>383850.18400000001</v>
      </c>
      <c r="F135" s="270">
        <v>0</v>
      </c>
      <c r="G135" s="270">
        <v>96050</v>
      </c>
      <c r="H135" s="271"/>
      <c r="I135" s="270"/>
      <c r="J135" s="270"/>
      <c r="K135" s="270">
        <v>240</v>
      </c>
      <c r="L135" s="270">
        <v>96</v>
      </c>
      <c r="M135" s="270">
        <v>76</v>
      </c>
      <c r="N135" s="270">
        <f t="shared" si="2"/>
        <v>567330.00851190905</v>
      </c>
      <c r="O135" s="265"/>
      <c r="Q135" s="268"/>
    </row>
    <row r="136" spans="1:17" ht="13.2" x14ac:dyDescent="0.25">
      <c r="A136" s="257">
        <f t="shared" si="5"/>
        <v>2018</v>
      </c>
      <c r="B136" s="262">
        <v>10</v>
      </c>
      <c r="C136" s="270">
        <v>74036.154870901766</v>
      </c>
      <c r="D136" s="270">
        <v>0</v>
      </c>
      <c r="E136" s="270">
        <v>378896.20500000002</v>
      </c>
      <c r="F136" s="270">
        <v>0</v>
      </c>
      <c r="G136" s="270">
        <v>91130</v>
      </c>
      <c r="H136" s="271"/>
      <c r="I136" s="270"/>
      <c r="J136" s="270"/>
      <c r="K136" s="270">
        <v>0</v>
      </c>
      <c r="L136" s="270">
        <v>0</v>
      </c>
      <c r="M136" s="270">
        <v>0</v>
      </c>
      <c r="N136" s="270">
        <f t="shared" ref="N136:N200" si="6">SUM(C136:M136)</f>
        <v>544062.3598709018</v>
      </c>
      <c r="O136" s="265"/>
      <c r="Q136" s="268"/>
    </row>
    <row r="137" spans="1:17" ht="13.2" x14ac:dyDescent="0.25">
      <c r="A137" s="257">
        <f t="shared" si="5"/>
        <v>2018</v>
      </c>
      <c r="B137" s="262">
        <v>11</v>
      </c>
      <c r="C137" s="270">
        <v>68454.919941440676</v>
      </c>
      <c r="D137" s="270">
        <v>0</v>
      </c>
      <c r="E137" s="270">
        <v>346456.68800000002</v>
      </c>
      <c r="F137" s="270">
        <v>0</v>
      </c>
      <c r="G137" s="270">
        <v>87075</v>
      </c>
      <c r="H137" s="271"/>
      <c r="I137" s="270"/>
      <c r="J137" s="270"/>
      <c r="K137" s="270">
        <v>0</v>
      </c>
      <c r="L137" s="270">
        <v>0</v>
      </c>
      <c r="M137" s="270">
        <v>0</v>
      </c>
      <c r="N137" s="270">
        <f t="shared" si="6"/>
        <v>501986.60794144071</v>
      </c>
      <c r="O137" s="265"/>
      <c r="Q137" s="268"/>
    </row>
    <row r="138" spans="1:17" ht="13.2" x14ac:dyDescent="0.25">
      <c r="A138" s="257">
        <f t="shared" si="5"/>
        <v>2018</v>
      </c>
      <c r="B138" s="262">
        <v>12</v>
      </c>
      <c r="C138" s="270">
        <v>56336.314742574126</v>
      </c>
      <c r="D138" s="270">
        <v>0</v>
      </c>
      <c r="E138" s="270">
        <v>315374.73200000002</v>
      </c>
      <c r="F138" s="270">
        <v>0</v>
      </c>
      <c r="G138" s="270">
        <v>44020</v>
      </c>
      <c r="H138" s="271"/>
      <c r="I138" s="270"/>
      <c r="J138" s="270"/>
      <c r="K138" s="270">
        <v>0</v>
      </c>
      <c r="L138" s="270">
        <v>0</v>
      </c>
      <c r="M138" s="270">
        <v>0</v>
      </c>
      <c r="N138" s="270">
        <f t="shared" si="6"/>
        <v>415731.04674257414</v>
      </c>
      <c r="O138" s="306">
        <f>SUM(N127:N138)</f>
        <v>6012926.1896392591</v>
      </c>
      <c r="Q138" s="268"/>
    </row>
    <row r="139" spans="1:17" ht="12" x14ac:dyDescent="0.25">
      <c r="A139" s="305"/>
      <c r="B139" s="262"/>
      <c r="C139" s="307">
        <f>SUM(C127:C138)</f>
        <v>824183.57663925993</v>
      </c>
      <c r="D139" s="307">
        <f t="shared" ref="D139" si="7">SUM(D127:D138)</f>
        <v>0</v>
      </c>
      <c r="E139" s="307">
        <f t="shared" ref="E139" si="8">SUM(E127:E138)</f>
        <v>4085578.6129999999</v>
      </c>
      <c r="F139" s="307">
        <f t="shared" ref="F139" si="9">SUM(F127:F138)</f>
        <v>0</v>
      </c>
      <c r="G139" s="307">
        <f t="shared" ref="G139" si="10">SUM(G127:G138)</f>
        <v>1102340</v>
      </c>
      <c r="H139" s="307">
        <f t="shared" ref="H139" si="11">SUM(H127:H138)</f>
        <v>0</v>
      </c>
      <c r="I139" s="307">
        <f t="shared" ref="I139" si="12">SUM(I127:I138)</f>
        <v>0</v>
      </c>
      <c r="J139" s="307">
        <f t="shared" ref="J139" si="13">SUM(J127:J138)</f>
        <v>0</v>
      </c>
      <c r="K139" s="307">
        <f t="shared" ref="K139" si="14">SUM(K127:K138)</f>
        <v>480</v>
      </c>
      <c r="L139" s="307">
        <f t="shared" ref="L139" si="15">SUM(L127:L138)</f>
        <v>192</v>
      </c>
      <c r="M139" s="307">
        <f t="shared" ref="M139" si="16">SUM(M127:M138)</f>
        <v>152</v>
      </c>
      <c r="N139" s="307">
        <f t="shared" ref="N139" si="17">SUM(N127:N138)</f>
        <v>6012926.1896392591</v>
      </c>
      <c r="O139" s="265"/>
      <c r="Q139" s="268"/>
    </row>
    <row r="140" spans="1:17" ht="13.2" x14ac:dyDescent="0.25">
      <c r="A140" s="257">
        <f t="shared" ref="A140:A151" si="18">+A127+1</f>
        <v>2019</v>
      </c>
      <c r="B140" s="262">
        <v>1</v>
      </c>
      <c r="C140" s="270">
        <v>58129.507828207206</v>
      </c>
      <c r="D140" s="270">
        <v>0</v>
      </c>
      <c r="E140" s="270">
        <v>295400.571</v>
      </c>
      <c r="F140" s="270">
        <v>0</v>
      </c>
      <c r="G140" s="270">
        <v>13575</v>
      </c>
      <c r="H140" s="271"/>
      <c r="I140" s="270"/>
      <c r="J140" s="270"/>
      <c r="K140" s="270">
        <v>0</v>
      </c>
      <c r="L140" s="270">
        <v>0</v>
      </c>
      <c r="M140" s="270">
        <v>0</v>
      </c>
      <c r="N140" s="270">
        <f t="shared" si="6"/>
        <v>367105.07882820722</v>
      </c>
      <c r="O140" s="265"/>
      <c r="Q140" s="268"/>
    </row>
    <row r="141" spans="1:17" ht="13.2" x14ac:dyDescent="0.25">
      <c r="A141" s="257">
        <f t="shared" si="18"/>
        <v>2019</v>
      </c>
      <c r="B141" s="262">
        <v>2</v>
      </c>
      <c r="C141" s="270">
        <v>58306.357862746969</v>
      </c>
      <c r="D141" s="270">
        <v>0</v>
      </c>
      <c r="E141" s="270">
        <v>292559.83500000002</v>
      </c>
      <c r="F141" s="270">
        <v>0</v>
      </c>
      <c r="G141" s="270">
        <v>73250</v>
      </c>
      <c r="H141" s="271"/>
      <c r="I141" s="270"/>
      <c r="J141" s="270"/>
      <c r="K141" s="270">
        <v>240</v>
      </c>
      <c r="L141" s="270">
        <v>108</v>
      </c>
      <c r="M141" s="270">
        <v>76</v>
      </c>
      <c r="N141" s="270">
        <f t="shared" si="6"/>
        <v>424540.192862747</v>
      </c>
      <c r="O141" s="265"/>
      <c r="Q141" s="268"/>
    </row>
    <row r="142" spans="1:17" ht="13.2" x14ac:dyDescent="0.25">
      <c r="A142" s="257">
        <f t="shared" si="18"/>
        <v>2019</v>
      </c>
      <c r="B142" s="262">
        <v>3</v>
      </c>
      <c r="C142" s="270">
        <v>54979.295833636999</v>
      </c>
      <c r="D142" s="270">
        <v>0</v>
      </c>
      <c r="E142" s="270">
        <v>284099.40100000001</v>
      </c>
      <c r="F142" s="270">
        <v>0</v>
      </c>
      <c r="G142" s="270">
        <v>85800</v>
      </c>
      <c r="H142" s="271"/>
      <c r="I142" s="270"/>
      <c r="J142" s="270"/>
      <c r="K142" s="270">
        <v>0</v>
      </c>
      <c r="L142" s="270">
        <v>0</v>
      </c>
      <c r="M142" s="270">
        <v>0</v>
      </c>
      <c r="N142" s="270">
        <f t="shared" si="6"/>
        <v>424878.69683363702</v>
      </c>
      <c r="O142" s="265"/>
      <c r="Q142" s="268"/>
    </row>
    <row r="143" spans="1:17" ht="13.2" x14ac:dyDescent="0.25">
      <c r="A143" s="257">
        <f t="shared" si="18"/>
        <v>2019</v>
      </c>
      <c r="B143" s="262">
        <v>4</v>
      </c>
      <c r="C143" s="270">
        <v>62827.106812730883</v>
      </c>
      <c r="D143" s="270">
        <v>0</v>
      </c>
      <c r="E143" s="270">
        <v>337158.859</v>
      </c>
      <c r="F143" s="270">
        <v>0</v>
      </c>
      <c r="G143" s="270">
        <v>111860</v>
      </c>
      <c r="H143" s="271"/>
      <c r="I143" s="270"/>
      <c r="J143" s="270"/>
      <c r="K143" s="270">
        <v>0</v>
      </c>
      <c r="L143" s="270">
        <v>0</v>
      </c>
      <c r="M143" s="270">
        <v>0</v>
      </c>
      <c r="N143" s="270">
        <f t="shared" si="6"/>
        <v>511845.96581273089</v>
      </c>
      <c r="O143" s="265"/>
      <c r="Q143" s="268"/>
    </row>
    <row r="144" spans="1:17" ht="13.2" x14ac:dyDescent="0.25">
      <c r="A144" s="257">
        <f t="shared" si="18"/>
        <v>2019</v>
      </c>
      <c r="B144" s="262">
        <v>5</v>
      </c>
      <c r="C144" s="270">
        <v>65965.154088507144</v>
      </c>
      <c r="D144" s="270">
        <v>0</v>
      </c>
      <c r="E144" s="270">
        <v>368752.47700000001</v>
      </c>
      <c r="F144" s="270">
        <v>0</v>
      </c>
      <c r="G144" s="270">
        <v>125830</v>
      </c>
      <c r="H144" s="271"/>
      <c r="I144" s="270"/>
      <c r="J144" s="270"/>
      <c r="K144" s="270">
        <v>0</v>
      </c>
      <c r="L144" s="270">
        <v>0</v>
      </c>
      <c r="M144" s="270">
        <v>0</v>
      </c>
      <c r="N144" s="270">
        <f t="shared" si="6"/>
        <v>560547.63108850713</v>
      </c>
      <c r="O144" s="265"/>
      <c r="Q144" s="268"/>
    </row>
    <row r="145" spans="1:17" ht="13.2" x14ac:dyDescent="0.25">
      <c r="A145" s="257">
        <f t="shared" si="18"/>
        <v>2019</v>
      </c>
      <c r="B145" s="262">
        <v>6</v>
      </c>
      <c r="C145" s="270">
        <v>74654.730619403126</v>
      </c>
      <c r="D145" s="270">
        <v>0</v>
      </c>
      <c r="E145" s="270">
        <v>373747.86099999998</v>
      </c>
      <c r="F145" s="270">
        <v>0</v>
      </c>
      <c r="G145" s="270">
        <v>113525</v>
      </c>
      <c r="H145" s="271"/>
      <c r="I145" s="270"/>
      <c r="J145" s="270"/>
      <c r="K145" s="270">
        <v>0</v>
      </c>
      <c r="L145" s="270">
        <v>0</v>
      </c>
      <c r="M145" s="270">
        <v>0</v>
      </c>
      <c r="N145" s="270">
        <f t="shared" si="6"/>
        <v>561927.5916194031</v>
      </c>
      <c r="O145" s="265"/>
      <c r="Q145" s="268"/>
    </row>
    <row r="146" spans="1:17" ht="13.2" x14ac:dyDescent="0.25">
      <c r="A146" s="257">
        <f t="shared" si="18"/>
        <v>2019</v>
      </c>
      <c r="B146" s="262">
        <v>7</v>
      </c>
      <c r="C146" s="270">
        <v>81247.562004763851</v>
      </c>
      <c r="D146" s="270">
        <v>0</v>
      </c>
      <c r="E146" s="270">
        <v>385997.61599999998</v>
      </c>
      <c r="F146" s="270">
        <v>0</v>
      </c>
      <c r="G146" s="270">
        <v>115975</v>
      </c>
      <c r="H146" s="271"/>
      <c r="I146" s="270"/>
      <c r="J146" s="270"/>
      <c r="K146" s="270">
        <v>0</v>
      </c>
      <c r="L146" s="270">
        <v>0</v>
      </c>
      <c r="M146" s="270">
        <v>0</v>
      </c>
      <c r="N146" s="270">
        <f t="shared" si="6"/>
        <v>583220.17800476379</v>
      </c>
      <c r="O146" s="265"/>
      <c r="Q146" s="268"/>
    </row>
    <row r="147" spans="1:17" ht="13.2" x14ac:dyDescent="0.25">
      <c r="A147" s="257">
        <f t="shared" si="18"/>
        <v>2019</v>
      </c>
      <c r="B147" s="262">
        <v>8</v>
      </c>
      <c r="C147" s="270">
        <v>88847.228170372924</v>
      </c>
      <c r="D147" s="270">
        <v>0</v>
      </c>
      <c r="E147" s="270">
        <v>363199.19400000002</v>
      </c>
      <c r="F147" s="270">
        <v>0</v>
      </c>
      <c r="G147" s="270">
        <v>144250</v>
      </c>
      <c r="H147" s="271"/>
      <c r="I147" s="270"/>
      <c r="J147" s="270"/>
      <c r="K147" s="270">
        <v>0</v>
      </c>
      <c r="L147" s="270">
        <v>0</v>
      </c>
      <c r="M147" s="270">
        <v>0</v>
      </c>
      <c r="N147" s="270">
        <f t="shared" si="6"/>
        <v>596296.42217037291</v>
      </c>
      <c r="O147" s="265"/>
      <c r="Q147" s="268"/>
    </row>
    <row r="148" spans="1:17" ht="13.2" x14ac:dyDescent="0.25">
      <c r="A148" s="257">
        <f t="shared" si="18"/>
        <v>2019</v>
      </c>
      <c r="B148" s="262">
        <v>9</v>
      </c>
      <c r="C148" s="270">
        <v>88087.661865850925</v>
      </c>
      <c r="D148" s="270">
        <v>0</v>
      </c>
      <c r="E148" s="270">
        <v>389607.93800000002</v>
      </c>
      <c r="F148" s="270">
        <v>0</v>
      </c>
      <c r="G148" s="270">
        <v>96050</v>
      </c>
      <c r="H148" s="271"/>
      <c r="I148" s="270"/>
      <c r="J148" s="270"/>
      <c r="K148" s="270">
        <v>240</v>
      </c>
      <c r="L148" s="270">
        <v>108</v>
      </c>
      <c r="M148" s="270">
        <v>76</v>
      </c>
      <c r="N148" s="270">
        <f t="shared" si="6"/>
        <v>574169.59986585099</v>
      </c>
      <c r="O148" s="265"/>
      <c r="Q148" s="268"/>
    </row>
    <row r="149" spans="1:17" ht="13.2" x14ac:dyDescent="0.25">
      <c r="A149" s="257">
        <f t="shared" si="18"/>
        <v>2019</v>
      </c>
      <c r="B149" s="262">
        <v>10</v>
      </c>
      <c r="C149" s="270">
        <v>74946.389578186107</v>
      </c>
      <c r="D149" s="270">
        <v>0</v>
      </c>
      <c r="E149" s="270">
        <v>384579.64799999999</v>
      </c>
      <c r="F149" s="270">
        <v>0</v>
      </c>
      <c r="G149" s="270">
        <v>91130</v>
      </c>
      <c r="H149" s="271"/>
      <c r="I149" s="270"/>
      <c r="J149" s="270"/>
      <c r="K149" s="270">
        <v>0</v>
      </c>
      <c r="L149" s="270">
        <v>0</v>
      </c>
      <c r="M149" s="270">
        <v>0</v>
      </c>
      <c r="N149" s="270">
        <f t="shared" si="6"/>
        <v>550656.03757818602</v>
      </c>
      <c r="O149" s="265"/>
      <c r="Q149" s="268"/>
    </row>
    <row r="150" spans="1:17" ht="13.2" x14ac:dyDescent="0.25">
      <c r="A150" s="257">
        <f t="shared" si="18"/>
        <v>2019</v>
      </c>
      <c r="B150" s="262">
        <v>11</v>
      </c>
      <c r="C150" s="270">
        <v>69296.536366871209</v>
      </c>
      <c r="D150" s="270">
        <v>0</v>
      </c>
      <c r="E150" s="270">
        <v>351653.538</v>
      </c>
      <c r="F150" s="270">
        <v>0</v>
      </c>
      <c r="G150" s="270">
        <v>87075</v>
      </c>
      <c r="H150" s="271"/>
      <c r="I150" s="270"/>
      <c r="J150" s="270"/>
      <c r="K150" s="270">
        <v>0</v>
      </c>
      <c r="L150" s="270">
        <v>0</v>
      </c>
      <c r="M150" s="270">
        <v>0</v>
      </c>
      <c r="N150" s="270">
        <f t="shared" si="6"/>
        <v>508025.07436687121</v>
      </c>
      <c r="O150" s="265"/>
      <c r="Q150" s="268"/>
    </row>
    <row r="151" spans="1:17" ht="13.2" x14ac:dyDescent="0.25">
      <c r="A151" s="257">
        <f t="shared" si="18"/>
        <v>2019</v>
      </c>
      <c r="B151" s="262">
        <v>12</v>
      </c>
      <c r="C151" s="270">
        <v>57028.93943450474</v>
      </c>
      <c r="D151" s="270">
        <v>0</v>
      </c>
      <c r="E151" s="270">
        <v>320105.353</v>
      </c>
      <c r="F151" s="270">
        <v>0</v>
      </c>
      <c r="G151" s="270">
        <v>44020</v>
      </c>
      <c r="H151" s="271"/>
      <c r="I151" s="270"/>
      <c r="J151" s="270"/>
      <c r="K151" s="270">
        <v>0</v>
      </c>
      <c r="L151" s="270">
        <v>0</v>
      </c>
      <c r="M151" s="270">
        <v>0</v>
      </c>
      <c r="N151" s="270">
        <f t="shared" si="6"/>
        <v>421154.29243450472</v>
      </c>
      <c r="O151" s="265"/>
      <c r="Q151" s="268"/>
    </row>
    <row r="152" spans="1:17" ht="13.2" x14ac:dyDescent="0.25">
      <c r="A152" s="257">
        <f t="shared" si="3"/>
        <v>2020</v>
      </c>
      <c r="B152" s="262">
        <v>1</v>
      </c>
      <c r="C152" s="270">
        <v>58844.17886474137</v>
      </c>
      <c r="D152" s="270">
        <v>0</v>
      </c>
      <c r="E152" s="270">
        <v>299831.58</v>
      </c>
      <c r="F152" s="270">
        <v>0</v>
      </c>
      <c r="G152" s="270">
        <v>13575</v>
      </c>
      <c r="H152" s="271"/>
      <c r="I152" s="270"/>
      <c r="J152" s="270"/>
      <c r="K152" s="270">
        <v>0</v>
      </c>
      <c r="L152" s="270">
        <v>0</v>
      </c>
      <c r="M152" s="270">
        <v>0</v>
      </c>
      <c r="N152" s="270">
        <f t="shared" si="6"/>
        <v>372250.75886474136</v>
      </c>
      <c r="O152" s="265"/>
      <c r="Q152" s="268"/>
    </row>
    <row r="153" spans="1:17" ht="13.2" x14ac:dyDescent="0.25">
      <c r="A153" s="257">
        <f t="shared" si="3"/>
        <v>2020</v>
      </c>
      <c r="B153" s="262">
        <v>2</v>
      </c>
      <c r="C153" s="270">
        <v>59023.203175345363</v>
      </c>
      <c r="D153" s="270">
        <v>0</v>
      </c>
      <c r="E153" s="270">
        <v>296948.23300000001</v>
      </c>
      <c r="F153" s="270">
        <v>0</v>
      </c>
      <c r="G153" s="270">
        <v>73250</v>
      </c>
      <c r="H153" s="271"/>
      <c r="I153" s="270"/>
      <c r="J153" s="270"/>
      <c r="K153" s="270"/>
      <c r="L153" s="270">
        <v>108</v>
      </c>
      <c r="M153" s="270">
        <v>76</v>
      </c>
      <c r="N153" s="270">
        <f t="shared" si="6"/>
        <v>429405.43617534538</v>
      </c>
      <c r="O153" s="265"/>
      <c r="Q153" s="268"/>
    </row>
    <row r="154" spans="1:17" ht="13.2" x14ac:dyDescent="0.25">
      <c r="A154" s="257">
        <f t="shared" si="3"/>
        <v>2020</v>
      </c>
      <c r="B154" s="262">
        <v>3</v>
      </c>
      <c r="C154" s="270">
        <v>55655.236707890836</v>
      </c>
      <c r="D154" s="270">
        <v>0</v>
      </c>
      <c r="E154" s="270">
        <v>288360.89299999998</v>
      </c>
      <c r="F154" s="270">
        <v>0</v>
      </c>
      <c r="G154" s="270">
        <v>85800</v>
      </c>
      <c r="H154" s="271"/>
      <c r="I154" s="270"/>
      <c r="J154" s="270"/>
      <c r="K154" s="270"/>
      <c r="L154" s="270">
        <v>0</v>
      </c>
      <c r="M154" s="270">
        <v>0</v>
      </c>
      <c r="N154" s="270">
        <f t="shared" si="6"/>
        <v>429816.1297078908</v>
      </c>
      <c r="O154" s="265"/>
      <c r="Q154" s="268"/>
    </row>
    <row r="155" spans="1:17" ht="13.2" x14ac:dyDescent="0.25">
      <c r="A155" s="257">
        <f t="shared" si="3"/>
        <v>2020</v>
      </c>
      <c r="B155" s="262">
        <v>4</v>
      </c>
      <c r="C155" s="270">
        <v>63599.532302397762</v>
      </c>
      <c r="D155" s="270">
        <v>0</v>
      </c>
      <c r="E155" s="270">
        <v>342216.24099999998</v>
      </c>
      <c r="F155" s="270">
        <v>0</v>
      </c>
      <c r="G155" s="270">
        <v>111860</v>
      </c>
      <c r="H155" s="271"/>
      <c r="I155" s="270"/>
      <c r="J155" s="270"/>
      <c r="K155" s="270"/>
      <c r="L155" s="270">
        <v>0</v>
      </c>
      <c r="M155" s="270">
        <v>0</v>
      </c>
      <c r="N155" s="270">
        <f t="shared" si="6"/>
        <v>517675.77330239775</v>
      </c>
      <c r="O155" s="265"/>
      <c r="Q155" s="268"/>
    </row>
    <row r="156" spans="1:17" ht="13.2" x14ac:dyDescent="0.25">
      <c r="A156" s="257">
        <f t="shared" si="3"/>
        <v>2020</v>
      </c>
      <c r="B156" s="262">
        <v>5</v>
      </c>
      <c r="C156" s="270">
        <v>66776.160181778978</v>
      </c>
      <c r="D156" s="270">
        <v>0</v>
      </c>
      <c r="E156" s="270">
        <v>374283.76400000002</v>
      </c>
      <c r="F156" s="270">
        <v>0</v>
      </c>
      <c r="G156" s="270">
        <v>125830</v>
      </c>
      <c r="H156" s="271"/>
      <c r="I156" s="270"/>
      <c r="J156" s="270"/>
      <c r="K156" s="270"/>
      <c r="L156" s="270">
        <v>0</v>
      </c>
      <c r="M156" s="270">
        <v>0</v>
      </c>
      <c r="N156" s="270">
        <f t="shared" si="6"/>
        <v>566889.92418177903</v>
      </c>
      <c r="O156" s="265"/>
      <c r="Q156" s="268"/>
    </row>
    <row r="157" spans="1:17" ht="13.2" x14ac:dyDescent="0.25">
      <c r="A157" s="257">
        <f t="shared" ref="A157:A220" si="19">+A145+1</f>
        <v>2020</v>
      </c>
      <c r="B157" s="262">
        <v>6</v>
      </c>
      <c r="C157" s="270">
        <v>75572.570382843522</v>
      </c>
      <c r="D157" s="270">
        <v>0</v>
      </c>
      <c r="E157" s="270">
        <v>379354.07900000003</v>
      </c>
      <c r="F157" s="270">
        <v>0</v>
      </c>
      <c r="G157" s="270">
        <v>113525</v>
      </c>
      <c r="H157" s="271"/>
      <c r="I157" s="270"/>
      <c r="J157" s="270"/>
      <c r="K157" s="270"/>
      <c r="L157" s="270">
        <v>0</v>
      </c>
      <c r="M157" s="270">
        <v>0</v>
      </c>
      <c r="N157" s="270">
        <f t="shared" si="6"/>
        <v>568451.64938284352</v>
      </c>
      <c r="O157" s="265"/>
      <c r="Q157" s="268"/>
    </row>
    <row r="158" spans="1:17" ht="13.2" x14ac:dyDescent="0.25">
      <c r="A158" s="257">
        <f t="shared" si="19"/>
        <v>2020</v>
      </c>
      <c r="B158" s="262">
        <v>7</v>
      </c>
      <c r="C158" s="270">
        <v>82246.4570844439</v>
      </c>
      <c r="D158" s="270">
        <v>0</v>
      </c>
      <c r="E158" s="270">
        <v>391787.58100000001</v>
      </c>
      <c r="F158" s="270">
        <v>0</v>
      </c>
      <c r="G158" s="270">
        <v>115975</v>
      </c>
      <c r="H158" s="271"/>
      <c r="I158" s="270"/>
      <c r="J158" s="270"/>
      <c r="K158" s="270"/>
      <c r="L158" s="270">
        <v>0</v>
      </c>
      <c r="M158" s="270">
        <v>0</v>
      </c>
      <c r="N158" s="270">
        <f t="shared" si="6"/>
        <v>590009.03808444389</v>
      </c>
      <c r="O158" s="265"/>
      <c r="Q158" s="268"/>
    </row>
    <row r="159" spans="1:17" ht="13.2" x14ac:dyDescent="0.25">
      <c r="A159" s="257">
        <f t="shared" si="19"/>
        <v>2020</v>
      </c>
      <c r="B159" s="262">
        <v>8</v>
      </c>
      <c r="C159" s="270">
        <v>89939.557058437174</v>
      </c>
      <c r="D159" s="270">
        <v>0</v>
      </c>
      <c r="E159" s="270">
        <v>368647.18199999997</v>
      </c>
      <c r="F159" s="270">
        <v>0</v>
      </c>
      <c r="G159" s="270">
        <v>144250</v>
      </c>
      <c r="H159" s="271"/>
      <c r="I159" s="270"/>
      <c r="J159" s="270"/>
      <c r="K159" s="270"/>
      <c r="L159" s="270">
        <v>0</v>
      </c>
      <c r="M159" s="270">
        <v>0</v>
      </c>
      <c r="N159" s="270">
        <f t="shared" si="6"/>
        <v>602836.73905843718</v>
      </c>
      <c r="O159" s="265"/>
      <c r="Q159" s="268"/>
    </row>
    <row r="160" spans="1:17" ht="13.2" x14ac:dyDescent="0.25">
      <c r="A160" s="257">
        <f t="shared" si="19"/>
        <v>2020</v>
      </c>
      <c r="B160" s="262">
        <v>9</v>
      </c>
      <c r="C160" s="270">
        <v>89170.652294697997</v>
      </c>
      <c r="D160" s="270">
        <v>0</v>
      </c>
      <c r="E160" s="270">
        <v>395452.05599999998</v>
      </c>
      <c r="F160" s="270">
        <v>0</v>
      </c>
      <c r="G160" s="270">
        <v>96050</v>
      </c>
      <c r="H160" s="271"/>
      <c r="I160" s="270"/>
      <c r="J160" s="270"/>
      <c r="K160" s="270"/>
      <c r="L160" s="270">
        <v>108</v>
      </c>
      <c r="M160" s="270">
        <v>76</v>
      </c>
      <c r="N160" s="270">
        <f t="shared" si="6"/>
        <v>580856.70829469804</v>
      </c>
      <c r="O160" s="265"/>
      <c r="Q160" s="268"/>
    </row>
    <row r="161" spans="1:17" ht="13.2" x14ac:dyDescent="0.25">
      <c r="A161" s="257">
        <f t="shared" si="19"/>
        <v>2020</v>
      </c>
      <c r="B161" s="262">
        <v>10</v>
      </c>
      <c r="C161" s="270">
        <v>75867.815131669719</v>
      </c>
      <c r="D161" s="270">
        <v>0</v>
      </c>
      <c r="E161" s="270">
        <v>390348.342</v>
      </c>
      <c r="F161" s="270">
        <v>0</v>
      </c>
      <c r="G161" s="270">
        <v>91130</v>
      </c>
      <c r="H161" s="271"/>
      <c r="I161" s="270"/>
      <c r="J161" s="270"/>
      <c r="K161" s="270"/>
      <c r="L161" s="270">
        <v>0</v>
      </c>
      <c r="M161" s="270">
        <v>0</v>
      </c>
      <c r="N161" s="270">
        <f t="shared" si="6"/>
        <v>557346.15713166969</v>
      </c>
      <c r="O161" s="265"/>
      <c r="Q161" s="268"/>
    </row>
    <row r="162" spans="1:17" ht="13.2" x14ac:dyDescent="0.25">
      <c r="A162" s="257">
        <f t="shared" si="19"/>
        <v>2020</v>
      </c>
      <c r="B162" s="262">
        <v>11</v>
      </c>
      <c r="C162" s="270">
        <v>70148.500013628742</v>
      </c>
      <c r="D162" s="270">
        <v>0</v>
      </c>
      <c r="E162" s="270">
        <v>356928.34100000001</v>
      </c>
      <c r="F162" s="270">
        <v>0</v>
      </c>
      <c r="G162" s="270">
        <v>87075</v>
      </c>
      <c r="H162" s="271"/>
      <c r="I162" s="270"/>
      <c r="J162" s="270"/>
      <c r="K162" s="270"/>
      <c r="L162" s="270">
        <v>0</v>
      </c>
      <c r="M162" s="270">
        <v>0</v>
      </c>
      <c r="N162" s="270">
        <f t="shared" si="6"/>
        <v>514151.84101362876</v>
      </c>
      <c r="O162" s="265"/>
      <c r="Q162" s="268"/>
    </row>
    <row r="163" spans="1:17" ht="13.2" x14ac:dyDescent="0.25">
      <c r="A163" s="257">
        <f t="shared" si="19"/>
        <v>2020</v>
      </c>
      <c r="B163" s="262">
        <v>12</v>
      </c>
      <c r="C163" s="270">
        <v>57730.079574527139</v>
      </c>
      <c r="D163" s="270">
        <v>0</v>
      </c>
      <c r="E163" s="270">
        <v>324906.93400000001</v>
      </c>
      <c r="F163" s="270">
        <v>0</v>
      </c>
      <c r="G163" s="270">
        <v>44020</v>
      </c>
      <c r="H163" s="271"/>
      <c r="I163" s="270"/>
      <c r="J163" s="270"/>
      <c r="K163" s="270"/>
      <c r="L163" s="270">
        <v>0</v>
      </c>
      <c r="M163" s="270">
        <v>0</v>
      </c>
      <c r="N163" s="270">
        <f t="shared" si="6"/>
        <v>426657.01357452717</v>
      </c>
      <c r="O163" s="265"/>
      <c r="Q163" s="268"/>
    </row>
    <row r="164" spans="1:17" ht="13.2" x14ac:dyDescent="0.25">
      <c r="A164" s="257">
        <f t="shared" si="19"/>
        <v>2021</v>
      </c>
      <c r="B164" s="262">
        <v>1</v>
      </c>
      <c r="C164" s="270">
        <v>59567.636397317627</v>
      </c>
      <c r="D164" s="270">
        <v>0</v>
      </c>
      <c r="E164" s="270">
        <v>304329.05200000003</v>
      </c>
      <c r="F164" s="270">
        <v>0</v>
      </c>
      <c r="G164" s="270">
        <v>13575</v>
      </c>
      <c r="H164" s="271"/>
      <c r="I164" s="270"/>
      <c r="J164" s="270"/>
      <c r="K164" s="270"/>
      <c r="L164" s="270">
        <v>0</v>
      </c>
      <c r="M164" s="270">
        <v>0</v>
      </c>
      <c r="N164" s="270">
        <f t="shared" si="6"/>
        <v>377471.68839731766</v>
      </c>
      <c r="O164" s="265"/>
      <c r="Q164" s="268"/>
    </row>
    <row r="165" spans="1:17" ht="13.2" x14ac:dyDescent="0.25">
      <c r="A165" s="257">
        <f t="shared" si="19"/>
        <v>2021</v>
      </c>
      <c r="B165" s="262">
        <v>2</v>
      </c>
      <c r="C165" s="270">
        <v>59748.861715540697</v>
      </c>
      <c r="D165" s="270">
        <v>0</v>
      </c>
      <c r="E165" s="270">
        <v>301402.45600000001</v>
      </c>
      <c r="F165" s="270">
        <v>0</v>
      </c>
      <c r="G165" s="270">
        <v>73250</v>
      </c>
      <c r="H165" s="271"/>
      <c r="I165" s="270"/>
      <c r="J165" s="270"/>
      <c r="K165" s="270"/>
      <c r="L165" s="270">
        <v>108</v>
      </c>
      <c r="M165" s="270">
        <v>76</v>
      </c>
      <c r="N165" s="270">
        <f t="shared" si="6"/>
        <v>434585.3177155407</v>
      </c>
      <c r="O165" s="265"/>
      <c r="Q165" s="268"/>
    </row>
    <row r="166" spans="1:17" ht="13.2" x14ac:dyDescent="0.25">
      <c r="A166" s="257">
        <f t="shared" si="19"/>
        <v>2021</v>
      </c>
      <c r="B166" s="262">
        <v>3</v>
      </c>
      <c r="C166" s="270">
        <v>56339.487911670723</v>
      </c>
      <c r="D166" s="270">
        <v>0</v>
      </c>
      <c r="E166" s="270">
        <v>292686.30599999998</v>
      </c>
      <c r="F166" s="270">
        <v>0</v>
      </c>
      <c r="G166" s="270">
        <v>85800</v>
      </c>
      <c r="H166" s="271"/>
      <c r="I166" s="270"/>
      <c r="J166" s="270"/>
      <c r="K166" s="270"/>
      <c r="L166" s="270">
        <v>0</v>
      </c>
      <c r="M166" s="270">
        <v>0</v>
      </c>
      <c r="N166" s="270">
        <f t="shared" si="6"/>
        <v>434825.79391167068</v>
      </c>
      <c r="O166" s="265"/>
      <c r="Q166" s="268"/>
    </row>
    <row r="167" spans="1:17" ht="13.2" x14ac:dyDescent="0.25">
      <c r="A167" s="257">
        <f t="shared" si="19"/>
        <v>2021</v>
      </c>
      <c r="B167" s="262">
        <v>4</v>
      </c>
      <c r="C167" s="270">
        <v>64381.454348047475</v>
      </c>
      <c r="D167" s="270">
        <v>0</v>
      </c>
      <c r="E167" s="270">
        <v>347349.48499999999</v>
      </c>
      <c r="F167" s="270">
        <v>0</v>
      </c>
      <c r="G167" s="270">
        <v>111860</v>
      </c>
      <c r="H167" s="271"/>
      <c r="I167" s="270"/>
      <c r="J167" s="270"/>
      <c r="K167" s="270"/>
      <c r="L167" s="270">
        <v>0</v>
      </c>
      <c r="M167" s="270">
        <v>0</v>
      </c>
      <c r="N167" s="270">
        <f t="shared" si="6"/>
        <v>523590.93934804748</v>
      </c>
      <c r="O167" s="265"/>
      <c r="Q167" s="268"/>
    </row>
    <row r="168" spans="1:17" ht="13.2" x14ac:dyDescent="0.25">
      <c r="A168" s="257">
        <f t="shared" si="19"/>
        <v>2021</v>
      </c>
      <c r="B168" s="262">
        <v>5</v>
      </c>
      <c r="C168" s="270">
        <v>67597.137158806232</v>
      </c>
      <c r="D168" s="270">
        <v>0</v>
      </c>
      <c r="E168" s="270">
        <v>379898.02</v>
      </c>
      <c r="F168" s="270">
        <v>0</v>
      </c>
      <c r="G168" s="270">
        <v>125830</v>
      </c>
      <c r="H168" s="271"/>
      <c r="I168" s="270"/>
      <c r="J168" s="270"/>
      <c r="K168" s="270"/>
      <c r="L168" s="270">
        <v>0</v>
      </c>
      <c r="M168" s="270">
        <v>0</v>
      </c>
      <c r="N168" s="270">
        <f t="shared" si="6"/>
        <v>573325.15715880622</v>
      </c>
      <c r="O168" s="265"/>
      <c r="Q168" s="268"/>
    </row>
    <row r="169" spans="1:17" ht="13.2" x14ac:dyDescent="0.25">
      <c r="A169" s="257">
        <f t="shared" si="19"/>
        <v>2021</v>
      </c>
      <c r="B169" s="262">
        <v>6</v>
      </c>
      <c r="C169" s="270">
        <v>76501.694492558585</v>
      </c>
      <c r="D169" s="270">
        <v>0</v>
      </c>
      <c r="E169" s="270">
        <v>385044.39</v>
      </c>
      <c r="F169" s="270">
        <v>0</v>
      </c>
      <c r="G169" s="270">
        <v>113525</v>
      </c>
      <c r="H169" s="271"/>
      <c r="I169" s="270"/>
      <c r="J169" s="270"/>
      <c r="K169" s="270"/>
      <c r="L169" s="270">
        <v>0</v>
      </c>
      <c r="M169" s="270">
        <v>0</v>
      </c>
      <c r="N169" s="270">
        <f t="shared" si="6"/>
        <v>575071.08449255861</v>
      </c>
      <c r="O169" s="265"/>
      <c r="Q169" s="268"/>
    </row>
    <row r="170" spans="1:17" ht="13.2" x14ac:dyDescent="0.25">
      <c r="A170" s="257">
        <f t="shared" si="19"/>
        <v>2021</v>
      </c>
      <c r="B170" s="262">
        <v>7</v>
      </c>
      <c r="C170" s="270">
        <v>83257.633041920009</v>
      </c>
      <c r="D170" s="270">
        <v>0</v>
      </c>
      <c r="E170" s="270">
        <v>397664.39399999997</v>
      </c>
      <c r="F170" s="270">
        <v>0</v>
      </c>
      <c r="G170" s="270">
        <v>0</v>
      </c>
      <c r="H170" s="271"/>
      <c r="I170" s="270"/>
      <c r="J170" s="270"/>
      <c r="K170" s="270"/>
      <c r="L170" s="270">
        <v>0</v>
      </c>
      <c r="M170" s="270">
        <v>0</v>
      </c>
      <c r="N170" s="270">
        <f t="shared" si="6"/>
        <v>480922.02704192</v>
      </c>
      <c r="O170" s="265"/>
      <c r="Q170" s="268"/>
    </row>
    <row r="171" spans="1:17" ht="13.2" x14ac:dyDescent="0.25">
      <c r="A171" s="257">
        <f t="shared" si="19"/>
        <v>2021</v>
      </c>
      <c r="B171" s="262">
        <v>8</v>
      </c>
      <c r="C171" s="270">
        <v>91045.315542722616</v>
      </c>
      <c r="D171" s="270">
        <v>0</v>
      </c>
      <c r="E171" s="270">
        <v>374176.89</v>
      </c>
      <c r="F171" s="270">
        <v>0</v>
      </c>
      <c r="G171" s="270">
        <v>0</v>
      </c>
      <c r="H171" s="271"/>
      <c r="I171" s="270"/>
      <c r="J171" s="270"/>
      <c r="K171" s="270"/>
      <c r="L171" s="270">
        <v>0</v>
      </c>
      <c r="M171" s="270">
        <v>0</v>
      </c>
      <c r="N171" s="270">
        <f t="shared" si="6"/>
        <v>465222.2055427226</v>
      </c>
      <c r="O171" s="265"/>
      <c r="Q171" s="268"/>
    </row>
    <row r="172" spans="1:17" ht="13.2" x14ac:dyDescent="0.25">
      <c r="A172" s="257">
        <f t="shared" si="19"/>
        <v>2021</v>
      </c>
      <c r="B172" s="262">
        <v>9</v>
      </c>
      <c r="C172" s="270">
        <v>90266.957508432417</v>
      </c>
      <c r="D172" s="270">
        <v>0</v>
      </c>
      <c r="E172" s="270">
        <v>401383.837</v>
      </c>
      <c r="F172" s="270">
        <v>0</v>
      </c>
      <c r="G172" s="270">
        <v>0</v>
      </c>
      <c r="H172" s="271"/>
      <c r="I172" s="270"/>
      <c r="J172" s="270"/>
      <c r="K172" s="270"/>
      <c r="L172" s="270">
        <v>108</v>
      </c>
      <c r="M172" s="270">
        <v>76</v>
      </c>
      <c r="N172" s="270">
        <f t="shared" si="6"/>
        <v>491834.79450843239</v>
      </c>
      <c r="O172" s="265"/>
      <c r="Q172" s="268"/>
    </row>
    <row r="173" spans="1:17" ht="13.2" x14ac:dyDescent="0.25">
      <c r="A173" s="257">
        <f t="shared" si="19"/>
        <v>2021</v>
      </c>
      <c r="B173" s="262">
        <v>10</v>
      </c>
      <c r="C173" s="270">
        <v>76800.569116788145</v>
      </c>
      <c r="D173" s="270">
        <v>0</v>
      </c>
      <c r="E173" s="270">
        <v>396203.56800000003</v>
      </c>
      <c r="F173" s="270">
        <v>0</v>
      </c>
      <c r="G173" s="270">
        <v>0</v>
      </c>
      <c r="H173" s="271"/>
      <c r="I173" s="270"/>
      <c r="J173" s="270"/>
      <c r="K173" s="270"/>
      <c r="L173" s="270">
        <v>0</v>
      </c>
      <c r="M173" s="270">
        <v>0</v>
      </c>
      <c r="N173" s="270">
        <f t="shared" si="6"/>
        <v>473004.13711678819</v>
      </c>
      <c r="O173" s="265"/>
      <c r="Q173" s="268"/>
    </row>
    <row r="174" spans="1:17" ht="13.2" x14ac:dyDescent="0.25">
      <c r="A174" s="257">
        <f t="shared" si="19"/>
        <v>2021</v>
      </c>
      <c r="B174" s="262">
        <v>11</v>
      </c>
      <c r="C174" s="270">
        <v>71010.938095234684</v>
      </c>
      <c r="D174" s="270">
        <v>0</v>
      </c>
      <c r="E174" s="270">
        <v>362282.266</v>
      </c>
      <c r="F174" s="270">
        <v>0</v>
      </c>
      <c r="G174" s="270">
        <v>0</v>
      </c>
      <c r="H174" s="271"/>
      <c r="I174" s="270"/>
      <c r="J174" s="270"/>
      <c r="K174" s="270"/>
      <c r="L174" s="270">
        <v>0</v>
      </c>
      <c r="M174" s="270">
        <v>0</v>
      </c>
      <c r="N174" s="270">
        <f t="shared" si="6"/>
        <v>433293.20409523469</v>
      </c>
      <c r="O174" s="265"/>
      <c r="Q174" s="268"/>
    </row>
    <row r="175" spans="1:17" ht="13.2" x14ac:dyDescent="0.25">
      <c r="A175" s="257">
        <f t="shared" si="19"/>
        <v>2021</v>
      </c>
      <c r="B175" s="262">
        <v>12</v>
      </c>
      <c r="C175" s="270">
        <v>58439.839855495942</v>
      </c>
      <c r="D175" s="270">
        <v>0</v>
      </c>
      <c r="E175" s="270">
        <v>329780.53700000001</v>
      </c>
      <c r="F175" s="270">
        <v>0</v>
      </c>
      <c r="G175" s="270">
        <v>0</v>
      </c>
      <c r="H175" s="271"/>
      <c r="I175" s="270"/>
      <c r="J175" s="270"/>
      <c r="K175" s="270"/>
      <c r="L175" s="270">
        <v>0</v>
      </c>
      <c r="M175" s="270">
        <v>0</v>
      </c>
      <c r="N175" s="270">
        <f t="shared" si="6"/>
        <v>388220.37685549597</v>
      </c>
      <c r="O175" s="265"/>
      <c r="Q175" s="268"/>
    </row>
    <row r="176" spans="1:17" ht="13.2" x14ac:dyDescent="0.25">
      <c r="A176" s="257">
        <f t="shared" si="19"/>
        <v>2022</v>
      </c>
      <c r="B176" s="262">
        <v>1</v>
      </c>
      <c r="C176" s="270">
        <v>60299.988451179393</v>
      </c>
      <c r="D176" s="270">
        <v>0</v>
      </c>
      <c r="E176" s="270">
        <v>308893.98800000001</v>
      </c>
      <c r="F176" s="270">
        <v>0</v>
      </c>
      <c r="G176" s="270">
        <v>0</v>
      </c>
      <c r="H176" s="271"/>
      <c r="I176" s="270"/>
      <c r="J176" s="270"/>
      <c r="K176" s="270"/>
      <c r="L176" s="270">
        <v>0</v>
      </c>
      <c r="M176" s="270">
        <v>0</v>
      </c>
      <c r="N176" s="270">
        <f t="shared" si="6"/>
        <v>369193.97645117942</v>
      </c>
      <c r="O176" s="265"/>
      <c r="Q176" s="268"/>
    </row>
    <row r="177" spans="1:17" ht="13.2" x14ac:dyDescent="0.25">
      <c r="A177" s="257">
        <f t="shared" si="19"/>
        <v>2022</v>
      </c>
      <c r="B177" s="262">
        <v>2</v>
      </c>
      <c r="C177" s="270">
        <v>60483.441837226535</v>
      </c>
      <c r="D177" s="270">
        <v>0</v>
      </c>
      <c r="E177" s="270">
        <v>305923.49300000002</v>
      </c>
      <c r="F177" s="270">
        <v>0</v>
      </c>
      <c r="G177" s="270">
        <v>0</v>
      </c>
      <c r="H177" s="271"/>
      <c r="I177" s="270"/>
      <c r="J177" s="270"/>
      <c r="K177" s="270"/>
      <c r="L177" s="270">
        <v>108</v>
      </c>
      <c r="M177" s="270">
        <v>76</v>
      </c>
      <c r="N177" s="270">
        <f t="shared" si="6"/>
        <v>366590.93483722652</v>
      </c>
      <c r="O177" s="265"/>
      <c r="Q177" s="268"/>
    </row>
    <row r="178" spans="1:17" ht="13.2" x14ac:dyDescent="0.25">
      <c r="A178" s="257">
        <f t="shared" si="19"/>
        <v>2022</v>
      </c>
      <c r="B178" s="262">
        <v>3</v>
      </c>
      <c r="C178" s="270">
        <v>57032.151616008843</v>
      </c>
      <c r="D178" s="270">
        <v>0</v>
      </c>
      <c r="E178" s="270">
        <v>297076.60100000002</v>
      </c>
      <c r="F178" s="270">
        <v>0</v>
      </c>
      <c r="G178" s="270">
        <v>0</v>
      </c>
      <c r="H178" s="271"/>
      <c r="I178" s="270"/>
      <c r="J178" s="270"/>
      <c r="K178" s="270"/>
      <c r="L178" s="270">
        <v>0</v>
      </c>
      <c r="M178" s="270">
        <v>0</v>
      </c>
      <c r="N178" s="270">
        <f t="shared" si="6"/>
        <v>354108.75261600886</v>
      </c>
      <c r="O178" s="265"/>
      <c r="Q178" s="268"/>
    </row>
    <row r="179" spans="1:17" ht="13.2" x14ac:dyDescent="0.25">
      <c r="A179" s="257">
        <f t="shared" si="19"/>
        <v>2022</v>
      </c>
      <c r="B179" s="262">
        <v>4</v>
      </c>
      <c r="C179" s="270">
        <v>65172.989704728556</v>
      </c>
      <c r="D179" s="270">
        <v>0</v>
      </c>
      <c r="E179" s="270">
        <v>352559.728</v>
      </c>
      <c r="F179" s="270">
        <v>0</v>
      </c>
      <c r="G179" s="270">
        <v>0</v>
      </c>
      <c r="H179" s="271"/>
      <c r="I179" s="270"/>
      <c r="J179" s="270"/>
      <c r="K179" s="270"/>
      <c r="L179" s="270">
        <v>0</v>
      </c>
      <c r="M179" s="270">
        <v>0</v>
      </c>
      <c r="N179" s="270">
        <f t="shared" si="6"/>
        <v>417732.71770472854</v>
      </c>
      <c r="O179" s="265"/>
      <c r="Q179" s="268"/>
    </row>
    <row r="180" spans="1:17" ht="13.2" x14ac:dyDescent="0.25">
      <c r="A180" s="257">
        <f t="shared" si="19"/>
        <v>2022</v>
      </c>
      <c r="B180" s="262">
        <v>5</v>
      </c>
      <c r="C180" s="270">
        <v>68428.207606242286</v>
      </c>
      <c r="D180" s="270">
        <v>0</v>
      </c>
      <c r="E180" s="270">
        <v>385596.49</v>
      </c>
      <c r="F180" s="270">
        <v>0</v>
      </c>
      <c r="G180" s="270">
        <v>0</v>
      </c>
      <c r="H180" s="271"/>
      <c r="I180" s="270"/>
      <c r="J180" s="270"/>
      <c r="K180" s="270"/>
      <c r="L180" s="270">
        <v>0</v>
      </c>
      <c r="M180" s="270">
        <v>0</v>
      </c>
      <c r="N180" s="270">
        <f t="shared" si="6"/>
        <v>454024.69760624226</v>
      </c>
      <c r="O180" s="265"/>
      <c r="Q180" s="268"/>
    </row>
    <row r="181" spans="1:17" ht="13.2" x14ac:dyDescent="0.25">
      <c r="A181" s="257">
        <f t="shared" si="19"/>
        <v>2022</v>
      </c>
      <c r="B181" s="262">
        <v>6</v>
      </c>
      <c r="C181" s="270">
        <v>77442.24168351703</v>
      </c>
      <c r="D181" s="270">
        <v>0</v>
      </c>
      <c r="E181" s="270">
        <v>390820.05599999998</v>
      </c>
      <c r="F181" s="270">
        <v>0</v>
      </c>
      <c r="G181" s="270">
        <v>0</v>
      </c>
      <c r="H181" s="271"/>
      <c r="I181" s="270"/>
      <c r="J181" s="270"/>
      <c r="K181" s="270"/>
      <c r="L181" s="270">
        <v>0</v>
      </c>
      <c r="M181" s="270">
        <v>0</v>
      </c>
      <c r="N181" s="270">
        <f t="shared" si="6"/>
        <v>468262.29768351698</v>
      </c>
      <c r="O181" s="265"/>
      <c r="Q181" s="268"/>
    </row>
    <row r="182" spans="1:17" ht="13.2" x14ac:dyDescent="0.25">
      <c r="A182" s="257">
        <f t="shared" si="19"/>
        <v>2022</v>
      </c>
      <c r="B182" s="262">
        <v>7</v>
      </c>
      <c r="C182" s="270">
        <v>84281.240863979998</v>
      </c>
      <c r="D182" s="270">
        <v>0</v>
      </c>
      <c r="E182" s="270">
        <v>403629.36</v>
      </c>
      <c r="F182" s="270">
        <v>0</v>
      </c>
      <c r="G182" s="270">
        <v>0</v>
      </c>
      <c r="H182" s="271"/>
      <c r="I182" s="270"/>
      <c r="J182" s="270"/>
      <c r="K182" s="270"/>
      <c r="L182" s="270">
        <v>0</v>
      </c>
      <c r="M182" s="270">
        <v>0</v>
      </c>
      <c r="N182" s="270">
        <f t="shared" si="6"/>
        <v>487910.60086398001</v>
      </c>
      <c r="O182" s="265"/>
      <c r="Q182" s="268"/>
    </row>
    <row r="183" spans="1:17" ht="13.2" x14ac:dyDescent="0.25">
      <c r="A183" s="257">
        <f t="shared" si="19"/>
        <v>2022</v>
      </c>
      <c r="B183" s="262">
        <v>8</v>
      </c>
      <c r="C183" s="270">
        <v>92164.6687328923</v>
      </c>
      <c r="D183" s="270">
        <v>0</v>
      </c>
      <c r="E183" s="270">
        <v>379789.54200000002</v>
      </c>
      <c r="F183" s="270">
        <v>0</v>
      </c>
      <c r="G183" s="270">
        <v>0</v>
      </c>
      <c r="H183" s="271"/>
      <c r="I183" s="270"/>
      <c r="J183" s="270"/>
      <c r="K183" s="270"/>
      <c r="L183" s="270">
        <v>0</v>
      </c>
      <c r="M183" s="270">
        <v>0</v>
      </c>
      <c r="N183" s="270">
        <f t="shared" si="6"/>
        <v>471954.21073289233</v>
      </c>
      <c r="O183" s="265"/>
      <c r="Q183" s="268"/>
    </row>
    <row r="184" spans="1:17" ht="13.2" x14ac:dyDescent="0.25">
      <c r="A184" s="257">
        <f t="shared" si="19"/>
        <v>2022</v>
      </c>
      <c r="B184" s="262">
        <v>9</v>
      </c>
      <c r="C184" s="270">
        <v>91376.741205173661</v>
      </c>
      <c r="D184" s="270">
        <v>0</v>
      </c>
      <c r="E184" s="270">
        <v>407404.59399999998</v>
      </c>
      <c r="F184" s="270">
        <v>0</v>
      </c>
      <c r="G184" s="270">
        <v>0</v>
      </c>
      <c r="H184" s="271"/>
      <c r="I184" s="270"/>
      <c r="J184" s="270"/>
      <c r="K184" s="270"/>
      <c r="L184" s="270">
        <v>108</v>
      </c>
      <c r="M184" s="270">
        <v>76</v>
      </c>
      <c r="N184" s="270">
        <f t="shared" si="6"/>
        <v>498965.33520517364</v>
      </c>
      <c r="O184" s="265"/>
      <c r="Q184" s="268"/>
    </row>
    <row r="185" spans="1:17" ht="13.2" x14ac:dyDescent="0.25">
      <c r="A185" s="257">
        <f t="shared" si="19"/>
        <v>2022</v>
      </c>
      <c r="B185" s="262">
        <v>10</v>
      </c>
      <c r="C185" s="270">
        <v>77744.790810515871</v>
      </c>
      <c r="D185" s="270">
        <v>0</v>
      </c>
      <c r="E185" s="270">
        <v>402146.62099999998</v>
      </c>
      <c r="F185" s="270">
        <v>0</v>
      </c>
      <c r="G185" s="270">
        <v>0</v>
      </c>
      <c r="H185" s="271"/>
      <c r="I185" s="270"/>
      <c r="J185" s="270"/>
      <c r="K185" s="270"/>
      <c r="L185" s="270">
        <v>0</v>
      </c>
      <c r="M185" s="270">
        <v>0</v>
      </c>
      <c r="N185" s="270">
        <f t="shared" si="6"/>
        <v>479891.41181051586</v>
      </c>
      <c r="O185" s="265"/>
      <c r="Q185" s="268"/>
    </row>
    <row r="186" spans="1:17" ht="13.2" x14ac:dyDescent="0.25">
      <c r="A186" s="257">
        <f t="shared" si="19"/>
        <v>2022</v>
      </c>
      <c r="B186" s="262">
        <v>11</v>
      </c>
      <c r="C186" s="270">
        <v>71883.979389232336</v>
      </c>
      <c r="D186" s="270">
        <v>0</v>
      </c>
      <c r="E186" s="270">
        <v>367716.5</v>
      </c>
      <c r="F186" s="270">
        <v>0</v>
      </c>
      <c r="G186" s="270">
        <v>0</v>
      </c>
      <c r="H186" s="271"/>
      <c r="I186" s="270"/>
      <c r="J186" s="270"/>
      <c r="K186" s="270"/>
      <c r="L186" s="270">
        <v>0</v>
      </c>
      <c r="M186" s="270">
        <v>0</v>
      </c>
      <c r="N186" s="270">
        <f t="shared" si="6"/>
        <v>439600.47938923235</v>
      </c>
      <c r="O186" s="265"/>
      <c r="Q186" s="268"/>
    </row>
    <row r="187" spans="1:17" ht="13.2" x14ac:dyDescent="0.25">
      <c r="A187" s="257">
        <f t="shared" si="19"/>
        <v>2022</v>
      </c>
      <c r="B187" s="262">
        <v>12</v>
      </c>
      <c r="C187" s="270">
        <v>59158.326257408182</v>
      </c>
      <c r="D187" s="270">
        <v>0</v>
      </c>
      <c r="E187" s="270">
        <v>334727.24599999998</v>
      </c>
      <c r="F187" s="270">
        <v>0</v>
      </c>
      <c r="G187" s="270">
        <v>0</v>
      </c>
      <c r="H187" s="271"/>
      <c r="I187" s="270"/>
      <c r="J187" s="270"/>
      <c r="K187" s="270"/>
      <c r="L187" s="270">
        <v>0</v>
      </c>
      <c r="M187" s="270">
        <v>0</v>
      </c>
      <c r="N187" s="270">
        <f t="shared" si="6"/>
        <v>393885.57225740817</v>
      </c>
      <c r="O187" s="265"/>
      <c r="Q187" s="268"/>
    </row>
    <row r="188" spans="1:17" ht="13.2" x14ac:dyDescent="0.25">
      <c r="A188" s="257">
        <f t="shared" si="19"/>
        <v>2023</v>
      </c>
      <c r="B188" s="262">
        <v>1</v>
      </c>
      <c r="C188" s="270">
        <v>61041.344379682385</v>
      </c>
      <c r="D188" s="270">
        <v>0</v>
      </c>
      <c r="E188" s="270">
        <v>313527.39799999999</v>
      </c>
      <c r="F188" s="270">
        <v>0</v>
      </c>
      <c r="G188" s="270">
        <v>0</v>
      </c>
      <c r="H188" s="271"/>
      <c r="I188" s="270"/>
      <c r="J188" s="270"/>
      <c r="K188" s="270"/>
      <c r="L188" s="270">
        <v>0</v>
      </c>
      <c r="M188" s="270">
        <v>0</v>
      </c>
      <c r="N188" s="270">
        <f t="shared" si="6"/>
        <v>374568.74237968237</v>
      </c>
      <c r="O188" s="265"/>
      <c r="Q188" s="268"/>
    </row>
    <row r="189" spans="1:17" ht="13.2" x14ac:dyDescent="0.25">
      <c r="A189" s="257">
        <f t="shared" si="19"/>
        <v>2023</v>
      </c>
      <c r="B189" s="262">
        <v>2</v>
      </c>
      <c r="C189" s="270">
        <v>61227.053226449229</v>
      </c>
      <c r="D189" s="270">
        <v>0</v>
      </c>
      <c r="E189" s="270">
        <v>310512.34600000002</v>
      </c>
      <c r="F189" s="270">
        <v>0</v>
      </c>
      <c r="G189" s="270">
        <v>0</v>
      </c>
      <c r="H189" s="271"/>
      <c r="I189" s="270"/>
      <c r="J189" s="270"/>
      <c r="K189" s="270"/>
      <c r="L189" s="270">
        <v>108</v>
      </c>
      <c r="M189" s="270">
        <v>76</v>
      </c>
      <c r="N189" s="270">
        <f t="shared" si="6"/>
        <v>371923.39922644926</v>
      </c>
      <c r="O189" s="265"/>
      <c r="Q189" s="268"/>
    </row>
    <row r="190" spans="1:17" ht="13.2" x14ac:dyDescent="0.25">
      <c r="A190" s="257">
        <f t="shared" si="19"/>
        <v>2023</v>
      </c>
      <c r="B190" s="262">
        <v>3</v>
      </c>
      <c r="C190" s="270">
        <v>57733.331248075301</v>
      </c>
      <c r="D190" s="270">
        <v>0</v>
      </c>
      <c r="E190" s="270">
        <v>301532.75</v>
      </c>
      <c r="F190" s="270">
        <v>0</v>
      </c>
      <c r="G190" s="270">
        <v>0</v>
      </c>
      <c r="H190" s="271"/>
      <c r="I190" s="270"/>
      <c r="J190" s="270"/>
      <c r="K190" s="270"/>
      <c r="L190" s="270">
        <v>0</v>
      </c>
      <c r="M190" s="270">
        <v>0</v>
      </c>
      <c r="N190" s="270">
        <f t="shared" si="6"/>
        <v>359266.08124807529</v>
      </c>
      <c r="O190" s="265"/>
      <c r="Q190" s="268"/>
    </row>
    <row r="191" spans="1:17" ht="13.2" x14ac:dyDescent="0.25">
      <c r="A191" s="257">
        <f t="shared" si="19"/>
        <v>2023</v>
      </c>
      <c r="B191" s="262">
        <v>4</v>
      </c>
      <c r="C191" s="270">
        <v>65974.256562930095</v>
      </c>
      <c r="D191" s="270">
        <v>0</v>
      </c>
      <c r="E191" s="270">
        <v>357848.12300000002</v>
      </c>
      <c r="F191" s="270">
        <v>0</v>
      </c>
      <c r="G191" s="270">
        <v>0</v>
      </c>
      <c r="H191" s="271"/>
      <c r="I191" s="270"/>
      <c r="J191" s="270"/>
      <c r="K191" s="270"/>
      <c r="L191" s="270">
        <v>0</v>
      </c>
      <c r="M191" s="270">
        <v>0</v>
      </c>
      <c r="N191" s="270">
        <f t="shared" si="6"/>
        <v>423822.37956293009</v>
      </c>
      <c r="O191" s="265"/>
      <c r="Q191" s="268"/>
    </row>
    <row r="192" spans="1:17" ht="13.2" x14ac:dyDescent="0.25">
      <c r="A192" s="257">
        <f t="shared" si="19"/>
        <v>2023</v>
      </c>
      <c r="B192" s="262">
        <v>5</v>
      </c>
      <c r="C192" s="270">
        <v>69269.495617877546</v>
      </c>
      <c r="D192" s="270">
        <v>0</v>
      </c>
      <c r="E192" s="270">
        <v>391380.43800000002</v>
      </c>
      <c r="F192" s="270">
        <v>0</v>
      </c>
      <c r="G192" s="270">
        <v>0</v>
      </c>
      <c r="H192" s="271"/>
      <c r="I192" s="270"/>
      <c r="J192" s="270"/>
      <c r="K192" s="270"/>
      <c r="L192" s="270">
        <v>0</v>
      </c>
      <c r="M192" s="270">
        <v>0</v>
      </c>
      <c r="N192" s="270">
        <f t="shared" si="6"/>
        <v>460649.93361787754</v>
      </c>
      <c r="O192" s="265"/>
      <c r="Q192" s="268"/>
    </row>
    <row r="193" spans="1:17" ht="13.2" x14ac:dyDescent="0.25">
      <c r="A193" s="257">
        <f t="shared" si="19"/>
        <v>2023</v>
      </c>
      <c r="B193" s="262">
        <v>6</v>
      </c>
      <c r="C193" s="270">
        <v>78394.352396359347</v>
      </c>
      <c r="D193" s="270">
        <v>0</v>
      </c>
      <c r="E193" s="270">
        <v>396682.35700000002</v>
      </c>
      <c r="F193" s="270">
        <v>0</v>
      </c>
      <c r="G193" s="270">
        <v>0</v>
      </c>
      <c r="H193" s="271"/>
      <c r="I193" s="270"/>
      <c r="J193" s="270"/>
      <c r="K193" s="270"/>
      <c r="L193" s="270">
        <v>0</v>
      </c>
      <c r="M193" s="270">
        <v>0</v>
      </c>
      <c r="N193" s="270">
        <f t="shared" si="6"/>
        <v>475076.70939635939</v>
      </c>
      <c r="O193" s="265"/>
      <c r="Q193" s="268"/>
    </row>
    <row r="194" spans="1:17" ht="13.2" x14ac:dyDescent="0.25">
      <c r="A194" s="257">
        <f t="shared" si="19"/>
        <v>2023</v>
      </c>
      <c r="B194" s="262">
        <v>7</v>
      </c>
      <c r="C194" s="270">
        <v>85317.433393713029</v>
      </c>
      <c r="D194" s="270">
        <v>0</v>
      </c>
      <c r="E194" s="270">
        <v>409683.80099999998</v>
      </c>
      <c r="F194" s="270">
        <v>0</v>
      </c>
      <c r="G194" s="270">
        <v>0</v>
      </c>
      <c r="H194" s="271"/>
      <c r="I194" s="270"/>
      <c r="J194" s="270"/>
      <c r="K194" s="270"/>
      <c r="L194" s="270">
        <v>0</v>
      </c>
      <c r="M194" s="270">
        <v>0</v>
      </c>
      <c r="N194" s="270">
        <f t="shared" si="6"/>
        <v>495001.23439371301</v>
      </c>
      <c r="O194" s="265"/>
      <c r="Q194" s="268"/>
    </row>
    <row r="195" spans="1:17" ht="13.2" x14ac:dyDescent="0.25">
      <c r="A195" s="257">
        <f t="shared" si="19"/>
        <v>2023</v>
      </c>
      <c r="B195" s="262">
        <v>8</v>
      </c>
      <c r="C195" s="270">
        <v>93297.783768543828</v>
      </c>
      <c r="D195" s="270">
        <v>0</v>
      </c>
      <c r="E195" s="270">
        <v>385486.38699999999</v>
      </c>
      <c r="F195" s="270">
        <v>0</v>
      </c>
      <c r="G195" s="270">
        <v>0</v>
      </c>
      <c r="H195" s="271"/>
      <c r="I195" s="270"/>
      <c r="J195" s="270"/>
      <c r="K195" s="270"/>
      <c r="L195" s="270">
        <v>0</v>
      </c>
      <c r="M195" s="270">
        <v>0</v>
      </c>
      <c r="N195" s="270">
        <f t="shared" si="6"/>
        <v>478784.17076854385</v>
      </c>
      <c r="O195" s="265"/>
      <c r="Q195" s="268"/>
    </row>
    <row r="196" spans="1:17" ht="13.2" x14ac:dyDescent="0.25">
      <c r="A196" s="257">
        <f t="shared" si="19"/>
        <v>2023</v>
      </c>
      <c r="B196" s="262">
        <v>9</v>
      </c>
      <c r="C196" s="270">
        <v>92500.169095621532</v>
      </c>
      <c r="D196" s="270">
        <v>0</v>
      </c>
      <c r="E196" s="270">
        <v>413515.66399999999</v>
      </c>
      <c r="F196" s="270">
        <v>0</v>
      </c>
      <c r="G196" s="270">
        <v>0</v>
      </c>
      <c r="H196" s="271"/>
      <c r="I196" s="270"/>
      <c r="J196" s="270"/>
      <c r="K196" s="270"/>
      <c r="L196" s="270">
        <v>108</v>
      </c>
      <c r="M196" s="270">
        <v>76</v>
      </c>
      <c r="N196" s="270">
        <f t="shared" si="6"/>
        <v>506199.83309562155</v>
      </c>
      <c r="O196" s="265"/>
      <c r="Q196" s="268"/>
    </row>
    <row r="197" spans="1:17" ht="13.2" x14ac:dyDescent="0.25">
      <c r="A197" s="257">
        <f t="shared" si="19"/>
        <v>2023</v>
      </c>
      <c r="B197" s="262">
        <v>10</v>
      </c>
      <c r="C197" s="270">
        <v>78700.621202162874</v>
      </c>
      <c r="D197" s="270">
        <v>0</v>
      </c>
      <c r="E197" s="270">
        <v>408178.821</v>
      </c>
      <c r="F197" s="270">
        <v>0</v>
      </c>
      <c r="G197" s="270">
        <v>0</v>
      </c>
      <c r="H197" s="271"/>
      <c r="I197" s="270"/>
      <c r="J197" s="270"/>
      <c r="K197" s="270"/>
      <c r="L197" s="270">
        <v>0</v>
      </c>
      <c r="M197" s="270">
        <v>0</v>
      </c>
      <c r="N197" s="270">
        <f t="shared" si="6"/>
        <v>486879.44220216287</v>
      </c>
      <c r="O197" s="265"/>
      <c r="Q197" s="268"/>
    </row>
    <row r="198" spans="1:17" ht="13.2" x14ac:dyDescent="0.25">
      <c r="A198" s="257">
        <f t="shared" si="19"/>
        <v>2023</v>
      </c>
      <c r="B198" s="262">
        <v>11</v>
      </c>
      <c r="C198" s="270">
        <v>72767.754256415617</v>
      </c>
      <c r="D198" s="270">
        <v>0</v>
      </c>
      <c r="E198" s="270">
        <v>373232.24800000002</v>
      </c>
      <c r="F198" s="270">
        <v>0</v>
      </c>
      <c r="G198" s="270">
        <v>0</v>
      </c>
      <c r="H198" s="271"/>
      <c r="I198" s="270"/>
      <c r="J198" s="270"/>
      <c r="K198" s="270"/>
      <c r="L198" s="270">
        <v>0</v>
      </c>
      <c r="M198" s="270">
        <v>0</v>
      </c>
      <c r="N198" s="270">
        <f t="shared" si="6"/>
        <v>446000.00225641567</v>
      </c>
      <c r="O198" s="265"/>
      <c r="Q198" s="268"/>
    </row>
    <row r="199" spans="1:17" ht="13.2" x14ac:dyDescent="0.25">
      <c r="A199" s="257">
        <f t="shared" si="19"/>
        <v>2023</v>
      </c>
      <c r="B199" s="262">
        <v>12</v>
      </c>
      <c r="C199" s="270">
        <v>59885.646063227912</v>
      </c>
      <c r="D199" s="270">
        <v>0</v>
      </c>
      <c r="E199" s="270">
        <v>339748.15399999998</v>
      </c>
      <c r="F199" s="270">
        <v>0</v>
      </c>
      <c r="G199" s="270">
        <v>0</v>
      </c>
      <c r="H199" s="271"/>
      <c r="I199" s="270"/>
      <c r="J199" s="270"/>
      <c r="K199" s="270"/>
      <c r="L199" s="270">
        <v>0</v>
      </c>
      <c r="M199" s="270">
        <v>0</v>
      </c>
      <c r="N199" s="270">
        <f t="shared" si="6"/>
        <v>399633.80006322789</v>
      </c>
      <c r="O199" s="265"/>
      <c r="Q199" s="268"/>
    </row>
    <row r="200" spans="1:17" ht="13.2" x14ac:dyDescent="0.25">
      <c r="A200" s="257">
        <f t="shared" si="19"/>
        <v>2024</v>
      </c>
      <c r="B200" s="262">
        <v>1</v>
      </c>
      <c r="C200" s="270">
        <v>61791.814880623009</v>
      </c>
      <c r="D200" s="270">
        <v>0</v>
      </c>
      <c r="E200" s="270">
        <v>318230.30900000001</v>
      </c>
      <c r="F200" s="270">
        <v>0</v>
      </c>
      <c r="G200" s="270">
        <v>0</v>
      </c>
      <c r="H200" s="271"/>
      <c r="I200" s="270"/>
      <c r="J200" s="270"/>
      <c r="K200" s="270"/>
      <c r="L200" s="270">
        <v>0</v>
      </c>
      <c r="M200" s="270"/>
      <c r="N200" s="270">
        <f t="shared" si="6"/>
        <v>380022.12388062302</v>
      </c>
      <c r="O200" s="265"/>
      <c r="Q200" s="268"/>
    </row>
    <row r="201" spans="1:17" ht="13.2" x14ac:dyDescent="0.25">
      <c r="A201" s="257">
        <f t="shared" si="19"/>
        <v>2024</v>
      </c>
      <c r="B201" s="262">
        <v>2</v>
      </c>
      <c r="C201" s="270">
        <v>61979.806917786111</v>
      </c>
      <c r="D201" s="270">
        <v>0</v>
      </c>
      <c r="E201" s="270">
        <v>315170.03100000002</v>
      </c>
      <c r="F201" s="270">
        <v>0</v>
      </c>
      <c r="G201" s="270">
        <v>0</v>
      </c>
      <c r="H201" s="271"/>
      <c r="I201" s="270"/>
      <c r="J201" s="270"/>
      <c r="K201" s="270"/>
      <c r="L201" s="270">
        <v>108</v>
      </c>
      <c r="M201" s="270"/>
      <c r="N201" s="270">
        <f t="shared" ref="N201:N264" si="20">SUM(C201:M201)</f>
        <v>377257.83791778615</v>
      </c>
      <c r="O201" s="265"/>
      <c r="Q201" s="268"/>
    </row>
    <row r="202" spans="1:17" ht="13.2" x14ac:dyDescent="0.25">
      <c r="A202" s="257">
        <f t="shared" si="19"/>
        <v>2024</v>
      </c>
      <c r="B202" s="262">
        <v>3</v>
      </c>
      <c r="C202" s="270">
        <v>58443.131506621634</v>
      </c>
      <c r="D202" s="270">
        <v>0</v>
      </c>
      <c r="E202" s="270">
        <v>306055.74200000003</v>
      </c>
      <c r="F202" s="270">
        <v>0</v>
      </c>
      <c r="G202" s="270">
        <v>0</v>
      </c>
      <c r="H202" s="271"/>
      <c r="I202" s="270"/>
      <c r="J202" s="270"/>
      <c r="K202" s="270"/>
      <c r="L202" s="270">
        <v>0</v>
      </c>
      <c r="M202" s="270"/>
      <c r="N202" s="270">
        <f t="shared" si="20"/>
        <v>364498.87350662169</v>
      </c>
      <c r="O202" s="265"/>
      <c r="Q202" s="268"/>
    </row>
    <row r="203" spans="1:17" ht="13.2" x14ac:dyDescent="0.25">
      <c r="A203" s="257">
        <f t="shared" si="19"/>
        <v>2024</v>
      </c>
      <c r="B203" s="262">
        <v>4</v>
      </c>
      <c r="C203" s="270">
        <v>66785.374566229628</v>
      </c>
      <c r="D203" s="270">
        <v>0</v>
      </c>
      <c r="E203" s="270">
        <v>363215.84600000002</v>
      </c>
      <c r="F203" s="270">
        <v>0</v>
      </c>
      <c r="G203" s="270">
        <v>0</v>
      </c>
      <c r="H203" s="271"/>
      <c r="I203" s="270"/>
      <c r="J203" s="270"/>
      <c r="K203" s="270"/>
      <c r="L203" s="270">
        <v>0</v>
      </c>
      <c r="M203" s="270"/>
      <c r="N203" s="270">
        <f t="shared" si="20"/>
        <v>430001.22056622966</v>
      </c>
      <c r="O203" s="265"/>
      <c r="Q203" s="268"/>
    </row>
    <row r="204" spans="1:17" ht="13.2" x14ac:dyDescent="0.25">
      <c r="A204" s="257">
        <f t="shared" si="19"/>
        <v>2024</v>
      </c>
      <c r="B204" s="262">
        <v>5</v>
      </c>
      <c r="C204" s="270">
        <v>70121.126813168798</v>
      </c>
      <c r="D204" s="270">
        <v>0</v>
      </c>
      <c r="E204" s="270">
        <v>397251.14399999997</v>
      </c>
      <c r="F204" s="270">
        <v>0</v>
      </c>
      <c r="G204" s="270">
        <v>0</v>
      </c>
      <c r="H204" s="271"/>
      <c r="I204" s="270"/>
      <c r="J204" s="270"/>
      <c r="K204" s="270"/>
      <c r="L204" s="270">
        <v>0</v>
      </c>
      <c r="M204" s="270"/>
      <c r="N204" s="270">
        <f t="shared" si="20"/>
        <v>467372.27081316878</v>
      </c>
      <c r="O204" s="265"/>
      <c r="Q204" s="268"/>
    </row>
    <row r="205" spans="1:17" ht="13.2" x14ac:dyDescent="0.25">
      <c r="A205" s="257">
        <f t="shared" si="19"/>
        <v>2024</v>
      </c>
      <c r="B205" s="262">
        <v>6</v>
      </c>
      <c r="C205" s="270">
        <v>79358.168798368264</v>
      </c>
      <c r="D205" s="270">
        <v>0</v>
      </c>
      <c r="E205" s="270">
        <v>402632.59299999999</v>
      </c>
      <c r="F205" s="270">
        <v>0</v>
      </c>
      <c r="G205" s="270">
        <v>0</v>
      </c>
      <c r="H205" s="271"/>
      <c r="I205" s="270"/>
      <c r="J205" s="270"/>
      <c r="K205" s="270"/>
      <c r="L205" s="270">
        <v>0</v>
      </c>
      <c r="M205" s="270"/>
      <c r="N205" s="270">
        <f t="shared" si="20"/>
        <v>481990.76179836824</v>
      </c>
      <c r="O205" s="265"/>
      <c r="Q205" s="268"/>
    </row>
    <row r="206" spans="1:17" ht="13.2" x14ac:dyDescent="0.25">
      <c r="A206" s="257">
        <f t="shared" si="19"/>
        <v>2024</v>
      </c>
      <c r="B206" s="262">
        <v>7</v>
      </c>
      <c r="C206" s="270">
        <v>86366.365353331857</v>
      </c>
      <c r="D206" s="270">
        <v>0</v>
      </c>
      <c r="E206" s="270">
        <v>415829.05699999997</v>
      </c>
      <c r="F206" s="270">
        <v>0</v>
      </c>
      <c r="G206" s="270">
        <v>0</v>
      </c>
      <c r="H206" s="271"/>
      <c r="I206" s="270"/>
      <c r="J206" s="270"/>
      <c r="K206" s="270"/>
      <c r="L206" s="270">
        <v>0</v>
      </c>
      <c r="M206" s="270"/>
      <c r="N206" s="270">
        <f t="shared" si="20"/>
        <v>502195.42235333181</v>
      </c>
      <c r="O206" s="265"/>
      <c r="Q206" s="268"/>
    </row>
    <row r="207" spans="1:17" ht="13.2" x14ac:dyDescent="0.25">
      <c r="A207" s="257">
        <f t="shared" si="19"/>
        <v>2024</v>
      </c>
      <c r="B207" s="262">
        <v>8</v>
      </c>
      <c r="C207" s="270">
        <v>94444.829844166205</v>
      </c>
      <c r="D207" s="270">
        <v>0</v>
      </c>
      <c r="E207" s="270">
        <v>391268.68199999997</v>
      </c>
      <c r="F207" s="270">
        <v>0</v>
      </c>
      <c r="G207" s="270">
        <v>0</v>
      </c>
      <c r="H207" s="271"/>
      <c r="I207" s="270"/>
      <c r="J207" s="270"/>
      <c r="K207" s="270"/>
      <c r="L207" s="270">
        <v>0</v>
      </c>
      <c r="M207" s="270"/>
      <c r="N207" s="270">
        <f t="shared" si="20"/>
        <v>485713.51184416621</v>
      </c>
      <c r="O207" s="265"/>
      <c r="Q207" s="268"/>
    </row>
    <row r="208" spans="1:17" ht="13.2" x14ac:dyDescent="0.25">
      <c r="A208" s="257">
        <f t="shared" si="19"/>
        <v>2024</v>
      </c>
      <c r="B208" s="262">
        <v>9</v>
      </c>
      <c r="C208" s="270">
        <v>93637.40892779977</v>
      </c>
      <c r="D208" s="270">
        <v>0</v>
      </c>
      <c r="E208" s="270">
        <v>419718.39799999999</v>
      </c>
      <c r="F208" s="270">
        <v>0</v>
      </c>
      <c r="G208" s="270">
        <v>0</v>
      </c>
      <c r="H208" s="271"/>
      <c r="I208" s="270"/>
      <c r="J208" s="270"/>
      <c r="K208" s="270"/>
      <c r="L208" s="270">
        <v>108</v>
      </c>
      <c r="M208" s="270"/>
      <c r="N208" s="270">
        <f t="shared" si="20"/>
        <v>513463.80692779977</v>
      </c>
      <c r="O208" s="265"/>
      <c r="Q208" s="268"/>
    </row>
    <row r="209" spans="1:17" ht="13.2" x14ac:dyDescent="0.25">
      <c r="A209" s="257">
        <f t="shared" si="19"/>
        <v>2024</v>
      </c>
      <c r="B209" s="262">
        <v>10</v>
      </c>
      <c r="C209" s="270">
        <v>79668.203014426908</v>
      </c>
      <c r="D209" s="270">
        <v>0</v>
      </c>
      <c r="E209" s="270">
        <v>414301.50300000003</v>
      </c>
      <c r="F209" s="270">
        <v>0</v>
      </c>
      <c r="G209" s="270">
        <v>0</v>
      </c>
      <c r="H209" s="271"/>
      <c r="I209" s="270"/>
      <c r="J209" s="270"/>
      <c r="K209" s="270"/>
      <c r="L209" s="270">
        <v>0</v>
      </c>
      <c r="M209" s="270"/>
      <c r="N209" s="270">
        <f t="shared" si="20"/>
        <v>493969.70601442695</v>
      </c>
      <c r="O209" s="265"/>
      <c r="Q209" s="268"/>
    </row>
    <row r="210" spans="1:17" ht="13.2" x14ac:dyDescent="0.25">
      <c r="A210" s="257">
        <f t="shared" si="19"/>
        <v>2024</v>
      </c>
      <c r="B210" s="262">
        <v>11</v>
      </c>
      <c r="C210" s="270">
        <v>73662.394660294289</v>
      </c>
      <c r="D210" s="270">
        <v>0</v>
      </c>
      <c r="E210" s="270">
        <v>378830.73100000003</v>
      </c>
      <c r="F210" s="270">
        <v>0</v>
      </c>
      <c r="G210" s="270">
        <v>0</v>
      </c>
      <c r="H210" s="271"/>
      <c r="I210" s="270"/>
      <c r="J210" s="270"/>
      <c r="K210" s="270"/>
      <c r="L210" s="270">
        <v>0</v>
      </c>
      <c r="M210" s="270"/>
      <c r="N210" s="270">
        <f t="shared" si="20"/>
        <v>452493.12566029432</v>
      </c>
      <c r="O210" s="265"/>
      <c r="Q210" s="268"/>
    </row>
    <row r="211" spans="1:17" ht="13.2" x14ac:dyDescent="0.25">
      <c r="A211" s="257">
        <f t="shared" si="19"/>
        <v>2024</v>
      </c>
      <c r="B211" s="262">
        <v>12</v>
      </c>
      <c r="C211" s="270">
        <v>60621.907874905555</v>
      </c>
      <c r="D211" s="270">
        <v>0</v>
      </c>
      <c r="E211" s="270">
        <v>344844.37699999998</v>
      </c>
      <c r="F211" s="270">
        <v>0</v>
      </c>
      <c r="G211" s="270">
        <v>0</v>
      </c>
      <c r="H211" s="271"/>
      <c r="I211" s="270"/>
      <c r="J211" s="270"/>
      <c r="K211" s="270"/>
      <c r="L211" s="270">
        <v>0</v>
      </c>
      <c r="M211" s="270"/>
      <c r="N211" s="270">
        <f t="shared" si="20"/>
        <v>405466.28487490554</v>
      </c>
      <c r="O211" s="265"/>
      <c r="Q211" s="268"/>
    </row>
    <row r="212" spans="1:17" ht="13.2" x14ac:dyDescent="0.25">
      <c r="A212" s="257">
        <f t="shared" si="19"/>
        <v>2025</v>
      </c>
      <c r="B212" s="262">
        <v>1</v>
      </c>
      <c r="C212" s="270">
        <v>62551.512012767547</v>
      </c>
      <c r="D212" s="270">
        <v>0</v>
      </c>
      <c r="E212" s="270">
        <v>323003.76299999998</v>
      </c>
      <c r="F212" s="270">
        <v>0</v>
      </c>
      <c r="G212" s="270">
        <v>0</v>
      </c>
      <c r="H212" s="271"/>
      <c r="I212" s="270"/>
      <c r="J212" s="270"/>
      <c r="K212" s="270"/>
      <c r="L212" s="270"/>
      <c r="M212" s="270"/>
      <c r="N212" s="270">
        <f t="shared" si="20"/>
        <v>385555.27501276752</v>
      </c>
      <c r="O212" s="265"/>
      <c r="Q212" s="268"/>
    </row>
    <row r="213" spans="1:17" ht="13.2" x14ac:dyDescent="0.25">
      <c r="A213" s="257">
        <f t="shared" si="19"/>
        <v>2025</v>
      </c>
      <c r="B213" s="262">
        <v>2</v>
      </c>
      <c r="C213" s="270">
        <v>62741.815310924918</v>
      </c>
      <c r="D213" s="270">
        <v>0</v>
      </c>
      <c r="E213" s="270">
        <v>319897.58100000001</v>
      </c>
      <c r="F213" s="270">
        <v>0</v>
      </c>
      <c r="G213" s="270">
        <v>0</v>
      </c>
      <c r="H213" s="271"/>
      <c r="I213" s="270"/>
      <c r="J213" s="270"/>
      <c r="K213" s="270"/>
      <c r="L213" s="270"/>
      <c r="M213" s="270"/>
      <c r="N213" s="270">
        <f t="shared" si="20"/>
        <v>382639.3963109249</v>
      </c>
      <c r="O213" s="265"/>
      <c r="Q213" s="268"/>
    </row>
    <row r="214" spans="1:17" ht="13.2" x14ac:dyDescent="0.25">
      <c r="A214" s="257">
        <f t="shared" si="19"/>
        <v>2025</v>
      </c>
      <c r="B214" s="262">
        <v>3</v>
      </c>
      <c r="C214" s="270">
        <v>59161.658377614207</v>
      </c>
      <c r="D214" s="270">
        <v>0</v>
      </c>
      <c r="E214" s="270">
        <v>310646.57699999999</v>
      </c>
      <c r="F214" s="270">
        <v>0</v>
      </c>
      <c r="G214" s="270">
        <v>0</v>
      </c>
      <c r="H214" s="271"/>
      <c r="I214" s="270"/>
      <c r="J214" s="270"/>
      <c r="K214" s="270"/>
      <c r="L214" s="270"/>
      <c r="M214" s="270"/>
      <c r="N214" s="270">
        <f t="shared" si="20"/>
        <v>369808.23537761421</v>
      </c>
      <c r="O214" s="265"/>
      <c r="Q214" s="268"/>
    </row>
    <row r="215" spans="1:17" ht="13.2" x14ac:dyDescent="0.25">
      <c r="A215" s="257">
        <f t="shared" si="19"/>
        <v>2025</v>
      </c>
      <c r="B215" s="262">
        <v>4</v>
      </c>
      <c r="C215" s="270">
        <v>67606.464829158183</v>
      </c>
      <c r="D215" s="270">
        <v>0</v>
      </c>
      <c r="E215" s="270">
        <v>368664.08299999998</v>
      </c>
      <c r="F215" s="270">
        <v>0</v>
      </c>
      <c r="G215" s="270">
        <v>0</v>
      </c>
      <c r="H215" s="271"/>
      <c r="I215" s="270"/>
      <c r="J215" s="270"/>
      <c r="K215" s="270"/>
      <c r="L215" s="270"/>
      <c r="M215" s="270"/>
      <c r="N215" s="270">
        <f t="shared" si="20"/>
        <v>436270.54782915814</v>
      </c>
      <c r="O215" s="265"/>
      <c r="Q215" s="268"/>
    </row>
    <row r="216" spans="1:17" ht="13.2" x14ac:dyDescent="0.25">
      <c r="A216" s="257">
        <f t="shared" si="19"/>
        <v>2025</v>
      </c>
      <c r="B216" s="262">
        <v>5</v>
      </c>
      <c r="C216" s="270">
        <v>70983.228355996456</v>
      </c>
      <c r="D216" s="270">
        <v>0</v>
      </c>
      <c r="E216" s="270">
        <v>403209.91200000001</v>
      </c>
      <c r="F216" s="270">
        <v>0</v>
      </c>
      <c r="G216" s="270">
        <v>0</v>
      </c>
      <c r="H216" s="271"/>
      <c r="I216" s="270"/>
      <c r="J216" s="270"/>
      <c r="K216" s="270"/>
      <c r="L216" s="270"/>
      <c r="M216" s="270"/>
      <c r="N216" s="270">
        <f t="shared" si="20"/>
        <v>474193.14035599644</v>
      </c>
      <c r="O216" s="265"/>
      <c r="Q216" s="268"/>
    </row>
    <row r="217" spans="1:17" ht="13.2" x14ac:dyDescent="0.25">
      <c r="A217" s="257">
        <f t="shared" si="19"/>
        <v>2025</v>
      </c>
      <c r="B217" s="262">
        <v>6</v>
      </c>
      <c r="C217" s="270">
        <v>80333.834804696686</v>
      </c>
      <c r="D217" s="270">
        <v>0</v>
      </c>
      <c r="E217" s="270">
        <v>408672.08100000001</v>
      </c>
      <c r="F217" s="270">
        <v>0</v>
      </c>
      <c r="G217" s="270">
        <v>0</v>
      </c>
      <c r="H217" s="271"/>
      <c r="I217" s="270"/>
      <c r="J217" s="270"/>
      <c r="K217" s="270"/>
      <c r="L217" s="270"/>
      <c r="M217" s="270"/>
      <c r="N217" s="270">
        <f t="shared" si="20"/>
        <v>489005.91580469668</v>
      </c>
      <c r="O217" s="265"/>
      <c r="Q217" s="268"/>
    </row>
    <row r="218" spans="1:17" ht="13.2" x14ac:dyDescent="0.25">
      <c r="A218" s="257">
        <f t="shared" si="19"/>
        <v>2025</v>
      </c>
      <c r="B218" s="262">
        <v>7</v>
      </c>
      <c r="C218" s="270">
        <v>87428.193367275642</v>
      </c>
      <c r="D218" s="270">
        <v>0</v>
      </c>
      <c r="E218" s="270">
        <v>422066.49300000002</v>
      </c>
      <c r="F218" s="270">
        <v>0</v>
      </c>
      <c r="G218" s="270">
        <v>0</v>
      </c>
      <c r="H218" s="271"/>
      <c r="I218" s="270"/>
      <c r="J218" s="270"/>
      <c r="K218" s="270"/>
      <c r="L218" s="270"/>
      <c r="M218" s="270"/>
      <c r="N218" s="270">
        <f t="shared" si="20"/>
        <v>509494.68636727566</v>
      </c>
      <c r="O218" s="265"/>
      <c r="Q218" s="268"/>
    </row>
    <row r="219" spans="1:17" ht="13.2" x14ac:dyDescent="0.25">
      <c r="A219" s="257">
        <f t="shared" si="19"/>
        <v>2025</v>
      </c>
      <c r="B219" s="262">
        <v>8</v>
      </c>
      <c r="C219" s="270">
        <v>95605.978234403738</v>
      </c>
      <c r="D219" s="270">
        <v>0</v>
      </c>
      <c r="E219" s="270">
        <v>397137.712</v>
      </c>
      <c r="F219" s="270">
        <v>0</v>
      </c>
      <c r="G219" s="270">
        <v>0</v>
      </c>
      <c r="H219" s="271"/>
      <c r="I219" s="270"/>
      <c r="J219" s="270"/>
      <c r="K219" s="270"/>
      <c r="L219" s="270"/>
      <c r="M219" s="270"/>
      <c r="N219" s="270">
        <f t="shared" si="20"/>
        <v>492743.69023440371</v>
      </c>
      <c r="O219" s="265"/>
      <c r="Q219" s="268"/>
    </row>
    <row r="220" spans="1:17" ht="13.2" x14ac:dyDescent="0.25">
      <c r="A220" s="257">
        <f t="shared" si="19"/>
        <v>2025</v>
      </c>
      <c r="B220" s="262">
        <v>9</v>
      </c>
      <c r="C220" s="270">
        <v>94788.630512103846</v>
      </c>
      <c r="D220" s="270">
        <v>0</v>
      </c>
      <c r="E220" s="270">
        <v>426014.17499999999</v>
      </c>
      <c r="F220" s="270">
        <v>0</v>
      </c>
      <c r="G220" s="270">
        <v>0</v>
      </c>
      <c r="H220" s="271"/>
      <c r="I220" s="270"/>
      <c r="J220" s="270"/>
      <c r="K220" s="270"/>
      <c r="L220" s="270"/>
      <c r="M220" s="270"/>
      <c r="N220" s="270">
        <f t="shared" si="20"/>
        <v>520802.80551210383</v>
      </c>
      <c r="O220" s="265"/>
      <c r="Q220" s="268"/>
    </row>
    <row r="221" spans="1:17" ht="13.2" x14ac:dyDescent="0.25">
      <c r="A221" s="257">
        <f t="shared" ref="A221:A264" si="21">+A209+1</f>
        <v>2025</v>
      </c>
      <c r="B221" s="262">
        <v>10</v>
      </c>
      <c r="C221" s="270">
        <v>80647.680724704493</v>
      </c>
      <c r="D221" s="270">
        <v>0</v>
      </c>
      <c r="E221" s="270">
        <v>420516.02600000001</v>
      </c>
      <c r="F221" s="270">
        <v>0</v>
      </c>
      <c r="G221" s="270">
        <v>0</v>
      </c>
      <c r="H221" s="271"/>
      <c r="I221" s="270"/>
      <c r="J221" s="270"/>
      <c r="K221" s="270"/>
      <c r="L221" s="270"/>
      <c r="M221" s="270"/>
      <c r="N221" s="270">
        <f t="shared" si="20"/>
        <v>501163.70672470448</v>
      </c>
      <c r="O221" s="265"/>
      <c r="Q221" s="268"/>
    </row>
    <row r="222" spans="1:17" ht="13.2" x14ac:dyDescent="0.25">
      <c r="A222" s="257">
        <f t="shared" si="21"/>
        <v>2025</v>
      </c>
      <c r="B222" s="262">
        <v>11</v>
      </c>
      <c r="C222" s="270">
        <v>74568.034186798526</v>
      </c>
      <c r="D222" s="270">
        <v>0</v>
      </c>
      <c r="E222" s="270">
        <v>384513.19199999998</v>
      </c>
      <c r="F222" s="270">
        <v>0</v>
      </c>
      <c r="G222" s="270">
        <v>0</v>
      </c>
      <c r="H222" s="271"/>
      <c r="I222" s="270"/>
      <c r="J222" s="270"/>
      <c r="K222" s="270"/>
      <c r="L222" s="270"/>
      <c r="M222" s="270"/>
      <c r="N222" s="270">
        <f t="shared" si="20"/>
        <v>459081.22618679854</v>
      </c>
      <c r="O222" s="265"/>
      <c r="Q222" s="268"/>
    </row>
    <row r="223" spans="1:17" ht="13.2" x14ac:dyDescent="0.25">
      <c r="A223" s="257">
        <f t="shared" si="21"/>
        <v>2025</v>
      </c>
      <c r="B223" s="262">
        <v>12</v>
      </c>
      <c r="C223" s="270">
        <v>61367.221629594089</v>
      </c>
      <c r="D223" s="270">
        <v>0</v>
      </c>
      <c r="E223" s="270">
        <v>350017.04200000002</v>
      </c>
      <c r="F223" s="270">
        <v>0</v>
      </c>
      <c r="G223" s="270">
        <v>0</v>
      </c>
      <c r="H223" s="271"/>
      <c r="I223" s="270"/>
      <c r="J223" s="270"/>
      <c r="K223" s="270"/>
      <c r="L223" s="270"/>
      <c r="M223" s="270"/>
      <c r="N223" s="270">
        <f t="shared" si="20"/>
        <v>411384.26362959412</v>
      </c>
      <c r="O223" s="265"/>
      <c r="Q223" s="268"/>
    </row>
    <row r="224" spans="1:17" ht="13.2" x14ac:dyDescent="0.25">
      <c r="A224" s="257">
        <f t="shared" si="21"/>
        <v>2026</v>
      </c>
      <c r="B224" s="262">
        <v>1</v>
      </c>
      <c r="C224" s="270">
        <v>63320.549212584534</v>
      </c>
      <c r="D224" s="270">
        <v>0</v>
      </c>
      <c r="E224" s="270">
        <v>327848.821</v>
      </c>
      <c r="F224" s="270">
        <v>0</v>
      </c>
      <c r="G224" s="270">
        <v>0</v>
      </c>
      <c r="H224" s="271"/>
      <c r="I224" s="270"/>
      <c r="J224" s="270"/>
      <c r="K224" s="270"/>
      <c r="L224" s="270"/>
      <c r="M224" s="270"/>
      <c r="N224" s="270">
        <f t="shared" si="20"/>
        <v>391169.3702125845</v>
      </c>
      <c r="O224" s="265"/>
      <c r="Q224" s="268"/>
    </row>
    <row r="225" spans="1:17" ht="13.2" x14ac:dyDescent="0.25">
      <c r="A225" s="257">
        <f t="shared" si="21"/>
        <v>2026</v>
      </c>
      <c r="B225" s="262">
        <v>2</v>
      </c>
      <c r="C225" s="270">
        <v>63513.192187447101</v>
      </c>
      <c r="D225" s="270">
        <v>0</v>
      </c>
      <c r="E225" s="270">
        <v>324696.04471795494</v>
      </c>
      <c r="F225" s="270">
        <v>0</v>
      </c>
      <c r="G225" s="270">
        <v>0</v>
      </c>
      <c r="H225" s="271"/>
      <c r="I225" s="270"/>
      <c r="J225" s="270"/>
      <c r="K225" s="270"/>
      <c r="L225" s="270"/>
      <c r="M225" s="270"/>
      <c r="N225" s="270">
        <f t="shared" si="20"/>
        <v>388209.23690540204</v>
      </c>
      <c r="O225" s="265"/>
      <c r="Q225" s="268"/>
    </row>
    <row r="226" spans="1:17" ht="13.2" x14ac:dyDescent="0.25">
      <c r="A226" s="257">
        <f t="shared" si="21"/>
        <v>2026</v>
      </c>
      <c r="B226" s="262">
        <v>3</v>
      </c>
      <c r="C226" s="270">
        <v>59889.019150059852</v>
      </c>
      <c r="D226" s="270">
        <v>0</v>
      </c>
      <c r="E226" s="270">
        <v>315306.27565786947</v>
      </c>
      <c r="F226" s="270">
        <v>0</v>
      </c>
      <c r="G226" s="270">
        <v>0</v>
      </c>
      <c r="H226" s="271"/>
      <c r="I226" s="270"/>
      <c r="J226" s="270"/>
      <c r="K226" s="270"/>
      <c r="L226" s="270"/>
      <c r="M226" s="270"/>
      <c r="N226" s="270">
        <f t="shared" si="20"/>
        <v>375195.29480792931</v>
      </c>
      <c r="O226" s="265"/>
      <c r="Q226" s="268"/>
    </row>
    <row r="227" spans="1:17" ht="13.2" x14ac:dyDescent="0.25">
      <c r="A227" s="257">
        <f t="shared" si="21"/>
        <v>2026</v>
      </c>
      <c r="B227" s="262">
        <v>4</v>
      </c>
      <c r="C227" s="270">
        <v>68437.649955284782</v>
      </c>
      <c r="D227" s="270">
        <v>0</v>
      </c>
      <c r="E227" s="270">
        <v>374194.04424840538</v>
      </c>
      <c r="F227" s="270">
        <v>0</v>
      </c>
      <c r="G227" s="270">
        <v>0</v>
      </c>
      <c r="H227" s="271"/>
      <c r="I227" s="270"/>
      <c r="J227" s="270"/>
      <c r="K227" s="270"/>
      <c r="L227" s="270"/>
      <c r="M227" s="270"/>
      <c r="N227" s="270">
        <f t="shared" si="20"/>
        <v>442631.69420369016</v>
      </c>
      <c r="O227" s="265"/>
      <c r="Q227" s="268"/>
    </row>
    <row r="228" spans="1:17" ht="13.2" x14ac:dyDescent="0.25">
      <c r="A228" s="257">
        <f t="shared" si="21"/>
        <v>2026</v>
      </c>
      <c r="B228" s="262">
        <v>5</v>
      </c>
      <c r="C228" s="270">
        <v>71855.928973652539</v>
      </c>
      <c r="D228" s="270">
        <v>0</v>
      </c>
      <c r="E228" s="270">
        <v>409258.06068372453</v>
      </c>
      <c r="F228" s="270">
        <v>0</v>
      </c>
      <c r="G228" s="270">
        <v>0</v>
      </c>
      <c r="H228" s="271"/>
      <c r="I228" s="270"/>
      <c r="J228" s="270"/>
      <c r="K228" s="270"/>
      <c r="L228" s="270"/>
      <c r="M228" s="270"/>
      <c r="N228" s="270">
        <f t="shared" si="20"/>
        <v>481113.98965737707</v>
      </c>
      <c r="O228" s="265"/>
      <c r="Q228" s="268"/>
    </row>
    <row r="229" spans="1:17" ht="13.2" x14ac:dyDescent="0.25">
      <c r="A229" s="257">
        <f t="shared" si="21"/>
        <v>2026</v>
      </c>
      <c r="B229" s="262">
        <v>6</v>
      </c>
      <c r="C229" s="270">
        <v>81321.496099856988</v>
      </c>
      <c r="D229" s="270">
        <v>0</v>
      </c>
      <c r="E229" s="270">
        <v>414802.16221877496</v>
      </c>
      <c r="F229" s="270">
        <v>0</v>
      </c>
      <c r="G229" s="270">
        <v>0</v>
      </c>
      <c r="H229" s="271"/>
      <c r="I229" s="270"/>
      <c r="J229" s="270"/>
      <c r="K229" s="270"/>
      <c r="L229" s="270"/>
      <c r="M229" s="270"/>
      <c r="N229" s="270">
        <f t="shared" si="20"/>
        <v>496123.65831863193</v>
      </c>
      <c r="O229" s="265"/>
      <c r="Q229" s="268"/>
    </row>
    <row r="230" spans="1:17" ht="13.2" x14ac:dyDescent="0.25">
      <c r="A230" s="257">
        <f t="shared" si="21"/>
        <v>2026</v>
      </c>
      <c r="B230" s="262">
        <v>7</v>
      </c>
      <c r="C230" s="270">
        <v>88503.075985596748</v>
      </c>
      <c r="D230" s="270">
        <v>0</v>
      </c>
      <c r="E230" s="270">
        <v>428397.49039889872</v>
      </c>
      <c r="F230" s="270">
        <v>0</v>
      </c>
      <c r="G230" s="270">
        <v>0</v>
      </c>
      <c r="H230" s="271"/>
      <c r="I230" s="270"/>
      <c r="J230" s="270"/>
      <c r="K230" s="270"/>
      <c r="L230" s="270"/>
      <c r="M230" s="270"/>
      <c r="N230" s="270">
        <f t="shared" si="20"/>
        <v>516900.56638449547</v>
      </c>
      <c r="O230" s="265"/>
      <c r="Q230" s="268"/>
    </row>
    <row r="231" spans="1:17" ht="13.2" x14ac:dyDescent="0.25">
      <c r="A231" s="257">
        <f t="shared" si="21"/>
        <v>2026</v>
      </c>
      <c r="B231" s="262">
        <v>8</v>
      </c>
      <c r="C231" s="270">
        <v>96781.402319630361</v>
      </c>
      <c r="D231" s="270">
        <v>0</v>
      </c>
      <c r="E231" s="270">
        <v>403094.77768366842</v>
      </c>
      <c r="F231" s="270">
        <v>0</v>
      </c>
      <c r="G231" s="270">
        <v>0</v>
      </c>
      <c r="H231" s="271"/>
      <c r="I231" s="270"/>
      <c r="J231" s="270"/>
      <c r="K231" s="270"/>
      <c r="L231" s="270"/>
      <c r="M231" s="270"/>
      <c r="N231" s="270">
        <f t="shared" si="20"/>
        <v>499876.1800032988</v>
      </c>
      <c r="O231" s="265"/>
      <c r="Q231" s="268"/>
    </row>
    <row r="232" spans="1:17" ht="13.2" x14ac:dyDescent="0.25">
      <c r="A232" s="257">
        <f t="shared" si="21"/>
        <v>2026</v>
      </c>
      <c r="B232" s="262">
        <v>9</v>
      </c>
      <c r="C232" s="270">
        <v>95954.005746656709</v>
      </c>
      <c r="D232" s="270">
        <v>0</v>
      </c>
      <c r="E232" s="270">
        <v>432404.38762893516</v>
      </c>
      <c r="F232" s="270">
        <v>0</v>
      </c>
      <c r="G232" s="270">
        <v>0</v>
      </c>
      <c r="H232" s="271"/>
      <c r="I232" s="270"/>
      <c r="J232" s="270"/>
      <c r="K232" s="270"/>
      <c r="L232" s="270"/>
      <c r="M232" s="270"/>
      <c r="N232" s="270">
        <f t="shared" si="20"/>
        <v>528358.39337559184</v>
      </c>
      <c r="O232" s="265"/>
      <c r="Q232" s="268"/>
    </row>
    <row r="233" spans="1:17" ht="13.2" x14ac:dyDescent="0.25">
      <c r="A233" s="257">
        <f t="shared" si="21"/>
        <v>2026</v>
      </c>
      <c r="B233" s="262">
        <v>10</v>
      </c>
      <c r="C233" s="270">
        <v>81639.200586664054</v>
      </c>
      <c r="D233" s="270">
        <v>0</v>
      </c>
      <c r="E233" s="270">
        <v>426823.76639388438</v>
      </c>
      <c r="F233" s="270">
        <v>0</v>
      </c>
      <c r="G233" s="270">
        <v>0</v>
      </c>
      <c r="H233" s="271"/>
      <c r="I233" s="270"/>
      <c r="J233" s="270"/>
      <c r="K233" s="270"/>
      <c r="L233" s="270"/>
      <c r="M233" s="270"/>
      <c r="N233" s="270">
        <f t="shared" si="20"/>
        <v>508462.96698054846</v>
      </c>
      <c r="O233" s="265"/>
      <c r="Q233" s="268"/>
    </row>
    <row r="234" spans="1:17" ht="13.2" x14ac:dyDescent="0.25">
      <c r="A234" s="257">
        <f t="shared" si="21"/>
        <v>2026</v>
      </c>
      <c r="B234" s="262">
        <v>11</v>
      </c>
      <c r="C234" s="270">
        <v>75484.808064225639</v>
      </c>
      <c r="D234" s="270">
        <v>0</v>
      </c>
      <c r="E234" s="270">
        <v>390280.8898835518</v>
      </c>
      <c r="F234" s="270">
        <v>0</v>
      </c>
      <c r="G234" s="270">
        <v>0</v>
      </c>
      <c r="H234" s="271"/>
      <c r="I234" s="270"/>
      <c r="J234" s="270"/>
      <c r="K234" s="270"/>
      <c r="L234" s="270"/>
      <c r="M234" s="270"/>
      <c r="N234" s="270">
        <f t="shared" si="20"/>
        <v>465765.69794777746</v>
      </c>
      <c r="O234" s="265"/>
      <c r="Q234" s="268"/>
    </row>
    <row r="235" spans="1:17" ht="13.2" x14ac:dyDescent="0.25">
      <c r="A235" s="257">
        <f t="shared" si="21"/>
        <v>2026</v>
      </c>
      <c r="B235" s="262">
        <v>12</v>
      </c>
      <c r="C235" s="270">
        <v>62121.69861606467</v>
      </c>
      <c r="D235" s="270">
        <v>0</v>
      </c>
      <c r="E235" s="270">
        <v>355267.29763323319</v>
      </c>
      <c r="F235" s="270">
        <v>0</v>
      </c>
      <c r="G235" s="270">
        <v>0</v>
      </c>
      <c r="H235" s="271"/>
      <c r="I235" s="270"/>
      <c r="J235" s="270"/>
      <c r="K235" s="270"/>
      <c r="L235" s="270"/>
      <c r="M235" s="270"/>
      <c r="N235" s="270">
        <f t="shared" si="20"/>
        <v>417388.99624929787</v>
      </c>
      <c r="O235" s="265"/>
      <c r="Q235" s="268"/>
    </row>
    <row r="236" spans="1:17" ht="13.2" x14ac:dyDescent="0.25">
      <c r="A236" s="257">
        <f t="shared" si="21"/>
        <v>2027</v>
      </c>
      <c r="B236" s="262">
        <v>1</v>
      </c>
      <c r="C236" s="270">
        <v>64099.041311182889</v>
      </c>
      <c r="D236" s="270">
        <v>0</v>
      </c>
      <c r="E236" s="270">
        <v>332766.5533180284</v>
      </c>
      <c r="F236" s="270">
        <v>0</v>
      </c>
      <c r="G236" s="270">
        <v>0</v>
      </c>
      <c r="H236" s="271"/>
      <c r="I236" s="270"/>
      <c r="J236" s="270"/>
      <c r="K236" s="270"/>
      <c r="L236" s="270"/>
      <c r="M236" s="270"/>
      <c r="N236" s="270">
        <f t="shared" si="20"/>
        <v>396865.59462921129</v>
      </c>
      <c r="O236" s="265"/>
      <c r="Q236" s="268"/>
    </row>
    <row r="237" spans="1:17" ht="13.2" x14ac:dyDescent="0.25">
      <c r="A237" s="257">
        <f t="shared" si="21"/>
        <v>2027</v>
      </c>
      <c r="B237" s="262">
        <v>2</v>
      </c>
      <c r="C237" s="270">
        <v>64294.052727817463</v>
      </c>
      <c r="D237" s="270">
        <v>0</v>
      </c>
      <c r="E237" s="270">
        <v>329566.48539172352</v>
      </c>
      <c r="F237" s="270">
        <v>0</v>
      </c>
      <c r="G237" s="270">
        <v>0</v>
      </c>
      <c r="H237" s="271"/>
      <c r="I237" s="270"/>
      <c r="J237" s="270"/>
      <c r="K237" s="270"/>
      <c r="L237" s="270"/>
      <c r="M237" s="270"/>
      <c r="N237" s="270">
        <f t="shared" si="20"/>
        <v>393860.53811954096</v>
      </c>
      <c r="O237" s="265"/>
      <c r="Q237" s="268"/>
    </row>
    <row r="238" spans="1:17" ht="13.2" x14ac:dyDescent="0.25">
      <c r="A238" s="257">
        <f t="shared" si="21"/>
        <v>2027</v>
      </c>
      <c r="B238" s="262">
        <v>3</v>
      </c>
      <c r="C238" s="270">
        <v>60625.322432026034</v>
      </c>
      <c r="D238" s="270">
        <v>0</v>
      </c>
      <c r="E238" s="270">
        <v>320035.86979565007</v>
      </c>
      <c r="F238" s="270">
        <v>0</v>
      </c>
      <c r="G238" s="270">
        <v>0</v>
      </c>
      <c r="H238" s="271"/>
      <c r="I238" s="270"/>
      <c r="J238" s="270"/>
      <c r="K238" s="270"/>
      <c r="L238" s="270"/>
      <c r="M238" s="270"/>
      <c r="N238" s="270">
        <f t="shared" si="20"/>
        <v>380661.1922276761</v>
      </c>
      <c r="O238" s="265"/>
      <c r="Q238" s="268"/>
    </row>
    <row r="239" spans="1:17" ht="13.2" x14ac:dyDescent="0.25">
      <c r="A239" s="257">
        <f t="shared" si="21"/>
        <v>2027</v>
      </c>
      <c r="B239" s="262">
        <v>4</v>
      </c>
      <c r="C239" s="270">
        <v>69279.054055523389</v>
      </c>
      <c r="D239" s="270">
        <v>0</v>
      </c>
      <c r="E239" s="270">
        <v>379806.95491558796</v>
      </c>
      <c r="F239" s="270">
        <v>0</v>
      </c>
      <c r="G239" s="270">
        <v>0</v>
      </c>
      <c r="H239" s="271"/>
      <c r="I239" s="270"/>
      <c r="J239" s="270"/>
      <c r="K239" s="270"/>
      <c r="L239" s="270"/>
      <c r="M239" s="270"/>
      <c r="N239" s="270">
        <f t="shared" si="20"/>
        <v>449086.00897111138</v>
      </c>
      <c r="O239" s="265"/>
      <c r="Q239" s="268"/>
    </row>
    <row r="240" spans="1:17" ht="13.2" x14ac:dyDescent="0.25">
      <c r="A240" s="257">
        <f t="shared" si="21"/>
        <v>2027</v>
      </c>
      <c r="B240" s="262">
        <v>5</v>
      </c>
      <c r="C240" s="270">
        <v>72739.358976061849</v>
      </c>
      <c r="D240" s="270">
        <v>0</v>
      </c>
      <c r="E240" s="270">
        <v>415396.93159776076</v>
      </c>
      <c r="F240" s="270">
        <v>0</v>
      </c>
      <c r="G240" s="270">
        <v>0</v>
      </c>
      <c r="H240" s="271"/>
      <c r="I240" s="270"/>
      <c r="J240" s="270"/>
      <c r="K240" s="270"/>
      <c r="L240" s="270"/>
      <c r="M240" s="270"/>
      <c r="N240" s="270">
        <f t="shared" si="20"/>
        <v>488136.29057382263</v>
      </c>
      <c r="O240" s="265"/>
      <c r="Q240" s="268"/>
    </row>
    <row r="241" spans="1:17" ht="13.2" x14ac:dyDescent="0.25">
      <c r="A241" s="257">
        <f t="shared" si="21"/>
        <v>2027</v>
      </c>
      <c r="B241" s="262">
        <v>6</v>
      </c>
      <c r="C241" s="270">
        <v>82321.300159474253</v>
      </c>
      <c r="D241" s="270">
        <v>0</v>
      </c>
      <c r="E241" s="270">
        <v>421024.19465588819</v>
      </c>
      <c r="F241" s="270">
        <v>0</v>
      </c>
      <c r="G241" s="270">
        <v>0</v>
      </c>
      <c r="H241" s="271"/>
      <c r="I241" s="270"/>
      <c r="J241" s="270"/>
      <c r="K241" s="270"/>
      <c r="L241" s="270"/>
      <c r="M241" s="270"/>
      <c r="N241" s="270">
        <f t="shared" si="20"/>
        <v>503345.49481536244</v>
      </c>
      <c r="O241" s="265"/>
      <c r="Q241" s="268"/>
    </row>
    <row r="242" spans="1:17" ht="13.2" x14ac:dyDescent="0.25">
      <c r="A242" s="257">
        <f t="shared" si="21"/>
        <v>2027</v>
      </c>
      <c r="B242" s="262">
        <v>7</v>
      </c>
      <c r="C242" s="270">
        <v>89591.1737076352</v>
      </c>
      <c r="D242" s="270">
        <v>0</v>
      </c>
      <c r="E242" s="270">
        <v>434823.45275883941</v>
      </c>
      <c r="F242" s="270">
        <v>0</v>
      </c>
      <c r="G242" s="270">
        <v>0</v>
      </c>
      <c r="H242" s="271"/>
      <c r="I242" s="270"/>
      <c r="J242" s="270"/>
      <c r="K242" s="270"/>
      <c r="L242" s="270"/>
      <c r="M242" s="270"/>
      <c r="N242" s="270">
        <f t="shared" si="20"/>
        <v>524414.62646647461</v>
      </c>
      <c r="O242" s="265"/>
      <c r="Q242" s="268"/>
    </row>
    <row r="243" spans="1:17" ht="13.2" x14ac:dyDescent="0.25">
      <c r="A243" s="257">
        <f t="shared" si="21"/>
        <v>2027</v>
      </c>
      <c r="B243" s="262">
        <v>8</v>
      </c>
      <c r="C243" s="270">
        <v>97971.27761183845</v>
      </c>
      <c r="D243" s="270">
        <v>0</v>
      </c>
      <c r="E243" s="270">
        <v>409141.19935264689</v>
      </c>
      <c r="F243" s="270">
        <v>0</v>
      </c>
      <c r="G243" s="270">
        <v>0</v>
      </c>
      <c r="H243" s="271"/>
      <c r="I243" s="270"/>
      <c r="J243" s="270"/>
      <c r="K243" s="270"/>
      <c r="L243" s="270"/>
      <c r="M243" s="270"/>
      <c r="N243" s="270">
        <f t="shared" si="20"/>
        <v>507112.47696448537</v>
      </c>
      <c r="O243" s="265"/>
      <c r="Q243" s="268"/>
    </row>
    <row r="244" spans="1:17" ht="13.2" x14ac:dyDescent="0.25">
      <c r="A244" s="257">
        <f t="shared" si="21"/>
        <v>2027</v>
      </c>
      <c r="B244" s="262">
        <v>9</v>
      </c>
      <c r="C244" s="270">
        <v>97133.7086429763</v>
      </c>
      <c r="D244" s="270">
        <v>0</v>
      </c>
      <c r="E244" s="270">
        <v>438890.4534473634</v>
      </c>
      <c r="F244" s="270">
        <v>0</v>
      </c>
      <c r="G244" s="270">
        <v>0</v>
      </c>
      <c r="H244" s="271"/>
      <c r="I244" s="270"/>
      <c r="J244" s="270"/>
      <c r="K244" s="270"/>
      <c r="L244" s="270"/>
      <c r="M244" s="270"/>
      <c r="N244" s="270">
        <f t="shared" si="20"/>
        <v>536024.1620903397</v>
      </c>
      <c r="O244" s="265"/>
      <c r="Q244" s="268"/>
    </row>
    <row r="245" spans="1:17" ht="13.2" x14ac:dyDescent="0.25">
      <c r="A245" s="257">
        <f t="shared" si="21"/>
        <v>2027</v>
      </c>
      <c r="B245" s="262">
        <v>10</v>
      </c>
      <c r="C245" s="270">
        <v>82642.910652084218</v>
      </c>
      <c r="D245" s="270">
        <v>0</v>
      </c>
      <c r="E245" s="270">
        <v>433226.1228937353</v>
      </c>
      <c r="F245" s="270">
        <v>0</v>
      </c>
      <c r="G245" s="270">
        <v>0</v>
      </c>
      <c r="H245" s="271"/>
      <c r="I245" s="270"/>
      <c r="J245" s="270"/>
      <c r="K245" s="270"/>
      <c r="L245" s="270"/>
      <c r="M245" s="270"/>
      <c r="N245" s="270">
        <f t="shared" si="20"/>
        <v>515869.03354581952</v>
      </c>
      <c r="O245" s="265"/>
      <c r="Q245" s="268"/>
    </row>
    <row r="246" spans="1:17" ht="13.2" x14ac:dyDescent="0.25">
      <c r="A246" s="257">
        <f t="shared" si="21"/>
        <v>2027</v>
      </c>
      <c r="B246" s="262">
        <v>11</v>
      </c>
      <c r="C246" s="270">
        <v>76412.853183432133</v>
      </c>
      <c r="D246" s="270">
        <v>0</v>
      </c>
      <c r="E246" s="270">
        <v>396135.10323541018</v>
      </c>
      <c r="F246" s="270">
        <v>0</v>
      </c>
      <c r="G246" s="270">
        <v>0</v>
      </c>
      <c r="H246" s="271"/>
      <c r="I246" s="270"/>
      <c r="J246" s="270"/>
      <c r="K246" s="270"/>
      <c r="L246" s="270"/>
      <c r="M246" s="270"/>
      <c r="N246" s="270">
        <f t="shared" si="20"/>
        <v>472547.95641884231</v>
      </c>
      <c r="O246" s="265"/>
      <c r="Q246" s="268"/>
    </row>
    <row r="247" spans="1:17" ht="13.2" x14ac:dyDescent="0.25">
      <c r="A247" s="257">
        <f t="shared" si="21"/>
        <v>2027</v>
      </c>
      <c r="B247" s="262">
        <v>12</v>
      </c>
      <c r="C247" s="270">
        <v>62885.451491324056</v>
      </c>
      <c r="D247" s="270">
        <v>0</v>
      </c>
      <c r="E247" s="270">
        <v>360596.30710101337</v>
      </c>
      <c r="F247" s="270">
        <v>0</v>
      </c>
      <c r="G247" s="270">
        <v>0</v>
      </c>
      <c r="H247" s="271"/>
      <c r="I247" s="270"/>
      <c r="J247" s="270"/>
      <c r="K247" s="270"/>
      <c r="L247" s="270"/>
      <c r="M247" s="270"/>
      <c r="N247" s="270">
        <f t="shared" si="20"/>
        <v>423481.75859233743</v>
      </c>
      <c r="O247" s="265"/>
      <c r="Q247" s="268"/>
    </row>
    <row r="248" spans="1:17" ht="13.2" x14ac:dyDescent="0.25">
      <c r="A248" s="257">
        <f t="shared" si="21"/>
        <v>2028</v>
      </c>
      <c r="B248" s="257">
        <f t="shared" ref="B248:B264" si="22">+B236</f>
        <v>1</v>
      </c>
      <c r="C248" s="270">
        <v>64887.104551458258</v>
      </c>
      <c r="D248" s="270">
        <v>0</v>
      </c>
      <c r="E248" s="270">
        <v>337758.05162087263</v>
      </c>
      <c r="F248" s="270">
        <v>0</v>
      </c>
      <c r="G248" s="270">
        <v>0</v>
      </c>
      <c r="H248" s="271"/>
      <c r="I248" s="270"/>
      <c r="J248" s="270"/>
      <c r="K248" s="270"/>
      <c r="L248" s="270"/>
      <c r="M248" s="270"/>
      <c r="N248" s="270">
        <f t="shared" si="20"/>
        <v>402645.1561723309</v>
      </c>
      <c r="Q248" s="268"/>
    </row>
    <row r="249" spans="1:17" ht="13.2" x14ac:dyDescent="0.25">
      <c r="A249" s="257">
        <f t="shared" si="21"/>
        <v>2028</v>
      </c>
      <c r="B249" s="257">
        <f t="shared" si="22"/>
        <v>2</v>
      </c>
      <c r="C249" s="270">
        <v>65084.513528582676</v>
      </c>
      <c r="D249" s="270">
        <v>0</v>
      </c>
      <c r="E249" s="270">
        <v>334509.98267564364</v>
      </c>
      <c r="F249" s="270">
        <v>0</v>
      </c>
      <c r="G249" s="270">
        <v>0</v>
      </c>
      <c r="H249" s="271"/>
      <c r="I249" s="270"/>
      <c r="J249" s="270"/>
      <c r="K249" s="270"/>
      <c r="L249" s="270"/>
      <c r="M249" s="270"/>
      <c r="N249" s="270">
        <f t="shared" si="20"/>
        <v>399594.49620422634</v>
      </c>
      <c r="Q249" s="268"/>
    </row>
    <row r="250" spans="1:17" ht="13.2" x14ac:dyDescent="0.25">
      <c r="A250" s="257">
        <f t="shared" si="21"/>
        <v>2028</v>
      </c>
      <c r="B250" s="257">
        <f t="shared" si="22"/>
        <v>3</v>
      </c>
      <c r="C250" s="270">
        <v>61370.678166858008</v>
      </c>
      <c r="D250" s="270">
        <v>0</v>
      </c>
      <c r="E250" s="270">
        <v>324836.40784554108</v>
      </c>
      <c r="F250" s="270">
        <v>0</v>
      </c>
      <c r="G250" s="270">
        <v>0</v>
      </c>
      <c r="H250" s="271"/>
      <c r="I250" s="270"/>
      <c r="J250" s="270"/>
      <c r="K250" s="270"/>
      <c r="L250" s="270"/>
      <c r="M250" s="270"/>
      <c r="N250" s="270">
        <f t="shared" si="20"/>
        <v>386207.08601239906</v>
      </c>
      <c r="Q250" s="268"/>
    </row>
    <row r="251" spans="1:17" ht="13.2" x14ac:dyDescent="0.25">
      <c r="A251" s="257">
        <f t="shared" si="21"/>
        <v>2028</v>
      </c>
      <c r="B251" s="257">
        <f t="shared" si="22"/>
        <v>4</v>
      </c>
      <c r="C251" s="270">
        <v>70130.802766664929</v>
      </c>
      <c r="D251" s="270">
        <v>0</v>
      </c>
      <c r="E251" s="270">
        <v>385504.05924283015</v>
      </c>
      <c r="F251" s="270">
        <v>0</v>
      </c>
      <c r="G251" s="270">
        <v>0</v>
      </c>
      <c r="H251" s="271"/>
      <c r="I251" s="270"/>
      <c r="J251" s="270"/>
      <c r="K251" s="270"/>
      <c r="L251" s="270"/>
      <c r="M251" s="270"/>
      <c r="N251" s="270">
        <f t="shared" si="20"/>
        <v>455634.86200949509</v>
      </c>
      <c r="Q251" s="268"/>
    </row>
    <row r="252" spans="1:17" ht="13.2" x14ac:dyDescent="0.25">
      <c r="A252" s="257">
        <f t="shared" si="21"/>
        <v>2028</v>
      </c>
      <c r="B252" s="257">
        <f t="shared" si="22"/>
        <v>5</v>
      </c>
      <c r="C252" s="270">
        <v>73633.650275239619</v>
      </c>
      <c r="D252" s="270">
        <v>0</v>
      </c>
      <c r="E252" s="270">
        <v>421627.88557556429</v>
      </c>
      <c r="F252" s="270">
        <v>0</v>
      </c>
      <c r="G252" s="270">
        <v>0</v>
      </c>
      <c r="H252" s="271"/>
      <c r="I252" s="270"/>
      <c r="J252" s="270"/>
      <c r="K252" s="270"/>
      <c r="L252" s="270"/>
      <c r="M252" s="270"/>
      <c r="N252" s="270">
        <f t="shared" si="20"/>
        <v>495261.53585080389</v>
      </c>
      <c r="Q252" s="268"/>
    </row>
    <row r="253" spans="1:17" ht="13.2" x14ac:dyDescent="0.25">
      <c r="A253" s="257">
        <f t="shared" si="21"/>
        <v>2028</v>
      </c>
      <c r="B253" s="257">
        <f t="shared" si="22"/>
        <v>6</v>
      </c>
      <c r="C253" s="270">
        <v>83333.396272307058</v>
      </c>
      <c r="D253" s="270">
        <v>0</v>
      </c>
      <c r="E253" s="270">
        <v>427339.55757961556</v>
      </c>
      <c r="F253" s="270">
        <v>0</v>
      </c>
      <c r="G253" s="270">
        <v>0</v>
      </c>
      <c r="H253" s="271"/>
      <c r="I253" s="270"/>
      <c r="J253" s="270"/>
      <c r="K253" s="270"/>
      <c r="L253" s="270"/>
      <c r="M253" s="270"/>
      <c r="N253" s="270">
        <f t="shared" si="20"/>
        <v>510672.95385192265</v>
      </c>
      <c r="Q253" s="268"/>
    </row>
    <row r="254" spans="1:17" ht="13.2" x14ac:dyDescent="0.25">
      <c r="A254" s="257">
        <f t="shared" si="21"/>
        <v>2028</v>
      </c>
      <c r="B254" s="257">
        <f t="shared" si="22"/>
        <v>7</v>
      </c>
      <c r="C254" s="270">
        <v>90692.649005984087</v>
      </c>
      <c r="D254" s="270">
        <v>0</v>
      </c>
      <c r="E254" s="270">
        <v>441345.80455423857</v>
      </c>
      <c r="F254" s="270">
        <v>0</v>
      </c>
      <c r="G254" s="270">
        <v>0</v>
      </c>
      <c r="H254" s="271"/>
      <c r="I254" s="270"/>
      <c r="J254" s="270"/>
      <c r="K254" s="270"/>
      <c r="L254" s="270"/>
      <c r="M254" s="270"/>
      <c r="N254" s="270">
        <f t="shared" si="20"/>
        <v>532038.45356022264</v>
      </c>
      <c r="Q254" s="268"/>
    </row>
    <row r="255" spans="1:17" ht="13.2" x14ac:dyDescent="0.25">
      <c r="A255" s="257">
        <f t="shared" si="21"/>
        <v>2028</v>
      </c>
      <c r="B255" s="257">
        <f t="shared" si="22"/>
        <v>8</v>
      </c>
      <c r="C255" s="270">
        <v>99175.781780845937</v>
      </c>
      <c r="D255" s="270">
        <v>0</v>
      </c>
      <c r="E255" s="270">
        <v>415278.31734671589</v>
      </c>
      <c r="F255" s="270">
        <v>0</v>
      </c>
      <c r="G255" s="270">
        <v>0</v>
      </c>
      <c r="H255" s="271"/>
      <c r="I255" s="270"/>
      <c r="J255" s="270"/>
      <c r="K255" s="270"/>
      <c r="L255" s="270"/>
      <c r="M255" s="270"/>
      <c r="N255" s="270">
        <f t="shared" si="20"/>
        <v>514454.09912756184</v>
      </c>
      <c r="Q255" s="268"/>
    </row>
    <row r="256" spans="1:17" ht="13.2" x14ac:dyDescent="0.25">
      <c r="A256" s="257">
        <f t="shared" si="21"/>
        <v>2028</v>
      </c>
      <c r="B256" s="257">
        <f t="shared" si="22"/>
        <v>9</v>
      </c>
      <c r="C256" s="270">
        <v>98327.915351958596</v>
      </c>
      <c r="D256" s="270">
        <v>0</v>
      </c>
      <c r="E256" s="270">
        <v>445473.81025312794</v>
      </c>
      <c r="F256" s="270">
        <v>0</v>
      </c>
      <c r="G256" s="270">
        <v>0</v>
      </c>
      <c r="H256" s="271"/>
      <c r="I256" s="270"/>
      <c r="J256" s="270"/>
      <c r="K256" s="270"/>
      <c r="L256" s="270"/>
      <c r="M256" s="270"/>
      <c r="N256" s="270">
        <f t="shared" si="20"/>
        <v>543801.72560508654</v>
      </c>
      <c r="Q256" s="268"/>
    </row>
    <row r="257" spans="1:17" ht="13.2" x14ac:dyDescent="0.25">
      <c r="A257" s="257">
        <f t="shared" si="21"/>
        <v>2028</v>
      </c>
      <c r="B257" s="257">
        <f t="shared" si="22"/>
        <v>10</v>
      </c>
      <c r="C257" s="270">
        <v>83658.960792960614</v>
      </c>
      <c r="D257" s="270">
        <v>0</v>
      </c>
      <c r="E257" s="270">
        <v>439724.5147411431</v>
      </c>
      <c r="F257" s="270">
        <v>0</v>
      </c>
      <c r="G257" s="270">
        <v>0</v>
      </c>
      <c r="H257" s="271"/>
      <c r="I257" s="270"/>
      <c r="J257" s="270"/>
      <c r="K257" s="270"/>
      <c r="L257" s="270"/>
      <c r="M257" s="270"/>
      <c r="N257" s="270">
        <f t="shared" si="20"/>
        <v>523383.47553410369</v>
      </c>
      <c r="Q257" s="268"/>
    </row>
    <row r="258" spans="1:17" ht="13.2" x14ac:dyDescent="0.25">
      <c r="A258" s="257">
        <f t="shared" si="21"/>
        <v>2028</v>
      </c>
      <c r="B258" s="257">
        <f t="shared" si="22"/>
        <v>11</v>
      </c>
      <c r="C258" s="270">
        <v>77352.308118273984</v>
      </c>
      <c r="D258" s="270">
        <v>0</v>
      </c>
      <c r="E258" s="270">
        <v>402077.12978760048</v>
      </c>
      <c r="F258" s="270">
        <v>0</v>
      </c>
      <c r="G258" s="270">
        <v>0</v>
      </c>
      <c r="H258" s="271"/>
      <c r="I258" s="270"/>
      <c r="J258" s="270"/>
      <c r="K258" s="270"/>
      <c r="L258" s="270"/>
      <c r="M258" s="270"/>
      <c r="N258" s="270">
        <f t="shared" si="20"/>
        <v>479429.43790587445</v>
      </c>
      <c r="Q258" s="268"/>
    </row>
    <row r="259" spans="1:17" ht="13.2" x14ac:dyDescent="0.25">
      <c r="A259" s="257">
        <f t="shared" si="21"/>
        <v>2028</v>
      </c>
      <c r="B259" s="257">
        <f t="shared" si="22"/>
        <v>12</v>
      </c>
      <c r="C259" s="270">
        <v>63658.594297436306</v>
      </c>
      <c r="D259" s="270">
        <v>0</v>
      </c>
      <c r="E259" s="270">
        <v>366005.25171085948</v>
      </c>
      <c r="F259" s="270">
        <v>0</v>
      </c>
      <c r="G259" s="270">
        <v>0</v>
      </c>
      <c r="H259" s="271"/>
      <c r="I259" s="270"/>
      <c r="J259" s="270"/>
      <c r="K259" s="270"/>
      <c r="L259" s="270"/>
      <c r="M259" s="270"/>
      <c r="N259" s="270">
        <f t="shared" si="20"/>
        <v>429663.84600829578</v>
      </c>
      <c r="Q259" s="268"/>
    </row>
    <row r="260" spans="1:17" ht="13.2" x14ac:dyDescent="0.25">
      <c r="A260" s="257">
        <f t="shared" si="21"/>
        <v>2029</v>
      </c>
      <c r="B260" s="257">
        <f t="shared" si="22"/>
        <v>1</v>
      </c>
      <c r="C260" s="270">
        <v>65684.856605450172</v>
      </c>
      <c r="D260" s="270">
        <v>0</v>
      </c>
      <c r="E260" s="270">
        <v>342824.42239830567</v>
      </c>
      <c r="F260" s="270">
        <v>0</v>
      </c>
      <c r="G260" s="270">
        <v>0</v>
      </c>
      <c r="H260" s="271"/>
      <c r="I260" s="270"/>
      <c r="J260" s="270"/>
      <c r="K260" s="270"/>
      <c r="L260" s="270"/>
      <c r="M260" s="270"/>
      <c r="N260" s="270">
        <f t="shared" si="20"/>
        <v>408509.27900375583</v>
      </c>
      <c r="Q260" s="268"/>
    </row>
    <row r="261" spans="1:17" ht="13.2" x14ac:dyDescent="0.25">
      <c r="A261" s="257">
        <f t="shared" si="21"/>
        <v>2029</v>
      </c>
      <c r="B261" s="257">
        <f t="shared" si="22"/>
        <v>2</v>
      </c>
      <c r="C261" s="270">
        <v>65884.692619781243</v>
      </c>
      <c r="D261" s="270">
        <v>0</v>
      </c>
      <c r="E261" s="270">
        <v>339527.63241886825</v>
      </c>
      <c r="F261" s="270">
        <v>0</v>
      </c>
      <c r="G261" s="270">
        <v>0</v>
      </c>
      <c r="H261" s="271"/>
      <c r="I261" s="270"/>
      <c r="J261" s="270"/>
      <c r="K261" s="270"/>
      <c r="L261" s="270"/>
      <c r="M261" s="270"/>
      <c r="N261" s="270">
        <f t="shared" si="20"/>
        <v>405412.32503864949</v>
      </c>
      <c r="Q261" s="268"/>
    </row>
    <row r="262" spans="1:17" ht="13.2" x14ac:dyDescent="0.25">
      <c r="A262" s="257">
        <f t="shared" si="21"/>
        <v>2029</v>
      </c>
      <c r="B262" s="257">
        <f t="shared" si="22"/>
        <v>3</v>
      </c>
      <c r="C262" s="270">
        <v>62125.19764959532</v>
      </c>
      <c r="D262" s="270">
        <v>0</v>
      </c>
      <c r="E262" s="270">
        <v>329708.95396622474</v>
      </c>
      <c r="F262" s="270">
        <v>0</v>
      </c>
      <c r="G262" s="270">
        <v>0</v>
      </c>
      <c r="H262" s="271"/>
      <c r="I262" s="270"/>
      <c r="J262" s="270"/>
      <c r="K262" s="270"/>
      <c r="L262" s="270"/>
      <c r="M262" s="270"/>
      <c r="N262" s="270">
        <f t="shared" si="20"/>
        <v>391834.15161582007</v>
      </c>
      <c r="Q262" s="268"/>
    </row>
    <row r="263" spans="1:17" ht="13.2" x14ac:dyDescent="0.25">
      <c r="A263" s="257">
        <f t="shared" si="21"/>
        <v>2029</v>
      </c>
      <c r="B263" s="257">
        <f t="shared" si="22"/>
        <v>4</v>
      </c>
      <c r="C263" s="270">
        <v>70993.023270137099</v>
      </c>
      <c r="D263" s="270">
        <v>0</v>
      </c>
      <c r="E263" s="270">
        <v>391286.62013503356</v>
      </c>
      <c r="F263" s="270">
        <v>0</v>
      </c>
      <c r="G263" s="270">
        <v>0</v>
      </c>
      <c r="H263" s="271"/>
      <c r="I263" s="270"/>
      <c r="J263" s="270"/>
      <c r="K263" s="270"/>
      <c r="L263" s="270"/>
      <c r="M263" s="270"/>
      <c r="N263" s="270">
        <f t="shared" si="20"/>
        <v>462279.64340517065</v>
      </c>
      <c r="Q263" s="268"/>
    </row>
    <row r="264" spans="1:17" ht="13.2" x14ac:dyDescent="0.25">
      <c r="A264" s="257">
        <f t="shared" si="21"/>
        <v>2029</v>
      </c>
      <c r="B264" s="257">
        <f t="shared" si="22"/>
        <v>5</v>
      </c>
      <c r="C264" s="270">
        <v>74538.936404988388</v>
      </c>
      <c r="D264" s="270">
        <v>0</v>
      </c>
      <c r="E264" s="270">
        <v>427952.30386309238</v>
      </c>
      <c r="F264" s="270">
        <v>0</v>
      </c>
      <c r="G264" s="270">
        <v>0</v>
      </c>
      <c r="H264" s="271"/>
      <c r="I264" s="270"/>
      <c r="J264" s="270"/>
      <c r="K264" s="270"/>
      <c r="L264" s="270"/>
      <c r="M264" s="270"/>
      <c r="N264" s="270">
        <f t="shared" si="20"/>
        <v>502491.24026808079</v>
      </c>
      <c r="Q264" s="268"/>
    </row>
    <row r="265" spans="1:17" ht="13.2" x14ac:dyDescent="0.25">
      <c r="A265" s="257">
        <f>+A253+1</f>
        <v>2029</v>
      </c>
      <c r="B265" s="257">
        <f>+B253</f>
        <v>6</v>
      </c>
      <c r="C265" s="270">
        <v>84357.935562538987</v>
      </c>
      <c r="D265" s="270">
        <v>0</v>
      </c>
      <c r="E265" s="270">
        <v>433749.65094725718</v>
      </c>
      <c r="F265" s="270">
        <v>0</v>
      </c>
      <c r="G265" s="270">
        <v>0</v>
      </c>
      <c r="H265" s="271"/>
      <c r="I265" s="270"/>
      <c r="J265" s="270"/>
      <c r="K265" s="270"/>
      <c r="L265" s="270"/>
      <c r="M265" s="270"/>
      <c r="N265" s="270">
        <f t="shared" ref="N265:N328" si="23">SUM(C265:M265)</f>
        <v>518107.58650979615</v>
      </c>
      <c r="Q265" s="268"/>
    </row>
    <row r="266" spans="1:17" ht="13.2" x14ac:dyDescent="0.25">
      <c r="A266" s="257">
        <f t="shared" ref="A266:A319" si="24">+A254+1</f>
        <v>2029</v>
      </c>
      <c r="B266" s="257">
        <f t="shared" ref="B266:B329" si="25">+B254</f>
        <v>7</v>
      </c>
      <c r="C266" s="270">
        <v>91807.666350749641</v>
      </c>
      <c r="D266" s="270">
        <v>0</v>
      </c>
      <c r="E266" s="270">
        <v>447965.99162662891</v>
      </c>
      <c r="F266" s="270">
        <v>0</v>
      </c>
      <c r="G266" s="270">
        <v>0</v>
      </c>
      <c r="H266" s="271"/>
      <c r="I266" s="270"/>
      <c r="J266" s="270"/>
      <c r="K266" s="270"/>
      <c r="L266" s="270"/>
      <c r="M266" s="270"/>
      <c r="N266" s="270">
        <f t="shared" si="23"/>
        <v>539773.65797737858</v>
      </c>
      <c r="Q266" s="268"/>
    </row>
    <row r="267" spans="1:17" ht="13.2" x14ac:dyDescent="0.25">
      <c r="A267" s="257">
        <f t="shared" si="24"/>
        <v>2029</v>
      </c>
      <c r="B267" s="257">
        <f t="shared" si="25"/>
        <v>8</v>
      </c>
      <c r="C267" s="270">
        <v>100395.09468082561</v>
      </c>
      <c r="D267" s="270">
        <v>0</v>
      </c>
      <c r="E267" s="270">
        <v>421507.49211075262</v>
      </c>
      <c r="F267" s="270">
        <v>0</v>
      </c>
      <c r="G267" s="270">
        <v>0</v>
      </c>
      <c r="H267" s="271"/>
      <c r="I267" s="270"/>
      <c r="J267" s="270"/>
      <c r="K267" s="270"/>
      <c r="L267" s="270"/>
      <c r="M267" s="270"/>
      <c r="N267" s="270">
        <f t="shared" si="23"/>
        <v>521902.58679157821</v>
      </c>
      <c r="Q267" s="268"/>
    </row>
    <row r="268" spans="1:17" ht="13.2" x14ac:dyDescent="0.25">
      <c r="A268" s="257">
        <f t="shared" si="24"/>
        <v>2029</v>
      </c>
      <c r="B268" s="257">
        <f t="shared" si="25"/>
        <v>9</v>
      </c>
      <c r="C268" s="270">
        <v>99536.80419018009</v>
      </c>
      <c r="D268" s="270">
        <v>0</v>
      </c>
      <c r="E268" s="270">
        <v>452155.91741103976</v>
      </c>
      <c r="F268" s="270">
        <v>0</v>
      </c>
      <c r="G268" s="270">
        <v>0</v>
      </c>
      <c r="H268" s="271"/>
      <c r="I268" s="270"/>
      <c r="J268" s="270"/>
      <c r="K268" s="270"/>
      <c r="L268" s="270"/>
      <c r="M268" s="270"/>
      <c r="N268" s="270">
        <f t="shared" si="23"/>
        <v>551692.72160121985</v>
      </c>
      <c r="Q268" s="268"/>
    </row>
    <row r="269" spans="1:17" ht="13.2" x14ac:dyDescent="0.25">
      <c r="A269" s="257">
        <f t="shared" si="24"/>
        <v>2029</v>
      </c>
      <c r="B269" s="257">
        <f t="shared" si="25"/>
        <v>10</v>
      </c>
      <c r="C269" s="270">
        <v>84687.502723884449</v>
      </c>
      <c r="D269" s="270">
        <v>0</v>
      </c>
      <c r="E269" s="270">
        <v>446320.38246632204</v>
      </c>
      <c r="F269" s="270">
        <v>0</v>
      </c>
      <c r="G269" s="270">
        <v>0</v>
      </c>
      <c r="H269" s="271"/>
      <c r="I269" s="270"/>
      <c r="J269" s="270"/>
      <c r="K269" s="270"/>
      <c r="L269" s="270"/>
      <c r="M269" s="270"/>
      <c r="N269" s="270">
        <f t="shared" si="23"/>
        <v>531007.88519020646</v>
      </c>
      <c r="Q269" s="268"/>
    </row>
    <row r="270" spans="1:17" ht="13.2" x14ac:dyDescent="0.25">
      <c r="A270" s="257">
        <f t="shared" si="24"/>
        <v>2029</v>
      </c>
      <c r="B270" s="257">
        <f t="shared" si="25"/>
        <v>11</v>
      </c>
      <c r="C270" s="270">
        <v>78303.313146298198</v>
      </c>
      <c r="D270" s="270">
        <v>0</v>
      </c>
      <c r="E270" s="270">
        <v>408108.28673812858</v>
      </c>
      <c r="F270" s="270">
        <v>0</v>
      </c>
      <c r="G270" s="270">
        <v>0</v>
      </c>
      <c r="H270" s="271"/>
      <c r="I270" s="270"/>
      <c r="J270" s="270"/>
      <c r="K270" s="270"/>
      <c r="L270" s="270"/>
      <c r="M270" s="270"/>
      <c r="N270" s="270">
        <f t="shared" si="23"/>
        <v>486411.5998844268</v>
      </c>
      <c r="Q270" s="268"/>
    </row>
    <row r="271" spans="1:17" ht="13.2" x14ac:dyDescent="0.25">
      <c r="A271" s="257">
        <f t="shared" si="24"/>
        <v>2029</v>
      </c>
      <c r="B271" s="257">
        <f t="shared" si="25"/>
        <v>12</v>
      </c>
      <c r="C271" s="270">
        <v>64441.242478551314</v>
      </c>
      <c r="D271" s="270">
        <v>0</v>
      </c>
      <c r="E271" s="270">
        <v>371495.33048990322</v>
      </c>
      <c r="F271" s="270">
        <v>0</v>
      </c>
      <c r="G271" s="270">
        <v>0</v>
      </c>
      <c r="H271" s="271"/>
      <c r="I271" s="270"/>
      <c r="J271" s="270"/>
      <c r="K271" s="270"/>
      <c r="L271" s="270"/>
      <c r="M271" s="270"/>
      <c r="N271" s="270">
        <f t="shared" si="23"/>
        <v>435936.57296845457</v>
      </c>
      <c r="Q271" s="268"/>
    </row>
    <row r="272" spans="1:17" ht="13.2" x14ac:dyDescent="0.25">
      <c r="A272" s="257">
        <f t="shared" si="24"/>
        <v>2030</v>
      </c>
      <c r="B272" s="257">
        <f t="shared" si="25"/>
        <v>1</v>
      </c>
      <c r="C272" s="270">
        <v>66492.41659191261</v>
      </c>
      <c r="D272" s="270">
        <v>0</v>
      </c>
      <c r="E272" s="270">
        <v>347966.788737447</v>
      </c>
      <c r="F272" s="270">
        <v>0</v>
      </c>
      <c r="G272" s="270">
        <v>0</v>
      </c>
      <c r="H272" s="271"/>
      <c r="I272" s="270"/>
      <c r="J272" s="270"/>
      <c r="K272" s="270"/>
      <c r="L272" s="270"/>
      <c r="M272" s="270"/>
      <c r="N272" s="270">
        <f t="shared" si="23"/>
        <v>414459.20532935963</v>
      </c>
      <c r="Q272" s="268"/>
    </row>
    <row r="273" spans="1:17" ht="13.2" x14ac:dyDescent="0.25">
      <c r="A273" s="257">
        <f t="shared" si="24"/>
        <v>2030</v>
      </c>
      <c r="B273" s="257">
        <f t="shared" si="25"/>
        <v>2</v>
      </c>
      <c r="C273" s="270">
        <v>66694.709482567516</v>
      </c>
      <c r="D273" s="270">
        <v>0</v>
      </c>
      <c r="E273" s="270">
        <v>344620.54690828756</v>
      </c>
      <c r="F273" s="270">
        <v>0</v>
      </c>
      <c r="G273" s="270">
        <v>0</v>
      </c>
      <c r="H273" s="271"/>
      <c r="I273" s="270"/>
      <c r="J273" s="270"/>
      <c r="K273" s="270"/>
      <c r="L273" s="270"/>
      <c r="M273" s="270"/>
      <c r="N273" s="270">
        <f t="shared" si="23"/>
        <v>411315.25639085507</v>
      </c>
      <c r="Q273" s="268"/>
    </row>
    <row r="274" spans="1:17" ht="13.2" x14ac:dyDescent="0.25">
      <c r="A274" s="257">
        <f t="shared" si="24"/>
        <v>2030</v>
      </c>
      <c r="B274" s="257">
        <f t="shared" si="25"/>
        <v>3</v>
      </c>
      <c r="C274" s="270">
        <v>62888.993543590179</v>
      </c>
      <c r="D274" s="270">
        <v>0</v>
      </c>
      <c r="E274" s="270">
        <v>334654.58827876369</v>
      </c>
      <c r="F274" s="270">
        <v>0</v>
      </c>
      <c r="G274" s="270">
        <v>0</v>
      </c>
      <c r="H274" s="271"/>
      <c r="I274" s="270"/>
      <c r="J274" s="270"/>
      <c r="K274" s="270"/>
      <c r="L274" s="270"/>
      <c r="M274" s="270"/>
      <c r="N274" s="270">
        <f t="shared" si="23"/>
        <v>397543.58182235388</v>
      </c>
      <c r="Q274" s="268"/>
    </row>
    <row r="275" spans="1:17" ht="13.2" x14ac:dyDescent="0.25">
      <c r="A275" s="257">
        <f t="shared" si="24"/>
        <v>2030</v>
      </c>
      <c r="B275" s="257">
        <f t="shared" si="25"/>
        <v>4</v>
      </c>
      <c r="C275" s="270">
        <v>71865.844310994828</v>
      </c>
      <c r="D275" s="270">
        <v>0</v>
      </c>
      <c r="E275" s="270">
        <v>397155.91944067343</v>
      </c>
      <c r="F275" s="270">
        <v>0</v>
      </c>
      <c r="G275" s="270">
        <v>0</v>
      </c>
      <c r="H275" s="271"/>
      <c r="I275" s="270"/>
      <c r="J275" s="270"/>
      <c r="K275" s="270"/>
      <c r="L275" s="270"/>
      <c r="M275" s="270"/>
      <c r="N275" s="270">
        <f t="shared" si="23"/>
        <v>469021.76375166827</v>
      </c>
      <c r="Q275" s="268"/>
    </row>
    <row r="276" spans="1:17" ht="13.2" x14ac:dyDescent="0.25">
      <c r="A276" s="257">
        <f t="shared" si="24"/>
        <v>2030</v>
      </c>
      <c r="B276" s="257">
        <f t="shared" si="25"/>
        <v>5</v>
      </c>
      <c r="C276" s="270">
        <v>75455.352540836975</v>
      </c>
      <c r="D276" s="270">
        <v>0</v>
      </c>
      <c r="E276" s="270">
        <v>434371.58842499182</v>
      </c>
      <c r="F276" s="270">
        <v>0</v>
      </c>
      <c r="G276" s="270">
        <v>0</v>
      </c>
      <c r="H276" s="271"/>
      <c r="I276" s="270"/>
      <c r="J276" s="270"/>
      <c r="K276" s="270"/>
      <c r="L276" s="270"/>
      <c r="M276" s="270"/>
      <c r="N276" s="270">
        <f t="shared" si="23"/>
        <v>509826.94096582878</v>
      </c>
      <c r="Q276" s="268"/>
    </row>
    <row r="277" spans="1:17" ht="13.2" x14ac:dyDescent="0.25">
      <c r="A277" s="257">
        <f t="shared" si="24"/>
        <v>2030</v>
      </c>
      <c r="B277" s="257">
        <f t="shared" si="25"/>
        <v>6</v>
      </c>
      <c r="C277" s="270">
        <v>85395.071012344197</v>
      </c>
      <c r="D277" s="270">
        <v>0</v>
      </c>
      <c r="E277" s="270">
        <v>440255.89571547264</v>
      </c>
      <c r="F277" s="270">
        <v>0</v>
      </c>
      <c r="G277" s="270">
        <v>0</v>
      </c>
      <c r="H277" s="271"/>
      <c r="I277" s="270"/>
      <c r="J277" s="270"/>
      <c r="K277" s="270"/>
      <c r="L277" s="270"/>
      <c r="M277" s="270"/>
      <c r="N277" s="270">
        <f t="shared" si="23"/>
        <v>525650.96672781685</v>
      </c>
      <c r="Q277" s="268"/>
    </row>
    <row r="278" spans="1:17" ht="13.2" x14ac:dyDescent="0.25">
      <c r="A278" s="257">
        <f t="shared" si="24"/>
        <v>2030</v>
      </c>
      <c r="B278" s="257">
        <f t="shared" si="25"/>
        <v>7</v>
      </c>
      <c r="C278" s="270">
        <v>92936.392234109604</v>
      </c>
      <c r="D278" s="270">
        <v>0</v>
      </c>
      <c r="E278" s="270">
        <v>454685.48150516627</v>
      </c>
      <c r="F278" s="270">
        <v>0</v>
      </c>
      <c r="G278" s="270">
        <v>0</v>
      </c>
      <c r="H278" s="271"/>
      <c r="I278" s="270"/>
      <c r="J278" s="270"/>
      <c r="K278" s="270"/>
      <c r="L278" s="270"/>
      <c r="M278" s="270"/>
      <c r="N278" s="270">
        <f t="shared" si="23"/>
        <v>547621.87373927585</v>
      </c>
      <c r="Q278" s="268"/>
    </row>
    <row r="279" spans="1:17" ht="13.2" x14ac:dyDescent="0.25">
      <c r="A279" s="257">
        <f t="shared" si="24"/>
        <v>2030</v>
      </c>
      <c r="B279" s="257">
        <f t="shared" si="25"/>
        <v>8</v>
      </c>
      <c r="C279" s="270">
        <v>101629.39837716061</v>
      </c>
      <c r="D279" s="270">
        <v>0</v>
      </c>
      <c r="E279" s="270">
        <v>427830.10449630744</v>
      </c>
      <c r="F279" s="270">
        <v>0</v>
      </c>
      <c r="G279" s="270">
        <v>0</v>
      </c>
      <c r="H279" s="271"/>
      <c r="I279" s="270"/>
      <c r="J279" s="270"/>
      <c r="K279" s="270"/>
      <c r="L279" s="270"/>
      <c r="M279" s="270"/>
      <c r="N279" s="270">
        <f t="shared" si="23"/>
        <v>529459.5028734681</v>
      </c>
      <c r="Q279" s="268"/>
    </row>
    <row r="280" spans="1:17" ht="13.2" x14ac:dyDescent="0.25">
      <c r="A280" s="257">
        <f t="shared" si="24"/>
        <v>2030</v>
      </c>
      <c r="B280" s="257">
        <f t="shared" si="25"/>
        <v>9</v>
      </c>
      <c r="C280" s="270">
        <v>100760.55566652368</v>
      </c>
      <c r="D280" s="270">
        <v>0</v>
      </c>
      <c r="E280" s="270">
        <v>458938.25617638201</v>
      </c>
      <c r="F280" s="270">
        <v>0</v>
      </c>
      <c r="G280" s="270">
        <v>0</v>
      </c>
      <c r="H280" s="271"/>
      <c r="I280" s="270"/>
      <c r="J280" s="270"/>
      <c r="K280" s="270"/>
      <c r="L280" s="270"/>
      <c r="M280" s="270"/>
      <c r="N280" s="270">
        <f t="shared" si="23"/>
        <v>559698.81184290571</v>
      </c>
      <c r="Q280" s="268"/>
    </row>
    <row r="281" spans="1:17" ht="13.2" x14ac:dyDescent="0.25">
      <c r="A281" s="257">
        <f t="shared" si="24"/>
        <v>2030</v>
      </c>
      <c r="B281" s="257">
        <f t="shared" si="25"/>
        <v>10</v>
      </c>
      <c r="C281" s="270">
        <v>85728.690024696232</v>
      </c>
      <c r="D281" s="270">
        <v>0</v>
      </c>
      <c r="E281" s="270">
        <v>453015.18820743961</v>
      </c>
      <c r="F281" s="270">
        <v>0</v>
      </c>
      <c r="G281" s="270">
        <v>0</v>
      </c>
      <c r="H281" s="271"/>
      <c r="I281" s="270"/>
      <c r="J281" s="270"/>
      <c r="K281" s="270"/>
      <c r="L281" s="270"/>
      <c r="M281" s="270"/>
      <c r="N281" s="270">
        <f t="shared" si="23"/>
        <v>538743.8782321359</v>
      </c>
      <c r="Q281" s="268"/>
    </row>
    <row r="282" spans="1:17" ht="13.2" x14ac:dyDescent="0.25">
      <c r="A282" s="257">
        <f t="shared" si="24"/>
        <v>2030</v>
      </c>
      <c r="B282" s="257">
        <f t="shared" si="25"/>
        <v>11</v>
      </c>
      <c r="C282" s="270">
        <v>79266.010269688777</v>
      </c>
      <c r="D282" s="270">
        <v>0</v>
      </c>
      <c r="E282" s="270">
        <v>414229.91104297026</v>
      </c>
      <c r="F282" s="270">
        <v>0</v>
      </c>
      <c r="G282" s="270">
        <v>0</v>
      </c>
      <c r="H282" s="271"/>
      <c r="I282" s="270"/>
      <c r="J282" s="270"/>
      <c r="K282" s="270"/>
      <c r="L282" s="270"/>
      <c r="M282" s="270"/>
      <c r="N282" s="270">
        <f t="shared" si="23"/>
        <v>493495.92131265905</v>
      </c>
      <c r="Q282" s="268"/>
    </row>
    <row r="283" spans="1:17" ht="13.2" x14ac:dyDescent="0.25">
      <c r="A283" s="257">
        <f t="shared" si="24"/>
        <v>2030</v>
      </c>
      <c r="B283" s="257">
        <f t="shared" si="25"/>
        <v>12</v>
      </c>
      <c r="C283" s="270">
        <v>65233.512898142726</v>
      </c>
      <c r="D283" s="270">
        <v>0</v>
      </c>
      <c r="E283" s="270">
        <v>377067.76045068336</v>
      </c>
      <c r="F283" s="270">
        <v>0</v>
      </c>
      <c r="G283" s="270">
        <v>0</v>
      </c>
      <c r="H283" s="271"/>
      <c r="I283" s="270"/>
      <c r="J283" s="270"/>
      <c r="K283" s="270"/>
      <c r="L283" s="270"/>
      <c r="M283" s="270"/>
      <c r="N283" s="270">
        <f t="shared" si="23"/>
        <v>442301.2733488261</v>
      </c>
      <c r="Q283" s="268"/>
    </row>
    <row r="284" spans="1:17" ht="13.2" x14ac:dyDescent="0.25">
      <c r="A284" s="257">
        <f t="shared" si="24"/>
        <v>2031</v>
      </c>
      <c r="B284" s="257">
        <f t="shared" si="25"/>
        <v>1</v>
      </c>
      <c r="C284" s="270">
        <v>67309.905094100555</v>
      </c>
      <c r="D284" s="270">
        <v>0</v>
      </c>
      <c r="E284" s="270">
        <v>353186.29057172296</v>
      </c>
      <c r="F284" s="270">
        <v>0</v>
      </c>
      <c r="G284" s="270">
        <v>0</v>
      </c>
      <c r="H284" s="271"/>
      <c r="I284" s="270"/>
      <c r="J284" s="270"/>
      <c r="K284" s="270"/>
      <c r="L284" s="270"/>
      <c r="M284" s="270"/>
      <c r="N284" s="270">
        <f t="shared" si="23"/>
        <v>420496.19566582353</v>
      </c>
      <c r="Q284" s="268"/>
    </row>
    <row r="285" spans="1:17" ht="13.2" x14ac:dyDescent="0.25">
      <c r="A285" s="257">
        <f t="shared" si="24"/>
        <v>2031</v>
      </c>
      <c r="B285" s="257">
        <f t="shared" si="25"/>
        <v>2</v>
      </c>
      <c r="C285" s="270">
        <v>67514.6850670524</v>
      </c>
      <c r="D285" s="270">
        <v>0</v>
      </c>
      <c r="E285" s="270">
        <v>349789.85511509521</v>
      </c>
      <c r="F285" s="270">
        <v>0</v>
      </c>
      <c r="G285" s="270">
        <v>0</v>
      </c>
      <c r="H285" s="271"/>
      <c r="I285" s="270"/>
      <c r="J285" s="270"/>
      <c r="K285" s="270"/>
      <c r="L285" s="270"/>
      <c r="M285" s="270"/>
      <c r="N285" s="270">
        <f t="shared" si="23"/>
        <v>417304.54018214764</v>
      </c>
      <c r="Q285" s="268"/>
    </row>
    <row r="286" spans="1:17" ht="13.2" x14ac:dyDescent="0.25">
      <c r="A286" s="257">
        <f t="shared" si="24"/>
        <v>2031</v>
      </c>
      <c r="B286" s="257">
        <f t="shared" si="25"/>
        <v>3</v>
      </c>
      <c r="C286" s="270">
        <v>63662.179897330119</v>
      </c>
      <c r="D286" s="270">
        <v>0</v>
      </c>
      <c r="E286" s="270">
        <v>339674.40710603644</v>
      </c>
      <c r="F286" s="270">
        <v>0</v>
      </c>
      <c r="G286" s="270">
        <v>0</v>
      </c>
      <c r="H286" s="271"/>
      <c r="I286" s="270"/>
      <c r="J286" s="270"/>
      <c r="K286" s="270"/>
      <c r="L286" s="270"/>
      <c r="M286" s="270"/>
      <c r="N286" s="270">
        <f t="shared" si="23"/>
        <v>403336.58700336656</v>
      </c>
      <c r="Q286" s="268"/>
    </row>
    <row r="287" spans="1:17" ht="13.2" x14ac:dyDescent="0.25">
      <c r="A287" s="257">
        <f t="shared" si="24"/>
        <v>2031</v>
      </c>
      <c r="B287" s="257">
        <f t="shared" si="25"/>
        <v>4</v>
      </c>
      <c r="C287" s="270">
        <v>72749.396217144269</v>
      </c>
      <c r="D287" s="270">
        <v>0</v>
      </c>
      <c r="E287" s="270">
        <v>403113.25823595212</v>
      </c>
      <c r="F287" s="270">
        <v>0</v>
      </c>
      <c r="G287" s="270">
        <v>0</v>
      </c>
      <c r="H287" s="271"/>
      <c r="I287" s="270"/>
      <c r="J287" s="270"/>
      <c r="K287" s="270"/>
      <c r="L287" s="270"/>
      <c r="M287" s="270"/>
      <c r="N287" s="270">
        <f t="shared" si="23"/>
        <v>475862.65445309639</v>
      </c>
      <c r="Q287" s="268"/>
    </row>
    <row r="288" spans="1:17" ht="13.2" x14ac:dyDescent="0.25">
      <c r="A288" s="257">
        <f t="shared" si="24"/>
        <v>2031</v>
      </c>
      <c r="B288" s="257">
        <f t="shared" si="25"/>
        <v>5</v>
      </c>
      <c r="C288" s="270">
        <v>76383.035520224628</v>
      </c>
      <c r="D288" s="270">
        <v>0</v>
      </c>
      <c r="E288" s="270">
        <v>440887.16225537908</v>
      </c>
      <c r="F288" s="270">
        <v>0</v>
      </c>
      <c r="G288" s="270">
        <v>0</v>
      </c>
      <c r="H288" s="271"/>
      <c r="I288" s="270"/>
      <c r="J288" s="270"/>
      <c r="K288" s="270"/>
      <c r="L288" s="270"/>
      <c r="M288" s="270"/>
      <c r="N288" s="270">
        <f t="shared" si="23"/>
        <v>517270.19777560374</v>
      </c>
      <c r="Q288" s="268"/>
    </row>
    <row r="289" spans="1:17" ht="13.2" x14ac:dyDescent="0.25">
      <c r="A289" s="257">
        <f t="shared" si="24"/>
        <v>2031</v>
      </c>
      <c r="B289" s="257">
        <f t="shared" si="25"/>
        <v>6</v>
      </c>
      <c r="C289" s="270">
        <v>86444.957484730388</v>
      </c>
      <c r="D289" s="270">
        <v>0</v>
      </c>
      <c r="E289" s="270">
        <v>446859.73415527144</v>
      </c>
      <c r="F289" s="270">
        <v>0</v>
      </c>
      <c r="G289" s="270">
        <v>0</v>
      </c>
      <c r="H289" s="271"/>
      <c r="I289" s="270"/>
      <c r="J289" s="270"/>
      <c r="K289" s="270"/>
      <c r="L289" s="270"/>
      <c r="M289" s="270"/>
      <c r="N289" s="270">
        <f t="shared" si="23"/>
        <v>533304.69164000184</v>
      </c>
      <c r="Q289" s="268"/>
    </row>
    <row r="290" spans="1:17" ht="13.2" x14ac:dyDescent="0.25">
      <c r="A290" s="257">
        <f t="shared" si="24"/>
        <v>2031</v>
      </c>
      <c r="B290" s="257">
        <f t="shared" si="25"/>
        <v>7</v>
      </c>
      <c r="C290" s="270">
        <v>94078.995195173498</v>
      </c>
      <c r="D290" s="270">
        <v>0</v>
      </c>
      <c r="E290" s="270">
        <v>461505.76373194379</v>
      </c>
      <c r="F290" s="270">
        <v>0</v>
      </c>
      <c r="G290" s="270">
        <v>0</v>
      </c>
      <c r="H290" s="271"/>
      <c r="I290" s="270"/>
      <c r="J290" s="270"/>
      <c r="K290" s="270"/>
      <c r="L290" s="270"/>
      <c r="M290" s="270"/>
      <c r="N290" s="270">
        <f t="shared" si="23"/>
        <v>555584.75892711733</v>
      </c>
      <c r="Q290" s="268"/>
    </row>
    <row r="291" spans="1:17" ht="13.2" x14ac:dyDescent="0.25">
      <c r="A291" s="257">
        <f t="shared" si="24"/>
        <v>2031</v>
      </c>
      <c r="B291" s="257">
        <f t="shared" si="25"/>
        <v>8</v>
      </c>
      <c r="C291" s="270">
        <v>102878.87717363004</v>
      </c>
      <c r="D291" s="270">
        <v>0</v>
      </c>
      <c r="E291" s="270">
        <v>434247.55606770399</v>
      </c>
      <c r="F291" s="270">
        <v>0</v>
      </c>
      <c r="G291" s="270">
        <v>0</v>
      </c>
      <c r="H291" s="271"/>
      <c r="I291" s="270"/>
      <c r="J291" s="270"/>
      <c r="K291" s="270"/>
      <c r="L291" s="270"/>
      <c r="M291" s="270"/>
      <c r="N291" s="270">
        <f t="shared" si="23"/>
        <v>537126.43324133405</v>
      </c>
      <c r="Q291" s="268"/>
    </row>
    <row r="292" spans="1:17" ht="13.2" x14ac:dyDescent="0.25">
      <c r="A292" s="257">
        <f t="shared" si="24"/>
        <v>2031</v>
      </c>
      <c r="B292" s="257">
        <f t="shared" si="25"/>
        <v>9</v>
      </c>
      <c r="C292" s="270">
        <v>101999.35250913192</v>
      </c>
      <c r="D292" s="270">
        <v>0</v>
      </c>
      <c r="E292" s="270">
        <v>465822.33002326702</v>
      </c>
      <c r="F292" s="270">
        <v>0</v>
      </c>
      <c r="G292" s="270">
        <v>0</v>
      </c>
      <c r="H292" s="271"/>
      <c r="I292" s="270"/>
      <c r="J292" s="270"/>
      <c r="K292" s="270"/>
      <c r="L292" s="270"/>
      <c r="M292" s="270"/>
      <c r="N292" s="270">
        <f t="shared" si="23"/>
        <v>567821.68253239896</v>
      </c>
      <c r="Q292" s="268"/>
    </row>
    <row r="293" spans="1:17" ht="13.2" x14ac:dyDescent="0.25">
      <c r="A293" s="257">
        <f t="shared" si="24"/>
        <v>2031</v>
      </c>
      <c r="B293" s="257">
        <f t="shared" si="25"/>
        <v>10</v>
      </c>
      <c r="C293" s="270">
        <v>86782.678163418022</v>
      </c>
      <c r="D293" s="270">
        <v>0</v>
      </c>
      <c r="E293" s="270">
        <v>459810.4160347358</v>
      </c>
      <c r="F293" s="270">
        <v>0</v>
      </c>
      <c r="G293" s="270">
        <v>0</v>
      </c>
      <c r="H293" s="271"/>
      <c r="I293" s="270"/>
      <c r="J293" s="270"/>
      <c r="K293" s="270"/>
      <c r="L293" s="270"/>
      <c r="M293" s="270"/>
      <c r="N293" s="270">
        <f t="shared" si="23"/>
        <v>546593.09419815382</v>
      </c>
      <c r="Q293" s="268"/>
    </row>
    <row r="294" spans="1:17" ht="13.2" x14ac:dyDescent="0.25">
      <c r="A294" s="257">
        <f t="shared" si="24"/>
        <v>2031</v>
      </c>
      <c r="B294" s="257">
        <f t="shared" si="25"/>
        <v>11</v>
      </c>
      <c r="C294" s="270">
        <v>80240.543236470214</v>
      </c>
      <c r="D294" s="270">
        <v>0</v>
      </c>
      <c r="E294" s="270">
        <v>420443.3597124411</v>
      </c>
      <c r="F294" s="270">
        <v>0</v>
      </c>
      <c r="G294" s="270">
        <v>0</v>
      </c>
      <c r="H294" s="271"/>
      <c r="I294" s="270"/>
      <c r="J294" s="270"/>
      <c r="K294" s="270"/>
      <c r="L294" s="270"/>
      <c r="M294" s="270"/>
      <c r="N294" s="270">
        <f t="shared" si="23"/>
        <v>500683.9029489113</v>
      </c>
      <c r="Q294" s="268"/>
    </row>
    <row r="295" spans="1:17" ht="13.2" x14ac:dyDescent="0.25">
      <c r="A295" s="257">
        <f t="shared" si="24"/>
        <v>2031</v>
      </c>
      <c r="B295" s="257">
        <f t="shared" si="25"/>
        <v>12</v>
      </c>
      <c r="C295" s="270">
        <v>66035.523856457745</v>
      </c>
      <c r="D295" s="270">
        <v>0</v>
      </c>
      <c r="E295" s="270">
        <v>382723.77686092665</v>
      </c>
      <c r="F295" s="270">
        <v>0</v>
      </c>
      <c r="G295" s="270">
        <v>0</v>
      </c>
      <c r="H295" s="271"/>
      <c r="I295" s="270"/>
      <c r="J295" s="270"/>
      <c r="K295" s="270"/>
      <c r="L295" s="270"/>
      <c r="M295" s="270"/>
      <c r="N295" s="270">
        <f t="shared" si="23"/>
        <v>448759.30071738438</v>
      </c>
      <c r="Q295" s="268"/>
    </row>
    <row r="296" spans="1:17" ht="13.2" x14ac:dyDescent="0.25">
      <c r="A296" s="257">
        <f t="shared" si="24"/>
        <v>2032</v>
      </c>
      <c r="B296" s="257">
        <f t="shared" si="25"/>
        <v>1</v>
      </c>
      <c r="C296" s="270">
        <v>68137.44417777528</v>
      </c>
      <c r="D296" s="270">
        <v>0</v>
      </c>
      <c r="E296" s="270">
        <v>358484.08493356127</v>
      </c>
      <c r="F296" s="270">
        <v>0</v>
      </c>
      <c r="G296" s="270">
        <v>0</v>
      </c>
      <c r="H296" s="271"/>
      <c r="I296" s="270"/>
      <c r="J296" s="270"/>
      <c r="K296" s="270"/>
      <c r="L296" s="270"/>
      <c r="M296" s="270"/>
      <c r="N296" s="270">
        <f t="shared" si="23"/>
        <v>426621.52911133657</v>
      </c>
      <c r="Q296" s="268"/>
    </row>
    <row r="297" spans="1:17" ht="13.2" x14ac:dyDescent="0.25">
      <c r="A297" s="257">
        <f t="shared" si="24"/>
        <v>2032</v>
      </c>
      <c r="B297" s="257">
        <f t="shared" si="25"/>
        <v>2</v>
      </c>
      <c r="C297" s="270">
        <v>68344.741810363339</v>
      </c>
      <c r="D297" s="270">
        <v>0</v>
      </c>
      <c r="E297" s="270">
        <v>355036.7029450527</v>
      </c>
      <c r="F297" s="270">
        <v>0</v>
      </c>
      <c r="G297" s="270">
        <v>0</v>
      </c>
      <c r="H297" s="271"/>
      <c r="I297" s="270"/>
      <c r="J297" s="270"/>
      <c r="K297" s="270"/>
      <c r="L297" s="270"/>
      <c r="M297" s="270"/>
      <c r="N297" s="270">
        <f t="shared" si="23"/>
        <v>423381.44475541601</v>
      </c>
      <c r="Q297" s="268"/>
    </row>
    <row r="298" spans="1:17" ht="13.2" x14ac:dyDescent="0.25">
      <c r="A298" s="257">
        <f t="shared" si="24"/>
        <v>2032</v>
      </c>
      <c r="B298" s="257">
        <f t="shared" si="25"/>
        <v>3</v>
      </c>
      <c r="C298" s="270">
        <v>64444.872161467487</v>
      </c>
      <c r="D298" s="270">
        <v>0</v>
      </c>
      <c r="E298" s="270">
        <v>344769.52321576461</v>
      </c>
      <c r="F298" s="270">
        <v>0</v>
      </c>
      <c r="G298" s="270">
        <v>0</v>
      </c>
      <c r="H298" s="271"/>
      <c r="I298" s="270"/>
      <c r="J298" s="270"/>
      <c r="K298" s="270"/>
      <c r="L298" s="270"/>
      <c r="M298" s="270"/>
      <c r="N298" s="270">
        <f t="shared" si="23"/>
        <v>409214.39537723211</v>
      </c>
      <c r="Q298" s="268"/>
    </row>
    <row r="299" spans="1:17" ht="13.2" x14ac:dyDescent="0.25">
      <c r="A299" s="257">
        <f t="shared" si="24"/>
        <v>2032</v>
      </c>
      <c r="B299" s="257">
        <f t="shared" si="25"/>
        <v>4</v>
      </c>
      <c r="C299" s="270">
        <v>73643.810918803094</v>
      </c>
      <c r="D299" s="270">
        <v>0</v>
      </c>
      <c r="E299" s="270">
        <v>409159.957113215</v>
      </c>
      <c r="F299" s="270">
        <v>0</v>
      </c>
      <c r="G299" s="270">
        <v>0</v>
      </c>
      <c r="H299" s="271"/>
      <c r="I299" s="270"/>
      <c r="J299" s="270"/>
      <c r="K299" s="270"/>
      <c r="L299" s="270"/>
      <c r="M299" s="270"/>
      <c r="N299" s="270">
        <f t="shared" si="23"/>
        <v>482803.7680320181</v>
      </c>
      <c r="Q299" s="268"/>
    </row>
    <row r="300" spans="1:17" ht="13.2" x14ac:dyDescent="0.25">
      <c r="A300" s="257">
        <f t="shared" si="24"/>
        <v>2032</v>
      </c>
      <c r="B300" s="257">
        <f t="shared" si="25"/>
        <v>5</v>
      </c>
      <c r="C300" s="270">
        <v>77322.123862933324</v>
      </c>
      <c r="D300" s="270">
        <v>0</v>
      </c>
      <c r="E300" s="270">
        <v>447500.46969328233</v>
      </c>
      <c r="F300" s="270">
        <v>0</v>
      </c>
      <c r="G300" s="270">
        <v>0</v>
      </c>
      <c r="H300" s="271"/>
      <c r="I300" s="270"/>
      <c r="J300" s="270"/>
      <c r="K300" s="270"/>
      <c r="L300" s="270"/>
      <c r="M300" s="270"/>
      <c r="N300" s="270">
        <f t="shared" si="23"/>
        <v>524822.59355621564</v>
      </c>
      <c r="Q300" s="268"/>
    </row>
    <row r="301" spans="1:17" ht="13.2" x14ac:dyDescent="0.25">
      <c r="A301" s="257">
        <f t="shared" si="24"/>
        <v>2032</v>
      </c>
      <c r="B301" s="257">
        <f t="shared" si="25"/>
        <v>6</v>
      </c>
      <c r="C301" s="270">
        <v>87507.75174666266</v>
      </c>
      <c r="D301" s="270">
        <v>0</v>
      </c>
      <c r="E301" s="270">
        <v>453562.6301717282</v>
      </c>
      <c r="F301" s="270">
        <v>0</v>
      </c>
      <c r="G301" s="270">
        <v>0</v>
      </c>
      <c r="H301" s="271"/>
      <c r="I301" s="270"/>
      <c r="J301" s="270"/>
      <c r="K301" s="270"/>
      <c r="L301" s="270"/>
      <c r="M301" s="270"/>
      <c r="N301" s="270">
        <f t="shared" si="23"/>
        <v>541070.38191839086</v>
      </c>
      <c r="Q301" s="268"/>
    </row>
    <row r="302" spans="1:17" ht="13.2" x14ac:dyDescent="0.25">
      <c r="A302" s="257">
        <f t="shared" si="24"/>
        <v>2032</v>
      </c>
      <c r="B302" s="257">
        <f t="shared" si="25"/>
        <v>7</v>
      </c>
      <c r="C302" s="270">
        <v>95235.645845148567</v>
      </c>
      <c r="D302" s="270">
        <v>0</v>
      </c>
      <c r="E302" s="270">
        <v>468428.35019218596</v>
      </c>
      <c r="F302" s="270">
        <v>0</v>
      </c>
      <c r="G302" s="270">
        <v>0</v>
      </c>
      <c r="H302" s="271"/>
      <c r="I302" s="270"/>
      <c r="J302" s="270"/>
      <c r="K302" s="270"/>
      <c r="L302" s="270"/>
      <c r="M302" s="270"/>
      <c r="N302" s="270">
        <f t="shared" si="23"/>
        <v>563663.99603733455</v>
      </c>
      <c r="Q302" s="268"/>
    </row>
    <row r="303" spans="1:17" ht="13.2" x14ac:dyDescent="0.25">
      <c r="A303" s="257">
        <f t="shared" si="24"/>
        <v>2032</v>
      </c>
      <c r="B303" s="257">
        <f t="shared" si="25"/>
        <v>8</v>
      </c>
      <c r="C303" s="270">
        <v>104143.71763992883</v>
      </c>
      <c r="D303" s="270">
        <v>0</v>
      </c>
      <c r="E303" s="270">
        <v>440761.26941273076</v>
      </c>
      <c r="F303" s="270">
        <v>0</v>
      </c>
      <c r="G303" s="270">
        <v>0</v>
      </c>
      <c r="H303" s="271"/>
      <c r="I303" s="270"/>
      <c r="J303" s="270"/>
      <c r="K303" s="270"/>
      <c r="L303" s="270"/>
      <c r="M303" s="270"/>
      <c r="N303" s="270">
        <f t="shared" si="23"/>
        <v>544904.98705265962</v>
      </c>
      <c r="Q303" s="268"/>
    </row>
    <row r="304" spans="1:17" ht="13.2" x14ac:dyDescent="0.25">
      <c r="A304" s="257">
        <f t="shared" si="24"/>
        <v>2032</v>
      </c>
      <c r="B304" s="257">
        <f t="shared" si="25"/>
        <v>9</v>
      </c>
      <c r="C304" s="270">
        <v>103253.37969269158</v>
      </c>
      <c r="D304" s="270">
        <v>0</v>
      </c>
      <c r="E304" s="270">
        <v>472809.6649779189</v>
      </c>
      <c r="F304" s="270">
        <v>0</v>
      </c>
      <c r="G304" s="270">
        <v>0</v>
      </c>
      <c r="H304" s="271"/>
      <c r="I304" s="270"/>
      <c r="J304" s="270"/>
      <c r="K304" s="270"/>
      <c r="L304" s="270"/>
      <c r="M304" s="270"/>
      <c r="N304" s="270">
        <f t="shared" si="23"/>
        <v>576063.04467061046</v>
      </c>
      <c r="O304" s="272"/>
      <c r="Q304" s="268"/>
    </row>
    <row r="305" spans="1:17" ht="13.2" x14ac:dyDescent="0.25">
      <c r="A305" s="257">
        <f t="shared" si="24"/>
        <v>2032</v>
      </c>
      <c r="B305" s="257">
        <f t="shared" si="25"/>
        <v>10</v>
      </c>
      <c r="C305" s="270">
        <v>87849.624519467601</v>
      </c>
      <c r="D305" s="270">
        <v>0</v>
      </c>
      <c r="E305" s="270">
        <v>466707.57227950421</v>
      </c>
      <c r="F305" s="270">
        <v>0</v>
      </c>
      <c r="G305" s="270">
        <v>0</v>
      </c>
      <c r="H305" s="271"/>
      <c r="I305" s="270"/>
      <c r="J305" s="270"/>
      <c r="K305" s="270"/>
      <c r="L305" s="270"/>
      <c r="M305" s="270"/>
      <c r="N305" s="270">
        <f t="shared" si="23"/>
        <v>554557.19679897185</v>
      </c>
      <c r="O305" s="272"/>
      <c r="Q305" s="268"/>
    </row>
    <row r="306" spans="1:17" ht="13.2" x14ac:dyDescent="0.25">
      <c r="A306" s="257">
        <f t="shared" si="24"/>
        <v>2032</v>
      </c>
      <c r="B306" s="257">
        <f t="shared" si="25"/>
        <v>11</v>
      </c>
      <c r="C306" s="270">
        <v>81227.05756197164</v>
      </c>
      <c r="D306" s="270">
        <v>0</v>
      </c>
      <c r="E306" s="270">
        <v>426750.01011201146</v>
      </c>
      <c r="F306" s="270">
        <v>0</v>
      </c>
      <c r="G306" s="270">
        <v>0</v>
      </c>
      <c r="H306" s="271"/>
      <c r="I306" s="270"/>
      <c r="J306" s="270"/>
      <c r="K306" s="270"/>
      <c r="L306" s="270"/>
      <c r="M306" s="270"/>
      <c r="N306" s="270">
        <f t="shared" si="23"/>
        <v>507977.06767398311</v>
      </c>
      <c r="O306" s="272"/>
      <c r="Q306" s="268"/>
    </row>
    <row r="307" spans="1:17" ht="13.2" x14ac:dyDescent="0.25">
      <c r="A307" s="257">
        <f t="shared" si="24"/>
        <v>2032</v>
      </c>
      <c r="B307" s="257">
        <f t="shared" si="25"/>
        <v>12</v>
      </c>
      <c r="C307" s="270">
        <v>66847.395108181488</v>
      </c>
      <c r="D307" s="270">
        <v>0</v>
      </c>
      <c r="E307" s="270">
        <v>388464.63351737586</v>
      </c>
      <c r="F307" s="270">
        <v>0</v>
      </c>
      <c r="G307" s="270">
        <v>0</v>
      </c>
      <c r="H307" s="271"/>
      <c r="I307" s="270"/>
      <c r="J307" s="270"/>
      <c r="K307" s="270"/>
      <c r="L307" s="270"/>
      <c r="M307" s="270"/>
      <c r="N307" s="270">
        <f t="shared" si="23"/>
        <v>455312.02862555732</v>
      </c>
      <c r="O307" s="272"/>
      <c r="Q307" s="268"/>
    </row>
    <row r="308" spans="1:17" ht="13.2" x14ac:dyDescent="0.25">
      <c r="A308" s="257">
        <f t="shared" si="24"/>
        <v>2033</v>
      </c>
      <c r="B308" s="257">
        <f t="shared" si="25"/>
        <v>1</v>
      </c>
      <c r="C308" s="270">
        <v>68975.157409430918</v>
      </c>
      <c r="D308" s="270">
        <v>0</v>
      </c>
      <c r="E308" s="270">
        <v>363861.34621087607</v>
      </c>
      <c r="F308" s="270">
        <v>0</v>
      </c>
      <c r="G308" s="270">
        <v>0</v>
      </c>
      <c r="H308" s="271"/>
      <c r="I308" s="270"/>
      <c r="J308" s="270"/>
      <c r="K308" s="270"/>
      <c r="L308" s="270"/>
      <c r="M308" s="270"/>
      <c r="N308" s="270">
        <f t="shared" si="23"/>
        <v>432836.50362030696</v>
      </c>
      <c r="O308" s="272"/>
      <c r="Q308" s="268"/>
    </row>
    <row r="309" spans="1:17" ht="13.2" x14ac:dyDescent="0.25">
      <c r="A309" s="257">
        <f t="shared" si="24"/>
        <v>2033</v>
      </c>
      <c r="B309" s="257">
        <f t="shared" si="25"/>
        <v>2</v>
      </c>
      <c r="C309" s="270">
        <v>69185.003654926433</v>
      </c>
      <c r="D309" s="270">
        <v>0</v>
      </c>
      <c r="E309" s="270">
        <v>360362.25349250803</v>
      </c>
      <c r="F309" s="270">
        <v>0</v>
      </c>
      <c r="G309" s="270">
        <v>0</v>
      </c>
      <c r="H309" s="271"/>
      <c r="I309" s="270"/>
      <c r="J309" s="270"/>
      <c r="K309" s="270"/>
      <c r="L309" s="270"/>
      <c r="M309" s="270"/>
      <c r="N309" s="270">
        <f t="shared" si="23"/>
        <v>429547.25714743446</v>
      </c>
      <c r="O309" s="272"/>
      <c r="Q309" s="268"/>
    </row>
    <row r="310" spans="1:17" ht="13.2" x14ac:dyDescent="0.25">
      <c r="A310" s="257">
        <f t="shared" si="24"/>
        <v>2033</v>
      </c>
      <c r="B310" s="257">
        <f t="shared" si="25"/>
        <v>3</v>
      </c>
      <c r="C310" s="270">
        <v>65237.187206058312</v>
      </c>
      <c r="D310" s="270">
        <v>0</v>
      </c>
      <c r="E310" s="270">
        <v>349941.06606718578</v>
      </c>
      <c r="F310" s="270">
        <v>0</v>
      </c>
      <c r="G310" s="270">
        <v>0</v>
      </c>
      <c r="H310" s="271"/>
      <c r="I310" s="270"/>
      <c r="J310" s="270"/>
      <c r="K310" s="270"/>
      <c r="L310" s="270"/>
      <c r="M310" s="270"/>
      <c r="N310" s="270">
        <f t="shared" si="23"/>
        <v>415178.25327324407</v>
      </c>
      <c r="O310" s="272"/>
      <c r="Q310" s="268"/>
    </row>
    <row r="311" spans="1:17" ht="13.2" x14ac:dyDescent="0.25">
      <c r="A311" s="257">
        <f t="shared" si="24"/>
        <v>2033</v>
      </c>
      <c r="B311" s="257">
        <f t="shared" si="25"/>
        <v>4</v>
      </c>
      <c r="C311" s="270">
        <v>74549.221968200058</v>
      </c>
      <c r="D311" s="270">
        <v>0</v>
      </c>
      <c r="E311" s="270">
        <v>415297.35647369269</v>
      </c>
      <c r="F311" s="270">
        <v>0</v>
      </c>
      <c r="G311" s="270">
        <v>0</v>
      </c>
      <c r="H311" s="271"/>
      <c r="I311" s="270"/>
      <c r="J311" s="270"/>
      <c r="K311" s="270"/>
      <c r="L311" s="270"/>
      <c r="M311" s="270"/>
      <c r="N311" s="270">
        <f t="shared" si="23"/>
        <v>489846.57844189275</v>
      </c>
      <c r="O311" s="272"/>
      <c r="Q311" s="268"/>
    </row>
    <row r="312" spans="1:17" ht="13.2" x14ac:dyDescent="0.25">
      <c r="A312" s="257">
        <f t="shared" si="24"/>
        <v>2033</v>
      </c>
      <c r="B312" s="257">
        <f t="shared" si="25"/>
        <v>5</v>
      </c>
      <c r="C312" s="270">
        <v>78272.757791771248</v>
      </c>
      <c r="D312" s="270">
        <v>0</v>
      </c>
      <c r="E312" s="270">
        <v>454212.97674281523</v>
      </c>
      <c r="F312" s="270">
        <v>0</v>
      </c>
      <c r="G312" s="270">
        <v>0</v>
      </c>
      <c r="H312" s="271"/>
      <c r="I312" s="270"/>
      <c r="J312" s="270"/>
      <c r="K312" s="270"/>
      <c r="L312" s="270"/>
      <c r="M312" s="270"/>
      <c r="N312" s="270">
        <f t="shared" si="23"/>
        <v>532485.73453458643</v>
      </c>
      <c r="O312" s="272"/>
      <c r="Q312" s="268"/>
    </row>
    <row r="313" spans="1:17" ht="13.2" x14ac:dyDescent="0.25">
      <c r="A313" s="257">
        <f t="shared" si="24"/>
        <v>2033</v>
      </c>
      <c r="B313" s="257">
        <f t="shared" si="25"/>
        <v>6</v>
      </c>
      <c r="C313" s="270">
        <v>88583.612492471628</v>
      </c>
      <c r="D313" s="270">
        <v>0</v>
      </c>
      <c r="E313" s="270">
        <v>460366.06962849374</v>
      </c>
      <c r="F313" s="270">
        <v>0</v>
      </c>
      <c r="G313" s="270">
        <v>0</v>
      </c>
      <c r="H313" s="271"/>
      <c r="I313" s="270"/>
      <c r="J313" s="270"/>
      <c r="K313" s="270"/>
      <c r="L313" s="270"/>
      <c r="M313" s="270"/>
      <c r="N313" s="270">
        <f t="shared" si="23"/>
        <v>548949.68212096533</v>
      </c>
      <c r="O313" s="272"/>
      <c r="Q313" s="268"/>
    </row>
    <row r="314" spans="1:17" ht="13.2" x14ac:dyDescent="0.25">
      <c r="A314" s="257">
        <f t="shared" si="24"/>
        <v>2033</v>
      </c>
      <c r="B314" s="257">
        <f t="shared" si="25"/>
        <v>7</v>
      </c>
      <c r="C314" s="270">
        <v>96406.516892815096</v>
      </c>
      <c r="D314" s="270">
        <v>0</v>
      </c>
      <c r="E314" s="270">
        <v>475454.7754493957</v>
      </c>
      <c r="F314" s="270">
        <v>0</v>
      </c>
      <c r="G314" s="270">
        <v>0</v>
      </c>
      <c r="H314" s="271"/>
      <c r="I314" s="270"/>
      <c r="J314" s="270"/>
      <c r="K314" s="270"/>
      <c r="L314" s="270"/>
      <c r="M314" s="270"/>
      <c r="N314" s="270">
        <f t="shared" si="23"/>
        <v>571861.29234221077</v>
      </c>
      <c r="O314" s="272"/>
      <c r="Q314" s="268"/>
    </row>
    <row r="315" spans="1:17" ht="13.2" x14ac:dyDescent="0.25">
      <c r="A315" s="257">
        <f t="shared" si="24"/>
        <v>2033</v>
      </c>
      <c r="B315" s="257">
        <f t="shared" si="25"/>
        <v>8</v>
      </c>
      <c r="C315" s="270">
        <v>105424.10863952598</v>
      </c>
      <c r="D315" s="270">
        <v>0</v>
      </c>
      <c r="E315" s="270">
        <v>447372.68845799309</v>
      </c>
      <c r="F315" s="270">
        <v>0</v>
      </c>
      <c r="G315" s="270">
        <v>0</v>
      </c>
      <c r="H315" s="271"/>
      <c r="I315" s="270"/>
      <c r="J315" s="270"/>
      <c r="K315" s="270"/>
      <c r="L315" s="270"/>
      <c r="M315" s="270"/>
      <c r="N315" s="270">
        <f t="shared" si="23"/>
        <v>552796.79709751904</v>
      </c>
      <c r="O315" s="272"/>
      <c r="Q315" s="268"/>
    </row>
    <row r="316" spans="1:17" ht="13.2" x14ac:dyDescent="0.25">
      <c r="A316" s="257">
        <f t="shared" si="24"/>
        <v>2033</v>
      </c>
      <c r="B316" s="257">
        <f t="shared" si="25"/>
        <v>9</v>
      </c>
      <c r="C316" s="270">
        <v>104522.82446605375</v>
      </c>
      <c r="D316" s="270">
        <v>0</v>
      </c>
      <c r="E316" s="270">
        <v>479901.80995695514</v>
      </c>
      <c r="F316" s="270">
        <v>0</v>
      </c>
      <c r="G316" s="270">
        <v>0</v>
      </c>
      <c r="H316" s="271"/>
      <c r="I316" s="270"/>
      <c r="J316" s="270"/>
      <c r="K316" s="270"/>
      <c r="L316" s="270"/>
      <c r="M316" s="270"/>
      <c r="N316" s="270">
        <f t="shared" si="23"/>
        <v>584424.63442300889</v>
      </c>
      <c r="O316" s="272"/>
      <c r="Q316" s="268"/>
    </row>
    <row r="317" spans="1:17" ht="13.2" x14ac:dyDescent="0.25">
      <c r="A317" s="257">
        <f t="shared" si="24"/>
        <v>2033</v>
      </c>
      <c r="B317" s="257">
        <f t="shared" si="25"/>
        <v>10</v>
      </c>
      <c r="C317" s="270">
        <v>88929.688407158043</v>
      </c>
      <c r="D317" s="270">
        <v>0</v>
      </c>
      <c r="E317" s="270">
        <v>473708.18586800783</v>
      </c>
      <c r="F317" s="270">
        <v>0</v>
      </c>
      <c r="G317" s="270">
        <v>0</v>
      </c>
      <c r="H317" s="271"/>
      <c r="I317" s="270"/>
      <c r="J317" s="270"/>
      <c r="K317" s="270"/>
      <c r="L317" s="270"/>
      <c r="M317" s="270"/>
      <c r="N317" s="270">
        <f t="shared" si="23"/>
        <v>562637.87427516584</v>
      </c>
      <c r="O317" s="272"/>
      <c r="Q317" s="268"/>
    </row>
    <row r="318" spans="1:17" ht="13.2" x14ac:dyDescent="0.25">
      <c r="A318" s="257">
        <f t="shared" si="24"/>
        <v>2033</v>
      </c>
      <c r="B318" s="257">
        <f t="shared" si="25"/>
        <v>11</v>
      </c>
      <c r="C318" s="270">
        <v>82225.700550554902</v>
      </c>
      <c r="D318" s="270">
        <v>0</v>
      </c>
      <c r="E318" s="270">
        <v>433151.2602676336</v>
      </c>
      <c r="F318" s="270">
        <v>0</v>
      </c>
      <c r="G318" s="270">
        <v>0</v>
      </c>
      <c r="H318" s="271"/>
      <c r="I318" s="270"/>
      <c r="J318" s="270"/>
      <c r="K318" s="270"/>
      <c r="L318" s="270"/>
      <c r="M318" s="270"/>
      <c r="N318" s="270">
        <f t="shared" si="23"/>
        <v>515376.9608181885</v>
      </c>
      <c r="O318" s="272"/>
      <c r="Q318" s="268"/>
    </row>
    <row r="319" spans="1:17" ht="13.2" x14ac:dyDescent="0.25">
      <c r="A319" s="257">
        <f t="shared" si="24"/>
        <v>2033</v>
      </c>
      <c r="B319" s="257">
        <f t="shared" si="25"/>
        <v>12</v>
      </c>
      <c r="C319" s="270">
        <v>67669.247880318522</v>
      </c>
      <c r="D319" s="270">
        <v>0</v>
      </c>
      <c r="E319" s="270">
        <v>394291.60302372481</v>
      </c>
      <c r="F319" s="270">
        <v>0</v>
      </c>
      <c r="G319" s="270">
        <v>0</v>
      </c>
      <c r="H319" s="271"/>
      <c r="I319" s="270"/>
      <c r="J319" s="270"/>
      <c r="K319" s="270"/>
      <c r="L319" s="270"/>
      <c r="M319" s="270"/>
      <c r="N319" s="270">
        <f t="shared" si="23"/>
        <v>461960.8509040433</v>
      </c>
      <c r="O319" s="272"/>
      <c r="Q319" s="268"/>
    </row>
    <row r="320" spans="1:17" ht="13.2" x14ac:dyDescent="0.25">
      <c r="A320" s="257">
        <f>+A308+1</f>
        <v>2034</v>
      </c>
      <c r="B320" s="257">
        <f t="shared" si="25"/>
        <v>1</v>
      </c>
      <c r="C320" s="270">
        <v>69823.169874745217</v>
      </c>
      <c r="D320" s="270">
        <v>0</v>
      </c>
      <c r="E320" s="270">
        <v>369319.26640740025</v>
      </c>
      <c r="F320" s="270">
        <v>0</v>
      </c>
      <c r="G320" s="270">
        <v>0</v>
      </c>
      <c r="H320" s="271"/>
      <c r="I320" s="270"/>
      <c r="J320" s="270"/>
      <c r="K320" s="270"/>
      <c r="L320" s="270"/>
      <c r="M320" s="270"/>
      <c r="N320" s="270">
        <f t="shared" si="23"/>
        <v>439142.43628214544</v>
      </c>
      <c r="O320" s="272"/>
      <c r="Q320" s="268"/>
    </row>
    <row r="321" spans="1:17" ht="13.2" x14ac:dyDescent="0.25">
      <c r="A321" s="257">
        <f t="shared" ref="A321:A384" si="26">+A309+1</f>
        <v>2034</v>
      </c>
      <c r="B321" s="257">
        <f t="shared" si="25"/>
        <v>2</v>
      </c>
      <c r="C321" s="270">
        <v>70035.59606697323</v>
      </c>
      <c r="D321" s="270">
        <v>0</v>
      </c>
      <c r="E321" s="270">
        <v>365767.68729822437</v>
      </c>
      <c r="F321" s="270">
        <v>0</v>
      </c>
      <c r="G321" s="270">
        <v>0</v>
      </c>
      <c r="H321" s="271"/>
      <c r="I321" s="270"/>
      <c r="J321" s="270"/>
      <c r="K321" s="270"/>
      <c r="L321" s="270"/>
      <c r="M321" s="270"/>
      <c r="N321" s="270">
        <f t="shared" si="23"/>
        <v>435803.2833651976</v>
      </c>
      <c r="O321" s="272"/>
      <c r="Q321" s="268"/>
    </row>
    <row r="322" spans="1:17" ht="13.2" x14ac:dyDescent="0.25">
      <c r="A322" s="257">
        <f t="shared" si="26"/>
        <v>2034</v>
      </c>
      <c r="B322" s="257">
        <f t="shared" si="25"/>
        <v>3</v>
      </c>
      <c r="C322" s="270">
        <v>66039.243338013111</v>
      </c>
      <c r="D322" s="270">
        <v>0</v>
      </c>
      <c r="E322" s="270">
        <v>355190.18206142605</v>
      </c>
      <c r="F322" s="270">
        <v>0</v>
      </c>
      <c r="G322" s="270">
        <v>0</v>
      </c>
      <c r="H322" s="271"/>
      <c r="I322" s="270"/>
      <c r="J322" s="270"/>
      <c r="K322" s="270"/>
      <c r="L322" s="270"/>
      <c r="M322" s="270"/>
      <c r="N322" s="270">
        <f t="shared" si="23"/>
        <v>421229.42539943918</v>
      </c>
      <c r="O322" s="272"/>
      <c r="Q322" s="268"/>
    </row>
    <row r="323" spans="1:17" ht="13.2" x14ac:dyDescent="0.25">
      <c r="A323" s="257">
        <f t="shared" si="26"/>
        <v>2034</v>
      </c>
      <c r="B323" s="257">
        <f t="shared" si="25"/>
        <v>4</v>
      </c>
      <c r="C323" s="270">
        <v>75465.764559516727</v>
      </c>
      <c r="D323" s="270">
        <v>0</v>
      </c>
      <c r="E323" s="270">
        <v>421526.81682463427</v>
      </c>
      <c r="F323" s="270">
        <v>0</v>
      </c>
      <c r="G323" s="270">
        <v>0</v>
      </c>
      <c r="H323" s="271"/>
      <c r="I323" s="270"/>
      <c r="J323" s="270"/>
      <c r="K323" s="270"/>
      <c r="L323" s="270"/>
      <c r="M323" s="270"/>
      <c r="N323" s="270">
        <f t="shared" si="23"/>
        <v>496992.58138415101</v>
      </c>
      <c r="O323" s="272"/>
      <c r="Q323" s="268"/>
    </row>
    <row r="324" spans="1:17" ht="13.2" x14ac:dyDescent="0.25">
      <c r="A324" s="257">
        <f t="shared" si="26"/>
        <v>2034</v>
      </c>
      <c r="B324" s="257">
        <f t="shared" si="25"/>
        <v>5</v>
      </c>
      <c r="C324" s="270">
        <v>79235.079253510616</v>
      </c>
      <c r="D324" s="270">
        <v>0</v>
      </c>
      <c r="E324" s="270">
        <v>461026.17139815312</v>
      </c>
      <c r="F324" s="270">
        <v>0</v>
      </c>
      <c r="G324" s="270">
        <v>0</v>
      </c>
      <c r="H324" s="271"/>
      <c r="I324" s="270"/>
      <c r="J324" s="270"/>
      <c r="K324" s="270"/>
      <c r="L324" s="270"/>
      <c r="M324" s="270"/>
      <c r="N324" s="270">
        <f t="shared" si="23"/>
        <v>540261.25065166375</v>
      </c>
      <c r="O324" s="272"/>
      <c r="Q324" s="268"/>
    </row>
    <row r="325" spans="1:17" ht="13.2" x14ac:dyDescent="0.25">
      <c r="A325" s="257">
        <f t="shared" si="26"/>
        <v>2034</v>
      </c>
      <c r="B325" s="257">
        <f t="shared" si="25"/>
        <v>6</v>
      </c>
      <c r="C325" s="270">
        <v>89672.700367549362</v>
      </c>
      <c r="D325" s="270">
        <v>0</v>
      </c>
      <c r="E325" s="270">
        <v>467271.56067717361</v>
      </c>
      <c r="F325" s="270">
        <v>0</v>
      </c>
      <c r="G325" s="270">
        <v>0</v>
      </c>
      <c r="H325" s="271"/>
      <c r="I325" s="270"/>
      <c r="J325" s="270"/>
      <c r="K325" s="270"/>
      <c r="L325" s="270"/>
      <c r="M325" s="270"/>
      <c r="N325" s="270">
        <f t="shared" si="23"/>
        <v>556944.26104472298</v>
      </c>
      <c r="O325" s="272"/>
      <c r="Q325" s="268"/>
    </row>
    <row r="326" spans="1:17" ht="13.2" x14ac:dyDescent="0.25">
      <c r="A326" s="257">
        <f t="shared" si="26"/>
        <v>2034</v>
      </c>
      <c r="B326" s="257">
        <f t="shared" si="25"/>
        <v>7</v>
      </c>
      <c r="C326" s="270">
        <v>97591.783170314928</v>
      </c>
      <c r="D326" s="270">
        <v>0</v>
      </c>
      <c r="E326" s="270">
        <v>482586.59708552848</v>
      </c>
      <c r="F326" s="270">
        <v>0</v>
      </c>
      <c r="G326" s="270">
        <v>0</v>
      </c>
      <c r="H326" s="271"/>
      <c r="I326" s="270"/>
      <c r="J326" s="270"/>
      <c r="K326" s="270"/>
      <c r="L326" s="270"/>
      <c r="M326" s="270"/>
      <c r="N326" s="270">
        <f t="shared" si="23"/>
        <v>580178.3802558434</v>
      </c>
      <c r="Q326" s="268"/>
    </row>
    <row r="327" spans="1:17" ht="13.2" x14ac:dyDescent="0.25">
      <c r="A327" s="257">
        <f t="shared" si="26"/>
        <v>2034</v>
      </c>
      <c r="B327" s="257">
        <f t="shared" si="25"/>
        <v>8</v>
      </c>
      <c r="C327" s="270">
        <v>106720.24135786528</v>
      </c>
      <c r="D327" s="270">
        <v>0</v>
      </c>
      <c r="E327" s="270">
        <v>454083.27878899546</v>
      </c>
      <c r="F327" s="270">
        <v>0</v>
      </c>
      <c r="G327" s="270">
        <v>0</v>
      </c>
      <c r="H327" s="271"/>
      <c r="I327" s="270"/>
      <c r="J327" s="270"/>
      <c r="K327" s="270"/>
      <c r="L327" s="270"/>
      <c r="M327" s="270"/>
      <c r="N327" s="270">
        <f t="shared" si="23"/>
        <v>560803.52014686074</v>
      </c>
      <c r="Q327" s="268"/>
    </row>
    <row r="328" spans="1:17" ht="13.2" x14ac:dyDescent="0.25">
      <c r="A328" s="257">
        <f t="shared" si="26"/>
        <v>2034</v>
      </c>
      <c r="B328" s="257">
        <f t="shared" si="25"/>
        <v>9</v>
      </c>
      <c r="C328" s="270">
        <v>105807.8763801934</v>
      </c>
      <c r="D328" s="270">
        <v>0</v>
      </c>
      <c r="E328" s="270">
        <v>487100.3371107424</v>
      </c>
      <c r="F328" s="270">
        <v>0</v>
      </c>
      <c r="G328" s="270">
        <v>0</v>
      </c>
      <c r="H328" s="271"/>
      <c r="I328" s="270"/>
      <c r="J328" s="270"/>
      <c r="K328" s="270"/>
      <c r="L328" s="270"/>
      <c r="M328" s="270"/>
      <c r="N328" s="270">
        <f t="shared" si="23"/>
        <v>592908.21349093574</v>
      </c>
      <c r="Q328" s="268"/>
    </row>
    <row r="329" spans="1:17" ht="13.2" x14ac:dyDescent="0.25">
      <c r="A329" s="257">
        <f t="shared" si="26"/>
        <v>2034</v>
      </c>
      <c r="B329" s="257">
        <f t="shared" si="25"/>
        <v>10</v>
      </c>
      <c r="C329" s="270">
        <v>90023.031099486223</v>
      </c>
      <c r="D329" s="270">
        <v>0</v>
      </c>
      <c r="E329" s="270">
        <v>480813.80866040365</v>
      </c>
      <c r="F329" s="270">
        <v>0</v>
      </c>
      <c r="G329" s="270">
        <v>0</v>
      </c>
      <c r="H329" s="271"/>
      <c r="I329" s="270"/>
      <c r="J329" s="270"/>
      <c r="K329" s="270"/>
      <c r="L329" s="270"/>
      <c r="M329" s="270"/>
      <c r="N329" s="270">
        <f t="shared" ref="N329:N392" si="27">SUM(C329:M329)</f>
        <v>570836.83975988987</v>
      </c>
      <c r="Q329" s="268"/>
    </row>
    <row r="330" spans="1:17" ht="13.2" x14ac:dyDescent="0.25">
      <c r="A330" s="257">
        <f t="shared" si="26"/>
        <v>2034</v>
      </c>
      <c r="B330" s="257">
        <f t="shared" ref="B330:B348" si="28">+B318</f>
        <v>11</v>
      </c>
      <c r="C330" s="270">
        <v>83236.621317609781</v>
      </c>
      <c r="D330" s="270">
        <v>0</v>
      </c>
      <c r="E330" s="270">
        <v>439648.52917564922</v>
      </c>
      <c r="F330" s="270">
        <v>0</v>
      </c>
      <c r="G330" s="270">
        <v>0</v>
      </c>
      <c r="H330" s="271"/>
      <c r="I330" s="270"/>
      <c r="J330" s="270"/>
      <c r="K330" s="270"/>
      <c r="L330" s="270"/>
      <c r="M330" s="270"/>
      <c r="N330" s="270">
        <f t="shared" si="27"/>
        <v>522885.15049325902</v>
      </c>
      <c r="Q330" s="268"/>
    </row>
    <row r="331" spans="1:17" ht="13.2" x14ac:dyDescent="0.25">
      <c r="A331" s="257">
        <f t="shared" si="26"/>
        <v>2034</v>
      </c>
      <c r="B331" s="257">
        <f t="shared" si="28"/>
        <v>12</v>
      </c>
      <c r="C331" s="270">
        <v>68501.204890294233</v>
      </c>
      <c r="D331" s="270">
        <v>0</v>
      </c>
      <c r="E331" s="270">
        <v>400205.9770727228</v>
      </c>
      <c r="F331" s="270">
        <v>0</v>
      </c>
      <c r="G331" s="270">
        <v>0</v>
      </c>
      <c r="H331" s="271"/>
      <c r="I331" s="270"/>
      <c r="J331" s="270"/>
      <c r="K331" s="270"/>
      <c r="L331" s="270"/>
      <c r="M331" s="270"/>
      <c r="N331" s="270">
        <f t="shared" si="27"/>
        <v>468707.18196301704</v>
      </c>
      <c r="Q331" s="268"/>
    </row>
    <row r="332" spans="1:17" ht="13.2" x14ac:dyDescent="0.25">
      <c r="A332" s="257">
        <f t="shared" si="26"/>
        <v>2035</v>
      </c>
      <c r="B332" s="257">
        <f t="shared" si="28"/>
        <v>1</v>
      </c>
      <c r="C332" s="270">
        <v>70681.608197257054</v>
      </c>
      <c r="D332" s="270">
        <v>0</v>
      </c>
      <c r="E332" s="270">
        <v>374859.05540692271</v>
      </c>
      <c r="F332" s="270">
        <v>0</v>
      </c>
      <c r="G332" s="270">
        <v>0</v>
      </c>
      <c r="H332" s="271"/>
      <c r="I332" s="270"/>
      <c r="J332" s="270"/>
      <c r="K332" s="270"/>
      <c r="L332" s="270"/>
      <c r="M332" s="270"/>
      <c r="N332" s="270">
        <f t="shared" si="27"/>
        <v>445540.66360417975</v>
      </c>
      <c r="Q332" s="268"/>
    </row>
    <row r="333" spans="1:17" ht="13.2" x14ac:dyDescent="0.25">
      <c r="A333" s="257">
        <f t="shared" si="26"/>
        <v>2035</v>
      </c>
      <c r="B333" s="257">
        <f t="shared" si="28"/>
        <v>2</v>
      </c>
      <c r="C333" s="270">
        <v>70896.646055275138</v>
      </c>
      <c r="D333" s="270">
        <v>0</v>
      </c>
      <c r="E333" s="270">
        <v>371254.20261107641</v>
      </c>
      <c r="F333" s="270">
        <v>0</v>
      </c>
      <c r="G333" s="270">
        <v>0</v>
      </c>
      <c r="H333" s="271"/>
      <c r="I333" s="270"/>
      <c r="J333" s="270"/>
      <c r="K333" s="270"/>
      <c r="L333" s="270"/>
      <c r="M333" s="270"/>
      <c r="N333" s="270">
        <f t="shared" si="27"/>
        <v>442150.84866635152</v>
      </c>
      <c r="Q333" s="268"/>
    </row>
    <row r="334" spans="1:17" ht="13.2" x14ac:dyDescent="0.25">
      <c r="A334" s="257">
        <f t="shared" si="26"/>
        <v>2035</v>
      </c>
      <c r="B334" s="257">
        <f t="shared" si="28"/>
        <v>3</v>
      </c>
      <c r="C334" s="270">
        <v>66851.160318762253</v>
      </c>
      <c r="D334" s="270">
        <v>0</v>
      </c>
      <c r="E334" s="270">
        <v>360518.03479562839</v>
      </c>
      <c r="F334" s="270">
        <v>0</v>
      </c>
      <c r="G334" s="270">
        <v>0</v>
      </c>
      <c r="H334" s="271"/>
      <c r="I334" s="270"/>
      <c r="J334" s="270"/>
      <c r="K334" s="270"/>
      <c r="L334" s="270"/>
      <c r="M334" s="270"/>
      <c r="N334" s="270">
        <f t="shared" si="27"/>
        <v>427369.19511439063</v>
      </c>
      <c r="Q334" s="268"/>
    </row>
    <row r="335" spans="1:17" ht="13.2" x14ac:dyDescent="0.25">
      <c r="A335" s="257">
        <f t="shared" si="26"/>
        <v>2035</v>
      </c>
      <c r="B335" s="257">
        <f t="shared" si="28"/>
        <v>4</v>
      </c>
      <c r="C335" s="270">
        <v>76393.575549074434</v>
      </c>
      <c r="D335" s="270">
        <v>0</v>
      </c>
      <c r="E335" s="270">
        <v>427849.71908089751</v>
      </c>
      <c r="F335" s="270">
        <v>0</v>
      </c>
      <c r="G335" s="270">
        <v>0</v>
      </c>
      <c r="H335" s="271"/>
      <c r="I335" s="270"/>
      <c r="J335" s="270"/>
      <c r="K335" s="270"/>
      <c r="L335" s="270"/>
      <c r="M335" s="270"/>
      <c r="N335" s="270">
        <f t="shared" si="27"/>
        <v>504243.29462997196</v>
      </c>
      <c r="Q335" s="268"/>
    </row>
    <row r="336" spans="1:17" ht="13.2" x14ac:dyDescent="0.25">
      <c r="A336" s="257">
        <f t="shared" si="26"/>
        <v>2035</v>
      </c>
      <c r="B336" s="257">
        <f t="shared" si="28"/>
        <v>5</v>
      </c>
      <c r="C336" s="270">
        <v>80209.231940082856</v>
      </c>
      <c r="D336" s="270">
        <v>0</v>
      </c>
      <c r="E336" s="270">
        <v>467941.56397338398</v>
      </c>
      <c r="F336" s="270">
        <v>0</v>
      </c>
      <c r="G336" s="270">
        <v>0</v>
      </c>
      <c r="H336" s="271"/>
      <c r="I336" s="270"/>
      <c r="J336" s="270"/>
      <c r="K336" s="270"/>
      <c r="L336" s="270"/>
      <c r="M336" s="270"/>
      <c r="N336" s="270">
        <f t="shared" si="27"/>
        <v>548150.79591346683</v>
      </c>
      <c r="Q336" s="268"/>
    </row>
    <row r="337" spans="1:17" ht="13.2" x14ac:dyDescent="0.25">
      <c r="A337" s="257">
        <f t="shared" si="26"/>
        <v>2035</v>
      </c>
      <c r="B337" s="257">
        <f t="shared" si="28"/>
        <v>6</v>
      </c>
      <c r="C337" s="270">
        <v>90775.177992336641</v>
      </c>
      <c r="D337" s="270">
        <v>0</v>
      </c>
      <c r="E337" s="270">
        <v>474280.63409164746</v>
      </c>
      <c r="F337" s="270">
        <v>0</v>
      </c>
      <c r="G337" s="270">
        <v>0</v>
      </c>
      <c r="H337" s="271"/>
      <c r="I337" s="270"/>
      <c r="J337" s="270"/>
      <c r="K337" s="270"/>
      <c r="L337" s="270"/>
      <c r="M337" s="270"/>
      <c r="N337" s="270">
        <f t="shared" si="27"/>
        <v>565055.81208398414</v>
      </c>
      <c r="Q337" s="268"/>
    </row>
    <row r="338" spans="1:17" ht="13.2" x14ac:dyDescent="0.25">
      <c r="A338" s="257">
        <f t="shared" si="26"/>
        <v>2035</v>
      </c>
      <c r="B338" s="257">
        <f t="shared" si="28"/>
        <v>7</v>
      </c>
      <c r="C338" s="270">
        <v>98791.621659257071</v>
      </c>
      <c r="D338" s="270">
        <v>0</v>
      </c>
      <c r="E338" s="270">
        <v>489825.39604626916</v>
      </c>
      <c r="F338" s="270">
        <v>0</v>
      </c>
      <c r="G338" s="270">
        <v>0</v>
      </c>
      <c r="H338" s="271"/>
      <c r="I338" s="270"/>
      <c r="J338" s="270"/>
      <c r="K338" s="270"/>
      <c r="L338" s="270"/>
      <c r="M338" s="270"/>
      <c r="N338" s="270">
        <f t="shared" si="27"/>
        <v>588617.0177055262</v>
      </c>
      <c r="Q338" s="268"/>
    </row>
    <row r="339" spans="1:17" ht="13.2" x14ac:dyDescent="0.25">
      <c r="A339" s="257">
        <f t="shared" si="26"/>
        <v>2035</v>
      </c>
      <c r="B339" s="257">
        <f t="shared" si="28"/>
        <v>8</v>
      </c>
      <c r="C339" s="270">
        <v>108032.30933091271</v>
      </c>
      <c r="D339" s="270">
        <v>0</v>
      </c>
      <c r="E339" s="270">
        <v>460894.52797502483</v>
      </c>
      <c r="F339" s="270">
        <v>0</v>
      </c>
      <c r="G339" s="270">
        <v>0</v>
      </c>
      <c r="H339" s="271"/>
      <c r="I339" s="270"/>
      <c r="J339" s="270"/>
      <c r="K339" s="270"/>
      <c r="L339" s="270"/>
      <c r="M339" s="270"/>
      <c r="N339" s="270">
        <f t="shared" si="27"/>
        <v>568926.83730593754</v>
      </c>
      <c r="Q339" s="268"/>
    </row>
    <row r="340" spans="1:17" ht="13.2" x14ac:dyDescent="0.25">
      <c r="A340" s="257">
        <f t="shared" si="26"/>
        <v>2035</v>
      </c>
      <c r="B340" s="257">
        <f t="shared" si="28"/>
        <v>9</v>
      </c>
      <c r="C340" s="270">
        <v>107108.72731651284</v>
      </c>
      <c r="D340" s="270">
        <v>0</v>
      </c>
      <c r="E340" s="270">
        <v>494406.842171903</v>
      </c>
      <c r="F340" s="270">
        <v>0</v>
      </c>
      <c r="G340" s="270">
        <v>0</v>
      </c>
      <c r="H340" s="271"/>
      <c r="I340" s="270"/>
      <c r="J340" s="270"/>
      <c r="K340" s="270"/>
      <c r="L340" s="270"/>
      <c r="M340" s="270"/>
      <c r="N340" s="270">
        <f t="shared" si="27"/>
        <v>601515.56948841584</v>
      </c>
    </row>
    <row r="341" spans="1:17" ht="13.2" x14ac:dyDescent="0.25">
      <c r="A341" s="257">
        <f t="shared" si="26"/>
        <v>2035</v>
      </c>
      <c r="B341" s="257">
        <f t="shared" si="28"/>
        <v>10</v>
      </c>
      <c r="C341" s="270">
        <v>91129.815852213782</v>
      </c>
      <c r="D341" s="270">
        <v>0</v>
      </c>
      <c r="E341" s="270">
        <v>488026.01579475106</v>
      </c>
      <c r="F341" s="270">
        <v>0</v>
      </c>
      <c r="G341" s="270">
        <v>0</v>
      </c>
      <c r="H341" s="271"/>
      <c r="I341" s="270"/>
      <c r="J341" s="270"/>
      <c r="K341" s="270"/>
      <c r="L341" s="270"/>
      <c r="M341" s="270"/>
      <c r="N341" s="270">
        <f t="shared" si="27"/>
        <v>579155.83164696489</v>
      </c>
    </row>
    <row r="342" spans="1:17" ht="13.2" x14ac:dyDescent="0.25">
      <c r="A342" s="257">
        <f t="shared" si="26"/>
        <v>2035</v>
      </c>
      <c r="B342" s="257">
        <f t="shared" si="28"/>
        <v>11</v>
      </c>
      <c r="C342" s="270">
        <v>84259.970811819556</v>
      </c>
      <c r="D342" s="270">
        <v>0</v>
      </c>
      <c r="E342" s="270">
        <v>446243.25711734506</v>
      </c>
      <c r="F342" s="270">
        <v>0</v>
      </c>
      <c r="G342" s="270">
        <v>0</v>
      </c>
      <c r="H342" s="271"/>
      <c r="I342" s="270"/>
      <c r="J342" s="270"/>
      <c r="K342" s="270"/>
      <c r="L342" s="270"/>
      <c r="M342" s="270"/>
      <c r="N342" s="270">
        <f t="shared" si="27"/>
        <v>530503.22792916466</v>
      </c>
    </row>
    <row r="343" spans="1:17" ht="13.2" x14ac:dyDescent="0.25">
      <c r="A343" s="257">
        <f t="shared" si="26"/>
        <v>2035</v>
      </c>
      <c r="B343" s="257">
        <f t="shared" si="28"/>
        <v>12</v>
      </c>
      <c r="C343" s="270">
        <v>69343.390364278763</v>
      </c>
      <c r="D343" s="270">
        <v>0</v>
      </c>
      <c r="E343" s="270">
        <v>406209.0667325104</v>
      </c>
      <c r="F343" s="270">
        <v>0</v>
      </c>
      <c r="G343" s="270">
        <v>0</v>
      </c>
      <c r="H343" s="271"/>
      <c r="I343" s="270"/>
      <c r="J343" s="270"/>
      <c r="K343" s="270"/>
      <c r="L343" s="270"/>
      <c r="M343" s="270"/>
      <c r="N343" s="270">
        <f t="shared" si="27"/>
        <v>475552.45709678915</v>
      </c>
    </row>
    <row r="344" spans="1:17" ht="13.2" x14ac:dyDescent="0.25">
      <c r="A344" s="257">
        <f t="shared" si="26"/>
        <v>2036</v>
      </c>
      <c r="B344" s="257">
        <f t="shared" si="28"/>
        <v>1</v>
      </c>
      <c r="C344" s="270">
        <v>71550.600557273618</v>
      </c>
      <c r="D344" s="270">
        <v>0</v>
      </c>
      <c r="E344" s="270">
        <v>380481.9412414892</v>
      </c>
      <c r="F344" s="270">
        <v>0</v>
      </c>
      <c r="G344" s="270">
        <v>0</v>
      </c>
      <c r="H344" s="271"/>
      <c r="I344" s="270"/>
      <c r="J344" s="270"/>
      <c r="K344" s="270"/>
      <c r="L344" s="270"/>
      <c r="M344" s="270"/>
      <c r="N344" s="270">
        <f t="shared" si="27"/>
        <v>452032.5417987628</v>
      </c>
    </row>
    <row r="345" spans="1:17" ht="13.2" x14ac:dyDescent="0.25">
      <c r="A345" s="257">
        <f t="shared" si="26"/>
        <v>2036</v>
      </c>
      <c r="B345" s="257">
        <f t="shared" si="28"/>
        <v>2</v>
      </c>
      <c r="C345" s="270">
        <v>71768.282190108104</v>
      </c>
      <c r="D345" s="270">
        <v>0</v>
      </c>
      <c r="E345" s="270">
        <v>376823.01565367193</v>
      </c>
      <c r="F345" s="270">
        <v>0</v>
      </c>
      <c r="G345" s="270">
        <v>0</v>
      </c>
      <c r="H345" s="271"/>
      <c r="I345" s="270"/>
      <c r="J345" s="270"/>
      <c r="K345" s="270"/>
      <c r="L345" s="270"/>
      <c r="M345" s="270"/>
      <c r="N345" s="270">
        <f t="shared" si="27"/>
        <v>448591.29784378002</v>
      </c>
    </row>
    <row r="346" spans="1:17" ht="13.2" x14ac:dyDescent="0.25">
      <c r="A346" s="257">
        <f t="shared" si="26"/>
        <v>2036</v>
      </c>
      <c r="B346" s="257">
        <f t="shared" si="28"/>
        <v>3</v>
      </c>
      <c r="C346" s="270">
        <v>67673.059382138468</v>
      </c>
      <c r="D346" s="270">
        <v>0</v>
      </c>
      <c r="E346" s="270">
        <v>365925.80532089301</v>
      </c>
      <c r="F346" s="270">
        <v>0</v>
      </c>
      <c r="G346" s="270">
        <v>0</v>
      </c>
      <c r="H346" s="271"/>
      <c r="I346" s="270"/>
      <c r="J346" s="270"/>
      <c r="K346" s="270"/>
      <c r="L346" s="270"/>
      <c r="M346" s="270"/>
      <c r="N346" s="270">
        <f t="shared" si="27"/>
        <v>433598.86470303149</v>
      </c>
    </row>
    <row r="347" spans="1:17" ht="13.2" x14ac:dyDescent="0.25">
      <c r="A347" s="257">
        <f t="shared" si="26"/>
        <v>2036</v>
      </c>
      <c r="B347" s="257">
        <f t="shared" si="28"/>
        <v>4</v>
      </c>
      <c r="C347" s="270">
        <v>77332.793475769373</v>
      </c>
      <c r="D347" s="270">
        <v>0</v>
      </c>
      <c r="E347" s="270">
        <v>434267.46487106313</v>
      </c>
      <c r="F347" s="270">
        <v>0</v>
      </c>
      <c r="G347" s="270">
        <v>0</v>
      </c>
      <c r="H347" s="271"/>
      <c r="I347" s="270"/>
      <c r="J347" s="270"/>
      <c r="K347" s="270"/>
      <c r="L347" s="270"/>
      <c r="M347" s="270"/>
      <c r="N347" s="270">
        <f t="shared" si="27"/>
        <v>511600.25834683247</v>
      </c>
    </row>
    <row r="348" spans="1:17" ht="13.2" x14ac:dyDescent="0.25">
      <c r="A348" s="257">
        <f t="shared" si="26"/>
        <v>2036</v>
      </c>
      <c r="B348" s="257">
        <f t="shared" si="28"/>
        <v>5</v>
      </c>
      <c r="C348" s="270">
        <v>81195.361310034437</v>
      </c>
      <c r="D348" s="270">
        <v>0</v>
      </c>
      <c r="E348" s="270">
        <v>474960.68743730721</v>
      </c>
      <c r="F348" s="270">
        <v>0</v>
      </c>
      <c r="G348" s="270">
        <v>0</v>
      </c>
      <c r="H348" s="271"/>
      <c r="I348" s="270"/>
      <c r="J348" s="270"/>
      <c r="K348" s="270"/>
      <c r="L348" s="270"/>
      <c r="M348" s="270"/>
      <c r="N348" s="270">
        <f t="shared" si="27"/>
        <v>556156.04874734161</v>
      </c>
    </row>
    <row r="349" spans="1:17" ht="13.2" x14ac:dyDescent="0.25">
      <c r="A349" s="257">
        <f t="shared" si="26"/>
        <v>2036</v>
      </c>
      <c r="B349" s="257">
        <f>+B337</f>
        <v>6</v>
      </c>
      <c r="C349" s="270">
        <v>91891.209986605099</v>
      </c>
      <c r="D349" s="270">
        <v>0</v>
      </c>
      <c r="E349" s="270">
        <v>481394.84360740316</v>
      </c>
      <c r="F349" s="270">
        <v>0</v>
      </c>
      <c r="G349" s="270">
        <v>0</v>
      </c>
      <c r="H349" s="271"/>
      <c r="I349" s="270"/>
      <c r="J349" s="270"/>
      <c r="K349" s="270"/>
      <c r="L349" s="270"/>
      <c r="M349" s="270"/>
      <c r="N349" s="270">
        <f t="shared" si="27"/>
        <v>573286.05359400832</v>
      </c>
    </row>
    <row r="350" spans="1:17" ht="13.2" x14ac:dyDescent="0.25">
      <c r="A350" s="257">
        <f t="shared" si="26"/>
        <v>2036</v>
      </c>
      <c r="B350" s="257">
        <f t="shared" ref="B350:B413" si="29">+B338</f>
        <v>7</v>
      </c>
      <c r="C350" s="270">
        <v>100006.21151714421</v>
      </c>
      <c r="D350" s="270">
        <v>0</v>
      </c>
      <c r="E350" s="270">
        <v>497172.77699148783</v>
      </c>
      <c r="F350" s="270">
        <v>0</v>
      </c>
      <c r="G350" s="270">
        <v>0</v>
      </c>
      <c r="H350" s="271"/>
      <c r="I350" s="270"/>
      <c r="J350" s="270"/>
      <c r="K350" s="270"/>
      <c r="L350" s="270"/>
      <c r="M350" s="270"/>
      <c r="N350" s="270">
        <f t="shared" si="27"/>
        <v>597178.98850863206</v>
      </c>
    </row>
    <row r="351" spans="1:17" ht="13.2" x14ac:dyDescent="0.25">
      <c r="A351" s="257">
        <f t="shared" si="26"/>
        <v>2036</v>
      </c>
      <c r="B351" s="257">
        <f t="shared" si="29"/>
        <v>8</v>
      </c>
      <c r="C351" s="270">
        <v>109360.50847405491</v>
      </c>
      <c r="D351" s="270">
        <v>0</v>
      </c>
      <c r="E351" s="270">
        <v>467807.94589890755</v>
      </c>
      <c r="F351" s="270">
        <v>0</v>
      </c>
      <c r="G351" s="270">
        <v>0</v>
      </c>
      <c r="H351" s="271"/>
      <c r="I351" s="270"/>
      <c r="J351" s="270"/>
      <c r="K351" s="270"/>
      <c r="L351" s="270"/>
      <c r="M351" s="270"/>
      <c r="N351" s="270">
        <f t="shared" si="27"/>
        <v>577168.45437296247</v>
      </c>
    </row>
    <row r="352" spans="1:17" ht="13.2" x14ac:dyDescent="0.25">
      <c r="A352" s="257">
        <f t="shared" si="26"/>
        <v>2036</v>
      </c>
      <c r="B352" s="257">
        <f t="shared" si="29"/>
        <v>9</v>
      </c>
      <c r="C352" s="270">
        <v>108425.57151549302</v>
      </c>
      <c r="D352" s="270">
        <v>0</v>
      </c>
      <c r="E352" s="270">
        <v>501822.94480904849</v>
      </c>
      <c r="F352" s="270">
        <v>0</v>
      </c>
      <c r="G352" s="270">
        <v>0</v>
      </c>
      <c r="H352" s="271"/>
      <c r="I352" s="270"/>
      <c r="J352" s="270"/>
      <c r="K352" s="270"/>
      <c r="L352" s="270"/>
      <c r="M352" s="270"/>
      <c r="N352" s="270">
        <f t="shared" si="27"/>
        <v>610248.51632454153</v>
      </c>
    </row>
    <row r="353" spans="1:14" ht="13.2" x14ac:dyDescent="0.25">
      <c r="A353" s="257">
        <f t="shared" si="26"/>
        <v>2036</v>
      </c>
      <c r="B353" s="257">
        <f t="shared" si="29"/>
        <v>10</v>
      </c>
      <c r="C353" s="270">
        <v>92250.207928244155</v>
      </c>
      <c r="D353" s="270">
        <v>0</v>
      </c>
      <c r="E353" s="270">
        <v>495346.40603618033</v>
      </c>
      <c r="F353" s="270">
        <v>0</v>
      </c>
      <c r="G353" s="270">
        <v>0</v>
      </c>
      <c r="H353" s="271"/>
      <c r="I353" s="270"/>
      <c r="J353" s="270"/>
      <c r="K353" s="270"/>
      <c r="L353" s="270"/>
      <c r="M353" s="270"/>
      <c r="N353" s="270">
        <f t="shared" si="27"/>
        <v>587596.61396442447</v>
      </c>
    </row>
    <row r="354" spans="1:14" ht="13.2" x14ac:dyDescent="0.25">
      <c r="A354" s="257">
        <f t="shared" si="26"/>
        <v>2036</v>
      </c>
      <c r="B354" s="257">
        <f t="shared" si="29"/>
        <v>11</v>
      </c>
      <c r="C354" s="270">
        <v>85295.901837700396</v>
      </c>
      <c r="D354" s="270">
        <v>0</v>
      </c>
      <c r="E354" s="270">
        <v>452936.90597822727</v>
      </c>
      <c r="F354" s="270">
        <v>0</v>
      </c>
      <c r="G354" s="270">
        <v>0</v>
      </c>
      <c r="H354" s="271"/>
      <c r="I354" s="270"/>
      <c r="J354" s="270"/>
      <c r="K354" s="270"/>
      <c r="L354" s="270"/>
      <c r="M354" s="270"/>
      <c r="N354" s="270">
        <f t="shared" si="27"/>
        <v>538232.80781592766</v>
      </c>
    </row>
    <row r="355" spans="1:14" ht="13.2" x14ac:dyDescent="0.25">
      <c r="A355" s="257">
        <f t="shared" si="26"/>
        <v>2036</v>
      </c>
      <c r="B355" s="257">
        <f t="shared" si="29"/>
        <v>12</v>
      </c>
      <c r="C355" s="270">
        <v>70195.9300557362</v>
      </c>
      <c r="D355" s="270">
        <v>0</v>
      </c>
      <c r="E355" s="270">
        <v>412302.20273725031</v>
      </c>
      <c r="F355" s="270">
        <v>0</v>
      </c>
      <c r="G355" s="270">
        <v>0</v>
      </c>
      <c r="H355" s="271"/>
      <c r="I355" s="270"/>
      <c r="J355" s="270"/>
      <c r="K355" s="270"/>
      <c r="L355" s="270"/>
      <c r="M355" s="270"/>
      <c r="N355" s="270">
        <f t="shared" si="27"/>
        <v>482498.13279298652</v>
      </c>
    </row>
    <row r="356" spans="1:14" ht="13.2" x14ac:dyDescent="0.25">
      <c r="A356" s="257">
        <f t="shared" si="26"/>
        <v>2037</v>
      </c>
      <c r="B356" s="257">
        <f t="shared" si="29"/>
        <v>1</v>
      </c>
      <c r="C356" s="270">
        <v>72430.276711010039</v>
      </c>
      <c r="D356" s="270">
        <v>0</v>
      </c>
      <c r="E356" s="270">
        <v>386189.17036362609</v>
      </c>
      <c r="F356" s="270">
        <v>0</v>
      </c>
      <c r="G356" s="270">
        <v>0</v>
      </c>
      <c r="H356" s="271"/>
      <c r="I356" s="270"/>
      <c r="J356" s="270"/>
      <c r="K356" s="270"/>
      <c r="L356" s="270"/>
      <c r="M356" s="270"/>
      <c r="N356" s="270">
        <f t="shared" si="27"/>
        <v>458619.44707463612</v>
      </c>
    </row>
    <row r="357" spans="1:14" ht="13.2" x14ac:dyDescent="0.25">
      <c r="A357" s="257">
        <f t="shared" si="26"/>
        <v>2037</v>
      </c>
      <c r="B357" s="257">
        <f t="shared" si="29"/>
        <v>2</v>
      </c>
      <c r="C357" s="270">
        <v>72650.634622450452</v>
      </c>
      <c r="D357" s="270">
        <v>0</v>
      </c>
      <c r="E357" s="270">
        <v>382475.36089195777</v>
      </c>
      <c r="F357" s="270">
        <v>0</v>
      </c>
      <c r="G357" s="270">
        <v>0</v>
      </c>
      <c r="H357" s="271"/>
      <c r="I357" s="270"/>
      <c r="J357" s="270"/>
      <c r="K357" s="270"/>
      <c r="L357" s="270"/>
      <c r="M357" s="270"/>
      <c r="N357" s="270">
        <f t="shared" si="27"/>
        <v>455125.99551440822</v>
      </c>
    </row>
    <row r="358" spans="1:14" ht="13.2" x14ac:dyDescent="0.25">
      <c r="A358" s="257">
        <f t="shared" si="26"/>
        <v>2037</v>
      </c>
      <c r="B358" s="257">
        <f t="shared" si="29"/>
        <v>3</v>
      </c>
      <c r="C358" s="270">
        <v>68505.063252479245</v>
      </c>
      <c r="D358" s="270">
        <v>0</v>
      </c>
      <c r="E358" s="270">
        <v>371414.69240408653</v>
      </c>
      <c r="F358" s="270">
        <v>0</v>
      </c>
      <c r="G358" s="270">
        <v>0</v>
      </c>
      <c r="H358" s="271"/>
      <c r="I358" s="270"/>
      <c r="J358" s="270"/>
      <c r="K358" s="270"/>
      <c r="L358" s="270"/>
      <c r="M358" s="270"/>
      <c r="N358" s="270">
        <f t="shared" si="27"/>
        <v>439919.75565656577</v>
      </c>
    </row>
    <row r="359" spans="1:14" ht="13.2" x14ac:dyDescent="0.25">
      <c r="A359" s="257">
        <f t="shared" si="26"/>
        <v>2037</v>
      </c>
      <c r="B359" s="257">
        <f t="shared" si="29"/>
        <v>4</v>
      </c>
      <c r="C359" s="270">
        <v>78283.55858175896</v>
      </c>
      <c r="D359" s="270">
        <v>0</v>
      </c>
      <c r="E359" s="270">
        <v>440781.47684814048</v>
      </c>
      <c r="F359" s="270">
        <v>0</v>
      </c>
      <c r="G359" s="270">
        <v>0</v>
      </c>
      <c r="H359" s="271"/>
      <c r="I359" s="270"/>
      <c r="J359" s="270"/>
      <c r="K359" s="270"/>
      <c r="L359" s="270"/>
      <c r="M359" s="270"/>
      <c r="N359" s="270">
        <f t="shared" si="27"/>
        <v>519065.03542989946</v>
      </c>
    </row>
    <row r="360" spans="1:14" ht="13.2" x14ac:dyDescent="0.25">
      <c r="A360" s="257">
        <f t="shared" si="26"/>
        <v>2037</v>
      </c>
      <c r="B360" s="257">
        <f t="shared" si="29"/>
        <v>5</v>
      </c>
      <c r="C360" s="270">
        <v>82193.614610246412</v>
      </c>
      <c r="D360" s="270">
        <v>0</v>
      </c>
      <c r="E360" s="270">
        <v>482085.09775325411</v>
      </c>
      <c r="F360" s="270">
        <v>0</v>
      </c>
      <c r="G360" s="270">
        <v>0</v>
      </c>
      <c r="H360" s="271"/>
      <c r="I360" s="270"/>
      <c r="J360" s="270"/>
      <c r="K360" s="270"/>
      <c r="L360" s="270"/>
      <c r="M360" s="270"/>
      <c r="N360" s="270">
        <f t="shared" si="27"/>
        <v>564278.7123635005</v>
      </c>
    </row>
    <row r="361" spans="1:14" ht="13.2" x14ac:dyDescent="0.25">
      <c r="A361" s="257">
        <f t="shared" si="26"/>
        <v>2037</v>
      </c>
      <c r="B361" s="257">
        <f t="shared" si="29"/>
        <v>6</v>
      </c>
      <c r="C361" s="270">
        <v>93020.962994037924</v>
      </c>
      <c r="D361" s="270">
        <v>0</v>
      </c>
      <c r="E361" s="270">
        <v>488615.76626596093</v>
      </c>
      <c r="F361" s="270">
        <v>0</v>
      </c>
      <c r="G361" s="270">
        <v>0</v>
      </c>
      <c r="H361" s="271"/>
      <c r="I361" s="270"/>
      <c r="J361" s="270"/>
      <c r="K361" s="270"/>
      <c r="L361" s="270"/>
      <c r="M361" s="270"/>
      <c r="N361" s="270">
        <f t="shared" si="27"/>
        <v>581636.72925999889</v>
      </c>
    </row>
    <row r="362" spans="1:14" ht="13.2" x14ac:dyDescent="0.25">
      <c r="A362" s="257">
        <f t="shared" si="26"/>
        <v>2037</v>
      </c>
      <c r="B362" s="257">
        <f t="shared" si="29"/>
        <v>7</v>
      </c>
      <c r="C362" s="270">
        <v>101235.73410412422</v>
      </c>
      <c r="D362" s="270">
        <v>0</v>
      </c>
      <c r="E362" s="270">
        <v>504630.36865095265</v>
      </c>
      <c r="F362" s="270">
        <v>0</v>
      </c>
      <c r="G362" s="270">
        <v>0</v>
      </c>
      <c r="H362" s="271"/>
      <c r="I362" s="270"/>
      <c r="J362" s="270"/>
      <c r="K362" s="270"/>
      <c r="L362" s="270"/>
      <c r="M362" s="270"/>
      <c r="N362" s="270">
        <f t="shared" si="27"/>
        <v>605866.10275507683</v>
      </c>
    </row>
    <row r="363" spans="1:14" ht="13.2" x14ac:dyDescent="0.25">
      <c r="A363" s="257">
        <f t="shared" si="26"/>
        <v>2037</v>
      </c>
      <c r="B363" s="257">
        <f t="shared" si="29"/>
        <v>8</v>
      </c>
      <c r="C363" s="270">
        <v>110705.03711135278</v>
      </c>
      <c r="D363" s="270">
        <v>0</v>
      </c>
      <c r="E363" s="270">
        <v>474825.0650917124</v>
      </c>
      <c r="F363" s="270">
        <v>0</v>
      </c>
      <c r="G363" s="270">
        <v>0</v>
      </c>
      <c r="H363" s="271"/>
      <c r="I363" s="270"/>
      <c r="J363" s="270"/>
      <c r="K363" s="270"/>
      <c r="L363" s="270"/>
      <c r="M363" s="270"/>
      <c r="N363" s="270">
        <f t="shared" si="27"/>
        <v>585530.10220306518</v>
      </c>
    </row>
    <row r="364" spans="1:14" ht="13.2" x14ac:dyDescent="0.25">
      <c r="A364" s="257">
        <f t="shared" si="26"/>
        <v>2037</v>
      </c>
      <c r="B364" s="257">
        <f t="shared" si="29"/>
        <v>9</v>
      </c>
      <c r="C364" s="270">
        <v>109758.60560569713</v>
      </c>
      <c r="D364" s="270">
        <v>0</v>
      </c>
      <c r="E364" s="270">
        <v>509350.28898581967</v>
      </c>
      <c r="F364" s="270">
        <v>0</v>
      </c>
      <c r="G364" s="270">
        <v>0</v>
      </c>
      <c r="H364" s="271"/>
      <c r="I364" s="270"/>
      <c r="J364" s="270"/>
      <c r="K364" s="270"/>
      <c r="L364" s="270"/>
      <c r="M364" s="270"/>
      <c r="N364" s="270">
        <f t="shared" si="27"/>
        <v>619108.89459151682</v>
      </c>
    </row>
    <row r="365" spans="1:14" ht="13.2" x14ac:dyDescent="0.25">
      <c r="A365" s="257">
        <f t="shared" si="26"/>
        <v>2037</v>
      </c>
      <c r="B365" s="257">
        <f t="shared" si="29"/>
        <v>10</v>
      </c>
      <c r="C365" s="270">
        <v>93384.374622299307</v>
      </c>
      <c r="D365" s="270">
        <v>0</v>
      </c>
      <c r="E365" s="270">
        <v>502776.60213129863</v>
      </c>
      <c r="F365" s="270">
        <v>0</v>
      </c>
      <c r="G365" s="270">
        <v>0</v>
      </c>
      <c r="H365" s="271"/>
      <c r="I365" s="270"/>
      <c r="J365" s="270"/>
      <c r="K365" s="270"/>
      <c r="L365" s="270"/>
      <c r="M365" s="270"/>
      <c r="N365" s="270">
        <f t="shared" si="27"/>
        <v>596160.97675359796</v>
      </c>
    </row>
    <row r="366" spans="1:14" ht="13.2" x14ac:dyDescent="0.25">
      <c r="A366" s="257">
        <f t="shared" si="26"/>
        <v>2037</v>
      </c>
      <c r="B366" s="257">
        <f t="shared" si="29"/>
        <v>11</v>
      </c>
      <c r="C366" s="270">
        <v>86344.5690784178</v>
      </c>
      <c r="D366" s="270">
        <v>0</v>
      </c>
      <c r="E366" s="270">
        <v>459730.95957208454</v>
      </c>
      <c r="F366" s="270">
        <v>0</v>
      </c>
      <c r="G366" s="270">
        <v>0</v>
      </c>
      <c r="H366" s="271"/>
      <c r="I366" s="270"/>
      <c r="J366" s="270"/>
      <c r="K366" s="270"/>
      <c r="L366" s="270"/>
      <c r="M366" s="270"/>
      <c r="N366" s="270">
        <f t="shared" si="27"/>
        <v>546075.52865050233</v>
      </c>
    </row>
    <row r="367" spans="1:14" ht="13.2" x14ac:dyDescent="0.25">
      <c r="A367" s="257">
        <f t="shared" si="26"/>
        <v>2037</v>
      </c>
      <c r="B367" s="257">
        <f t="shared" si="29"/>
        <v>12</v>
      </c>
      <c r="C367" s="270">
        <v>71058.951264201853</v>
      </c>
      <c r="D367" s="270">
        <v>0</v>
      </c>
      <c r="E367" s="270">
        <v>418486.73578211758</v>
      </c>
      <c r="F367" s="270">
        <v>0</v>
      </c>
      <c r="G367" s="270">
        <v>0</v>
      </c>
      <c r="H367" s="271"/>
      <c r="I367" s="270"/>
      <c r="J367" s="270"/>
      <c r="K367" s="270"/>
      <c r="L367" s="270"/>
      <c r="M367" s="270"/>
      <c r="N367" s="270">
        <f t="shared" si="27"/>
        <v>489545.68704631942</v>
      </c>
    </row>
    <row r="368" spans="1:14" ht="13.2" x14ac:dyDescent="0.25">
      <c r="A368" s="257">
        <f t="shared" si="26"/>
        <v>2038</v>
      </c>
      <c r="B368" s="257">
        <f t="shared" si="29"/>
        <v>1</v>
      </c>
      <c r="C368" s="270">
        <v>73320.768009964333</v>
      </c>
      <c r="D368" s="270">
        <v>0</v>
      </c>
      <c r="E368" s="270">
        <v>391982.00792264781</v>
      </c>
      <c r="F368" s="270">
        <v>0</v>
      </c>
      <c r="G368" s="270">
        <v>0</v>
      </c>
      <c r="H368" s="271"/>
      <c r="I368" s="270"/>
      <c r="J368" s="270"/>
      <c r="K368" s="270"/>
      <c r="L368" s="270"/>
      <c r="M368" s="270"/>
      <c r="N368" s="270">
        <f t="shared" si="27"/>
        <v>465302.77593261213</v>
      </c>
    </row>
    <row r="369" spans="1:14" ht="13.2" x14ac:dyDescent="0.25">
      <c r="A369" s="257">
        <f t="shared" si="26"/>
        <v>2038</v>
      </c>
      <c r="B369" s="257">
        <f t="shared" si="29"/>
        <v>2</v>
      </c>
      <c r="C369" s="270">
        <v>73543.835103416815</v>
      </c>
      <c r="D369" s="270">
        <v>0</v>
      </c>
      <c r="E369" s="270">
        <v>388212.49130887014</v>
      </c>
      <c r="F369" s="270">
        <v>0</v>
      </c>
      <c r="G369" s="270">
        <v>0</v>
      </c>
      <c r="H369" s="271"/>
      <c r="I369" s="270"/>
      <c r="J369" s="270"/>
      <c r="K369" s="270"/>
      <c r="L369" s="270"/>
      <c r="M369" s="270"/>
      <c r="N369" s="270">
        <f t="shared" si="27"/>
        <v>461756.32641228696</v>
      </c>
    </row>
    <row r="370" spans="1:14" ht="13.2" x14ac:dyDescent="0.25">
      <c r="A370" s="257">
        <f t="shared" si="26"/>
        <v>2038</v>
      </c>
      <c r="B370" s="257">
        <f t="shared" si="29"/>
        <v>3</v>
      </c>
      <c r="C370" s="270">
        <v>69347.296162951825</v>
      </c>
      <c r="D370" s="270">
        <v>0</v>
      </c>
      <c r="E370" s="270">
        <v>376985.91279357864</v>
      </c>
      <c r="F370" s="270">
        <v>0</v>
      </c>
      <c r="G370" s="270">
        <v>0</v>
      </c>
      <c r="H370" s="271"/>
      <c r="I370" s="270"/>
      <c r="J370" s="270"/>
      <c r="K370" s="270"/>
      <c r="L370" s="270"/>
      <c r="M370" s="270"/>
      <c r="N370" s="270">
        <f t="shared" si="27"/>
        <v>446333.20895653043</v>
      </c>
    </row>
    <row r="371" spans="1:14" ht="13.2" x14ac:dyDescent="0.25">
      <c r="A371" s="257">
        <f t="shared" si="26"/>
        <v>2038</v>
      </c>
      <c r="B371" s="257">
        <f t="shared" si="29"/>
        <v>4</v>
      </c>
      <c r="C371" s="270">
        <v>79246.012833402536</v>
      </c>
      <c r="D371" s="270">
        <v>0</v>
      </c>
      <c r="E371" s="270">
        <v>447393.19900493417</v>
      </c>
      <c r="F371" s="270">
        <v>0</v>
      </c>
      <c r="G371" s="270">
        <v>0</v>
      </c>
      <c r="H371" s="271"/>
      <c r="I371" s="270"/>
      <c r="J371" s="270"/>
      <c r="K371" s="270"/>
      <c r="L371" s="270"/>
      <c r="M371" s="270"/>
      <c r="N371" s="270">
        <f t="shared" si="27"/>
        <v>526639.21183833666</v>
      </c>
    </row>
    <row r="372" spans="1:14" ht="13.2" x14ac:dyDescent="0.25">
      <c r="A372" s="257">
        <f t="shared" si="26"/>
        <v>2038</v>
      </c>
      <c r="B372" s="257">
        <f t="shared" si="29"/>
        <v>5</v>
      </c>
      <c r="C372" s="270">
        <v>83204.140897921039</v>
      </c>
      <c r="D372" s="270">
        <v>0</v>
      </c>
      <c r="E372" s="270">
        <v>489316.37422400602</v>
      </c>
      <c r="F372" s="270">
        <v>0</v>
      </c>
      <c r="G372" s="270">
        <v>0</v>
      </c>
      <c r="H372" s="271"/>
      <c r="I372" s="270"/>
      <c r="J372" s="270"/>
      <c r="K372" s="270"/>
      <c r="L372" s="270"/>
      <c r="M372" s="270"/>
      <c r="N372" s="270">
        <f t="shared" si="27"/>
        <v>572520.51512192702</v>
      </c>
    </row>
    <row r="373" spans="1:14" ht="13.2" x14ac:dyDescent="0.25">
      <c r="A373" s="257">
        <f t="shared" si="26"/>
        <v>2038</v>
      </c>
      <c r="B373" s="257">
        <f t="shared" si="29"/>
        <v>6</v>
      </c>
      <c r="C373" s="270">
        <v>94164.605707112773</v>
      </c>
      <c r="D373" s="270">
        <v>0</v>
      </c>
      <c r="E373" s="270">
        <v>495945.00276446377</v>
      </c>
      <c r="F373" s="270">
        <v>0</v>
      </c>
      <c r="G373" s="270">
        <v>0</v>
      </c>
      <c r="H373" s="271"/>
      <c r="I373" s="270"/>
      <c r="J373" s="270"/>
      <c r="K373" s="270"/>
      <c r="L373" s="270"/>
      <c r="M373" s="270"/>
      <c r="N373" s="270">
        <f t="shared" si="27"/>
        <v>590109.60847157659</v>
      </c>
    </row>
    <row r="374" spans="1:14" ht="13.2" x14ac:dyDescent="0.25">
      <c r="A374" s="257">
        <f t="shared" si="26"/>
        <v>2038</v>
      </c>
      <c r="B374" s="257">
        <f t="shared" si="29"/>
        <v>7</v>
      </c>
      <c r="C374" s="270">
        <v>102480.37301007041</v>
      </c>
      <c r="D374" s="270">
        <v>0</v>
      </c>
      <c r="E374" s="270">
        <v>512199.82418537827</v>
      </c>
      <c r="F374" s="270">
        <v>0</v>
      </c>
      <c r="G374" s="270">
        <v>0</v>
      </c>
      <c r="H374" s="271"/>
      <c r="I374" s="270"/>
      <c r="J374" s="270"/>
      <c r="K374" s="270"/>
      <c r="L374" s="270"/>
      <c r="M374" s="270"/>
      <c r="N374" s="270">
        <f t="shared" si="27"/>
        <v>614680.19719544868</v>
      </c>
    </row>
    <row r="375" spans="1:14" ht="13.2" x14ac:dyDescent="0.25">
      <c r="A375" s="257">
        <f t="shared" si="26"/>
        <v>2038</v>
      </c>
      <c r="B375" s="257">
        <f t="shared" si="29"/>
        <v>8</v>
      </c>
      <c r="C375" s="270">
        <v>112066.09600515493</v>
      </c>
      <c r="D375" s="270">
        <v>0</v>
      </c>
      <c r="E375" s="270">
        <v>481947.44107247412</v>
      </c>
      <c r="F375" s="270">
        <v>0</v>
      </c>
      <c r="G375" s="270">
        <v>0</v>
      </c>
      <c r="H375" s="271"/>
      <c r="I375" s="270"/>
      <c r="J375" s="270"/>
      <c r="K375" s="270"/>
      <c r="L375" s="270"/>
      <c r="M375" s="270"/>
      <c r="N375" s="270">
        <f t="shared" si="27"/>
        <v>594013.53707762901</v>
      </c>
    </row>
    <row r="376" spans="1:14" ht="13.2" x14ac:dyDescent="0.25">
      <c r="A376" s="257">
        <f t="shared" si="26"/>
        <v>2038</v>
      </c>
      <c r="B376" s="257">
        <f t="shared" si="29"/>
        <v>9</v>
      </c>
      <c r="C376" s="270">
        <v>111108.0286331308</v>
      </c>
      <c r="D376" s="270">
        <v>0</v>
      </c>
      <c r="E376" s="270">
        <v>516990.54332531191</v>
      </c>
      <c r="F376" s="270">
        <v>0</v>
      </c>
      <c r="G376" s="270">
        <v>0</v>
      </c>
      <c r="H376" s="271"/>
      <c r="I376" s="270"/>
      <c r="J376" s="270"/>
      <c r="K376" s="270"/>
      <c r="L376" s="270"/>
      <c r="M376" s="270"/>
      <c r="N376" s="270">
        <f t="shared" si="27"/>
        <v>628098.57195844268</v>
      </c>
    </row>
    <row r="377" spans="1:14" ht="13.2" x14ac:dyDescent="0.25">
      <c r="A377" s="257">
        <f t="shared" si="26"/>
        <v>2038</v>
      </c>
      <c r="B377" s="257">
        <f t="shared" si="29"/>
        <v>10</v>
      </c>
      <c r="C377" s="270">
        <v>94532.485285899806</v>
      </c>
      <c r="D377" s="270">
        <v>0</v>
      </c>
      <c r="E377" s="270">
        <v>510318.25116791233</v>
      </c>
      <c r="F377" s="270">
        <v>0</v>
      </c>
      <c r="G377" s="270">
        <v>0</v>
      </c>
      <c r="H377" s="271"/>
      <c r="I377" s="270"/>
      <c r="J377" s="270"/>
      <c r="K377" s="270"/>
      <c r="L377" s="270"/>
      <c r="M377" s="270"/>
      <c r="N377" s="270">
        <f t="shared" si="27"/>
        <v>604850.7364538121</v>
      </c>
    </row>
    <row r="378" spans="1:14" ht="13.2" x14ac:dyDescent="0.25">
      <c r="A378" s="257">
        <f t="shared" si="26"/>
        <v>2038</v>
      </c>
      <c r="B378" s="257">
        <f t="shared" si="29"/>
        <v>11</v>
      </c>
      <c r="C378" s="270">
        <v>87406.129118883619</v>
      </c>
      <c r="D378" s="270">
        <v>0</v>
      </c>
      <c r="E378" s="270">
        <v>466626.9239699124</v>
      </c>
      <c r="F378" s="270">
        <v>0</v>
      </c>
      <c r="G378" s="270">
        <v>0</v>
      </c>
      <c r="H378" s="271"/>
      <c r="I378" s="270"/>
      <c r="J378" s="270"/>
      <c r="K378" s="270"/>
      <c r="L378" s="270"/>
      <c r="M378" s="270"/>
      <c r="N378" s="270">
        <f t="shared" si="27"/>
        <v>554033.05308879598</v>
      </c>
    </row>
    <row r="379" spans="1:14" ht="13.2" x14ac:dyDescent="0.25">
      <c r="A379" s="257">
        <f t="shared" si="26"/>
        <v>2038</v>
      </c>
      <c r="B379" s="257">
        <f t="shared" si="29"/>
        <v>12</v>
      </c>
      <c r="C379" s="270">
        <v>71932.582854290347</v>
      </c>
      <c r="D379" s="270">
        <v>0</v>
      </c>
      <c r="E379" s="270">
        <v>424764.03682271496</v>
      </c>
      <c r="F379" s="270">
        <v>0</v>
      </c>
      <c r="G379" s="270">
        <v>0</v>
      </c>
      <c r="H379" s="271"/>
      <c r="I379" s="270"/>
      <c r="J379" s="270"/>
      <c r="K379" s="270"/>
      <c r="L379" s="270"/>
      <c r="M379" s="270"/>
      <c r="N379" s="270">
        <f t="shared" si="27"/>
        <v>496696.61967700534</v>
      </c>
    </row>
    <row r="380" spans="1:14" ht="13.2" x14ac:dyDescent="0.25">
      <c r="A380" s="257">
        <f t="shared" si="26"/>
        <v>2039</v>
      </c>
      <c r="B380" s="257">
        <f t="shared" si="29"/>
        <v>1</v>
      </c>
      <c r="C380" s="270">
        <v>74222.207420530525</v>
      </c>
      <c r="D380" s="270">
        <v>0</v>
      </c>
      <c r="E380" s="270">
        <v>397861.73804510833</v>
      </c>
      <c r="F380" s="270">
        <v>0</v>
      </c>
      <c r="G380" s="270">
        <v>0</v>
      </c>
      <c r="H380" s="271"/>
      <c r="I380" s="270"/>
      <c r="J380" s="270"/>
      <c r="K380" s="270"/>
      <c r="L380" s="270"/>
      <c r="M380" s="270"/>
      <c r="N380" s="270">
        <f t="shared" si="27"/>
        <v>472083.94546563888</v>
      </c>
    </row>
    <row r="381" spans="1:14" ht="13.2" x14ac:dyDescent="0.25">
      <c r="A381" s="257">
        <f t="shared" si="26"/>
        <v>2039</v>
      </c>
      <c r="B381" s="257">
        <f t="shared" si="29"/>
        <v>2</v>
      </c>
      <c r="C381" s="270">
        <v>74448.017003930916</v>
      </c>
      <c r="D381" s="270">
        <v>0</v>
      </c>
      <c r="E381" s="270">
        <v>394035.6786820892</v>
      </c>
      <c r="F381" s="270">
        <v>0</v>
      </c>
      <c r="G381" s="270">
        <v>0</v>
      </c>
      <c r="H381" s="271"/>
      <c r="I381" s="270"/>
      <c r="J381" s="270"/>
      <c r="K381" s="270"/>
      <c r="L381" s="270"/>
      <c r="M381" s="270"/>
      <c r="N381" s="270">
        <f t="shared" si="27"/>
        <v>468483.69568602013</v>
      </c>
    </row>
    <row r="382" spans="1:14" ht="13.2" x14ac:dyDescent="0.25">
      <c r="A382" s="257">
        <f t="shared" si="26"/>
        <v>2039</v>
      </c>
      <c r="B382" s="257">
        <f t="shared" si="29"/>
        <v>3</v>
      </c>
      <c r="C382" s="270">
        <v>70199.883874103427</v>
      </c>
      <c r="D382" s="270">
        <v>0</v>
      </c>
      <c r="E382" s="270">
        <v>382640.70148896461</v>
      </c>
      <c r="F382" s="270">
        <v>0</v>
      </c>
      <c r="G382" s="270">
        <v>0</v>
      </c>
      <c r="H382" s="271"/>
      <c r="I382" s="270"/>
      <c r="J382" s="270"/>
      <c r="K382" s="270"/>
      <c r="L382" s="270"/>
      <c r="M382" s="270"/>
      <c r="N382" s="270">
        <f t="shared" si="27"/>
        <v>452840.58536306804</v>
      </c>
    </row>
    <row r="383" spans="1:14" ht="13.2" x14ac:dyDescent="0.25">
      <c r="A383" s="257">
        <f t="shared" si="26"/>
        <v>2039</v>
      </c>
      <c r="B383" s="257">
        <f t="shared" si="29"/>
        <v>4</v>
      </c>
      <c r="C383" s="270">
        <v>80220.299942459445</v>
      </c>
      <c r="D383" s="270">
        <v>0</v>
      </c>
      <c r="E383" s="270">
        <v>454104.09699414083</v>
      </c>
      <c r="F383" s="270">
        <v>0</v>
      </c>
      <c r="G383" s="270">
        <v>0</v>
      </c>
      <c r="H383" s="271"/>
      <c r="I383" s="270"/>
      <c r="J383" s="270"/>
      <c r="K383" s="270"/>
      <c r="L383" s="270"/>
      <c r="M383" s="270"/>
      <c r="N383" s="270">
        <f t="shared" si="27"/>
        <v>534324.39693660033</v>
      </c>
    </row>
    <row r="384" spans="1:14" ht="13.2" x14ac:dyDescent="0.25">
      <c r="A384" s="257">
        <f t="shared" si="26"/>
        <v>2039</v>
      </c>
      <c r="B384" s="257">
        <f t="shared" si="29"/>
        <v>5</v>
      </c>
      <c r="C384" s="270">
        <v>84227.091062838721</v>
      </c>
      <c r="D384" s="270">
        <v>0</v>
      </c>
      <c r="E384" s="270">
        <v>496656.11984188604</v>
      </c>
      <c r="F384" s="270">
        <v>0</v>
      </c>
      <c r="G384" s="270">
        <v>0</v>
      </c>
      <c r="H384" s="271"/>
      <c r="I384" s="270"/>
      <c r="J384" s="270"/>
      <c r="K384" s="270"/>
      <c r="L384" s="270"/>
      <c r="M384" s="270"/>
      <c r="N384" s="270">
        <f t="shared" si="27"/>
        <v>580883.21090472478</v>
      </c>
    </row>
    <row r="385" spans="1:14" ht="13.2" x14ac:dyDescent="0.25">
      <c r="A385" s="257">
        <f t="shared" ref="A385:A448" si="30">+A373+1</f>
        <v>2039</v>
      </c>
      <c r="B385" s="257">
        <f t="shared" si="29"/>
        <v>6</v>
      </c>
      <c r="C385" s="270">
        <v>95322.308892290588</v>
      </c>
      <c r="D385" s="270">
        <v>0</v>
      </c>
      <c r="E385" s="270">
        <v>503384.17781051184</v>
      </c>
      <c r="F385" s="270">
        <v>0</v>
      </c>
      <c r="G385" s="270">
        <v>0</v>
      </c>
      <c r="H385" s="271"/>
      <c r="I385" s="270"/>
      <c r="J385" s="270"/>
      <c r="K385" s="270"/>
      <c r="L385" s="270"/>
      <c r="M385" s="270"/>
      <c r="N385" s="270">
        <f t="shared" si="27"/>
        <v>598706.48670280247</v>
      </c>
    </row>
    <row r="386" spans="1:14" ht="13.2" x14ac:dyDescent="0.25">
      <c r="A386" s="257">
        <f t="shared" si="30"/>
        <v>2039</v>
      </c>
      <c r="B386" s="257">
        <f t="shared" si="29"/>
        <v>7</v>
      </c>
      <c r="C386" s="270">
        <v>103740.3140819949</v>
      </c>
      <c r="D386" s="270">
        <v>0</v>
      </c>
      <c r="E386" s="270">
        <v>519882.82155289024</v>
      </c>
      <c r="F386" s="270">
        <v>0</v>
      </c>
      <c r="G386" s="270">
        <v>0</v>
      </c>
      <c r="H386" s="271"/>
      <c r="I386" s="270"/>
      <c r="J386" s="270"/>
      <c r="K386" s="270"/>
      <c r="L386" s="270"/>
      <c r="M386" s="270"/>
      <c r="N386" s="270">
        <f t="shared" si="27"/>
        <v>623623.13563488517</v>
      </c>
    </row>
    <row r="387" spans="1:14" ht="13.2" x14ac:dyDescent="0.25">
      <c r="A387" s="257">
        <f t="shared" si="30"/>
        <v>2039</v>
      </c>
      <c r="B387" s="257">
        <f t="shared" si="29"/>
        <v>8</v>
      </c>
      <c r="C387" s="270">
        <v>113443.88838607506</v>
      </c>
      <c r="D387" s="270">
        <v>0</v>
      </c>
      <c r="E387" s="270">
        <v>489176.65269301308</v>
      </c>
      <c r="F387" s="270">
        <v>0</v>
      </c>
      <c r="G387" s="270">
        <v>0</v>
      </c>
      <c r="H387" s="271"/>
      <c r="I387" s="270"/>
      <c r="J387" s="270"/>
      <c r="K387" s="270"/>
      <c r="L387" s="270"/>
      <c r="M387" s="270"/>
      <c r="N387" s="270">
        <f t="shared" si="27"/>
        <v>602620.54107908811</v>
      </c>
    </row>
    <row r="388" spans="1:14" ht="13.2" x14ac:dyDescent="0.25">
      <c r="A388" s="257">
        <f t="shared" si="30"/>
        <v>2039</v>
      </c>
      <c r="B388" s="257">
        <f t="shared" si="29"/>
        <v>9</v>
      </c>
      <c r="C388" s="270">
        <v>112474.04209096325</v>
      </c>
      <c r="D388" s="270">
        <v>0</v>
      </c>
      <c r="E388" s="270">
        <v>524745.40147996717</v>
      </c>
      <c r="F388" s="270">
        <v>0</v>
      </c>
      <c r="G388" s="270">
        <v>0</v>
      </c>
      <c r="H388" s="271"/>
      <c r="I388" s="270"/>
      <c r="J388" s="270"/>
      <c r="K388" s="270"/>
      <c r="L388" s="270"/>
      <c r="M388" s="270"/>
      <c r="N388" s="270">
        <f t="shared" si="27"/>
        <v>637219.44357093039</v>
      </c>
    </row>
    <row r="389" spans="1:14" ht="13.2" x14ac:dyDescent="0.25">
      <c r="A389" s="257">
        <f t="shared" si="30"/>
        <v>2039</v>
      </c>
      <c r="B389" s="257">
        <f t="shared" si="29"/>
        <v>10</v>
      </c>
      <c r="C389" s="270">
        <v>95694.711352652113</v>
      </c>
      <c r="D389" s="270">
        <v>0</v>
      </c>
      <c r="E389" s="270">
        <v>517973.02494014491</v>
      </c>
      <c r="F389" s="270">
        <v>0</v>
      </c>
      <c r="G389" s="270">
        <v>0</v>
      </c>
      <c r="H389" s="271"/>
      <c r="I389" s="270"/>
      <c r="J389" s="270"/>
      <c r="K389" s="270"/>
      <c r="L389" s="270"/>
      <c r="M389" s="270"/>
      <c r="N389" s="270">
        <f t="shared" si="27"/>
        <v>613667.73629279702</v>
      </c>
    </row>
    <row r="390" spans="1:14" ht="13.2" x14ac:dyDescent="0.25">
      <c r="A390" s="257">
        <f t="shared" si="30"/>
        <v>2039</v>
      </c>
      <c r="B390" s="257">
        <f t="shared" si="29"/>
        <v>11</v>
      </c>
      <c r="C390" s="270">
        <v>88480.740469136974</v>
      </c>
      <c r="D390" s="270">
        <v>0</v>
      </c>
      <c r="E390" s="270">
        <v>473626.32783377141</v>
      </c>
      <c r="F390" s="270">
        <v>0</v>
      </c>
      <c r="G390" s="270">
        <v>0</v>
      </c>
      <c r="H390" s="271"/>
      <c r="I390" s="270"/>
      <c r="J390" s="270"/>
      <c r="K390" s="270"/>
      <c r="L390" s="270"/>
      <c r="M390" s="270"/>
      <c r="N390" s="270">
        <f t="shared" si="27"/>
        <v>562107.06830290845</v>
      </c>
    </row>
    <row r="391" spans="1:14" ht="13.2" x14ac:dyDescent="0.25">
      <c r="A391" s="257">
        <f t="shared" si="30"/>
        <v>2039</v>
      </c>
      <c r="B391" s="257">
        <f t="shared" si="29"/>
        <v>12</v>
      </c>
      <c r="C391" s="270">
        <v>72816.955274937442</v>
      </c>
      <c r="D391" s="270">
        <v>0</v>
      </c>
      <c r="E391" s="270">
        <v>431135.49737897929</v>
      </c>
      <c r="F391" s="270">
        <v>0</v>
      </c>
      <c r="G391" s="270">
        <v>0</v>
      </c>
      <c r="H391" s="271"/>
      <c r="I391" s="270"/>
      <c r="J391" s="270"/>
      <c r="K391" s="270"/>
      <c r="L391" s="270"/>
      <c r="M391" s="270"/>
      <c r="N391" s="270">
        <f t="shared" si="27"/>
        <v>503952.45265391673</v>
      </c>
    </row>
    <row r="392" spans="1:14" ht="13.2" x14ac:dyDescent="0.25">
      <c r="A392" s="257">
        <f t="shared" si="30"/>
        <v>2040</v>
      </c>
      <c r="B392" s="257">
        <f t="shared" si="29"/>
        <v>1</v>
      </c>
      <c r="C392" s="270">
        <v>75134.729543852969</v>
      </c>
      <c r="D392" s="270">
        <v>0</v>
      </c>
      <c r="E392" s="270">
        <v>403829.6641194601</v>
      </c>
      <c r="F392" s="270">
        <v>0</v>
      </c>
      <c r="G392" s="270">
        <v>0</v>
      </c>
      <c r="H392" s="271"/>
      <c r="I392" s="270"/>
      <c r="J392" s="270"/>
      <c r="K392" s="270"/>
      <c r="L392" s="270"/>
      <c r="M392" s="270"/>
      <c r="N392" s="270">
        <f t="shared" si="27"/>
        <v>478964.39366331307</v>
      </c>
    </row>
    <row r="393" spans="1:14" ht="13.2" x14ac:dyDescent="0.25">
      <c r="A393" s="257">
        <f t="shared" si="30"/>
        <v>2040</v>
      </c>
      <c r="B393" s="257">
        <f t="shared" si="29"/>
        <v>2</v>
      </c>
      <c r="C393" s="270">
        <v>75363.315334640254</v>
      </c>
      <c r="D393" s="270">
        <v>0</v>
      </c>
      <c r="E393" s="270">
        <v>399946.21386596031</v>
      </c>
      <c r="F393" s="270">
        <v>0</v>
      </c>
      <c r="G393" s="270">
        <v>0</v>
      </c>
      <c r="H393" s="271"/>
      <c r="I393" s="270"/>
      <c r="J393" s="270"/>
      <c r="K393" s="270"/>
      <c r="L393" s="270"/>
      <c r="M393" s="270"/>
      <c r="N393" s="270">
        <f t="shared" ref="N393:N456" si="31">SUM(C393:M393)</f>
        <v>475309.52920060058</v>
      </c>
    </row>
    <row r="394" spans="1:14" ht="13.2" x14ac:dyDescent="0.25">
      <c r="A394" s="257">
        <f t="shared" si="30"/>
        <v>2040</v>
      </c>
      <c r="B394" s="257">
        <f t="shared" si="29"/>
        <v>3</v>
      </c>
      <c r="C394" s="270">
        <v>71062.953692639567</v>
      </c>
      <c r="D394" s="270">
        <v>0</v>
      </c>
      <c r="E394" s="270">
        <v>388380.31201483362</v>
      </c>
      <c r="F394" s="270">
        <v>0</v>
      </c>
      <c r="G394" s="270">
        <v>0</v>
      </c>
      <c r="H394" s="271"/>
      <c r="I394" s="270"/>
      <c r="J394" s="270"/>
      <c r="K394" s="270"/>
      <c r="L394" s="270"/>
      <c r="M394" s="270"/>
      <c r="N394" s="270">
        <f t="shared" si="31"/>
        <v>459443.26570747315</v>
      </c>
    </row>
    <row r="395" spans="1:14" ht="13.2" x14ac:dyDescent="0.25">
      <c r="A395" s="257">
        <f t="shared" si="30"/>
        <v>2040</v>
      </c>
      <c r="B395" s="257">
        <f t="shared" si="29"/>
        <v>4</v>
      </c>
      <c r="C395" s="270">
        <v>81206.565387547846</v>
      </c>
      <c r="D395" s="270">
        <v>0</v>
      </c>
      <c r="E395" s="270">
        <v>460915.65845324757</v>
      </c>
      <c r="F395" s="270">
        <v>0</v>
      </c>
      <c r="G395" s="270">
        <v>0</v>
      </c>
      <c r="H395" s="271"/>
      <c r="I395" s="270"/>
      <c r="J395" s="270"/>
      <c r="K395" s="270"/>
      <c r="L395" s="270"/>
      <c r="M395" s="270"/>
      <c r="N395" s="270">
        <f t="shared" si="31"/>
        <v>542122.22384079546</v>
      </c>
    </row>
    <row r="396" spans="1:14" ht="13.2" x14ac:dyDescent="0.25">
      <c r="A396" s="257">
        <f t="shared" si="30"/>
        <v>2040</v>
      </c>
      <c r="B396" s="257">
        <f t="shared" si="29"/>
        <v>5</v>
      </c>
      <c r="C396" s="270">
        <v>85262.617849888571</v>
      </c>
      <c r="D396" s="270">
        <v>0</v>
      </c>
      <c r="E396" s="270">
        <v>504105.96164410206</v>
      </c>
      <c r="F396" s="270">
        <v>0</v>
      </c>
      <c r="G396" s="270">
        <v>0</v>
      </c>
      <c r="H396" s="271"/>
      <c r="I396" s="270"/>
      <c r="J396" s="270"/>
      <c r="K396" s="270"/>
      <c r="L396" s="270"/>
      <c r="M396" s="270"/>
      <c r="N396" s="270">
        <f t="shared" si="31"/>
        <v>589368.57949399063</v>
      </c>
    </row>
    <row r="397" spans="1:14" ht="13.2" x14ac:dyDescent="0.25">
      <c r="A397" s="257">
        <f t="shared" si="30"/>
        <v>2040</v>
      </c>
      <c r="B397" s="257">
        <f t="shared" si="29"/>
        <v>6</v>
      </c>
      <c r="C397" s="270">
        <v>96494.245415514117</v>
      </c>
      <c r="D397" s="270">
        <v>0</v>
      </c>
      <c r="E397" s="270">
        <v>510934.94048231939</v>
      </c>
      <c r="F397" s="270">
        <v>0</v>
      </c>
      <c r="G397" s="270">
        <v>0</v>
      </c>
      <c r="H397" s="271"/>
      <c r="I397" s="270"/>
      <c r="J397" s="270"/>
      <c r="K397" s="270"/>
      <c r="L397" s="270"/>
      <c r="M397" s="270"/>
      <c r="N397" s="270">
        <f t="shared" si="31"/>
        <v>607429.18589783355</v>
      </c>
    </row>
    <row r="398" spans="1:14" ht="13.2" x14ac:dyDescent="0.25">
      <c r="A398" s="257">
        <f t="shared" si="30"/>
        <v>2040</v>
      </c>
      <c r="B398" s="257">
        <f t="shared" si="29"/>
        <v>7</v>
      </c>
      <c r="C398" s="270">
        <v>105015.74545179884</v>
      </c>
      <c r="D398" s="270">
        <v>0</v>
      </c>
      <c r="E398" s="270">
        <v>527681.06388098584</v>
      </c>
      <c r="F398" s="270">
        <v>0</v>
      </c>
      <c r="G398" s="270">
        <v>0</v>
      </c>
      <c r="H398" s="271"/>
      <c r="I398" s="270"/>
      <c r="J398" s="270"/>
      <c r="K398" s="270"/>
      <c r="L398" s="270"/>
      <c r="M398" s="270"/>
      <c r="N398" s="270">
        <f t="shared" si="31"/>
        <v>632696.80933278473</v>
      </c>
    </row>
    <row r="399" spans="1:14" ht="13.2" x14ac:dyDescent="0.25">
      <c r="A399" s="257">
        <f t="shared" si="30"/>
        <v>2040</v>
      </c>
      <c r="B399" s="257">
        <f t="shared" si="29"/>
        <v>8</v>
      </c>
      <c r="C399" s="270">
        <v>114838.61998333797</v>
      </c>
      <c r="D399" s="270">
        <v>0</v>
      </c>
      <c r="E399" s="270">
        <v>496514.30248792691</v>
      </c>
      <c r="F399" s="270">
        <v>0</v>
      </c>
      <c r="G399" s="270">
        <v>0</v>
      </c>
      <c r="H399" s="271"/>
      <c r="I399" s="270"/>
      <c r="J399" s="270"/>
      <c r="K399" s="270"/>
      <c r="L399" s="270"/>
      <c r="M399" s="270"/>
      <c r="N399" s="270">
        <f t="shared" si="31"/>
        <v>611352.92247126484</v>
      </c>
    </row>
    <row r="400" spans="1:14" ht="13.2" x14ac:dyDescent="0.25">
      <c r="A400" s="257">
        <f t="shared" si="30"/>
        <v>2040</v>
      </c>
      <c r="B400" s="257">
        <f t="shared" si="29"/>
        <v>9</v>
      </c>
      <c r="C400" s="270">
        <v>113856.84994961385</v>
      </c>
      <c r="D400" s="270">
        <v>0</v>
      </c>
      <c r="E400" s="270">
        <v>532616.58250701381</v>
      </c>
      <c r="F400" s="270">
        <v>0</v>
      </c>
      <c r="G400" s="270">
        <v>0</v>
      </c>
      <c r="H400" s="271"/>
      <c r="I400" s="270"/>
      <c r="J400" s="270"/>
      <c r="K400" s="270"/>
      <c r="L400" s="270"/>
      <c r="M400" s="270"/>
      <c r="N400" s="270">
        <f t="shared" si="31"/>
        <v>646473.43245662772</v>
      </c>
    </row>
    <row r="401" spans="1:14" ht="13.2" x14ac:dyDescent="0.25">
      <c r="A401" s="257">
        <f t="shared" si="30"/>
        <v>2040</v>
      </c>
      <c r="B401" s="257">
        <f t="shared" si="29"/>
        <v>10</v>
      </c>
      <c r="C401" s="270">
        <v>96871.226363846668</v>
      </c>
      <c r="D401" s="270">
        <v>0</v>
      </c>
      <c r="E401" s="270">
        <v>525742.62031903164</v>
      </c>
      <c r="F401" s="270">
        <v>0</v>
      </c>
      <c r="G401" s="270">
        <v>0</v>
      </c>
      <c r="H401" s="271"/>
      <c r="I401" s="270"/>
      <c r="J401" s="270"/>
      <c r="K401" s="270"/>
      <c r="L401" s="270"/>
      <c r="M401" s="270"/>
      <c r="N401" s="270">
        <f t="shared" si="31"/>
        <v>622613.84668287833</v>
      </c>
    </row>
    <row r="402" spans="1:14" ht="13.2" x14ac:dyDescent="0.25">
      <c r="A402" s="257">
        <f t="shared" si="30"/>
        <v>2040</v>
      </c>
      <c r="B402" s="257">
        <f t="shared" si="29"/>
        <v>11</v>
      </c>
      <c r="C402" s="270">
        <v>89568.563588012665</v>
      </c>
      <c r="D402" s="270">
        <v>0</v>
      </c>
      <c r="E402" s="270">
        <v>480730.72275565297</v>
      </c>
      <c r="F402" s="270">
        <v>0</v>
      </c>
      <c r="G402" s="270">
        <v>0</v>
      </c>
      <c r="H402" s="271"/>
      <c r="I402" s="270"/>
      <c r="J402" s="270"/>
      <c r="K402" s="270"/>
      <c r="L402" s="270"/>
      <c r="M402" s="270"/>
      <c r="N402" s="270">
        <f t="shared" si="31"/>
        <v>570299.28634366568</v>
      </c>
    </row>
    <row r="403" spans="1:14" ht="13.2" x14ac:dyDescent="0.25">
      <c r="A403" s="257">
        <f t="shared" si="30"/>
        <v>2040</v>
      </c>
      <c r="B403" s="257">
        <f t="shared" si="29"/>
        <v>12</v>
      </c>
      <c r="C403" s="270">
        <v>73712.200578878401</v>
      </c>
      <c r="D403" s="270">
        <v>0</v>
      </c>
      <c r="E403" s="270">
        <v>437602.52984364645</v>
      </c>
      <c r="F403" s="270">
        <v>0</v>
      </c>
      <c r="G403" s="270">
        <v>0</v>
      </c>
      <c r="H403" s="271"/>
      <c r="I403" s="270"/>
      <c r="J403" s="270"/>
      <c r="K403" s="270"/>
      <c r="L403" s="270"/>
      <c r="M403" s="270"/>
      <c r="N403" s="270">
        <f t="shared" si="31"/>
        <v>511314.73042252485</v>
      </c>
    </row>
    <row r="404" spans="1:14" ht="13.2" x14ac:dyDescent="0.25">
      <c r="A404" s="257">
        <f t="shared" si="30"/>
        <v>2041</v>
      </c>
      <c r="B404" s="257">
        <f t="shared" si="29"/>
        <v>1</v>
      </c>
      <c r="C404" s="270">
        <v>76058.470635924692</v>
      </c>
      <c r="D404" s="270">
        <f>+D392</f>
        <v>0</v>
      </c>
      <c r="E404" s="270">
        <v>409887.10908498225</v>
      </c>
      <c r="F404" s="270">
        <f>+Summary_Delivered_Sales!F391</f>
        <v>0</v>
      </c>
      <c r="G404" s="270">
        <v>0</v>
      </c>
      <c r="H404" s="271"/>
      <c r="I404" s="270"/>
      <c r="J404" s="270"/>
      <c r="K404" s="270"/>
      <c r="L404" s="270"/>
      <c r="M404" s="270"/>
      <c r="N404" s="270">
        <f t="shared" si="31"/>
        <v>485945.57972090691</v>
      </c>
    </row>
    <row r="405" spans="1:14" ht="13.2" x14ac:dyDescent="0.25">
      <c r="A405" s="257">
        <f t="shared" si="30"/>
        <v>2041</v>
      </c>
      <c r="B405" s="257">
        <f t="shared" si="29"/>
        <v>2</v>
      </c>
      <c r="C405" s="270">
        <v>76289.866766075633</v>
      </c>
      <c r="D405" s="270">
        <f t="shared" ref="D405:D468" si="32">+D393</f>
        <v>0</v>
      </c>
      <c r="E405" s="270">
        <v>405945.40707764408</v>
      </c>
      <c r="F405" s="270">
        <f>+Summary_Delivered_Sales!F392</f>
        <v>0</v>
      </c>
      <c r="G405" s="270">
        <v>0</v>
      </c>
      <c r="H405" s="271"/>
      <c r="I405" s="270"/>
      <c r="J405" s="270"/>
      <c r="K405" s="270"/>
      <c r="L405" s="270"/>
      <c r="M405" s="270"/>
      <c r="N405" s="270">
        <f t="shared" si="31"/>
        <v>482235.27384371974</v>
      </c>
    </row>
    <row r="406" spans="1:14" ht="13.2" x14ac:dyDescent="0.25">
      <c r="A406" s="257">
        <f t="shared" si="30"/>
        <v>2041</v>
      </c>
      <c r="B406" s="257">
        <f t="shared" si="29"/>
        <v>3</v>
      </c>
      <c r="C406" s="270">
        <v>71936.634490433222</v>
      </c>
      <c r="D406" s="270">
        <f t="shared" si="32"/>
        <v>0</v>
      </c>
      <c r="E406" s="270">
        <v>394206.01669864368</v>
      </c>
      <c r="F406" s="270">
        <f>+Summary_Delivered_Sales!F393</f>
        <v>0</v>
      </c>
      <c r="G406" s="270">
        <v>0</v>
      </c>
      <c r="H406" s="271"/>
      <c r="I406" s="270"/>
      <c r="J406" s="270"/>
      <c r="K406" s="270"/>
      <c r="L406" s="270"/>
      <c r="M406" s="270"/>
      <c r="N406" s="270">
        <f t="shared" si="31"/>
        <v>466142.65118907689</v>
      </c>
    </row>
    <row r="407" spans="1:14" ht="13.2" x14ac:dyDescent="0.25">
      <c r="A407" s="257">
        <f t="shared" si="30"/>
        <v>2041</v>
      </c>
      <c r="B407" s="257">
        <f t="shared" si="29"/>
        <v>4</v>
      </c>
      <c r="C407" s="270">
        <v>82204.956435867265</v>
      </c>
      <c r="D407" s="270">
        <f t="shared" si="32"/>
        <v>0</v>
      </c>
      <c r="E407" s="270">
        <v>467829.39333430387</v>
      </c>
      <c r="F407" s="270">
        <f>+Summary_Delivered_Sales!F394</f>
        <v>0</v>
      </c>
      <c r="G407" s="270">
        <v>0</v>
      </c>
      <c r="H407" s="271"/>
      <c r="I407" s="270"/>
      <c r="J407" s="270"/>
      <c r="K407" s="270"/>
      <c r="L407" s="270"/>
      <c r="M407" s="270"/>
      <c r="N407" s="270">
        <f t="shared" si="31"/>
        <v>550034.3497701711</v>
      </c>
    </row>
    <row r="408" spans="1:14" ht="13.2" x14ac:dyDescent="0.25">
      <c r="A408" s="257">
        <f t="shared" si="30"/>
        <v>2041</v>
      </c>
      <c r="B408" s="257">
        <f t="shared" si="29"/>
        <v>5</v>
      </c>
      <c r="C408" s="270">
        <v>86310.875881875967</v>
      </c>
      <c r="D408" s="270">
        <f t="shared" si="32"/>
        <v>0</v>
      </c>
      <c r="E408" s="270">
        <v>511667.55107342009</v>
      </c>
      <c r="F408" s="270">
        <f>+Summary_Delivered_Sales!F395</f>
        <v>0</v>
      </c>
      <c r="G408" s="270">
        <v>0</v>
      </c>
      <c r="H408" s="271"/>
      <c r="I408" s="270"/>
      <c r="J408" s="270"/>
      <c r="K408" s="270"/>
      <c r="L408" s="270"/>
      <c r="M408" s="270"/>
      <c r="N408" s="270">
        <f t="shared" si="31"/>
        <v>597978.42695529608</v>
      </c>
    </row>
    <row r="409" spans="1:14" ht="13.2" x14ac:dyDescent="0.25">
      <c r="A409" s="257">
        <f t="shared" si="30"/>
        <v>2041</v>
      </c>
      <c r="B409" s="257">
        <f t="shared" si="29"/>
        <v>6</v>
      </c>
      <c r="C409" s="270">
        <v>97680.590268019907</v>
      </c>
      <c r="D409" s="270">
        <f t="shared" si="32"/>
        <v>0</v>
      </c>
      <c r="E409" s="270">
        <v>518598.96459427377</v>
      </c>
      <c r="F409" s="270">
        <f>+Summary_Delivered_Sales!F396</f>
        <v>0</v>
      </c>
      <c r="G409" s="270">
        <v>0</v>
      </c>
      <c r="H409" s="271"/>
      <c r="I409" s="270"/>
      <c r="J409" s="270"/>
      <c r="K409" s="270"/>
      <c r="L409" s="270"/>
      <c r="M409" s="270"/>
      <c r="N409" s="270">
        <f t="shared" si="31"/>
        <v>616279.55486229365</v>
      </c>
    </row>
    <row r="410" spans="1:14" ht="13.2" x14ac:dyDescent="0.25">
      <c r="A410" s="257">
        <f t="shared" si="30"/>
        <v>2041</v>
      </c>
      <c r="B410" s="257">
        <f t="shared" si="29"/>
        <v>7</v>
      </c>
      <c r="C410" s="270">
        <v>106306.85756436392</v>
      </c>
      <c r="D410" s="270">
        <f t="shared" si="32"/>
        <v>0</v>
      </c>
      <c r="E410" s="270">
        <v>535596.27984407486</v>
      </c>
      <c r="F410" s="270">
        <f>+Summary_Delivered_Sales!F397</f>
        <v>0</v>
      </c>
      <c r="G410" s="270">
        <v>0</v>
      </c>
      <c r="H410" s="271"/>
      <c r="I410" s="270"/>
      <c r="J410" s="270"/>
      <c r="K410" s="270"/>
      <c r="L410" s="270"/>
      <c r="M410" s="270"/>
      <c r="N410" s="270">
        <f t="shared" si="31"/>
        <v>641903.13740843884</v>
      </c>
    </row>
    <row r="411" spans="1:14" ht="13.2" x14ac:dyDescent="0.25">
      <c r="A411" s="257">
        <f t="shared" si="30"/>
        <v>2041</v>
      </c>
      <c r="B411" s="257">
        <f t="shared" si="29"/>
        <v>8</v>
      </c>
      <c r="C411" s="270">
        <v>116250.49905549861</v>
      </c>
      <c r="D411" s="270">
        <f t="shared" si="32"/>
        <v>0</v>
      </c>
      <c r="E411" s="270">
        <v>503962.01702983218</v>
      </c>
      <c r="F411" s="270">
        <f>+Summary_Delivered_Sales!F398</f>
        <v>0</v>
      </c>
      <c r="G411" s="270">
        <v>0</v>
      </c>
      <c r="H411" s="271"/>
      <c r="I411" s="270"/>
      <c r="J411" s="270"/>
      <c r="K411" s="270"/>
      <c r="L411" s="270"/>
      <c r="M411" s="270"/>
      <c r="N411" s="270">
        <f t="shared" si="31"/>
        <v>620212.51608533075</v>
      </c>
    </row>
    <row r="412" spans="1:14" ht="13.2" x14ac:dyDescent="0.25">
      <c r="A412" s="257">
        <f t="shared" si="30"/>
        <v>2041</v>
      </c>
      <c r="B412" s="257">
        <f t="shared" si="29"/>
        <v>9</v>
      </c>
      <c r="C412" s="270">
        <v>115256.65868720859</v>
      </c>
      <c r="D412" s="270">
        <f t="shared" si="32"/>
        <v>0</v>
      </c>
      <c r="E412" s="270">
        <v>540605.83124953893</v>
      </c>
      <c r="F412" s="270">
        <f>+Summary_Delivered_Sales!F399</f>
        <v>0</v>
      </c>
      <c r="G412" s="270">
        <v>0</v>
      </c>
      <c r="H412" s="271"/>
      <c r="I412" s="270"/>
      <c r="J412" s="270"/>
      <c r="K412" s="270"/>
      <c r="L412" s="270"/>
      <c r="M412" s="270"/>
      <c r="N412" s="270">
        <f t="shared" si="31"/>
        <v>655862.48993674747</v>
      </c>
    </row>
    <row r="413" spans="1:14" ht="13.2" x14ac:dyDescent="0.25">
      <c r="A413" s="257">
        <f t="shared" si="30"/>
        <v>2041</v>
      </c>
      <c r="B413" s="257">
        <f t="shared" si="29"/>
        <v>10</v>
      </c>
      <c r="C413" s="270">
        <v>98062.205994370772</v>
      </c>
      <c r="D413" s="270">
        <f t="shared" si="32"/>
        <v>0</v>
      </c>
      <c r="E413" s="270">
        <v>533628.75962867355</v>
      </c>
      <c r="F413" s="270">
        <f>+Summary_Delivered_Sales!F400</f>
        <v>0</v>
      </c>
      <c r="G413" s="270">
        <v>0</v>
      </c>
      <c r="H413" s="271"/>
      <c r="I413" s="270"/>
      <c r="J413" s="270"/>
      <c r="K413" s="270"/>
      <c r="L413" s="270"/>
      <c r="M413" s="270"/>
      <c r="N413" s="270">
        <f t="shared" si="31"/>
        <v>631690.96562304429</v>
      </c>
    </row>
    <row r="414" spans="1:14" ht="13.2" x14ac:dyDescent="0.25">
      <c r="A414" s="257">
        <f t="shared" si="30"/>
        <v>2041</v>
      </c>
      <c r="B414" s="257">
        <f t="shared" ref="B414:B477" si="33">+B402</f>
        <v>11</v>
      </c>
      <c r="C414" s="270">
        <v>90669.760907100572</v>
      </c>
      <c r="D414" s="270">
        <f t="shared" si="32"/>
        <v>0</v>
      </c>
      <c r="E414" s="270">
        <v>487941.68360142835</v>
      </c>
      <c r="F414" s="270">
        <f>+Summary_Delivered_Sales!F401</f>
        <v>0</v>
      </c>
      <c r="G414" s="270">
        <v>0</v>
      </c>
      <c r="H414" s="271"/>
      <c r="I414" s="270"/>
      <c r="J414" s="270"/>
      <c r="K414" s="270"/>
      <c r="L414" s="270"/>
      <c r="M414" s="270"/>
      <c r="N414" s="270">
        <f t="shared" si="31"/>
        <v>578611.44450852892</v>
      </c>
    </row>
    <row r="415" spans="1:14" ht="13.2" x14ac:dyDescent="0.25">
      <c r="A415" s="257">
        <f t="shared" si="30"/>
        <v>2041</v>
      </c>
      <c r="B415" s="257">
        <f t="shared" si="33"/>
        <v>12</v>
      </c>
      <c r="C415" s="270">
        <v>74618.452442365859</v>
      </c>
      <c r="D415" s="270">
        <f t="shared" si="32"/>
        <v>0</v>
      </c>
      <c r="E415" s="270">
        <v>444166.56779534335</v>
      </c>
      <c r="F415" s="270">
        <f>+Summary_Delivered_Sales!F402</f>
        <v>0</v>
      </c>
      <c r="G415" s="270">
        <v>0</v>
      </c>
      <c r="H415" s="271"/>
      <c r="I415" s="270"/>
      <c r="J415" s="270"/>
      <c r="K415" s="270"/>
      <c r="L415" s="270"/>
      <c r="M415" s="270"/>
      <c r="N415" s="270">
        <f t="shared" si="31"/>
        <v>518785.02023770922</v>
      </c>
    </row>
    <row r="416" spans="1:14" ht="13.2" x14ac:dyDescent="0.25">
      <c r="A416" s="257">
        <f t="shared" si="30"/>
        <v>2042</v>
      </c>
      <c r="B416" s="257">
        <f t="shared" si="33"/>
        <v>1</v>
      </c>
      <c r="C416" s="270">
        <v>76993.568627932866</v>
      </c>
      <c r="D416" s="270">
        <f t="shared" si="32"/>
        <v>0</v>
      </c>
      <c r="E416" s="270">
        <v>416035.41572504316</v>
      </c>
      <c r="F416" s="270">
        <f>+Summary_Delivered_Sales!F403</f>
        <v>0</v>
      </c>
      <c r="G416" s="270">
        <v>0</v>
      </c>
      <c r="H416" s="271"/>
      <c r="I416" s="270"/>
      <c r="J416" s="270"/>
      <c r="K416" s="270"/>
      <c r="L416" s="270"/>
      <c r="M416" s="270"/>
      <c r="N416" s="270">
        <f t="shared" si="31"/>
        <v>493028.98435297603</v>
      </c>
    </row>
    <row r="417" spans="1:14" ht="13.2" x14ac:dyDescent="0.25">
      <c r="A417" s="257">
        <f t="shared" si="30"/>
        <v>2042</v>
      </c>
      <c r="B417" s="257">
        <f t="shared" si="33"/>
        <v>2</v>
      </c>
      <c r="C417" s="270">
        <v>77227.80964905853</v>
      </c>
      <c r="D417" s="270">
        <f t="shared" si="32"/>
        <v>0</v>
      </c>
      <c r="E417" s="270">
        <v>412034.58818755852</v>
      </c>
      <c r="F417" s="270">
        <f>+Summary_Delivered_Sales!F404</f>
        <v>0</v>
      </c>
      <c r="G417" s="270">
        <v>0</v>
      </c>
      <c r="H417" s="271"/>
      <c r="I417" s="270"/>
      <c r="J417" s="270"/>
      <c r="K417" s="270"/>
      <c r="L417" s="270"/>
      <c r="M417" s="270"/>
      <c r="N417" s="270">
        <f t="shared" si="31"/>
        <v>489262.39783661708</v>
      </c>
    </row>
    <row r="418" spans="1:14" ht="13.2" x14ac:dyDescent="0.25">
      <c r="A418" s="257">
        <f t="shared" si="30"/>
        <v>2042</v>
      </c>
      <c r="B418" s="257">
        <f t="shared" si="33"/>
        <v>3</v>
      </c>
      <c r="C418" s="270">
        <v>72821.056723767746</v>
      </c>
      <c r="D418" s="270">
        <f t="shared" si="32"/>
        <v>0</v>
      </c>
      <c r="E418" s="270">
        <v>400119.10695276468</v>
      </c>
      <c r="F418" s="270">
        <f>+Summary_Delivered_Sales!F405</f>
        <v>0</v>
      </c>
      <c r="G418" s="270">
        <v>0</v>
      </c>
      <c r="H418" s="271"/>
      <c r="I418" s="270"/>
      <c r="J418" s="270"/>
      <c r="K418" s="270"/>
      <c r="L418" s="270"/>
      <c r="M418" s="270"/>
      <c r="N418" s="270">
        <f t="shared" si="31"/>
        <v>472940.16367653245</v>
      </c>
    </row>
    <row r="419" spans="1:14" ht="13.2" x14ac:dyDescent="0.25">
      <c r="A419" s="257">
        <f t="shared" si="30"/>
        <v>2042</v>
      </c>
      <c r="B419" s="257">
        <f t="shared" si="33"/>
        <v>4</v>
      </c>
      <c r="C419" s="270">
        <v>83215.622165188252</v>
      </c>
      <c r="D419" s="270">
        <f t="shared" si="32"/>
        <v>0</v>
      </c>
      <c r="E419" s="270">
        <v>474846.83423863986</v>
      </c>
      <c r="F419" s="270">
        <f>+Summary_Delivered_Sales!F406</f>
        <v>0</v>
      </c>
      <c r="G419" s="270">
        <v>0</v>
      </c>
      <c r="H419" s="271"/>
      <c r="I419" s="270"/>
      <c r="J419" s="270"/>
      <c r="K419" s="270"/>
      <c r="L419" s="270"/>
      <c r="M419" s="270"/>
      <c r="N419" s="270">
        <f t="shared" si="31"/>
        <v>558062.45640382811</v>
      </c>
    </row>
    <row r="420" spans="1:14" ht="13.2" x14ac:dyDescent="0.25">
      <c r="A420" s="257">
        <f t="shared" si="30"/>
        <v>2042</v>
      </c>
      <c r="B420" s="257">
        <f t="shared" si="33"/>
        <v>5</v>
      </c>
      <c r="C420" s="270">
        <v>87372.021682610517</v>
      </c>
      <c r="D420" s="270">
        <f t="shared" si="32"/>
        <v>0</v>
      </c>
      <c r="E420" s="270">
        <v>519342.56434424774</v>
      </c>
      <c r="F420" s="270">
        <f>+Summary_Delivered_Sales!F407</f>
        <v>0</v>
      </c>
      <c r="G420" s="270">
        <v>0</v>
      </c>
      <c r="H420" s="271"/>
      <c r="I420" s="270"/>
      <c r="J420" s="270"/>
      <c r="K420" s="270"/>
      <c r="L420" s="270"/>
      <c r="M420" s="270"/>
      <c r="N420" s="270">
        <f t="shared" si="31"/>
        <v>606714.58602685831</v>
      </c>
    </row>
    <row r="421" spans="1:14" ht="13.2" x14ac:dyDescent="0.25">
      <c r="A421" s="257">
        <f t="shared" si="30"/>
        <v>2042</v>
      </c>
      <c r="B421" s="257">
        <f t="shared" si="33"/>
        <v>6</v>
      </c>
      <c r="C421" s="270">
        <v>98881.520592467641</v>
      </c>
      <c r="D421" s="270">
        <f t="shared" si="32"/>
        <v>0</v>
      </c>
      <c r="E421" s="270">
        <v>526377.9490679783</v>
      </c>
      <c r="F421" s="270">
        <f>+Summary_Delivered_Sales!F408</f>
        <v>0</v>
      </c>
      <c r="G421" s="270">
        <v>0</v>
      </c>
      <c r="H421" s="271"/>
      <c r="I421" s="270"/>
      <c r="J421" s="270"/>
      <c r="K421" s="270"/>
      <c r="L421" s="270"/>
      <c r="M421" s="270"/>
      <c r="N421" s="270">
        <f t="shared" si="31"/>
        <v>625259.46966044593</v>
      </c>
    </row>
    <row r="422" spans="1:14" ht="13.2" x14ac:dyDescent="0.25">
      <c r="A422" s="257">
        <f t="shared" si="30"/>
        <v>2042</v>
      </c>
      <c r="B422" s="257">
        <f t="shared" si="33"/>
        <v>7</v>
      </c>
      <c r="C422" s="270">
        <v>107613.84320598925</v>
      </c>
      <c r="D422" s="270">
        <f t="shared" si="32"/>
        <v>0</v>
      </c>
      <c r="E422" s="270">
        <v>543630.2240466834</v>
      </c>
      <c r="F422" s="270">
        <f>+Summary_Delivered_Sales!F409</f>
        <v>0</v>
      </c>
      <c r="G422" s="270">
        <v>0</v>
      </c>
      <c r="H422" s="271"/>
      <c r="I422" s="270"/>
      <c r="J422" s="270"/>
      <c r="K422" s="270"/>
      <c r="L422" s="270"/>
      <c r="M422" s="270"/>
      <c r="N422" s="270">
        <f t="shared" si="31"/>
        <v>651244.06725267263</v>
      </c>
    </row>
    <row r="423" spans="1:14" ht="13.2" x14ac:dyDescent="0.25">
      <c r="A423" s="257">
        <f t="shared" si="30"/>
        <v>2042</v>
      </c>
      <c r="B423" s="257">
        <f t="shared" si="33"/>
        <v>8</v>
      </c>
      <c r="C423" s="270">
        <v>117679.73642153892</v>
      </c>
      <c r="D423" s="270">
        <f t="shared" si="32"/>
        <v>0</v>
      </c>
      <c r="E423" s="270">
        <v>511521.44728993485</v>
      </c>
      <c r="F423" s="270">
        <f>+Summary_Delivered_Sales!F410</f>
        <v>0</v>
      </c>
      <c r="G423" s="270">
        <v>0</v>
      </c>
      <c r="H423" s="271"/>
      <c r="I423" s="270"/>
      <c r="J423" s="270"/>
      <c r="K423" s="270"/>
      <c r="L423" s="270"/>
      <c r="M423" s="270"/>
      <c r="N423" s="270">
        <f t="shared" si="31"/>
        <v>629201.18371147383</v>
      </c>
    </row>
    <row r="424" spans="1:14" ht="13.2" x14ac:dyDescent="0.25">
      <c r="A424" s="257">
        <f t="shared" si="30"/>
        <v>2042</v>
      </c>
      <c r="B424" s="257">
        <f t="shared" si="33"/>
        <v>9</v>
      </c>
      <c r="C424" s="270">
        <v>116673.67732041095</v>
      </c>
      <c r="D424" s="270">
        <f t="shared" si="32"/>
        <v>0</v>
      </c>
      <c r="E424" s="270">
        <v>548714.91872327565</v>
      </c>
      <c r="F424" s="270">
        <f>+Summary_Delivered_Sales!F411</f>
        <v>0</v>
      </c>
      <c r="G424" s="270">
        <v>0</v>
      </c>
      <c r="H424" s="271"/>
      <c r="I424" s="270"/>
      <c r="J424" s="270"/>
      <c r="K424" s="270"/>
      <c r="L424" s="270"/>
      <c r="M424" s="270"/>
      <c r="N424" s="270">
        <f t="shared" si="31"/>
        <v>665388.59604368662</v>
      </c>
    </row>
    <row r="425" spans="1:14" ht="13.2" x14ac:dyDescent="0.25">
      <c r="A425" s="257">
        <f t="shared" si="30"/>
        <v>2042</v>
      </c>
      <c r="B425" s="257">
        <f t="shared" si="33"/>
        <v>10</v>
      </c>
      <c r="C425" s="270">
        <v>99267.828078939958</v>
      </c>
      <c r="D425" s="270">
        <f t="shared" si="32"/>
        <v>0</v>
      </c>
      <c r="E425" s="270">
        <v>541633.19102803292</v>
      </c>
      <c r="F425" s="270">
        <f>+Summary_Delivered_Sales!F412</f>
        <v>0</v>
      </c>
      <c r="G425" s="270">
        <v>0</v>
      </c>
      <c r="H425" s="271"/>
      <c r="I425" s="270"/>
      <c r="J425" s="270"/>
      <c r="K425" s="270"/>
      <c r="L425" s="270"/>
      <c r="M425" s="270"/>
      <c r="N425" s="270">
        <f t="shared" si="31"/>
        <v>640901.01910697285</v>
      </c>
    </row>
    <row r="426" spans="1:14" ht="13.2" x14ac:dyDescent="0.25">
      <c r="A426" s="257">
        <f t="shared" si="30"/>
        <v>2042</v>
      </c>
      <c r="B426" s="257">
        <f t="shared" si="33"/>
        <v>11</v>
      </c>
      <c r="C426" s="270">
        <v>91784.496854999627</v>
      </c>
      <c r="D426" s="270">
        <f t="shared" si="32"/>
        <v>0</v>
      </c>
      <c r="E426" s="270">
        <v>495260.80885995697</v>
      </c>
      <c r="F426" s="270">
        <f>+Summary_Delivered_Sales!F413</f>
        <v>0</v>
      </c>
      <c r="G426" s="270">
        <v>0</v>
      </c>
      <c r="H426" s="271"/>
      <c r="I426" s="270"/>
      <c r="J426" s="270"/>
      <c r="K426" s="270"/>
      <c r="L426" s="270"/>
      <c r="M426" s="270"/>
      <c r="N426" s="270">
        <f t="shared" si="31"/>
        <v>587045.3057149566</v>
      </c>
    </row>
    <row r="427" spans="1:14" ht="13.2" x14ac:dyDescent="0.25">
      <c r="A427" s="257">
        <f t="shared" si="30"/>
        <v>2042</v>
      </c>
      <c r="B427" s="257">
        <f t="shared" si="33"/>
        <v>12</v>
      </c>
      <c r="C427" s="270">
        <v>75535.846185130082</v>
      </c>
      <c r="D427" s="270">
        <f t="shared" si="32"/>
        <v>0</v>
      </c>
      <c r="E427" s="270">
        <v>450829.06631637632</v>
      </c>
      <c r="F427" s="270">
        <f>+Summary_Delivered_Sales!F414</f>
        <v>0</v>
      </c>
      <c r="G427" s="270">
        <v>0</v>
      </c>
      <c r="H427" s="271"/>
      <c r="I427" s="270"/>
      <c r="J427" s="270"/>
      <c r="K427" s="270"/>
      <c r="L427" s="270"/>
      <c r="M427" s="270"/>
      <c r="N427" s="270">
        <f t="shared" si="31"/>
        <v>526364.91250150639</v>
      </c>
    </row>
    <row r="428" spans="1:14" ht="13.2" x14ac:dyDescent="0.25">
      <c r="A428" s="257">
        <f t="shared" si="30"/>
        <v>2043</v>
      </c>
      <c r="B428" s="257">
        <f t="shared" si="33"/>
        <v>1</v>
      </c>
      <c r="C428" s="270">
        <v>77940.163146854436</v>
      </c>
      <c r="D428" s="270">
        <f t="shared" si="32"/>
        <v>0</v>
      </c>
      <c r="E428" s="270">
        <v>422275.94696476182</v>
      </c>
      <c r="F428" s="270">
        <f>+Summary_Delivered_Sales!F415</f>
        <v>0</v>
      </c>
      <c r="G428" s="270">
        <v>0</v>
      </c>
      <c r="H428" s="271"/>
      <c r="I428" s="270"/>
      <c r="J428" s="270"/>
      <c r="K428" s="270"/>
      <c r="L428" s="270"/>
      <c r="M428" s="270"/>
      <c r="N428" s="270">
        <f t="shared" si="31"/>
        <v>500216.11011161626</v>
      </c>
    </row>
    <row r="429" spans="1:14" ht="13.2" x14ac:dyDescent="0.25">
      <c r="A429" s="257">
        <f t="shared" si="30"/>
        <v>2043</v>
      </c>
      <c r="B429" s="257">
        <f t="shared" si="33"/>
        <v>2</v>
      </c>
      <c r="C429" s="270">
        <v>78177.284035359364</v>
      </c>
      <c r="D429" s="270">
        <f t="shared" si="32"/>
        <v>0</v>
      </c>
      <c r="E429" s="270">
        <v>418215.10701417795</v>
      </c>
      <c r="F429" s="270">
        <f>+Summary_Delivered_Sales!F416</f>
        <v>0</v>
      </c>
      <c r="G429" s="270">
        <v>0</v>
      </c>
      <c r="H429" s="271"/>
      <c r="I429" s="270"/>
      <c r="J429" s="270"/>
      <c r="K429" s="270"/>
      <c r="L429" s="270"/>
      <c r="M429" s="270"/>
      <c r="N429" s="270">
        <f t="shared" si="31"/>
        <v>496392.39104953734</v>
      </c>
    </row>
    <row r="430" spans="1:14" ht="13.2" x14ac:dyDescent="0.25">
      <c r="A430" s="257">
        <f t="shared" si="30"/>
        <v>2043</v>
      </c>
      <c r="B430" s="257">
        <f t="shared" si="33"/>
        <v>3</v>
      </c>
      <c r="C430" s="270">
        <v>73716.35245281634</v>
      </c>
      <c r="D430" s="270">
        <f t="shared" si="32"/>
        <v>0</v>
      </c>
      <c r="E430" s="270">
        <v>406120.8935607521</v>
      </c>
      <c r="F430" s="270">
        <f>+Summary_Delivered_Sales!F417</f>
        <v>0</v>
      </c>
      <c r="G430" s="270">
        <v>0</v>
      </c>
      <c r="H430" s="271"/>
      <c r="I430" s="270"/>
      <c r="J430" s="270"/>
      <c r="K430" s="270"/>
      <c r="L430" s="270"/>
      <c r="M430" s="270"/>
      <c r="N430" s="270">
        <f t="shared" si="31"/>
        <v>479837.24601356842</v>
      </c>
    </row>
    <row r="431" spans="1:14" ht="13.2" x14ac:dyDescent="0.25">
      <c r="A431" s="257">
        <f t="shared" si="30"/>
        <v>2043</v>
      </c>
      <c r="B431" s="257">
        <f t="shared" si="33"/>
        <v>4</v>
      </c>
      <c r="C431" s="270">
        <v>84238.713486112349</v>
      </c>
      <c r="D431" s="270">
        <f t="shared" si="32"/>
        <v>0</v>
      </c>
      <c r="E431" s="270">
        <v>481969.53675660572</v>
      </c>
      <c r="F431" s="270">
        <f>+Summary_Delivered_Sales!F418</f>
        <v>0</v>
      </c>
      <c r="G431" s="270">
        <v>0</v>
      </c>
      <c r="H431" s="271"/>
      <c r="I431" s="270"/>
      <c r="J431" s="270"/>
      <c r="K431" s="270"/>
      <c r="L431" s="270"/>
      <c r="M431" s="270"/>
      <c r="N431" s="270">
        <f t="shared" si="31"/>
        <v>566208.25024271803</v>
      </c>
    </row>
    <row r="432" spans="1:14" ht="13.2" x14ac:dyDescent="0.25">
      <c r="A432" s="257">
        <f t="shared" si="30"/>
        <v>2043</v>
      </c>
      <c r="B432" s="257">
        <f t="shared" si="33"/>
        <v>5</v>
      </c>
      <c r="C432" s="270">
        <v>88446.213700277876</v>
      </c>
      <c r="D432" s="270">
        <f t="shared" si="32"/>
        <v>0</v>
      </c>
      <c r="E432" s="270">
        <v>527132.70281420869</v>
      </c>
      <c r="F432" s="270">
        <f>+Summary_Delivered_Sales!F419</f>
        <v>0</v>
      </c>
      <c r="G432" s="270">
        <v>0</v>
      </c>
      <c r="H432" s="271"/>
      <c r="I432" s="270"/>
      <c r="J432" s="270"/>
      <c r="K432" s="270"/>
      <c r="L432" s="270"/>
      <c r="M432" s="270"/>
      <c r="N432" s="270">
        <f t="shared" si="31"/>
        <v>615578.91651448654</v>
      </c>
    </row>
    <row r="433" spans="1:14" ht="13.2" x14ac:dyDescent="0.25">
      <c r="A433" s="257">
        <f t="shared" si="30"/>
        <v>2043</v>
      </c>
      <c r="B433" s="257">
        <f t="shared" si="33"/>
        <v>6</v>
      </c>
      <c r="C433" s="270">
        <v>100097.21570939074</v>
      </c>
      <c r="D433" s="270">
        <f t="shared" si="32"/>
        <v>0</v>
      </c>
      <c r="E433" s="270">
        <v>534273.61830886023</v>
      </c>
      <c r="F433" s="270">
        <f>+Summary_Delivered_Sales!F420</f>
        <v>0</v>
      </c>
      <c r="G433" s="270">
        <v>0</v>
      </c>
      <c r="H433" s="271"/>
      <c r="I433" s="270"/>
      <c r="J433" s="270"/>
      <c r="K433" s="270"/>
      <c r="L433" s="270"/>
      <c r="M433" s="270"/>
      <c r="N433" s="270">
        <f t="shared" si="31"/>
        <v>634370.83401825093</v>
      </c>
    </row>
    <row r="434" spans="1:14" ht="13.2" x14ac:dyDescent="0.25">
      <c r="A434" s="257">
        <f t="shared" si="30"/>
        <v>2043</v>
      </c>
      <c r="B434" s="257">
        <f t="shared" si="33"/>
        <v>7</v>
      </c>
      <c r="C434" s="270">
        <v>108936.89753317779</v>
      </c>
      <c r="D434" s="270">
        <f t="shared" si="32"/>
        <v>0</v>
      </c>
      <c r="E434" s="270">
        <v>551784.67741240526</v>
      </c>
      <c r="F434" s="270">
        <f>+Summary_Delivered_Sales!F421</f>
        <v>0</v>
      </c>
      <c r="G434" s="270">
        <v>0</v>
      </c>
      <c r="H434" s="271"/>
      <c r="I434" s="270"/>
      <c r="J434" s="270"/>
      <c r="K434" s="270"/>
      <c r="L434" s="270"/>
      <c r="M434" s="270"/>
      <c r="N434" s="270">
        <f t="shared" si="31"/>
        <v>660721.57494558301</v>
      </c>
    </row>
    <row r="435" spans="1:14" ht="13.2" x14ac:dyDescent="0.25">
      <c r="A435" s="257">
        <f t="shared" si="30"/>
        <v>2043</v>
      </c>
      <c r="B435" s="257">
        <f t="shared" si="33"/>
        <v>8</v>
      </c>
      <c r="C435" s="270">
        <v>119126.54549234679</v>
      </c>
      <c r="D435" s="270">
        <f t="shared" si="32"/>
        <v>0</v>
      </c>
      <c r="E435" s="270">
        <v>519194.26900400891</v>
      </c>
      <c r="F435" s="270">
        <f>+Summary_Delivered_Sales!F422</f>
        <v>0</v>
      </c>
      <c r="G435" s="270">
        <v>0</v>
      </c>
      <c r="H435" s="271"/>
      <c r="I435" s="270"/>
      <c r="J435" s="270"/>
      <c r="K435" s="270"/>
      <c r="L435" s="270"/>
      <c r="M435" s="270"/>
      <c r="N435" s="270">
        <f t="shared" si="31"/>
        <v>638320.81449635571</v>
      </c>
    </row>
    <row r="436" spans="1:14" ht="13.2" x14ac:dyDescent="0.25">
      <c r="A436" s="257">
        <f t="shared" si="30"/>
        <v>2043</v>
      </c>
      <c r="B436" s="257">
        <f t="shared" si="33"/>
        <v>9</v>
      </c>
      <c r="C436" s="270">
        <v>118108.11743563191</v>
      </c>
      <c r="D436" s="270">
        <f t="shared" si="32"/>
        <v>0</v>
      </c>
      <c r="E436" s="270">
        <v>556945.64250919339</v>
      </c>
      <c r="F436" s="270">
        <f>+Summary_Delivered_Sales!F423</f>
        <v>0</v>
      </c>
      <c r="G436" s="270">
        <v>0</v>
      </c>
      <c r="H436" s="271"/>
      <c r="I436" s="270"/>
      <c r="J436" s="270"/>
      <c r="K436" s="270"/>
      <c r="L436" s="270"/>
      <c r="M436" s="270"/>
      <c r="N436" s="270">
        <f t="shared" si="31"/>
        <v>675053.75994482532</v>
      </c>
    </row>
    <row r="437" spans="1:14" ht="13.2" x14ac:dyDescent="0.25">
      <c r="A437" s="257">
        <f t="shared" si="30"/>
        <v>2043</v>
      </c>
      <c r="B437" s="257">
        <f t="shared" si="33"/>
        <v>10</v>
      </c>
      <c r="C437" s="270">
        <v>100488.27263865196</v>
      </c>
      <c r="D437" s="270">
        <f t="shared" si="32"/>
        <v>0</v>
      </c>
      <c r="E437" s="270">
        <v>549757.68889845663</v>
      </c>
      <c r="F437" s="270">
        <f>+Summary_Delivered_Sales!F424</f>
        <v>0</v>
      </c>
      <c r="G437" s="270">
        <v>0</v>
      </c>
      <c r="H437" s="271"/>
      <c r="I437" s="270"/>
      <c r="J437" s="270"/>
      <c r="K437" s="270"/>
      <c r="L437" s="270"/>
      <c r="M437" s="270"/>
      <c r="N437" s="270">
        <f t="shared" si="31"/>
        <v>650245.96153710864</v>
      </c>
    </row>
    <row r="438" spans="1:14" ht="13.2" x14ac:dyDescent="0.25">
      <c r="A438" s="257">
        <f t="shared" si="30"/>
        <v>2043</v>
      </c>
      <c r="B438" s="257">
        <f t="shared" si="33"/>
        <v>11</v>
      </c>
      <c r="C438" s="270">
        <v>92912.937881869948</v>
      </c>
      <c r="D438" s="270">
        <f t="shared" si="32"/>
        <v>0</v>
      </c>
      <c r="E438" s="270">
        <v>502689.72099743114</v>
      </c>
      <c r="F438" s="270">
        <f>+Summary_Delivered_Sales!F425</f>
        <v>0</v>
      </c>
      <c r="G438" s="270">
        <v>0</v>
      </c>
      <c r="H438" s="271"/>
      <c r="I438" s="270"/>
      <c r="J438" s="270"/>
      <c r="K438" s="270"/>
      <c r="L438" s="270"/>
      <c r="M438" s="270"/>
      <c r="N438" s="270">
        <f t="shared" si="31"/>
        <v>595602.65887930105</v>
      </c>
    </row>
    <row r="439" spans="1:14" ht="13.2" x14ac:dyDescent="0.25">
      <c r="A439" s="257">
        <f t="shared" si="30"/>
        <v>2043</v>
      </c>
      <c r="B439" s="257">
        <f t="shared" si="33"/>
        <v>12</v>
      </c>
      <c r="C439" s="270">
        <v>76464.51879058464</v>
      </c>
      <c r="D439" s="270">
        <f t="shared" si="32"/>
        <v>0</v>
      </c>
      <c r="E439" s="270">
        <v>457591.50231528637</v>
      </c>
      <c r="F439" s="270">
        <f>+Summary_Delivered_Sales!F426</f>
        <v>0</v>
      </c>
      <c r="G439" s="270">
        <v>0</v>
      </c>
      <c r="H439" s="271"/>
      <c r="I439" s="270"/>
      <c r="J439" s="270"/>
      <c r="K439" s="270"/>
      <c r="L439" s="270"/>
      <c r="M439" s="270"/>
      <c r="N439" s="270">
        <f t="shared" si="31"/>
        <v>534056.02110587107</v>
      </c>
    </row>
    <row r="440" spans="1:14" ht="13.2" x14ac:dyDescent="0.25">
      <c r="A440" s="257">
        <f t="shared" si="30"/>
        <v>2044</v>
      </c>
      <c r="B440" s="257">
        <f t="shared" si="33"/>
        <v>1</v>
      </c>
      <c r="C440" s="270">
        <v>78898.395536304946</v>
      </c>
      <c r="D440" s="270">
        <f t="shared" si="32"/>
        <v>0</v>
      </c>
      <c r="E440" s="270">
        <v>428610.08617313387</v>
      </c>
      <c r="F440" s="270">
        <f>+Summary_Delivered_Sales!F427</f>
        <v>0</v>
      </c>
      <c r="G440" s="270">
        <v>0</v>
      </c>
      <c r="H440" s="271"/>
      <c r="I440" s="270"/>
      <c r="J440" s="270"/>
      <c r="K440" s="270"/>
      <c r="L440" s="270"/>
      <c r="M440" s="270"/>
      <c r="N440" s="270">
        <f t="shared" si="31"/>
        <v>507508.48170943884</v>
      </c>
    </row>
    <row r="441" spans="1:14" ht="13.2" x14ac:dyDescent="0.25">
      <c r="A441" s="257">
        <f t="shared" si="30"/>
        <v>2044</v>
      </c>
      <c r="B441" s="257">
        <f t="shared" si="33"/>
        <v>2</v>
      </c>
      <c r="C441" s="270">
        <v>79138.431698609755</v>
      </c>
      <c r="D441" s="270">
        <f t="shared" si="32"/>
        <v>0</v>
      </c>
      <c r="E441" s="270">
        <v>424488.33362325374</v>
      </c>
      <c r="F441" s="270">
        <f>+Summary_Delivered_Sales!F428</f>
        <v>0</v>
      </c>
      <c r="G441" s="270">
        <v>0</v>
      </c>
      <c r="H441" s="271"/>
      <c r="I441" s="270"/>
      <c r="J441" s="270"/>
      <c r="K441" s="270"/>
      <c r="L441" s="270"/>
      <c r="M441" s="270"/>
      <c r="N441" s="270">
        <f t="shared" si="31"/>
        <v>503626.76532186347</v>
      </c>
    </row>
    <row r="442" spans="1:14" ht="13.2" x14ac:dyDescent="0.25">
      <c r="A442" s="257">
        <f t="shared" si="30"/>
        <v>2044</v>
      </c>
      <c r="B442" s="257">
        <f t="shared" si="33"/>
        <v>3</v>
      </c>
      <c r="C442" s="270">
        <v>74622.655361361016</v>
      </c>
      <c r="D442" s="270">
        <f t="shared" si="32"/>
        <v>0</v>
      </c>
      <c r="E442" s="270">
        <v>412212.70696791477</v>
      </c>
      <c r="F442" s="270">
        <f>+Summary_Delivered_Sales!F429</f>
        <v>0</v>
      </c>
      <c r="G442" s="270">
        <v>0</v>
      </c>
      <c r="H442" s="271"/>
      <c r="I442" s="270"/>
      <c r="J442" s="270"/>
      <c r="K442" s="270"/>
      <c r="L442" s="270"/>
      <c r="M442" s="270"/>
      <c r="N442" s="270">
        <f t="shared" si="31"/>
        <v>486835.36232927581</v>
      </c>
    </row>
    <row r="443" spans="1:14" ht="13.2" x14ac:dyDescent="0.25">
      <c r="A443" s="257">
        <f t="shared" si="30"/>
        <v>2044</v>
      </c>
      <c r="B443" s="257">
        <f t="shared" si="33"/>
        <v>4</v>
      </c>
      <c r="C443" s="270">
        <v>85274.383164605795</v>
      </c>
      <c r="D443" s="270">
        <f t="shared" si="32"/>
        <v>0</v>
      </c>
      <c r="E443" s="270">
        <v>489199.07981240685</v>
      </c>
      <c r="F443" s="270">
        <f>+Summary_Delivered_Sales!F430</f>
        <v>0</v>
      </c>
      <c r="G443" s="270">
        <v>0</v>
      </c>
      <c r="H443" s="271"/>
      <c r="I443" s="270"/>
      <c r="J443" s="270"/>
      <c r="K443" s="270"/>
      <c r="L443" s="270"/>
      <c r="M443" s="270"/>
      <c r="N443" s="270">
        <f t="shared" si="31"/>
        <v>574473.46297701262</v>
      </c>
    </row>
    <row r="444" spans="1:14" ht="13.2" x14ac:dyDescent="0.25">
      <c r="A444" s="257">
        <f t="shared" si="30"/>
        <v>2044</v>
      </c>
      <c r="B444" s="257">
        <f t="shared" si="33"/>
        <v>5</v>
      </c>
      <c r="C444" s="270">
        <v>89533.61233109895</v>
      </c>
      <c r="D444" s="270">
        <f t="shared" si="32"/>
        <v>0</v>
      </c>
      <c r="E444" s="270">
        <v>535039.69336129108</v>
      </c>
      <c r="F444" s="270">
        <f>+Summary_Delivered_Sales!F431</f>
        <v>0</v>
      </c>
      <c r="G444" s="270">
        <v>0</v>
      </c>
      <c r="H444" s="271"/>
      <c r="I444" s="270"/>
      <c r="J444" s="270"/>
      <c r="K444" s="270"/>
      <c r="L444" s="270"/>
      <c r="M444" s="270"/>
      <c r="N444" s="270">
        <f t="shared" si="31"/>
        <v>624573.30569239007</v>
      </c>
    </row>
    <row r="445" spans="1:14" ht="13.2" x14ac:dyDescent="0.25">
      <c r="A445" s="257">
        <f t="shared" si="30"/>
        <v>2044</v>
      </c>
      <c r="B445" s="257">
        <f t="shared" si="33"/>
        <v>6</v>
      </c>
      <c r="C445" s="270">
        <v>101327.85714397214</v>
      </c>
      <c r="D445" s="270">
        <f t="shared" si="32"/>
        <v>0</v>
      </c>
      <c r="E445" s="270">
        <v>542287.7225884283</v>
      </c>
      <c r="F445" s="270">
        <f>+Summary_Delivered_Sales!F432</f>
        <v>0</v>
      </c>
      <c r="G445" s="270">
        <v>0</v>
      </c>
      <c r="H445" s="271"/>
      <c r="I445" s="270"/>
      <c r="J445" s="270"/>
      <c r="K445" s="270"/>
      <c r="L445" s="270"/>
      <c r="M445" s="270"/>
      <c r="N445" s="270">
        <f t="shared" si="31"/>
        <v>643615.57973240048</v>
      </c>
    </row>
    <row r="446" spans="1:14" ht="13.2" x14ac:dyDescent="0.25">
      <c r="A446" s="257">
        <f t="shared" si="30"/>
        <v>2044</v>
      </c>
      <c r="B446" s="257">
        <f t="shared" si="33"/>
        <v>7</v>
      </c>
      <c r="C446" s="270">
        <v>110276.21810177676</v>
      </c>
      <c r="D446" s="270">
        <f t="shared" si="32"/>
        <v>0</v>
      </c>
      <c r="E446" s="270">
        <v>560061.44757868827</v>
      </c>
      <c r="F446" s="270">
        <f>+Summary_Delivered_Sales!F433</f>
        <v>0</v>
      </c>
      <c r="G446" s="270">
        <v>0</v>
      </c>
      <c r="H446" s="271"/>
      <c r="I446" s="270"/>
      <c r="J446" s="270"/>
      <c r="K446" s="270"/>
      <c r="L446" s="270"/>
      <c r="M446" s="270"/>
      <c r="N446" s="270">
        <f t="shared" si="31"/>
        <v>670337.66568046506</v>
      </c>
    </row>
    <row r="447" spans="1:14" ht="13.2" x14ac:dyDescent="0.25">
      <c r="A447" s="257">
        <f t="shared" si="30"/>
        <v>2044</v>
      </c>
      <c r="B447" s="257">
        <f t="shared" si="33"/>
        <v>8</v>
      </c>
      <c r="C447" s="270">
        <v>120591.14230258224</v>
      </c>
      <c r="D447" s="270">
        <f t="shared" si="32"/>
        <v>0</v>
      </c>
      <c r="E447" s="270">
        <v>526982.1830438649</v>
      </c>
      <c r="F447" s="270">
        <f>+Summary_Delivered_Sales!F434</f>
        <v>0</v>
      </c>
      <c r="G447" s="270">
        <v>0</v>
      </c>
      <c r="H447" s="271"/>
      <c r="I447" s="270"/>
      <c r="J447" s="270"/>
      <c r="K447" s="270"/>
      <c r="L447" s="270"/>
      <c r="M447" s="270"/>
      <c r="N447" s="270">
        <f t="shared" si="31"/>
        <v>647573.32534644718</v>
      </c>
    </row>
    <row r="448" spans="1:14" ht="13.2" x14ac:dyDescent="0.25">
      <c r="A448" s="257">
        <f t="shared" si="30"/>
        <v>2044</v>
      </c>
      <c r="B448" s="257">
        <f t="shared" si="33"/>
        <v>9</v>
      </c>
      <c r="C448" s="270">
        <v>119560.19322062357</v>
      </c>
      <c r="D448" s="270">
        <f t="shared" si="32"/>
        <v>0</v>
      </c>
      <c r="E448" s="270">
        <v>565299.82715197594</v>
      </c>
      <c r="F448" s="270">
        <f>+Summary_Delivered_Sales!F435</f>
        <v>0</v>
      </c>
      <c r="G448" s="270">
        <v>0</v>
      </c>
      <c r="H448" s="271"/>
      <c r="I448" s="270"/>
      <c r="J448" s="270"/>
      <c r="K448" s="270"/>
      <c r="L448" s="270"/>
      <c r="M448" s="270"/>
      <c r="N448" s="270">
        <f t="shared" si="31"/>
        <v>684860.02037259948</v>
      </c>
    </row>
    <row r="449" spans="1:14" ht="13.2" x14ac:dyDescent="0.25">
      <c r="A449" s="257">
        <f t="shared" ref="A449:A512" si="34">+A437+1</f>
        <v>2044</v>
      </c>
      <c r="B449" s="257">
        <f t="shared" si="33"/>
        <v>10</v>
      </c>
      <c r="C449" s="270">
        <v>101723.7219078671</v>
      </c>
      <c r="D449" s="270">
        <f t="shared" si="32"/>
        <v>0</v>
      </c>
      <c r="E449" s="270">
        <v>558004.0542370117</v>
      </c>
      <c r="F449" s="270">
        <f>+Summary_Delivered_Sales!F436</f>
        <v>0</v>
      </c>
      <c r="G449" s="270">
        <v>0</v>
      </c>
      <c r="H449" s="271"/>
      <c r="I449" s="270"/>
      <c r="J449" s="270"/>
      <c r="K449" s="270"/>
      <c r="L449" s="270"/>
      <c r="M449" s="270"/>
      <c r="N449" s="270">
        <f t="shared" si="31"/>
        <v>659727.77614487882</v>
      </c>
    </row>
    <row r="450" spans="1:14" ht="13.2" x14ac:dyDescent="0.25">
      <c r="A450" s="257">
        <f t="shared" si="34"/>
        <v>2044</v>
      </c>
      <c r="B450" s="257">
        <f t="shared" si="33"/>
        <v>11</v>
      </c>
      <c r="C450" s="270">
        <v>94055.252484286859</v>
      </c>
      <c r="D450" s="270">
        <f t="shared" si="32"/>
        <v>0</v>
      </c>
      <c r="E450" s="270">
        <v>510230.06681703601</v>
      </c>
      <c r="F450" s="270">
        <f>+Summary_Delivered_Sales!F437</f>
        <v>0</v>
      </c>
      <c r="G450" s="270">
        <v>0</v>
      </c>
      <c r="H450" s="271"/>
      <c r="I450" s="270"/>
      <c r="J450" s="270"/>
      <c r="K450" s="270"/>
      <c r="L450" s="270"/>
      <c r="M450" s="270"/>
      <c r="N450" s="270">
        <f t="shared" si="31"/>
        <v>604285.31930132292</v>
      </c>
    </row>
    <row r="451" spans="1:14" ht="13.2" x14ac:dyDescent="0.25">
      <c r="A451" s="257">
        <f t="shared" si="34"/>
        <v>2044</v>
      </c>
      <c r="B451" s="257">
        <f t="shared" si="33"/>
        <v>12</v>
      </c>
      <c r="C451" s="270">
        <v>77404.608926280504</v>
      </c>
      <c r="D451" s="270">
        <f t="shared" si="32"/>
        <v>0</v>
      </c>
      <c r="E451" s="270">
        <v>464455.37485424255</v>
      </c>
      <c r="F451" s="270">
        <f>+Summary_Delivered_Sales!F438</f>
        <v>0</v>
      </c>
      <c r="G451" s="270">
        <v>0</v>
      </c>
      <c r="H451" s="271"/>
      <c r="I451" s="270"/>
      <c r="J451" s="270"/>
      <c r="K451" s="270"/>
      <c r="L451" s="270"/>
      <c r="M451" s="270"/>
      <c r="N451" s="270">
        <f t="shared" si="31"/>
        <v>541859.98378052306</v>
      </c>
    </row>
    <row r="452" spans="1:14" ht="13.2" x14ac:dyDescent="0.25">
      <c r="A452" s="257">
        <f t="shared" si="34"/>
        <v>2045</v>
      </c>
      <c r="B452" s="257">
        <f t="shared" si="33"/>
        <v>1</v>
      </c>
      <c r="C452" s="270">
        <v>79868.408877643655</v>
      </c>
      <c r="D452" s="270">
        <f t="shared" si="32"/>
        <v>0</v>
      </c>
      <c r="E452" s="270">
        <v>435039.23746969004</v>
      </c>
      <c r="F452" s="270">
        <f>+Summary_Delivered_Sales!F439</f>
        <v>0</v>
      </c>
      <c r="G452" s="270">
        <v>0</v>
      </c>
      <c r="H452" s="271"/>
      <c r="I452" s="270"/>
      <c r="J452" s="270"/>
      <c r="K452" s="270"/>
      <c r="L452" s="270"/>
      <c r="M452" s="270"/>
      <c r="N452" s="270">
        <f t="shared" si="31"/>
        <v>514907.64634733368</v>
      </c>
    </row>
    <row r="453" spans="1:14" ht="13.2" x14ac:dyDescent="0.25">
      <c r="A453" s="257">
        <f t="shared" si="34"/>
        <v>2045</v>
      </c>
      <c r="B453" s="257">
        <f t="shared" si="33"/>
        <v>2</v>
      </c>
      <c r="C453" s="270">
        <v>80111.39615547187</v>
      </c>
      <c r="D453" s="270">
        <f t="shared" si="32"/>
        <v>0</v>
      </c>
      <c r="E453" s="270">
        <v>430855.65863152361</v>
      </c>
      <c r="F453" s="270">
        <f>+Summary_Delivered_Sales!F440</f>
        <v>0</v>
      </c>
      <c r="G453" s="270">
        <v>0</v>
      </c>
      <c r="H453" s="271"/>
      <c r="I453" s="270"/>
      <c r="J453" s="270"/>
      <c r="K453" s="270"/>
      <c r="L453" s="270"/>
      <c r="M453" s="270"/>
      <c r="N453" s="270">
        <f t="shared" si="31"/>
        <v>510967.05478699546</v>
      </c>
    </row>
    <row r="454" spans="1:14" ht="13.2" x14ac:dyDescent="0.25">
      <c r="A454" s="257">
        <f t="shared" si="34"/>
        <v>2045</v>
      </c>
      <c r="B454" s="257">
        <f t="shared" si="33"/>
        <v>3</v>
      </c>
      <c r="C454" s="270">
        <v>75540.100776753985</v>
      </c>
      <c r="D454" s="270">
        <f t="shared" si="32"/>
        <v>0</v>
      </c>
      <c r="E454" s="270">
        <v>418395.89757624117</v>
      </c>
      <c r="F454" s="270">
        <f>+Summary_Delivered_Sales!F441</f>
        <v>0</v>
      </c>
      <c r="G454" s="270">
        <v>0</v>
      </c>
      <c r="H454" s="271"/>
      <c r="I454" s="270"/>
      <c r="J454" s="270"/>
      <c r="K454" s="270"/>
      <c r="L454" s="270"/>
      <c r="M454" s="270"/>
      <c r="N454" s="270">
        <f t="shared" si="31"/>
        <v>493935.99835299514</v>
      </c>
    </row>
    <row r="455" spans="1:14" ht="13.2" x14ac:dyDescent="0.25">
      <c r="A455" s="257">
        <f t="shared" si="34"/>
        <v>2045</v>
      </c>
      <c r="B455" s="257">
        <f t="shared" si="33"/>
        <v>4</v>
      </c>
      <c r="C455" s="270">
        <v>86322.785844810234</v>
      </c>
      <c r="D455" s="270">
        <f t="shared" si="32"/>
        <v>0</v>
      </c>
      <c r="E455" s="270">
        <v>496537.0660141118</v>
      </c>
      <c r="F455" s="270">
        <f>+Summary_Delivered_Sales!F442</f>
        <v>0</v>
      </c>
      <c r="G455" s="270">
        <v>0</v>
      </c>
      <c r="H455" s="271"/>
      <c r="I455" s="270"/>
      <c r="J455" s="270"/>
      <c r="K455" s="270"/>
      <c r="L455" s="270"/>
      <c r="M455" s="270"/>
      <c r="N455" s="270">
        <f t="shared" si="31"/>
        <v>582859.85185892205</v>
      </c>
    </row>
    <row r="456" spans="1:14" ht="13.2" x14ac:dyDescent="0.25">
      <c r="A456" s="257">
        <f t="shared" si="34"/>
        <v>2045</v>
      </c>
      <c r="B456" s="257">
        <f t="shared" si="33"/>
        <v>5</v>
      </c>
      <c r="C456" s="270">
        <v>90634.379943279913</v>
      </c>
      <c r="D456" s="270">
        <f t="shared" si="32"/>
        <v>0</v>
      </c>
      <c r="E456" s="270">
        <v>543065.28876665269</v>
      </c>
      <c r="F456" s="270">
        <f>+Summary_Delivered_Sales!F443</f>
        <v>0</v>
      </c>
      <c r="G456" s="270">
        <v>0</v>
      </c>
      <c r="H456" s="271"/>
      <c r="I456" s="270"/>
      <c r="J456" s="270"/>
      <c r="K456" s="270"/>
      <c r="L456" s="270"/>
      <c r="M456" s="270"/>
      <c r="N456" s="270">
        <f t="shared" si="31"/>
        <v>633699.66870993259</v>
      </c>
    </row>
    <row r="457" spans="1:14" ht="13.2" x14ac:dyDescent="0.25">
      <c r="A457" s="257">
        <f t="shared" si="34"/>
        <v>2045</v>
      </c>
      <c r="B457" s="257">
        <f t="shared" si="33"/>
        <v>6</v>
      </c>
      <c r="C457" s="270">
        <v>102573.62865314928</v>
      </c>
      <c r="D457" s="270">
        <f t="shared" si="32"/>
        <v>0</v>
      </c>
      <c r="E457" s="270">
        <v>550422.03843226389</v>
      </c>
      <c r="F457" s="270">
        <f>+Summary_Delivered_Sales!F444</f>
        <v>0</v>
      </c>
      <c r="G457" s="270">
        <v>0</v>
      </c>
      <c r="H457" s="271"/>
      <c r="I457" s="270"/>
      <c r="J457" s="270"/>
      <c r="K457" s="270"/>
      <c r="L457" s="270"/>
      <c r="M457" s="270"/>
      <c r="N457" s="270">
        <f t="shared" ref="N457:N520" si="35">SUM(C457:M457)</f>
        <v>652995.66708541312</v>
      </c>
    </row>
    <row r="458" spans="1:14" ht="13.2" x14ac:dyDescent="0.25">
      <c r="A458" s="257">
        <f t="shared" si="34"/>
        <v>2045</v>
      </c>
      <c r="B458" s="257">
        <f t="shared" si="33"/>
        <v>7</v>
      </c>
      <c r="C458" s="270">
        <v>111632.00489647625</v>
      </c>
      <c r="D458" s="270">
        <f t="shared" si="32"/>
        <v>0</v>
      </c>
      <c r="E458" s="270">
        <v>568462.36929754203</v>
      </c>
      <c r="F458" s="270">
        <f>+Summary_Delivered_Sales!F445</f>
        <v>0</v>
      </c>
      <c r="G458" s="270">
        <v>0</v>
      </c>
      <c r="H458" s="271"/>
      <c r="I458" s="270"/>
      <c r="J458" s="270"/>
      <c r="K458" s="270"/>
      <c r="L458" s="270"/>
      <c r="M458" s="270"/>
      <c r="N458" s="270">
        <f t="shared" si="35"/>
        <v>680094.37419401831</v>
      </c>
    </row>
    <row r="459" spans="1:14" ht="13.2" x14ac:dyDescent="0.25">
      <c r="A459" s="257">
        <f t="shared" si="34"/>
        <v>2045</v>
      </c>
      <c r="B459" s="257">
        <f t="shared" si="33"/>
        <v>8</v>
      </c>
      <c r="C459" s="270">
        <v>122073.74554293523</v>
      </c>
      <c r="D459" s="270">
        <f t="shared" si="32"/>
        <v>0</v>
      </c>
      <c r="E459" s="270">
        <v>534886.91579439072</v>
      </c>
      <c r="F459" s="270">
        <f>+Summary_Delivered_Sales!F446</f>
        <v>0</v>
      </c>
      <c r="G459" s="270">
        <v>0</v>
      </c>
      <c r="H459" s="271"/>
      <c r="I459" s="270"/>
      <c r="J459" s="270"/>
      <c r="K459" s="270"/>
      <c r="L459" s="270"/>
      <c r="M459" s="270"/>
      <c r="N459" s="270">
        <f t="shared" si="35"/>
        <v>656960.66133732593</v>
      </c>
    </row>
    <row r="460" spans="1:14" ht="13.2" x14ac:dyDescent="0.25">
      <c r="A460" s="257">
        <f t="shared" si="34"/>
        <v>2045</v>
      </c>
      <c r="B460" s="257">
        <f t="shared" si="33"/>
        <v>9</v>
      </c>
      <c r="C460" s="270">
        <v>121030.12149646123</v>
      </c>
      <c r="D460" s="270">
        <f t="shared" si="32"/>
        <v>0</v>
      </c>
      <c r="E460" s="270">
        <v>573779.32456447731</v>
      </c>
      <c r="F460" s="270">
        <f>+Summary_Delivered_Sales!F447</f>
        <v>0</v>
      </c>
      <c r="G460" s="270">
        <v>0</v>
      </c>
      <c r="H460" s="271"/>
      <c r="I460" s="270"/>
      <c r="J460" s="270"/>
      <c r="K460" s="270"/>
      <c r="L460" s="270"/>
      <c r="M460" s="270"/>
      <c r="N460" s="270">
        <f t="shared" si="35"/>
        <v>694809.44606093853</v>
      </c>
    </row>
    <row r="461" spans="1:14" ht="13.2" x14ac:dyDescent="0.25">
      <c r="A461" s="257">
        <f t="shared" si="34"/>
        <v>2045</v>
      </c>
      <c r="B461" s="257">
        <f t="shared" si="33"/>
        <v>10</v>
      </c>
      <c r="C461" s="270">
        <v>102974.36036141914</v>
      </c>
      <c r="D461" s="270">
        <f t="shared" si="32"/>
        <v>0</v>
      </c>
      <c r="E461" s="270">
        <v>566374.11505572125</v>
      </c>
      <c r="F461" s="270">
        <f>+Summary_Delivered_Sales!F448</f>
        <v>0</v>
      </c>
      <c r="G461" s="270">
        <v>0</v>
      </c>
      <c r="H461" s="271"/>
      <c r="I461" s="270"/>
      <c r="J461" s="270"/>
      <c r="K461" s="270"/>
      <c r="L461" s="270"/>
      <c r="M461" s="270"/>
      <c r="N461" s="270">
        <f t="shared" si="35"/>
        <v>669348.47541714041</v>
      </c>
    </row>
    <row r="462" spans="1:14" ht="13.2" x14ac:dyDescent="0.25">
      <c r="A462" s="257">
        <f t="shared" si="34"/>
        <v>2045</v>
      </c>
      <c r="B462" s="257">
        <f t="shared" si="33"/>
        <v>11</v>
      </c>
      <c r="C462" s="270">
        <v>95211.611230400464</v>
      </c>
      <c r="D462" s="270">
        <f t="shared" si="32"/>
        <v>0</v>
      </c>
      <c r="E462" s="270">
        <v>517883.51782400464</v>
      </c>
      <c r="F462" s="270">
        <f>+Summary_Delivered_Sales!F449</f>
        <v>0</v>
      </c>
      <c r="G462" s="270">
        <v>0</v>
      </c>
      <c r="H462" s="271"/>
      <c r="I462" s="270"/>
      <c r="J462" s="270"/>
      <c r="K462" s="270"/>
      <c r="L462" s="270"/>
      <c r="M462" s="270"/>
      <c r="N462" s="270">
        <f t="shared" si="35"/>
        <v>613095.12905440514</v>
      </c>
    </row>
    <row r="463" spans="1:14" ht="13.2" x14ac:dyDescent="0.25">
      <c r="A463" s="257">
        <f t="shared" si="34"/>
        <v>2045</v>
      </c>
      <c r="B463" s="257">
        <f t="shared" si="33"/>
        <v>12</v>
      </c>
      <c r="C463" s="270">
        <v>78356.256964611617</v>
      </c>
      <c r="D463" s="270">
        <f t="shared" si="32"/>
        <v>0</v>
      </c>
      <c r="E463" s="270">
        <v>471422.20548134646</v>
      </c>
      <c r="F463" s="270">
        <f>+Summary_Delivered_Sales!F450</f>
        <v>0</v>
      </c>
      <c r="G463" s="270">
        <v>0</v>
      </c>
      <c r="H463" s="271"/>
      <c r="I463" s="270"/>
      <c r="J463" s="270"/>
      <c r="K463" s="270"/>
      <c r="L463" s="270"/>
      <c r="M463" s="270"/>
      <c r="N463" s="270">
        <f t="shared" si="35"/>
        <v>549778.46244595805</v>
      </c>
    </row>
    <row r="464" spans="1:14" ht="13.2" x14ac:dyDescent="0.25">
      <c r="A464" s="257">
        <f t="shared" si="34"/>
        <v>2046</v>
      </c>
      <c r="B464" s="257">
        <f t="shared" si="33"/>
        <v>1</v>
      </c>
      <c r="C464" s="270">
        <v>80850.34801133821</v>
      </c>
      <c r="D464" s="270">
        <f t="shared" si="32"/>
        <v>0</v>
      </c>
      <c r="E464" s="270">
        <v>441564.82603575394</v>
      </c>
      <c r="F464" s="270">
        <f>+Summary_Delivered_Sales!F451</f>
        <v>0</v>
      </c>
      <c r="G464" s="270">
        <v>0</v>
      </c>
      <c r="H464" s="271"/>
      <c r="I464" s="270"/>
      <c r="J464" s="270"/>
      <c r="K464" s="270"/>
      <c r="L464" s="270"/>
      <c r="M464" s="270"/>
      <c r="N464" s="270">
        <f t="shared" si="35"/>
        <v>522415.17404709215</v>
      </c>
    </row>
    <row r="465" spans="1:14" ht="13.2" x14ac:dyDescent="0.25">
      <c r="A465" s="257">
        <f t="shared" si="34"/>
        <v>2046</v>
      </c>
      <c r="B465" s="257">
        <f t="shared" si="33"/>
        <v>2</v>
      </c>
      <c r="C465" s="270">
        <v>81096.322687068066</v>
      </c>
      <c r="D465" s="270">
        <f t="shared" si="32"/>
        <v>0</v>
      </c>
      <c r="E465" s="270">
        <v>437318.49351497635</v>
      </c>
      <c r="F465" s="270">
        <f>+Summary_Delivered_Sales!F452</f>
        <v>0</v>
      </c>
      <c r="G465" s="270">
        <v>0</v>
      </c>
      <c r="H465" s="271"/>
      <c r="I465" s="270"/>
      <c r="J465" s="270"/>
      <c r="K465" s="270"/>
      <c r="L465" s="270"/>
      <c r="M465" s="270"/>
      <c r="N465" s="270">
        <f t="shared" si="35"/>
        <v>518414.81620204443</v>
      </c>
    </row>
    <row r="466" spans="1:14" ht="13.2" x14ac:dyDescent="0.25">
      <c r="A466" s="257">
        <f t="shared" si="34"/>
        <v>2046</v>
      </c>
      <c r="B466" s="257">
        <f t="shared" si="33"/>
        <v>3</v>
      </c>
      <c r="C466" s="270">
        <v>76468.825690124475</v>
      </c>
      <c r="D466" s="270">
        <f t="shared" si="32"/>
        <v>0</v>
      </c>
      <c r="E466" s="270">
        <v>424671.83604374959</v>
      </c>
      <c r="F466" s="270">
        <f>+Summary_Delivered_Sales!F453</f>
        <v>0</v>
      </c>
      <c r="G466" s="270">
        <v>0</v>
      </c>
      <c r="H466" s="271"/>
      <c r="I466" s="270"/>
      <c r="J466" s="270"/>
      <c r="K466" s="270"/>
      <c r="L466" s="270"/>
      <c r="M466" s="270"/>
      <c r="N466" s="270">
        <f t="shared" si="35"/>
        <v>501140.66173387406</v>
      </c>
    </row>
    <row r="467" spans="1:14" ht="13.2" x14ac:dyDescent="0.25">
      <c r="A467" s="257">
        <f t="shared" si="34"/>
        <v>2046</v>
      </c>
      <c r="B467" s="257">
        <f t="shared" si="33"/>
        <v>4</v>
      </c>
      <c r="C467" s="270">
        <v>87384.078072133867</v>
      </c>
      <c r="D467" s="270">
        <f t="shared" si="32"/>
        <v>0</v>
      </c>
      <c r="E467" s="270">
        <v>503985.12200891005</v>
      </c>
      <c r="F467" s="270">
        <f>+Summary_Delivered_Sales!F454</f>
        <v>0</v>
      </c>
      <c r="G467" s="270">
        <v>0</v>
      </c>
      <c r="H467" s="271"/>
      <c r="I467" s="270"/>
      <c r="J467" s="270"/>
      <c r="K467" s="270"/>
      <c r="L467" s="270"/>
      <c r="M467" s="270"/>
      <c r="N467" s="270">
        <f t="shared" si="35"/>
        <v>591369.20008104388</v>
      </c>
    </row>
    <row r="468" spans="1:14" ht="13.2" x14ac:dyDescent="0.25">
      <c r="A468" s="257">
        <f t="shared" si="34"/>
        <v>2046</v>
      </c>
      <c r="B468" s="257">
        <f t="shared" si="33"/>
        <v>5</v>
      </c>
      <c r="C468" s="270">
        <v>91748.68090125671</v>
      </c>
      <c r="D468" s="270">
        <f t="shared" si="32"/>
        <v>0</v>
      </c>
      <c r="E468" s="270">
        <v>551211.26810316893</v>
      </c>
      <c r="F468" s="270">
        <f>+Summary_Delivered_Sales!F455</f>
        <v>0</v>
      </c>
      <c r="G468" s="270">
        <v>0</v>
      </c>
      <c r="H468" s="271"/>
      <c r="I468" s="270"/>
      <c r="J468" s="270"/>
      <c r="K468" s="270"/>
      <c r="L468" s="270"/>
      <c r="M468" s="270"/>
      <c r="N468" s="270">
        <f t="shared" si="35"/>
        <v>642959.94900442567</v>
      </c>
    </row>
    <row r="469" spans="1:14" ht="13.2" x14ac:dyDescent="0.25">
      <c r="A469" s="257">
        <f t="shared" si="34"/>
        <v>2046</v>
      </c>
      <c r="B469" s="257">
        <f t="shared" si="33"/>
        <v>6</v>
      </c>
      <c r="C469" s="270">
        <v>103834.71625305232</v>
      </c>
      <c r="D469" s="270">
        <f t="shared" ref="D469:D523" si="36">+D457</f>
        <v>0</v>
      </c>
      <c r="E469" s="270">
        <v>558678.36901383218</v>
      </c>
      <c r="F469" s="270">
        <f>+Summary_Delivered_Sales!F456</f>
        <v>0</v>
      </c>
      <c r="G469" s="270">
        <v>0</v>
      </c>
      <c r="H469" s="271"/>
      <c r="I469" s="270"/>
      <c r="J469" s="270"/>
      <c r="K469" s="270"/>
      <c r="L469" s="270"/>
      <c r="M469" s="270"/>
      <c r="N469" s="270">
        <f t="shared" si="35"/>
        <v>662513.08526688453</v>
      </c>
    </row>
    <row r="470" spans="1:14" ht="13.2" x14ac:dyDescent="0.25">
      <c r="A470" s="257">
        <f t="shared" si="34"/>
        <v>2046</v>
      </c>
      <c r="B470" s="257">
        <f t="shared" si="33"/>
        <v>7</v>
      </c>
      <c r="C470" s="270">
        <v>113004.46036067061</v>
      </c>
      <c r="D470" s="270">
        <f t="shared" si="36"/>
        <v>0</v>
      </c>
      <c r="E470" s="270">
        <v>576989.30484225613</v>
      </c>
      <c r="F470" s="270">
        <f>+Summary_Delivered_Sales!F457</f>
        <v>0</v>
      </c>
      <c r="G470" s="270">
        <v>0</v>
      </c>
      <c r="H470" s="271"/>
      <c r="I470" s="270"/>
      <c r="J470" s="270"/>
      <c r="K470" s="270"/>
      <c r="L470" s="270"/>
      <c r="M470" s="270"/>
      <c r="N470" s="270">
        <f t="shared" si="35"/>
        <v>689993.7652029267</v>
      </c>
    </row>
    <row r="471" spans="1:14" ht="13.2" x14ac:dyDescent="0.25">
      <c r="A471" s="257">
        <f t="shared" si="34"/>
        <v>2046</v>
      </c>
      <c r="B471" s="257">
        <f t="shared" si="33"/>
        <v>8</v>
      </c>
      <c r="C471" s="270">
        <v>123574.57659278014</v>
      </c>
      <c r="D471" s="270">
        <f t="shared" si="36"/>
        <v>0</v>
      </c>
      <c r="E471" s="270">
        <v>542910.21953624743</v>
      </c>
      <c r="F471" s="270">
        <f>+Summary_Delivered_Sales!F458</f>
        <v>0</v>
      </c>
      <c r="G471" s="270">
        <v>0</v>
      </c>
      <c r="H471" s="271"/>
      <c r="I471" s="270"/>
      <c r="J471" s="270"/>
      <c r="K471" s="270"/>
      <c r="L471" s="270"/>
      <c r="M471" s="270"/>
      <c r="N471" s="270">
        <f t="shared" si="35"/>
        <v>666484.79612902761</v>
      </c>
    </row>
    <row r="472" spans="1:14" ht="13.2" x14ac:dyDescent="0.25">
      <c r="A472" s="257">
        <f t="shared" si="34"/>
        <v>2046</v>
      </c>
      <c r="B472" s="257">
        <f t="shared" si="33"/>
        <v>9</v>
      </c>
      <c r="C472" s="270">
        <v>122518.12174991873</v>
      </c>
      <c r="D472" s="270">
        <f t="shared" si="36"/>
        <v>0</v>
      </c>
      <c r="E472" s="270">
        <v>582386.01443824463</v>
      </c>
      <c r="F472" s="270">
        <f>+Summary_Delivered_Sales!F459</f>
        <v>0</v>
      </c>
      <c r="G472" s="270">
        <v>0</v>
      </c>
      <c r="H472" s="271"/>
      <c r="I472" s="270"/>
      <c r="J472" s="270"/>
      <c r="K472" s="270"/>
      <c r="L472" s="270"/>
      <c r="M472" s="270"/>
      <c r="N472" s="270">
        <f t="shared" si="35"/>
        <v>704904.13618816342</v>
      </c>
    </row>
    <row r="473" spans="1:14" ht="13.2" x14ac:dyDescent="0.25">
      <c r="A473" s="257">
        <f t="shared" si="34"/>
        <v>2046</v>
      </c>
      <c r="B473" s="257">
        <f t="shared" si="33"/>
        <v>10</v>
      </c>
      <c r="C473" s="270">
        <v>104240.3747421607</v>
      </c>
      <c r="D473" s="270">
        <f t="shared" si="36"/>
        <v>0</v>
      </c>
      <c r="E473" s="270">
        <v>574869.72678678879</v>
      </c>
      <c r="F473" s="270">
        <f>+Summary_Delivered_Sales!F460</f>
        <v>0</v>
      </c>
      <c r="G473" s="270">
        <v>0</v>
      </c>
      <c r="H473" s="271"/>
      <c r="I473" s="270"/>
      <c r="J473" s="270"/>
      <c r="K473" s="270"/>
      <c r="L473" s="270"/>
      <c r="M473" s="270"/>
      <c r="N473" s="270">
        <f t="shared" si="35"/>
        <v>679110.10152894945</v>
      </c>
    </row>
    <row r="474" spans="1:14" ht="13.2" x14ac:dyDescent="0.25">
      <c r="A474" s="257">
        <f t="shared" si="34"/>
        <v>2046</v>
      </c>
      <c r="B474" s="257">
        <f t="shared" si="33"/>
        <v>11</v>
      </c>
      <c r="C474" s="270">
        <v>96382.186785404541</v>
      </c>
      <c r="D474" s="270">
        <f t="shared" si="36"/>
        <v>0</v>
      </c>
      <c r="E474" s="270">
        <v>525651.77059614845</v>
      </c>
      <c r="F474" s="270">
        <f>+Summary_Delivered_Sales!F461</f>
        <v>0</v>
      </c>
      <c r="G474" s="270">
        <v>0</v>
      </c>
      <c r="H474" s="271"/>
      <c r="I474" s="270"/>
      <c r="J474" s="270"/>
      <c r="K474" s="270"/>
      <c r="L474" s="270"/>
      <c r="M474" s="270"/>
      <c r="N474" s="270">
        <f t="shared" si="35"/>
        <v>622033.95738155302</v>
      </c>
    </row>
    <row r="475" spans="1:14" ht="13.2" x14ac:dyDescent="0.25">
      <c r="A475" s="257">
        <f t="shared" si="34"/>
        <v>2046</v>
      </c>
      <c r="B475" s="257">
        <f t="shared" si="33"/>
        <v>12</v>
      </c>
      <c r="C475" s="270">
        <v>79319.60500377501</v>
      </c>
      <c r="D475" s="270">
        <f t="shared" si="36"/>
        <v>0</v>
      </c>
      <c r="E475" s="270">
        <v>478493.53856792126</v>
      </c>
      <c r="F475" s="270">
        <f>+Summary_Delivered_Sales!F462</f>
        <v>0</v>
      </c>
      <c r="G475" s="270">
        <v>0</v>
      </c>
      <c r="H475" s="271"/>
      <c r="I475" s="270"/>
      <c r="J475" s="270"/>
      <c r="K475" s="270"/>
      <c r="L475" s="270"/>
      <c r="M475" s="270"/>
      <c r="N475" s="270">
        <f t="shared" si="35"/>
        <v>557813.14357169624</v>
      </c>
    </row>
    <row r="476" spans="1:14" ht="13.2" x14ac:dyDescent="0.25">
      <c r="A476" s="257">
        <f t="shared" si="34"/>
        <v>2047</v>
      </c>
      <c r="B476" s="257">
        <f t="shared" si="33"/>
        <v>1</v>
      </c>
      <c r="C476" s="270">
        <v>81844.359558591896</v>
      </c>
      <c r="D476" s="270">
        <f t="shared" si="36"/>
        <v>0</v>
      </c>
      <c r="E476" s="270">
        <v>448188.29843036906</v>
      </c>
      <c r="F476" s="270">
        <f>+Summary_Delivered_Sales!F463</f>
        <v>0</v>
      </c>
      <c r="G476" s="270">
        <v>0</v>
      </c>
      <c r="H476" s="271"/>
      <c r="I476" s="270"/>
      <c r="J476" s="270"/>
      <c r="K476" s="270"/>
      <c r="L476" s="270"/>
      <c r="M476" s="270"/>
      <c r="N476" s="270">
        <f t="shared" si="35"/>
        <v>530032.65798896097</v>
      </c>
    </row>
    <row r="477" spans="1:14" ht="13.2" x14ac:dyDescent="0.25">
      <c r="A477" s="257">
        <f t="shared" si="34"/>
        <v>2047</v>
      </c>
      <c r="B477" s="257">
        <f t="shared" si="33"/>
        <v>2</v>
      </c>
      <c r="C477" s="270">
        <v>82093.358360673956</v>
      </c>
      <c r="D477" s="270">
        <f t="shared" si="36"/>
        <v>0</v>
      </c>
      <c r="E477" s="270">
        <v>443878.27092174056</v>
      </c>
      <c r="F477" s="270">
        <f>+Summary_Delivered_Sales!F464</f>
        <v>0</v>
      </c>
      <c r="G477" s="270">
        <v>0</v>
      </c>
      <c r="H477" s="271"/>
      <c r="I477" s="270"/>
      <c r="J477" s="270"/>
      <c r="K477" s="270"/>
      <c r="L477" s="270"/>
      <c r="M477" s="270"/>
      <c r="N477" s="270">
        <f t="shared" si="35"/>
        <v>525971.62928241456</v>
      </c>
    </row>
    <row r="478" spans="1:14" ht="13.2" x14ac:dyDescent="0.25">
      <c r="A478" s="257">
        <f t="shared" si="34"/>
        <v>2047</v>
      </c>
      <c r="B478" s="257">
        <f t="shared" ref="B478:B541" si="37">+B466</f>
        <v>3</v>
      </c>
      <c r="C478" s="270">
        <v>77408.968776833965</v>
      </c>
      <c r="D478" s="270">
        <f t="shared" si="36"/>
        <v>0</v>
      </c>
      <c r="E478" s="270">
        <v>431041.91358832858</v>
      </c>
      <c r="F478" s="270">
        <f>+Summary_Delivered_Sales!F465</f>
        <v>0</v>
      </c>
      <c r="G478" s="270">
        <v>0</v>
      </c>
      <c r="H478" s="271"/>
      <c r="I478" s="270"/>
      <c r="J478" s="270"/>
      <c r="K478" s="270"/>
      <c r="L478" s="270"/>
      <c r="M478" s="270"/>
      <c r="N478" s="270">
        <f t="shared" si="35"/>
        <v>508450.88236516254</v>
      </c>
    </row>
    <row r="479" spans="1:14" ht="13.2" x14ac:dyDescent="0.25">
      <c r="A479" s="257">
        <f t="shared" si="34"/>
        <v>2047</v>
      </c>
      <c r="B479" s="257">
        <f t="shared" si="37"/>
        <v>4</v>
      </c>
      <c r="C479" s="270">
        <v>88458.418316626485</v>
      </c>
      <c r="D479" s="270">
        <f t="shared" si="36"/>
        <v>0</v>
      </c>
      <c r="E479" s="270">
        <v>511544.89884369908</v>
      </c>
      <c r="F479" s="270">
        <f>+Summary_Delivered_Sales!F466</f>
        <v>0</v>
      </c>
      <c r="G479" s="270">
        <v>0</v>
      </c>
      <c r="H479" s="271"/>
      <c r="I479" s="270"/>
      <c r="J479" s="270"/>
      <c r="K479" s="270"/>
      <c r="L479" s="270"/>
      <c r="M479" s="270"/>
      <c r="N479" s="270">
        <f t="shared" si="35"/>
        <v>600003.31716032559</v>
      </c>
    </row>
    <row r="480" spans="1:14" ht="13.2" x14ac:dyDescent="0.25">
      <c r="A480" s="257">
        <f t="shared" si="34"/>
        <v>2047</v>
      </c>
      <c r="B480" s="257">
        <f t="shared" si="37"/>
        <v>5</v>
      </c>
      <c r="C480" s="270">
        <v>92876.681590237626</v>
      </c>
      <c r="D480" s="270">
        <f t="shared" si="36"/>
        <v>0</v>
      </c>
      <c r="E480" s="270">
        <v>559479.43712980812</v>
      </c>
      <c r="F480" s="270">
        <f>+Summary_Delivered_Sales!F467</f>
        <v>0</v>
      </c>
      <c r="G480" s="270">
        <v>0</v>
      </c>
      <c r="H480" s="271"/>
      <c r="I480" s="270"/>
      <c r="J480" s="270"/>
      <c r="K480" s="270"/>
      <c r="L480" s="270"/>
      <c r="M480" s="270"/>
      <c r="N480" s="270">
        <f t="shared" si="35"/>
        <v>652356.11872004578</v>
      </c>
    </row>
    <row r="481" spans="1:14" ht="13.2" x14ac:dyDescent="0.25">
      <c r="A481" s="257">
        <f t="shared" si="34"/>
        <v>2047</v>
      </c>
      <c r="B481" s="257">
        <f t="shared" si="37"/>
        <v>6</v>
      </c>
      <c r="C481" s="270">
        <v>105111.30824677968</v>
      </c>
      <c r="D481" s="270">
        <f t="shared" si="36"/>
        <v>0</v>
      </c>
      <c r="E481" s="270">
        <v>567058.54455420026</v>
      </c>
      <c r="F481" s="270">
        <f>+Summary_Delivered_Sales!F468</f>
        <v>0</v>
      </c>
      <c r="G481" s="270">
        <v>0</v>
      </c>
      <c r="H481" s="271"/>
      <c r="I481" s="270"/>
      <c r="J481" s="270"/>
      <c r="K481" s="270"/>
      <c r="L481" s="270"/>
      <c r="M481" s="270"/>
      <c r="N481" s="270">
        <f t="shared" si="35"/>
        <v>672169.85280097998</v>
      </c>
    </row>
    <row r="482" spans="1:14" ht="13.2" x14ac:dyDescent="0.25">
      <c r="A482" s="257">
        <f t="shared" si="34"/>
        <v>2047</v>
      </c>
      <c r="B482" s="257">
        <f t="shared" si="37"/>
        <v>7</v>
      </c>
      <c r="C482" s="270">
        <v>114393.7894266868</v>
      </c>
      <c r="D482" s="270">
        <f t="shared" si="36"/>
        <v>0</v>
      </c>
      <c r="E482" s="270">
        <v>585644.1444202197</v>
      </c>
      <c r="F482" s="270">
        <f>+Summary_Delivered_Sales!F469</f>
        <v>0</v>
      </c>
      <c r="G482" s="270">
        <v>0</v>
      </c>
      <c r="H482" s="271"/>
      <c r="I482" s="270"/>
      <c r="J482" s="270"/>
      <c r="K482" s="270"/>
      <c r="L482" s="270"/>
      <c r="M482" s="270"/>
      <c r="N482" s="270">
        <f t="shared" si="35"/>
        <v>700037.93384690653</v>
      </c>
    </row>
    <row r="483" spans="1:14" ht="13.2" x14ac:dyDescent="0.25">
      <c r="A483" s="257">
        <f t="shared" si="34"/>
        <v>2047</v>
      </c>
      <c r="B483" s="257">
        <f t="shared" si="37"/>
        <v>8</v>
      </c>
      <c r="C483" s="270">
        <v>125093.85955323171</v>
      </c>
      <c r="D483" s="270">
        <f t="shared" si="36"/>
        <v>0</v>
      </c>
      <c r="E483" s="270">
        <v>551053.87283430609</v>
      </c>
      <c r="F483" s="270">
        <f>+Summary_Delivered_Sales!F470</f>
        <v>0</v>
      </c>
      <c r="G483" s="270">
        <v>0</v>
      </c>
      <c r="H483" s="271"/>
      <c r="I483" s="270"/>
      <c r="J483" s="270"/>
      <c r="K483" s="270"/>
      <c r="L483" s="270"/>
      <c r="M483" s="270"/>
      <c r="N483" s="270">
        <f t="shared" si="35"/>
        <v>676147.73238753784</v>
      </c>
    </row>
    <row r="484" spans="1:14" ht="13.2" x14ac:dyDescent="0.25">
      <c r="A484" s="257">
        <f t="shared" si="34"/>
        <v>2047</v>
      </c>
      <c r="B484" s="257">
        <f t="shared" si="37"/>
        <v>9</v>
      </c>
      <c r="C484" s="270">
        <v>124024.41616624176</v>
      </c>
      <c r="D484" s="270">
        <f t="shared" si="36"/>
        <v>0</v>
      </c>
      <c r="E484" s="270">
        <v>591121.80466019793</v>
      </c>
      <c r="F484" s="270">
        <f>+Summary_Delivered_Sales!F471</f>
        <v>0</v>
      </c>
      <c r="G484" s="270">
        <v>0</v>
      </c>
      <c r="H484" s="271"/>
      <c r="I484" s="270"/>
      <c r="J484" s="270"/>
      <c r="K484" s="270"/>
      <c r="L484" s="270"/>
      <c r="M484" s="270"/>
      <c r="N484" s="270">
        <f t="shared" si="35"/>
        <v>715146.22082643968</v>
      </c>
    </row>
    <row r="485" spans="1:14" ht="13.2" x14ac:dyDescent="0.25">
      <c r="A485" s="257">
        <f t="shared" si="34"/>
        <v>2047</v>
      </c>
      <c r="B485" s="257">
        <f t="shared" si="37"/>
        <v>10</v>
      </c>
      <c r="C485" s="270">
        <v>105521.95408884736</v>
      </c>
      <c r="D485" s="270">
        <f t="shared" si="36"/>
        <v>0</v>
      </c>
      <c r="E485" s="270">
        <v>583492.77269390074</v>
      </c>
      <c r="F485" s="270">
        <f>+Summary_Delivered_Sales!F472</f>
        <v>0</v>
      </c>
      <c r="G485" s="270">
        <v>0</v>
      </c>
      <c r="H485" s="271"/>
      <c r="I485" s="270"/>
      <c r="J485" s="270"/>
      <c r="K485" s="270"/>
      <c r="L485" s="270"/>
      <c r="M485" s="270"/>
      <c r="N485" s="270">
        <f t="shared" si="35"/>
        <v>689014.72678274813</v>
      </c>
    </row>
    <row r="486" spans="1:14" ht="13.2" x14ac:dyDescent="0.25">
      <c r="A486" s="257">
        <f t="shared" si="34"/>
        <v>2047</v>
      </c>
      <c r="B486" s="257">
        <f t="shared" si="37"/>
        <v>11</v>
      </c>
      <c r="C486" s="270">
        <v>97567.153937318551</v>
      </c>
      <c r="D486" s="270">
        <f t="shared" si="36"/>
        <v>0</v>
      </c>
      <c r="E486" s="270">
        <v>533536.54715994617</v>
      </c>
      <c r="F486" s="270">
        <f>+Summary_Delivered_Sales!F473</f>
        <v>0</v>
      </c>
      <c r="G486" s="270">
        <v>0</v>
      </c>
      <c r="H486" s="271"/>
      <c r="I486" s="270"/>
      <c r="J486" s="270"/>
      <c r="K486" s="270"/>
      <c r="L486" s="270"/>
      <c r="M486" s="270"/>
      <c r="N486" s="270">
        <f t="shared" si="35"/>
        <v>631103.70109726477</v>
      </c>
    </row>
    <row r="487" spans="1:14" ht="13.2" x14ac:dyDescent="0.25">
      <c r="A487" s="257">
        <f t="shared" si="34"/>
        <v>2047</v>
      </c>
      <c r="B487" s="257">
        <f t="shared" si="37"/>
        <v>12</v>
      </c>
      <c r="C487" s="270">
        <v>80294.796888988611</v>
      </c>
      <c r="D487" s="270">
        <f t="shared" si="36"/>
        <v>0</v>
      </c>
      <c r="E487" s="270">
        <v>485670.94165086001</v>
      </c>
      <c r="F487" s="270">
        <f>+Summary_Delivered_Sales!F474</f>
        <v>0</v>
      </c>
      <c r="G487" s="270">
        <v>0</v>
      </c>
      <c r="H487" s="271"/>
      <c r="I487" s="270"/>
      <c r="J487" s="270"/>
      <c r="K487" s="270"/>
      <c r="L487" s="270"/>
      <c r="M487" s="270"/>
      <c r="N487" s="270">
        <f t="shared" si="35"/>
        <v>565965.73853984859</v>
      </c>
    </row>
    <row r="488" spans="1:14" ht="13.2" x14ac:dyDescent="0.25">
      <c r="A488" s="257">
        <f t="shared" si="34"/>
        <v>2048</v>
      </c>
      <c r="B488" s="257">
        <f t="shared" si="37"/>
        <v>1</v>
      </c>
      <c r="C488" s="270">
        <v>82850.591943236839</v>
      </c>
      <c r="D488" s="270">
        <f t="shared" si="36"/>
        <v>0</v>
      </c>
      <c r="E488" s="270">
        <v>454911.12291096459</v>
      </c>
      <c r="F488" s="270">
        <f>+Summary_Delivered_Sales!F475</f>
        <v>0</v>
      </c>
      <c r="G488" s="270">
        <v>0</v>
      </c>
      <c r="H488" s="271"/>
      <c r="I488" s="270"/>
      <c r="J488" s="270"/>
      <c r="K488" s="270"/>
      <c r="L488" s="270"/>
      <c r="M488" s="270"/>
      <c r="N488" s="270">
        <f t="shared" si="35"/>
        <v>537761.71485420142</v>
      </c>
    </row>
    <row r="489" spans="1:14" ht="13.2" x14ac:dyDescent="0.25">
      <c r="A489" s="257">
        <f t="shared" si="34"/>
        <v>2048</v>
      </c>
      <c r="B489" s="257">
        <f t="shared" si="37"/>
        <v>2</v>
      </c>
      <c r="C489" s="270">
        <v>83102.652051678218</v>
      </c>
      <c r="D489" s="270">
        <f t="shared" si="36"/>
        <v>0</v>
      </c>
      <c r="E489" s="270">
        <v>450536.44498966687</v>
      </c>
      <c r="F489" s="270">
        <f>+Summary_Delivered_Sales!F476</f>
        <v>0</v>
      </c>
      <c r="G489" s="270">
        <v>0</v>
      </c>
      <c r="H489" s="271"/>
      <c r="I489" s="270"/>
      <c r="J489" s="270"/>
      <c r="K489" s="270"/>
      <c r="L489" s="270"/>
      <c r="M489" s="270"/>
      <c r="N489" s="270">
        <f t="shared" si="35"/>
        <v>533639.09704134509</v>
      </c>
    </row>
    <row r="490" spans="1:14" ht="13.2" x14ac:dyDescent="0.25">
      <c r="A490" s="257">
        <f t="shared" si="34"/>
        <v>2048</v>
      </c>
      <c r="B490" s="257">
        <f t="shared" si="37"/>
        <v>3</v>
      </c>
      <c r="C490" s="270">
        <v>78360.670417182933</v>
      </c>
      <c r="D490" s="270">
        <f t="shared" si="36"/>
        <v>0</v>
      </c>
      <c r="E490" s="270">
        <v>437507.5422961351</v>
      </c>
      <c r="F490" s="270">
        <f>+Summary_Delivered_Sales!F477</f>
        <v>0</v>
      </c>
      <c r="G490" s="270">
        <v>0</v>
      </c>
      <c r="H490" s="271"/>
      <c r="I490" s="270"/>
      <c r="J490" s="270"/>
      <c r="K490" s="270"/>
      <c r="L490" s="270"/>
      <c r="M490" s="270"/>
      <c r="N490" s="270">
        <f t="shared" si="35"/>
        <v>515868.21271331806</v>
      </c>
    </row>
    <row r="491" spans="1:14" ht="13.2" x14ac:dyDescent="0.25">
      <c r="A491" s="257">
        <f t="shared" si="34"/>
        <v>2048</v>
      </c>
      <c r="B491" s="257">
        <f t="shared" si="37"/>
        <v>4</v>
      </c>
      <c r="C491" s="270">
        <v>89545.966996641917</v>
      </c>
      <c r="D491" s="270">
        <f t="shared" si="36"/>
        <v>0</v>
      </c>
      <c r="E491" s="270">
        <v>519218.07233107981</v>
      </c>
      <c r="F491" s="270">
        <f>+Summary_Delivered_Sales!F478</f>
        <v>0</v>
      </c>
      <c r="G491" s="270">
        <v>0</v>
      </c>
      <c r="H491" s="271"/>
      <c r="I491" s="270"/>
      <c r="J491" s="270"/>
      <c r="K491" s="270"/>
      <c r="L491" s="270"/>
      <c r="M491" s="270"/>
      <c r="N491" s="270">
        <f t="shared" si="35"/>
        <v>608764.03932772169</v>
      </c>
    </row>
    <row r="492" spans="1:14" ht="13.2" x14ac:dyDescent="0.25">
      <c r="A492" s="257">
        <f t="shared" si="34"/>
        <v>2048</v>
      </c>
      <c r="B492" s="257">
        <f t="shared" si="37"/>
        <v>5</v>
      </c>
      <c r="C492" s="270">
        <v>94018.550441047599</v>
      </c>
      <c r="D492" s="270">
        <f t="shared" si="36"/>
        <v>0</v>
      </c>
      <c r="E492" s="270">
        <v>567871.62869192322</v>
      </c>
      <c r="F492" s="270">
        <f>+Summary_Delivered_Sales!F479</f>
        <v>0</v>
      </c>
      <c r="G492" s="270">
        <v>0</v>
      </c>
      <c r="H492" s="271"/>
      <c r="I492" s="270"/>
      <c r="J492" s="270"/>
      <c r="K492" s="270"/>
      <c r="L492" s="270"/>
      <c r="M492" s="270"/>
      <c r="N492" s="270">
        <f t="shared" si="35"/>
        <v>661890.17913297086</v>
      </c>
    </row>
    <row r="493" spans="1:14" ht="13.2" x14ac:dyDescent="0.25">
      <c r="A493" s="257">
        <f t="shared" si="34"/>
        <v>2048</v>
      </c>
      <c r="B493" s="257">
        <f t="shared" si="37"/>
        <v>6</v>
      </c>
      <c r="C493" s="270">
        <v>106403.59525251512</v>
      </c>
      <c r="D493" s="270">
        <f t="shared" si="36"/>
        <v>0</v>
      </c>
      <c r="E493" s="270">
        <v>575564.42272775131</v>
      </c>
      <c r="F493" s="270">
        <f>+Summary_Delivered_Sales!F480</f>
        <v>0</v>
      </c>
      <c r="G493" s="270">
        <v>0</v>
      </c>
      <c r="H493" s="271"/>
      <c r="I493" s="270"/>
      <c r="J493" s="270"/>
      <c r="K493" s="270"/>
      <c r="L493" s="270"/>
      <c r="M493" s="270"/>
      <c r="N493" s="270">
        <f t="shared" si="35"/>
        <v>681968.01798026648</v>
      </c>
    </row>
    <row r="494" spans="1:14" ht="13.2" x14ac:dyDescent="0.25">
      <c r="A494" s="257">
        <f t="shared" si="34"/>
        <v>2048</v>
      </c>
      <c r="B494" s="257">
        <f t="shared" si="37"/>
        <v>7</v>
      </c>
      <c r="C494" s="270">
        <v>115800.19954638455</v>
      </c>
      <c r="D494" s="270">
        <f t="shared" si="36"/>
        <v>0</v>
      </c>
      <c r="E494" s="270">
        <v>594428.80659193266</v>
      </c>
      <c r="F494" s="270">
        <f>+Summary_Delivered_Sales!F481</f>
        <v>0</v>
      </c>
      <c r="G494" s="270">
        <v>0</v>
      </c>
      <c r="H494" s="271"/>
      <c r="I494" s="270"/>
      <c r="J494" s="270"/>
      <c r="K494" s="270"/>
      <c r="L494" s="270"/>
      <c r="M494" s="270"/>
      <c r="N494" s="270">
        <f t="shared" si="35"/>
        <v>710229.00613831717</v>
      </c>
    </row>
    <row r="495" spans="1:14" ht="13.2" x14ac:dyDescent="0.25">
      <c r="A495" s="257">
        <f t="shared" si="34"/>
        <v>2048</v>
      </c>
      <c r="B495" s="257">
        <f t="shared" si="37"/>
        <v>8</v>
      </c>
      <c r="C495" s="270">
        <v>126631.82128060736</v>
      </c>
      <c r="D495" s="270">
        <f t="shared" si="36"/>
        <v>0</v>
      </c>
      <c r="E495" s="270">
        <v>559319.68093191087</v>
      </c>
      <c r="F495" s="270">
        <f>+Summary_Delivered_Sales!F482</f>
        <v>0</v>
      </c>
      <c r="G495" s="270">
        <v>0</v>
      </c>
      <c r="H495" s="271"/>
      <c r="I495" s="270"/>
      <c r="J495" s="270"/>
      <c r="K495" s="270"/>
      <c r="L495" s="270"/>
      <c r="M495" s="270"/>
      <c r="N495" s="270">
        <f t="shared" si="35"/>
        <v>685951.50221251824</v>
      </c>
    </row>
    <row r="496" spans="1:14" ht="13.2" x14ac:dyDescent="0.25">
      <c r="A496" s="257">
        <f t="shared" si="34"/>
        <v>2048</v>
      </c>
      <c r="B496" s="257">
        <f t="shared" si="37"/>
        <v>9</v>
      </c>
      <c r="C496" s="270">
        <v>125549.22966232408</v>
      </c>
      <c r="D496" s="270">
        <f t="shared" si="36"/>
        <v>0</v>
      </c>
      <c r="E496" s="270">
        <v>599988.63173556118</v>
      </c>
      <c r="F496" s="270">
        <f>+Summary_Delivered_Sales!F483</f>
        <v>0</v>
      </c>
      <c r="G496" s="270">
        <v>0</v>
      </c>
      <c r="H496" s="271"/>
      <c r="I496" s="270"/>
      <c r="J496" s="270"/>
      <c r="K496" s="270"/>
      <c r="L496" s="270"/>
      <c r="M496" s="270"/>
      <c r="N496" s="270">
        <f t="shared" si="35"/>
        <v>725537.86139788525</v>
      </c>
    </row>
    <row r="497" spans="1:14" ht="13.2" x14ac:dyDescent="0.25">
      <c r="A497" s="257">
        <f t="shared" si="34"/>
        <v>2048</v>
      </c>
      <c r="B497" s="257">
        <f t="shared" si="37"/>
        <v>10</v>
      </c>
      <c r="C497" s="270">
        <v>106819.28976436453</v>
      </c>
      <c r="D497" s="270">
        <f t="shared" si="36"/>
        <v>0</v>
      </c>
      <c r="E497" s="270">
        <v>592245.16428969905</v>
      </c>
      <c r="F497" s="270">
        <f>+Summary_Delivered_Sales!F484</f>
        <v>0</v>
      </c>
      <c r="G497" s="270">
        <v>0</v>
      </c>
      <c r="H497" s="271"/>
      <c r="I497" s="270"/>
      <c r="J497" s="270"/>
      <c r="K497" s="270"/>
      <c r="L497" s="270"/>
      <c r="M497" s="270"/>
      <c r="N497" s="270">
        <f t="shared" si="35"/>
        <v>699064.45405406354</v>
      </c>
    </row>
    <row r="498" spans="1:14" ht="13.2" x14ac:dyDescent="0.25">
      <c r="A498" s="257">
        <f t="shared" si="34"/>
        <v>2048</v>
      </c>
      <c r="B498" s="257">
        <f t="shared" si="37"/>
        <v>11</v>
      </c>
      <c r="C498" s="270">
        <v>98766.68962308667</v>
      </c>
      <c r="D498" s="270">
        <f t="shared" si="36"/>
        <v>0</v>
      </c>
      <c r="E498" s="270">
        <v>541539.5953722737</v>
      </c>
      <c r="F498" s="270">
        <f>+Summary_Delivered_Sales!F485</f>
        <v>0</v>
      </c>
      <c r="G498" s="270">
        <v>0</v>
      </c>
      <c r="H498" s="271"/>
      <c r="I498" s="270"/>
      <c r="J498" s="270"/>
      <c r="K498" s="270"/>
      <c r="L498" s="270"/>
      <c r="M498" s="270"/>
      <c r="N498" s="270">
        <f t="shared" si="35"/>
        <v>640306.28499536042</v>
      </c>
    </row>
    <row r="499" spans="1:14" ht="13.2" x14ac:dyDescent="0.25">
      <c r="A499" s="257">
        <f t="shared" si="34"/>
        <v>2048</v>
      </c>
      <c r="B499" s="257">
        <f t="shared" si="37"/>
        <v>12</v>
      </c>
      <c r="C499" s="270">
        <v>81281.97823396996</v>
      </c>
      <c r="D499" s="270">
        <f t="shared" si="36"/>
        <v>0</v>
      </c>
      <c r="E499" s="270">
        <v>492956.00578010915</v>
      </c>
      <c r="F499" s="270">
        <f>+Summary_Delivered_Sales!F486</f>
        <v>0</v>
      </c>
      <c r="G499" s="270">
        <v>0</v>
      </c>
      <c r="H499" s="271"/>
      <c r="I499" s="270"/>
      <c r="J499" s="270"/>
      <c r="K499" s="270"/>
      <c r="L499" s="270"/>
      <c r="M499" s="270"/>
      <c r="N499" s="270">
        <f t="shared" si="35"/>
        <v>574237.98401407909</v>
      </c>
    </row>
    <row r="500" spans="1:14" ht="13.2" x14ac:dyDescent="0.25">
      <c r="A500" s="257">
        <f t="shared" si="34"/>
        <v>2049</v>
      </c>
      <c r="B500" s="257">
        <f t="shared" si="37"/>
        <v>1</v>
      </c>
      <c r="C500" s="270">
        <v>83869.195413896363</v>
      </c>
      <c r="D500" s="270">
        <f t="shared" si="36"/>
        <v>0</v>
      </c>
      <c r="E500" s="270">
        <v>461734.78975883115</v>
      </c>
      <c r="F500" s="270">
        <f>+Summary_Delivered_Sales!F487</f>
        <v>0</v>
      </c>
      <c r="G500" s="270">
        <v>0</v>
      </c>
      <c r="H500" s="271"/>
      <c r="I500" s="270"/>
      <c r="J500" s="270"/>
      <c r="K500" s="270"/>
      <c r="L500" s="270"/>
      <c r="M500" s="270"/>
      <c r="N500" s="270">
        <f t="shared" si="35"/>
        <v>545603.98517272749</v>
      </c>
    </row>
    <row r="501" spans="1:14" ht="13.2" x14ac:dyDescent="0.25">
      <c r="A501" s="257">
        <f t="shared" si="34"/>
        <v>2049</v>
      </c>
      <c r="B501" s="257">
        <f t="shared" si="37"/>
        <v>2</v>
      </c>
      <c r="C501" s="270">
        <v>84124.354465812372</v>
      </c>
      <c r="D501" s="270">
        <f t="shared" si="36"/>
        <v>0</v>
      </c>
      <c r="E501" s="270">
        <v>457294.49166867358</v>
      </c>
      <c r="F501" s="270">
        <f>+Summary_Delivered_Sales!F488</f>
        <v>0</v>
      </c>
      <c r="G501" s="270">
        <v>0</v>
      </c>
      <c r="H501" s="271"/>
      <c r="I501" s="270"/>
      <c r="J501" s="270"/>
      <c r="K501" s="270"/>
      <c r="L501" s="270"/>
      <c r="M501" s="270"/>
      <c r="N501" s="270">
        <f t="shared" si="35"/>
        <v>541418.84613448591</v>
      </c>
    </row>
    <row r="502" spans="1:14" ht="13.2" x14ac:dyDescent="0.25">
      <c r="A502" s="257">
        <f t="shared" si="34"/>
        <v>2049</v>
      </c>
      <c r="B502" s="257">
        <f t="shared" si="37"/>
        <v>3</v>
      </c>
      <c r="C502" s="270">
        <v>79324.072717372168</v>
      </c>
      <c r="D502" s="270">
        <f t="shared" si="36"/>
        <v>0</v>
      </c>
      <c r="E502" s="270">
        <v>444070.15543461847</v>
      </c>
      <c r="F502" s="270">
        <f>+Summary_Delivered_Sales!F489</f>
        <v>0</v>
      </c>
      <c r="G502" s="270">
        <v>0</v>
      </c>
      <c r="H502" s="271"/>
      <c r="I502" s="270"/>
      <c r="J502" s="270"/>
      <c r="K502" s="270"/>
      <c r="L502" s="270"/>
      <c r="M502" s="270"/>
      <c r="N502" s="270">
        <f t="shared" si="35"/>
        <v>523394.22815199062</v>
      </c>
    </row>
    <row r="503" spans="1:14" ht="13.2" x14ac:dyDescent="0.25">
      <c r="A503" s="257">
        <f t="shared" si="34"/>
        <v>2049</v>
      </c>
      <c r="B503" s="257">
        <f t="shared" si="37"/>
        <v>4</v>
      </c>
      <c r="C503" s="270">
        <v>90646.886502791385</v>
      </c>
      <c r="D503" s="270">
        <f t="shared" si="36"/>
        <v>0</v>
      </c>
      <c r="E503" s="270">
        <v>527006.34342084208</v>
      </c>
      <c r="F503" s="270">
        <f>+Summary_Delivered_Sales!F490</f>
        <v>0</v>
      </c>
      <c r="G503" s="270">
        <v>0</v>
      </c>
      <c r="H503" s="271"/>
      <c r="I503" s="270"/>
      <c r="J503" s="270"/>
      <c r="K503" s="270"/>
      <c r="L503" s="270"/>
      <c r="M503" s="270"/>
      <c r="N503" s="270">
        <f t="shared" si="35"/>
        <v>617653.22992363351</v>
      </c>
    </row>
    <row r="504" spans="1:14" ht="13.2" x14ac:dyDescent="0.25">
      <c r="A504" s="257">
        <f t="shared" si="34"/>
        <v>2049</v>
      </c>
      <c r="B504" s="257">
        <f t="shared" si="37"/>
        <v>5</v>
      </c>
      <c r="C504" s="270">
        <v>95174.457955277991</v>
      </c>
      <c r="D504" s="270">
        <f t="shared" si="36"/>
        <v>0</v>
      </c>
      <c r="E504" s="270">
        <v>576389.70312754763</v>
      </c>
      <c r="F504" s="270">
        <f>+Summary_Delivered_Sales!F491</f>
        <v>0</v>
      </c>
      <c r="G504" s="270">
        <v>0</v>
      </c>
      <c r="H504" s="271"/>
      <c r="I504" s="270"/>
      <c r="J504" s="270"/>
      <c r="K504" s="270"/>
      <c r="L504" s="270"/>
      <c r="M504" s="270"/>
      <c r="N504" s="270">
        <f t="shared" si="35"/>
        <v>671564.16108282562</v>
      </c>
    </row>
    <row r="505" spans="1:14" ht="13.2" x14ac:dyDescent="0.25">
      <c r="A505" s="257">
        <f t="shared" si="34"/>
        <v>2049</v>
      </c>
      <c r="B505" s="257">
        <f t="shared" si="37"/>
        <v>6</v>
      </c>
      <c r="C505" s="270">
        <v>107711.77023199048</v>
      </c>
      <c r="D505" s="270">
        <f t="shared" si="36"/>
        <v>0</v>
      </c>
      <c r="E505" s="270">
        <v>584197.88907398423</v>
      </c>
      <c r="F505" s="270">
        <f>+Summary_Delivered_Sales!F492</f>
        <v>0</v>
      </c>
      <c r="G505" s="270">
        <v>0</v>
      </c>
      <c r="H505" s="271"/>
      <c r="I505" s="270"/>
      <c r="J505" s="270"/>
      <c r="K505" s="270"/>
      <c r="L505" s="270"/>
      <c r="M505" s="270"/>
      <c r="N505" s="270">
        <f t="shared" si="35"/>
        <v>691909.65930597472</v>
      </c>
    </row>
    <row r="506" spans="1:14" ht="13.2" x14ac:dyDescent="0.25">
      <c r="A506" s="257">
        <f t="shared" si="34"/>
        <v>2049</v>
      </c>
      <c r="B506" s="257">
        <f t="shared" si="37"/>
        <v>7</v>
      </c>
      <c r="C506" s="270">
        <v>117223.90072213266</v>
      </c>
      <c r="D506" s="270">
        <f t="shared" si="36"/>
        <v>0</v>
      </c>
      <c r="E506" s="270">
        <v>603345.23869630252</v>
      </c>
      <c r="F506" s="270">
        <f>+Summary_Delivered_Sales!F493</f>
        <v>0</v>
      </c>
      <c r="G506" s="270">
        <v>0</v>
      </c>
      <c r="H506" s="271"/>
      <c r="I506" s="270"/>
      <c r="J506" s="270"/>
      <c r="K506" s="270"/>
      <c r="L506" s="270"/>
      <c r="M506" s="270"/>
      <c r="N506" s="270">
        <f t="shared" si="35"/>
        <v>720569.13941843517</v>
      </c>
    </row>
    <row r="507" spans="1:14" ht="13.2" x14ac:dyDescent="0.25">
      <c r="A507" s="257">
        <f t="shared" si="34"/>
        <v>2049</v>
      </c>
      <c r="B507" s="257">
        <f t="shared" si="37"/>
        <v>8</v>
      </c>
      <c r="C507" s="270">
        <v>128188.69142030092</v>
      </c>
      <c r="D507" s="270">
        <f t="shared" si="36"/>
        <v>0</v>
      </c>
      <c r="E507" s="270">
        <v>567709.47615105612</v>
      </c>
      <c r="F507" s="270">
        <f>+Summary_Delivered_Sales!F494</f>
        <v>0</v>
      </c>
      <c r="G507" s="270">
        <v>0</v>
      </c>
      <c r="H507" s="271"/>
      <c r="I507" s="270"/>
      <c r="J507" s="270"/>
      <c r="K507" s="270"/>
      <c r="L507" s="270"/>
      <c r="M507" s="270"/>
      <c r="N507" s="270">
        <f t="shared" si="35"/>
        <v>695898.16757135699</v>
      </c>
    </row>
    <row r="508" spans="1:14" ht="13.2" x14ac:dyDescent="0.25">
      <c r="A508" s="257">
        <f t="shared" si="34"/>
        <v>2049</v>
      </c>
      <c r="B508" s="257">
        <f t="shared" si="37"/>
        <v>9</v>
      </c>
      <c r="C508" s="270">
        <v>127092.78992029173</v>
      </c>
      <c r="D508" s="270">
        <f t="shared" si="36"/>
        <v>0</v>
      </c>
      <c r="E508" s="270">
        <v>608988.46121713682</v>
      </c>
      <c r="F508" s="270">
        <f>+Summary_Delivered_Sales!F495</f>
        <v>0</v>
      </c>
      <c r="G508" s="270">
        <v>0</v>
      </c>
      <c r="H508" s="271"/>
      <c r="I508" s="270"/>
      <c r="J508" s="270"/>
      <c r="K508" s="270"/>
      <c r="L508" s="270"/>
      <c r="M508" s="270"/>
      <c r="N508" s="270">
        <f t="shared" si="35"/>
        <v>736081.25113742857</v>
      </c>
    </row>
    <row r="509" spans="1:14" ht="13.2" x14ac:dyDescent="0.25">
      <c r="A509" s="257">
        <f t="shared" si="34"/>
        <v>2049</v>
      </c>
      <c r="B509" s="257">
        <f t="shared" si="37"/>
        <v>10</v>
      </c>
      <c r="C509" s="270">
        <v>108132.57548430139</v>
      </c>
      <c r="D509" s="270">
        <f t="shared" si="36"/>
        <v>0</v>
      </c>
      <c r="E509" s="270">
        <v>601128.84175951523</v>
      </c>
      <c r="F509" s="270">
        <f>+Summary_Delivered_Sales!F496</f>
        <v>0</v>
      </c>
      <c r="G509" s="270">
        <v>0</v>
      </c>
      <c r="H509" s="271"/>
      <c r="I509" s="270"/>
      <c r="J509" s="270"/>
      <c r="K509" s="270"/>
      <c r="L509" s="270"/>
      <c r="M509" s="270"/>
      <c r="N509" s="270">
        <f t="shared" si="35"/>
        <v>709261.41724381666</v>
      </c>
    </row>
    <row r="510" spans="1:14" ht="13.2" x14ac:dyDescent="0.25">
      <c r="A510" s="257">
        <f t="shared" si="34"/>
        <v>2049</v>
      </c>
      <c r="B510" s="257">
        <f t="shared" si="37"/>
        <v>11</v>
      </c>
      <c r="C510" s="270">
        <v>99980.972954997618</v>
      </c>
      <c r="D510" s="270">
        <f t="shared" si="36"/>
        <v>0</v>
      </c>
      <c r="E510" s="270">
        <v>549662.6893078601</v>
      </c>
      <c r="F510" s="270">
        <f>+Summary_Delivered_Sales!F497</f>
        <v>0</v>
      </c>
      <c r="G510" s="270">
        <v>0</v>
      </c>
      <c r="H510" s="271"/>
      <c r="I510" s="270"/>
      <c r="J510" s="270"/>
      <c r="K510" s="270"/>
      <c r="L510" s="270"/>
      <c r="M510" s="270"/>
      <c r="N510" s="270">
        <f t="shared" si="35"/>
        <v>649643.66226285766</v>
      </c>
    </row>
    <row r="511" spans="1:14" ht="13.2" x14ac:dyDescent="0.25">
      <c r="A511" s="257">
        <f t="shared" si="34"/>
        <v>2049</v>
      </c>
      <c r="B511" s="257">
        <f t="shared" si="37"/>
        <v>12</v>
      </c>
      <c r="C511" s="270">
        <v>82281.29644267894</v>
      </c>
      <c r="D511" s="270">
        <f t="shared" si="36"/>
        <v>0</v>
      </c>
      <c r="E511" s="270">
        <v>500350.34587136429</v>
      </c>
      <c r="F511" s="270">
        <f>+Summary_Delivered_Sales!F498</f>
        <v>0</v>
      </c>
      <c r="G511" s="270">
        <v>0</v>
      </c>
      <c r="H511" s="271"/>
      <c r="I511" s="270"/>
      <c r="J511" s="270"/>
      <c r="K511" s="270"/>
      <c r="L511" s="270"/>
      <c r="M511" s="270"/>
      <c r="N511" s="270">
        <f t="shared" si="35"/>
        <v>582631.64231404325</v>
      </c>
    </row>
    <row r="512" spans="1:14" ht="13.2" x14ac:dyDescent="0.25">
      <c r="A512" s="257">
        <f t="shared" si="34"/>
        <v>2050</v>
      </c>
      <c r="B512" s="257">
        <f t="shared" si="37"/>
        <v>1</v>
      </c>
      <c r="C512" s="270">
        <v>84900.322066419816</v>
      </c>
      <c r="D512" s="270">
        <f t="shared" si="36"/>
        <v>0</v>
      </c>
      <c r="E512" s="270">
        <v>468660.81160947873</v>
      </c>
      <c r="F512" s="270">
        <f>+Summary_Delivered_Sales!F499</f>
        <v>0</v>
      </c>
      <c r="G512" s="270">
        <v>0</v>
      </c>
      <c r="H512" s="271"/>
      <c r="I512" s="270"/>
      <c r="J512" s="270"/>
      <c r="K512" s="270"/>
      <c r="L512" s="270"/>
      <c r="M512" s="270"/>
      <c r="N512" s="270">
        <f t="shared" si="35"/>
        <v>553561.13367589854</v>
      </c>
    </row>
    <row r="513" spans="1:14" ht="13.2" x14ac:dyDescent="0.25">
      <c r="A513" s="257">
        <f t="shared" ref="A513:A547" si="38">+A501+1</f>
        <v>2050</v>
      </c>
      <c r="B513" s="257">
        <f t="shared" si="37"/>
        <v>2</v>
      </c>
      <c r="C513" s="270">
        <v>85158.618161653867</v>
      </c>
      <c r="D513" s="270">
        <f t="shared" si="36"/>
        <v>0</v>
      </c>
      <c r="E513" s="270">
        <v>464153.90904792782</v>
      </c>
      <c r="F513" s="270">
        <f>+Summary_Delivered_Sales!F500</f>
        <v>0</v>
      </c>
      <c r="G513" s="270">
        <v>0</v>
      </c>
      <c r="H513" s="271"/>
      <c r="I513" s="270"/>
      <c r="J513" s="270"/>
      <c r="K513" s="270"/>
      <c r="L513" s="270"/>
      <c r="M513" s="270"/>
      <c r="N513" s="270">
        <f t="shared" si="35"/>
        <v>549312.52720958169</v>
      </c>
    </row>
    <row r="514" spans="1:14" ht="13.2" x14ac:dyDescent="0.25">
      <c r="A514" s="257">
        <f t="shared" si="38"/>
        <v>2050</v>
      </c>
      <c r="B514" s="257">
        <f t="shared" si="37"/>
        <v>3</v>
      </c>
      <c r="C514" s="270">
        <v>80299.319530721739</v>
      </c>
      <c r="D514" s="270">
        <f t="shared" si="36"/>
        <v>0</v>
      </c>
      <c r="E514" s="270">
        <v>450731.20777023968</v>
      </c>
      <c r="F514" s="270">
        <f>+Summary_Delivered_Sales!F501</f>
        <v>0</v>
      </c>
      <c r="G514" s="270">
        <v>0</v>
      </c>
      <c r="H514" s="271"/>
      <c r="I514" s="270"/>
      <c r="J514" s="270"/>
      <c r="K514" s="270"/>
      <c r="L514" s="270"/>
      <c r="M514" s="270"/>
      <c r="N514" s="270">
        <f t="shared" si="35"/>
        <v>531030.52730096143</v>
      </c>
    </row>
    <row r="515" spans="1:14" ht="13.2" x14ac:dyDescent="0.25">
      <c r="A515" s="257">
        <f t="shared" si="38"/>
        <v>2050</v>
      </c>
      <c r="B515" s="257">
        <f t="shared" si="37"/>
        <v>4</v>
      </c>
      <c r="C515" s="270">
        <v>91761.341222191346</v>
      </c>
      <c r="D515" s="270">
        <f t="shared" si="36"/>
        <v>0</v>
      </c>
      <c r="E515" s="270">
        <v>534911.43857702275</v>
      </c>
      <c r="F515" s="270">
        <f>+Summary_Delivered_Sales!F502</f>
        <v>0</v>
      </c>
      <c r="G515" s="270">
        <v>0</v>
      </c>
      <c r="H515" s="271"/>
      <c r="I515" s="270"/>
      <c r="J515" s="270"/>
      <c r="K515" s="270"/>
      <c r="L515" s="270"/>
      <c r="M515" s="270"/>
      <c r="N515" s="270">
        <f t="shared" si="35"/>
        <v>626672.7797992141</v>
      </c>
    </row>
    <row r="516" spans="1:14" ht="13.2" x14ac:dyDescent="0.25">
      <c r="A516" s="257">
        <f t="shared" si="38"/>
        <v>2050</v>
      </c>
      <c r="B516" s="257">
        <f t="shared" si="37"/>
        <v>5</v>
      </c>
      <c r="C516" s="270">
        <v>96344.576730745524</v>
      </c>
      <c r="D516" s="270">
        <f t="shared" si="36"/>
        <v>0</v>
      </c>
      <c r="E516" s="270">
        <v>585035.5486797851</v>
      </c>
      <c r="F516" s="270">
        <f>+Summary_Delivered_Sales!F503</f>
        <v>0</v>
      </c>
      <c r="G516" s="270">
        <v>0</v>
      </c>
      <c r="H516" s="271"/>
      <c r="I516" s="270"/>
      <c r="J516" s="270"/>
      <c r="K516" s="270"/>
      <c r="L516" s="270"/>
      <c r="M516" s="270"/>
      <c r="N516" s="270">
        <f t="shared" si="35"/>
        <v>681380.1254105306</v>
      </c>
    </row>
    <row r="517" spans="1:14" ht="13.2" x14ac:dyDescent="0.25">
      <c r="A517" s="257">
        <f t="shared" si="38"/>
        <v>2050</v>
      </c>
      <c r="B517" s="257">
        <f t="shared" si="37"/>
        <v>6</v>
      </c>
      <c r="C517" s="270">
        <v>109036.02851929827</v>
      </c>
      <c r="D517" s="270">
        <f t="shared" si="36"/>
        <v>0</v>
      </c>
      <c r="E517" s="270">
        <v>592960.85741549032</v>
      </c>
      <c r="F517" s="270">
        <f>+Summary_Delivered_Sales!F504</f>
        <v>0</v>
      </c>
      <c r="G517" s="270">
        <v>0</v>
      </c>
      <c r="H517" s="271"/>
      <c r="I517" s="270"/>
      <c r="J517" s="270"/>
      <c r="K517" s="270"/>
      <c r="L517" s="270"/>
      <c r="M517" s="270"/>
      <c r="N517" s="270">
        <f t="shared" si="35"/>
        <v>701996.88593478862</v>
      </c>
    </row>
    <row r="518" spans="1:14" ht="13.2" x14ac:dyDescent="0.25">
      <c r="A518" s="257">
        <f t="shared" si="38"/>
        <v>2050</v>
      </c>
      <c r="B518" s="257">
        <f t="shared" si="37"/>
        <v>7</v>
      </c>
      <c r="C518" s="270">
        <v>118665.10553816608</v>
      </c>
      <c r="D518" s="270">
        <f t="shared" si="36"/>
        <v>0</v>
      </c>
      <c r="E518" s="270">
        <v>612395.41728232021</v>
      </c>
      <c r="F518" s="270">
        <f>+Summary_Delivered_Sales!F505</f>
        <v>0</v>
      </c>
      <c r="G518" s="270">
        <v>0</v>
      </c>
      <c r="H518" s="271"/>
      <c r="I518" s="270"/>
      <c r="J518" s="270"/>
      <c r="K518" s="270"/>
      <c r="L518" s="270"/>
      <c r="M518" s="270"/>
      <c r="N518" s="270">
        <f t="shared" si="35"/>
        <v>731060.52282048634</v>
      </c>
    </row>
    <row r="519" spans="1:14" ht="13.2" x14ac:dyDescent="0.25">
      <c r="A519" s="257">
        <f t="shared" si="38"/>
        <v>2050</v>
      </c>
      <c r="B519" s="257">
        <f t="shared" si="37"/>
        <v>8</v>
      </c>
      <c r="C519" s="270">
        <v>129764.70244107286</v>
      </c>
      <c r="D519" s="270">
        <f t="shared" si="36"/>
        <v>0</v>
      </c>
      <c r="E519" s="270">
        <v>576225.11829856597</v>
      </c>
      <c r="F519" s="270">
        <f>+Summary_Delivered_Sales!F506</f>
        <v>0</v>
      </c>
      <c r="G519" s="270">
        <v>0</v>
      </c>
      <c r="H519" s="271"/>
      <c r="I519" s="270"/>
      <c r="J519" s="270"/>
      <c r="K519" s="270"/>
      <c r="L519" s="270"/>
      <c r="M519" s="270"/>
      <c r="N519" s="270">
        <f t="shared" si="35"/>
        <v>705989.82073963888</v>
      </c>
    </row>
    <row r="520" spans="1:14" ht="13.2" x14ac:dyDescent="0.25">
      <c r="A520" s="257">
        <f t="shared" si="38"/>
        <v>2050</v>
      </c>
      <c r="B520" s="257">
        <f t="shared" si="37"/>
        <v>9</v>
      </c>
      <c r="C520" s="270">
        <v>128655.32742150003</v>
      </c>
      <c r="D520" s="270">
        <f t="shared" si="36"/>
        <v>0</v>
      </c>
      <c r="E520" s="270">
        <v>618123.28814101918</v>
      </c>
      <c r="F520" s="270">
        <f>+Summary_Delivered_Sales!F507</f>
        <v>0</v>
      </c>
      <c r="G520" s="270">
        <v>0</v>
      </c>
      <c r="H520" s="271"/>
      <c r="I520" s="270"/>
      <c r="J520" s="270"/>
      <c r="K520" s="270"/>
      <c r="L520" s="270"/>
      <c r="M520" s="270"/>
      <c r="N520" s="270">
        <f t="shared" si="35"/>
        <v>746778.61556251918</v>
      </c>
    </row>
    <row r="521" spans="1:14" ht="13.2" x14ac:dyDescent="0.25">
      <c r="A521" s="257">
        <f t="shared" si="38"/>
        <v>2050</v>
      </c>
      <c r="B521" s="257">
        <f t="shared" si="37"/>
        <v>10</v>
      </c>
      <c r="C521" s="270">
        <v>109462.0073458761</v>
      </c>
      <c r="D521" s="270">
        <f t="shared" si="36"/>
        <v>0</v>
      </c>
      <c r="E521" s="270">
        <v>610145.7743914607</v>
      </c>
      <c r="F521" s="270">
        <f>+Summary_Delivered_Sales!F508</f>
        <v>0</v>
      </c>
      <c r="G521" s="270">
        <v>0</v>
      </c>
      <c r="H521" s="271"/>
      <c r="I521" s="270"/>
      <c r="J521" s="270"/>
      <c r="K521" s="270"/>
      <c r="L521" s="270"/>
      <c r="M521" s="270"/>
      <c r="N521" s="270">
        <f t="shared" ref="N521:N547" si="39">SUM(C521:M521)</f>
        <v>719607.78173733677</v>
      </c>
    </row>
    <row r="522" spans="1:14" ht="13.2" x14ac:dyDescent="0.25">
      <c r="A522" s="257">
        <f t="shared" si="38"/>
        <v>2050</v>
      </c>
      <c r="B522" s="257">
        <f t="shared" si="37"/>
        <v>11</v>
      </c>
      <c r="C522" s="270">
        <v>101210.18524742941</v>
      </c>
      <c r="D522" s="270">
        <f t="shared" si="36"/>
        <v>0</v>
      </c>
      <c r="E522" s="270">
        <v>557907.62965255533</v>
      </c>
      <c r="F522" s="270">
        <f>+Summary_Delivered_Sales!F509</f>
        <v>0</v>
      </c>
      <c r="G522" s="270">
        <v>0</v>
      </c>
      <c r="H522" s="271"/>
      <c r="I522" s="270"/>
      <c r="J522" s="270"/>
      <c r="K522" s="270"/>
      <c r="L522" s="270"/>
      <c r="M522" s="270"/>
      <c r="N522" s="270">
        <f t="shared" si="39"/>
        <v>659117.81489998475</v>
      </c>
    </row>
    <row r="523" spans="1:14" ht="13.2" x14ac:dyDescent="0.25">
      <c r="A523" s="257">
        <f t="shared" si="38"/>
        <v>2050</v>
      </c>
      <c r="B523" s="257">
        <f t="shared" si="37"/>
        <v>12</v>
      </c>
      <c r="C523" s="270">
        <v>83292.900731327842</v>
      </c>
      <c r="D523" s="270">
        <f t="shared" si="36"/>
        <v>0</v>
      </c>
      <c r="E523" s="270">
        <v>507855.60106405657</v>
      </c>
      <c r="F523" s="270">
        <f>+Summary_Delivered_Sales!F510</f>
        <v>0</v>
      </c>
      <c r="G523" s="270">
        <v>0</v>
      </c>
      <c r="H523" s="271"/>
      <c r="I523" s="270"/>
      <c r="J523" s="270"/>
      <c r="K523" s="270"/>
      <c r="L523" s="270"/>
      <c r="M523" s="270"/>
      <c r="N523" s="270">
        <f t="shared" si="39"/>
        <v>591148.50179538445</v>
      </c>
    </row>
    <row r="524" spans="1:14" ht="13.2" x14ac:dyDescent="0.25">
      <c r="A524" s="257">
        <f t="shared" si="38"/>
        <v>2051</v>
      </c>
      <c r="B524" s="257">
        <f t="shared" si="37"/>
        <v>1</v>
      </c>
      <c r="C524" s="270">
        <v>85944.125866593211</v>
      </c>
      <c r="D524" s="270"/>
      <c r="E524" s="270">
        <v>475690.72378795</v>
      </c>
      <c r="F524" s="270"/>
      <c r="G524" s="270"/>
      <c r="H524" s="271"/>
      <c r="I524" s="270"/>
      <c r="J524" s="270"/>
      <c r="K524" s="270"/>
      <c r="L524" s="270"/>
      <c r="M524" s="270"/>
      <c r="N524" s="270">
        <f t="shared" si="39"/>
        <v>561634.84965454321</v>
      </c>
    </row>
    <row r="525" spans="1:14" ht="13.2" x14ac:dyDescent="0.25">
      <c r="A525" s="257">
        <f t="shared" si="38"/>
        <v>2051</v>
      </c>
      <c r="B525" s="257">
        <f t="shared" si="37"/>
        <v>2</v>
      </c>
      <c r="C525" s="270">
        <v>86205.597573405801</v>
      </c>
      <c r="D525" s="270"/>
      <c r="E525" s="270">
        <v>471116.21768793423</v>
      </c>
      <c r="F525" s="270"/>
      <c r="G525" s="270"/>
      <c r="H525" s="271"/>
      <c r="I525" s="270"/>
      <c r="J525" s="270"/>
      <c r="K525" s="270"/>
      <c r="L525" s="270"/>
      <c r="M525" s="270"/>
      <c r="N525" s="270">
        <f t="shared" si="39"/>
        <v>557321.81526134</v>
      </c>
    </row>
    <row r="526" spans="1:14" ht="13.2" x14ac:dyDescent="0.25">
      <c r="A526" s="257">
        <f t="shared" si="38"/>
        <v>2051</v>
      </c>
      <c r="B526" s="257">
        <f t="shared" si="37"/>
        <v>3</v>
      </c>
      <c r="C526" s="270">
        <v>81286.556479150953</v>
      </c>
      <c r="D526" s="270"/>
      <c r="E526" s="270">
        <v>457492.17589095677</v>
      </c>
      <c r="F526" s="270"/>
      <c r="G526" s="270"/>
      <c r="H526" s="271"/>
      <c r="I526" s="270"/>
      <c r="J526" s="270"/>
      <c r="K526" s="270"/>
      <c r="L526" s="270"/>
      <c r="M526" s="270"/>
      <c r="N526" s="270">
        <f t="shared" si="39"/>
        <v>538778.73237010767</v>
      </c>
    </row>
    <row r="527" spans="1:14" ht="13.2" x14ac:dyDescent="0.25">
      <c r="A527" s="257">
        <f t="shared" si="38"/>
        <v>2051</v>
      </c>
      <c r="B527" s="257">
        <f t="shared" si="37"/>
        <v>4</v>
      </c>
      <c r="C527" s="270">
        <v>92889.497563009427</v>
      </c>
      <c r="D527" s="270"/>
      <c r="E527" s="270">
        <v>542935.11016061914</v>
      </c>
      <c r="F527" s="270"/>
      <c r="G527" s="270"/>
      <c r="H527" s="271"/>
      <c r="I527" s="270"/>
      <c r="J527" s="270"/>
      <c r="K527" s="270"/>
      <c r="L527" s="270"/>
      <c r="M527" s="270"/>
      <c r="N527" s="270">
        <f t="shared" si="39"/>
        <v>635824.60772362852</v>
      </c>
    </row>
    <row r="528" spans="1:14" ht="13.2" x14ac:dyDescent="0.25">
      <c r="A528" s="257">
        <f t="shared" si="38"/>
        <v>2051</v>
      </c>
      <c r="B528" s="257">
        <f t="shared" si="37"/>
        <v>5</v>
      </c>
      <c r="C528" s="270">
        <v>97529.081487264237</v>
      </c>
      <c r="D528" s="270"/>
      <c r="E528" s="270">
        <v>593811.0819153859</v>
      </c>
      <c r="F528" s="270"/>
      <c r="G528" s="270"/>
      <c r="H528" s="271"/>
      <c r="I528" s="270"/>
      <c r="J528" s="270"/>
      <c r="K528" s="270"/>
      <c r="L528" s="270"/>
      <c r="M528" s="270"/>
      <c r="N528" s="270">
        <f t="shared" si="39"/>
        <v>691340.16340265016</v>
      </c>
    </row>
    <row r="529" spans="1:14" ht="13.2" x14ac:dyDescent="0.25">
      <c r="A529" s="257">
        <f t="shared" si="38"/>
        <v>2051</v>
      </c>
      <c r="B529" s="257">
        <f t="shared" si="37"/>
        <v>6</v>
      </c>
      <c r="C529" s="270">
        <v>110376.56785005867</v>
      </c>
      <c r="D529" s="270"/>
      <c r="E529" s="270">
        <v>601855.27028219996</v>
      </c>
      <c r="F529" s="270"/>
      <c r="G529" s="270"/>
      <c r="H529" s="271"/>
      <c r="I529" s="270"/>
      <c r="J529" s="270"/>
      <c r="K529" s="270"/>
      <c r="L529" s="270"/>
      <c r="M529" s="270"/>
      <c r="N529" s="270">
        <f t="shared" si="39"/>
        <v>712231.83813225862</v>
      </c>
    </row>
    <row r="530" spans="1:14" ht="13.2" x14ac:dyDescent="0.25">
      <c r="A530" s="257">
        <f t="shared" si="38"/>
        <v>2051</v>
      </c>
      <c r="B530" s="257">
        <f t="shared" si="37"/>
        <v>7</v>
      </c>
      <c r="C530" s="270">
        <v>120124.02919232861</v>
      </c>
      <c r="D530" s="270"/>
      <c r="E530" s="270">
        <v>621581.34854721185</v>
      </c>
      <c r="F530" s="270"/>
      <c r="G530" s="270"/>
      <c r="H530" s="271"/>
      <c r="I530" s="270"/>
      <c r="J530" s="270"/>
      <c r="K530" s="270"/>
      <c r="L530" s="270"/>
      <c r="M530" s="270"/>
      <c r="N530" s="270">
        <f t="shared" si="39"/>
        <v>741705.37773954042</v>
      </c>
    </row>
    <row r="531" spans="1:14" ht="13.2" x14ac:dyDescent="0.25">
      <c r="A531" s="257">
        <f t="shared" si="38"/>
        <v>2051</v>
      </c>
      <c r="B531" s="257">
        <f t="shared" si="37"/>
        <v>8</v>
      </c>
      <c r="C531" s="270">
        <v>131360.089669762</v>
      </c>
      <c r="D531" s="270"/>
      <c r="E531" s="270">
        <v>584868.49507836718</v>
      </c>
      <c r="F531" s="270"/>
      <c r="G531" s="270"/>
      <c r="H531" s="271"/>
      <c r="I531" s="270"/>
      <c r="J531" s="270"/>
      <c r="K531" s="270"/>
      <c r="L531" s="270"/>
      <c r="M531" s="270"/>
      <c r="N531" s="270">
        <f t="shared" si="39"/>
        <v>716228.58474812913</v>
      </c>
    </row>
    <row r="532" spans="1:14" ht="13.2" x14ac:dyDescent="0.25">
      <c r="A532" s="257">
        <f t="shared" si="38"/>
        <v>2051</v>
      </c>
      <c r="B532" s="257">
        <f t="shared" si="37"/>
        <v>9</v>
      </c>
      <c r="C532" s="270">
        <v>130237.0754809486</v>
      </c>
      <c r="D532" s="270"/>
      <c r="E532" s="270">
        <v>627395.13746884419</v>
      </c>
      <c r="F532" s="270"/>
      <c r="G532" s="270"/>
      <c r="H532" s="271"/>
      <c r="I532" s="270"/>
      <c r="J532" s="270"/>
      <c r="K532" s="270"/>
      <c r="L532" s="270"/>
      <c r="M532" s="270"/>
      <c r="N532" s="270">
        <f t="shared" si="39"/>
        <v>757632.21294979274</v>
      </c>
    </row>
    <row r="533" spans="1:14" ht="13.2" x14ac:dyDescent="0.25">
      <c r="A533" s="257">
        <f t="shared" si="38"/>
        <v>2051</v>
      </c>
      <c r="B533" s="257">
        <f t="shared" si="37"/>
        <v>10</v>
      </c>
      <c r="C533" s="270">
        <v>110807.78385721668</v>
      </c>
      <c r="D533" s="270"/>
      <c r="E533" s="270">
        <v>619297.96101296868</v>
      </c>
      <c r="F533" s="270"/>
      <c r="G533" s="270"/>
      <c r="H533" s="271"/>
      <c r="I533" s="270"/>
      <c r="J533" s="270"/>
      <c r="K533" s="270"/>
      <c r="L533" s="270"/>
      <c r="M533" s="270"/>
      <c r="N533" s="270">
        <f t="shared" si="39"/>
        <v>730105.74487018539</v>
      </c>
    </row>
    <row r="534" spans="1:14" ht="13.2" x14ac:dyDescent="0.25">
      <c r="A534" s="257">
        <f t="shared" si="38"/>
        <v>2051</v>
      </c>
      <c r="B534" s="257">
        <f t="shared" si="37"/>
        <v>11</v>
      </c>
      <c r="C534" s="270">
        <v>102454.51004392283</v>
      </c>
      <c r="D534" s="270"/>
      <c r="E534" s="270">
        <v>566276.24410249712</v>
      </c>
      <c r="F534" s="270"/>
      <c r="G534" s="270"/>
      <c r="H534" s="271"/>
      <c r="I534" s="270"/>
      <c r="J534" s="270"/>
      <c r="K534" s="270"/>
      <c r="L534" s="270"/>
      <c r="M534" s="270"/>
      <c r="N534" s="270">
        <f t="shared" si="39"/>
        <v>668730.75414641993</v>
      </c>
    </row>
    <row r="535" spans="1:14" ht="13.2" x14ac:dyDescent="0.25">
      <c r="A535" s="257">
        <f t="shared" si="38"/>
        <v>2051</v>
      </c>
      <c r="B535" s="257">
        <f t="shared" si="37"/>
        <v>12</v>
      </c>
      <c r="C535" s="270">
        <v>84316.942150662042</v>
      </c>
      <c r="D535" s="270"/>
      <c r="E535" s="270">
        <v>515473.43508470856</v>
      </c>
      <c r="F535" s="270"/>
      <c r="G535" s="270"/>
      <c r="H535" s="271"/>
      <c r="I535" s="270"/>
      <c r="J535" s="270"/>
      <c r="K535" s="270"/>
      <c r="L535" s="270"/>
      <c r="M535" s="270"/>
      <c r="N535" s="270">
        <f t="shared" si="39"/>
        <v>599790.37723537057</v>
      </c>
    </row>
    <row r="536" spans="1:14" ht="13.2" x14ac:dyDescent="0.25">
      <c r="A536" s="257">
        <f t="shared" si="38"/>
        <v>2052</v>
      </c>
      <c r="B536" s="257">
        <f t="shared" si="37"/>
        <v>1</v>
      </c>
      <c r="C536" s="270">
        <v>87000.762673129109</v>
      </c>
      <c r="D536" s="270"/>
      <c r="E536" s="270">
        <v>482826.0846491633</v>
      </c>
      <c r="F536" s="270"/>
      <c r="G536" s="270"/>
      <c r="H536" s="271"/>
      <c r="I536" s="270"/>
      <c r="J536" s="270"/>
      <c r="K536" s="270"/>
      <c r="L536" s="270"/>
      <c r="M536" s="270"/>
      <c r="N536" s="270">
        <f t="shared" si="39"/>
        <v>569826.84732229239</v>
      </c>
    </row>
    <row r="537" spans="1:14" ht="13.2" x14ac:dyDescent="0.25">
      <c r="A537" s="257">
        <f t="shared" si="38"/>
        <v>2052</v>
      </c>
      <c r="B537" s="257">
        <f t="shared" si="37"/>
        <v>2</v>
      </c>
      <c r="C537" s="270">
        <v>87265.449033956742</v>
      </c>
      <c r="D537" s="270"/>
      <c r="E537" s="270">
        <v>478182.96095760504</v>
      </c>
      <c r="F537" s="270"/>
      <c r="G537" s="270"/>
      <c r="H537" s="271"/>
      <c r="I537" s="270"/>
      <c r="J537" s="270"/>
      <c r="K537" s="270"/>
      <c r="L537" s="270"/>
      <c r="M537" s="270"/>
      <c r="N537" s="270">
        <f t="shared" si="39"/>
        <v>565448.40999156178</v>
      </c>
    </row>
    <row r="538" spans="1:14" ht="13.2" x14ac:dyDescent="0.25">
      <c r="A538" s="257">
        <f t="shared" si="38"/>
        <v>2052</v>
      </c>
      <c r="B538" s="257">
        <f t="shared" si="37"/>
        <v>3</v>
      </c>
      <c r="C538" s="270">
        <v>82285.930974922288</v>
      </c>
      <c r="D538" s="270"/>
      <c r="E538" s="270">
        <v>464354.55853354704</v>
      </c>
      <c r="F538" s="270"/>
      <c r="G538" s="270"/>
      <c r="H538" s="271"/>
      <c r="I538" s="270"/>
      <c r="J538" s="270"/>
      <c r="K538" s="270"/>
      <c r="L538" s="270"/>
      <c r="M538" s="270"/>
      <c r="N538" s="270">
        <f t="shared" si="39"/>
        <v>546640.48950846936</v>
      </c>
    </row>
    <row r="539" spans="1:14" ht="13.2" x14ac:dyDescent="0.25">
      <c r="A539" s="257">
        <f t="shared" si="38"/>
        <v>2052</v>
      </c>
      <c r="B539" s="257">
        <f t="shared" si="37"/>
        <v>4</v>
      </c>
      <c r="C539" s="270">
        <v>94031.523979312202</v>
      </c>
      <c r="D539" s="270"/>
      <c r="E539" s="270">
        <v>551079.13681804365</v>
      </c>
      <c r="F539" s="270"/>
      <c r="G539" s="270"/>
      <c r="H539" s="271"/>
      <c r="I539" s="270"/>
      <c r="J539" s="270"/>
      <c r="K539" s="270"/>
      <c r="L539" s="270"/>
      <c r="M539" s="270"/>
      <c r="N539" s="270">
        <f t="shared" si="39"/>
        <v>645110.66079735581</v>
      </c>
    </row>
    <row r="540" spans="1:14" ht="13.2" x14ac:dyDescent="0.25">
      <c r="A540" s="257">
        <f t="shared" si="38"/>
        <v>2052</v>
      </c>
      <c r="B540" s="257">
        <f t="shared" si="37"/>
        <v>5</v>
      </c>
      <c r="C540" s="270">
        <v>98728.14909273434</v>
      </c>
      <c r="D540" s="270"/>
      <c r="E540" s="270">
        <v>602718.24814960186</v>
      </c>
      <c r="F540" s="270"/>
      <c r="G540" s="270"/>
      <c r="H540" s="271"/>
      <c r="I540" s="270"/>
      <c r="J540" s="270"/>
      <c r="K540" s="270"/>
      <c r="L540" s="270"/>
      <c r="M540" s="270"/>
      <c r="N540" s="270">
        <f t="shared" si="39"/>
        <v>701446.39724233618</v>
      </c>
    </row>
    <row r="541" spans="1:14" ht="13.2" x14ac:dyDescent="0.25">
      <c r="A541" s="257">
        <f t="shared" si="38"/>
        <v>2052</v>
      </c>
      <c r="B541" s="257">
        <f t="shared" si="37"/>
        <v>6</v>
      </c>
      <c r="C541" s="270">
        <v>111733.58839094492</v>
      </c>
      <c r="D541" s="270"/>
      <c r="E541" s="270">
        <v>610883.09934199241</v>
      </c>
      <c r="F541" s="270"/>
      <c r="G541" s="270"/>
      <c r="H541" s="271"/>
      <c r="I541" s="270"/>
      <c r="J541" s="270"/>
      <c r="K541" s="270"/>
      <c r="L541" s="270"/>
      <c r="M541" s="270"/>
      <c r="N541" s="270">
        <f t="shared" si="39"/>
        <v>722616.68773293728</v>
      </c>
    </row>
    <row r="542" spans="1:14" ht="13.2" x14ac:dyDescent="0.25">
      <c r="A542" s="257">
        <f t="shared" si="38"/>
        <v>2052</v>
      </c>
      <c r="B542" s="257">
        <f t="shared" ref="B542:B547" si="40">+B530</f>
        <v>7</v>
      </c>
      <c r="C542" s="270">
        <v>121600.88952820579</v>
      </c>
      <c r="D542" s="270"/>
      <c r="E542" s="270">
        <v>630905.06878116168</v>
      </c>
      <c r="F542" s="270"/>
      <c r="G542" s="270"/>
      <c r="H542" s="271"/>
      <c r="I542" s="270"/>
      <c r="J542" s="270"/>
      <c r="K542" s="270"/>
      <c r="L542" s="270"/>
      <c r="M542" s="270"/>
      <c r="N542" s="270">
        <f t="shared" si="39"/>
        <v>752505.95830936753</v>
      </c>
    </row>
    <row r="543" spans="1:14" ht="13.2" x14ac:dyDescent="0.25">
      <c r="A543" s="257">
        <f t="shared" si="38"/>
        <v>2052</v>
      </c>
      <c r="B543" s="257">
        <f t="shared" si="40"/>
        <v>8</v>
      </c>
      <c r="C543" s="270">
        <v>132975.09132642412</v>
      </c>
      <c r="D543" s="270"/>
      <c r="E543" s="270">
        <v>593641.52250994521</v>
      </c>
      <c r="F543" s="270"/>
      <c r="G543" s="270"/>
      <c r="H543" s="271"/>
      <c r="I543" s="270"/>
      <c r="J543" s="270"/>
      <c r="K543" s="270"/>
      <c r="L543" s="270"/>
      <c r="M543" s="270"/>
      <c r="N543" s="270">
        <f t="shared" si="39"/>
        <v>726616.61383636936</v>
      </c>
    </row>
    <row r="544" spans="1:14" ht="13.2" x14ac:dyDescent="0.25">
      <c r="A544" s="257">
        <f t="shared" si="38"/>
        <v>2052</v>
      </c>
      <c r="B544" s="257">
        <f t="shared" si="40"/>
        <v>9</v>
      </c>
      <c r="C544" s="270">
        <v>131838.27028211951</v>
      </c>
      <c r="D544" s="270"/>
      <c r="E544" s="270">
        <v>636806.0645366722</v>
      </c>
      <c r="F544" s="270"/>
      <c r="G544" s="270"/>
      <c r="H544" s="271"/>
      <c r="I544" s="270"/>
      <c r="J544" s="270"/>
      <c r="K544" s="270"/>
      <c r="L544" s="270"/>
      <c r="M544" s="270"/>
      <c r="N544" s="270">
        <f t="shared" si="39"/>
        <v>768644.33481879171</v>
      </c>
    </row>
    <row r="545" spans="1:17" ht="13.2" x14ac:dyDescent="0.25">
      <c r="A545" s="257">
        <f t="shared" si="38"/>
        <v>2052</v>
      </c>
      <c r="B545" s="257">
        <f t="shared" si="40"/>
        <v>10</v>
      </c>
      <c r="C545" s="270">
        <v>112170.10596700177</v>
      </c>
      <c r="D545" s="270"/>
      <c r="E545" s="270">
        <v>628587.4304338838</v>
      </c>
      <c r="F545" s="270"/>
      <c r="G545" s="270"/>
      <c r="H545" s="271"/>
      <c r="I545" s="270"/>
      <c r="J545" s="270"/>
      <c r="K545" s="270"/>
      <c r="L545" s="270"/>
      <c r="M545" s="270"/>
      <c r="N545" s="270">
        <f t="shared" si="39"/>
        <v>740757.53640088555</v>
      </c>
    </row>
    <row r="546" spans="1:17" ht="13.2" x14ac:dyDescent="0.25">
      <c r="A546" s="257">
        <f t="shared" si="38"/>
        <v>2052</v>
      </c>
      <c r="B546" s="257">
        <f t="shared" si="40"/>
        <v>11</v>
      </c>
      <c r="C546" s="270">
        <v>103714.13314458773</v>
      </c>
      <c r="D546" s="270"/>
      <c r="E546" s="270">
        <v>574770.38776926533</v>
      </c>
      <c r="F546" s="270"/>
      <c r="G546" s="270"/>
      <c r="H546" s="271"/>
      <c r="I546" s="270"/>
      <c r="J546" s="270"/>
      <c r="K546" s="270"/>
      <c r="L546" s="270"/>
      <c r="M546" s="270"/>
      <c r="N546" s="270">
        <f t="shared" si="39"/>
        <v>678484.52091385308</v>
      </c>
    </row>
    <row r="547" spans="1:17" ht="13.2" x14ac:dyDescent="0.25">
      <c r="A547" s="257">
        <f t="shared" si="38"/>
        <v>2052</v>
      </c>
      <c r="B547" s="257">
        <f t="shared" si="40"/>
        <v>12</v>
      </c>
      <c r="C547" s="270">
        <v>85353.573608514591</v>
      </c>
      <c r="D547" s="270"/>
      <c r="E547" s="270">
        <v>523205.53661574068</v>
      </c>
      <c r="F547" s="270"/>
      <c r="G547" s="270"/>
      <c r="H547" s="271"/>
      <c r="I547" s="270"/>
      <c r="J547" s="270"/>
      <c r="K547" s="270"/>
      <c r="L547" s="270"/>
      <c r="M547" s="270"/>
      <c r="N547" s="270">
        <f t="shared" si="39"/>
        <v>608559.11022425524</v>
      </c>
    </row>
    <row r="548" spans="1:17" x14ac:dyDescent="0.2">
      <c r="B548" s="257"/>
      <c r="C548" s="273"/>
      <c r="D548" s="263"/>
      <c r="E548" s="273"/>
      <c r="F548" s="263"/>
      <c r="G548" s="263"/>
      <c r="H548" s="263"/>
      <c r="I548" s="263"/>
      <c r="J548" s="263"/>
      <c r="K548" s="263"/>
      <c r="L548" s="263"/>
      <c r="M548" s="263"/>
      <c r="N548" s="263"/>
    </row>
    <row r="549" spans="1:17" x14ac:dyDescent="0.2">
      <c r="B549" s="262"/>
      <c r="C549" s="263"/>
      <c r="D549" s="263"/>
      <c r="E549" s="263"/>
      <c r="F549" s="263"/>
      <c r="G549" s="263"/>
      <c r="H549" s="263"/>
      <c r="I549" s="263"/>
      <c r="J549" s="263"/>
      <c r="K549" s="263"/>
      <c r="L549" s="263"/>
      <c r="M549" s="263"/>
      <c r="N549" s="263"/>
      <c r="O549" s="265"/>
    </row>
    <row r="550" spans="1:17" x14ac:dyDescent="0.2">
      <c r="A550" s="257">
        <v>2007</v>
      </c>
      <c r="B550" s="262"/>
      <c r="C550" s="263">
        <v>749620.26900000009</v>
      </c>
      <c r="D550" s="263">
        <v>240075</v>
      </c>
      <c r="E550" s="274">
        <v>0</v>
      </c>
      <c r="F550" s="263">
        <v>6230.625</v>
      </c>
      <c r="G550" s="275">
        <v>0</v>
      </c>
      <c r="H550" s="275"/>
      <c r="I550" s="275"/>
      <c r="J550" s="275"/>
      <c r="K550" s="275"/>
      <c r="L550" s="275"/>
      <c r="M550" s="275"/>
      <c r="N550" s="263">
        <f>SUM(C550:J550)</f>
        <v>995925.89400000009</v>
      </c>
      <c r="O550" s="267">
        <f>SUM(C550:M550)</f>
        <v>995925.89400000009</v>
      </c>
    </row>
    <row r="551" spans="1:17" x14ac:dyDescent="0.2">
      <c r="A551" s="257">
        <v>2008</v>
      </c>
      <c r="B551" s="262"/>
      <c r="C551" s="263">
        <f t="shared" ref="C551:H551" si="41">SUM(C6:C17)</f>
        <v>844573.94277240243</v>
      </c>
      <c r="D551" s="263">
        <f t="shared" si="41"/>
        <v>258090</v>
      </c>
      <c r="E551" s="263">
        <f t="shared" si="41"/>
        <v>0</v>
      </c>
      <c r="F551" s="263">
        <f t="shared" si="41"/>
        <v>6958.3529999999992</v>
      </c>
      <c r="G551" s="263">
        <f t="shared" si="41"/>
        <v>0</v>
      </c>
      <c r="H551" s="263">
        <f t="shared" si="41"/>
        <v>0</v>
      </c>
      <c r="I551" s="263"/>
      <c r="J551" s="263"/>
      <c r="K551" s="263"/>
      <c r="L551" s="263"/>
      <c r="M551" s="263"/>
      <c r="N551" s="263">
        <f t="shared" ref="N551" si="42">SUM(C551:J551)</f>
        <v>1109622.2957724023</v>
      </c>
      <c r="O551" s="267">
        <f t="shared" ref="O551:O593" si="43">SUM(C551:M551)</f>
        <v>1109622.2957724023</v>
      </c>
      <c r="P551" s="276"/>
      <c r="Q551" s="267"/>
    </row>
    <row r="552" spans="1:17" x14ac:dyDescent="0.2">
      <c r="A552" s="257">
        <v>2009</v>
      </c>
      <c r="B552" s="262"/>
      <c r="C552" s="263">
        <f>SUM(C18:C29)</f>
        <v>854957.52518453519</v>
      </c>
      <c r="D552" s="263">
        <f>SUM(D18:D29)</f>
        <v>226018</v>
      </c>
      <c r="E552" s="263">
        <f>SUM(E18:E29)</f>
        <v>0</v>
      </c>
      <c r="F552" s="263">
        <f t="shared" ref="F552:M552" si="44">SUM(F18:F29)</f>
        <v>6469.7410000000009</v>
      </c>
      <c r="G552" s="263">
        <f t="shared" si="44"/>
        <v>211750</v>
      </c>
      <c r="H552" s="263">
        <f t="shared" si="44"/>
        <v>0</v>
      </c>
      <c r="I552" s="263">
        <f t="shared" si="44"/>
        <v>0</v>
      </c>
      <c r="J552" s="263">
        <f t="shared" si="44"/>
        <v>0</v>
      </c>
      <c r="K552" s="263">
        <f t="shared" si="44"/>
        <v>0</v>
      </c>
      <c r="L552" s="263">
        <f t="shared" si="44"/>
        <v>0</v>
      </c>
      <c r="M552" s="263">
        <f t="shared" si="44"/>
        <v>0</v>
      </c>
      <c r="N552" s="263">
        <f>SUM(N18:N29)</f>
        <v>1299195.2661845351</v>
      </c>
      <c r="O552" s="267">
        <f t="shared" si="43"/>
        <v>1299195.2661845351</v>
      </c>
      <c r="P552" s="276">
        <f>O552-N552</f>
        <v>0</v>
      </c>
      <c r="Q552" s="267"/>
    </row>
    <row r="553" spans="1:17" x14ac:dyDescent="0.2">
      <c r="A553" s="257">
        <v>2010</v>
      </c>
      <c r="B553" s="262"/>
      <c r="C553" s="263">
        <f>SUM(C30:C41)</f>
        <v>865468.76815810497</v>
      </c>
      <c r="D553" s="263">
        <f>SUM(D30:D41)</f>
        <v>225495</v>
      </c>
      <c r="E553" s="263">
        <f>SUM(E30:E41)</f>
        <v>1109232.8910000001</v>
      </c>
      <c r="F553" s="263">
        <f t="shared" ref="F553:M553" si="45">SUM(F30:F41)</f>
        <v>6330.4369999999999</v>
      </c>
      <c r="G553" s="263">
        <f t="shared" si="45"/>
        <v>4950</v>
      </c>
      <c r="H553" s="263">
        <f t="shared" si="45"/>
        <v>0</v>
      </c>
      <c r="I553" s="263">
        <f t="shared" si="45"/>
        <v>0</v>
      </c>
      <c r="J553" s="263">
        <f t="shared" si="45"/>
        <v>0</v>
      </c>
      <c r="K553" s="263">
        <f t="shared" si="45"/>
        <v>0</v>
      </c>
      <c r="L553" s="263">
        <f t="shared" si="45"/>
        <v>0</v>
      </c>
      <c r="M553" s="263">
        <f t="shared" si="45"/>
        <v>0</v>
      </c>
      <c r="N553" s="263">
        <f>SUM(N30:N41)</f>
        <v>2211477.0961581054</v>
      </c>
      <c r="O553" s="267">
        <f t="shared" si="43"/>
        <v>2211477.0961581049</v>
      </c>
      <c r="P553" s="276">
        <f t="shared" ref="P553:P593" si="46">O553-N553</f>
        <v>0</v>
      </c>
      <c r="Q553" s="267"/>
    </row>
    <row r="554" spans="1:17" x14ac:dyDescent="0.2">
      <c r="A554" s="257">
        <v>2011</v>
      </c>
      <c r="B554" s="262"/>
      <c r="C554" s="263">
        <f t="shared" ref="C554:N554" si="47">SUM(C42:C53)</f>
        <v>790442.43403501459</v>
      </c>
      <c r="D554" s="263">
        <f t="shared" si="47"/>
        <v>228690</v>
      </c>
      <c r="E554" s="263">
        <f t="shared" si="47"/>
        <v>1193650.2849999999</v>
      </c>
      <c r="F554" s="263">
        <f t="shared" si="47"/>
        <v>7408.5920000000006</v>
      </c>
      <c r="G554" s="263">
        <f t="shared" si="47"/>
        <v>0</v>
      </c>
      <c r="H554" s="263">
        <f t="shared" si="47"/>
        <v>0</v>
      </c>
      <c r="I554" s="263">
        <f t="shared" si="47"/>
        <v>9181.3919999999998</v>
      </c>
      <c r="J554" s="263">
        <f t="shared" si="47"/>
        <v>0</v>
      </c>
      <c r="K554" s="263">
        <f t="shared" si="47"/>
        <v>0</v>
      </c>
      <c r="L554" s="263">
        <f t="shared" si="47"/>
        <v>0</v>
      </c>
      <c r="M554" s="263">
        <f t="shared" si="47"/>
        <v>0</v>
      </c>
      <c r="N554" s="263">
        <f t="shared" si="47"/>
        <v>2229372.7030350147</v>
      </c>
      <c r="O554" s="267">
        <f t="shared" si="43"/>
        <v>2229372.7030350147</v>
      </c>
      <c r="P554" s="276">
        <f t="shared" si="46"/>
        <v>0</v>
      </c>
      <c r="Q554" s="267"/>
    </row>
    <row r="555" spans="1:17" x14ac:dyDescent="0.2">
      <c r="A555" s="257">
        <v>2012</v>
      </c>
      <c r="C555" s="263">
        <f t="shared" ref="C555:N555" si="48">SUM(C54:C65)</f>
        <v>738227.18799999997</v>
      </c>
      <c r="D555" s="263">
        <f t="shared" si="48"/>
        <v>225675</v>
      </c>
      <c r="E555" s="263">
        <f t="shared" si="48"/>
        <v>1182420.1870898379</v>
      </c>
      <c r="F555" s="263">
        <f t="shared" si="48"/>
        <v>5956.259</v>
      </c>
      <c r="G555" s="263">
        <f t="shared" si="48"/>
        <v>0</v>
      </c>
      <c r="H555" s="263">
        <f t="shared" si="48"/>
        <v>0</v>
      </c>
      <c r="I555" s="263">
        <f t="shared" si="48"/>
        <v>63152.559870974736</v>
      </c>
      <c r="J555" s="263">
        <f t="shared" si="48"/>
        <v>24569.087233721217</v>
      </c>
      <c r="K555" s="263">
        <f t="shared" si="48"/>
        <v>0</v>
      </c>
      <c r="L555" s="263">
        <f t="shared" si="48"/>
        <v>0</v>
      </c>
      <c r="M555" s="263">
        <f t="shared" si="48"/>
        <v>0</v>
      </c>
      <c r="N555" s="263">
        <f t="shared" si="48"/>
        <v>2240000.2811945332</v>
      </c>
      <c r="O555" s="267">
        <f t="shared" si="43"/>
        <v>2240000.2811945337</v>
      </c>
      <c r="P555" s="276">
        <f t="shared" si="46"/>
        <v>0</v>
      </c>
      <c r="Q555" s="267"/>
    </row>
    <row r="556" spans="1:17" x14ac:dyDescent="0.2">
      <c r="A556" s="257">
        <v>2013</v>
      </c>
      <c r="C556" s="263">
        <f t="shared" ref="C556:N556" si="49">SUM(C66:C77)</f>
        <v>753516.07299999997</v>
      </c>
      <c r="D556" s="263">
        <f t="shared" si="49"/>
        <v>102285</v>
      </c>
      <c r="E556" s="263">
        <f t="shared" si="49"/>
        <v>1196630.2011809302</v>
      </c>
      <c r="F556" s="263">
        <f t="shared" si="49"/>
        <v>5845.8009000000011</v>
      </c>
      <c r="G556" s="263">
        <f t="shared" si="49"/>
        <v>0</v>
      </c>
      <c r="H556" s="263">
        <f t="shared" si="49"/>
        <v>0</v>
      </c>
      <c r="I556" s="263">
        <f t="shared" si="49"/>
        <v>61691.331893006958</v>
      </c>
      <c r="J556" s="263">
        <f t="shared" si="49"/>
        <v>38251.039986263939</v>
      </c>
      <c r="K556" s="263">
        <f t="shared" si="49"/>
        <v>0</v>
      </c>
      <c r="L556" s="263">
        <f t="shared" si="49"/>
        <v>0</v>
      </c>
      <c r="M556" s="263">
        <f t="shared" si="49"/>
        <v>0</v>
      </c>
      <c r="N556" s="263">
        <f t="shared" si="49"/>
        <v>2158219.4469602015</v>
      </c>
      <c r="O556" s="267">
        <f t="shared" si="43"/>
        <v>2158219.446960201</v>
      </c>
      <c r="P556" s="276">
        <f t="shared" si="46"/>
        <v>0</v>
      </c>
      <c r="Q556" s="267"/>
    </row>
    <row r="557" spans="1:17" x14ac:dyDescent="0.2">
      <c r="A557" s="257">
        <v>2014</v>
      </c>
      <c r="C557" s="263">
        <f t="shared" ref="C557:N557" si="50">SUM(C78:C89)</f>
        <v>786131.73040296102</v>
      </c>
      <c r="D557" s="263">
        <f t="shared" si="50"/>
        <v>0</v>
      </c>
      <c r="E557" s="263">
        <f t="shared" si="50"/>
        <v>3608337.1186139542</v>
      </c>
      <c r="F557" s="263">
        <f t="shared" si="50"/>
        <v>0</v>
      </c>
      <c r="G557" s="263">
        <f t="shared" si="50"/>
        <v>493270</v>
      </c>
      <c r="H557" s="263">
        <f t="shared" si="50"/>
        <v>167863</v>
      </c>
      <c r="I557" s="263">
        <f t="shared" si="50"/>
        <v>63371.011238373656</v>
      </c>
      <c r="J557" s="263">
        <f t="shared" si="50"/>
        <v>38516.434941096268</v>
      </c>
      <c r="K557" s="263">
        <f t="shared" si="50"/>
        <v>181171</v>
      </c>
      <c r="L557" s="263">
        <f t="shared" si="50"/>
        <v>0</v>
      </c>
      <c r="M557" s="263">
        <f t="shared" si="50"/>
        <v>0</v>
      </c>
      <c r="N557" s="263">
        <f t="shared" si="50"/>
        <v>5338660.2951963851</v>
      </c>
      <c r="O557" s="267">
        <f t="shared" si="43"/>
        <v>5338660.2951963851</v>
      </c>
      <c r="P557" s="276">
        <f t="shared" si="46"/>
        <v>0</v>
      </c>
      <c r="Q557" s="267"/>
    </row>
    <row r="558" spans="1:17" x14ac:dyDescent="0.2">
      <c r="A558" s="257">
        <v>2015</v>
      </c>
      <c r="C558" s="263">
        <f t="shared" ref="C558:N558" si="51">SUM(C90:C101)</f>
        <v>812068.61445390072</v>
      </c>
      <c r="D558" s="263">
        <f t="shared" si="51"/>
        <v>0</v>
      </c>
      <c r="E558" s="263">
        <f t="shared" si="51"/>
        <v>3945589.3425871525</v>
      </c>
      <c r="F558" s="263">
        <f t="shared" si="51"/>
        <v>0</v>
      </c>
      <c r="G558" s="263">
        <f t="shared" si="51"/>
        <v>1102340</v>
      </c>
      <c r="H558" s="263">
        <f t="shared" si="51"/>
        <v>243545</v>
      </c>
      <c r="I558" s="263">
        <f t="shared" si="51"/>
        <v>64278.486504951739</v>
      </c>
      <c r="J558" s="263">
        <f t="shared" si="51"/>
        <v>38475.273292003265</v>
      </c>
      <c r="K558" s="263">
        <f t="shared" si="51"/>
        <v>232943.31433449985</v>
      </c>
      <c r="L558" s="263">
        <f t="shared" si="51"/>
        <v>3930</v>
      </c>
      <c r="M558" s="263">
        <f t="shared" si="51"/>
        <v>0</v>
      </c>
      <c r="N558" s="263">
        <f t="shared" si="51"/>
        <v>6443170.0311725074</v>
      </c>
      <c r="O558" s="267">
        <f t="shared" si="43"/>
        <v>6443170.0311725074</v>
      </c>
      <c r="P558" s="276">
        <f t="shared" si="46"/>
        <v>0</v>
      </c>
      <c r="Q558" s="267"/>
    </row>
    <row r="559" spans="1:17" x14ac:dyDescent="0.2">
      <c r="A559" s="257">
        <v>2016</v>
      </c>
      <c r="C559" s="263">
        <f t="shared" ref="C559:N559" si="52">SUM(C102:C113)</f>
        <v>805234.62915840372</v>
      </c>
      <c r="D559" s="263">
        <f t="shared" si="52"/>
        <v>0</v>
      </c>
      <c r="E559" s="263">
        <f t="shared" si="52"/>
        <v>3961909.1550516095</v>
      </c>
      <c r="F559" s="263">
        <f t="shared" si="52"/>
        <v>0</v>
      </c>
      <c r="G559" s="263">
        <f t="shared" si="52"/>
        <v>1102340</v>
      </c>
      <c r="H559" s="263">
        <f t="shared" si="52"/>
        <v>281760</v>
      </c>
      <c r="I559" s="263">
        <f t="shared" si="52"/>
        <v>63819.075551165311</v>
      </c>
      <c r="J559" s="263">
        <f t="shared" si="52"/>
        <v>38638.013203729934</v>
      </c>
      <c r="K559" s="263">
        <f t="shared" si="52"/>
        <v>270200.3302899999</v>
      </c>
      <c r="L559" s="263">
        <f t="shared" si="52"/>
        <v>144</v>
      </c>
      <c r="M559" s="263">
        <f t="shared" si="52"/>
        <v>152</v>
      </c>
      <c r="N559" s="263">
        <f t="shared" si="52"/>
        <v>6524197.2032549083</v>
      </c>
      <c r="O559" s="267">
        <f t="shared" si="43"/>
        <v>6524197.2032549083</v>
      </c>
      <c r="P559" s="276">
        <f t="shared" si="46"/>
        <v>0</v>
      </c>
      <c r="Q559" s="272"/>
    </row>
    <row r="560" spans="1:17" x14ac:dyDescent="0.2">
      <c r="A560" s="257">
        <v>2017</v>
      </c>
      <c r="C560" s="263">
        <f t="shared" ref="C560:N560" si="53">SUM(C114:C125)</f>
        <v>814173.74826923315</v>
      </c>
      <c r="D560" s="263">
        <f t="shared" si="53"/>
        <v>0</v>
      </c>
      <c r="E560" s="263">
        <f t="shared" si="53"/>
        <v>4025200.602</v>
      </c>
      <c r="F560" s="263">
        <f t="shared" si="53"/>
        <v>0</v>
      </c>
      <c r="G560" s="263">
        <f t="shared" si="53"/>
        <v>1102340</v>
      </c>
      <c r="H560" s="263">
        <f t="shared" si="53"/>
        <v>18960</v>
      </c>
      <c r="I560" s="263">
        <f t="shared" si="53"/>
        <v>4479.0422992308395</v>
      </c>
      <c r="J560" s="263">
        <f t="shared" si="53"/>
        <v>2927.1239982525658</v>
      </c>
      <c r="K560" s="263">
        <f t="shared" si="53"/>
        <v>19111.660261500016</v>
      </c>
      <c r="L560" s="263">
        <f t="shared" si="53"/>
        <v>168</v>
      </c>
      <c r="M560" s="263">
        <f t="shared" si="53"/>
        <v>152</v>
      </c>
      <c r="N560" s="263">
        <f t="shared" si="53"/>
        <v>5987512.1768282168</v>
      </c>
      <c r="O560" s="267">
        <f t="shared" si="43"/>
        <v>5987512.1768282158</v>
      </c>
      <c r="P560" s="276">
        <f t="shared" si="46"/>
        <v>0</v>
      </c>
      <c r="Q560" s="272"/>
    </row>
    <row r="561" spans="1:17" x14ac:dyDescent="0.2">
      <c r="A561" s="257">
        <v>2018</v>
      </c>
      <c r="C561" s="263">
        <f>SUM(C127:C138)</f>
        <v>824183.57663925993</v>
      </c>
      <c r="D561" s="263">
        <f>SUM(D127:D138)</f>
        <v>0</v>
      </c>
      <c r="E561" s="263">
        <f>SUM(E127:E138)</f>
        <v>4085578.6129999999</v>
      </c>
      <c r="F561" s="263">
        <f t="shared" ref="F561:M561" si="54">SUM(F127:F138)</f>
        <v>0</v>
      </c>
      <c r="G561" s="263">
        <f t="shared" si="54"/>
        <v>1102340</v>
      </c>
      <c r="H561" s="263">
        <f t="shared" si="54"/>
        <v>0</v>
      </c>
      <c r="I561" s="263">
        <f t="shared" si="54"/>
        <v>0</v>
      </c>
      <c r="J561" s="263">
        <f t="shared" si="54"/>
        <v>0</v>
      </c>
      <c r="K561" s="263">
        <f t="shared" si="54"/>
        <v>480</v>
      </c>
      <c r="L561" s="263">
        <f t="shared" si="54"/>
        <v>192</v>
      </c>
      <c r="M561" s="263">
        <f t="shared" si="54"/>
        <v>152</v>
      </c>
      <c r="N561" s="263">
        <f>SUM(N127:N138)</f>
        <v>6012926.1896392591</v>
      </c>
      <c r="O561" s="267">
        <f t="shared" si="43"/>
        <v>6012926.1896392601</v>
      </c>
      <c r="P561" s="276">
        <f t="shared" si="46"/>
        <v>0</v>
      </c>
      <c r="Q561" s="272"/>
    </row>
    <row r="562" spans="1:17" x14ac:dyDescent="0.2">
      <c r="A562" s="257">
        <v>2019</v>
      </c>
      <c r="C562" s="263">
        <f>SUM(C140:C151)</f>
        <v>834316.4704657821</v>
      </c>
      <c r="D562" s="263">
        <f>SUM(D140:D151)</f>
        <v>0</v>
      </c>
      <c r="E562" s="263">
        <f>SUM(E140:E151)</f>
        <v>4146862.2910000007</v>
      </c>
      <c r="F562" s="263">
        <f t="shared" ref="F562:M562" si="55">SUM(F140:F151)</f>
        <v>0</v>
      </c>
      <c r="G562" s="263">
        <f t="shared" si="55"/>
        <v>1102340</v>
      </c>
      <c r="H562" s="263">
        <f t="shared" si="55"/>
        <v>0</v>
      </c>
      <c r="I562" s="263">
        <f t="shared" si="55"/>
        <v>0</v>
      </c>
      <c r="J562" s="263">
        <f t="shared" si="55"/>
        <v>0</v>
      </c>
      <c r="K562" s="263">
        <f t="shared" si="55"/>
        <v>480</v>
      </c>
      <c r="L562" s="263">
        <f t="shared" si="55"/>
        <v>216</v>
      </c>
      <c r="M562" s="263">
        <f t="shared" si="55"/>
        <v>152</v>
      </c>
      <c r="N562" s="263">
        <f>SUM(N140:N151)</f>
        <v>6084366.7614657823</v>
      </c>
      <c r="O562" s="267">
        <f t="shared" si="43"/>
        <v>6084366.7614657823</v>
      </c>
      <c r="P562" s="276">
        <f t="shared" si="46"/>
        <v>0</v>
      </c>
      <c r="Q562" s="272"/>
    </row>
    <row r="563" spans="1:17" x14ac:dyDescent="0.2">
      <c r="A563" s="257">
        <v>2020</v>
      </c>
      <c r="C563" s="263">
        <f>SUM(C152:C163)</f>
        <v>844573.94277240243</v>
      </c>
      <c r="D563" s="263">
        <f>SUM(D152:D163)</f>
        <v>0</v>
      </c>
      <c r="E563" s="263">
        <f>SUM(E152:E163)</f>
        <v>4209065.2260000007</v>
      </c>
      <c r="F563" s="263">
        <f t="shared" ref="F563:M563" si="56">SUM(F152:F163)</f>
        <v>0</v>
      </c>
      <c r="G563" s="263">
        <f t="shared" si="56"/>
        <v>1102340</v>
      </c>
      <c r="H563" s="263">
        <f t="shared" si="56"/>
        <v>0</v>
      </c>
      <c r="I563" s="263">
        <f t="shared" si="56"/>
        <v>0</v>
      </c>
      <c r="J563" s="263">
        <f t="shared" si="56"/>
        <v>0</v>
      </c>
      <c r="K563" s="263">
        <f t="shared" si="56"/>
        <v>0</v>
      </c>
      <c r="L563" s="263">
        <f t="shared" si="56"/>
        <v>216</v>
      </c>
      <c r="M563" s="263">
        <f t="shared" si="56"/>
        <v>152</v>
      </c>
      <c r="N563" s="263">
        <f>SUM(N152:N163)</f>
        <v>6156347.1687724032</v>
      </c>
      <c r="O563" s="267">
        <f t="shared" si="43"/>
        <v>6156347.1687724032</v>
      </c>
      <c r="P563" s="276">
        <f t="shared" si="46"/>
        <v>0</v>
      </c>
      <c r="Q563" s="272"/>
    </row>
    <row r="564" spans="1:17" x14ac:dyDescent="0.2">
      <c r="A564" s="257">
        <v>2021</v>
      </c>
      <c r="C564" s="263">
        <f>SUM(C164:C175)</f>
        <v>854957.52518453519</v>
      </c>
      <c r="D564" s="263">
        <f>SUM(D164:D175)</f>
        <v>0</v>
      </c>
      <c r="E564" s="263">
        <f>SUM(E164:E175)</f>
        <v>4272201.2009999994</v>
      </c>
      <c r="F564" s="263">
        <f t="shared" ref="F564:M564" si="57">SUM(F164:F175)</f>
        <v>0</v>
      </c>
      <c r="G564" s="263">
        <f t="shared" si="57"/>
        <v>523840</v>
      </c>
      <c r="H564" s="263">
        <f t="shared" si="57"/>
        <v>0</v>
      </c>
      <c r="I564" s="263">
        <f t="shared" si="57"/>
        <v>0</v>
      </c>
      <c r="J564" s="263">
        <f t="shared" si="57"/>
        <v>0</v>
      </c>
      <c r="K564" s="263">
        <f t="shared" si="57"/>
        <v>0</v>
      </c>
      <c r="L564" s="263">
        <f t="shared" si="57"/>
        <v>216</v>
      </c>
      <c r="M564" s="263">
        <f t="shared" si="57"/>
        <v>152</v>
      </c>
      <c r="N564" s="263">
        <f>SUM(N164:N175)</f>
        <v>5651366.7261845358</v>
      </c>
      <c r="O564" s="267">
        <f t="shared" si="43"/>
        <v>5651366.7261845348</v>
      </c>
      <c r="P564" s="276">
        <f t="shared" si="46"/>
        <v>0</v>
      </c>
      <c r="Q564" s="272"/>
    </row>
    <row r="565" spans="1:17" x14ac:dyDescent="0.2">
      <c r="A565" s="257">
        <v>2022</v>
      </c>
      <c r="B565" s="277"/>
      <c r="C565" s="263">
        <f>SUM(C176:C187)</f>
        <v>865468.76815810497</v>
      </c>
      <c r="D565" s="263">
        <f>SUM(D176:D187)</f>
        <v>0</v>
      </c>
      <c r="E565" s="263">
        <f>SUM(E176:E187)</f>
        <v>4336284.2189999996</v>
      </c>
      <c r="F565" s="263">
        <f t="shared" ref="F565:M565" si="58">SUM(F176:F187)</f>
        <v>0</v>
      </c>
      <c r="G565" s="263">
        <f t="shared" si="58"/>
        <v>0</v>
      </c>
      <c r="H565" s="263">
        <f t="shared" si="58"/>
        <v>0</v>
      </c>
      <c r="I565" s="263">
        <f t="shared" si="58"/>
        <v>0</v>
      </c>
      <c r="J565" s="263">
        <f t="shared" si="58"/>
        <v>0</v>
      </c>
      <c r="K565" s="263">
        <f t="shared" si="58"/>
        <v>0</v>
      </c>
      <c r="L565" s="263">
        <f t="shared" si="58"/>
        <v>216</v>
      </c>
      <c r="M565" s="263">
        <f t="shared" si="58"/>
        <v>152</v>
      </c>
      <c r="N565" s="263">
        <f>SUM(N176:N187)</f>
        <v>5202120.9871581048</v>
      </c>
      <c r="O565" s="267">
        <f t="shared" si="43"/>
        <v>5202120.9871581048</v>
      </c>
      <c r="P565" s="276">
        <f t="shared" si="46"/>
        <v>0</v>
      </c>
      <c r="Q565" s="272"/>
    </row>
    <row r="566" spans="1:17" x14ac:dyDescent="0.2">
      <c r="A566" s="257">
        <v>2023</v>
      </c>
      <c r="B566" s="277"/>
      <c r="C566" s="263">
        <f>SUM(C188:C199)</f>
        <v>876109.2412110588</v>
      </c>
      <c r="D566" s="263">
        <f>SUM(D188:D199)</f>
        <v>0</v>
      </c>
      <c r="E566" s="263">
        <f>SUM(E188:E199)</f>
        <v>4401328.4870000007</v>
      </c>
      <c r="F566" s="263">
        <f t="shared" ref="F566:M566" si="59">SUM(F188:F199)</f>
        <v>0</v>
      </c>
      <c r="G566" s="263">
        <f t="shared" si="59"/>
        <v>0</v>
      </c>
      <c r="H566" s="263">
        <f t="shared" si="59"/>
        <v>0</v>
      </c>
      <c r="I566" s="263">
        <f t="shared" si="59"/>
        <v>0</v>
      </c>
      <c r="J566" s="263">
        <f t="shared" si="59"/>
        <v>0</v>
      </c>
      <c r="K566" s="263">
        <f t="shared" si="59"/>
        <v>0</v>
      </c>
      <c r="L566" s="263">
        <f t="shared" si="59"/>
        <v>216</v>
      </c>
      <c r="M566" s="263">
        <f t="shared" si="59"/>
        <v>152</v>
      </c>
      <c r="N566" s="263">
        <f>SUM(N188:N199)</f>
        <v>5277805.7282110592</v>
      </c>
      <c r="O566" s="267">
        <f t="shared" si="43"/>
        <v>5277805.7282110592</v>
      </c>
      <c r="P566" s="276">
        <f t="shared" si="46"/>
        <v>0</v>
      </c>
      <c r="Q566" s="272"/>
    </row>
    <row r="567" spans="1:17" x14ac:dyDescent="0.2">
      <c r="A567" s="257">
        <v>2024</v>
      </c>
      <c r="B567" s="277"/>
      <c r="C567" s="263">
        <f>SUM(C200:C211)</f>
        <v>886880.53315772198</v>
      </c>
      <c r="D567" s="263">
        <f>SUM(D200:D211)</f>
        <v>0</v>
      </c>
      <c r="E567" s="263">
        <f>SUM(E200:E211)</f>
        <v>4467348.4130000006</v>
      </c>
      <c r="F567" s="263">
        <f t="shared" ref="F567:M567" si="60">SUM(F200:F211)</f>
        <v>0</v>
      </c>
      <c r="G567" s="263">
        <f t="shared" si="60"/>
        <v>0</v>
      </c>
      <c r="H567" s="263">
        <f t="shared" si="60"/>
        <v>0</v>
      </c>
      <c r="I567" s="263">
        <f t="shared" si="60"/>
        <v>0</v>
      </c>
      <c r="J567" s="263">
        <f t="shared" si="60"/>
        <v>0</v>
      </c>
      <c r="K567" s="263">
        <f t="shared" si="60"/>
        <v>0</v>
      </c>
      <c r="L567" s="263">
        <f t="shared" si="60"/>
        <v>216</v>
      </c>
      <c r="M567" s="263">
        <f t="shared" si="60"/>
        <v>0</v>
      </c>
      <c r="N567" s="263">
        <f>SUM(N200:N211)</f>
        <v>5354444.9461577227</v>
      </c>
      <c r="O567" s="267">
        <f t="shared" si="43"/>
        <v>5354444.9461577227</v>
      </c>
      <c r="P567" s="276">
        <f t="shared" si="46"/>
        <v>0</v>
      </c>
      <c r="Q567" s="272"/>
    </row>
    <row r="568" spans="1:17" x14ac:dyDescent="0.2">
      <c r="A568" s="257">
        <v>2025</v>
      </c>
      <c r="B568" s="277"/>
      <c r="C568" s="263">
        <f>SUM(C212:C223)</f>
        <v>897784.25234603824</v>
      </c>
      <c r="D568" s="263">
        <f>SUM(D212:D223)</f>
        <v>0</v>
      </c>
      <c r="E568" s="263">
        <f>SUM(E212:E223)</f>
        <v>4534358.6370000001</v>
      </c>
      <c r="F568" s="263">
        <f t="shared" ref="F568:M568" si="61">SUM(F212:F223)</f>
        <v>0</v>
      </c>
      <c r="G568" s="263">
        <f t="shared" si="61"/>
        <v>0</v>
      </c>
      <c r="H568" s="263">
        <f t="shared" si="61"/>
        <v>0</v>
      </c>
      <c r="I568" s="263">
        <f t="shared" si="61"/>
        <v>0</v>
      </c>
      <c r="J568" s="263">
        <f t="shared" si="61"/>
        <v>0</v>
      </c>
      <c r="K568" s="263">
        <f t="shared" si="61"/>
        <v>0</v>
      </c>
      <c r="L568" s="263">
        <f t="shared" si="61"/>
        <v>0</v>
      </c>
      <c r="M568" s="263">
        <f t="shared" si="61"/>
        <v>0</v>
      </c>
      <c r="N568" s="263">
        <f>SUM(N212:N223)</f>
        <v>5432142.889346038</v>
      </c>
      <c r="O568" s="267">
        <f t="shared" si="43"/>
        <v>5432142.889346038</v>
      </c>
      <c r="P568" s="276">
        <f t="shared" si="46"/>
        <v>0</v>
      </c>
      <c r="Q568" s="272"/>
    </row>
    <row r="569" spans="1:17" x14ac:dyDescent="0.2">
      <c r="A569" s="257">
        <v>2026</v>
      </c>
      <c r="B569" s="277"/>
      <c r="C569" s="263">
        <f>SUM(C224:C235)</f>
        <v>908822.02689772379</v>
      </c>
      <c r="D569" s="263">
        <f>SUM(D224:D235)</f>
        <v>0</v>
      </c>
      <c r="E569" s="263">
        <f>SUM(E224:E235)</f>
        <v>4602374.0181489019</v>
      </c>
      <c r="F569" s="263">
        <f t="shared" ref="F569:M569" si="62">SUM(F224:F235)</f>
        <v>0</v>
      </c>
      <c r="G569" s="263">
        <f t="shared" si="62"/>
        <v>0</v>
      </c>
      <c r="H569" s="263">
        <f t="shared" si="62"/>
        <v>0</v>
      </c>
      <c r="I569" s="263">
        <f t="shared" si="62"/>
        <v>0</v>
      </c>
      <c r="J569" s="263">
        <f t="shared" si="62"/>
        <v>0</v>
      </c>
      <c r="K569" s="263">
        <f t="shared" si="62"/>
        <v>0</v>
      </c>
      <c r="L569" s="263">
        <f t="shared" si="62"/>
        <v>0</v>
      </c>
      <c r="M569" s="263">
        <f t="shared" si="62"/>
        <v>0</v>
      </c>
      <c r="N569" s="263">
        <f>SUM(N224:N235)</f>
        <v>5511196.0450466257</v>
      </c>
      <c r="O569" s="267">
        <f t="shared" si="43"/>
        <v>5511196.0450466257</v>
      </c>
      <c r="P569" s="276">
        <f t="shared" si="46"/>
        <v>0</v>
      </c>
      <c r="Q569" s="272"/>
    </row>
    <row r="570" spans="1:17" x14ac:dyDescent="0.2">
      <c r="A570" s="257">
        <v>2027</v>
      </c>
      <c r="B570" s="277"/>
      <c r="C570" s="263">
        <f>SUM(C236:C247)</f>
        <v>919995.50495137624</v>
      </c>
      <c r="D570" s="263">
        <f>SUM(D236:D247)</f>
        <v>0</v>
      </c>
      <c r="E570" s="263">
        <f>SUM(E236:E247)</f>
        <v>4671409.6284636473</v>
      </c>
      <c r="F570" s="263">
        <f t="shared" ref="F570:M570" si="63">SUM(F236:F247)</f>
        <v>0</v>
      </c>
      <c r="G570" s="263">
        <f t="shared" si="63"/>
        <v>0</v>
      </c>
      <c r="H570" s="263">
        <f t="shared" si="63"/>
        <v>0</v>
      </c>
      <c r="I570" s="263">
        <f t="shared" si="63"/>
        <v>0</v>
      </c>
      <c r="J570" s="263">
        <f t="shared" si="63"/>
        <v>0</v>
      </c>
      <c r="K570" s="263">
        <f t="shared" si="63"/>
        <v>0</v>
      </c>
      <c r="L570" s="263">
        <f t="shared" si="63"/>
        <v>0</v>
      </c>
      <c r="M570" s="263">
        <f t="shared" si="63"/>
        <v>0</v>
      </c>
      <c r="N570" s="263">
        <f>SUM(N236:N247)</f>
        <v>5591405.1334150238</v>
      </c>
      <c r="O570" s="267">
        <f t="shared" si="43"/>
        <v>5591405.1334150238</v>
      </c>
      <c r="P570" s="276">
        <f t="shared" si="46"/>
        <v>0</v>
      </c>
      <c r="Q570" s="272"/>
    </row>
    <row r="571" spans="1:17" x14ac:dyDescent="0.2">
      <c r="A571" s="257">
        <v>2028</v>
      </c>
      <c r="B571" s="277"/>
      <c r="C571" s="263">
        <f>SUM(C248:C259)</f>
        <v>931306.35490857007</v>
      </c>
      <c r="D571" s="263">
        <f>SUM(D248:D259)</f>
        <v>0</v>
      </c>
      <c r="E571" s="263">
        <f>SUM(E248:E259)</f>
        <v>4741480.7729337523</v>
      </c>
      <c r="F571" s="263">
        <f t="shared" ref="F571:M571" si="64">SUM(F248:F259)</f>
        <v>0</v>
      </c>
      <c r="G571" s="263">
        <f t="shared" si="64"/>
        <v>0</v>
      </c>
      <c r="H571" s="263">
        <f t="shared" si="64"/>
        <v>0</v>
      </c>
      <c r="I571" s="263">
        <f t="shared" si="64"/>
        <v>0</v>
      </c>
      <c r="J571" s="263">
        <f t="shared" si="64"/>
        <v>0</v>
      </c>
      <c r="K571" s="263">
        <f t="shared" si="64"/>
        <v>0</v>
      </c>
      <c r="L571" s="263">
        <f t="shared" si="64"/>
        <v>0</v>
      </c>
      <c r="M571" s="263">
        <f t="shared" si="64"/>
        <v>0</v>
      </c>
      <c r="N571" s="263">
        <f>SUM(N248:N259)</f>
        <v>5672787.1278423229</v>
      </c>
      <c r="O571" s="267">
        <f t="shared" si="43"/>
        <v>5672787.127842322</v>
      </c>
      <c r="P571" s="276">
        <f t="shared" si="46"/>
        <v>0</v>
      </c>
      <c r="Q571" s="272"/>
    </row>
    <row r="572" spans="1:17" x14ac:dyDescent="0.2">
      <c r="A572" s="257">
        <v>2029</v>
      </c>
      <c r="B572" s="277"/>
      <c r="C572" s="263">
        <f>SUM(C260:C271)</f>
        <v>942756.26568298042</v>
      </c>
      <c r="D572" s="263">
        <f>SUM(D260:D271)</f>
        <v>0</v>
      </c>
      <c r="E572" s="263">
        <f>SUM(E260:E271)</f>
        <v>4812602.9845715556</v>
      </c>
      <c r="F572" s="263">
        <f t="shared" ref="F572:M572" si="65">SUM(F260:F271)</f>
        <v>0</v>
      </c>
      <c r="G572" s="263">
        <f t="shared" si="65"/>
        <v>0</v>
      </c>
      <c r="H572" s="263">
        <f t="shared" si="65"/>
        <v>0</v>
      </c>
      <c r="I572" s="263">
        <f t="shared" si="65"/>
        <v>0</v>
      </c>
      <c r="J572" s="263">
        <f t="shared" si="65"/>
        <v>0</v>
      </c>
      <c r="K572" s="263">
        <f t="shared" si="65"/>
        <v>0</v>
      </c>
      <c r="L572" s="263">
        <f t="shared" si="65"/>
        <v>0</v>
      </c>
      <c r="M572" s="263">
        <f t="shared" si="65"/>
        <v>0</v>
      </c>
      <c r="N572" s="263">
        <f>SUM(N260:N271)</f>
        <v>5755359.2502545379</v>
      </c>
      <c r="O572" s="267">
        <f t="shared" si="43"/>
        <v>5755359.250254536</v>
      </c>
      <c r="P572" s="276">
        <f t="shared" si="46"/>
        <v>0</v>
      </c>
      <c r="Q572" s="272"/>
    </row>
    <row r="573" spans="1:17" x14ac:dyDescent="0.2">
      <c r="A573" s="257">
        <v>2030</v>
      </c>
      <c r="B573" s="277"/>
      <c r="C573" s="263">
        <f>SUM(C272:C283)</f>
        <v>954346.94695256802</v>
      </c>
      <c r="D573" s="263">
        <f>SUM(D272:D283)</f>
        <v>0</v>
      </c>
      <c r="E573" s="263">
        <f>SUM(E272:E283)</f>
        <v>4884792.0293845851</v>
      </c>
      <c r="F573" s="263">
        <f t="shared" ref="F573:M573" si="66">SUM(F272:F283)</f>
        <v>0</v>
      </c>
      <c r="G573" s="263">
        <f t="shared" si="66"/>
        <v>0</v>
      </c>
      <c r="H573" s="263">
        <f t="shared" si="66"/>
        <v>0</v>
      </c>
      <c r="I573" s="263">
        <f t="shared" si="66"/>
        <v>0</v>
      </c>
      <c r="J573" s="263">
        <f t="shared" si="66"/>
        <v>0</v>
      </c>
      <c r="K573" s="263">
        <f t="shared" si="66"/>
        <v>0</v>
      </c>
      <c r="L573" s="263">
        <f t="shared" si="66"/>
        <v>0</v>
      </c>
      <c r="M573" s="263">
        <f t="shared" si="66"/>
        <v>0</v>
      </c>
      <c r="N573" s="263">
        <f>SUM(N272:N283)</f>
        <v>5839138.9763371535</v>
      </c>
      <c r="O573" s="267">
        <f t="shared" si="43"/>
        <v>5839138.9763371535</v>
      </c>
      <c r="P573" s="276">
        <f t="shared" si="46"/>
        <v>0</v>
      </c>
      <c r="Q573" s="272"/>
    </row>
    <row r="574" spans="1:17" x14ac:dyDescent="0.2">
      <c r="A574" s="257">
        <v>2031</v>
      </c>
      <c r="B574" s="277"/>
      <c r="C574" s="263">
        <f>SUM(C284:C295)</f>
        <v>966080.12941486377</v>
      </c>
      <c r="D574" s="263">
        <f>SUM(D284:D295)</f>
        <v>0</v>
      </c>
      <c r="E574" s="263">
        <f>SUM(E284:E295)</f>
        <v>4958063.9098704746</v>
      </c>
      <c r="F574" s="263">
        <f t="shared" ref="F574:M574" si="67">SUM(F284:F295)</f>
        <v>0</v>
      </c>
      <c r="G574" s="263">
        <f t="shared" si="67"/>
        <v>0</v>
      </c>
      <c r="H574" s="263">
        <f t="shared" si="67"/>
        <v>0</v>
      </c>
      <c r="I574" s="263">
        <f t="shared" si="67"/>
        <v>0</v>
      </c>
      <c r="J574" s="263">
        <f t="shared" si="67"/>
        <v>0</v>
      </c>
      <c r="K574" s="263">
        <f t="shared" si="67"/>
        <v>0</v>
      </c>
      <c r="L574" s="263">
        <f t="shared" si="67"/>
        <v>0</v>
      </c>
      <c r="M574" s="263">
        <f t="shared" si="67"/>
        <v>0</v>
      </c>
      <c r="N574" s="263">
        <f>SUM(N284:N295)</f>
        <v>5924144.0392853394</v>
      </c>
      <c r="O574" s="267">
        <f t="shared" si="43"/>
        <v>5924144.0392853385</v>
      </c>
      <c r="P574" s="276">
        <f t="shared" si="46"/>
        <v>0</v>
      </c>
      <c r="Q574" s="272"/>
    </row>
    <row r="575" spans="1:17" x14ac:dyDescent="0.2">
      <c r="A575" s="257">
        <v>2032</v>
      </c>
      <c r="B575" s="277"/>
      <c r="C575" s="263">
        <f>SUM(C296:C307)</f>
        <v>977957.56504539482</v>
      </c>
      <c r="D575" s="263">
        <f>SUM(D296:D307)</f>
        <v>0</v>
      </c>
      <c r="E575" s="263">
        <f>SUM(E296:E307)</f>
        <v>5032434.8685643319</v>
      </c>
      <c r="F575" s="263">
        <f t="shared" ref="F575:M575" si="68">SUM(F296:F307)</f>
        <v>0</v>
      </c>
      <c r="G575" s="263">
        <f t="shared" si="68"/>
        <v>0</v>
      </c>
      <c r="H575" s="263">
        <f t="shared" si="68"/>
        <v>0</v>
      </c>
      <c r="I575" s="263">
        <f t="shared" si="68"/>
        <v>0</v>
      </c>
      <c r="J575" s="263">
        <f t="shared" si="68"/>
        <v>0</v>
      </c>
      <c r="K575" s="263">
        <f t="shared" si="68"/>
        <v>0</v>
      </c>
      <c r="L575" s="263">
        <f t="shared" si="68"/>
        <v>0</v>
      </c>
      <c r="M575" s="263">
        <f t="shared" si="68"/>
        <v>0</v>
      </c>
      <c r="N575" s="263">
        <f>SUM(N296:N307)</f>
        <v>6010392.4336097259</v>
      </c>
      <c r="O575" s="267">
        <f t="shared" si="43"/>
        <v>6010392.4336097268</v>
      </c>
      <c r="P575" s="276">
        <f t="shared" si="46"/>
        <v>0</v>
      </c>
      <c r="Q575" s="272"/>
    </row>
    <row r="576" spans="1:17" x14ac:dyDescent="0.2">
      <c r="A576" s="257">
        <v>2033</v>
      </c>
      <c r="B576" s="277"/>
      <c r="C576" s="263">
        <f>SUM(C308:C319)</f>
        <v>989981.02735928493</v>
      </c>
      <c r="D576" s="263">
        <f>SUM(D308:D319)</f>
        <v>0</v>
      </c>
      <c r="E576" s="263">
        <f>SUM(E308:E319)</f>
        <v>5107921.391639282</v>
      </c>
      <c r="F576" s="263">
        <f t="shared" ref="F576:M576" si="69">SUM(F308:F319)</f>
        <v>0</v>
      </c>
      <c r="G576" s="263">
        <f t="shared" si="69"/>
        <v>0</v>
      </c>
      <c r="H576" s="263">
        <f t="shared" si="69"/>
        <v>0</v>
      </c>
      <c r="I576" s="263">
        <f t="shared" si="69"/>
        <v>0</v>
      </c>
      <c r="J576" s="263">
        <f t="shared" si="69"/>
        <v>0</v>
      </c>
      <c r="K576" s="263">
        <f t="shared" si="69"/>
        <v>0</v>
      </c>
      <c r="L576" s="263">
        <f t="shared" si="69"/>
        <v>0</v>
      </c>
      <c r="M576" s="263">
        <f t="shared" si="69"/>
        <v>0</v>
      </c>
      <c r="N576" s="263">
        <f>SUM(N308:N319)</f>
        <v>6097902.4189985655</v>
      </c>
      <c r="O576" s="267">
        <f t="shared" si="43"/>
        <v>6097902.4189985674</v>
      </c>
      <c r="P576" s="276">
        <f t="shared" si="46"/>
        <v>0</v>
      </c>
      <c r="Q576" s="272"/>
    </row>
    <row r="577" spans="1:17" x14ac:dyDescent="0.2">
      <c r="A577" s="257">
        <v>2034</v>
      </c>
      <c r="B577" s="277"/>
      <c r="C577" s="263">
        <f>SUM(C320:C331)</f>
        <v>1002152.3116760721</v>
      </c>
      <c r="D577" s="263">
        <f>SUM(D320:D331)</f>
        <v>0</v>
      </c>
      <c r="E577" s="263">
        <f>SUM(E320:E331)</f>
        <v>5184540.2125610542</v>
      </c>
      <c r="F577" s="263">
        <f t="shared" ref="F577:M577" si="70">SUM(F320:F331)</f>
        <v>0</v>
      </c>
      <c r="G577" s="263">
        <f t="shared" si="70"/>
        <v>0</v>
      </c>
      <c r="H577" s="263">
        <f t="shared" si="70"/>
        <v>0</v>
      </c>
      <c r="I577" s="263">
        <f t="shared" si="70"/>
        <v>0</v>
      </c>
      <c r="J577" s="263">
        <f t="shared" si="70"/>
        <v>0</v>
      </c>
      <c r="K577" s="263">
        <f t="shared" si="70"/>
        <v>0</v>
      </c>
      <c r="L577" s="263">
        <f t="shared" si="70"/>
        <v>0</v>
      </c>
      <c r="M577" s="263">
        <f t="shared" si="70"/>
        <v>0</v>
      </c>
      <c r="N577" s="263">
        <f>SUM(N320:N331)</f>
        <v>6186692.5242371261</v>
      </c>
      <c r="O577" s="267">
        <f t="shared" si="43"/>
        <v>6186692.5242371261</v>
      </c>
      <c r="P577" s="276">
        <f t="shared" si="46"/>
        <v>0</v>
      </c>
      <c r="Q577" s="272"/>
    </row>
    <row r="578" spans="1:17" x14ac:dyDescent="0.2">
      <c r="A578" s="257">
        <v>2035</v>
      </c>
      <c r="B578" s="277"/>
      <c r="C578" s="263">
        <f>SUM(C332:C343)</f>
        <v>1014473.2353877831</v>
      </c>
      <c r="D578" s="263">
        <f>SUM(D332:D343)</f>
        <v>0</v>
      </c>
      <c r="E578" s="263">
        <f>SUM(E332:E343)</f>
        <v>5262308.3157973597</v>
      </c>
      <c r="F578" s="263">
        <f t="shared" ref="F578:M578" si="71">SUM(F332:F343)</f>
        <v>0</v>
      </c>
      <c r="G578" s="263">
        <f t="shared" si="71"/>
        <v>0</v>
      </c>
      <c r="H578" s="263">
        <f t="shared" si="71"/>
        <v>0</v>
      </c>
      <c r="I578" s="263">
        <f t="shared" si="71"/>
        <v>0</v>
      </c>
      <c r="J578" s="263">
        <f t="shared" si="71"/>
        <v>0</v>
      </c>
      <c r="K578" s="263">
        <f t="shared" si="71"/>
        <v>0</v>
      </c>
      <c r="L578" s="263">
        <f t="shared" si="71"/>
        <v>0</v>
      </c>
      <c r="M578" s="263">
        <f t="shared" si="71"/>
        <v>0</v>
      </c>
      <c r="N578" s="263">
        <f>SUM(N332:N343)</f>
        <v>6276781.5511851432</v>
      </c>
      <c r="O578" s="267">
        <f t="shared" si="43"/>
        <v>6276781.5511851432</v>
      </c>
      <c r="P578" s="276">
        <f t="shared" si="46"/>
        <v>0</v>
      </c>
      <c r="Q578" s="272"/>
    </row>
    <row r="579" spans="1:17" x14ac:dyDescent="0.2">
      <c r="A579" s="257">
        <v>2036</v>
      </c>
      <c r="B579" s="277"/>
      <c r="C579" s="263">
        <f>SUM(C344:C355)</f>
        <v>1026945.6382303019</v>
      </c>
      <c r="D579" s="263">
        <f>SUM(D344:D355)</f>
        <v>0</v>
      </c>
      <c r="E579" s="263">
        <f>SUM(E344:E355)</f>
        <v>5341242.9405829292</v>
      </c>
      <c r="F579" s="263">
        <f t="shared" ref="F579:M579" si="72">SUM(F344:F355)</f>
        <v>0</v>
      </c>
      <c r="G579" s="263">
        <f t="shared" si="72"/>
        <v>0</v>
      </c>
      <c r="H579" s="263">
        <f t="shared" si="72"/>
        <v>0</v>
      </c>
      <c r="I579" s="263">
        <f t="shared" si="72"/>
        <v>0</v>
      </c>
      <c r="J579" s="263">
        <f t="shared" si="72"/>
        <v>0</v>
      </c>
      <c r="K579" s="263">
        <f t="shared" si="72"/>
        <v>0</v>
      </c>
      <c r="L579" s="263">
        <f t="shared" si="72"/>
        <v>0</v>
      </c>
      <c r="M579" s="263">
        <f t="shared" si="72"/>
        <v>0</v>
      </c>
      <c r="N579" s="263">
        <f>SUM(N344:N355)</f>
        <v>6368188.5788132325</v>
      </c>
      <c r="O579" s="267">
        <f t="shared" si="43"/>
        <v>6368188.5788132306</v>
      </c>
      <c r="P579" s="276">
        <f t="shared" si="46"/>
        <v>0</v>
      </c>
      <c r="Q579" s="272"/>
    </row>
    <row r="580" spans="1:17" x14ac:dyDescent="0.2">
      <c r="A580" s="257">
        <v>2037</v>
      </c>
      <c r="B580" s="277"/>
      <c r="C580" s="263">
        <f>SUM(C356:C367)</f>
        <v>1039571.3825580762</v>
      </c>
      <c r="D580" s="263">
        <f>SUM(D356:D367)</f>
        <v>0</v>
      </c>
      <c r="E580" s="263">
        <f>SUM(E356:E367)</f>
        <v>5421361.5847410113</v>
      </c>
      <c r="F580" s="263">
        <f t="shared" ref="F580:M580" si="73">SUM(F356:F367)</f>
        <v>0</v>
      </c>
      <c r="G580" s="263">
        <f t="shared" si="73"/>
        <v>0</v>
      </c>
      <c r="H580" s="263">
        <f t="shared" si="73"/>
        <v>0</v>
      </c>
      <c r="I580" s="263">
        <f t="shared" si="73"/>
        <v>0</v>
      </c>
      <c r="J580" s="263">
        <f t="shared" si="73"/>
        <v>0</v>
      </c>
      <c r="K580" s="263">
        <f t="shared" si="73"/>
        <v>0</v>
      </c>
      <c r="L580" s="263">
        <f t="shared" si="73"/>
        <v>0</v>
      </c>
      <c r="M580" s="263">
        <f t="shared" si="73"/>
        <v>0</v>
      </c>
      <c r="N580" s="263">
        <f>SUM(N356:N367)</f>
        <v>6460932.9672990879</v>
      </c>
      <c r="O580" s="267">
        <f t="shared" si="43"/>
        <v>6460932.967299087</v>
      </c>
      <c r="P580" s="276">
        <f t="shared" si="46"/>
        <v>0</v>
      </c>
      <c r="Q580" s="267"/>
    </row>
    <row r="581" spans="1:17" x14ac:dyDescent="0.2">
      <c r="A581" s="257">
        <v>2038</v>
      </c>
      <c r="B581" s="277"/>
      <c r="C581" s="263">
        <f>SUM(C368:C379)</f>
        <v>1052352.3536221993</v>
      </c>
      <c r="D581" s="263">
        <f>SUM(D368:D379)</f>
        <v>0</v>
      </c>
      <c r="E581" s="263">
        <f>SUM(E368:E379)</f>
        <v>5502682.0085622044</v>
      </c>
      <c r="F581" s="263">
        <f t="shared" ref="F581:M581" si="74">SUM(F368:F379)</f>
        <v>0</v>
      </c>
      <c r="G581" s="263">
        <f t="shared" si="74"/>
        <v>0</v>
      </c>
      <c r="H581" s="263">
        <f t="shared" si="74"/>
        <v>0</v>
      </c>
      <c r="I581" s="263">
        <f t="shared" si="74"/>
        <v>0</v>
      </c>
      <c r="J581" s="263">
        <f t="shared" si="74"/>
        <v>0</v>
      </c>
      <c r="K581" s="263">
        <f t="shared" si="74"/>
        <v>0</v>
      </c>
      <c r="L581" s="263">
        <f t="shared" si="74"/>
        <v>0</v>
      </c>
      <c r="M581" s="263">
        <f t="shared" si="74"/>
        <v>0</v>
      </c>
      <c r="N581" s="263">
        <f>SUM(N368:N379)</f>
        <v>6555034.3621844044</v>
      </c>
      <c r="O581" s="267">
        <f t="shared" si="43"/>
        <v>6555034.3621844035</v>
      </c>
      <c r="P581" s="276">
        <f t="shared" si="46"/>
        <v>0</v>
      </c>
      <c r="Q581" s="267"/>
    </row>
    <row r="582" spans="1:17" x14ac:dyDescent="0.2">
      <c r="A582" s="257">
        <v>2039</v>
      </c>
      <c r="B582" s="277"/>
      <c r="C582" s="263">
        <f>SUM(C380:C391)</f>
        <v>1065290.4598519134</v>
      </c>
      <c r="D582" s="263">
        <f>SUM(D380:D391)</f>
        <v>0</v>
      </c>
      <c r="E582" s="263">
        <f>SUM(E380:E391)</f>
        <v>5585222.2387414677</v>
      </c>
      <c r="F582" s="263">
        <f t="shared" ref="F582:M582" si="75">SUM(F380:F391)</f>
        <v>0</v>
      </c>
      <c r="G582" s="263">
        <f t="shared" si="75"/>
        <v>0</v>
      </c>
      <c r="H582" s="263">
        <f t="shared" si="75"/>
        <v>0</v>
      </c>
      <c r="I582" s="263">
        <f t="shared" si="75"/>
        <v>0</v>
      </c>
      <c r="J582" s="263">
        <f t="shared" si="75"/>
        <v>0</v>
      </c>
      <c r="K582" s="263">
        <f t="shared" si="75"/>
        <v>0</v>
      </c>
      <c r="L582" s="263">
        <f t="shared" si="75"/>
        <v>0</v>
      </c>
      <c r="M582" s="263">
        <f t="shared" si="75"/>
        <v>0</v>
      </c>
      <c r="N582" s="263">
        <f>SUM(N380:N391)</f>
        <v>6650512.6985933799</v>
      </c>
      <c r="O582" s="267">
        <f t="shared" si="43"/>
        <v>6650512.6985933809</v>
      </c>
      <c r="P582" s="276">
        <f t="shared" si="46"/>
        <v>0</v>
      </c>
      <c r="Q582" s="267"/>
    </row>
    <row r="583" spans="1:17" x14ac:dyDescent="0.2">
      <c r="A583" s="257">
        <v>2040</v>
      </c>
      <c r="B583" s="277"/>
      <c r="C583" s="263">
        <f>SUM(C392:C403)</f>
        <v>1078387.6331395716</v>
      </c>
      <c r="D583" s="263">
        <f>SUM(D392:D403)</f>
        <v>0</v>
      </c>
      <c r="E583" s="263">
        <f>SUM(E392:E403)</f>
        <v>5669000.57237418</v>
      </c>
      <c r="F583" s="263">
        <f t="shared" ref="F583:M583" si="76">SUM(F392:F403)</f>
        <v>0</v>
      </c>
      <c r="G583" s="263">
        <f t="shared" si="76"/>
        <v>0</v>
      </c>
      <c r="H583" s="263">
        <f t="shared" si="76"/>
        <v>0</v>
      </c>
      <c r="I583" s="263">
        <f t="shared" si="76"/>
        <v>0</v>
      </c>
      <c r="J583" s="263">
        <f t="shared" si="76"/>
        <v>0</v>
      </c>
      <c r="K583" s="263">
        <f t="shared" si="76"/>
        <v>0</v>
      </c>
      <c r="L583" s="263">
        <f t="shared" si="76"/>
        <v>0</v>
      </c>
      <c r="M583" s="263">
        <f t="shared" si="76"/>
        <v>0</v>
      </c>
      <c r="N583" s="263">
        <f>SUM(N392:N403)</f>
        <v>6747388.205513753</v>
      </c>
      <c r="O583" s="267">
        <f t="shared" si="43"/>
        <v>6747388.2055137511</v>
      </c>
      <c r="P583" s="276">
        <f t="shared" si="46"/>
        <v>0</v>
      </c>
      <c r="Q583" s="267"/>
    </row>
    <row r="584" spans="1:17" x14ac:dyDescent="0.2">
      <c r="A584" s="257">
        <v>2041</v>
      </c>
      <c r="B584" s="277"/>
      <c r="C584" s="263">
        <f>SUM(C404:C415)</f>
        <v>1091645.829129105</v>
      </c>
      <c r="D584" s="263">
        <f>SUM(D404:D415)</f>
        <v>0</v>
      </c>
      <c r="E584" s="263">
        <f>SUM(E404:E415)</f>
        <v>5754035.5810121605</v>
      </c>
      <c r="F584" s="263">
        <f t="shared" ref="F584:M584" si="77">SUM(F404:F415)</f>
        <v>0</v>
      </c>
      <c r="G584" s="263">
        <f t="shared" si="77"/>
        <v>0</v>
      </c>
      <c r="H584" s="263">
        <f t="shared" si="77"/>
        <v>0</v>
      </c>
      <c r="I584" s="263">
        <f t="shared" si="77"/>
        <v>0</v>
      </c>
      <c r="J584" s="263">
        <f t="shared" si="77"/>
        <v>0</v>
      </c>
      <c r="K584" s="263">
        <f t="shared" si="77"/>
        <v>0</v>
      </c>
      <c r="L584" s="263">
        <f t="shared" si="77"/>
        <v>0</v>
      </c>
      <c r="M584" s="263">
        <f t="shared" si="77"/>
        <v>0</v>
      </c>
      <c r="N584" s="263">
        <f>SUM(N404:N415)</f>
        <v>6845681.4101412641</v>
      </c>
      <c r="O584" s="267">
        <f t="shared" si="43"/>
        <v>6845681.410141265</v>
      </c>
      <c r="P584" s="276">
        <f t="shared" si="46"/>
        <v>0</v>
      </c>
      <c r="Q584" s="267"/>
    </row>
    <row r="585" spans="1:17" x14ac:dyDescent="0.2">
      <c r="A585" s="257">
        <v>2042</v>
      </c>
      <c r="B585" s="277"/>
      <c r="C585" s="263">
        <f>SUM(C416:C427)</f>
        <v>1105067.0275080344</v>
      </c>
      <c r="D585" s="263">
        <f>SUM(D416:D427)</f>
        <v>0</v>
      </c>
      <c r="E585" s="263">
        <f>SUM(E416:E427)</f>
        <v>5840346.1147804921</v>
      </c>
      <c r="F585" s="263">
        <f t="shared" ref="F585:M585" si="78">SUM(F416:F427)</f>
        <v>0</v>
      </c>
      <c r="G585" s="263">
        <f t="shared" si="78"/>
        <v>0</v>
      </c>
      <c r="H585" s="263">
        <f t="shared" si="78"/>
        <v>0</v>
      </c>
      <c r="I585" s="263">
        <f t="shared" si="78"/>
        <v>0</v>
      </c>
      <c r="J585" s="263">
        <f t="shared" si="78"/>
        <v>0</v>
      </c>
      <c r="K585" s="263">
        <f t="shared" si="78"/>
        <v>0</v>
      </c>
      <c r="L585" s="263">
        <f t="shared" si="78"/>
        <v>0</v>
      </c>
      <c r="M585" s="263">
        <f t="shared" si="78"/>
        <v>0</v>
      </c>
      <c r="N585" s="263">
        <f>SUM(N416:N427)</f>
        <v>6945413.1422885265</v>
      </c>
      <c r="O585" s="267">
        <f t="shared" si="43"/>
        <v>6945413.1422885265</v>
      </c>
      <c r="P585" s="276">
        <f t="shared" si="46"/>
        <v>0</v>
      </c>
      <c r="Q585" s="267"/>
    </row>
    <row r="586" spans="1:17" x14ac:dyDescent="0.2">
      <c r="A586" s="257">
        <v>2043</v>
      </c>
      <c r="B586" s="277"/>
      <c r="C586" s="263">
        <f>SUM(C428:C439)</f>
        <v>1118653.2323030741</v>
      </c>
      <c r="D586" s="263">
        <f>SUM(D428:D439)</f>
        <v>0</v>
      </c>
      <c r="E586" s="263">
        <f>SUM(E428:E439)</f>
        <v>5927951.3065561485</v>
      </c>
      <c r="F586" s="263">
        <f t="shared" ref="F586:M586" si="79">SUM(F428:F439)</f>
        <v>0</v>
      </c>
      <c r="G586" s="263">
        <f t="shared" si="79"/>
        <v>0</v>
      </c>
      <c r="H586" s="263">
        <f t="shared" si="79"/>
        <v>0</v>
      </c>
      <c r="I586" s="263">
        <f t="shared" si="79"/>
        <v>0</v>
      </c>
      <c r="J586" s="263">
        <f t="shared" si="79"/>
        <v>0</v>
      </c>
      <c r="K586" s="263">
        <f t="shared" si="79"/>
        <v>0</v>
      </c>
      <c r="L586" s="263">
        <f t="shared" si="79"/>
        <v>0</v>
      </c>
      <c r="M586" s="263">
        <f t="shared" si="79"/>
        <v>0</v>
      </c>
      <c r="N586" s="263">
        <f>SUM(N428:N439)</f>
        <v>7046604.5388592221</v>
      </c>
      <c r="O586" s="267">
        <f t="shared" si="43"/>
        <v>7046604.5388592221</v>
      </c>
      <c r="P586" s="276">
        <f t="shared" si="46"/>
        <v>0</v>
      </c>
      <c r="Q586" s="267"/>
    </row>
    <row r="587" spans="1:17" x14ac:dyDescent="0.2">
      <c r="A587" s="257">
        <v>2044</v>
      </c>
      <c r="B587" s="277"/>
      <c r="C587" s="263">
        <f>SUM(C440:C451)</f>
        <v>1132406.4721793695</v>
      </c>
      <c r="D587" s="263">
        <f>SUM(D440:D451)</f>
        <v>0</v>
      </c>
      <c r="E587" s="263">
        <f>SUM(E440:E451)</f>
        <v>6016870.576209248</v>
      </c>
      <c r="F587" s="263">
        <f t="shared" ref="F587:M587" si="80">SUM(F440:F451)</f>
        <v>0</v>
      </c>
      <c r="G587" s="263">
        <f t="shared" si="80"/>
        <v>0</v>
      </c>
      <c r="H587" s="263">
        <f t="shared" si="80"/>
        <v>0</v>
      </c>
      <c r="I587" s="263">
        <f t="shared" si="80"/>
        <v>0</v>
      </c>
      <c r="J587" s="263">
        <f t="shared" si="80"/>
        <v>0</v>
      </c>
      <c r="K587" s="263">
        <f t="shared" si="80"/>
        <v>0</v>
      </c>
      <c r="L587" s="263">
        <f t="shared" si="80"/>
        <v>0</v>
      </c>
      <c r="M587" s="263">
        <f t="shared" si="80"/>
        <v>0</v>
      </c>
      <c r="N587" s="263">
        <f>SUM(N440:N451)</f>
        <v>7149277.048388618</v>
      </c>
      <c r="O587" s="267">
        <f t="shared" si="43"/>
        <v>7149277.0483886171</v>
      </c>
      <c r="P587" s="276">
        <f t="shared" si="46"/>
        <v>0</v>
      </c>
      <c r="Q587" s="267"/>
    </row>
    <row r="588" spans="1:17" x14ac:dyDescent="0.2">
      <c r="A588" s="257">
        <v>2045</v>
      </c>
      <c r="B588" s="277"/>
      <c r="C588" s="263">
        <f>SUM(C452:C463)</f>
        <v>1146328.8007434129</v>
      </c>
      <c r="D588" s="263">
        <f>SUM(D452:D463)</f>
        <v>0</v>
      </c>
      <c r="E588" s="263">
        <f>SUM(E452:E463)</f>
        <v>6107123.6349079655</v>
      </c>
      <c r="F588" s="263">
        <f t="shared" ref="F588:M588" si="81">SUM(F452:F463)</f>
        <v>0</v>
      </c>
      <c r="G588" s="263">
        <f t="shared" si="81"/>
        <v>0</v>
      </c>
      <c r="H588" s="263">
        <f t="shared" si="81"/>
        <v>0</v>
      </c>
      <c r="I588" s="263">
        <f t="shared" si="81"/>
        <v>0</v>
      </c>
      <c r="J588" s="263">
        <f t="shared" si="81"/>
        <v>0</v>
      </c>
      <c r="K588" s="263">
        <f t="shared" si="81"/>
        <v>0</v>
      </c>
      <c r="L588" s="263">
        <f t="shared" si="81"/>
        <v>0</v>
      </c>
      <c r="M588" s="263">
        <f t="shared" si="81"/>
        <v>0</v>
      </c>
      <c r="N588" s="263">
        <f>SUM(N452:N463)</f>
        <v>7253452.4356513787</v>
      </c>
      <c r="O588" s="267">
        <f t="shared" si="43"/>
        <v>7253452.4356513787</v>
      </c>
      <c r="P588" s="276">
        <f t="shared" si="46"/>
        <v>0</v>
      </c>
      <c r="Q588" s="267"/>
    </row>
    <row r="589" spans="1:17" x14ac:dyDescent="0.2">
      <c r="A589" s="257">
        <v>2046</v>
      </c>
      <c r="B589" s="277"/>
      <c r="C589" s="263">
        <f>SUM(C464:C475)</f>
        <v>1160422.2968496834</v>
      </c>
      <c r="D589" s="263">
        <f>SUM(D464:D475)</f>
        <v>0</v>
      </c>
      <c r="E589" s="263">
        <f>SUM(E464:E475)</f>
        <v>6198730.4894879973</v>
      </c>
      <c r="F589" s="263">
        <f t="shared" ref="F589:M589" si="82">SUM(F464:F475)</f>
        <v>0</v>
      </c>
      <c r="G589" s="263">
        <f t="shared" si="82"/>
        <v>0</v>
      </c>
      <c r="H589" s="263">
        <f t="shared" si="82"/>
        <v>0</v>
      </c>
      <c r="I589" s="263">
        <f t="shared" si="82"/>
        <v>0</v>
      </c>
      <c r="J589" s="263">
        <f t="shared" si="82"/>
        <v>0</v>
      </c>
      <c r="K589" s="263">
        <f t="shared" si="82"/>
        <v>0</v>
      </c>
      <c r="L589" s="263">
        <f t="shared" si="82"/>
        <v>0</v>
      </c>
      <c r="M589" s="263">
        <f t="shared" si="82"/>
        <v>0</v>
      </c>
      <c r="N589" s="263">
        <f>SUM(N464:N475)</f>
        <v>7359152.7863376802</v>
      </c>
      <c r="O589" s="267">
        <f t="shared" si="43"/>
        <v>7359152.7863376811</v>
      </c>
      <c r="P589" s="276">
        <f t="shared" si="46"/>
        <v>0</v>
      </c>
      <c r="Q589" s="267"/>
    </row>
    <row r="590" spans="1:17" x14ac:dyDescent="0.2">
      <c r="A590" s="257">
        <v>2047</v>
      </c>
      <c r="B590" s="277"/>
      <c r="C590" s="263">
        <f>SUM(C476:C487)</f>
        <v>1174689.0649110586</v>
      </c>
      <c r="D590" s="263">
        <f>SUM(D476:D487)</f>
        <v>0</v>
      </c>
      <c r="E590" s="263">
        <f>SUM(E476:E487)</f>
        <v>6291711.446887577</v>
      </c>
      <c r="F590" s="263">
        <f t="shared" ref="F590:M590" si="83">SUM(F476:F487)</f>
        <v>0</v>
      </c>
      <c r="G590" s="263">
        <f t="shared" si="83"/>
        <v>0</v>
      </c>
      <c r="H590" s="263">
        <f t="shared" si="83"/>
        <v>0</v>
      </c>
      <c r="I590" s="263">
        <f t="shared" si="83"/>
        <v>0</v>
      </c>
      <c r="J590" s="263">
        <f t="shared" si="83"/>
        <v>0</v>
      </c>
      <c r="K590" s="263">
        <f t="shared" si="83"/>
        <v>0</v>
      </c>
      <c r="L590" s="263">
        <f t="shared" si="83"/>
        <v>0</v>
      </c>
      <c r="M590" s="263">
        <f t="shared" si="83"/>
        <v>0</v>
      </c>
      <c r="N590" s="263">
        <f>SUM(N476:N487)</f>
        <v>7466400.5117986351</v>
      </c>
      <c r="O590" s="267">
        <f t="shared" si="43"/>
        <v>7466400.5117986351</v>
      </c>
      <c r="P590" s="276">
        <f t="shared" si="46"/>
        <v>0</v>
      </c>
      <c r="Q590" s="267"/>
    </row>
    <row r="591" spans="1:17" x14ac:dyDescent="0.2">
      <c r="A591" s="257">
        <v>2048</v>
      </c>
      <c r="B591" s="277"/>
      <c r="C591" s="263">
        <f>SUM(C488:C499)</f>
        <v>1189131.2352130397</v>
      </c>
      <c r="D591" s="263">
        <f>SUM(D488:D499)</f>
        <v>0</v>
      </c>
      <c r="E591" s="263">
        <f>SUM(E488:E499)</f>
        <v>6386087.1186490078</v>
      </c>
      <c r="F591" s="263">
        <f t="shared" ref="F591:M591" si="84">SUM(F488:F499)</f>
        <v>0</v>
      </c>
      <c r="G591" s="263">
        <f t="shared" si="84"/>
        <v>0</v>
      </c>
      <c r="H591" s="263">
        <f t="shared" si="84"/>
        <v>0</v>
      </c>
      <c r="I591" s="263">
        <f t="shared" si="84"/>
        <v>0</v>
      </c>
      <c r="J591" s="263">
        <f t="shared" si="84"/>
        <v>0</v>
      </c>
      <c r="K591" s="263">
        <f t="shared" si="84"/>
        <v>0</v>
      </c>
      <c r="L591" s="263">
        <f t="shared" si="84"/>
        <v>0</v>
      </c>
      <c r="M591" s="263">
        <f t="shared" si="84"/>
        <v>0</v>
      </c>
      <c r="N591" s="263">
        <f>SUM(N488:N499)</f>
        <v>7575218.3538620453</v>
      </c>
      <c r="O591" s="267">
        <f t="shared" si="43"/>
        <v>7575218.3538620472</v>
      </c>
      <c r="P591" s="276">
        <f t="shared" si="46"/>
        <v>0</v>
      </c>
      <c r="Q591" s="267"/>
    </row>
    <row r="592" spans="1:17" x14ac:dyDescent="0.2">
      <c r="A592" s="257">
        <v>2049</v>
      </c>
      <c r="B592" s="277"/>
      <c r="C592" s="263">
        <f>SUM(C500:C511)</f>
        <v>1203750.9642318441</v>
      </c>
      <c r="D592" s="263">
        <f>SUM(D500:D511)</f>
        <v>0</v>
      </c>
      <c r="E592" s="263">
        <f>SUM(E500:E511)</f>
        <v>6481878.4254877325</v>
      </c>
      <c r="F592" s="263">
        <f t="shared" ref="F592:M592" si="85">SUM(F500:F511)</f>
        <v>0</v>
      </c>
      <c r="G592" s="263">
        <f t="shared" si="85"/>
        <v>0</v>
      </c>
      <c r="H592" s="263">
        <f t="shared" si="85"/>
        <v>0</v>
      </c>
      <c r="I592" s="263">
        <f t="shared" si="85"/>
        <v>0</v>
      </c>
      <c r="J592" s="263">
        <f t="shared" si="85"/>
        <v>0</v>
      </c>
      <c r="K592" s="263">
        <f t="shared" si="85"/>
        <v>0</v>
      </c>
      <c r="L592" s="263">
        <f t="shared" si="85"/>
        <v>0</v>
      </c>
      <c r="M592" s="263">
        <f t="shared" si="85"/>
        <v>0</v>
      </c>
      <c r="N592" s="263">
        <f>SUM(N500:N511)</f>
        <v>7685629.3897195766</v>
      </c>
      <c r="O592" s="267">
        <f t="shared" si="43"/>
        <v>7685629.3897195766</v>
      </c>
      <c r="P592" s="276">
        <f t="shared" si="46"/>
        <v>0</v>
      </c>
      <c r="Q592" s="267"/>
    </row>
    <row r="593" spans="1:17" x14ac:dyDescent="0.2">
      <c r="A593" s="257">
        <v>2050</v>
      </c>
      <c r="B593" s="277"/>
      <c r="C593" s="263">
        <f>SUM(C512:C523)</f>
        <v>1218550.434956403</v>
      </c>
      <c r="D593" s="263">
        <f>SUM(D512:D523)</f>
        <v>0</v>
      </c>
      <c r="E593" s="263">
        <f>SUM(E512:E523)</f>
        <v>6579106.6019299226</v>
      </c>
      <c r="F593" s="263">
        <f t="shared" ref="F593:M593" si="86">SUM(F512:F523)</f>
        <v>0</v>
      </c>
      <c r="G593" s="263">
        <f t="shared" si="86"/>
        <v>0</v>
      </c>
      <c r="H593" s="263">
        <f t="shared" si="86"/>
        <v>0</v>
      </c>
      <c r="I593" s="263">
        <f t="shared" si="86"/>
        <v>0</v>
      </c>
      <c r="J593" s="263">
        <f t="shared" si="86"/>
        <v>0</v>
      </c>
      <c r="K593" s="263">
        <f t="shared" si="86"/>
        <v>0</v>
      </c>
      <c r="L593" s="263">
        <f t="shared" si="86"/>
        <v>0</v>
      </c>
      <c r="M593" s="263">
        <f t="shared" si="86"/>
        <v>0</v>
      </c>
      <c r="N593" s="263">
        <f>SUM(N512:N523)</f>
        <v>7797657.0368863251</v>
      </c>
      <c r="O593" s="267">
        <f t="shared" si="43"/>
        <v>7797657.0368863251</v>
      </c>
      <c r="P593" s="276">
        <f t="shared" si="46"/>
        <v>0</v>
      </c>
      <c r="Q593" s="267"/>
    </row>
    <row r="594" spans="1:17" x14ac:dyDescent="0.2">
      <c r="C594" s="263"/>
      <c r="D594" s="263"/>
      <c r="E594" s="263"/>
      <c r="F594" s="263"/>
      <c r="G594" s="263"/>
      <c r="H594" s="263"/>
      <c r="I594" s="263"/>
      <c r="J594" s="263"/>
      <c r="K594" s="263"/>
      <c r="L594" s="263"/>
      <c r="M594" s="263"/>
      <c r="N594" s="263"/>
      <c r="P594" s="276"/>
      <c r="Q594" s="267"/>
    </row>
    <row r="595" spans="1:17" x14ac:dyDescent="0.2">
      <c r="D595" s="263"/>
      <c r="E595" s="263"/>
      <c r="F595" s="263"/>
      <c r="G595" s="263"/>
      <c r="H595" s="263"/>
      <c r="I595" s="263"/>
      <c r="J595" s="263"/>
      <c r="K595" s="263"/>
      <c r="L595" s="263"/>
      <c r="M595" s="263"/>
      <c r="N595" s="263"/>
      <c r="P595" s="276"/>
      <c r="Q595" s="267"/>
    </row>
    <row r="596" spans="1:17" x14ac:dyDescent="0.2">
      <c r="D596" s="263"/>
      <c r="E596" s="263"/>
      <c r="F596" s="263"/>
      <c r="G596" s="263"/>
      <c r="H596" s="263"/>
      <c r="I596" s="263"/>
      <c r="J596" s="263"/>
      <c r="K596" s="263"/>
      <c r="L596" s="263"/>
      <c r="M596" s="263"/>
      <c r="N596" s="263"/>
      <c r="P596" s="276"/>
      <c r="Q596" s="267"/>
    </row>
    <row r="597" spans="1:17" x14ac:dyDescent="0.2">
      <c r="D597" s="263"/>
    </row>
    <row r="598" spans="1:17" x14ac:dyDescent="0.2">
      <c r="D598" s="263"/>
    </row>
    <row r="599" spans="1:17" x14ac:dyDescent="0.2">
      <c r="D599" s="263"/>
    </row>
    <row r="600" spans="1:17" x14ac:dyDescent="0.2">
      <c r="D600" s="263"/>
    </row>
    <row r="601" spans="1:17" x14ac:dyDescent="0.2">
      <c r="D601" s="263"/>
    </row>
    <row r="602" spans="1:17" x14ac:dyDescent="0.2">
      <c r="D602" s="263"/>
    </row>
    <row r="603" spans="1:17" x14ac:dyDescent="0.2">
      <c r="D603" s="263"/>
    </row>
    <row r="605" spans="1:17" x14ac:dyDescent="0.2">
      <c r="D605" s="263"/>
    </row>
    <row r="606" spans="1:17" x14ac:dyDescent="0.2">
      <c r="D606" s="263"/>
    </row>
    <row r="607" spans="1:17" x14ac:dyDescent="0.2">
      <c r="D607" s="263"/>
    </row>
    <row r="608" spans="1:17" x14ac:dyDescent="0.2">
      <c r="D608" s="263"/>
    </row>
    <row r="609" spans="4:4" x14ac:dyDescent="0.2">
      <c r="D609" s="263"/>
    </row>
    <row r="610" spans="4:4" x14ac:dyDescent="0.2">
      <c r="D610" s="263"/>
    </row>
    <row r="611" spans="4:4" x14ac:dyDescent="0.2">
      <c r="D611" s="263"/>
    </row>
    <row r="612" spans="4:4" x14ac:dyDescent="0.2">
      <c r="D612" s="263"/>
    </row>
    <row r="613" spans="4:4" x14ac:dyDescent="0.2">
      <c r="D613" s="263"/>
    </row>
    <row r="614" spans="4:4" x14ac:dyDescent="0.2">
      <c r="D614" s="263"/>
    </row>
    <row r="615" spans="4:4" x14ac:dyDescent="0.2">
      <c r="D615" s="263"/>
    </row>
    <row r="629" spans="4:4" x14ac:dyDescent="0.2">
      <c r="D629" s="263"/>
    </row>
    <row r="630" spans="4:4" x14ac:dyDescent="0.2">
      <c r="D630" s="263"/>
    </row>
    <row r="631" spans="4:4" x14ac:dyDescent="0.2">
      <c r="D631" s="263"/>
    </row>
    <row r="632" spans="4:4" x14ac:dyDescent="0.2">
      <c r="D632" s="263"/>
    </row>
    <row r="633" spans="4:4" x14ac:dyDescent="0.2">
      <c r="D633" s="263"/>
    </row>
    <row r="634" spans="4:4" x14ac:dyDescent="0.2">
      <c r="D634" s="263"/>
    </row>
    <row r="635" spans="4:4" x14ac:dyDescent="0.2">
      <c r="D635" s="263"/>
    </row>
    <row r="636" spans="4:4" x14ac:dyDescent="0.2">
      <c r="D636" s="263"/>
    </row>
    <row r="637" spans="4:4" x14ac:dyDescent="0.2">
      <c r="D637" s="263"/>
    </row>
    <row r="638" spans="4:4" x14ac:dyDescent="0.2">
      <c r="D638" s="263"/>
    </row>
    <row r="639" spans="4:4" x14ac:dyDescent="0.2">
      <c r="D639" s="263"/>
    </row>
    <row r="641" spans="4:4" x14ac:dyDescent="0.2">
      <c r="D641" s="263"/>
    </row>
    <row r="642" spans="4:4" x14ac:dyDescent="0.2">
      <c r="D642" s="263"/>
    </row>
    <row r="643" spans="4:4" x14ac:dyDescent="0.2">
      <c r="D643" s="263"/>
    </row>
    <row r="644" spans="4:4" x14ac:dyDescent="0.2">
      <c r="D644" s="263"/>
    </row>
    <row r="645" spans="4:4" x14ac:dyDescent="0.2">
      <c r="D645" s="263"/>
    </row>
    <row r="646" spans="4:4" x14ac:dyDescent="0.2">
      <c r="D646" s="263"/>
    </row>
    <row r="647" spans="4:4" x14ac:dyDescent="0.2">
      <c r="D647" s="263"/>
    </row>
    <row r="648" spans="4:4" x14ac:dyDescent="0.2">
      <c r="D648" s="263"/>
    </row>
    <row r="649" spans="4:4" x14ac:dyDescent="0.2">
      <c r="D649" s="263"/>
    </row>
    <row r="650" spans="4:4" x14ac:dyDescent="0.2">
      <c r="D650" s="263"/>
    </row>
    <row r="651" spans="4:4" x14ac:dyDescent="0.2">
      <c r="D651" s="263"/>
    </row>
    <row r="653" spans="4:4" x14ac:dyDescent="0.2">
      <c r="D653" s="263"/>
    </row>
    <row r="654" spans="4:4" x14ac:dyDescent="0.2">
      <c r="D654" s="263"/>
    </row>
    <row r="655" spans="4:4" x14ac:dyDescent="0.2">
      <c r="D655" s="263"/>
    </row>
    <row r="656" spans="4:4" x14ac:dyDescent="0.2">
      <c r="D656" s="263"/>
    </row>
    <row r="657" spans="4:4" x14ac:dyDescent="0.2">
      <c r="D657" s="263"/>
    </row>
    <row r="658" spans="4:4" x14ac:dyDescent="0.2">
      <c r="D658" s="263"/>
    </row>
    <row r="659" spans="4:4" x14ac:dyDescent="0.2">
      <c r="D659" s="263"/>
    </row>
    <row r="660" spans="4:4" x14ac:dyDescent="0.2">
      <c r="D660" s="263"/>
    </row>
    <row r="661" spans="4:4" x14ac:dyDescent="0.2">
      <c r="D661" s="263"/>
    </row>
    <row r="662" spans="4:4" x14ac:dyDescent="0.2">
      <c r="D662" s="263"/>
    </row>
    <row r="663" spans="4:4" x14ac:dyDescent="0.2">
      <c r="D663" s="263"/>
    </row>
    <row r="665" spans="4:4" x14ac:dyDescent="0.2">
      <c r="D665" s="263"/>
    </row>
    <row r="666" spans="4:4" x14ac:dyDescent="0.2">
      <c r="D666" s="263"/>
    </row>
    <row r="667" spans="4:4" x14ac:dyDescent="0.2">
      <c r="D667" s="263"/>
    </row>
    <row r="668" spans="4:4" x14ac:dyDescent="0.2">
      <c r="D668" s="263"/>
    </row>
    <row r="669" spans="4:4" x14ac:dyDescent="0.2">
      <c r="D669" s="263"/>
    </row>
    <row r="670" spans="4:4" x14ac:dyDescent="0.2">
      <c r="D670" s="263"/>
    </row>
    <row r="671" spans="4:4" x14ac:dyDescent="0.2">
      <c r="D671" s="263"/>
    </row>
    <row r="672" spans="4:4" x14ac:dyDescent="0.2">
      <c r="D672" s="263"/>
    </row>
    <row r="673" spans="4:4" x14ac:dyDescent="0.2">
      <c r="D673" s="263"/>
    </row>
    <row r="674" spans="4:4" x14ac:dyDescent="0.2">
      <c r="D674" s="263"/>
    </row>
    <row r="675" spans="4:4" x14ac:dyDescent="0.2">
      <c r="D675" s="263"/>
    </row>
    <row r="677" spans="4:4" x14ac:dyDescent="0.2">
      <c r="D677" s="263"/>
    </row>
    <row r="678" spans="4:4" x14ac:dyDescent="0.2">
      <c r="D678" s="263"/>
    </row>
    <row r="679" spans="4:4" x14ac:dyDescent="0.2">
      <c r="D679" s="263"/>
    </row>
    <row r="680" spans="4:4" x14ac:dyDescent="0.2">
      <c r="D680" s="263"/>
    </row>
    <row r="681" spans="4:4" x14ac:dyDescent="0.2">
      <c r="D681" s="263"/>
    </row>
    <row r="682" spans="4:4" x14ac:dyDescent="0.2">
      <c r="D682" s="263"/>
    </row>
    <row r="683" spans="4:4" x14ac:dyDescent="0.2">
      <c r="D683" s="263"/>
    </row>
    <row r="684" spans="4:4" x14ac:dyDescent="0.2">
      <c r="D684" s="263"/>
    </row>
    <row r="685" spans="4:4" x14ac:dyDescent="0.2">
      <c r="D685" s="263"/>
    </row>
    <row r="686" spans="4:4" x14ac:dyDescent="0.2">
      <c r="D686" s="263"/>
    </row>
    <row r="687" spans="4:4" x14ac:dyDescent="0.2">
      <c r="D687" s="263"/>
    </row>
    <row r="701" spans="4:4" x14ac:dyDescent="0.2">
      <c r="D701" s="263"/>
    </row>
    <row r="702" spans="4:4" x14ac:dyDescent="0.2">
      <c r="D702" s="263"/>
    </row>
    <row r="703" spans="4:4" x14ac:dyDescent="0.2">
      <c r="D703" s="263"/>
    </row>
    <row r="704" spans="4:4" x14ac:dyDescent="0.2">
      <c r="D704" s="263"/>
    </row>
    <row r="705" spans="4:4" x14ac:dyDescent="0.2">
      <c r="D705" s="263"/>
    </row>
    <row r="706" spans="4:4" x14ac:dyDescent="0.2">
      <c r="D706" s="263"/>
    </row>
    <row r="707" spans="4:4" x14ac:dyDescent="0.2">
      <c r="D707" s="263"/>
    </row>
    <row r="708" spans="4:4" x14ac:dyDescent="0.2">
      <c r="D708" s="263"/>
    </row>
    <row r="709" spans="4:4" x14ac:dyDescent="0.2">
      <c r="D709" s="263"/>
    </row>
    <row r="710" spans="4:4" x14ac:dyDescent="0.2">
      <c r="D710" s="263"/>
    </row>
    <row r="711" spans="4:4" x14ac:dyDescent="0.2">
      <c r="D711" s="263"/>
    </row>
    <row r="713" spans="4:4" x14ac:dyDescent="0.2">
      <c r="D713" s="263"/>
    </row>
    <row r="714" spans="4:4" x14ac:dyDescent="0.2">
      <c r="D714" s="263"/>
    </row>
    <row r="715" spans="4:4" x14ac:dyDescent="0.2">
      <c r="D715" s="263"/>
    </row>
    <row r="716" spans="4:4" x14ac:dyDescent="0.2">
      <c r="D716" s="263"/>
    </row>
    <row r="717" spans="4:4" x14ac:dyDescent="0.2">
      <c r="D717" s="263"/>
    </row>
    <row r="718" spans="4:4" x14ac:dyDescent="0.2">
      <c r="D718" s="263"/>
    </row>
    <row r="719" spans="4:4" x14ac:dyDescent="0.2">
      <c r="D719" s="263"/>
    </row>
    <row r="720" spans="4:4" x14ac:dyDescent="0.2">
      <c r="D720" s="263"/>
    </row>
    <row r="721" spans="4:4" x14ac:dyDescent="0.2">
      <c r="D721" s="263"/>
    </row>
    <row r="722" spans="4:4" x14ac:dyDescent="0.2">
      <c r="D722" s="263"/>
    </row>
    <row r="723" spans="4:4" x14ac:dyDescent="0.2">
      <c r="D723" s="263"/>
    </row>
    <row r="725" spans="4:4" x14ac:dyDescent="0.2">
      <c r="D725" s="263"/>
    </row>
    <row r="726" spans="4:4" x14ac:dyDescent="0.2">
      <c r="D726" s="263"/>
    </row>
    <row r="727" spans="4:4" x14ac:dyDescent="0.2">
      <c r="D727" s="263"/>
    </row>
    <row r="728" spans="4:4" x14ac:dyDescent="0.2">
      <c r="D728" s="263"/>
    </row>
    <row r="729" spans="4:4" x14ac:dyDescent="0.2">
      <c r="D729" s="263"/>
    </row>
    <row r="730" spans="4:4" x14ac:dyDescent="0.2">
      <c r="D730" s="263"/>
    </row>
    <row r="731" spans="4:4" x14ac:dyDescent="0.2">
      <c r="D731" s="263"/>
    </row>
    <row r="732" spans="4:4" x14ac:dyDescent="0.2">
      <c r="D732" s="263"/>
    </row>
    <row r="733" spans="4:4" x14ac:dyDescent="0.2">
      <c r="D733" s="263"/>
    </row>
    <row r="734" spans="4:4" x14ac:dyDescent="0.2">
      <c r="D734" s="263"/>
    </row>
    <row r="735" spans="4:4" x14ac:dyDescent="0.2">
      <c r="D735" s="263"/>
    </row>
    <row r="737" spans="4:4" x14ac:dyDescent="0.2">
      <c r="D737" s="263"/>
    </row>
    <row r="738" spans="4:4" x14ac:dyDescent="0.2">
      <c r="D738" s="263"/>
    </row>
    <row r="739" spans="4:4" x14ac:dyDescent="0.2">
      <c r="D739" s="263"/>
    </row>
    <row r="740" spans="4:4" x14ac:dyDescent="0.2">
      <c r="D740" s="263"/>
    </row>
    <row r="741" spans="4:4" x14ac:dyDescent="0.2">
      <c r="D741" s="263"/>
    </row>
    <row r="742" spans="4:4" x14ac:dyDescent="0.2">
      <c r="D742" s="263"/>
    </row>
    <row r="743" spans="4:4" x14ac:dyDescent="0.2">
      <c r="D743" s="263"/>
    </row>
    <row r="744" spans="4:4" x14ac:dyDescent="0.2">
      <c r="D744" s="263"/>
    </row>
    <row r="745" spans="4:4" x14ac:dyDescent="0.2">
      <c r="D745" s="263"/>
    </row>
    <row r="746" spans="4:4" x14ac:dyDescent="0.2">
      <c r="D746" s="263"/>
    </row>
    <row r="747" spans="4:4" x14ac:dyDescent="0.2">
      <c r="D747" s="263"/>
    </row>
    <row r="749" spans="4:4" x14ac:dyDescent="0.2">
      <c r="D749" s="263"/>
    </row>
    <row r="750" spans="4:4" x14ac:dyDescent="0.2">
      <c r="D750" s="263"/>
    </row>
    <row r="751" spans="4:4" x14ac:dyDescent="0.2">
      <c r="D751" s="263"/>
    </row>
    <row r="752" spans="4:4" x14ac:dyDescent="0.2">
      <c r="D752" s="263"/>
    </row>
    <row r="753" spans="4:4" x14ac:dyDescent="0.2">
      <c r="D753" s="263"/>
    </row>
    <row r="754" spans="4:4" x14ac:dyDescent="0.2">
      <c r="D754" s="263"/>
    </row>
    <row r="755" spans="4:4" x14ac:dyDescent="0.2">
      <c r="D755" s="263"/>
    </row>
    <row r="756" spans="4:4" x14ac:dyDescent="0.2">
      <c r="D756" s="263"/>
    </row>
    <row r="757" spans="4:4" x14ac:dyDescent="0.2">
      <c r="D757" s="263"/>
    </row>
    <row r="758" spans="4:4" x14ac:dyDescent="0.2">
      <c r="D758" s="263"/>
    </row>
    <row r="759" spans="4:4" x14ac:dyDescent="0.2">
      <c r="D759" s="263"/>
    </row>
    <row r="773" spans="4:4" x14ac:dyDescent="0.2">
      <c r="D773" s="263"/>
    </row>
    <row r="774" spans="4:4" x14ac:dyDescent="0.2">
      <c r="D774" s="263"/>
    </row>
    <row r="775" spans="4:4" x14ac:dyDescent="0.2">
      <c r="D775" s="263"/>
    </row>
    <row r="776" spans="4:4" x14ac:dyDescent="0.2">
      <c r="D776" s="263"/>
    </row>
    <row r="777" spans="4:4" x14ac:dyDescent="0.2">
      <c r="D777" s="263"/>
    </row>
    <row r="778" spans="4:4" x14ac:dyDescent="0.2">
      <c r="D778" s="263"/>
    </row>
    <row r="779" spans="4:4" x14ac:dyDescent="0.2">
      <c r="D779" s="263"/>
    </row>
    <row r="780" spans="4:4" x14ac:dyDescent="0.2">
      <c r="D780" s="263"/>
    </row>
    <row r="781" spans="4:4" x14ac:dyDescent="0.2">
      <c r="D781" s="263"/>
    </row>
    <row r="782" spans="4:4" x14ac:dyDescent="0.2">
      <c r="D782" s="263"/>
    </row>
    <row r="783" spans="4:4" x14ac:dyDescent="0.2">
      <c r="D783" s="263"/>
    </row>
    <row r="785" spans="4:4" x14ac:dyDescent="0.2">
      <c r="D785" s="263"/>
    </row>
    <row r="786" spans="4:4" x14ac:dyDescent="0.2">
      <c r="D786" s="263"/>
    </row>
    <row r="787" spans="4:4" x14ac:dyDescent="0.2">
      <c r="D787" s="263"/>
    </row>
    <row r="788" spans="4:4" x14ac:dyDescent="0.2">
      <c r="D788" s="263"/>
    </row>
    <row r="789" spans="4:4" x14ac:dyDescent="0.2">
      <c r="D789" s="263"/>
    </row>
    <row r="790" spans="4:4" x14ac:dyDescent="0.2">
      <c r="D790" s="263"/>
    </row>
    <row r="791" spans="4:4" x14ac:dyDescent="0.2">
      <c r="D791" s="263"/>
    </row>
    <row r="792" spans="4:4" x14ac:dyDescent="0.2">
      <c r="D792" s="263"/>
    </row>
    <row r="793" spans="4:4" x14ac:dyDescent="0.2">
      <c r="D793" s="263"/>
    </row>
    <row r="794" spans="4:4" x14ac:dyDescent="0.2">
      <c r="D794" s="263"/>
    </row>
    <row r="795" spans="4:4" x14ac:dyDescent="0.2">
      <c r="D795" s="263"/>
    </row>
    <row r="797" spans="4:4" x14ac:dyDescent="0.2">
      <c r="D797" s="263"/>
    </row>
    <row r="798" spans="4:4" x14ac:dyDescent="0.2">
      <c r="D798" s="263"/>
    </row>
    <row r="799" spans="4:4" x14ac:dyDescent="0.2">
      <c r="D799" s="263"/>
    </row>
    <row r="800" spans="4:4" x14ac:dyDescent="0.2">
      <c r="D800" s="263"/>
    </row>
    <row r="801" spans="4:4" x14ac:dyDescent="0.2">
      <c r="D801" s="263"/>
    </row>
    <row r="802" spans="4:4" x14ac:dyDescent="0.2">
      <c r="D802" s="263"/>
    </row>
    <row r="803" spans="4:4" x14ac:dyDescent="0.2">
      <c r="D803" s="263"/>
    </row>
    <row r="804" spans="4:4" x14ac:dyDescent="0.2">
      <c r="D804" s="263"/>
    </row>
    <row r="805" spans="4:4" x14ac:dyDescent="0.2">
      <c r="D805" s="263"/>
    </row>
    <row r="806" spans="4:4" x14ac:dyDescent="0.2">
      <c r="D806" s="263"/>
    </row>
    <row r="807" spans="4:4" x14ac:dyDescent="0.2">
      <c r="D807" s="263"/>
    </row>
    <row r="809" spans="4:4" x14ac:dyDescent="0.2">
      <c r="D809" s="263"/>
    </row>
    <row r="810" spans="4:4" x14ac:dyDescent="0.2">
      <c r="D810" s="263"/>
    </row>
    <row r="811" spans="4:4" x14ac:dyDescent="0.2">
      <c r="D811" s="263"/>
    </row>
    <row r="812" spans="4:4" x14ac:dyDescent="0.2">
      <c r="D812" s="263"/>
    </row>
    <row r="813" spans="4:4" x14ac:dyDescent="0.2">
      <c r="D813" s="263"/>
    </row>
    <row r="814" spans="4:4" x14ac:dyDescent="0.2">
      <c r="D814" s="263"/>
    </row>
    <row r="815" spans="4:4" x14ac:dyDescent="0.2">
      <c r="D815" s="263"/>
    </row>
    <row r="816" spans="4:4" x14ac:dyDescent="0.2">
      <c r="D816" s="263"/>
    </row>
    <row r="817" spans="4:4" x14ac:dyDescent="0.2">
      <c r="D817" s="263"/>
    </row>
    <row r="818" spans="4:4" x14ac:dyDescent="0.2">
      <c r="D818" s="263"/>
    </row>
    <row r="819" spans="4:4" x14ac:dyDescent="0.2">
      <c r="D819" s="263"/>
    </row>
    <row r="821" spans="4:4" x14ac:dyDescent="0.2">
      <c r="D821" s="263"/>
    </row>
    <row r="822" spans="4:4" x14ac:dyDescent="0.2">
      <c r="D822" s="263"/>
    </row>
    <row r="823" spans="4:4" x14ac:dyDescent="0.2">
      <c r="D823" s="263"/>
    </row>
    <row r="824" spans="4:4" x14ac:dyDescent="0.2">
      <c r="D824" s="263"/>
    </row>
    <row r="825" spans="4:4" x14ac:dyDescent="0.2">
      <c r="D825" s="263"/>
    </row>
    <row r="826" spans="4:4" x14ac:dyDescent="0.2">
      <c r="D826" s="263"/>
    </row>
    <row r="827" spans="4:4" x14ac:dyDescent="0.2">
      <c r="D827" s="263"/>
    </row>
    <row r="828" spans="4:4" x14ac:dyDescent="0.2">
      <c r="D828" s="263"/>
    </row>
    <row r="829" spans="4:4" x14ac:dyDescent="0.2">
      <c r="D829" s="263"/>
    </row>
    <row r="830" spans="4:4" x14ac:dyDescent="0.2">
      <c r="D830" s="263"/>
    </row>
    <row r="831" spans="4:4" x14ac:dyDescent="0.2">
      <c r="D831" s="263"/>
    </row>
    <row r="845" spans="4:4" x14ac:dyDescent="0.2">
      <c r="D845" s="263"/>
    </row>
    <row r="846" spans="4:4" x14ac:dyDescent="0.2">
      <c r="D846" s="263"/>
    </row>
    <row r="847" spans="4:4" x14ac:dyDescent="0.2">
      <c r="D847" s="263"/>
    </row>
    <row r="848" spans="4:4" x14ac:dyDescent="0.2">
      <c r="D848" s="263"/>
    </row>
    <row r="849" spans="4:4" x14ac:dyDescent="0.2">
      <c r="D849" s="263"/>
    </row>
    <row r="850" spans="4:4" x14ac:dyDescent="0.2">
      <c r="D850" s="263"/>
    </row>
    <row r="851" spans="4:4" x14ac:dyDescent="0.2">
      <c r="D851" s="263"/>
    </row>
    <row r="852" spans="4:4" x14ac:dyDescent="0.2">
      <c r="D852" s="263"/>
    </row>
    <row r="853" spans="4:4" x14ac:dyDescent="0.2">
      <c r="D853" s="263"/>
    </row>
    <row r="854" spans="4:4" x14ac:dyDescent="0.2">
      <c r="D854" s="263"/>
    </row>
    <row r="855" spans="4:4" x14ac:dyDescent="0.2">
      <c r="D855" s="263"/>
    </row>
    <row r="857" spans="4:4" x14ac:dyDescent="0.2">
      <c r="D857" s="263"/>
    </row>
    <row r="858" spans="4:4" x14ac:dyDescent="0.2">
      <c r="D858" s="263"/>
    </row>
    <row r="859" spans="4:4" x14ac:dyDescent="0.2">
      <c r="D859" s="263"/>
    </row>
    <row r="860" spans="4:4" x14ac:dyDescent="0.2">
      <c r="D860" s="263"/>
    </row>
    <row r="861" spans="4:4" x14ac:dyDescent="0.2">
      <c r="D861" s="263"/>
    </row>
    <row r="862" spans="4:4" x14ac:dyDescent="0.2">
      <c r="D862" s="263"/>
    </row>
    <row r="863" spans="4:4" x14ac:dyDescent="0.2">
      <c r="D863" s="263"/>
    </row>
    <row r="864" spans="4:4" x14ac:dyDescent="0.2">
      <c r="D864" s="263"/>
    </row>
    <row r="865" spans="4:4" x14ac:dyDescent="0.2">
      <c r="D865" s="263"/>
    </row>
    <row r="866" spans="4:4" x14ac:dyDescent="0.2">
      <c r="D866" s="263"/>
    </row>
    <row r="867" spans="4:4" x14ac:dyDescent="0.2">
      <c r="D867" s="263"/>
    </row>
    <row r="869" spans="4:4" x14ac:dyDescent="0.2">
      <c r="D869" s="263"/>
    </row>
    <row r="870" spans="4:4" x14ac:dyDescent="0.2">
      <c r="D870" s="263"/>
    </row>
    <row r="871" spans="4:4" x14ac:dyDescent="0.2">
      <c r="D871" s="263"/>
    </row>
    <row r="872" spans="4:4" x14ac:dyDescent="0.2">
      <c r="D872" s="263"/>
    </row>
    <row r="873" spans="4:4" x14ac:dyDescent="0.2">
      <c r="D873" s="263"/>
    </row>
    <row r="874" spans="4:4" x14ac:dyDescent="0.2">
      <c r="D874" s="263"/>
    </row>
    <row r="875" spans="4:4" x14ac:dyDescent="0.2">
      <c r="D875" s="263"/>
    </row>
    <row r="876" spans="4:4" x14ac:dyDescent="0.2">
      <c r="D876" s="263"/>
    </row>
    <row r="877" spans="4:4" x14ac:dyDescent="0.2">
      <c r="D877" s="263"/>
    </row>
    <row r="878" spans="4:4" x14ac:dyDescent="0.2">
      <c r="D878" s="263"/>
    </row>
    <row r="879" spans="4:4" x14ac:dyDescent="0.2">
      <c r="D879" s="263"/>
    </row>
  </sheetData>
  <mergeCells count="1">
    <mergeCell ref="A4:N4"/>
  </mergeCells>
  <pageMargins left="0.25" right="0.24" top="0.19" bottom="0.2" header="0.17" footer="0.18"/>
  <pageSetup scale="10" orientation="portrait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BA766"/>
  <sheetViews>
    <sheetView zoomScale="80" zoomScaleNormal="80" workbookViewId="0">
      <pane xSplit="2" ySplit="5" topLeftCell="Q6" activePane="bottomRight" state="frozen"/>
      <selection pane="topRight"/>
      <selection pane="bottomLeft"/>
      <selection pane="bottomRight" sqref="A1:A2"/>
    </sheetView>
  </sheetViews>
  <sheetFormatPr defaultColWidth="9.109375" defaultRowHeight="11.4" x14ac:dyDescent="0.2"/>
  <cols>
    <col min="1" max="1" width="10.5546875" style="257" customWidth="1"/>
    <col min="2" max="2" width="6.109375" style="256" bestFit="1" customWidth="1"/>
    <col min="3" max="3" width="10.6640625" style="256" bestFit="1" customWidth="1"/>
    <col min="4" max="4" width="8.33203125" style="256" bestFit="1" customWidth="1"/>
    <col min="5" max="5" width="9.88671875" style="282" bestFit="1" customWidth="1"/>
    <col min="6" max="6" width="10" style="256" bestFit="1" customWidth="1"/>
    <col min="7" max="7" width="17.88671875" style="256" bestFit="1" customWidth="1"/>
    <col min="8" max="8" width="17.88671875" style="282" customWidth="1"/>
    <col min="9" max="9" width="8.88671875" style="256" bestFit="1" customWidth="1"/>
    <col min="10" max="10" width="10.6640625" style="256" bestFit="1" customWidth="1"/>
    <col min="11" max="13" width="10.6640625" style="256" customWidth="1"/>
    <col min="14" max="14" width="14.33203125" style="256" bestFit="1" customWidth="1"/>
    <col min="15" max="15" width="6.5546875" style="256" customWidth="1"/>
    <col min="16" max="16" width="9.21875" style="256" customWidth="1"/>
    <col min="17" max="17" width="16.21875" style="256" bestFit="1" customWidth="1"/>
    <col min="18" max="28" width="11.21875" style="256" bestFit="1" customWidth="1"/>
    <col min="29" max="29" width="9.88671875" style="256" bestFit="1" customWidth="1"/>
    <col min="30" max="30" width="11.21875" style="256" bestFit="1" customWidth="1"/>
    <col min="31" max="33" width="9.88671875" style="256" bestFit="1" customWidth="1"/>
    <col min="34" max="39" width="11.21875" style="256" bestFit="1" customWidth="1"/>
    <col min="40" max="41" width="9.88671875" style="256" bestFit="1" customWidth="1"/>
    <col min="42" max="43" width="11.21875" style="256" bestFit="1" customWidth="1"/>
    <col min="44" max="45" width="9.88671875" style="256" bestFit="1" customWidth="1"/>
    <col min="46" max="51" width="11.21875" style="256" bestFit="1" customWidth="1"/>
    <col min="52" max="53" width="9.88671875" style="256" bestFit="1" customWidth="1"/>
    <col min="54" max="16384" width="9.109375" style="256"/>
  </cols>
  <sheetData>
    <row r="1" spans="1:53" ht="13.2" x14ac:dyDescent="0.25">
      <c r="A1" s="322" t="s">
        <v>196</v>
      </c>
    </row>
    <row r="2" spans="1:53" ht="13.2" x14ac:dyDescent="0.25">
      <c r="A2" s="322" t="s">
        <v>190</v>
      </c>
    </row>
    <row r="3" spans="1:53" x14ac:dyDescent="0.2">
      <c r="A3" s="314"/>
    </row>
    <row r="4" spans="1:53" ht="13.2" x14ac:dyDescent="0.25">
      <c r="A4" s="319" t="s">
        <v>178</v>
      </c>
      <c r="B4" s="319"/>
      <c r="C4" s="319"/>
      <c r="D4" s="319"/>
      <c r="E4" s="319"/>
      <c r="F4" s="319"/>
      <c r="G4" s="319"/>
      <c r="H4" s="319"/>
      <c r="I4" s="319"/>
      <c r="J4" s="319"/>
      <c r="K4" s="319"/>
      <c r="L4" s="319"/>
      <c r="M4" s="319"/>
      <c r="N4" s="319"/>
      <c r="R4" s="256">
        <v>2016</v>
      </c>
      <c r="S4" s="256">
        <v>2016</v>
      </c>
      <c r="T4" s="256">
        <v>2016</v>
      </c>
      <c r="U4" s="256">
        <v>2016</v>
      </c>
      <c r="V4" s="256">
        <v>2016</v>
      </c>
      <c r="W4" s="256">
        <v>2016</v>
      </c>
      <c r="X4" s="256">
        <v>2016</v>
      </c>
      <c r="Y4" s="256">
        <v>2016</v>
      </c>
      <c r="Z4" s="256">
        <v>2016</v>
      </c>
      <c r="AA4" s="256">
        <v>2016</v>
      </c>
      <c r="AB4" s="256">
        <v>2016</v>
      </c>
      <c r="AC4" s="256">
        <v>2016</v>
      </c>
      <c r="AD4" s="256">
        <v>2017</v>
      </c>
      <c r="AE4" s="256">
        <v>2017</v>
      </c>
      <c r="AF4" s="256">
        <v>2017</v>
      </c>
      <c r="AG4" s="256">
        <v>2017</v>
      </c>
      <c r="AH4" s="256">
        <v>2017</v>
      </c>
      <c r="AI4" s="256">
        <v>2017</v>
      </c>
      <c r="AJ4" s="256">
        <v>2017</v>
      </c>
      <c r="AK4" s="256">
        <v>2017</v>
      </c>
      <c r="AL4" s="256">
        <v>2017</v>
      </c>
      <c r="AM4" s="256">
        <v>2017</v>
      </c>
      <c r="AN4" s="256">
        <v>2017</v>
      </c>
      <c r="AO4" s="256">
        <v>2017</v>
      </c>
      <c r="AP4" s="256">
        <v>2018</v>
      </c>
      <c r="AQ4" s="256">
        <v>2018</v>
      </c>
      <c r="AR4" s="256">
        <v>2018</v>
      </c>
      <c r="AS4" s="256">
        <v>2018</v>
      </c>
      <c r="AT4" s="256">
        <v>2018</v>
      </c>
      <c r="AU4" s="256">
        <v>2018</v>
      </c>
      <c r="AV4" s="256">
        <v>2018</v>
      </c>
      <c r="AW4" s="256">
        <v>2018</v>
      </c>
      <c r="AX4" s="256">
        <v>2018</v>
      </c>
      <c r="AY4" s="256">
        <v>2018</v>
      </c>
      <c r="AZ4" s="256">
        <v>2018</v>
      </c>
      <c r="BA4" s="256">
        <v>2018</v>
      </c>
    </row>
    <row r="5" spans="1:53" ht="12" thickBot="1" x14ac:dyDescent="0.25">
      <c r="A5" s="258" t="s">
        <v>141</v>
      </c>
      <c r="B5" s="258" t="s">
        <v>142</v>
      </c>
      <c r="C5" s="259" t="s">
        <v>164</v>
      </c>
      <c r="D5" s="259" t="s">
        <v>165</v>
      </c>
      <c r="E5" s="259" t="s">
        <v>166</v>
      </c>
      <c r="F5" s="259" t="s">
        <v>167</v>
      </c>
      <c r="G5" s="259" t="s">
        <v>168</v>
      </c>
      <c r="H5" s="260" t="s">
        <v>169</v>
      </c>
      <c r="I5" s="259" t="s">
        <v>170</v>
      </c>
      <c r="J5" s="259" t="s">
        <v>171</v>
      </c>
      <c r="K5" s="259" t="s">
        <v>172</v>
      </c>
      <c r="L5" s="259" t="s">
        <v>173</v>
      </c>
      <c r="M5" s="259" t="s">
        <v>174</v>
      </c>
      <c r="N5" s="259" t="s">
        <v>175</v>
      </c>
      <c r="P5" s="256" t="s">
        <v>179</v>
      </c>
      <c r="R5" s="256">
        <v>1</v>
      </c>
      <c r="S5" s="256">
        <v>2</v>
      </c>
      <c r="T5" s="256">
        <v>3</v>
      </c>
      <c r="U5" s="256">
        <v>4</v>
      </c>
      <c r="V5" s="256">
        <v>5</v>
      </c>
      <c r="W5" s="256">
        <v>6</v>
      </c>
      <c r="X5" s="256">
        <v>7</v>
      </c>
      <c r="Y5" s="256">
        <v>8</v>
      </c>
      <c r="Z5" s="256">
        <v>9</v>
      </c>
      <c r="AA5" s="256">
        <v>10</v>
      </c>
      <c r="AB5" s="256">
        <v>11</v>
      </c>
      <c r="AC5" s="256">
        <v>12</v>
      </c>
      <c r="AD5" s="256">
        <v>1</v>
      </c>
      <c r="AE5" s="256">
        <v>2</v>
      </c>
      <c r="AF5" s="256">
        <v>3</v>
      </c>
      <c r="AG5" s="256">
        <v>4</v>
      </c>
      <c r="AH5" s="256">
        <v>5</v>
      </c>
      <c r="AI5" s="256">
        <v>6</v>
      </c>
      <c r="AJ5" s="256">
        <v>7</v>
      </c>
      <c r="AK5" s="256">
        <v>8</v>
      </c>
      <c r="AL5" s="256">
        <v>9</v>
      </c>
      <c r="AM5" s="256">
        <v>10</v>
      </c>
      <c r="AN5" s="256">
        <v>11</v>
      </c>
      <c r="AO5" s="256">
        <v>12</v>
      </c>
      <c r="AP5" s="256">
        <v>1</v>
      </c>
      <c r="AQ5" s="256">
        <v>2</v>
      </c>
      <c r="AR5" s="256">
        <v>3</v>
      </c>
      <c r="AS5" s="256">
        <v>4</v>
      </c>
      <c r="AT5" s="256">
        <v>5</v>
      </c>
      <c r="AU5" s="256">
        <v>6</v>
      </c>
      <c r="AV5" s="256">
        <v>7</v>
      </c>
      <c r="AW5" s="256">
        <v>8</v>
      </c>
      <c r="AX5" s="256">
        <v>9</v>
      </c>
      <c r="AY5" s="256">
        <v>10</v>
      </c>
      <c r="AZ5" s="256">
        <v>11</v>
      </c>
      <c r="BA5" s="256">
        <v>12</v>
      </c>
    </row>
    <row r="6" spans="1:53" x14ac:dyDescent="0.2">
      <c r="A6" s="278">
        <v>2008</v>
      </c>
      <c r="B6" s="279">
        <v>1</v>
      </c>
      <c r="C6" s="269">
        <v>130.69175632745785</v>
      </c>
      <c r="D6" s="269">
        <v>45</v>
      </c>
      <c r="E6" s="280"/>
      <c r="F6" s="281">
        <v>1.3140000000000001</v>
      </c>
      <c r="G6" s="269"/>
      <c r="H6" s="269"/>
      <c r="I6" s="269"/>
      <c r="J6" s="269"/>
      <c r="K6" s="269"/>
      <c r="L6" s="269"/>
      <c r="M6" s="269"/>
      <c r="N6" s="269">
        <f>SUM(C6:M6)</f>
        <v>177.00575632745785</v>
      </c>
      <c r="P6" s="263">
        <f>E6+G6</f>
        <v>0</v>
      </c>
    </row>
    <row r="7" spans="1:53" x14ac:dyDescent="0.2">
      <c r="A7" s="278">
        <v>2008</v>
      </c>
      <c r="B7" s="279">
        <v>2</v>
      </c>
      <c r="C7" s="269">
        <v>129.26637602814316</v>
      </c>
      <c r="D7" s="269">
        <v>45</v>
      </c>
      <c r="F7" s="281">
        <v>1.3140000000000001</v>
      </c>
      <c r="G7" s="269"/>
      <c r="H7" s="269"/>
      <c r="I7" s="269"/>
      <c r="J7" s="269"/>
      <c r="K7" s="269"/>
      <c r="L7" s="269"/>
      <c r="M7" s="269"/>
      <c r="N7" s="269">
        <f t="shared" ref="N7:N70" si="0">SUM(C7:M7)</f>
        <v>175.58037602814315</v>
      </c>
      <c r="P7" s="263">
        <f t="shared" ref="P7:P69" si="1">E7+G7</f>
        <v>0</v>
      </c>
    </row>
    <row r="8" spans="1:53" x14ac:dyDescent="0.2">
      <c r="A8" s="278">
        <v>2008</v>
      </c>
      <c r="B8" s="279">
        <v>3</v>
      </c>
      <c r="C8" s="269">
        <v>136.80413014452984</v>
      </c>
      <c r="D8" s="269">
        <v>45</v>
      </c>
      <c r="F8" s="281">
        <v>1.3140000000000001</v>
      </c>
      <c r="G8" s="269"/>
      <c r="H8" s="269"/>
      <c r="I8" s="269"/>
      <c r="J8" s="269"/>
      <c r="K8" s="269"/>
      <c r="L8" s="269"/>
      <c r="M8" s="269"/>
      <c r="N8" s="269">
        <f t="shared" si="0"/>
        <v>183.11813014452983</v>
      </c>
      <c r="P8" s="263">
        <f t="shared" si="1"/>
        <v>0</v>
      </c>
    </row>
    <row r="9" spans="1:53" x14ac:dyDescent="0.2">
      <c r="A9" s="278">
        <v>2008</v>
      </c>
      <c r="B9" s="279">
        <v>4</v>
      </c>
      <c r="C9" s="269">
        <v>142.20010477308321</v>
      </c>
      <c r="D9" s="269">
        <v>45</v>
      </c>
      <c r="F9" s="281">
        <v>1.3140000000000001</v>
      </c>
      <c r="G9" s="269"/>
      <c r="H9" s="269"/>
      <c r="I9" s="269"/>
      <c r="J9" s="269"/>
      <c r="K9" s="269"/>
      <c r="L9" s="269"/>
      <c r="M9" s="269"/>
      <c r="N9" s="269">
        <f t="shared" si="0"/>
        <v>188.5141047730832</v>
      </c>
      <c r="P9" s="263">
        <f t="shared" si="1"/>
        <v>0</v>
      </c>
    </row>
    <row r="10" spans="1:53" x14ac:dyDescent="0.2">
      <c r="A10" s="278">
        <v>2008</v>
      </c>
      <c r="B10" s="279">
        <v>5</v>
      </c>
      <c r="C10" s="269">
        <v>155.69433420513442</v>
      </c>
      <c r="D10" s="269">
        <v>45</v>
      </c>
      <c r="F10" s="281">
        <v>1.3140000000000001</v>
      </c>
      <c r="G10" s="269"/>
      <c r="H10" s="269"/>
      <c r="I10" s="269"/>
      <c r="J10" s="269"/>
      <c r="K10" s="269"/>
      <c r="L10" s="269"/>
      <c r="M10" s="269"/>
      <c r="N10" s="269">
        <f t="shared" si="0"/>
        <v>202.00833420513442</v>
      </c>
      <c r="P10" s="263">
        <f t="shared" si="1"/>
        <v>0</v>
      </c>
    </row>
    <row r="11" spans="1:53" x14ac:dyDescent="0.2">
      <c r="A11" s="278">
        <v>2008</v>
      </c>
      <c r="B11" s="279">
        <v>6</v>
      </c>
      <c r="C11" s="269">
        <v>159.24793428169784</v>
      </c>
      <c r="D11" s="269">
        <v>45</v>
      </c>
      <c r="F11" s="281">
        <v>1.3140000000000001</v>
      </c>
      <c r="G11" s="269"/>
      <c r="H11" s="269"/>
      <c r="I11" s="269"/>
      <c r="J11" s="269"/>
      <c r="K11" s="269"/>
      <c r="L11" s="269"/>
      <c r="M11" s="269"/>
      <c r="N11" s="269">
        <f t="shared" si="0"/>
        <v>205.56193428169783</v>
      </c>
      <c r="P11" s="263">
        <f t="shared" si="1"/>
        <v>0</v>
      </c>
    </row>
    <row r="12" spans="1:53" x14ac:dyDescent="0.2">
      <c r="A12" s="278">
        <v>2008</v>
      </c>
      <c r="B12" s="279">
        <v>7</v>
      </c>
      <c r="C12" s="269">
        <v>168.268</v>
      </c>
      <c r="D12" s="269">
        <v>45</v>
      </c>
      <c r="F12" s="281">
        <v>1.3140000000000001</v>
      </c>
      <c r="G12" s="269"/>
      <c r="H12" s="269"/>
      <c r="I12" s="269"/>
      <c r="J12" s="269"/>
      <c r="K12" s="269"/>
      <c r="L12" s="269"/>
      <c r="M12" s="269"/>
      <c r="N12" s="269">
        <f t="shared" si="0"/>
        <v>214.58199999999999</v>
      </c>
      <c r="P12" s="263">
        <f t="shared" si="1"/>
        <v>0</v>
      </c>
    </row>
    <row r="13" spans="1:53" x14ac:dyDescent="0.2">
      <c r="A13" s="278">
        <v>2008</v>
      </c>
      <c r="B13" s="279">
        <v>8</v>
      </c>
      <c r="C13" s="269">
        <v>166.64084861486515</v>
      </c>
      <c r="D13" s="269">
        <v>45</v>
      </c>
      <c r="F13" s="281">
        <v>1.3140000000000001</v>
      </c>
      <c r="G13" s="269"/>
      <c r="H13" s="269"/>
      <c r="I13" s="269"/>
      <c r="J13" s="269"/>
      <c r="K13" s="269"/>
      <c r="L13" s="269"/>
      <c r="M13" s="269"/>
      <c r="N13" s="269">
        <f t="shared" si="0"/>
        <v>212.95484861486514</v>
      </c>
      <c r="P13" s="263">
        <f t="shared" si="1"/>
        <v>0</v>
      </c>
    </row>
    <row r="14" spans="1:53" x14ac:dyDescent="0.2">
      <c r="A14" s="278">
        <v>2008</v>
      </c>
      <c r="B14" s="279">
        <v>9</v>
      </c>
      <c r="C14" s="269">
        <v>157.27735367300602</v>
      </c>
      <c r="D14" s="269">
        <v>45</v>
      </c>
      <c r="F14" s="281">
        <v>1.3140000000000001</v>
      </c>
      <c r="G14" s="269"/>
      <c r="H14" s="269"/>
      <c r="I14" s="269"/>
      <c r="J14" s="269"/>
      <c r="K14" s="269"/>
      <c r="L14" s="269"/>
      <c r="M14" s="269"/>
      <c r="N14" s="269">
        <f t="shared" si="0"/>
        <v>203.59135367300601</v>
      </c>
      <c r="P14" s="263">
        <f t="shared" si="1"/>
        <v>0</v>
      </c>
    </row>
    <row r="15" spans="1:53" x14ac:dyDescent="0.2">
      <c r="A15" s="278">
        <v>2008</v>
      </c>
      <c r="B15" s="279">
        <v>10</v>
      </c>
      <c r="C15" s="269">
        <v>142.08935143671633</v>
      </c>
      <c r="D15" s="269">
        <v>45</v>
      </c>
      <c r="F15" s="281">
        <v>1.3140000000000001</v>
      </c>
      <c r="G15" s="269"/>
      <c r="H15" s="269"/>
      <c r="I15" s="269"/>
      <c r="J15" s="269"/>
      <c r="K15" s="269"/>
      <c r="L15" s="269"/>
      <c r="M15" s="269"/>
      <c r="N15" s="269">
        <f t="shared" si="0"/>
        <v>188.40335143671632</v>
      </c>
      <c r="P15" s="263">
        <f t="shared" si="1"/>
        <v>0</v>
      </c>
    </row>
    <row r="16" spans="1:53" x14ac:dyDescent="0.2">
      <c r="A16" s="278">
        <v>2008</v>
      </c>
      <c r="B16" s="279">
        <v>11</v>
      </c>
      <c r="C16" s="269">
        <v>126.94856331064597</v>
      </c>
      <c r="D16" s="269">
        <v>45</v>
      </c>
      <c r="F16" s="281">
        <v>1.3140000000000001</v>
      </c>
      <c r="G16" s="269"/>
      <c r="H16" s="269"/>
      <c r="I16" s="269"/>
      <c r="J16" s="269"/>
      <c r="K16" s="269"/>
      <c r="L16" s="269"/>
      <c r="M16" s="269"/>
      <c r="N16" s="269">
        <f t="shared" si="0"/>
        <v>173.26256331064596</v>
      </c>
      <c r="P16" s="263">
        <f t="shared" si="1"/>
        <v>0</v>
      </c>
    </row>
    <row r="17" spans="1:16" x14ac:dyDescent="0.2">
      <c r="A17" s="278">
        <v>2008</v>
      </c>
      <c r="B17" s="279">
        <v>12</v>
      </c>
      <c r="C17" s="269">
        <v>131.76175479881525</v>
      </c>
      <c r="D17" s="269">
        <v>45</v>
      </c>
      <c r="E17" s="283"/>
      <c r="F17" s="281">
        <v>1.3140000000000001</v>
      </c>
      <c r="G17" s="269">
        <v>75</v>
      </c>
      <c r="H17" s="269"/>
      <c r="I17" s="269"/>
      <c r="J17" s="269"/>
      <c r="K17" s="269"/>
      <c r="L17" s="269"/>
      <c r="M17" s="269"/>
      <c r="N17" s="269">
        <f t="shared" si="0"/>
        <v>253.07575479881524</v>
      </c>
      <c r="O17" s="267"/>
      <c r="P17" s="263">
        <f t="shared" si="1"/>
        <v>75</v>
      </c>
    </row>
    <row r="18" spans="1:16" x14ac:dyDescent="0.2">
      <c r="A18" s="278">
        <v>2009</v>
      </c>
      <c r="B18" s="279">
        <v>1</v>
      </c>
      <c r="C18" s="269">
        <v>131.92360809249217</v>
      </c>
      <c r="D18" s="269">
        <v>45</v>
      </c>
      <c r="E18" s="280"/>
      <c r="F18" s="281">
        <v>1.3140000000000001</v>
      </c>
      <c r="G18" s="269">
        <v>75</v>
      </c>
      <c r="H18" s="269"/>
      <c r="I18" s="269"/>
      <c r="J18" s="269"/>
      <c r="K18" s="269"/>
      <c r="L18" s="269"/>
      <c r="M18" s="269"/>
      <c r="N18" s="269">
        <f t="shared" si="0"/>
        <v>253.23760809249217</v>
      </c>
      <c r="P18" s="263">
        <f t="shared" si="1"/>
        <v>75</v>
      </c>
    </row>
    <row r="19" spans="1:16" x14ac:dyDescent="0.2">
      <c r="A19" s="278">
        <v>2009</v>
      </c>
      <c r="B19" s="279">
        <v>2</v>
      </c>
      <c r="C19" s="269">
        <v>130.4847926899476</v>
      </c>
      <c r="D19" s="269">
        <v>45</v>
      </c>
      <c r="F19" s="281">
        <v>1.3140000000000001</v>
      </c>
      <c r="G19" s="269">
        <v>75</v>
      </c>
      <c r="H19" s="269"/>
      <c r="I19" s="269"/>
      <c r="J19" s="269"/>
      <c r="K19" s="269"/>
      <c r="L19" s="269"/>
      <c r="M19" s="269"/>
      <c r="N19" s="269">
        <f t="shared" si="0"/>
        <v>251.79879268994759</v>
      </c>
      <c r="P19" s="263">
        <f t="shared" si="1"/>
        <v>75</v>
      </c>
    </row>
    <row r="20" spans="1:16" x14ac:dyDescent="0.2">
      <c r="A20" s="278">
        <v>2009</v>
      </c>
      <c r="B20" s="279">
        <v>3</v>
      </c>
      <c r="C20" s="269">
        <v>138.09359486608642</v>
      </c>
      <c r="D20" s="269">
        <v>45</v>
      </c>
      <c r="F20" s="281">
        <v>1.3140000000000001</v>
      </c>
      <c r="G20" s="269">
        <v>75</v>
      </c>
      <c r="H20" s="269"/>
      <c r="I20" s="269"/>
      <c r="J20" s="269"/>
      <c r="K20" s="269"/>
      <c r="L20" s="269"/>
      <c r="M20" s="269"/>
      <c r="N20" s="269">
        <f t="shared" si="0"/>
        <v>259.40759486608641</v>
      </c>
      <c r="P20" s="263">
        <f t="shared" si="1"/>
        <v>75</v>
      </c>
    </row>
    <row r="21" spans="1:16" x14ac:dyDescent="0.2">
      <c r="A21" s="278">
        <v>2009</v>
      </c>
      <c r="B21" s="279">
        <v>4</v>
      </c>
      <c r="C21" s="269">
        <v>143.54042993952973</v>
      </c>
      <c r="D21" s="269">
        <v>45</v>
      </c>
      <c r="F21" s="281">
        <v>1.3140000000000001</v>
      </c>
      <c r="G21" s="269">
        <v>75</v>
      </c>
      <c r="H21" s="269"/>
      <c r="I21" s="269"/>
      <c r="J21" s="269"/>
      <c r="K21" s="269"/>
      <c r="L21" s="269"/>
      <c r="M21" s="269"/>
      <c r="N21" s="269">
        <f t="shared" si="0"/>
        <v>264.85442993952972</v>
      </c>
      <c r="P21" s="263">
        <f t="shared" si="1"/>
        <v>75</v>
      </c>
    </row>
    <row r="22" spans="1:16" x14ac:dyDescent="0.2">
      <c r="A22" s="278">
        <v>2009</v>
      </c>
      <c r="B22" s="279">
        <v>5</v>
      </c>
      <c r="C22" s="269">
        <v>157.16185094670988</v>
      </c>
      <c r="D22" s="269">
        <v>45</v>
      </c>
      <c r="F22" s="281">
        <v>1.3140000000000001</v>
      </c>
      <c r="G22" s="269">
        <v>75</v>
      </c>
      <c r="H22" s="269"/>
      <c r="I22" s="269"/>
      <c r="J22" s="269"/>
      <c r="K22" s="269"/>
      <c r="L22" s="269"/>
      <c r="M22" s="269"/>
      <c r="N22" s="269">
        <f t="shared" si="0"/>
        <v>278.4758509467099</v>
      </c>
      <c r="P22" s="263">
        <f t="shared" si="1"/>
        <v>75</v>
      </c>
    </row>
    <row r="23" spans="1:16" x14ac:dyDescent="0.2">
      <c r="A23" s="278">
        <v>2009</v>
      </c>
      <c r="B23" s="279">
        <v>6</v>
      </c>
      <c r="C23" s="269">
        <v>160.74894593258929</v>
      </c>
      <c r="D23" s="269">
        <v>45</v>
      </c>
      <c r="F23" s="281">
        <v>1.3140000000000001</v>
      </c>
      <c r="G23" s="269">
        <v>75</v>
      </c>
      <c r="H23" s="269"/>
      <c r="I23" s="269"/>
      <c r="J23" s="269"/>
      <c r="K23" s="269"/>
      <c r="L23" s="269"/>
      <c r="M23" s="269"/>
      <c r="N23" s="269">
        <f t="shared" si="0"/>
        <v>282.06294593258929</v>
      </c>
      <c r="P23" s="263">
        <f t="shared" si="1"/>
        <v>75</v>
      </c>
    </row>
    <row r="24" spans="1:16" x14ac:dyDescent="0.2">
      <c r="A24" s="278">
        <v>2009</v>
      </c>
      <c r="B24" s="279">
        <v>7</v>
      </c>
      <c r="C24" s="269">
        <v>169.85400000000001</v>
      </c>
      <c r="D24" s="269">
        <v>45</v>
      </c>
      <c r="F24" s="281">
        <v>1.3140000000000001</v>
      </c>
      <c r="G24" s="269">
        <v>75</v>
      </c>
      <c r="H24" s="269"/>
      <c r="I24" s="269"/>
      <c r="J24" s="269"/>
      <c r="K24" s="269"/>
      <c r="L24" s="269"/>
      <c r="M24" s="269"/>
      <c r="N24" s="269">
        <f t="shared" si="0"/>
        <v>291.16800000000001</v>
      </c>
      <c r="P24" s="263">
        <f t="shared" si="1"/>
        <v>75</v>
      </c>
    </row>
    <row r="25" spans="1:16" s="284" customFormat="1" ht="12" x14ac:dyDescent="0.25">
      <c r="A25" s="278">
        <v>2009</v>
      </c>
      <c r="B25" s="279">
        <v>8</v>
      </c>
      <c r="C25" s="269">
        <v>168.2115431197175</v>
      </c>
      <c r="D25" s="269">
        <v>45</v>
      </c>
      <c r="E25" s="282"/>
      <c r="F25" s="281">
        <v>1.3140000000000001</v>
      </c>
      <c r="G25" s="269">
        <v>75</v>
      </c>
      <c r="H25" s="269"/>
      <c r="I25" s="269"/>
      <c r="J25" s="269"/>
      <c r="K25" s="269"/>
      <c r="L25" s="269"/>
      <c r="M25" s="269"/>
      <c r="N25" s="269">
        <f t="shared" si="0"/>
        <v>289.5255431197175</v>
      </c>
      <c r="P25" s="263">
        <f t="shared" si="1"/>
        <v>75</v>
      </c>
    </row>
    <row r="26" spans="1:16" x14ac:dyDescent="0.2">
      <c r="A26" s="278">
        <v>2009</v>
      </c>
      <c r="B26" s="279">
        <v>9</v>
      </c>
      <c r="C26" s="269">
        <v>158.75979136583638</v>
      </c>
      <c r="D26" s="269">
        <v>45</v>
      </c>
      <c r="F26" s="281">
        <v>1.3140000000000001</v>
      </c>
      <c r="G26" s="269">
        <v>75</v>
      </c>
      <c r="H26" s="269"/>
      <c r="I26" s="269"/>
      <c r="J26" s="269"/>
      <c r="K26" s="269"/>
      <c r="L26" s="269"/>
      <c r="M26" s="269"/>
      <c r="N26" s="269">
        <f t="shared" si="0"/>
        <v>280.07379136583637</v>
      </c>
      <c r="P26" s="263">
        <f t="shared" si="1"/>
        <v>75</v>
      </c>
    </row>
    <row r="27" spans="1:16" x14ac:dyDescent="0.2">
      <c r="A27" s="278">
        <v>2009</v>
      </c>
      <c r="B27" s="279">
        <v>10</v>
      </c>
      <c r="C27" s="269">
        <v>143.42863268351007</v>
      </c>
      <c r="D27" s="269">
        <v>45</v>
      </c>
      <c r="F27" s="281">
        <v>1.3140000000000001</v>
      </c>
      <c r="G27" s="269">
        <v>75</v>
      </c>
      <c r="H27" s="269"/>
      <c r="I27" s="269"/>
      <c r="J27" s="269"/>
      <c r="K27" s="269"/>
      <c r="L27" s="269"/>
      <c r="M27" s="269"/>
      <c r="N27" s="269">
        <f t="shared" si="0"/>
        <v>264.74263268351007</v>
      </c>
      <c r="P27" s="263">
        <f t="shared" si="1"/>
        <v>75</v>
      </c>
    </row>
    <row r="28" spans="1:16" x14ac:dyDescent="0.2">
      <c r="A28" s="278">
        <v>2009</v>
      </c>
      <c r="B28" s="279">
        <v>11</v>
      </c>
      <c r="C28" s="269">
        <v>128.14513313400167</v>
      </c>
      <c r="D28" s="269">
        <v>45</v>
      </c>
      <c r="F28" s="281">
        <v>1.3140000000000001</v>
      </c>
      <c r="G28" s="269">
        <v>75</v>
      </c>
      <c r="H28" s="269"/>
      <c r="I28" s="269"/>
      <c r="J28" s="269"/>
      <c r="K28" s="269"/>
      <c r="L28" s="269"/>
      <c r="M28" s="269"/>
      <c r="N28" s="269">
        <f t="shared" si="0"/>
        <v>249.45913313400166</v>
      </c>
      <c r="P28" s="263">
        <f t="shared" si="1"/>
        <v>75</v>
      </c>
    </row>
    <row r="29" spans="1:16" x14ac:dyDescent="0.2">
      <c r="A29" s="278">
        <v>2009</v>
      </c>
      <c r="B29" s="279">
        <v>12</v>
      </c>
      <c r="C29" s="269">
        <v>133.00369197047783</v>
      </c>
      <c r="D29" s="269">
        <v>45</v>
      </c>
      <c r="E29" s="283"/>
      <c r="F29" s="281">
        <v>1.3140000000000001</v>
      </c>
      <c r="G29" s="269">
        <v>75</v>
      </c>
      <c r="H29" s="269"/>
      <c r="I29" s="269"/>
      <c r="J29" s="269"/>
      <c r="K29" s="269"/>
      <c r="L29" s="269"/>
      <c r="M29" s="269"/>
      <c r="N29" s="269">
        <f t="shared" si="0"/>
        <v>254.31769197047782</v>
      </c>
      <c r="O29" s="267"/>
      <c r="P29" s="263">
        <f t="shared" si="1"/>
        <v>75</v>
      </c>
    </row>
    <row r="30" spans="1:16" x14ac:dyDescent="0.2">
      <c r="A30" s="278">
        <v>2010</v>
      </c>
      <c r="B30" s="279">
        <v>1</v>
      </c>
      <c r="C30" s="269">
        <v>133.16707083295191</v>
      </c>
      <c r="D30" s="269">
        <v>45</v>
      </c>
      <c r="E30" s="269">
        <v>1130.8399999999999</v>
      </c>
      <c r="F30" s="281">
        <v>0.68500000000000005</v>
      </c>
      <c r="G30" s="269">
        <v>0</v>
      </c>
      <c r="H30" s="269"/>
      <c r="I30" s="269"/>
      <c r="J30" s="269"/>
      <c r="K30" s="269"/>
      <c r="L30" s="269"/>
      <c r="M30" s="269"/>
      <c r="N30" s="269">
        <f t="shared" si="0"/>
        <v>1309.6920708329517</v>
      </c>
      <c r="P30" s="263">
        <f t="shared" si="1"/>
        <v>1130.8399999999999</v>
      </c>
    </row>
    <row r="31" spans="1:16" x14ac:dyDescent="0.2">
      <c r="A31" s="278">
        <v>2010</v>
      </c>
      <c r="B31" s="279">
        <v>2</v>
      </c>
      <c r="C31" s="269">
        <v>131.71469369290381</v>
      </c>
      <c r="D31" s="269">
        <v>45</v>
      </c>
      <c r="E31" s="269">
        <v>740.48</v>
      </c>
      <c r="F31" s="281">
        <v>0.72</v>
      </c>
      <c r="G31" s="269">
        <v>0</v>
      </c>
      <c r="H31" s="269"/>
      <c r="I31" s="269"/>
      <c r="J31" s="269"/>
      <c r="K31" s="269"/>
      <c r="L31" s="269"/>
      <c r="M31" s="269"/>
      <c r="N31" s="269">
        <f t="shared" si="0"/>
        <v>917.91469369290382</v>
      </c>
      <c r="P31" s="263">
        <f t="shared" si="1"/>
        <v>740.48</v>
      </c>
    </row>
    <row r="32" spans="1:16" x14ac:dyDescent="0.2">
      <c r="A32" s="278">
        <v>2010</v>
      </c>
      <c r="B32" s="279">
        <v>3</v>
      </c>
      <c r="C32" s="269">
        <v>139.39521360131482</v>
      </c>
      <c r="D32" s="269">
        <v>45</v>
      </c>
      <c r="E32" s="269">
        <v>761.08</v>
      </c>
      <c r="F32" s="281">
        <v>1.1679999999999999</v>
      </c>
      <c r="G32" s="269">
        <v>0</v>
      </c>
      <c r="H32" s="269"/>
      <c r="I32" s="269"/>
      <c r="J32" s="269"/>
      <c r="K32" s="269"/>
      <c r="L32" s="269"/>
      <c r="M32" s="269"/>
      <c r="N32" s="269">
        <f t="shared" si="0"/>
        <v>946.64321360131487</v>
      </c>
      <c r="P32" s="263">
        <f t="shared" si="1"/>
        <v>761.08</v>
      </c>
    </row>
    <row r="33" spans="1:16" x14ac:dyDescent="0.2">
      <c r="A33" s="278">
        <v>2010</v>
      </c>
      <c r="B33" s="279">
        <v>4</v>
      </c>
      <c r="C33" s="269">
        <v>144.89338851123765</v>
      </c>
      <c r="D33" s="269">
        <v>45</v>
      </c>
      <c r="E33" s="269">
        <v>569.16999999999996</v>
      </c>
      <c r="F33" s="281">
        <v>1.141</v>
      </c>
      <c r="G33" s="269">
        <v>0</v>
      </c>
      <c r="H33" s="269"/>
      <c r="I33" s="269"/>
      <c r="J33" s="269"/>
      <c r="K33" s="269"/>
      <c r="L33" s="269"/>
      <c r="M33" s="269"/>
      <c r="N33" s="269">
        <f t="shared" si="0"/>
        <v>760.20438851123754</v>
      </c>
      <c r="P33" s="263">
        <f t="shared" si="1"/>
        <v>569.16999999999996</v>
      </c>
    </row>
    <row r="34" spans="1:16" x14ac:dyDescent="0.2">
      <c r="A34" s="278">
        <v>2010</v>
      </c>
      <c r="B34" s="279">
        <v>5</v>
      </c>
      <c r="C34" s="269">
        <v>158.64319995390881</v>
      </c>
      <c r="D34" s="269">
        <v>45</v>
      </c>
      <c r="E34" s="269">
        <v>712.93000000000006</v>
      </c>
      <c r="F34" s="281">
        <v>1.1299999999999999</v>
      </c>
      <c r="G34" s="269">
        <v>0</v>
      </c>
      <c r="H34" s="269"/>
      <c r="I34" s="269"/>
      <c r="J34" s="269"/>
      <c r="K34" s="269"/>
      <c r="L34" s="269"/>
      <c r="M34" s="269"/>
      <c r="N34" s="269">
        <f t="shared" si="0"/>
        <v>917.70319995390889</v>
      </c>
      <c r="P34" s="263">
        <f t="shared" si="1"/>
        <v>712.93000000000006</v>
      </c>
    </row>
    <row r="35" spans="1:16" x14ac:dyDescent="0.2">
      <c r="A35" s="278">
        <v>2010</v>
      </c>
      <c r="B35" s="279">
        <v>6</v>
      </c>
      <c r="C35" s="269">
        <v>162.26410555963051</v>
      </c>
      <c r="D35" s="269">
        <v>45</v>
      </c>
      <c r="E35" s="269">
        <v>797.42000000000007</v>
      </c>
      <c r="F35" s="281">
        <v>1.1379999999999999</v>
      </c>
      <c r="G35" s="269">
        <v>0</v>
      </c>
      <c r="H35" s="269"/>
      <c r="I35" s="269"/>
      <c r="J35" s="269"/>
      <c r="K35" s="269"/>
      <c r="L35" s="269"/>
      <c r="M35" s="269"/>
      <c r="N35" s="269">
        <f t="shared" si="0"/>
        <v>1005.8221055596306</v>
      </c>
      <c r="P35" s="263">
        <f t="shared" si="1"/>
        <v>797.42000000000007</v>
      </c>
    </row>
    <row r="36" spans="1:16" x14ac:dyDescent="0.2">
      <c r="A36" s="278">
        <v>2010</v>
      </c>
      <c r="B36" s="279">
        <v>7</v>
      </c>
      <c r="C36" s="269">
        <v>171.45500000000001</v>
      </c>
      <c r="D36" s="269">
        <v>45</v>
      </c>
      <c r="E36" s="269">
        <v>765.29</v>
      </c>
      <c r="F36" s="281">
        <v>1.1459999999999999</v>
      </c>
      <c r="G36" s="269">
        <v>0</v>
      </c>
      <c r="H36" s="269"/>
      <c r="I36" s="269"/>
      <c r="J36" s="269"/>
      <c r="K36" s="269"/>
      <c r="L36" s="269"/>
      <c r="M36" s="269"/>
      <c r="N36" s="269">
        <f t="shared" si="0"/>
        <v>982.89099999999996</v>
      </c>
      <c r="P36" s="263">
        <f t="shared" si="1"/>
        <v>765.29</v>
      </c>
    </row>
    <row r="37" spans="1:16" s="284" customFormat="1" ht="12" x14ac:dyDescent="0.25">
      <c r="A37" s="278">
        <v>2010</v>
      </c>
      <c r="B37" s="279">
        <v>8</v>
      </c>
      <c r="C37" s="269">
        <v>169.79704240531888</v>
      </c>
      <c r="D37" s="269">
        <v>45</v>
      </c>
      <c r="E37" s="269">
        <v>793.6</v>
      </c>
      <c r="F37" s="281">
        <v>1.155</v>
      </c>
      <c r="G37" s="269">
        <v>0</v>
      </c>
      <c r="H37" s="269"/>
      <c r="I37" s="269"/>
      <c r="J37" s="269"/>
      <c r="K37" s="269"/>
      <c r="L37" s="269"/>
      <c r="M37" s="269"/>
      <c r="N37" s="269">
        <f t="shared" si="0"/>
        <v>1009.5520424053188</v>
      </c>
      <c r="P37" s="263">
        <f t="shared" si="1"/>
        <v>793.6</v>
      </c>
    </row>
    <row r="38" spans="1:16" x14ac:dyDescent="0.2">
      <c r="A38" s="278">
        <v>2010</v>
      </c>
      <c r="B38" s="279">
        <v>9</v>
      </c>
      <c r="C38" s="269">
        <v>160.25620196361331</v>
      </c>
      <c r="D38" s="269">
        <v>45</v>
      </c>
      <c r="E38" s="269">
        <v>732.59</v>
      </c>
      <c r="F38" s="281">
        <v>1.083</v>
      </c>
      <c r="G38" s="269">
        <v>0</v>
      </c>
      <c r="H38" s="269"/>
      <c r="I38" s="269"/>
      <c r="J38" s="269"/>
      <c r="K38" s="269"/>
      <c r="L38" s="269"/>
      <c r="M38" s="269"/>
      <c r="N38" s="269">
        <f t="shared" si="0"/>
        <v>938.92920196361331</v>
      </c>
      <c r="P38" s="263">
        <f t="shared" si="1"/>
        <v>732.59</v>
      </c>
    </row>
    <row r="39" spans="1:16" x14ac:dyDescent="0.2">
      <c r="A39" s="278">
        <v>2010</v>
      </c>
      <c r="B39" s="279">
        <v>10</v>
      </c>
      <c r="C39" s="269">
        <v>144.78053749596782</v>
      </c>
      <c r="D39" s="269">
        <v>45</v>
      </c>
      <c r="E39" s="269">
        <v>679.54</v>
      </c>
      <c r="F39" s="281">
        <v>1.099</v>
      </c>
      <c r="G39" s="269">
        <v>0</v>
      </c>
      <c r="H39" s="269"/>
      <c r="I39" s="269"/>
      <c r="J39" s="269"/>
      <c r="K39" s="269"/>
      <c r="L39" s="269"/>
      <c r="M39" s="269"/>
      <c r="N39" s="269">
        <f t="shared" si="0"/>
        <v>870.4195374959678</v>
      </c>
      <c r="P39" s="263">
        <f t="shared" si="1"/>
        <v>679.54</v>
      </c>
    </row>
    <row r="40" spans="1:16" x14ac:dyDescent="0.2">
      <c r="A40" s="278">
        <v>2010</v>
      </c>
      <c r="B40" s="279">
        <v>11</v>
      </c>
      <c r="C40" s="269">
        <v>129.35298137835582</v>
      </c>
      <c r="D40" s="269">
        <v>45</v>
      </c>
      <c r="E40" s="269">
        <v>595.83000000000004</v>
      </c>
      <c r="F40" s="281">
        <v>1.196</v>
      </c>
      <c r="G40" s="269">
        <v>0</v>
      </c>
      <c r="H40" s="269"/>
      <c r="I40" s="269"/>
      <c r="J40" s="269"/>
      <c r="K40" s="269"/>
      <c r="L40" s="269"/>
      <c r="M40" s="269"/>
      <c r="N40" s="269">
        <f t="shared" si="0"/>
        <v>771.37898137835589</v>
      </c>
      <c r="P40" s="263">
        <f t="shared" si="1"/>
        <v>595.83000000000004</v>
      </c>
    </row>
    <row r="41" spans="1:16" x14ac:dyDescent="0.2">
      <c r="A41" s="278">
        <v>2010</v>
      </c>
      <c r="B41" s="279">
        <v>12</v>
      </c>
      <c r="C41" s="269">
        <v>134.25733517884822</v>
      </c>
      <c r="D41" s="269">
        <v>45</v>
      </c>
      <c r="E41" s="269">
        <v>880.98</v>
      </c>
      <c r="F41" s="281">
        <v>1.2</v>
      </c>
      <c r="G41" s="269">
        <v>0</v>
      </c>
      <c r="H41" s="269"/>
      <c r="I41" s="269"/>
      <c r="J41" s="269"/>
      <c r="K41" s="269"/>
      <c r="L41" s="269"/>
      <c r="M41" s="269"/>
      <c r="N41" s="269">
        <f t="shared" si="0"/>
        <v>1061.4373351788483</v>
      </c>
      <c r="O41" s="267"/>
      <c r="P41" s="263">
        <f t="shared" si="1"/>
        <v>880.98</v>
      </c>
    </row>
    <row r="42" spans="1:16" x14ac:dyDescent="0.2">
      <c r="A42" s="278">
        <v>2011</v>
      </c>
      <c r="B42" s="279">
        <v>1</v>
      </c>
      <c r="C42" s="269">
        <v>134.42225398956205</v>
      </c>
      <c r="D42" s="269">
        <v>45</v>
      </c>
      <c r="E42" s="269">
        <v>835.56</v>
      </c>
      <c r="F42" s="281">
        <v>1.1919999999999999</v>
      </c>
      <c r="G42" s="269">
        <v>0</v>
      </c>
      <c r="H42" s="269"/>
      <c r="I42" s="269"/>
      <c r="J42" s="269"/>
      <c r="K42" s="269"/>
      <c r="L42" s="269"/>
      <c r="M42" s="269"/>
      <c r="N42" s="269">
        <f t="shared" si="0"/>
        <v>1016.174253989562</v>
      </c>
      <c r="P42" s="263">
        <f t="shared" si="1"/>
        <v>835.56</v>
      </c>
    </row>
    <row r="43" spans="1:16" x14ac:dyDescent="0.2">
      <c r="A43" s="278">
        <v>2011</v>
      </c>
      <c r="B43" s="279">
        <v>2</v>
      </c>
      <c r="C43" s="269">
        <v>132.95618728412944</v>
      </c>
      <c r="D43" s="269">
        <v>45</v>
      </c>
      <c r="E43" s="269">
        <v>588.01</v>
      </c>
      <c r="F43" s="281">
        <v>1.1060000000000001</v>
      </c>
      <c r="G43" s="269">
        <v>0</v>
      </c>
      <c r="H43" s="269"/>
      <c r="I43" s="269"/>
      <c r="J43" s="269"/>
      <c r="K43" s="269"/>
      <c r="L43" s="269"/>
      <c r="M43" s="269"/>
      <c r="N43" s="269">
        <f t="shared" si="0"/>
        <v>767.07218728412943</v>
      </c>
      <c r="P43" s="263">
        <f t="shared" si="1"/>
        <v>588.01</v>
      </c>
    </row>
    <row r="44" spans="1:16" x14ac:dyDescent="0.2">
      <c r="A44" s="278">
        <v>2011</v>
      </c>
      <c r="B44" s="279">
        <v>3</v>
      </c>
      <c r="C44" s="269">
        <v>140.70910090941612</v>
      </c>
      <c r="D44" s="269">
        <v>45</v>
      </c>
      <c r="E44" s="269">
        <v>571.61</v>
      </c>
      <c r="F44" s="281">
        <v>1.2</v>
      </c>
      <c r="G44" s="269">
        <v>0</v>
      </c>
      <c r="H44" s="269"/>
      <c r="I44" s="269"/>
      <c r="J44" s="269"/>
      <c r="K44" s="269"/>
      <c r="L44" s="269"/>
      <c r="M44" s="269"/>
      <c r="N44" s="269">
        <f t="shared" si="0"/>
        <v>758.51910090941624</v>
      </c>
      <c r="P44" s="263">
        <f t="shared" si="1"/>
        <v>571.61</v>
      </c>
    </row>
    <row r="45" spans="1:16" x14ac:dyDescent="0.2">
      <c r="A45" s="278">
        <v>2011</v>
      </c>
      <c r="B45" s="279">
        <v>4</v>
      </c>
      <c r="C45" s="269">
        <v>146.2590995659744</v>
      </c>
      <c r="D45" s="269">
        <v>45</v>
      </c>
      <c r="E45" s="269">
        <v>709.58</v>
      </c>
      <c r="F45" s="281">
        <v>1.204</v>
      </c>
      <c r="G45" s="269">
        <v>0</v>
      </c>
      <c r="H45" s="269"/>
      <c r="I45" s="269"/>
      <c r="J45" s="269"/>
      <c r="K45" s="269"/>
      <c r="L45" s="269"/>
      <c r="M45" s="269"/>
      <c r="N45" s="269">
        <f t="shared" si="0"/>
        <v>902.04309956597444</v>
      </c>
      <c r="P45" s="263">
        <f t="shared" si="1"/>
        <v>709.58</v>
      </c>
    </row>
    <row r="46" spans="1:16" x14ac:dyDescent="0.2">
      <c r="A46" s="278">
        <v>2011</v>
      </c>
      <c r="B46" s="279">
        <v>5</v>
      </c>
      <c r="C46" s="269">
        <v>160.13851160450952</v>
      </c>
      <c r="D46" s="269">
        <v>45</v>
      </c>
      <c r="E46" s="269">
        <v>710.69</v>
      </c>
      <c r="F46" s="281">
        <v>1.22</v>
      </c>
      <c r="G46" s="269">
        <v>0</v>
      </c>
      <c r="H46" s="269"/>
      <c r="I46" s="269"/>
      <c r="J46" s="269"/>
      <c r="K46" s="269"/>
      <c r="L46" s="269"/>
      <c r="M46" s="269"/>
      <c r="N46" s="269">
        <f t="shared" si="0"/>
        <v>917.0485116045096</v>
      </c>
      <c r="P46" s="263">
        <f t="shared" si="1"/>
        <v>710.69</v>
      </c>
    </row>
    <row r="47" spans="1:16" x14ac:dyDescent="0.2">
      <c r="A47" s="278">
        <v>2011</v>
      </c>
      <c r="B47" s="279">
        <v>6</v>
      </c>
      <c r="C47" s="269">
        <v>141.35191931720001</v>
      </c>
      <c r="D47" s="269">
        <v>45</v>
      </c>
      <c r="E47" s="269">
        <v>746.2</v>
      </c>
      <c r="F47" s="281">
        <v>1.1679999999999999</v>
      </c>
      <c r="G47" s="269">
        <v>0</v>
      </c>
      <c r="H47" s="269"/>
      <c r="I47" s="269"/>
      <c r="J47" s="269"/>
      <c r="K47" s="269"/>
      <c r="L47" s="269"/>
      <c r="M47" s="269"/>
      <c r="N47" s="269">
        <f t="shared" si="0"/>
        <v>933.71991931720004</v>
      </c>
      <c r="P47" s="263">
        <f t="shared" si="1"/>
        <v>746.2</v>
      </c>
    </row>
    <row r="48" spans="1:16" x14ac:dyDescent="0.2">
      <c r="A48" s="278">
        <v>2011</v>
      </c>
      <c r="B48" s="279">
        <v>7</v>
      </c>
      <c r="C48" s="269">
        <v>145.78180976039999</v>
      </c>
      <c r="D48" s="269">
        <v>45</v>
      </c>
      <c r="E48" s="269">
        <v>763.14</v>
      </c>
      <c r="F48" s="281">
        <v>1.155</v>
      </c>
      <c r="G48" s="269">
        <v>0</v>
      </c>
      <c r="H48" s="269"/>
      <c r="I48" s="269"/>
      <c r="J48" s="269"/>
      <c r="K48" s="269"/>
      <c r="L48" s="269"/>
      <c r="M48" s="269"/>
      <c r="N48" s="269">
        <f t="shared" si="0"/>
        <v>955.07680976040001</v>
      </c>
      <c r="P48" s="263">
        <f t="shared" si="1"/>
        <v>763.14</v>
      </c>
    </row>
    <row r="49" spans="1:16" s="284" customFormat="1" ht="12" x14ac:dyDescent="0.25">
      <c r="A49" s="278">
        <v>2011</v>
      </c>
      <c r="B49" s="279">
        <v>8</v>
      </c>
      <c r="C49" s="269">
        <v>146.64612879060002</v>
      </c>
      <c r="D49" s="269">
        <v>45</v>
      </c>
      <c r="E49" s="269">
        <v>782.39</v>
      </c>
      <c r="F49" s="281">
        <v>1.107</v>
      </c>
      <c r="G49" s="269">
        <v>0</v>
      </c>
      <c r="H49" s="269"/>
      <c r="I49" s="269"/>
      <c r="J49" s="269"/>
      <c r="K49" s="269"/>
      <c r="L49" s="269"/>
      <c r="M49" s="269"/>
      <c r="N49" s="269">
        <f t="shared" si="0"/>
        <v>975.14312879060003</v>
      </c>
      <c r="P49" s="263">
        <f t="shared" si="1"/>
        <v>782.39</v>
      </c>
    </row>
    <row r="50" spans="1:16" x14ac:dyDescent="0.2">
      <c r="A50" s="278">
        <v>2011</v>
      </c>
      <c r="B50" s="279">
        <v>9</v>
      </c>
      <c r="C50" s="269">
        <v>136.83110169470001</v>
      </c>
      <c r="D50" s="269">
        <v>45</v>
      </c>
      <c r="E50" s="269">
        <v>750.42</v>
      </c>
      <c r="F50" s="281">
        <v>1.1480000000000001</v>
      </c>
      <c r="G50" s="269">
        <v>0</v>
      </c>
      <c r="H50" s="269"/>
      <c r="I50" s="269"/>
      <c r="J50" s="269"/>
      <c r="K50" s="269"/>
      <c r="L50" s="269"/>
      <c r="M50" s="269"/>
      <c r="N50" s="269">
        <f t="shared" si="0"/>
        <v>933.39910169469999</v>
      </c>
      <c r="P50" s="263">
        <f t="shared" si="1"/>
        <v>750.42</v>
      </c>
    </row>
    <row r="51" spans="1:16" x14ac:dyDescent="0.2">
      <c r="A51" s="278">
        <v>2011</v>
      </c>
      <c r="B51" s="279">
        <v>10</v>
      </c>
      <c r="C51" s="269">
        <v>116.81486240430002</v>
      </c>
      <c r="D51" s="269">
        <v>45</v>
      </c>
      <c r="E51" s="269">
        <v>646.01</v>
      </c>
      <c r="F51" s="281">
        <v>0.99399999999999999</v>
      </c>
      <c r="G51" s="269">
        <v>0</v>
      </c>
      <c r="H51" s="269"/>
      <c r="I51" s="285">
        <v>11.157</v>
      </c>
      <c r="J51" s="285"/>
      <c r="K51" s="285"/>
      <c r="L51" s="285"/>
      <c r="M51" s="285"/>
      <c r="N51" s="269">
        <f t="shared" si="0"/>
        <v>819.97586240430007</v>
      </c>
      <c r="O51" s="286">
        <f>+I51-Summary_CP!I51</f>
        <v>0</v>
      </c>
      <c r="P51" s="263">
        <f t="shared" si="1"/>
        <v>646.01</v>
      </c>
    </row>
    <row r="52" spans="1:16" x14ac:dyDescent="0.2">
      <c r="A52" s="278">
        <v>2011</v>
      </c>
      <c r="B52" s="279">
        <v>11</v>
      </c>
      <c r="C52" s="269">
        <v>105.30797678120001</v>
      </c>
      <c r="D52" s="269">
        <v>45</v>
      </c>
      <c r="E52" s="269">
        <v>571.76</v>
      </c>
      <c r="F52" s="281">
        <v>1.0030000000000001</v>
      </c>
      <c r="G52" s="269">
        <v>0</v>
      </c>
      <c r="H52" s="269"/>
      <c r="I52" s="285">
        <v>10.145</v>
      </c>
      <c r="J52" s="285"/>
      <c r="K52" s="285"/>
      <c r="L52" s="285"/>
      <c r="M52" s="285"/>
      <c r="N52" s="269">
        <f t="shared" si="0"/>
        <v>733.21597678120008</v>
      </c>
      <c r="O52" s="286">
        <f>+I52-Summary_CP!I52</f>
        <v>0</v>
      </c>
      <c r="P52" s="263">
        <f t="shared" si="1"/>
        <v>571.76</v>
      </c>
    </row>
    <row r="53" spans="1:16" x14ac:dyDescent="0.2">
      <c r="A53" s="278">
        <v>2011</v>
      </c>
      <c r="B53" s="279">
        <v>12</v>
      </c>
      <c r="C53" s="269">
        <v>108.31266031290001</v>
      </c>
      <c r="D53" s="269">
        <v>45</v>
      </c>
      <c r="E53" s="269">
        <v>521.91999999999996</v>
      </c>
      <c r="F53" s="281">
        <v>1.036</v>
      </c>
      <c r="G53" s="269">
        <v>0</v>
      </c>
      <c r="H53" s="269"/>
      <c r="I53" s="285">
        <v>8.484</v>
      </c>
      <c r="J53" s="285"/>
      <c r="K53" s="285"/>
      <c r="L53" s="285"/>
      <c r="M53" s="285"/>
      <c r="N53" s="269">
        <f t="shared" si="0"/>
        <v>684.75266031289993</v>
      </c>
      <c r="O53" s="286">
        <f>+I53-Summary_CP!I53</f>
        <v>0</v>
      </c>
      <c r="P53" s="263">
        <f t="shared" si="1"/>
        <v>521.91999999999996</v>
      </c>
    </row>
    <row r="54" spans="1:16" x14ac:dyDescent="0.2">
      <c r="A54" s="278">
        <v>2012</v>
      </c>
      <c r="B54" s="279">
        <v>1</v>
      </c>
      <c r="C54" s="269">
        <v>102.05503140040001</v>
      </c>
      <c r="D54" s="269">
        <v>45</v>
      </c>
      <c r="E54" s="269">
        <v>744.95</v>
      </c>
      <c r="F54" s="281">
        <v>1.0580000000000001</v>
      </c>
      <c r="G54" s="269">
        <v>0</v>
      </c>
      <c r="H54" s="269"/>
      <c r="I54" s="285">
        <v>13.129</v>
      </c>
      <c r="J54" s="285"/>
      <c r="K54" s="285"/>
      <c r="L54" s="285"/>
      <c r="M54" s="285"/>
      <c r="N54" s="269">
        <f t="shared" si="0"/>
        <v>906.19203140040008</v>
      </c>
      <c r="O54" s="286">
        <f>+I54-Summary_CP!I54</f>
        <v>0.12899999999999956</v>
      </c>
      <c r="P54" s="263">
        <f t="shared" si="1"/>
        <v>744.95</v>
      </c>
    </row>
    <row r="55" spans="1:16" x14ac:dyDescent="0.2">
      <c r="A55" s="278">
        <v>2012</v>
      </c>
      <c r="B55" s="279">
        <v>2</v>
      </c>
      <c r="C55" s="269">
        <v>111.59012538250002</v>
      </c>
      <c r="D55" s="269">
        <v>45</v>
      </c>
      <c r="E55" s="269">
        <v>714.35</v>
      </c>
      <c r="F55" s="281">
        <v>1.0069999999999999</v>
      </c>
      <c r="G55" s="269">
        <v>0</v>
      </c>
      <c r="H55" s="269"/>
      <c r="I55" s="285">
        <v>11.882999999999999</v>
      </c>
      <c r="J55" s="285"/>
      <c r="K55" s="285"/>
      <c r="L55" s="285"/>
      <c r="M55" s="285"/>
      <c r="N55" s="269">
        <f t="shared" si="0"/>
        <v>883.8301253825</v>
      </c>
      <c r="O55" s="286">
        <f>+I55-Summary_CP!I55</f>
        <v>1.8829999999999991</v>
      </c>
      <c r="P55" s="263">
        <f t="shared" si="1"/>
        <v>714.35</v>
      </c>
    </row>
    <row r="56" spans="1:16" x14ac:dyDescent="0.2">
      <c r="A56" s="278">
        <v>2012</v>
      </c>
      <c r="B56" s="279">
        <v>3</v>
      </c>
      <c r="C56" s="269">
        <v>112.74765902460001</v>
      </c>
      <c r="D56" s="269">
        <v>45</v>
      </c>
      <c r="E56" s="269">
        <v>583.42999999999995</v>
      </c>
      <c r="F56" s="281">
        <v>0.99</v>
      </c>
      <c r="G56" s="269">
        <v>0</v>
      </c>
      <c r="H56" s="269"/>
      <c r="I56" s="285">
        <v>10.638</v>
      </c>
      <c r="J56" s="285"/>
      <c r="K56" s="285"/>
      <c r="L56" s="285"/>
      <c r="M56" s="285"/>
      <c r="N56" s="269">
        <f t="shared" si="0"/>
        <v>752.8056590246</v>
      </c>
      <c r="O56" s="286">
        <f>+I56-Summary_CP!I56</f>
        <v>-0.3620000000000001</v>
      </c>
      <c r="P56" s="263">
        <f t="shared" si="1"/>
        <v>583.42999999999995</v>
      </c>
    </row>
    <row r="57" spans="1:16" x14ac:dyDescent="0.2">
      <c r="A57" s="278">
        <v>2012</v>
      </c>
      <c r="B57" s="279">
        <v>4</v>
      </c>
      <c r="C57" s="269">
        <v>126.20488156100002</v>
      </c>
      <c r="D57" s="269">
        <v>45</v>
      </c>
      <c r="E57" s="269">
        <v>641.09</v>
      </c>
      <c r="F57" s="281">
        <v>0.97299999999999998</v>
      </c>
      <c r="G57" s="269">
        <v>0</v>
      </c>
      <c r="H57" s="269"/>
      <c r="I57" s="285">
        <v>11.65</v>
      </c>
      <c r="J57" s="285"/>
      <c r="K57" s="285"/>
      <c r="L57" s="285"/>
      <c r="M57" s="285"/>
      <c r="N57" s="269">
        <f t="shared" si="0"/>
        <v>824.91788156099994</v>
      </c>
      <c r="O57" s="286">
        <f>+I57-Summary_CP!I57</f>
        <v>0.65000000000000036</v>
      </c>
      <c r="P57" s="263">
        <f t="shared" si="1"/>
        <v>641.09</v>
      </c>
    </row>
    <row r="58" spans="1:16" x14ac:dyDescent="0.2">
      <c r="A58" s="278">
        <v>2012</v>
      </c>
      <c r="B58" s="279">
        <v>5</v>
      </c>
      <c r="C58" s="269">
        <v>135.51623338280001</v>
      </c>
      <c r="D58" s="269">
        <v>45</v>
      </c>
      <c r="E58" s="269">
        <v>731.04</v>
      </c>
      <c r="F58" s="281">
        <v>0.97499999999999998</v>
      </c>
      <c r="G58" s="269">
        <v>0</v>
      </c>
      <c r="H58" s="269"/>
      <c r="I58" s="285">
        <v>13.132</v>
      </c>
      <c r="J58" s="285">
        <v>8.3130000000000006</v>
      </c>
      <c r="K58" s="285"/>
      <c r="L58" s="285"/>
      <c r="M58" s="285"/>
      <c r="N58" s="269">
        <f t="shared" si="0"/>
        <v>933.97623338279993</v>
      </c>
      <c r="O58" s="286">
        <f>+I58-Summary_CP!I58</f>
        <v>0.13199999999999967</v>
      </c>
      <c r="P58" s="263">
        <f t="shared" si="1"/>
        <v>731.04</v>
      </c>
    </row>
    <row r="59" spans="1:16" x14ac:dyDescent="0.2">
      <c r="A59" s="278">
        <v>2012</v>
      </c>
      <c r="B59" s="279">
        <v>6</v>
      </c>
      <c r="C59" s="269">
        <v>138.07445424760002</v>
      </c>
      <c r="D59" s="269">
        <v>45</v>
      </c>
      <c r="E59" s="269">
        <v>744.99</v>
      </c>
      <c r="F59" s="281">
        <v>0.97199999999999998</v>
      </c>
      <c r="G59" s="269">
        <v>0</v>
      </c>
      <c r="H59" s="269"/>
      <c r="I59" s="285">
        <v>13.054</v>
      </c>
      <c r="J59" s="285">
        <v>8.1050000000000004</v>
      </c>
      <c r="K59" s="285"/>
      <c r="L59" s="285"/>
      <c r="M59" s="285"/>
      <c r="N59" s="269">
        <f t="shared" si="0"/>
        <v>950.19545424759997</v>
      </c>
      <c r="O59" s="286">
        <f>+I59-Summary_CP!I59</f>
        <v>1.0540000000000003</v>
      </c>
      <c r="P59" s="263">
        <f t="shared" si="1"/>
        <v>744.99</v>
      </c>
    </row>
    <row r="60" spans="1:16" x14ac:dyDescent="0.2">
      <c r="A60" s="278">
        <v>2012</v>
      </c>
      <c r="B60" s="279">
        <v>7</v>
      </c>
      <c r="C60" s="269">
        <v>148.78547163840003</v>
      </c>
      <c r="D60" s="269">
        <v>45</v>
      </c>
      <c r="E60" s="269">
        <v>769.73</v>
      </c>
      <c r="F60" s="281">
        <v>0.98599999999999999</v>
      </c>
      <c r="G60" s="269">
        <v>0</v>
      </c>
      <c r="H60" s="269"/>
      <c r="I60" s="285">
        <v>13.417</v>
      </c>
      <c r="J60" s="285">
        <v>8.5709999999999997</v>
      </c>
      <c r="K60" s="285"/>
      <c r="L60" s="285"/>
      <c r="M60" s="285"/>
      <c r="N60" s="269">
        <f t="shared" si="0"/>
        <v>986.48947163840012</v>
      </c>
      <c r="O60" s="286">
        <f>+I60-Summary_CP!I60</f>
        <v>0.41699999999999982</v>
      </c>
      <c r="P60" s="263">
        <f t="shared" si="1"/>
        <v>769.73</v>
      </c>
    </row>
    <row r="61" spans="1:16" s="284" customFormat="1" ht="12" x14ac:dyDescent="0.25">
      <c r="A61" s="278">
        <v>2012</v>
      </c>
      <c r="B61" s="279">
        <v>8</v>
      </c>
      <c r="C61" s="269">
        <v>144.69170526249999</v>
      </c>
      <c r="D61" s="269">
        <v>45</v>
      </c>
      <c r="E61" s="269">
        <v>794.07</v>
      </c>
      <c r="F61" s="281">
        <v>0.95</v>
      </c>
      <c r="G61" s="269">
        <v>0</v>
      </c>
      <c r="H61" s="269"/>
      <c r="I61" s="285">
        <v>13.65</v>
      </c>
      <c r="J61" s="285">
        <v>8.4550000000000001</v>
      </c>
      <c r="K61" s="285"/>
      <c r="L61" s="285"/>
      <c r="M61" s="285"/>
      <c r="N61" s="269">
        <f t="shared" si="0"/>
        <v>1006.8167052625001</v>
      </c>
      <c r="O61" s="286">
        <f>+I61-Summary_CP!I61</f>
        <v>0.65000000000000036</v>
      </c>
      <c r="P61" s="263">
        <f t="shared" si="1"/>
        <v>794.07</v>
      </c>
    </row>
    <row r="62" spans="1:16" x14ac:dyDescent="0.2">
      <c r="A62" s="278">
        <v>2012</v>
      </c>
      <c r="B62" s="279">
        <v>9</v>
      </c>
      <c r="C62" s="269">
        <v>135.18419593030001</v>
      </c>
      <c r="D62" s="269">
        <v>45</v>
      </c>
      <c r="E62" s="269">
        <v>728.17</v>
      </c>
      <c r="F62" s="281">
        <v>0.94899999999999995</v>
      </c>
      <c r="G62" s="269">
        <v>0</v>
      </c>
      <c r="H62" s="269"/>
      <c r="I62" s="285">
        <v>12.872999999999999</v>
      </c>
      <c r="J62" s="285">
        <v>7.681</v>
      </c>
      <c r="K62" s="285"/>
      <c r="L62" s="285"/>
      <c r="M62" s="285"/>
      <c r="N62" s="269">
        <f t="shared" si="0"/>
        <v>929.85719593030001</v>
      </c>
      <c r="O62" s="286">
        <f>+I62-Summary_CP!I62</f>
        <v>1.8729999999999993</v>
      </c>
      <c r="P62" s="263">
        <f t="shared" si="1"/>
        <v>728.17</v>
      </c>
    </row>
    <row r="63" spans="1:16" x14ac:dyDescent="0.2">
      <c r="A63" s="278">
        <v>2012</v>
      </c>
      <c r="B63" s="279">
        <v>10</v>
      </c>
      <c r="C63" s="269">
        <v>125.44170624710002</v>
      </c>
      <c r="D63" s="269">
        <v>45</v>
      </c>
      <c r="E63" s="269">
        <v>703.91</v>
      </c>
      <c r="F63" s="281">
        <v>0.879</v>
      </c>
      <c r="G63" s="269">
        <v>0</v>
      </c>
      <c r="H63" s="269"/>
      <c r="I63" s="285">
        <v>12.111390394869659</v>
      </c>
      <c r="J63" s="285">
        <v>6.4420000000000002</v>
      </c>
      <c r="K63" s="285"/>
      <c r="L63" s="285"/>
      <c r="M63" s="285"/>
      <c r="N63" s="269">
        <f t="shared" si="0"/>
        <v>893.78409664196965</v>
      </c>
      <c r="O63" s="286">
        <f>+I63-Summary_CP!I63</f>
        <v>1.1113903948696588</v>
      </c>
      <c r="P63" s="263">
        <f t="shared" si="1"/>
        <v>703.91</v>
      </c>
    </row>
    <row r="64" spans="1:16" x14ac:dyDescent="0.2">
      <c r="A64" s="278">
        <v>2012</v>
      </c>
      <c r="B64" s="279">
        <v>11</v>
      </c>
      <c r="C64" s="269">
        <v>86.51363531600002</v>
      </c>
      <c r="D64" s="269">
        <v>45</v>
      </c>
      <c r="E64" s="269">
        <v>461.63</v>
      </c>
      <c r="F64" s="281">
        <v>1.01</v>
      </c>
      <c r="G64" s="269">
        <v>0</v>
      </c>
      <c r="H64" s="269"/>
      <c r="I64" s="285">
        <v>8.1557626337394318</v>
      </c>
      <c r="J64" s="285">
        <v>6.02</v>
      </c>
      <c r="K64" s="285"/>
      <c r="L64" s="285"/>
      <c r="M64" s="285"/>
      <c r="N64" s="269">
        <f t="shared" si="0"/>
        <v>608.32939794973936</v>
      </c>
      <c r="O64" s="286">
        <f>+I64-Summary_CP!I64</f>
        <v>0.15576263373943178</v>
      </c>
      <c r="P64" s="263">
        <f t="shared" si="1"/>
        <v>461.63</v>
      </c>
    </row>
    <row r="65" spans="1:16" x14ac:dyDescent="0.2">
      <c r="A65" s="278">
        <v>2012</v>
      </c>
      <c r="B65" s="279">
        <v>12</v>
      </c>
      <c r="C65" s="269">
        <v>112.04578293270001</v>
      </c>
      <c r="D65" s="269">
        <v>45</v>
      </c>
      <c r="E65" s="269">
        <v>552.99</v>
      </c>
      <c r="F65" s="281">
        <v>1.0149999999999999</v>
      </c>
      <c r="G65" s="269">
        <v>0</v>
      </c>
      <c r="H65" s="269"/>
      <c r="I65" s="285">
        <v>10.032043900215818</v>
      </c>
      <c r="J65" s="285">
        <v>6.4640000000000004</v>
      </c>
      <c r="K65" s="285"/>
      <c r="L65" s="285"/>
      <c r="M65" s="285"/>
      <c r="N65" s="269">
        <f t="shared" si="0"/>
        <v>727.54682683291594</v>
      </c>
      <c r="O65" s="286">
        <f>+I65-Summary_CP!I65</f>
        <v>1.0320439002158182</v>
      </c>
      <c r="P65" s="263">
        <f t="shared" si="1"/>
        <v>552.99</v>
      </c>
    </row>
    <row r="66" spans="1:16" x14ac:dyDescent="0.2">
      <c r="A66" s="278">
        <v>2013</v>
      </c>
      <c r="B66" s="279">
        <v>1</v>
      </c>
      <c r="C66" s="269">
        <v>104.34047072730002</v>
      </c>
      <c r="D66" s="269">
        <v>45</v>
      </c>
      <c r="E66" s="269">
        <v>516.29999999999995</v>
      </c>
      <c r="F66" s="281">
        <v>1.1100000000000001</v>
      </c>
      <c r="G66" s="269">
        <v>0</v>
      </c>
      <c r="H66" s="269"/>
      <c r="I66" s="285">
        <v>8.9628433110365648</v>
      </c>
      <c r="J66" s="285">
        <v>6.5279999999999996</v>
      </c>
      <c r="K66" s="285"/>
      <c r="L66" s="285"/>
      <c r="M66" s="285"/>
      <c r="N66" s="269">
        <f t="shared" si="0"/>
        <v>682.24131403833655</v>
      </c>
      <c r="O66" s="286">
        <f>+I66-Summary_CP!I66</f>
        <v>-3.7156688963435158E-2</v>
      </c>
      <c r="P66" s="263">
        <f t="shared" si="1"/>
        <v>516.29999999999995</v>
      </c>
    </row>
    <row r="67" spans="1:16" x14ac:dyDescent="0.2">
      <c r="A67" s="278">
        <v>2013</v>
      </c>
      <c r="B67" s="279">
        <v>2</v>
      </c>
      <c r="C67" s="269">
        <v>114.57641914760001</v>
      </c>
      <c r="D67" s="269">
        <v>45</v>
      </c>
      <c r="E67" s="269">
        <v>656.87</v>
      </c>
      <c r="F67" s="281">
        <v>1.1100000000000001</v>
      </c>
      <c r="G67" s="269">
        <v>0</v>
      </c>
      <c r="H67" s="269"/>
      <c r="I67" s="285">
        <v>10.852593189585942</v>
      </c>
      <c r="J67" s="285">
        <v>6.7270000000000003</v>
      </c>
      <c r="K67" s="285"/>
      <c r="L67" s="285"/>
      <c r="M67" s="285"/>
      <c r="N67" s="269">
        <f t="shared" si="0"/>
        <v>835.13601233718589</v>
      </c>
      <c r="O67" s="286">
        <f>+I67-Summary_CP!I67</f>
        <v>0.85259318958594221</v>
      </c>
      <c r="P67" s="263">
        <f t="shared" si="1"/>
        <v>656.87</v>
      </c>
    </row>
    <row r="68" spans="1:16" x14ac:dyDescent="0.2">
      <c r="A68" s="278">
        <v>2013</v>
      </c>
      <c r="B68" s="279">
        <v>3</v>
      </c>
      <c r="C68" s="269">
        <v>126.20488156100002</v>
      </c>
      <c r="D68" s="269">
        <v>45</v>
      </c>
      <c r="E68" s="269">
        <v>638.20000000000005</v>
      </c>
      <c r="F68" s="281">
        <v>1.1100000000000001</v>
      </c>
      <c r="G68" s="269">
        <v>0</v>
      </c>
      <c r="H68" s="269"/>
      <c r="I68" s="285">
        <v>11.364400448359735</v>
      </c>
      <c r="J68" s="285">
        <v>6.742</v>
      </c>
      <c r="K68" s="285"/>
      <c r="L68" s="285"/>
      <c r="M68" s="285"/>
      <c r="N68" s="269">
        <f t="shared" si="0"/>
        <v>828.6212820093599</v>
      </c>
      <c r="O68" s="286">
        <f>+I68-Summary_CP!I68</f>
        <v>0.36440044835973495</v>
      </c>
      <c r="P68" s="263">
        <f t="shared" si="1"/>
        <v>638.20000000000005</v>
      </c>
    </row>
    <row r="69" spans="1:16" x14ac:dyDescent="0.2">
      <c r="A69" s="278">
        <v>2013</v>
      </c>
      <c r="B69" s="279">
        <v>4</v>
      </c>
      <c r="C69" s="269">
        <v>126.96192695270001</v>
      </c>
      <c r="D69" s="269">
        <v>45</v>
      </c>
      <c r="E69" s="269">
        <v>608.87</v>
      </c>
      <c r="F69" s="281">
        <v>1.1100000000000001</v>
      </c>
      <c r="G69" s="269">
        <v>0</v>
      </c>
      <c r="H69" s="269"/>
      <c r="I69" s="285">
        <v>11.578862194445108</v>
      </c>
      <c r="J69" s="285">
        <v>6.3239999999999998</v>
      </c>
      <c r="K69" s="285"/>
      <c r="L69" s="285"/>
      <c r="M69" s="285"/>
      <c r="N69" s="269">
        <f t="shared" si="0"/>
        <v>799.84478914714521</v>
      </c>
      <c r="O69" s="286">
        <f>+I69-Summary_CP!I69</f>
        <v>1.578862194445108</v>
      </c>
      <c r="P69" s="263">
        <f t="shared" si="1"/>
        <v>608.87</v>
      </c>
    </row>
    <row r="70" spans="1:16" x14ac:dyDescent="0.2">
      <c r="A70" s="278">
        <v>2013</v>
      </c>
      <c r="B70" s="279">
        <v>5</v>
      </c>
      <c r="C70" s="269">
        <v>139.31678514680002</v>
      </c>
      <c r="D70" s="269">
        <v>45</v>
      </c>
      <c r="E70" s="269">
        <v>714.4</v>
      </c>
      <c r="F70" s="281">
        <v>1.1100000000000001</v>
      </c>
      <c r="G70" s="269">
        <v>0</v>
      </c>
      <c r="H70" s="269"/>
      <c r="I70" s="285">
        <v>12.366257977174017</v>
      </c>
      <c r="J70" s="285">
        <v>7.5549999999999997</v>
      </c>
      <c r="K70" s="285"/>
      <c r="L70" s="285"/>
      <c r="M70" s="285"/>
      <c r="N70" s="269">
        <f t="shared" si="0"/>
        <v>919.74804312397396</v>
      </c>
      <c r="O70" s="286">
        <f>+I70-Summary_CP!I70</f>
        <v>0.36625797717401731</v>
      </c>
      <c r="P70" s="263">
        <f>E70+G70</f>
        <v>714.4</v>
      </c>
    </row>
    <row r="71" spans="1:16" x14ac:dyDescent="0.2">
      <c r="A71" s="278">
        <v>2013</v>
      </c>
      <c r="B71" s="279">
        <v>6</v>
      </c>
      <c r="C71" s="269">
        <v>141.917915467</v>
      </c>
      <c r="D71" s="269">
        <v>0</v>
      </c>
      <c r="E71" s="269">
        <v>761.88</v>
      </c>
      <c r="F71" s="281">
        <v>1.1100000000000001</v>
      </c>
      <c r="G71" s="269">
        <v>0</v>
      </c>
      <c r="H71" s="269"/>
      <c r="I71" s="285">
        <v>13.184735172379067</v>
      </c>
      <c r="J71" s="285">
        <v>7.9880000000000004</v>
      </c>
      <c r="K71" s="285"/>
      <c r="L71" s="285"/>
      <c r="M71" s="285"/>
      <c r="N71" s="269">
        <f t="shared" ref="N71:N134" si="2">SUM(C71:M71)</f>
        <v>926.08065063937909</v>
      </c>
      <c r="O71" s="286">
        <f>+I71-Summary_CP!I71</f>
        <v>1.1847351723790673</v>
      </c>
      <c r="P71" s="263">
        <f>E71+G71-45</f>
        <v>716.88</v>
      </c>
    </row>
    <row r="72" spans="1:16" x14ac:dyDescent="0.2">
      <c r="A72" s="278">
        <v>2013</v>
      </c>
      <c r="B72" s="279">
        <v>7</v>
      </c>
      <c r="C72" s="269">
        <v>148.18269595539999</v>
      </c>
      <c r="D72" s="269">
        <v>0</v>
      </c>
      <c r="E72" s="269">
        <v>765.04</v>
      </c>
      <c r="F72" s="281">
        <v>1.1100000000000001</v>
      </c>
      <c r="G72" s="269">
        <v>0</v>
      </c>
      <c r="H72" s="269"/>
      <c r="I72" s="285">
        <v>12.499821608403455</v>
      </c>
      <c r="J72" s="285">
        <v>8.2550000000000008</v>
      </c>
      <c r="K72" s="285"/>
      <c r="L72" s="285"/>
      <c r="M72" s="285"/>
      <c r="N72" s="269">
        <f t="shared" si="2"/>
        <v>935.08751756380343</v>
      </c>
      <c r="O72" s="286">
        <f>+I72-Summary_CP!I72</f>
        <v>1.4998216084034546</v>
      </c>
      <c r="P72" s="263">
        <f>E72+G72-45</f>
        <v>720.04</v>
      </c>
    </row>
    <row r="73" spans="1:16" s="284" customFormat="1" ht="12" x14ac:dyDescent="0.25">
      <c r="A73" s="278">
        <v>2013</v>
      </c>
      <c r="B73" s="279">
        <v>8</v>
      </c>
      <c r="C73" s="269">
        <v>143.47389405210001</v>
      </c>
      <c r="D73" s="269">
        <v>0</v>
      </c>
      <c r="E73" s="269">
        <v>776.39</v>
      </c>
      <c r="F73" s="281">
        <v>1.1100000000000001</v>
      </c>
      <c r="G73" s="269">
        <v>0</v>
      </c>
      <c r="H73" s="269"/>
      <c r="I73" s="285">
        <v>13.555693029118267</v>
      </c>
      <c r="J73" s="285">
        <v>8.3889999999999993</v>
      </c>
      <c r="K73" s="285"/>
      <c r="L73" s="285"/>
      <c r="M73" s="285"/>
      <c r="N73" s="269">
        <f t="shared" si="2"/>
        <v>942.91858708121833</v>
      </c>
      <c r="O73" s="286">
        <f>+I73-Summary_CP!I73</f>
        <v>0.55569302911826668</v>
      </c>
      <c r="P73" s="263">
        <f>E73+G73-45</f>
        <v>731.39</v>
      </c>
    </row>
    <row r="74" spans="1:16" x14ac:dyDescent="0.2">
      <c r="A74" s="278">
        <v>2013</v>
      </c>
      <c r="B74" s="279">
        <v>9</v>
      </c>
      <c r="C74" s="269">
        <v>141.29164174889999</v>
      </c>
      <c r="D74" s="269">
        <v>0</v>
      </c>
      <c r="E74" s="269">
        <v>760.21</v>
      </c>
      <c r="F74" s="281">
        <v>1.1100000000000001</v>
      </c>
      <c r="G74" s="269">
        <v>0</v>
      </c>
      <c r="H74" s="269"/>
      <c r="I74" s="285">
        <v>13.022069470755053</v>
      </c>
      <c r="J74" s="285">
        <v>8.1630000000000003</v>
      </c>
      <c r="K74" s="285"/>
      <c r="L74" s="285"/>
      <c r="M74" s="285"/>
      <c r="N74" s="269">
        <f t="shared" si="2"/>
        <v>923.79671121965509</v>
      </c>
      <c r="O74" s="286">
        <f>+I74-Summary_CP!I74</f>
        <v>2.2069470755052834E-2</v>
      </c>
      <c r="P74" s="263">
        <f t="shared" ref="P74:P137" si="3">E74+G74-45</f>
        <v>715.21</v>
      </c>
    </row>
    <row r="75" spans="1:16" x14ac:dyDescent="0.2">
      <c r="A75" s="278">
        <v>2013</v>
      </c>
      <c r="B75" s="279">
        <v>10</v>
      </c>
      <c r="C75" s="269">
        <v>130.06673254700002</v>
      </c>
      <c r="D75" s="269">
        <v>0</v>
      </c>
      <c r="E75" s="269">
        <v>714.08</v>
      </c>
      <c r="F75" s="281">
        <v>1.1100000000000001</v>
      </c>
      <c r="G75" s="269">
        <v>0</v>
      </c>
      <c r="H75" s="269"/>
      <c r="I75" s="285">
        <v>11.904148799067773</v>
      </c>
      <c r="J75" s="285">
        <v>7.22</v>
      </c>
      <c r="K75" s="285"/>
      <c r="L75" s="285"/>
      <c r="M75" s="285"/>
      <c r="N75" s="269">
        <f t="shared" si="2"/>
        <v>864.38088134606789</v>
      </c>
      <c r="O75" s="286">
        <f>+I75-Summary_CP!I75</f>
        <v>0.90414879906777301</v>
      </c>
      <c r="P75" s="263">
        <f t="shared" si="3"/>
        <v>669.08</v>
      </c>
    </row>
    <row r="76" spans="1:16" x14ac:dyDescent="0.2">
      <c r="A76" s="278">
        <v>2013</v>
      </c>
      <c r="B76" s="279">
        <v>11</v>
      </c>
      <c r="C76" s="269">
        <v>115.34061611520001</v>
      </c>
      <c r="D76" s="269">
        <v>0</v>
      </c>
      <c r="E76" s="269">
        <v>619.30999999999995</v>
      </c>
      <c r="F76" s="281">
        <v>1.1100000000000001</v>
      </c>
      <c r="G76" s="269">
        <v>0</v>
      </c>
      <c r="H76" s="269"/>
      <c r="I76" s="285">
        <v>10.309483049075373</v>
      </c>
      <c r="J76" s="285">
        <v>5.7069999999999999</v>
      </c>
      <c r="K76" s="285"/>
      <c r="L76" s="285"/>
      <c r="M76" s="285"/>
      <c r="N76" s="269">
        <f t="shared" si="2"/>
        <v>751.77709916427534</v>
      </c>
      <c r="O76" s="286">
        <f>+I76-Summary_CP!I76</f>
        <v>0.30948304907537327</v>
      </c>
      <c r="P76" s="263">
        <f t="shared" si="3"/>
        <v>574.30999999999995</v>
      </c>
    </row>
    <row r="77" spans="1:16" x14ac:dyDescent="0.2">
      <c r="A77" s="278">
        <v>2013</v>
      </c>
      <c r="B77" s="279">
        <v>12</v>
      </c>
      <c r="C77" s="269">
        <v>116.26827767480002</v>
      </c>
      <c r="D77" s="269">
        <v>0</v>
      </c>
      <c r="E77" s="269">
        <v>571.82000000000005</v>
      </c>
      <c r="F77" s="269">
        <v>0</v>
      </c>
      <c r="G77" s="269">
        <v>0</v>
      </c>
      <c r="H77" s="269"/>
      <c r="I77" s="285">
        <v>10.032043900215818</v>
      </c>
      <c r="J77" s="285">
        <v>6.4009999999999998</v>
      </c>
      <c r="K77" s="285"/>
      <c r="L77" s="285"/>
      <c r="M77" s="285"/>
      <c r="N77" s="269">
        <f t="shared" si="2"/>
        <v>704.52132157501592</v>
      </c>
      <c r="O77" s="286">
        <f>+I77-Summary_CP!I77</f>
        <v>1.0320439002158182</v>
      </c>
      <c r="P77" s="263">
        <f t="shared" si="3"/>
        <v>526.82000000000005</v>
      </c>
    </row>
    <row r="78" spans="1:16" x14ac:dyDescent="0.2">
      <c r="A78" s="278">
        <f>A66+1</f>
        <v>2014</v>
      </c>
      <c r="B78" s="278">
        <f>B66</f>
        <v>1</v>
      </c>
      <c r="C78" s="269">
        <v>120.126</v>
      </c>
      <c r="D78" s="269">
        <v>0</v>
      </c>
      <c r="E78" s="269">
        <v>762.85500000000002</v>
      </c>
      <c r="F78" s="269">
        <v>0</v>
      </c>
      <c r="G78" s="269">
        <v>0</v>
      </c>
      <c r="H78" s="269">
        <v>0</v>
      </c>
      <c r="I78" s="285">
        <v>12.442943128345359</v>
      </c>
      <c r="J78" s="285">
        <v>8.5050000000000008</v>
      </c>
      <c r="K78" s="285">
        <v>23</v>
      </c>
      <c r="L78" s="285"/>
      <c r="M78" s="285"/>
      <c r="N78" s="269">
        <f t="shared" si="2"/>
        <v>926.9289431283454</v>
      </c>
      <c r="O78" s="286">
        <f>+I78-Summary_CP!I78</f>
        <v>0.44294312834535887</v>
      </c>
      <c r="P78" s="263">
        <f t="shared" si="3"/>
        <v>717.85500000000002</v>
      </c>
    </row>
    <row r="79" spans="1:16" x14ac:dyDescent="0.2">
      <c r="A79" s="278">
        <f t="shared" ref="A79:A142" si="4">A67+1</f>
        <v>2014</v>
      </c>
      <c r="B79" s="278">
        <f t="shared" ref="B79:B142" si="5">B67</f>
        <v>2</v>
      </c>
      <c r="C79" s="269">
        <v>119.199</v>
      </c>
      <c r="D79" s="269">
        <v>0</v>
      </c>
      <c r="E79" s="269">
        <v>610.40700000000004</v>
      </c>
      <c r="F79" s="269">
        <v>0</v>
      </c>
      <c r="G79" s="269">
        <v>0</v>
      </c>
      <c r="H79" s="269">
        <v>35</v>
      </c>
      <c r="I79" s="285">
        <v>9.4077006016088536</v>
      </c>
      <c r="J79" s="285">
        <v>6.8609999999999998</v>
      </c>
      <c r="K79" s="285">
        <v>23</v>
      </c>
      <c r="L79" s="285"/>
      <c r="M79" s="285"/>
      <c r="N79" s="269">
        <f t="shared" si="2"/>
        <v>803.87470060160888</v>
      </c>
      <c r="O79" s="286">
        <f>+I79-Summary_CP!I79</f>
        <v>0.40770060160885357</v>
      </c>
      <c r="P79" s="263">
        <f t="shared" si="3"/>
        <v>565.40700000000004</v>
      </c>
    </row>
    <row r="80" spans="1:16" x14ac:dyDescent="0.2">
      <c r="A80" s="278">
        <f t="shared" si="4"/>
        <v>2014</v>
      </c>
      <c r="B80" s="278">
        <f t="shared" si="5"/>
        <v>3</v>
      </c>
      <c r="C80" s="269">
        <v>125.468</v>
      </c>
      <c r="D80" s="269">
        <v>0</v>
      </c>
      <c r="E80" s="269">
        <v>590.11</v>
      </c>
      <c r="F80" s="269">
        <v>0</v>
      </c>
      <c r="G80" s="269">
        <v>0</v>
      </c>
      <c r="H80" s="269">
        <v>20</v>
      </c>
      <c r="I80" s="285">
        <v>9.016790320482313</v>
      </c>
      <c r="J80" s="285">
        <v>5.883</v>
      </c>
      <c r="K80" s="285">
        <v>23</v>
      </c>
      <c r="L80" s="285"/>
      <c r="M80" s="285"/>
      <c r="N80" s="269">
        <f t="shared" si="2"/>
        <v>773.47779032048231</v>
      </c>
      <c r="O80" s="286">
        <f>+I80-Summary_CP!I80</f>
        <v>1.016790320482313</v>
      </c>
      <c r="P80" s="263">
        <f t="shared" si="3"/>
        <v>545.11</v>
      </c>
    </row>
    <row r="81" spans="1:16" x14ac:dyDescent="0.2">
      <c r="A81" s="278">
        <f t="shared" si="4"/>
        <v>2014</v>
      </c>
      <c r="B81" s="278">
        <f t="shared" si="5"/>
        <v>4</v>
      </c>
      <c r="C81" s="269">
        <v>131.17099999999999</v>
      </c>
      <c r="D81" s="269">
        <v>0</v>
      </c>
      <c r="E81" s="269">
        <v>723.71299999999997</v>
      </c>
      <c r="F81" s="269">
        <v>0</v>
      </c>
      <c r="G81" s="269">
        <v>0</v>
      </c>
      <c r="H81" s="269">
        <v>10</v>
      </c>
      <c r="I81" s="285">
        <v>12.472933599648719</v>
      </c>
      <c r="J81" s="285">
        <v>6.516</v>
      </c>
      <c r="K81" s="285">
        <v>23</v>
      </c>
      <c r="L81" s="285"/>
      <c r="M81" s="285"/>
      <c r="N81" s="269">
        <f t="shared" si="2"/>
        <v>906.87293359964872</v>
      </c>
      <c r="O81" s="286">
        <f>+I81-Summary_CP!I81</f>
        <v>0.47293359964871939</v>
      </c>
      <c r="P81" s="263">
        <f t="shared" si="3"/>
        <v>678.71299999999997</v>
      </c>
    </row>
    <row r="82" spans="1:16" x14ac:dyDescent="0.2">
      <c r="A82" s="278">
        <f t="shared" si="4"/>
        <v>2014</v>
      </c>
      <c r="B82" s="278">
        <f t="shared" si="5"/>
        <v>5</v>
      </c>
      <c r="C82" s="269">
        <v>136.16</v>
      </c>
      <c r="D82" s="269">
        <v>0</v>
      </c>
      <c r="E82" s="269">
        <v>758.00699999999995</v>
      </c>
      <c r="F82" s="269">
        <v>0</v>
      </c>
      <c r="G82" s="269">
        <v>0</v>
      </c>
      <c r="H82" s="269">
        <v>20</v>
      </c>
      <c r="I82" s="285">
        <v>12.657327203017461</v>
      </c>
      <c r="J82" s="285">
        <v>7.2969999999999997</v>
      </c>
      <c r="K82" s="285">
        <v>23</v>
      </c>
      <c r="L82" s="285"/>
      <c r="M82" s="285"/>
      <c r="N82" s="269">
        <f t="shared" si="2"/>
        <v>957.12132720301736</v>
      </c>
      <c r="O82" s="286">
        <f>+I82-Summary_CP!I82</f>
        <v>-0.34267279698253894</v>
      </c>
      <c r="P82" s="263">
        <f t="shared" si="3"/>
        <v>713.00699999999995</v>
      </c>
    </row>
    <row r="83" spans="1:16" x14ac:dyDescent="0.2">
      <c r="A83" s="278">
        <f t="shared" si="4"/>
        <v>2014</v>
      </c>
      <c r="B83" s="278">
        <f t="shared" si="5"/>
        <v>6</v>
      </c>
      <c r="C83" s="269">
        <v>148.58600000000001</v>
      </c>
      <c r="D83" s="269">
        <v>0</v>
      </c>
      <c r="E83" s="269">
        <v>836.13499999999999</v>
      </c>
      <c r="F83" s="269">
        <v>0</v>
      </c>
      <c r="G83" s="269">
        <v>200</v>
      </c>
      <c r="H83" s="269">
        <v>35</v>
      </c>
      <c r="I83" s="285">
        <v>13.244309718637474</v>
      </c>
      <c r="J83" s="285">
        <v>8.3010000000000002</v>
      </c>
      <c r="K83" s="285">
        <v>23</v>
      </c>
      <c r="L83" s="285"/>
      <c r="M83" s="285"/>
      <c r="N83" s="269">
        <f t="shared" si="2"/>
        <v>1264.2663097186373</v>
      </c>
      <c r="O83" s="286">
        <f>+I83-Summary_CP!I83</f>
        <v>0.2443097186374743</v>
      </c>
      <c r="P83" s="263">
        <f t="shared" si="3"/>
        <v>991.13499999999999</v>
      </c>
    </row>
    <row r="84" spans="1:16" x14ac:dyDescent="0.2">
      <c r="A84" s="278">
        <f t="shared" si="4"/>
        <v>2014</v>
      </c>
      <c r="B84" s="278">
        <f t="shared" si="5"/>
        <v>7</v>
      </c>
      <c r="C84" s="269">
        <v>155.797</v>
      </c>
      <c r="D84" s="269">
        <v>0</v>
      </c>
      <c r="E84" s="269">
        <v>788.87099999999998</v>
      </c>
      <c r="F84" s="269">
        <v>0</v>
      </c>
      <c r="G84" s="269">
        <v>200</v>
      </c>
      <c r="H84" s="269">
        <v>35</v>
      </c>
      <c r="I84" s="285">
        <v>12.957018980358665</v>
      </c>
      <c r="J84" s="285">
        <v>8.3580000000000005</v>
      </c>
      <c r="K84" s="285">
        <v>23</v>
      </c>
      <c r="L84" s="285"/>
      <c r="M84" s="285"/>
      <c r="N84" s="269">
        <f t="shared" si="2"/>
        <v>1223.9830189803588</v>
      </c>
      <c r="O84" s="286">
        <f>+I84-Summary_CP!I84</f>
        <v>-4.2981019641334939E-2</v>
      </c>
      <c r="P84" s="263">
        <f t="shared" si="3"/>
        <v>943.87099999999998</v>
      </c>
    </row>
    <row r="85" spans="1:16" s="284" customFormat="1" ht="12" x14ac:dyDescent="0.25">
      <c r="A85" s="278">
        <f t="shared" si="4"/>
        <v>2014</v>
      </c>
      <c r="B85" s="278">
        <f t="shared" si="5"/>
        <v>8</v>
      </c>
      <c r="C85" s="269">
        <v>157.32499999999999</v>
      </c>
      <c r="D85" s="269">
        <v>0</v>
      </c>
      <c r="E85" s="269">
        <v>841.46799999999996</v>
      </c>
      <c r="F85" s="269">
        <v>0</v>
      </c>
      <c r="G85" s="269">
        <v>200</v>
      </c>
      <c r="H85" s="269">
        <v>35</v>
      </c>
      <c r="I85" s="285">
        <v>13.556402535041071</v>
      </c>
      <c r="J85" s="285">
        <v>8.3889999999999993</v>
      </c>
      <c r="K85" s="285">
        <v>23</v>
      </c>
      <c r="L85" s="285"/>
      <c r="M85" s="285"/>
      <c r="N85" s="269">
        <f t="shared" si="2"/>
        <v>1278.7384025350409</v>
      </c>
      <c r="O85" s="286">
        <f>+I85-Summary_CP!I85</f>
        <v>-0.44359746495892871</v>
      </c>
      <c r="P85" s="263">
        <f t="shared" si="3"/>
        <v>996.46799999999985</v>
      </c>
    </row>
    <row r="86" spans="1:16" x14ac:dyDescent="0.2">
      <c r="A86" s="278">
        <f t="shared" si="4"/>
        <v>2014</v>
      </c>
      <c r="B86" s="278">
        <f t="shared" si="5"/>
        <v>9</v>
      </c>
      <c r="C86" s="269">
        <v>144.214</v>
      </c>
      <c r="D86" s="269">
        <v>0</v>
      </c>
      <c r="E86" s="269">
        <v>791.88199999999995</v>
      </c>
      <c r="F86" s="269">
        <v>0</v>
      </c>
      <c r="G86" s="269">
        <v>200</v>
      </c>
      <c r="H86" s="269">
        <v>25</v>
      </c>
      <c r="I86" s="285">
        <v>13.083096210826344</v>
      </c>
      <c r="J86" s="285">
        <v>8.5060000000000002</v>
      </c>
      <c r="K86" s="285">
        <v>23</v>
      </c>
      <c r="L86" s="285"/>
      <c r="M86" s="285"/>
      <c r="N86" s="269">
        <f t="shared" si="2"/>
        <v>1205.6850962108265</v>
      </c>
      <c r="O86" s="286">
        <f>+I86-Summary_CP!I86</f>
        <v>1.0830962108263442</v>
      </c>
      <c r="P86" s="263">
        <f t="shared" si="3"/>
        <v>946.88199999999995</v>
      </c>
    </row>
    <row r="87" spans="1:16" x14ac:dyDescent="0.2">
      <c r="A87" s="278">
        <f t="shared" si="4"/>
        <v>2014</v>
      </c>
      <c r="B87" s="278">
        <f t="shared" si="5"/>
        <v>10</v>
      </c>
      <c r="C87" s="269">
        <v>137.523</v>
      </c>
      <c r="D87" s="269">
        <v>0</v>
      </c>
      <c r="E87" s="269">
        <v>764.87199999999996</v>
      </c>
      <c r="F87" s="269">
        <v>0</v>
      </c>
      <c r="G87" s="269">
        <v>200</v>
      </c>
      <c r="H87" s="269">
        <v>20</v>
      </c>
      <c r="I87" s="285">
        <v>12.339033867082666</v>
      </c>
      <c r="J87" s="285">
        <v>6.9279999999999999</v>
      </c>
      <c r="K87" s="285">
        <v>23</v>
      </c>
      <c r="L87" s="285"/>
      <c r="M87" s="285"/>
      <c r="N87" s="269">
        <f t="shared" si="2"/>
        <v>1164.6620338670828</v>
      </c>
      <c r="O87" s="286">
        <f>+I87-Summary_CP!I87</f>
        <v>0.33903386708266581</v>
      </c>
      <c r="P87" s="263">
        <f t="shared" si="3"/>
        <v>919.87199999999996</v>
      </c>
    </row>
    <row r="88" spans="1:16" x14ac:dyDescent="0.2">
      <c r="A88" s="278">
        <f t="shared" si="4"/>
        <v>2014</v>
      </c>
      <c r="B88" s="278">
        <f t="shared" si="5"/>
        <v>11</v>
      </c>
      <c r="C88" s="269">
        <v>115.85</v>
      </c>
      <c r="D88" s="269">
        <v>0</v>
      </c>
      <c r="E88" s="269">
        <v>601.73199999999997</v>
      </c>
      <c r="F88" s="269">
        <v>0</v>
      </c>
      <c r="G88" s="269">
        <v>200</v>
      </c>
      <c r="H88" s="269">
        <v>10</v>
      </c>
      <c r="I88" s="285">
        <v>9.5136638007004208</v>
      </c>
      <c r="J88" s="285">
        <v>7.5069999999999997</v>
      </c>
      <c r="K88" s="285">
        <v>23</v>
      </c>
      <c r="L88" s="285"/>
      <c r="M88" s="285"/>
      <c r="N88" s="269">
        <f t="shared" si="2"/>
        <v>967.60266380070038</v>
      </c>
      <c r="O88" s="286">
        <f>+I88-Summary_CP!I88</f>
        <v>0.51366380070042084</v>
      </c>
      <c r="P88" s="263">
        <f t="shared" si="3"/>
        <v>756.73199999999997</v>
      </c>
    </row>
    <row r="89" spans="1:16" x14ac:dyDescent="0.2">
      <c r="A89" s="278">
        <f t="shared" si="4"/>
        <v>2014</v>
      </c>
      <c r="B89" s="278">
        <f t="shared" si="5"/>
        <v>12</v>
      </c>
      <c r="C89" s="269">
        <v>118.878</v>
      </c>
      <c r="D89" s="269">
        <v>0</v>
      </c>
      <c r="E89" s="269">
        <v>564.21299999999997</v>
      </c>
      <c r="F89" s="269">
        <v>0</v>
      </c>
      <c r="G89" s="269">
        <v>200</v>
      </c>
      <c r="H89" s="269">
        <v>20</v>
      </c>
      <c r="I89" s="285">
        <v>9.6201060526526412</v>
      </c>
      <c r="J89" s="285">
        <v>6.3840000000000003</v>
      </c>
      <c r="K89" s="285">
        <v>23</v>
      </c>
      <c r="L89" s="285"/>
      <c r="M89" s="285"/>
      <c r="N89" s="269">
        <f t="shared" si="2"/>
        <v>942.09510605265268</v>
      </c>
      <c r="O89" s="286">
        <f>+I89-Summary_CP!I89</f>
        <v>0.62010605265264118</v>
      </c>
      <c r="P89" s="263">
        <f t="shared" si="3"/>
        <v>719.21299999999997</v>
      </c>
    </row>
    <row r="90" spans="1:16" x14ac:dyDescent="0.2">
      <c r="A90" s="278">
        <f t="shared" si="4"/>
        <v>2015</v>
      </c>
      <c r="B90" s="278">
        <f t="shared" si="5"/>
        <v>1</v>
      </c>
      <c r="C90" s="269">
        <v>119.74</v>
      </c>
      <c r="D90" s="269">
        <v>0</v>
      </c>
      <c r="E90" s="269">
        <v>591.45299999999997</v>
      </c>
      <c r="F90" s="269">
        <v>0</v>
      </c>
      <c r="G90" s="269">
        <v>200</v>
      </c>
      <c r="H90" s="269">
        <v>40</v>
      </c>
      <c r="I90" s="285">
        <v>9.4671599042164392</v>
      </c>
      <c r="J90" s="285">
        <v>8.0839999999999996</v>
      </c>
      <c r="K90" s="285">
        <v>36.384999999999998</v>
      </c>
      <c r="L90" s="285">
        <v>0</v>
      </c>
      <c r="M90" s="285"/>
      <c r="N90" s="269">
        <f t="shared" si="2"/>
        <v>1005.1291599042164</v>
      </c>
      <c r="O90" s="286">
        <f>+I90-Summary_CP!I90</f>
        <v>1.4671599042164392</v>
      </c>
      <c r="P90" s="263">
        <f t="shared" si="3"/>
        <v>746.45299999999997</v>
      </c>
    </row>
    <row r="91" spans="1:16" x14ac:dyDescent="0.2">
      <c r="A91" s="278">
        <f t="shared" si="4"/>
        <v>2015</v>
      </c>
      <c r="B91" s="278">
        <f t="shared" si="5"/>
        <v>2</v>
      </c>
      <c r="C91" s="269">
        <v>121.476</v>
      </c>
      <c r="D91" s="269">
        <v>0</v>
      </c>
      <c r="E91" s="269">
        <v>912.05899999999997</v>
      </c>
      <c r="F91" s="269">
        <v>0</v>
      </c>
      <c r="G91" s="269">
        <v>200</v>
      </c>
      <c r="H91" s="269">
        <v>40</v>
      </c>
      <c r="I91" s="285">
        <v>12.789604953016337</v>
      </c>
      <c r="J91" s="285">
        <v>7.7380000000000004</v>
      </c>
      <c r="K91" s="285">
        <v>56.365000000000002</v>
      </c>
      <c r="L91" s="285">
        <v>0</v>
      </c>
      <c r="M91" s="285"/>
      <c r="N91" s="269">
        <f t="shared" si="2"/>
        <v>1350.4276049530163</v>
      </c>
      <c r="O91" s="286">
        <f>+I91-Summary_CP!I91</f>
        <v>-0.21039504698366329</v>
      </c>
      <c r="P91" s="263">
        <f t="shared" si="3"/>
        <v>1067.059</v>
      </c>
    </row>
    <row r="92" spans="1:16" x14ac:dyDescent="0.2">
      <c r="A92" s="278">
        <f t="shared" si="4"/>
        <v>2015</v>
      </c>
      <c r="B92" s="278">
        <f t="shared" si="5"/>
        <v>3</v>
      </c>
      <c r="C92" s="269">
        <v>136</v>
      </c>
      <c r="D92" s="269">
        <v>0</v>
      </c>
      <c r="E92" s="269">
        <v>691.38599999999997</v>
      </c>
      <c r="F92" s="269">
        <v>0</v>
      </c>
      <c r="G92" s="269">
        <v>200</v>
      </c>
      <c r="H92" s="269">
        <v>20</v>
      </c>
      <c r="I92" s="285">
        <v>10.531582423738648</v>
      </c>
      <c r="J92" s="285">
        <v>5.9210000000000003</v>
      </c>
      <c r="K92" s="285">
        <v>42.57</v>
      </c>
      <c r="L92" s="285">
        <v>0</v>
      </c>
      <c r="M92" s="285"/>
      <c r="N92" s="269">
        <f t="shared" si="2"/>
        <v>1106.4085824237386</v>
      </c>
      <c r="O92" s="286">
        <f>+I92-Summary_CP!I92</f>
        <v>0.53158242373864795</v>
      </c>
      <c r="P92" s="263">
        <f t="shared" si="3"/>
        <v>846.38599999999997</v>
      </c>
    </row>
    <row r="93" spans="1:16" x14ac:dyDescent="0.2">
      <c r="A93" s="278">
        <f t="shared" si="4"/>
        <v>2015</v>
      </c>
      <c r="B93" s="278">
        <f t="shared" si="5"/>
        <v>4</v>
      </c>
      <c r="C93" s="269">
        <v>151.589</v>
      </c>
      <c r="D93" s="269">
        <v>0</v>
      </c>
      <c r="E93" s="269">
        <v>823.86599999999999</v>
      </c>
      <c r="F93" s="269">
        <v>0</v>
      </c>
      <c r="G93" s="269">
        <v>200</v>
      </c>
      <c r="H93" s="269">
        <v>20</v>
      </c>
      <c r="I93" s="285">
        <v>11.903964079976987</v>
      </c>
      <c r="J93" s="285">
        <v>6.2939999999999996</v>
      </c>
      <c r="K93" s="285">
        <v>47.848999999999997</v>
      </c>
      <c r="L93" s="285">
        <v>0</v>
      </c>
      <c r="M93" s="285"/>
      <c r="N93" s="269">
        <f t="shared" si="2"/>
        <v>1261.5019640799769</v>
      </c>
      <c r="O93" s="286">
        <f>+I93-Summary_CP!I93</f>
        <v>0.90396407997698702</v>
      </c>
      <c r="P93" s="263">
        <f t="shared" si="3"/>
        <v>978.86599999999999</v>
      </c>
    </row>
    <row r="94" spans="1:16" x14ac:dyDescent="0.2">
      <c r="A94" s="278">
        <f t="shared" si="4"/>
        <v>2015</v>
      </c>
      <c r="B94" s="278">
        <f t="shared" si="5"/>
        <v>5</v>
      </c>
      <c r="C94" s="269">
        <v>147.05500000000001</v>
      </c>
      <c r="D94" s="269">
        <v>0</v>
      </c>
      <c r="E94" s="269">
        <v>784.154</v>
      </c>
      <c r="F94" s="269">
        <v>0</v>
      </c>
      <c r="G94" s="269">
        <v>200</v>
      </c>
      <c r="H94" s="269">
        <v>25</v>
      </c>
      <c r="I94" s="285">
        <v>12.928204832168273</v>
      </c>
      <c r="J94" s="285">
        <v>7.5030000000000001</v>
      </c>
      <c r="K94" s="285">
        <v>54.709000000000003</v>
      </c>
      <c r="L94" s="285">
        <v>0</v>
      </c>
      <c r="M94" s="285"/>
      <c r="N94" s="269">
        <f t="shared" si="2"/>
        <v>1231.3492048321684</v>
      </c>
      <c r="O94" s="286">
        <f>+I94-Summary_CP!I94</f>
        <v>0.92820483216827299</v>
      </c>
      <c r="P94" s="263">
        <f t="shared" si="3"/>
        <v>939.154</v>
      </c>
    </row>
    <row r="95" spans="1:16" x14ac:dyDescent="0.2">
      <c r="A95" s="278">
        <f t="shared" si="4"/>
        <v>2015</v>
      </c>
      <c r="B95" s="278">
        <f t="shared" si="5"/>
        <v>6</v>
      </c>
      <c r="C95" s="269">
        <v>153.76300000000001</v>
      </c>
      <c r="D95" s="269">
        <v>0</v>
      </c>
      <c r="E95" s="269">
        <v>844.71600000000001</v>
      </c>
      <c r="F95" s="269">
        <v>0</v>
      </c>
      <c r="G95" s="269">
        <v>200</v>
      </c>
      <c r="H95" s="269">
        <v>40</v>
      </c>
      <c r="I95" s="285">
        <v>13.200834121703572</v>
      </c>
      <c r="J95" s="285">
        <v>8.2100000000000009</v>
      </c>
      <c r="K95" s="285">
        <v>60.194000000000003</v>
      </c>
      <c r="L95" s="285">
        <v>0</v>
      </c>
      <c r="M95" s="285"/>
      <c r="N95" s="269">
        <f t="shared" si="2"/>
        <v>1320.0838341217036</v>
      </c>
      <c r="O95" s="286">
        <f>+I95-Summary_CP!I95</f>
        <v>0.20083412170357207</v>
      </c>
      <c r="P95" s="263">
        <f t="shared" si="3"/>
        <v>999.71599999999989</v>
      </c>
    </row>
    <row r="96" spans="1:16" x14ac:dyDescent="0.2">
      <c r="A96" s="278">
        <f t="shared" si="4"/>
        <v>2015</v>
      </c>
      <c r="B96" s="278">
        <f t="shared" si="5"/>
        <v>7</v>
      </c>
      <c r="C96" s="269">
        <v>156.506</v>
      </c>
      <c r="D96" s="269">
        <v>0</v>
      </c>
      <c r="E96" s="269">
        <v>779.5983313383332</v>
      </c>
      <c r="F96" s="269">
        <v>0</v>
      </c>
      <c r="G96" s="269">
        <v>200</v>
      </c>
      <c r="H96" s="269">
        <v>45</v>
      </c>
      <c r="I96" s="285">
        <v>12.957018980358665</v>
      </c>
      <c r="J96" s="285">
        <v>9</v>
      </c>
      <c r="K96" s="285">
        <v>60</v>
      </c>
      <c r="L96" s="285">
        <v>0</v>
      </c>
      <c r="M96" s="285"/>
      <c r="N96" s="269">
        <f t="shared" si="2"/>
        <v>1263.0613503186919</v>
      </c>
      <c r="O96" s="286">
        <f>+I96-Summary_CP!I96</f>
        <v>0.95701898035866506</v>
      </c>
      <c r="P96" s="263">
        <f t="shared" si="3"/>
        <v>934.5983313383332</v>
      </c>
    </row>
    <row r="97" spans="1:53" s="284" customFormat="1" ht="12" x14ac:dyDescent="0.25">
      <c r="A97" s="278">
        <f t="shared" si="4"/>
        <v>2015</v>
      </c>
      <c r="B97" s="278">
        <f t="shared" si="5"/>
        <v>8</v>
      </c>
      <c r="C97" s="270">
        <v>155.02455897009193</v>
      </c>
      <c r="D97" s="270">
        <v>0</v>
      </c>
      <c r="E97" s="270">
        <v>779.97000849173446</v>
      </c>
      <c r="F97" s="270">
        <v>0</v>
      </c>
      <c r="G97" s="270">
        <v>200</v>
      </c>
      <c r="H97" s="270">
        <v>45</v>
      </c>
      <c r="I97" s="287">
        <v>13</v>
      </c>
      <c r="J97" s="287">
        <v>9</v>
      </c>
      <c r="K97" s="287">
        <v>60</v>
      </c>
      <c r="L97" s="287">
        <v>25</v>
      </c>
      <c r="M97" s="287"/>
      <c r="N97" s="270">
        <f t="shared" si="2"/>
        <v>1286.9945674618264</v>
      </c>
      <c r="O97" s="286">
        <f>+I97-Summary_CP!I97</f>
        <v>0</v>
      </c>
      <c r="P97" s="263">
        <f t="shared" si="3"/>
        <v>934.97000849173446</v>
      </c>
    </row>
    <row r="98" spans="1:53" x14ac:dyDescent="0.2">
      <c r="A98" s="278">
        <f t="shared" si="4"/>
        <v>2015</v>
      </c>
      <c r="B98" s="278">
        <f t="shared" si="5"/>
        <v>9</v>
      </c>
      <c r="C98" s="270">
        <v>146.29487383408176</v>
      </c>
      <c r="D98" s="270">
        <v>0</v>
      </c>
      <c r="E98" s="270">
        <v>745.01127838446803</v>
      </c>
      <c r="F98" s="270">
        <v>0</v>
      </c>
      <c r="G98" s="270">
        <v>200</v>
      </c>
      <c r="H98" s="270">
        <v>30</v>
      </c>
      <c r="I98" s="287">
        <v>13</v>
      </c>
      <c r="J98" s="287">
        <v>9</v>
      </c>
      <c r="K98" s="287">
        <v>60</v>
      </c>
      <c r="L98" s="287">
        <v>21</v>
      </c>
      <c r="M98" s="287"/>
      <c r="N98" s="270">
        <f t="shared" si="2"/>
        <v>1224.3061522185499</v>
      </c>
      <c r="O98" s="286">
        <f>+I98-Summary_CP!I98</f>
        <v>0</v>
      </c>
      <c r="P98" s="263">
        <f t="shared" si="3"/>
        <v>900.01127838446803</v>
      </c>
    </row>
    <row r="99" spans="1:53" x14ac:dyDescent="0.2">
      <c r="A99" s="278">
        <f t="shared" si="4"/>
        <v>2015</v>
      </c>
      <c r="B99" s="278">
        <f t="shared" si="5"/>
        <v>10</v>
      </c>
      <c r="C99" s="270">
        <v>132.1592441799404</v>
      </c>
      <c r="D99" s="270">
        <v>0</v>
      </c>
      <c r="E99" s="270">
        <v>685.64709503858717</v>
      </c>
      <c r="F99" s="270">
        <v>0</v>
      </c>
      <c r="G99" s="270">
        <v>200</v>
      </c>
      <c r="H99" s="270">
        <v>20</v>
      </c>
      <c r="I99" s="287">
        <v>13</v>
      </c>
      <c r="J99" s="287">
        <v>9</v>
      </c>
      <c r="K99" s="287">
        <v>60</v>
      </c>
      <c r="L99" s="287">
        <v>8</v>
      </c>
      <c r="M99" s="287"/>
      <c r="N99" s="270">
        <f t="shared" si="2"/>
        <v>1127.8063392185277</v>
      </c>
      <c r="O99" s="286">
        <f>+I99-Summary_CP!I99</f>
        <v>0</v>
      </c>
      <c r="P99" s="263">
        <f t="shared" si="3"/>
        <v>840.64709503858717</v>
      </c>
    </row>
    <row r="100" spans="1:53" x14ac:dyDescent="0.2">
      <c r="A100" s="278">
        <f t="shared" si="4"/>
        <v>2015</v>
      </c>
      <c r="B100" s="278">
        <f t="shared" si="5"/>
        <v>11</v>
      </c>
      <c r="C100" s="270">
        <v>118.04761439576826</v>
      </c>
      <c r="D100" s="270">
        <v>0</v>
      </c>
      <c r="E100" s="270">
        <v>611.65330455622302</v>
      </c>
      <c r="F100" s="270">
        <v>0</v>
      </c>
      <c r="G100" s="270">
        <v>200</v>
      </c>
      <c r="H100" s="270">
        <v>15</v>
      </c>
      <c r="I100" s="287">
        <v>13</v>
      </c>
      <c r="J100" s="287">
        <v>9</v>
      </c>
      <c r="K100" s="287">
        <v>60</v>
      </c>
      <c r="L100" s="287">
        <v>0</v>
      </c>
      <c r="M100" s="287"/>
      <c r="N100" s="270">
        <f t="shared" si="2"/>
        <v>1026.7009189519913</v>
      </c>
      <c r="O100" s="286">
        <f>+I100-Summary_CP!I100</f>
        <v>0</v>
      </c>
      <c r="P100" s="263">
        <f t="shared" si="3"/>
        <v>766.65330455622302</v>
      </c>
    </row>
    <row r="101" spans="1:53" x14ac:dyDescent="0.2">
      <c r="A101" s="278">
        <f t="shared" si="4"/>
        <v>2015</v>
      </c>
      <c r="B101" s="278">
        <f t="shared" si="5"/>
        <v>12</v>
      </c>
      <c r="C101" s="270">
        <v>122.53569666343438</v>
      </c>
      <c r="D101" s="270">
        <v>0</v>
      </c>
      <c r="E101" s="270">
        <v>623.82794159667264</v>
      </c>
      <c r="F101" s="270">
        <v>0</v>
      </c>
      <c r="G101" s="270">
        <v>200</v>
      </c>
      <c r="H101" s="270">
        <v>20</v>
      </c>
      <c r="I101" s="287">
        <v>13</v>
      </c>
      <c r="J101" s="287">
        <v>9</v>
      </c>
      <c r="K101" s="287">
        <v>60</v>
      </c>
      <c r="L101" s="287">
        <v>0</v>
      </c>
      <c r="M101" s="287"/>
      <c r="N101" s="270">
        <f t="shared" si="2"/>
        <v>1048.3636382601071</v>
      </c>
      <c r="O101" s="286">
        <f>+I101-Summary_CP!I101</f>
        <v>0</v>
      </c>
      <c r="P101" s="263">
        <f t="shared" si="3"/>
        <v>778.82794159667264</v>
      </c>
    </row>
    <row r="102" spans="1:53" x14ac:dyDescent="0.2">
      <c r="A102" s="278">
        <f t="shared" si="4"/>
        <v>2016</v>
      </c>
      <c r="B102" s="278">
        <f t="shared" si="5"/>
        <v>1</v>
      </c>
      <c r="C102" s="270">
        <v>125.87830577434346</v>
      </c>
      <c r="D102" s="270">
        <v>0</v>
      </c>
      <c r="E102" s="270">
        <v>751.351</v>
      </c>
      <c r="F102" s="270">
        <v>0</v>
      </c>
      <c r="G102" s="270">
        <v>200</v>
      </c>
      <c r="H102" s="270">
        <v>40</v>
      </c>
      <c r="I102" s="287">
        <v>13</v>
      </c>
      <c r="J102" s="287">
        <v>9</v>
      </c>
      <c r="K102" s="287">
        <v>60</v>
      </c>
      <c r="L102" s="287">
        <v>18</v>
      </c>
      <c r="M102" s="287">
        <v>19</v>
      </c>
      <c r="N102" s="270">
        <f t="shared" si="2"/>
        <v>1236.2293057743434</v>
      </c>
      <c r="O102" s="286">
        <f>+I102-Summary_CP!I102</f>
        <v>0</v>
      </c>
      <c r="P102" s="263">
        <f t="shared" si="3"/>
        <v>906.351</v>
      </c>
      <c r="Q102" s="256" t="s">
        <v>164</v>
      </c>
      <c r="R102" s="274">
        <v>125.87830577434346</v>
      </c>
      <c r="S102" s="274">
        <v>124.50542302944943</v>
      </c>
      <c r="T102" s="274">
        <v>131.76555744172978</v>
      </c>
      <c r="U102" s="274">
        <v>136.96279530378564</v>
      </c>
      <c r="V102" s="274">
        <v>149.96002471113133</v>
      </c>
      <c r="W102" s="274">
        <v>153.38274370739751</v>
      </c>
      <c r="X102" s="274">
        <v>162.07</v>
      </c>
      <c r="Y102" s="274">
        <v>160.50337286676279</v>
      </c>
      <c r="Z102" s="274">
        <v>151.48474068575027</v>
      </c>
      <c r="AA102" s="274">
        <v>136.85612107480227</v>
      </c>
      <c r="AB102" s="274">
        <v>122.27297665196149</v>
      </c>
      <c r="AC102" s="274">
        <v>126.90889560296378</v>
      </c>
      <c r="AD102" s="274">
        <v>127.06478774922131</v>
      </c>
      <c r="AE102" s="274">
        <v>125.67896472347097</v>
      </c>
      <c r="AF102" s="274">
        <v>133.00753045568666</v>
      </c>
      <c r="AG102" s="274">
        <v>138.25375554397303</v>
      </c>
      <c r="AH102" s="274">
        <v>151.37349198952759</v>
      </c>
      <c r="AI102" s="274">
        <v>154.82847225884763</v>
      </c>
      <c r="AJ102" s="274">
        <v>162.58470506904922</v>
      </c>
      <c r="AK102" s="274">
        <v>162.0162178136506</v>
      </c>
      <c r="AL102" s="274">
        <v>152.91257936841325</v>
      </c>
      <c r="AM102" s="274">
        <v>138.14607584348209</v>
      </c>
      <c r="AN102" s="274">
        <v>123.42547613882526</v>
      </c>
      <c r="AO102" s="274">
        <v>128.1050915332975</v>
      </c>
      <c r="AP102" s="274">
        <v>128.26245306079926</v>
      </c>
      <c r="AQ102" s="274">
        <v>126.86356778393018</v>
      </c>
      <c r="AR102" s="274">
        <v>134.26120984418742</v>
      </c>
      <c r="AS102" s="274">
        <v>139.55688389403323</v>
      </c>
      <c r="AT102" s="274">
        <v>152.8002820834605</v>
      </c>
      <c r="AU102" s="274">
        <v>156.28782770856517</v>
      </c>
      <c r="AV102" s="274">
        <v>165.14</v>
      </c>
      <c r="AW102" s="274">
        <v>163.543322272924</v>
      </c>
      <c r="AX102" s="274">
        <v>154.35387632611096</v>
      </c>
      <c r="AY102" s="274">
        <v>139.44818924483522</v>
      </c>
      <c r="AZ102" s="274">
        <v>124.58883865612792</v>
      </c>
      <c r="BA102" s="274">
        <v>129.31256236045343</v>
      </c>
    </row>
    <row r="103" spans="1:53" x14ac:dyDescent="0.2">
      <c r="A103" s="278">
        <f t="shared" si="4"/>
        <v>2016</v>
      </c>
      <c r="B103" s="278">
        <f t="shared" si="5"/>
        <v>2</v>
      </c>
      <c r="C103" s="270">
        <v>124.50542302944943</v>
      </c>
      <c r="D103" s="270">
        <v>0</v>
      </c>
      <c r="E103" s="270">
        <v>672.00699999999995</v>
      </c>
      <c r="F103" s="270">
        <v>0</v>
      </c>
      <c r="G103" s="270">
        <v>200</v>
      </c>
      <c r="H103" s="270">
        <v>40</v>
      </c>
      <c r="I103" s="287">
        <v>13</v>
      </c>
      <c r="J103" s="287">
        <v>9</v>
      </c>
      <c r="K103" s="287">
        <v>60</v>
      </c>
      <c r="L103" s="287">
        <v>0</v>
      </c>
      <c r="M103" s="287">
        <v>0</v>
      </c>
      <c r="N103" s="270">
        <f t="shared" si="2"/>
        <v>1118.5124230294493</v>
      </c>
      <c r="O103" s="286">
        <f>+I103-Summary_CP!I103</f>
        <v>0</v>
      </c>
      <c r="P103" s="263">
        <f t="shared" si="3"/>
        <v>827.00699999999995</v>
      </c>
      <c r="Q103" s="256" t="s">
        <v>165</v>
      </c>
      <c r="R103" s="274">
        <v>0</v>
      </c>
      <c r="S103" s="274">
        <v>0</v>
      </c>
      <c r="T103" s="274">
        <v>0</v>
      </c>
      <c r="U103" s="274">
        <v>0</v>
      </c>
      <c r="V103" s="274">
        <v>0</v>
      </c>
      <c r="W103" s="274">
        <v>0</v>
      </c>
      <c r="X103" s="274">
        <v>0</v>
      </c>
      <c r="Y103" s="274">
        <v>0</v>
      </c>
      <c r="Z103" s="274">
        <v>0</v>
      </c>
      <c r="AA103" s="274">
        <v>0</v>
      </c>
      <c r="AB103" s="274">
        <v>0</v>
      </c>
      <c r="AC103" s="274">
        <v>0</v>
      </c>
      <c r="AD103" s="274">
        <v>0</v>
      </c>
      <c r="AE103" s="274">
        <v>0</v>
      </c>
      <c r="AF103" s="274">
        <v>0</v>
      </c>
      <c r="AG103" s="274">
        <v>0</v>
      </c>
      <c r="AH103" s="274">
        <v>0</v>
      </c>
      <c r="AI103" s="274">
        <v>0</v>
      </c>
      <c r="AJ103" s="274">
        <v>0</v>
      </c>
      <c r="AK103" s="274">
        <v>0</v>
      </c>
      <c r="AL103" s="274">
        <v>0</v>
      </c>
      <c r="AM103" s="274">
        <v>0</v>
      </c>
      <c r="AN103" s="274">
        <v>0</v>
      </c>
      <c r="AO103" s="274">
        <v>0</v>
      </c>
      <c r="AP103" s="274">
        <v>0</v>
      </c>
      <c r="AQ103" s="274">
        <v>0</v>
      </c>
      <c r="AR103" s="274">
        <v>0</v>
      </c>
      <c r="AS103" s="274">
        <v>0</v>
      </c>
      <c r="AT103" s="274">
        <v>0</v>
      </c>
      <c r="AU103" s="274">
        <v>0</v>
      </c>
      <c r="AV103" s="274">
        <v>0</v>
      </c>
      <c r="AW103" s="274">
        <v>0</v>
      </c>
      <c r="AX103" s="274">
        <v>0</v>
      </c>
      <c r="AY103" s="274">
        <v>0</v>
      </c>
      <c r="AZ103" s="274">
        <v>0</v>
      </c>
      <c r="BA103" s="274">
        <v>0</v>
      </c>
    </row>
    <row r="104" spans="1:53" x14ac:dyDescent="0.2">
      <c r="A104" s="278">
        <f t="shared" si="4"/>
        <v>2016</v>
      </c>
      <c r="B104" s="278">
        <f t="shared" si="5"/>
        <v>3</v>
      </c>
      <c r="C104" s="270">
        <v>131.76555744172978</v>
      </c>
      <c r="D104" s="270">
        <v>0</v>
      </c>
      <c r="E104" s="270">
        <v>618.80200000000002</v>
      </c>
      <c r="F104" s="270">
        <v>0</v>
      </c>
      <c r="G104" s="270">
        <v>200</v>
      </c>
      <c r="H104" s="270">
        <v>25</v>
      </c>
      <c r="I104" s="287">
        <v>13</v>
      </c>
      <c r="J104" s="287">
        <v>9</v>
      </c>
      <c r="K104" s="287">
        <v>60</v>
      </c>
      <c r="L104" s="287">
        <v>0</v>
      </c>
      <c r="M104" s="287">
        <v>0</v>
      </c>
      <c r="N104" s="270">
        <f t="shared" si="2"/>
        <v>1057.5675574417298</v>
      </c>
      <c r="O104" s="286">
        <f>+I104-Summary_CP!I104</f>
        <v>0</v>
      </c>
      <c r="P104" s="263">
        <f t="shared" si="3"/>
        <v>773.80200000000002</v>
      </c>
      <c r="Q104" s="256" t="s">
        <v>166</v>
      </c>
      <c r="R104" s="274">
        <v>751.351</v>
      </c>
      <c r="S104" s="274">
        <v>672.00699999999995</v>
      </c>
      <c r="T104" s="274">
        <v>618.80200000000002</v>
      </c>
      <c r="U104" s="274">
        <v>628.26800000000003</v>
      </c>
      <c r="V104" s="274">
        <v>717.5</v>
      </c>
      <c r="W104" s="274">
        <v>773.83199999999999</v>
      </c>
      <c r="X104" s="274">
        <v>778.45299999999997</v>
      </c>
      <c r="Y104" s="274">
        <v>790.75900000000001</v>
      </c>
      <c r="Z104" s="274">
        <v>755.73299999999995</v>
      </c>
      <c r="AA104" s="274">
        <v>710.798</v>
      </c>
      <c r="AB104" s="274">
        <v>584.55999999999995</v>
      </c>
      <c r="AC104" s="274">
        <v>552.73900000000003</v>
      </c>
      <c r="AD104" s="274">
        <v>752.10199999999998</v>
      </c>
      <c r="AE104" s="274">
        <v>672.67700000000002</v>
      </c>
      <c r="AF104" s="274">
        <v>619.48299999999995</v>
      </c>
      <c r="AG104" s="274">
        <v>632.20799999999997</v>
      </c>
      <c r="AH104" s="274">
        <v>721.09400000000005</v>
      </c>
      <c r="AI104" s="274">
        <v>776.54499999999996</v>
      </c>
      <c r="AJ104" s="274">
        <v>782.86300000000006</v>
      </c>
      <c r="AK104" s="274">
        <v>795.25900000000001</v>
      </c>
      <c r="AL104" s="274">
        <v>760.04399999999998</v>
      </c>
      <c r="AM104" s="274">
        <v>713.21199999999999</v>
      </c>
      <c r="AN104" s="274">
        <v>585.75</v>
      </c>
      <c r="AO104" s="274">
        <v>554.26599999999996</v>
      </c>
      <c r="AP104" s="274">
        <v>752.85299999999995</v>
      </c>
      <c r="AQ104" s="274">
        <v>673.351</v>
      </c>
      <c r="AR104" s="274">
        <v>620.16499999999996</v>
      </c>
      <c r="AS104" s="274">
        <v>636.18100000000004</v>
      </c>
      <c r="AT104" s="274">
        <v>724.83600000000001</v>
      </c>
      <c r="AU104" s="274">
        <v>779.27</v>
      </c>
      <c r="AV104" s="274">
        <v>787.30100000000004</v>
      </c>
      <c r="AW104" s="274">
        <v>799.78700000000003</v>
      </c>
      <c r="AX104" s="274">
        <v>764.38199999999995</v>
      </c>
      <c r="AY104" s="274">
        <v>715.63400000000001</v>
      </c>
      <c r="AZ104" s="274">
        <v>586.94799999999998</v>
      </c>
      <c r="BA104" s="274">
        <v>555.803</v>
      </c>
    </row>
    <row r="105" spans="1:53" x14ac:dyDescent="0.2">
      <c r="A105" s="278">
        <f t="shared" si="4"/>
        <v>2016</v>
      </c>
      <c r="B105" s="278">
        <f t="shared" si="5"/>
        <v>4</v>
      </c>
      <c r="C105" s="270">
        <v>136.96279530378564</v>
      </c>
      <c r="D105" s="270">
        <v>0</v>
      </c>
      <c r="E105" s="270">
        <v>628.26800000000003</v>
      </c>
      <c r="F105" s="270">
        <v>0</v>
      </c>
      <c r="G105" s="270">
        <v>200</v>
      </c>
      <c r="H105" s="270">
        <v>20</v>
      </c>
      <c r="I105" s="287">
        <v>13</v>
      </c>
      <c r="J105" s="287">
        <v>9</v>
      </c>
      <c r="K105" s="287">
        <v>60</v>
      </c>
      <c r="L105" s="287">
        <v>0</v>
      </c>
      <c r="M105" s="287">
        <v>0</v>
      </c>
      <c r="N105" s="270">
        <f t="shared" si="2"/>
        <v>1067.2307953037857</v>
      </c>
      <c r="O105" s="286">
        <f>+I105-Summary_CP!I105</f>
        <v>0</v>
      </c>
      <c r="P105" s="263">
        <f t="shared" si="3"/>
        <v>783.26800000000003</v>
      </c>
      <c r="Q105" s="256" t="s">
        <v>167</v>
      </c>
      <c r="R105" s="274">
        <v>0</v>
      </c>
      <c r="S105" s="274">
        <v>0</v>
      </c>
      <c r="T105" s="274">
        <v>0</v>
      </c>
      <c r="U105" s="274">
        <v>0</v>
      </c>
      <c r="V105" s="274">
        <v>0</v>
      </c>
      <c r="W105" s="274">
        <v>0</v>
      </c>
      <c r="X105" s="274">
        <v>0</v>
      </c>
      <c r="Y105" s="274">
        <v>0</v>
      </c>
      <c r="Z105" s="274">
        <v>0</v>
      </c>
      <c r="AA105" s="274">
        <v>0</v>
      </c>
      <c r="AB105" s="274">
        <v>0</v>
      </c>
      <c r="AC105" s="274">
        <v>0</v>
      </c>
      <c r="AD105" s="274">
        <v>0</v>
      </c>
      <c r="AE105" s="274">
        <v>0</v>
      </c>
      <c r="AF105" s="274">
        <v>0</v>
      </c>
      <c r="AG105" s="274">
        <v>0</v>
      </c>
      <c r="AH105" s="274">
        <v>0</v>
      </c>
      <c r="AI105" s="274">
        <v>0</v>
      </c>
      <c r="AJ105" s="274">
        <v>0</v>
      </c>
      <c r="AK105" s="274">
        <v>0</v>
      </c>
      <c r="AL105" s="274">
        <v>0</v>
      </c>
      <c r="AM105" s="274">
        <v>0</v>
      </c>
      <c r="AN105" s="274">
        <v>0</v>
      </c>
      <c r="AO105" s="274">
        <v>0</v>
      </c>
      <c r="AP105" s="274">
        <v>0</v>
      </c>
      <c r="AQ105" s="274">
        <v>0</v>
      </c>
      <c r="AR105" s="274">
        <v>0</v>
      </c>
      <c r="AS105" s="274">
        <v>0</v>
      </c>
      <c r="AT105" s="274">
        <v>0</v>
      </c>
      <c r="AU105" s="274">
        <v>0</v>
      </c>
      <c r="AV105" s="274">
        <v>0</v>
      </c>
      <c r="AW105" s="274">
        <v>0</v>
      </c>
      <c r="AX105" s="274">
        <v>0</v>
      </c>
      <c r="AY105" s="274">
        <v>0</v>
      </c>
      <c r="AZ105" s="274">
        <v>0</v>
      </c>
      <c r="BA105" s="274">
        <v>0</v>
      </c>
    </row>
    <row r="106" spans="1:53" x14ac:dyDescent="0.2">
      <c r="A106" s="278">
        <f t="shared" si="4"/>
        <v>2016</v>
      </c>
      <c r="B106" s="278">
        <f t="shared" si="5"/>
        <v>5</v>
      </c>
      <c r="C106" s="270">
        <v>149.96002471113133</v>
      </c>
      <c r="D106" s="270">
        <v>0</v>
      </c>
      <c r="E106" s="270">
        <v>717.5</v>
      </c>
      <c r="F106" s="270">
        <v>0</v>
      </c>
      <c r="G106" s="270">
        <v>200</v>
      </c>
      <c r="H106" s="270">
        <v>30</v>
      </c>
      <c r="I106" s="287">
        <v>13</v>
      </c>
      <c r="J106" s="287">
        <v>9</v>
      </c>
      <c r="K106" s="287">
        <v>60</v>
      </c>
      <c r="L106" s="287">
        <v>0</v>
      </c>
      <c r="M106" s="287">
        <v>0</v>
      </c>
      <c r="N106" s="270">
        <f t="shared" si="2"/>
        <v>1179.4600247111314</v>
      </c>
      <c r="O106" s="286">
        <f>+I106-Summary_CP!I106</f>
        <v>0</v>
      </c>
      <c r="P106" s="263">
        <f t="shared" si="3"/>
        <v>872.5</v>
      </c>
      <c r="Q106" s="256" t="s">
        <v>168</v>
      </c>
      <c r="R106" s="274">
        <v>200</v>
      </c>
      <c r="S106" s="274">
        <v>200</v>
      </c>
      <c r="T106" s="274">
        <v>200</v>
      </c>
      <c r="U106" s="274">
        <v>200</v>
      </c>
      <c r="V106" s="274">
        <v>200</v>
      </c>
      <c r="W106" s="274">
        <v>200</v>
      </c>
      <c r="X106" s="274">
        <v>200</v>
      </c>
      <c r="Y106" s="274">
        <v>200</v>
      </c>
      <c r="Z106" s="274">
        <v>200</v>
      </c>
      <c r="AA106" s="274">
        <v>200</v>
      </c>
      <c r="AB106" s="274">
        <v>200</v>
      </c>
      <c r="AC106" s="274">
        <v>200</v>
      </c>
      <c r="AD106" s="274">
        <v>200</v>
      </c>
      <c r="AE106" s="274">
        <v>200</v>
      </c>
      <c r="AF106" s="274">
        <v>200</v>
      </c>
      <c r="AG106" s="274">
        <v>200</v>
      </c>
      <c r="AH106" s="274">
        <v>200</v>
      </c>
      <c r="AI106" s="274">
        <v>200</v>
      </c>
      <c r="AJ106" s="274">
        <v>200</v>
      </c>
      <c r="AK106" s="274">
        <v>200</v>
      </c>
      <c r="AL106" s="274">
        <v>200</v>
      </c>
      <c r="AM106" s="274">
        <v>200</v>
      </c>
      <c r="AN106" s="274">
        <v>200</v>
      </c>
      <c r="AO106" s="274">
        <v>200</v>
      </c>
      <c r="AP106" s="274">
        <v>200</v>
      </c>
      <c r="AQ106" s="274">
        <v>200</v>
      </c>
      <c r="AR106" s="274">
        <v>200</v>
      </c>
      <c r="AS106" s="274">
        <v>200</v>
      </c>
      <c r="AT106" s="274">
        <v>200</v>
      </c>
      <c r="AU106" s="274">
        <v>200</v>
      </c>
      <c r="AV106" s="274">
        <v>200</v>
      </c>
      <c r="AW106" s="274">
        <v>200</v>
      </c>
      <c r="AX106" s="274">
        <v>200</v>
      </c>
      <c r="AY106" s="274">
        <v>200</v>
      </c>
      <c r="AZ106" s="274">
        <v>200</v>
      </c>
      <c r="BA106" s="274">
        <v>200</v>
      </c>
    </row>
    <row r="107" spans="1:53" x14ac:dyDescent="0.2">
      <c r="A107" s="278">
        <f t="shared" si="4"/>
        <v>2016</v>
      </c>
      <c r="B107" s="278">
        <f t="shared" si="5"/>
        <v>6</v>
      </c>
      <c r="C107" s="270">
        <v>153.38274370739751</v>
      </c>
      <c r="D107" s="270">
        <v>0</v>
      </c>
      <c r="E107" s="270">
        <v>773.83199999999999</v>
      </c>
      <c r="F107" s="270">
        <v>0</v>
      </c>
      <c r="G107" s="270">
        <v>200</v>
      </c>
      <c r="H107" s="270">
        <v>40</v>
      </c>
      <c r="I107" s="287">
        <v>13</v>
      </c>
      <c r="J107" s="287">
        <v>9</v>
      </c>
      <c r="K107" s="287">
        <v>60</v>
      </c>
      <c r="L107" s="287">
        <v>0</v>
      </c>
      <c r="M107" s="287">
        <v>0</v>
      </c>
      <c r="N107" s="270">
        <f t="shared" si="2"/>
        <v>1249.2147437073975</v>
      </c>
      <c r="O107" s="286">
        <f>+I107-Summary_CP!I107</f>
        <v>0</v>
      </c>
      <c r="P107" s="263">
        <f t="shared" si="3"/>
        <v>928.83199999999999</v>
      </c>
      <c r="Q107" s="256" t="s">
        <v>169</v>
      </c>
      <c r="R107" s="274">
        <v>40</v>
      </c>
      <c r="S107" s="274">
        <v>40</v>
      </c>
      <c r="T107" s="274">
        <v>25</v>
      </c>
      <c r="U107" s="274">
        <v>20</v>
      </c>
      <c r="V107" s="274">
        <v>30</v>
      </c>
      <c r="W107" s="274">
        <v>40</v>
      </c>
      <c r="X107" s="274">
        <v>45</v>
      </c>
      <c r="Y107" s="274">
        <v>45</v>
      </c>
      <c r="Z107" s="274">
        <v>35</v>
      </c>
      <c r="AA107" s="274">
        <v>25</v>
      </c>
      <c r="AB107" s="274">
        <v>20</v>
      </c>
      <c r="AC107" s="274">
        <v>25</v>
      </c>
      <c r="AD107" s="274">
        <v>45</v>
      </c>
      <c r="AE107" s="274">
        <v>0</v>
      </c>
      <c r="AF107" s="274">
        <v>0</v>
      </c>
      <c r="AG107" s="274">
        <v>0</v>
      </c>
      <c r="AH107" s="274">
        <v>0</v>
      </c>
      <c r="AI107" s="274">
        <v>0</v>
      </c>
      <c r="AJ107" s="274">
        <v>0</v>
      </c>
      <c r="AK107" s="274">
        <v>45</v>
      </c>
      <c r="AL107" s="274">
        <v>0</v>
      </c>
      <c r="AM107" s="274">
        <v>0</v>
      </c>
      <c r="AN107" s="274">
        <v>0</v>
      </c>
      <c r="AO107" s="274">
        <v>0</v>
      </c>
      <c r="AP107" s="274"/>
      <c r="AQ107" s="274"/>
      <c r="AR107" s="274"/>
      <c r="AS107" s="274"/>
      <c r="AT107" s="274"/>
      <c r="AU107" s="274"/>
      <c r="AV107" s="274"/>
      <c r="AW107" s="274"/>
      <c r="AX107" s="274"/>
      <c r="AY107" s="274"/>
      <c r="AZ107" s="274"/>
      <c r="BA107" s="274"/>
    </row>
    <row r="108" spans="1:53" x14ac:dyDescent="0.2">
      <c r="A108" s="278">
        <f t="shared" si="4"/>
        <v>2016</v>
      </c>
      <c r="B108" s="278">
        <f t="shared" si="5"/>
        <v>7</v>
      </c>
      <c r="C108" s="270">
        <v>162.07</v>
      </c>
      <c r="D108" s="270">
        <v>0</v>
      </c>
      <c r="E108" s="270">
        <v>778.45299999999997</v>
      </c>
      <c r="F108" s="270">
        <v>0</v>
      </c>
      <c r="G108" s="270">
        <v>200</v>
      </c>
      <c r="H108" s="270">
        <v>45</v>
      </c>
      <c r="I108" s="287">
        <v>13</v>
      </c>
      <c r="J108" s="287">
        <v>9</v>
      </c>
      <c r="K108" s="287">
        <v>60</v>
      </c>
      <c r="L108" s="287">
        <v>0</v>
      </c>
      <c r="M108" s="287">
        <v>0</v>
      </c>
      <c r="N108" s="270">
        <f t="shared" si="2"/>
        <v>1267.5229999999999</v>
      </c>
      <c r="O108" s="286">
        <f>+I108-Summary_CP!I108</f>
        <v>0</v>
      </c>
      <c r="P108" s="263">
        <f t="shared" si="3"/>
        <v>933.45299999999997</v>
      </c>
      <c r="Q108" s="256" t="s">
        <v>170</v>
      </c>
      <c r="R108" s="274">
        <v>13</v>
      </c>
      <c r="S108" s="274">
        <v>13</v>
      </c>
      <c r="T108" s="274">
        <v>13</v>
      </c>
      <c r="U108" s="274">
        <v>13</v>
      </c>
      <c r="V108" s="274">
        <v>13</v>
      </c>
      <c r="W108" s="274">
        <v>13</v>
      </c>
      <c r="X108" s="274">
        <v>13</v>
      </c>
      <c r="Y108" s="274">
        <v>13</v>
      </c>
      <c r="Z108" s="274">
        <v>13</v>
      </c>
      <c r="AA108" s="274">
        <v>13</v>
      </c>
      <c r="AB108" s="274">
        <v>13</v>
      </c>
      <c r="AC108" s="274">
        <v>13</v>
      </c>
      <c r="AD108" s="274"/>
      <c r="AE108" s="274"/>
      <c r="AF108" s="274"/>
      <c r="AG108" s="274"/>
      <c r="AH108" s="274"/>
      <c r="AI108" s="274"/>
      <c r="AJ108" s="274"/>
      <c r="AK108" s="274"/>
      <c r="AL108" s="274"/>
      <c r="AM108" s="274"/>
      <c r="AN108" s="274"/>
      <c r="AO108" s="274"/>
      <c r="AP108" s="274"/>
      <c r="AQ108" s="274"/>
      <c r="AR108" s="274"/>
      <c r="AS108" s="274"/>
      <c r="AT108" s="274"/>
      <c r="AU108" s="274"/>
      <c r="AV108" s="274"/>
      <c r="AW108" s="274"/>
      <c r="AX108" s="274"/>
      <c r="AY108" s="274"/>
      <c r="AZ108" s="274"/>
      <c r="BA108" s="274"/>
    </row>
    <row r="109" spans="1:53" s="284" customFormat="1" ht="12" x14ac:dyDescent="0.25">
      <c r="A109" s="278">
        <f t="shared" si="4"/>
        <v>2016</v>
      </c>
      <c r="B109" s="278">
        <f t="shared" si="5"/>
        <v>8</v>
      </c>
      <c r="C109" s="270">
        <v>160.50337286676279</v>
      </c>
      <c r="D109" s="270">
        <v>0</v>
      </c>
      <c r="E109" s="270">
        <v>790.75900000000001</v>
      </c>
      <c r="F109" s="270">
        <v>0</v>
      </c>
      <c r="G109" s="270">
        <v>200</v>
      </c>
      <c r="H109" s="270">
        <v>45</v>
      </c>
      <c r="I109" s="287">
        <v>13</v>
      </c>
      <c r="J109" s="287">
        <v>9</v>
      </c>
      <c r="K109" s="287">
        <v>60</v>
      </c>
      <c r="L109" s="287">
        <v>18</v>
      </c>
      <c r="M109" s="287">
        <v>19</v>
      </c>
      <c r="N109" s="270">
        <f t="shared" si="2"/>
        <v>1315.2623728667627</v>
      </c>
      <c r="O109" s="286">
        <f>+I109-Summary_CP!I109</f>
        <v>0</v>
      </c>
      <c r="P109" s="263">
        <f t="shared" si="3"/>
        <v>945.75900000000001</v>
      </c>
      <c r="Q109" s="284" t="s">
        <v>171</v>
      </c>
      <c r="R109" s="309">
        <v>9</v>
      </c>
      <c r="S109" s="309">
        <v>9</v>
      </c>
      <c r="T109" s="309">
        <v>9</v>
      </c>
      <c r="U109" s="309">
        <v>9</v>
      </c>
      <c r="V109" s="309">
        <v>9</v>
      </c>
      <c r="W109" s="309">
        <v>9</v>
      </c>
      <c r="X109" s="309">
        <v>9</v>
      </c>
      <c r="Y109" s="309">
        <v>9</v>
      </c>
      <c r="Z109" s="309">
        <v>9</v>
      </c>
      <c r="AA109" s="309">
        <v>9</v>
      </c>
      <c r="AB109" s="309">
        <v>9</v>
      </c>
      <c r="AC109" s="309">
        <v>9</v>
      </c>
      <c r="AD109" s="309">
        <v>0</v>
      </c>
      <c r="AE109" s="309">
        <v>0</v>
      </c>
      <c r="AF109" s="309">
        <v>0</v>
      </c>
      <c r="AG109" s="309">
        <v>0</v>
      </c>
      <c r="AH109" s="309"/>
      <c r="AI109" s="309"/>
      <c r="AJ109" s="309"/>
      <c r="AK109" s="309"/>
      <c r="AL109" s="309"/>
      <c r="AM109" s="309"/>
      <c r="AN109" s="309"/>
      <c r="AO109" s="309"/>
      <c r="AP109" s="309"/>
      <c r="AQ109" s="309"/>
      <c r="AR109" s="309"/>
      <c r="AS109" s="309"/>
      <c r="AT109" s="309"/>
      <c r="AU109" s="309"/>
      <c r="AV109" s="309"/>
      <c r="AW109" s="309"/>
      <c r="AX109" s="309"/>
      <c r="AY109" s="309"/>
      <c r="AZ109" s="309"/>
      <c r="BA109" s="309"/>
    </row>
    <row r="110" spans="1:53" x14ac:dyDescent="0.2">
      <c r="A110" s="278">
        <f t="shared" si="4"/>
        <v>2016</v>
      </c>
      <c r="B110" s="278">
        <f t="shared" si="5"/>
        <v>9</v>
      </c>
      <c r="C110" s="270">
        <v>151.48474068575027</v>
      </c>
      <c r="D110" s="270">
        <v>0</v>
      </c>
      <c r="E110" s="270">
        <v>755.73299999999995</v>
      </c>
      <c r="F110" s="270">
        <v>0</v>
      </c>
      <c r="G110" s="270">
        <v>200</v>
      </c>
      <c r="H110" s="270">
        <v>35</v>
      </c>
      <c r="I110" s="287">
        <v>13</v>
      </c>
      <c r="J110" s="287">
        <v>9</v>
      </c>
      <c r="K110" s="287">
        <v>60</v>
      </c>
      <c r="L110" s="287">
        <v>0</v>
      </c>
      <c r="M110" s="287">
        <v>0</v>
      </c>
      <c r="N110" s="270">
        <f t="shared" si="2"/>
        <v>1224.2177406857502</v>
      </c>
      <c r="O110" s="286">
        <f>+I110-Summary_CP!I110</f>
        <v>0</v>
      </c>
      <c r="P110" s="263">
        <f t="shared" si="3"/>
        <v>910.73299999999995</v>
      </c>
      <c r="Q110" s="256" t="s">
        <v>172</v>
      </c>
      <c r="R110" s="274">
        <v>60</v>
      </c>
      <c r="S110" s="274">
        <v>60</v>
      </c>
      <c r="T110" s="274">
        <v>60</v>
      </c>
      <c r="U110" s="274">
        <v>60</v>
      </c>
      <c r="V110" s="274">
        <v>60</v>
      </c>
      <c r="W110" s="274">
        <v>60</v>
      </c>
      <c r="X110" s="274">
        <v>60</v>
      </c>
      <c r="Y110" s="274">
        <v>60</v>
      </c>
      <c r="Z110" s="274">
        <v>60</v>
      </c>
      <c r="AA110" s="274">
        <v>60</v>
      </c>
      <c r="AB110" s="274">
        <v>60</v>
      </c>
      <c r="AC110" s="274">
        <v>60</v>
      </c>
      <c r="AD110" s="274">
        <v>60</v>
      </c>
      <c r="AE110" s="274">
        <v>0</v>
      </c>
      <c r="AF110" s="274">
        <v>0</v>
      </c>
      <c r="AG110" s="274">
        <v>0</v>
      </c>
      <c r="AH110" s="274">
        <v>0</v>
      </c>
      <c r="AI110" s="274">
        <v>0</v>
      </c>
      <c r="AJ110" s="274">
        <v>0</v>
      </c>
      <c r="AK110" s="274">
        <v>60</v>
      </c>
      <c r="AL110" s="274">
        <v>0</v>
      </c>
      <c r="AM110" s="274">
        <v>0</v>
      </c>
      <c r="AN110" s="274">
        <v>0</v>
      </c>
      <c r="AO110" s="274">
        <v>0</v>
      </c>
      <c r="AP110" s="274">
        <v>60</v>
      </c>
      <c r="AQ110" s="274">
        <v>0</v>
      </c>
      <c r="AR110" s="274">
        <v>0</v>
      </c>
      <c r="AS110" s="274">
        <v>0</v>
      </c>
      <c r="AT110" s="274">
        <v>0</v>
      </c>
      <c r="AU110" s="274">
        <v>0</v>
      </c>
      <c r="AV110" s="274">
        <v>0</v>
      </c>
      <c r="AW110" s="274">
        <v>60</v>
      </c>
      <c r="AX110" s="274">
        <v>0</v>
      </c>
      <c r="AY110" s="274">
        <v>0</v>
      </c>
      <c r="AZ110" s="274">
        <v>0</v>
      </c>
      <c r="BA110" s="274">
        <v>0</v>
      </c>
    </row>
    <row r="111" spans="1:53" x14ac:dyDescent="0.2">
      <c r="A111" s="278">
        <f t="shared" si="4"/>
        <v>2016</v>
      </c>
      <c r="B111" s="278">
        <f t="shared" si="5"/>
        <v>10</v>
      </c>
      <c r="C111" s="270">
        <v>136.85612107480227</v>
      </c>
      <c r="D111" s="270">
        <v>0</v>
      </c>
      <c r="E111" s="270">
        <v>710.798</v>
      </c>
      <c r="F111" s="270">
        <v>0</v>
      </c>
      <c r="G111" s="270">
        <v>200</v>
      </c>
      <c r="H111" s="270">
        <v>25</v>
      </c>
      <c r="I111" s="287">
        <v>13</v>
      </c>
      <c r="J111" s="287">
        <v>9</v>
      </c>
      <c r="K111" s="287">
        <v>60</v>
      </c>
      <c r="L111" s="287">
        <v>0</v>
      </c>
      <c r="M111" s="287">
        <v>0</v>
      </c>
      <c r="N111" s="270">
        <f t="shared" si="2"/>
        <v>1154.6541210748023</v>
      </c>
      <c r="O111" s="286">
        <f>+I111-Summary_CP!I111</f>
        <v>0</v>
      </c>
      <c r="P111" s="263">
        <f t="shared" si="3"/>
        <v>865.798</v>
      </c>
      <c r="Q111" s="256" t="s">
        <v>173</v>
      </c>
      <c r="R111" s="274">
        <v>18</v>
      </c>
      <c r="S111" s="274">
        <v>0</v>
      </c>
      <c r="T111" s="274">
        <v>0</v>
      </c>
      <c r="U111" s="274">
        <v>0</v>
      </c>
      <c r="V111" s="274">
        <v>0</v>
      </c>
      <c r="W111" s="274">
        <v>0</v>
      </c>
      <c r="X111" s="274">
        <v>0</v>
      </c>
      <c r="Y111" s="274">
        <v>18</v>
      </c>
      <c r="Z111" s="274">
        <v>0</v>
      </c>
      <c r="AA111" s="274">
        <v>0</v>
      </c>
      <c r="AB111" s="274">
        <v>0</v>
      </c>
      <c r="AC111" s="274">
        <v>0</v>
      </c>
      <c r="AD111" s="274">
        <v>21</v>
      </c>
      <c r="AE111" s="274">
        <v>0</v>
      </c>
      <c r="AF111" s="274">
        <v>0</v>
      </c>
      <c r="AG111" s="274">
        <v>0</v>
      </c>
      <c r="AH111" s="274">
        <v>0</v>
      </c>
      <c r="AI111" s="274">
        <v>0</v>
      </c>
      <c r="AJ111" s="274">
        <v>0</v>
      </c>
      <c r="AK111" s="274">
        <v>21</v>
      </c>
      <c r="AL111" s="274">
        <v>0</v>
      </c>
      <c r="AM111" s="274">
        <v>0</v>
      </c>
      <c r="AN111" s="274">
        <v>0</v>
      </c>
      <c r="AO111" s="274">
        <v>0</v>
      </c>
      <c r="AP111" s="274">
        <v>24</v>
      </c>
      <c r="AQ111" s="274">
        <v>0</v>
      </c>
      <c r="AR111" s="274">
        <v>0</v>
      </c>
      <c r="AS111" s="274">
        <v>0</v>
      </c>
      <c r="AT111" s="274">
        <v>0</v>
      </c>
      <c r="AU111" s="274">
        <v>0</v>
      </c>
      <c r="AV111" s="274">
        <v>0</v>
      </c>
      <c r="AW111" s="274">
        <v>24</v>
      </c>
      <c r="AX111" s="274">
        <v>0</v>
      </c>
      <c r="AY111" s="274">
        <v>0</v>
      </c>
      <c r="AZ111" s="274">
        <v>0</v>
      </c>
      <c r="BA111" s="274">
        <v>0</v>
      </c>
    </row>
    <row r="112" spans="1:53" x14ac:dyDescent="0.2">
      <c r="A112" s="278">
        <f t="shared" si="4"/>
        <v>2016</v>
      </c>
      <c r="B112" s="278">
        <f t="shared" si="5"/>
        <v>11</v>
      </c>
      <c r="C112" s="270">
        <v>122.27297665196149</v>
      </c>
      <c r="D112" s="270">
        <v>0</v>
      </c>
      <c r="E112" s="270">
        <v>584.55999999999995</v>
      </c>
      <c r="F112" s="270">
        <v>0</v>
      </c>
      <c r="G112" s="270">
        <v>200</v>
      </c>
      <c r="H112" s="270">
        <v>20</v>
      </c>
      <c r="I112" s="287">
        <v>13</v>
      </c>
      <c r="J112" s="287">
        <v>9</v>
      </c>
      <c r="K112" s="287">
        <v>60</v>
      </c>
      <c r="L112" s="287">
        <v>0</v>
      </c>
      <c r="M112" s="287">
        <v>0</v>
      </c>
      <c r="N112" s="270">
        <f t="shared" si="2"/>
        <v>1008.8329766519614</v>
      </c>
      <c r="O112" s="286">
        <f>+I112-Summary_CP!I112</f>
        <v>0</v>
      </c>
      <c r="P112" s="263">
        <f t="shared" si="3"/>
        <v>739.56</v>
      </c>
      <c r="Q112" s="256" t="s">
        <v>174</v>
      </c>
      <c r="R112" s="274">
        <v>19</v>
      </c>
      <c r="S112" s="274">
        <v>0</v>
      </c>
      <c r="T112" s="274">
        <v>0</v>
      </c>
      <c r="U112" s="274">
        <v>0</v>
      </c>
      <c r="V112" s="274">
        <v>0</v>
      </c>
      <c r="W112" s="274">
        <v>0</v>
      </c>
      <c r="X112" s="274">
        <v>0</v>
      </c>
      <c r="Y112" s="274">
        <v>19</v>
      </c>
      <c r="Z112" s="274">
        <v>0</v>
      </c>
      <c r="AA112" s="274">
        <v>0</v>
      </c>
      <c r="AB112" s="274">
        <v>0</v>
      </c>
      <c r="AC112" s="274">
        <v>0</v>
      </c>
      <c r="AD112" s="274">
        <v>19</v>
      </c>
      <c r="AE112" s="274">
        <v>0</v>
      </c>
      <c r="AF112" s="274">
        <v>0</v>
      </c>
      <c r="AG112" s="274">
        <v>0</v>
      </c>
      <c r="AH112" s="274">
        <v>0</v>
      </c>
      <c r="AI112" s="274">
        <v>0</v>
      </c>
      <c r="AJ112" s="274">
        <v>0</v>
      </c>
      <c r="AK112" s="274">
        <v>19</v>
      </c>
      <c r="AL112" s="274">
        <v>0</v>
      </c>
      <c r="AM112" s="274">
        <v>0</v>
      </c>
      <c r="AN112" s="274">
        <v>0</v>
      </c>
      <c r="AO112" s="274">
        <v>0</v>
      </c>
      <c r="AP112" s="274">
        <v>19</v>
      </c>
      <c r="AQ112" s="274">
        <v>0</v>
      </c>
      <c r="AR112" s="274">
        <v>0</v>
      </c>
      <c r="AS112" s="274">
        <v>0</v>
      </c>
      <c r="AT112" s="274">
        <v>0</v>
      </c>
      <c r="AU112" s="274">
        <v>0</v>
      </c>
      <c r="AV112" s="274">
        <v>0</v>
      </c>
      <c r="AW112" s="274">
        <v>19</v>
      </c>
      <c r="AX112" s="274">
        <v>0</v>
      </c>
      <c r="AY112" s="274">
        <v>0</v>
      </c>
      <c r="AZ112" s="274">
        <v>0</v>
      </c>
      <c r="BA112" s="274">
        <v>0</v>
      </c>
    </row>
    <row r="113" spans="1:53" x14ac:dyDescent="0.2">
      <c r="A113" s="278">
        <f t="shared" si="4"/>
        <v>2016</v>
      </c>
      <c r="B113" s="278">
        <f t="shared" si="5"/>
        <v>12</v>
      </c>
      <c r="C113" s="270">
        <v>126.90889560296378</v>
      </c>
      <c r="D113" s="270">
        <v>0</v>
      </c>
      <c r="E113" s="270">
        <v>552.73900000000003</v>
      </c>
      <c r="F113" s="270">
        <v>0</v>
      </c>
      <c r="G113" s="270">
        <v>200</v>
      </c>
      <c r="H113" s="270">
        <v>25</v>
      </c>
      <c r="I113" s="287">
        <v>13</v>
      </c>
      <c r="J113" s="287">
        <v>9</v>
      </c>
      <c r="K113" s="287">
        <v>60</v>
      </c>
      <c r="L113" s="287">
        <v>0</v>
      </c>
      <c r="M113" s="287">
        <v>0</v>
      </c>
      <c r="N113" s="270">
        <f t="shared" si="2"/>
        <v>986.64789560296379</v>
      </c>
      <c r="O113" s="286">
        <f>+I113-Summary_CP!I113</f>
        <v>0</v>
      </c>
      <c r="P113" s="263">
        <f t="shared" si="3"/>
        <v>707.73900000000003</v>
      </c>
      <c r="Q113" s="256" t="s">
        <v>175</v>
      </c>
      <c r="R113" s="274">
        <v>1236.2293057743434</v>
      </c>
      <c r="S113" s="274">
        <v>1118.5124230294493</v>
      </c>
      <c r="T113" s="274">
        <v>1057.5675574417298</v>
      </c>
      <c r="U113" s="274">
        <v>1067.2307953037857</v>
      </c>
      <c r="V113" s="274">
        <v>1179.4600247111314</v>
      </c>
      <c r="W113" s="274">
        <v>1249.2147437073975</v>
      </c>
      <c r="X113" s="274">
        <v>1267.5229999999999</v>
      </c>
      <c r="Y113" s="274">
        <v>1315.2623728667627</v>
      </c>
      <c r="Z113" s="274">
        <v>1224.2177406857502</v>
      </c>
      <c r="AA113" s="274">
        <v>1154.6541210748023</v>
      </c>
      <c r="AB113" s="274">
        <v>1008.8329766519614</v>
      </c>
      <c r="AC113" s="274">
        <v>986.64789560296379</v>
      </c>
      <c r="AD113" s="274">
        <v>1224.1667877492214</v>
      </c>
      <c r="AE113" s="274">
        <v>998.35596472347095</v>
      </c>
      <c r="AF113" s="274">
        <v>952.49053045568667</v>
      </c>
      <c r="AG113" s="274">
        <v>970.46175554397303</v>
      </c>
      <c r="AH113" s="274">
        <v>1072.4674919895276</v>
      </c>
      <c r="AI113" s="274">
        <v>1131.3734722588476</v>
      </c>
      <c r="AJ113" s="274">
        <v>1145.4477050690493</v>
      </c>
      <c r="AK113" s="274">
        <v>1302.2752178136507</v>
      </c>
      <c r="AL113" s="274">
        <v>1112.9565793684133</v>
      </c>
      <c r="AM113" s="274">
        <v>1051.3580758434821</v>
      </c>
      <c r="AN113" s="274">
        <v>909.17547613882527</v>
      </c>
      <c r="AO113" s="274">
        <v>882.37109153329743</v>
      </c>
      <c r="AP113" s="274">
        <v>1184.1154530607992</v>
      </c>
      <c r="AQ113" s="274">
        <v>1000.2145677839302</v>
      </c>
      <c r="AR113" s="274">
        <v>954.42620984418738</v>
      </c>
      <c r="AS113" s="274">
        <v>975.7378838940333</v>
      </c>
      <c r="AT113" s="274">
        <v>1077.6362820834606</v>
      </c>
      <c r="AU113" s="274">
        <v>1135.5578277085651</v>
      </c>
      <c r="AV113" s="274">
        <v>1152.441</v>
      </c>
      <c r="AW113" s="274">
        <v>1266.3303222729241</v>
      </c>
      <c r="AX113" s="274">
        <v>1118.7358763261109</v>
      </c>
      <c r="AY113" s="274">
        <v>1055.0821892448353</v>
      </c>
      <c r="AZ113" s="274">
        <v>911.53683865612788</v>
      </c>
      <c r="BA113" s="274">
        <v>885.1155623604534</v>
      </c>
    </row>
    <row r="114" spans="1:53" x14ac:dyDescent="0.2">
      <c r="A114" s="278">
        <f t="shared" si="4"/>
        <v>2017</v>
      </c>
      <c r="B114" s="278">
        <f t="shared" si="5"/>
        <v>1</v>
      </c>
      <c r="C114" s="270">
        <v>127.06478774922131</v>
      </c>
      <c r="D114" s="270">
        <v>0</v>
      </c>
      <c r="E114" s="270">
        <v>752.10199999999998</v>
      </c>
      <c r="F114" s="270">
        <v>0</v>
      </c>
      <c r="G114" s="270">
        <v>200</v>
      </c>
      <c r="H114" s="270">
        <v>45</v>
      </c>
      <c r="I114" s="287"/>
      <c r="J114" s="287">
        <v>0</v>
      </c>
      <c r="K114" s="287">
        <v>60</v>
      </c>
      <c r="L114" s="287">
        <v>21</v>
      </c>
      <c r="M114" s="287">
        <v>19</v>
      </c>
      <c r="N114" s="270">
        <f t="shared" si="2"/>
        <v>1224.1667877492214</v>
      </c>
      <c r="O114" s="286">
        <f>+I114-Summary_CP!I114</f>
        <v>0</v>
      </c>
      <c r="P114" s="263">
        <f t="shared" si="3"/>
        <v>907.10199999999998</v>
      </c>
      <c r="R114" s="310">
        <f>SUM(R102:R112)</f>
        <v>1236.2293057743434</v>
      </c>
      <c r="S114" s="310">
        <f t="shared" ref="S114:BA114" si="6">SUM(S102:S112)</f>
        <v>1118.5124230294493</v>
      </c>
      <c r="T114" s="310">
        <f t="shared" si="6"/>
        <v>1057.5675574417298</v>
      </c>
      <c r="U114" s="310">
        <f t="shared" si="6"/>
        <v>1067.2307953037857</v>
      </c>
      <c r="V114" s="310">
        <f t="shared" si="6"/>
        <v>1179.4600247111314</v>
      </c>
      <c r="W114" s="310">
        <f t="shared" si="6"/>
        <v>1249.2147437073975</v>
      </c>
      <c r="X114" s="310">
        <f t="shared" si="6"/>
        <v>1267.5229999999999</v>
      </c>
      <c r="Y114" s="310">
        <f t="shared" si="6"/>
        <v>1315.2623728667627</v>
      </c>
      <c r="Z114" s="310">
        <f t="shared" si="6"/>
        <v>1224.2177406857502</v>
      </c>
      <c r="AA114" s="310">
        <f t="shared" si="6"/>
        <v>1154.6541210748023</v>
      </c>
      <c r="AB114" s="310">
        <f t="shared" si="6"/>
        <v>1008.8329766519614</v>
      </c>
      <c r="AC114" s="310">
        <f t="shared" si="6"/>
        <v>986.64789560296379</v>
      </c>
      <c r="AD114" s="310">
        <f t="shared" si="6"/>
        <v>1224.1667877492214</v>
      </c>
      <c r="AE114" s="310">
        <f t="shared" si="6"/>
        <v>998.35596472347095</v>
      </c>
      <c r="AF114" s="310">
        <f t="shared" si="6"/>
        <v>952.49053045568667</v>
      </c>
      <c r="AG114" s="310">
        <f t="shared" si="6"/>
        <v>970.46175554397303</v>
      </c>
      <c r="AH114" s="310">
        <f t="shared" si="6"/>
        <v>1072.4674919895276</v>
      </c>
      <c r="AI114" s="310">
        <f t="shared" si="6"/>
        <v>1131.3734722588476</v>
      </c>
      <c r="AJ114" s="310">
        <f t="shared" si="6"/>
        <v>1145.4477050690493</v>
      </c>
      <c r="AK114" s="310">
        <f t="shared" si="6"/>
        <v>1302.2752178136507</v>
      </c>
      <c r="AL114" s="310">
        <f t="shared" si="6"/>
        <v>1112.9565793684133</v>
      </c>
      <c r="AM114" s="310">
        <f t="shared" si="6"/>
        <v>1051.3580758434821</v>
      </c>
      <c r="AN114" s="310">
        <f t="shared" si="6"/>
        <v>909.17547613882527</v>
      </c>
      <c r="AO114" s="310">
        <f t="shared" si="6"/>
        <v>882.37109153329743</v>
      </c>
      <c r="AP114" s="310">
        <f t="shared" si="6"/>
        <v>1184.1154530607992</v>
      </c>
      <c r="AQ114" s="310">
        <f t="shared" si="6"/>
        <v>1000.2145677839302</v>
      </c>
      <c r="AR114" s="310">
        <f t="shared" si="6"/>
        <v>954.42620984418738</v>
      </c>
      <c r="AS114" s="310">
        <f t="shared" si="6"/>
        <v>975.7378838940333</v>
      </c>
      <c r="AT114" s="310">
        <f t="shared" si="6"/>
        <v>1077.6362820834606</v>
      </c>
      <c r="AU114" s="310">
        <f t="shared" si="6"/>
        <v>1135.5578277085651</v>
      </c>
      <c r="AV114" s="310">
        <f t="shared" si="6"/>
        <v>1152.441</v>
      </c>
      <c r="AW114" s="310">
        <f t="shared" si="6"/>
        <v>1266.3303222729241</v>
      </c>
      <c r="AX114" s="310">
        <f t="shared" si="6"/>
        <v>1118.7358763261109</v>
      </c>
      <c r="AY114" s="310">
        <f t="shared" si="6"/>
        <v>1055.0821892448353</v>
      </c>
      <c r="AZ114" s="310">
        <f t="shared" si="6"/>
        <v>911.53683865612788</v>
      </c>
      <c r="BA114" s="310">
        <f t="shared" si="6"/>
        <v>885.1155623604534</v>
      </c>
    </row>
    <row r="115" spans="1:53" x14ac:dyDescent="0.2">
      <c r="A115" s="278">
        <f t="shared" si="4"/>
        <v>2017</v>
      </c>
      <c r="B115" s="278">
        <f t="shared" si="5"/>
        <v>2</v>
      </c>
      <c r="C115" s="270">
        <v>125.67896472347097</v>
      </c>
      <c r="D115" s="270">
        <v>0</v>
      </c>
      <c r="E115" s="270">
        <v>672.67700000000002</v>
      </c>
      <c r="F115" s="270">
        <v>0</v>
      </c>
      <c r="G115" s="270">
        <v>200</v>
      </c>
      <c r="H115" s="270">
        <v>0</v>
      </c>
      <c r="I115" s="287"/>
      <c r="J115" s="287">
        <v>0</v>
      </c>
      <c r="K115" s="287">
        <v>0</v>
      </c>
      <c r="L115" s="287">
        <v>0</v>
      </c>
      <c r="M115" s="287">
        <v>0</v>
      </c>
      <c r="N115" s="270">
        <f t="shared" si="2"/>
        <v>998.35596472347095</v>
      </c>
      <c r="O115" s="286">
        <f>+I115-Summary_CP!I115</f>
        <v>0</v>
      </c>
      <c r="P115" s="263">
        <f t="shared" si="3"/>
        <v>827.67700000000002</v>
      </c>
      <c r="R115" s="310">
        <f>+R113-R114</f>
        <v>0</v>
      </c>
      <c r="S115" s="310">
        <f t="shared" ref="S115:BA115" si="7">+S113-S114</f>
        <v>0</v>
      </c>
      <c r="T115" s="310">
        <f t="shared" si="7"/>
        <v>0</v>
      </c>
      <c r="U115" s="310">
        <f t="shared" si="7"/>
        <v>0</v>
      </c>
      <c r="V115" s="310">
        <f t="shared" si="7"/>
        <v>0</v>
      </c>
      <c r="W115" s="310">
        <f t="shared" si="7"/>
        <v>0</v>
      </c>
      <c r="X115" s="310">
        <f t="shared" si="7"/>
        <v>0</v>
      </c>
      <c r="Y115" s="310">
        <f t="shared" si="7"/>
        <v>0</v>
      </c>
      <c r="Z115" s="310">
        <f t="shared" si="7"/>
        <v>0</v>
      </c>
      <c r="AA115" s="310">
        <f t="shared" si="7"/>
        <v>0</v>
      </c>
      <c r="AB115" s="310">
        <f t="shared" si="7"/>
        <v>0</v>
      </c>
      <c r="AC115" s="310">
        <f t="shared" si="7"/>
        <v>0</v>
      </c>
      <c r="AD115" s="310">
        <f t="shared" si="7"/>
        <v>0</v>
      </c>
      <c r="AE115" s="310">
        <f t="shared" si="7"/>
        <v>0</v>
      </c>
      <c r="AF115" s="310">
        <f t="shared" si="7"/>
        <v>0</v>
      </c>
      <c r="AG115" s="310">
        <f t="shared" si="7"/>
        <v>0</v>
      </c>
      <c r="AH115" s="310">
        <f t="shared" si="7"/>
        <v>0</v>
      </c>
      <c r="AI115" s="310">
        <f t="shared" si="7"/>
        <v>0</v>
      </c>
      <c r="AJ115" s="310">
        <f t="shared" si="7"/>
        <v>0</v>
      </c>
      <c r="AK115" s="310">
        <f t="shared" si="7"/>
        <v>0</v>
      </c>
      <c r="AL115" s="310">
        <f t="shared" si="7"/>
        <v>0</v>
      </c>
      <c r="AM115" s="310">
        <f t="shared" si="7"/>
        <v>0</v>
      </c>
      <c r="AN115" s="310">
        <f t="shared" si="7"/>
        <v>0</v>
      </c>
      <c r="AO115" s="310">
        <f t="shared" si="7"/>
        <v>0</v>
      </c>
      <c r="AP115" s="310">
        <f t="shared" si="7"/>
        <v>0</v>
      </c>
      <c r="AQ115" s="310">
        <f t="shared" si="7"/>
        <v>0</v>
      </c>
      <c r="AR115" s="310">
        <f t="shared" si="7"/>
        <v>0</v>
      </c>
      <c r="AS115" s="310">
        <f t="shared" si="7"/>
        <v>0</v>
      </c>
      <c r="AT115" s="310">
        <f t="shared" si="7"/>
        <v>0</v>
      </c>
      <c r="AU115" s="310">
        <f t="shared" si="7"/>
        <v>0</v>
      </c>
      <c r="AV115" s="310">
        <f t="shared" si="7"/>
        <v>0</v>
      </c>
      <c r="AW115" s="310">
        <f t="shared" si="7"/>
        <v>0</v>
      </c>
      <c r="AX115" s="310">
        <f t="shared" si="7"/>
        <v>0</v>
      </c>
      <c r="AY115" s="310">
        <f t="shared" si="7"/>
        <v>0</v>
      </c>
      <c r="AZ115" s="310">
        <f t="shared" si="7"/>
        <v>0</v>
      </c>
      <c r="BA115" s="310">
        <f t="shared" si="7"/>
        <v>0</v>
      </c>
    </row>
    <row r="116" spans="1:53" x14ac:dyDescent="0.2">
      <c r="A116" s="278">
        <f t="shared" si="4"/>
        <v>2017</v>
      </c>
      <c r="B116" s="278">
        <f t="shared" si="5"/>
        <v>3</v>
      </c>
      <c r="C116" s="270">
        <v>133.00753045568666</v>
      </c>
      <c r="D116" s="270">
        <v>0</v>
      </c>
      <c r="E116" s="270">
        <v>619.48299999999995</v>
      </c>
      <c r="F116" s="270">
        <v>0</v>
      </c>
      <c r="G116" s="270">
        <v>200</v>
      </c>
      <c r="H116" s="270">
        <v>0</v>
      </c>
      <c r="I116" s="287"/>
      <c r="J116" s="287">
        <v>0</v>
      </c>
      <c r="K116" s="287">
        <v>0</v>
      </c>
      <c r="L116" s="287">
        <v>0</v>
      </c>
      <c r="M116" s="287">
        <v>0</v>
      </c>
      <c r="N116" s="270">
        <f t="shared" si="2"/>
        <v>952.49053045568667</v>
      </c>
      <c r="O116" s="286">
        <f>+I116-Summary_CP!I116</f>
        <v>0</v>
      </c>
      <c r="P116" s="263">
        <f t="shared" si="3"/>
        <v>774.48299999999995</v>
      </c>
    </row>
    <row r="117" spans="1:53" x14ac:dyDescent="0.2">
      <c r="A117" s="278">
        <f t="shared" si="4"/>
        <v>2017</v>
      </c>
      <c r="B117" s="278">
        <f t="shared" si="5"/>
        <v>4</v>
      </c>
      <c r="C117" s="270">
        <v>138.25375554397303</v>
      </c>
      <c r="D117" s="270">
        <v>0</v>
      </c>
      <c r="E117" s="270">
        <v>632.20799999999997</v>
      </c>
      <c r="F117" s="270">
        <v>0</v>
      </c>
      <c r="G117" s="270">
        <v>200</v>
      </c>
      <c r="H117" s="270">
        <v>0</v>
      </c>
      <c r="I117" s="287"/>
      <c r="J117" s="287">
        <v>0</v>
      </c>
      <c r="K117" s="287">
        <v>0</v>
      </c>
      <c r="L117" s="287">
        <v>0</v>
      </c>
      <c r="M117" s="287">
        <v>0</v>
      </c>
      <c r="N117" s="270">
        <f t="shared" si="2"/>
        <v>970.46175554397303</v>
      </c>
      <c r="O117" s="286">
        <f>+I117-Summary_CP!I117</f>
        <v>0</v>
      </c>
      <c r="P117" s="263">
        <f t="shared" si="3"/>
        <v>787.20799999999997</v>
      </c>
      <c r="Q117" s="256" t="s">
        <v>164</v>
      </c>
      <c r="R117" s="274">
        <f>+R102*1000</f>
        <v>125878.30577434346</v>
      </c>
      <c r="S117" s="274">
        <f t="shared" ref="S117:BA117" si="8">+S102*1000</f>
        <v>124505.42302944943</v>
      </c>
      <c r="T117" s="274">
        <f t="shared" si="8"/>
        <v>131765.55744172979</v>
      </c>
      <c r="U117" s="274">
        <f t="shared" si="8"/>
        <v>136962.79530378565</v>
      </c>
      <c r="V117" s="274">
        <f t="shared" si="8"/>
        <v>149960.02471113132</v>
      </c>
      <c r="W117" s="274">
        <f t="shared" si="8"/>
        <v>153382.74370739752</v>
      </c>
      <c r="X117" s="274">
        <f t="shared" si="8"/>
        <v>162070</v>
      </c>
      <c r="Y117" s="274">
        <f t="shared" si="8"/>
        <v>160503.3728667628</v>
      </c>
      <c r="Z117" s="274">
        <f t="shared" si="8"/>
        <v>151484.74068575026</v>
      </c>
      <c r="AA117" s="274">
        <f t="shared" si="8"/>
        <v>136856.12107480227</v>
      </c>
      <c r="AB117" s="274">
        <f t="shared" si="8"/>
        <v>122272.97665196148</v>
      </c>
      <c r="AC117" s="274">
        <f t="shared" si="8"/>
        <v>126908.89560296378</v>
      </c>
      <c r="AD117" s="274">
        <f t="shared" si="8"/>
        <v>127064.78774922132</v>
      </c>
      <c r="AE117" s="274">
        <f t="shared" si="8"/>
        <v>125678.96472347097</v>
      </c>
      <c r="AF117" s="274">
        <f t="shared" si="8"/>
        <v>133007.53045568668</v>
      </c>
      <c r="AG117" s="274">
        <f t="shared" si="8"/>
        <v>138253.75554397303</v>
      </c>
      <c r="AH117" s="274">
        <f t="shared" si="8"/>
        <v>151373.4919895276</v>
      </c>
      <c r="AI117" s="274">
        <f t="shared" si="8"/>
        <v>154828.47225884761</v>
      </c>
      <c r="AJ117" s="274">
        <f t="shared" si="8"/>
        <v>162584.70506904923</v>
      </c>
      <c r="AK117" s="274">
        <f t="shared" si="8"/>
        <v>162016.21781365061</v>
      </c>
      <c r="AL117" s="274">
        <f t="shared" si="8"/>
        <v>152912.57936841325</v>
      </c>
      <c r="AM117" s="274">
        <f t="shared" si="8"/>
        <v>138146.0758434821</v>
      </c>
      <c r="AN117" s="274">
        <f t="shared" si="8"/>
        <v>123425.47613882527</v>
      </c>
      <c r="AO117" s="274">
        <f t="shared" si="8"/>
        <v>128105.0915332975</v>
      </c>
      <c r="AP117" s="274">
        <f t="shared" si="8"/>
        <v>128262.45306079926</v>
      </c>
      <c r="AQ117" s="274">
        <f t="shared" si="8"/>
        <v>126863.56778393018</v>
      </c>
      <c r="AR117" s="274">
        <f t="shared" si="8"/>
        <v>134261.20984418743</v>
      </c>
      <c r="AS117" s="274">
        <f t="shared" si="8"/>
        <v>139556.88389403324</v>
      </c>
      <c r="AT117" s="274">
        <f t="shared" si="8"/>
        <v>152800.28208346051</v>
      </c>
      <c r="AU117" s="274">
        <f t="shared" si="8"/>
        <v>156287.82770856516</v>
      </c>
      <c r="AV117" s="274">
        <f t="shared" si="8"/>
        <v>165140</v>
      </c>
      <c r="AW117" s="274">
        <f t="shared" si="8"/>
        <v>163543.32227292401</v>
      </c>
      <c r="AX117" s="274">
        <f t="shared" si="8"/>
        <v>154353.87632611097</v>
      </c>
      <c r="AY117" s="274">
        <f t="shared" si="8"/>
        <v>139448.18924483523</v>
      </c>
      <c r="AZ117" s="274">
        <f t="shared" si="8"/>
        <v>124588.83865612792</v>
      </c>
      <c r="BA117" s="274">
        <f t="shared" si="8"/>
        <v>129312.56236045343</v>
      </c>
    </row>
    <row r="118" spans="1:53" ht="13.2" x14ac:dyDescent="0.25">
      <c r="A118" s="278">
        <f t="shared" si="4"/>
        <v>2017</v>
      </c>
      <c r="B118" s="278">
        <f t="shared" si="5"/>
        <v>5</v>
      </c>
      <c r="C118" s="270">
        <v>151.37349198952759</v>
      </c>
      <c r="D118" s="270">
        <v>0</v>
      </c>
      <c r="E118" s="270">
        <v>721.09400000000005</v>
      </c>
      <c r="F118" s="270">
        <v>0</v>
      </c>
      <c r="G118" s="270">
        <v>200</v>
      </c>
      <c r="H118" s="270">
        <v>0</v>
      </c>
      <c r="I118" s="287"/>
      <c r="J118" s="288"/>
      <c r="K118" s="287">
        <v>0</v>
      </c>
      <c r="L118" s="287">
        <v>0</v>
      </c>
      <c r="M118" s="287">
        <v>0</v>
      </c>
      <c r="N118" s="270">
        <f t="shared" si="2"/>
        <v>1072.4674919895276</v>
      </c>
      <c r="O118" s="286">
        <f>+I118-Summary_CP!I118</f>
        <v>0</v>
      </c>
      <c r="P118" s="263">
        <f t="shared" si="3"/>
        <v>876.09400000000005</v>
      </c>
      <c r="Q118" s="256" t="s">
        <v>165</v>
      </c>
      <c r="R118" s="274">
        <f t="shared" ref="R118:BA118" si="9">+R103*1000</f>
        <v>0</v>
      </c>
      <c r="S118" s="274">
        <f t="shared" si="9"/>
        <v>0</v>
      </c>
      <c r="T118" s="274">
        <f t="shared" si="9"/>
        <v>0</v>
      </c>
      <c r="U118" s="274">
        <f t="shared" si="9"/>
        <v>0</v>
      </c>
      <c r="V118" s="274">
        <f t="shared" si="9"/>
        <v>0</v>
      </c>
      <c r="W118" s="274">
        <f t="shared" si="9"/>
        <v>0</v>
      </c>
      <c r="X118" s="274">
        <f t="shared" si="9"/>
        <v>0</v>
      </c>
      <c r="Y118" s="274">
        <f t="shared" si="9"/>
        <v>0</v>
      </c>
      <c r="Z118" s="274">
        <f t="shared" si="9"/>
        <v>0</v>
      </c>
      <c r="AA118" s="274">
        <f t="shared" si="9"/>
        <v>0</v>
      </c>
      <c r="AB118" s="274">
        <f t="shared" si="9"/>
        <v>0</v>
      </c>
      <c r="AC118" s="274">
        <f t="shared" si="9"/>
        <v>0</v>
      </c>
      <c r="AD118" s="274">
        <f t="shared" si="9"/>
        <v>0</v>
      </c>
      <c r="AE118" s="274">
        <f t="shared" si="9"/>
        <v>0</v>
      </c>
      <c r="AF118" s="274">
        <f t="shared" si="9"/>
        <v>0</v>
      </c>
      <c r="AG118" s="274">
        <f t="shared" si="9"/>
        <v>0</v>
      </c>
      <c r="AH118" s="274">
        <f t="shared" si="9"/>
        <v>0</v>
      </c>
      <c r="AI118" s="274">
        <f t="shared" si="9"/>
        <v>0</v>
      </c>
      <c r="AJ118" s="274">
        <f t="shared" si="9"/>
        <v>0</v>
      </c>
      <c r="AK118" s="274">
        <f t="shared" si="9"/>
        <v>0</v>
      </c>
      <c r="AL118" s="274">
        <f t="shared" si="9"/>
        <v>0</v>
      </c>
      <c r="AM118" s="274">
        <f t="shared" si="9"/>
        <v>0</v>
      </c>
      <c r="AN118" s="274">
        <f t="shared" si="9"/>
        <v>0</v>
      </c>
      <c r="AO118" s="274">
        <f t="shared" si="9"/>
        <v>0</v>
      </c>
      <c r="AP118" s="274">
        <f t="shared" si="9"/>
        <v>0</v>
      </c>
      <c r="AQ118" s="274">
        <f t="shared" si="9"/>
        <v>0</v>
      </c>
      <c r="AR118" s="274">
        <f t="shared" si="9"/>
        <v>0</v>
      </c>
      <c r="AS118" s="274">
        <f t="shared" si="9"/>
        <v>0</v>
      </c>
      <c r="AT118" s="274">
        <f t="shared" si="9"/>
        <v>0</v>
      </c>
      <c r="AU118" s="274">
        <f t="shared" si="9"/>
        <v>0</v>
      </c>
      <c r="AV118" s="274">
        <f t="shared" si="9"/>
        <v>0</v>
      </c>
      <c r="AW118" s="274">
        <f t="shared" si="9"/>
        <v>0</v>
      </c>
      <c r="AX118" s="274">
        <f t="shared" si="9"/>
        <v>0</v>
      </c>
      <c r="AY118" s="274">
        <f t="shared" si="9"/>
        <v>0</v>
      </c>
      <c r="AZ118" s="274">
        <f t="shared" si="9"/>
        <v>0</v>
      </c>
      <c r="BA118" s="274">
        <f t="shared" si="9"/>
        <v>0</v>
      </c>
    </row>
    <row r="119" spans="1:53" x14ac:dyDescent="0.2">
      <c r="A119" s="278">
        <f t="shared" si="4"/>
        <v>2017</v>
      </c>
      <c r="B119" s="278">
        <f t="shared" si="5"/>
        <v>6</v>
      </c>
      <c r="C119" s="270">
        <v>154.82847225884763</v>
      </c>
      <c r="D119" s="270">
        <v>0</v>
      </c>
      <c r="E119" s="270">
        <v>776.54499999999996</v>
      </c>
      <c r="F119" s="270">
        <v>0</v>
      </c>
      <c r="G119" s="270">
        <v>200</v>
      </c>
      <c r="H119" s="270">
        <v>0</v>
      </c>
      <c r="I119" s="287"/>
      <c r="J119" s="287"/>
      <c r="K119" s="287">
        <v>0</v>
      </c>
      <c r="L119" s="287">
        <v>0</v>
      </c>
      <c r="M119" s="287">
        <v>0</v>
      </c>
      <c r="N119" s="270">
        <f t="shared" si="2"/>
        <v>1131.3734722588476</v>
      </c>
      <c r="O119" s="286">
        <f>+I119-Summary_CP!I119</f>
        <v>0</v>
      </c>
      <c r="P119" s="263">
        <f t="shared" si="3"/>
        <v>931.54499999999996</v>
      </c>
      <c r="Q119" s="256" t="s">
        <v>166</v>
      </c>
      <c r="R119" s="274">
        <f t="shared" ref="R119:BA119" si="10">+R104*1000</f>
        <v>751351</v>
      </c>
      <c r="S119" s="274">
        <f t="shared" si="10"/>
        <v>672007</v>
      </c>
      <c r="T119" s="274">
        <f t="shared" si="10"/>
        <v>618802</v>
      </c>
      <c r="U119" s="274">
        <f t="shared" si="10"/>
        <v>628268</v>
      </c>
      <c r="V119" s="274">
        <f t="shared" si="10"/>
        <v>717500</v>
      </c>
      <c r="W119" s="274">
        <f t="shared" si="10"/>
        <v>773832</v>
      </c>
      <c r="X119" s="274">
        <f t="shared" si="10"/>
        <v>778453</v>
      </c>
      <c r="Y119" s="274">
        <f t="shared" si="10"/>
        <v>790759</v>
      </c>
      <c r="Z119" s="274">
        <f t="shared" si="10"/>
        <v>755733</v>
      </c>
      <c r="AA119" s="274">
        <f t="shared" si="10"/>
        <v>710798</v>
      </c>
      <c r="AB119" s="274">
        <f t="shared" si="10"/>
        <v>584560</v>
      </c>
      <c r="AC119" s="274">
        <f t="shared" si="10"/>
        <v>552739</v>
      </c>
      <c r="AD119" s="274">
        <f t="shared" si="10"/>
        <v>752102</v>
      </c>
      <c r="AE119" s="274">
        <f t="shared" si="10"/>
        <v>672677</v>
      </c>
      <c r="AF119" s="274">
        <f t="shared" si="10"/>
        <v>619483</v>
      </c>
      <c r="AG119" s="274">
        <f t="shared" si="10"/>
        <v>632208</v>
      </c>
      <c r="AH119" s="274">
        <f t="shared" si="10"/>
        <v>721094</v>
      </c>
      <c r="AI119" s="274">
        <f t="shared" si="10"/>
        <v>776545</v>
      </c>
      <c r="AJ119" s="274">
        <f t="shared" si="10"/>
        <v>782863</v>
      </c>
      <c r="AK119" s="274">
        <f t="shared" si="10"/>
        <v>795259</v>
      </c>
      <c r="AL119" s="274">
        <f t="shared" si="10"/>
        <v>760044</v>
      </c>
      <c r="AM119" s="274">
        <f t="shared" si="10"/>
        <v>713212</v>
      </c>
      <c r="AN119" s="274">
        <f t="shared" si="10"/>
        <v>585750</v>
      </c>
      <c r="AO119" s="274">
        <f t="shared" si="10"/>
        <v>554266</v>
      </c>
      <c r="AP119" s="274">
        <f t="shared" si="10"/>
        <v>752853</v>
      </c>
      <c r="AQ119" s="274">
        <f t="shared" si="10"/>
        <v>673351</v>
      </c>
      <c r="AR119" s="274">
        <f t="shared" si="10"/>
        <v>620165</v>
      </c>
      <c r="AS119" s="274">
        <f t="shared" si="10"/>
        <v>636181</v>
      </c>
      <c r="AT119" s="274">
        <f t="shared" si="10"/>
        <v>724836</v>
      </c>
      <c r="AU119" s="274">
        <f t="shared" si="10"/>
        <v>779270</v>
      </c>
      <c r="AV119" s="274">
        <f t="shared" si="10"/>
        <v>787301</v>
      </c>
      <c r="AW119" s="274">
        <f t="shared" si="10"/>
        <v>799787</v>
      </c>
      <c r="AX119" s="274">
        <f t="shared" si="10"/>
        <v>764382</v>
      </c>
      <c r="AY119" s="274">
        <f t="shared" si="10"/>
        <v>715634</v>
      </c>
      <c r="AZ119" s="274">
        <f t="shared" si="10"/>
        <v>586948</v>
      </c>
      <c r="BA119" s="274">
        <f t="shared" si="10"/>
        <v>555803</v>
      </c>
    </row>
    <row r="120" spans="1:53" x14ac:dyDescent="0.2">
      <c r="A120" s="278">
        <f t="shared" si="4"/>
        <v>2017</v>
      </c>
      <c r="B120" s="278">
        <f t="shared" si="5"/>
        <v>7</v>
      </c>
      <c r="C120" s="270">
        <v>162.58470506904922</v>
      </c>
      <c r="D120" s="270">
        <v>0</v>
      </c>
      <c r="E120" s="270">
        <v>782.86300000000006</v>
      </c>
      <c r="F120" s="270">
        <v>0</v>
      </c>
      <c r="G120" s="270">
        <v>200</v>
      </c>
      <c r="H120" s="270">
        <v>0</v>
      </c>
      <c r="I120" s="287"/>
      <c r="J120" s="287"/>
      <c r="K120" s="287">
        <v>0</v>
      </c>
      <c r="L120" s="287">
        <v>0</v>
      </c>
      <c r="M120" s="287">
        <v>0</v>
      </c>
      <c r="N120" s="270">
        <f t="shared" si="2"/>
        <v>1145.4477050690493</v>
      </c>
      <c r="O120" s="286">
        <f>+I120-Summary_CP!I120</f>
        <v>0</v>
      </c>
      <c r="P120" s="263">
        <f t="shared" si="3"/>
        <v>937.86300000000006</v>
      </c>
      <c r="Q120" s="256" t="s">
        <v>167</v>
      </c>
      <c r="R120" s="274">
        <f t="shared" ref="R120:BA120" si="11">+R105*1000</f>
        <v>0</v>
      </c>
      <c r="S120" s="274">
        <f t="shared" si="11"/>
        <v>0</v>
      </c>
      <c r="T120" s="274">
        <f t="shared" si="11"/>
        <v>0</v>
      </c>
      <c r="U120" s="274">
        <f t="shared" si="11"/>
        <v>0</v>
      </c>
      <c r="V120" s="274">
        <f t="shared" si="11"/>
        <v>0</v>
      </c>
      <c r="W120" s="274">
        <f t="shared" si="11"/>
        <v>0</v>
      </c>
      <c r="X120" s="274">
        <f t="shared" si="11"/>
        <v>0</v>
      </c>
      <c r="Y120" s="274">
        <f t="shared" si="11"/>
        <v>0</v>
      </c>
      <c r="Z120" s="274">
        <f t="shared" si="11"/>
        <v>0</v>
      </c>
      <c r="AA120" s="274">
        <f t="shared" si="11"/>
        <v>0</v>
      </c>
      <c r="AB120" s="274">
        <f t="shared" si="11"/>
        <v>0</v>
      </c>
      <c r="AC120" s="274">
        <f t="shared" si="11"/>
        <v>0</v>
      </c>
      <c r="AD120" s="274">
        <f t="shared" si="11"/>
        <v>0</v>
      </c>
      <c r="AE120" s="274">
        <f t="shared" si="11"/>
        <v>0</v>
      </c>
      <c r="AF120" s="274">
        <f t="shared" si="11"/>
        <v>0</v>
      </c>
      <c r="AG120" s="274">
        <f t="shared" si="11"/>
        <v>0</v>
      </c>
      <c r="AH120" s="274">
        <f t="shared" si="11"/>
        <v>0</v>
      </c>
      <c r="AI120" s="274">
        <f t="shared" si="11"/>
        <v>0</v>
      </c>
      <c r="AJ120" s="274">
        <f t="shared" si="11"/>
        <v>0</v>
      </c>
      <c r="AK120" s="274">
        <f t="shared" si="11"/>
        <v>0</v>
      </c>
      <c r="AL120" s="274">
        <f t="shared" si="11"/>
        <v>0</v>
      </c>
      <c r="AM120" s="274">
        <f t="shared" si="11"/>
        <v>0</v>
      </c>
      <c r="AN120" s="274">
        <f t="shared" si="11"/>
        <v>0</v>
      </c>
      <c r="AO120" s="274">
        <f t="shared" si="11"/>
        <v>0</v>
      </c>
      <c r="AP120" s="274">
        <f t="shared" si="11"/>
        <v>0</v>
      </c>
      <c r="AQ120" s="274">
        <f t="shared" si="11"/>
        <v>0</v>
      </c>
      <c r="AR120" s="274">
        <f t="shared" si="11"/>
        <v>0</v>
      </c>
      <c r="AS120" s="274">
        <f t="shared" si="11"/>
        <v>0</v>
      </c>
      <c r="AT120" s="274">
        <f t="shared" si="11"/>
        <v>0</v>
      </c>
      <c r="AU120" s="274">
        <f t="shared" si="11"/>
        <v>0</v>
      </c>
      <c r="AV120" s="274">
        <f t="shared" si="11"/>
        <v>0</v>
      </c>
      <c r="AW120" s="274">
        <f t="shared" si="11"/>
        <v>0</v>
      </c>
      <c r="AX120" s="274">
        <f t="shared" si="11"/>
        <v>0</v>
      </c>
      <c r="AY120" s="274">
        <f t="shared" si="11"/>
        <v>0</v>
      </c>
      <c r="AZ120" s="274">
        <f t="shared" si="11"/>
        <v>0</v>
      </c>
      <c r="BA120" s="274">
        <f t="shared" si="11"/>
        <v>0</v>
      </c>
    </row>
    <row r="121" spans="1:53" s="284" customFormat="1" ht="12" x14ac:dyDescent="0.25">
      <c r="A121" s="278">
        <f t="shared" si="4"/>
        <v>2017</v>
      </c>
      <c r="B121" s="278">
        <f t="shared" si="5"/>
        <v>8</v>
      </c>
      <c r="C121" s="270">
        <v>162.0162178136506</v>
      </c>
      <c r="D121" s="270">
        <v>0</v>
      </c>
      <c r="E121" s="270">
        <v>795.25900000000001</v>
      </c>
      <c r="F121" s="270">
        <v>0</v>
      </c>
      <c r="G121" s="270">
        <v>200</v>
      </c>
      <c r="H121" s="270">
        <v>45</v>
      </c>
      <c r="I121" s="287"/>
      <c r="J121" s="287"/>
      <c r="K121" s="287">
        <v>60</v>
      </c>
      <c r="L121" s="287">
        <v>21</v>
      </c>
      <c r="M121" s="287">
        <v>19</v>
      </c>
      <c r="N121" s="270">
        <f t="shared" si="2"/>
        <v>1302.2752178136507</v>
      </c>
      <c r="O121" s="286">
        <f>+I121-Summary_CP!I121</f>
        <v>0</v>
      </c>
      <c r="P121" s="263">
        <f t="shared" si="3"/>
        <v>950.25900000000001</v>
      </c>
      <c r="Q121" s="256" t="s">
        <v>168</v>
      </c>
      <c r="R121" s="274">
        <f t="shared" ref="R121:BA121" si="12">+R106*1000</f>
        <v>200000</v>
      </c>
      <c r="S121" s="274">
        <f t="shared" si="12"/>
        <v>200000</v>
      </c>
      <c r="T121" s="274">
        <f t="shared" si="12"/>
        <v>200000</v>
      </c>
      <c r="U121" s="274">
        <f t="shared" si="12"/>
        <v>200000</v>
      </c>
      <c r="V121" s="274">
        <f t="shared" si="12"/>
        <v>200000</v>
      </c>
      <c r="W121" s="274">
        <f t="shared" si="12"/>
        <v>200000</v>
      </c>
      <c r="X121" s="274">
        <f t="shared" si="12"/>
        <v>200000</v>
      </c>
      <c r="Y121" s="274">
        <f t="shared" si="12"/>
        <v>200000</v>
      </c>
      <c r="Z121" s="274">
        <f t="shared" si="12"/>
        <v>200000</v>
      </c>
      <c r="AA121" s="274">
        <f t="shared" si="12"/>
        <v>200000</v>
      </c>
      <c r="AB121" s="274">
        <f t="shared" si="12"/>
        <v>200000</v>
      </c>
      <c r="AC121" s="274">
        <f t="shared" si="12"/>
        <v>200000</v>
      </c>
      <c r="AD121" s="274">
        <f t="shared" si="12"/>
        <v>200000</v>
      </c>
      <c r="AE121" s="274">
        <f t="shared" si="12"/>
        <v>200000</v>
      </c>
      <c r="AF121" s="274">
        <f t="shared" si="12"/>
        <v>200000</v>
      </c>
      <c r="AG121" s="274">
        <f t="shared" si="12"/>
        <v>200000</v>
      </c>
      <c r="AH121" s="274">
        <f t="shared" si="12"/>
        <v>200000</v>
      </c>
      <c r="AI121" s="274">
        <f t="shared" si="12"/>
        <v>200000</v>
      </c>
      <c r="AJ121" s="274">
        <f t="shared" si="12"/>
        <v>200000</v>
      </c>
      <c r="AK121" s="274">
        <f t="shared" si="12"/>
        <v>200000</v>
      </c>
      <c r="AL121" s="274">
        <f t="shared" si="12"/>
        <v>200000</v>
      </c>
      <c r="AM121" s="274">
        <f t="shared" si="12"/>
        <v>200000</v>
      </c>
      <c r="AN121" s="274">
        <f t="shared" si="12"/>
        <v>200000</v>
      </c>
      <c r="AO121" s="274">
        <f t="shared" si="12"/>
        <v>200000</v>
      </c>
      <c r="AP121" s="274">
        <f t="shared" si="12"/>
        <v>200000</v>
      </c>
      <c r="AQ121" s="274">
        <f t="shared" si="12"/>
        <v>200000</v>
      </c>
      <c r="AR121" s="274">
        <f t="shared" si="12"/>
        <v>200000</v>
      </c>
      <c r="AS121" s="274">
        <f t="shared" si="12"/>
        <v>200000</v>
      </c>
      <c r="AT121" s="274">
        <f t="shared" si="12"/>
        <v>200000</v>
      </c>
      <c r="AU121" s="274">
        <f t="shared" si="12"/>
        <v>200000</v>
      </c>
      <c r="AV121" s="274">
        <f t="shared" si="12"/>
        <v>200000</v>
      </c>
      <c r="AW121" s="274">
        <f t="shared" si="12"/>
        <v>200000</v>
      </c>
      <c r="AX121" s="274">
        <f t="shared" si="12"/>
        <v>200000</v>
      </c>
      <c r="AY121" s="274">
        <f t="shared" si="12"/>
        <v>200000</v>
      </c>
      <c r="AZ121" s="274">
        <f t="shared" si="12"/>
        <v>200000</v>
      </c>
      <c r="BA121" s="274">
        <f t="shared" si="12"/>
        <v>200000</v>
      </c>
    </row>
    <row r="122" spans="1:53" x14ac:dyDescent="0.2">
      <c r="A122" s="278">
        <f t="shared" si="4"/>
        <v>2017</v>
      </c>
      <c r="B122" s="278">
        <f t="shared" si="5"/>
        <v>9</v>
      </c>
      <c r="C122" s="270">
        <v>152.91257936841325</v>
      </c>
      <c r="D122" s="270">
        <v>0</v>
      </c>
      <c r="E122" s="270">
        <v>760.04399999999998</v>
      </c>
      <c r="F122" s="270">
        <v>0</v>
      </c>
      <c r="G122" s="270">
        <v>200</v>
      </c>
      <c r="H122" s="270">
        <v>0</v>
      </c>
      <c r="I122" s="287"/>
      <c r="J122" s="287"/>
      <c r="K122" s="287">
        <v>0</v>
      </c>
      <c r="L122" s="287">
        <v>0</v>
      </c>
      <c r="M122" s="287">
        <v>0</v>
      </c>
      <c r="N122" s="270">
        <f t="shared" si="2"/>
        <v>1112.9565793684133</v>
      </c>
      <c r="O122" s="286">
        <f>+I122-Summary_CP!I122</f>
        <v>0</v>
      </c>
      <c r="P122" s="263">
        <f t="shared" si="3"/>
        <v>915.04399999999998</v>
      </c>
      <c r="Q122" s="256" t="s">
        <v>169</v>
      </c>
      <c r="R122" s="274">
        <f t="shared" ref="R122:BA122" si="13">+R107*1000</f>
        <v>40000</v>
      </c>
      <c r="S122" s="274">
        <f t="shared" si="13"/>
        <v>40000</v>
      </c>
      <c r="T122" s="274">
        <f t="shared" si="13"/>
        <v>25000</v>
      </c>
      <c r="U122" s="274">
        <f t="shared" si="13"/>
        <v>20000</v>
      </c>
      <c r="V122" s="274">
        <f t="shared" si="13"/>
        <v>30000</v>
      </c>
      <c r="W122" s="274">
        <f t="shared" si="13"/>
        <v>40000</v>
      </c>
      <c r="X122" s="274">
        <f t="shared" si="13"/>
        <v>45000</v>
      </c>
      <c r="Y122" s="274">
        <f t="shared" si="13"/>
        <v>45000</v>
      </c>
      <c r="Z122" s="274">
        <f t="shared" si="13"/>
        <v>35000</v>
      </c>
      <c r="AA122" s="274">
        <f t="shared" si="13"/>
        <v>25000</v>
      </c>
      <c r="AB122" s="274">
        <f t="shared" si="13"/>
        <v>20000</v>
      </c>
      <c r="AC122" s="274">
        <f t="shared" si="13"/>
        <v>25000</v>
      </c>
      <c r="AD122" s="274">
        <f t="shared" si="13"/>
        <v>45000</v>
      </c>
      <c r="AE122" s="274">
        <f t="shared" si="13"/>
        <v>0</v>
      </c>
      <c r="AF122" s="274">
        <f t="shared" si="13"/>
        <v>0</v>
      </c>
      <c r="AG122" s="274">
        <f t="shared" si="13"/>
        <v>0</v>
      </c>
      <c r="AH122" s="274">
        <f t="shared" si="13"/>
        <v>0</v>
      </c>
      <c r="AI122" s="274">
        <f t="shared" si="13"/>
        <v>0</v>
      </c>
      <c r="AJ122" s="274">
        <f t="shared" si="13"/>
        <v>0</v>
      </c>
      <c r="AK122" s="274">
        <f t="shared" si="13"/>
        <v>45000</v>
      </c>
      <c r="AL122" s="274">
        <f t="shared" si="13"/>
        <v>0</v>
      </c>
      <c r="AM122" s="274">
        <f t="shared" si="13"/>
        <v>0</v>
      </c>
      <c r="AN122" s="274">
        <f t="shared" si="13"/>
        <v>0</v>
      </c>
      <c r="AO122" s="274">
        <f t="shared" si="13"/>
        <v>0</v>
      </c>
      <c r="AP122" s="274">
        <f t="shared" si="13"/>
        <v>0</v>
      </c>
      <c r="AQ122" s="274">
        <f t="shared" si="13"/>
        <v>0</v>
      </c>
      <c r="AR122" s="274">
        <f t="shared" si="13"/>
        <v>0</v>
      </c>
      <c r="AS122" s="274">
        <f t="shared" si="13"/>
        <v>0</v>
      </c>
      <c r="AT122" s="274">
        <f t="shared" si="13"/>
        <v>0</v>
      </c>
      <c r="AU122" s="274">
        <f t="shared" si="13"/>
        <v>0</v>
      </c>
      <c r="AV122" s="274">
        <f t="shared" si="13"/>
        <v>0</v>
      </c>
      <c r="AW122" s="274">
        <f t="shared" si="13"/>
        <v>0</v>
      </c>
      <c r="AX122" s="274">
        <f t="shared" si="13"/>
        <v>0</v>
      </c>
      <c r="AY122" s="274">
        <f t="shared" si="13"/>
        <v>0</v>
      </c>
      <c r="AZ122" s="274">
        <f t="shared" si="13"/>
        <v>0</v>
      </c>
      <c r="BA122" s="274">
        <f t="shared" si="13"/>
        <v>0</v>
      </c>
    </row>
    <row r="123" spans="1:53" x14ac:dyDescent="0.2">
      <c r="A123" s="278">
        <f t="shared" si="4"/>
        <v>2017</v>
      </c>
      <c r="B123" s="278">
        <f t="shared" si="5"/>
        <v>10</v>
      </c>
      <c r="C123" s="270">
        <v>138.14607584348209</v>
      </c>
      <c r="D123" s="270">
        <v>0</v>
      </c>
      <c r="E123" s="270">
        <v>713.21199999999999</v>
      </c>
      <c r="F123" s="270">
        <v>0</v>
      </c>
      <c r="G123" s="270">
        <v>200</v>
      </c>
      <c r="H123" s="270">
        <v>0</v>
      </c>
      <c r="I123" s="287"/>
      <c r="J123" s="287"/>
      <c r="K123" s="287">
        <v>0</v>
      </c>
      <c r="L123" s="287">
        <v>0</v>
      </c>
      <c r="M123" s="287">
        <v>0</v>
      </c>
      <c r="N123" s="270">
        <f t="shared" si="2"/>
        <v>1051.3580758434821</v>
      </c>
      <c r="O123" s="286">
        <f>+I123-Summary_CP!I123</f>
        <v>0</v>
      </c>
      <c r="P123" s="263">
        <f t="shared" si="3"/>
        <v>868.21199999999999</v>
      </c>
      <c r="Q123" s="256" t="s">
        <v>170</v>
      </c>
      <c r="R123" s="274">
        <f t="shared" ref="R123:BA123" si="14">+R108*1000</f>
        <v>13000</v>
      </c>
      <c r="S123" s="274">
        <f t="shared" si="14"/>
        <v>13000</v>
      </c>
      <c r="T123" s="274">
        <f t="shared" si="14"/>
        <v>13000</v>
      </c>
      <c r="U123" s="274">
        <f t="shared" si="14"/>
        <v>13000</v>
      </c>
      <c r="V123" s="274">
        <f t="shared" si="14"/>
        <v>13000</v>
      </c>
      <c r="W123" s="274">
        <f t="shared" si="14"/>
        <v>13000</v>
      </c>
      <c r="X123" s="274">
        <f t="shared" si="14"/>
        <v>13000</v>
      </c>
      <c r="Y123" s="274">
        <f t="shared" si="14"/>
        <v>13000</v>
      </c>
      <c r="Z123" s="274">
        <f t="shared" si="14"/>
        <v>13000</v>
      </c>
      <c r="AA123" s="274">
        <f t="shared" si="14"/>
        <v>13000</v>
      </c>
      <c r="AB123" s="274">
        <f t="shared" si="14"/>
        <v>13000</v>
      </c>
      <c r="AC123" s="274">
        <f t="shared" si="14"/>
        <v>13000</v>
      </c>
      <c r="AD123" s="274">
        <f t="shared" si="14"/>
        <v>0</v>
      </c>
      <c r="AE123" s="274">
        <f t="shared" si="14"/>
        <v>0</v>
      </c>
      <c r="AF123" s="274">
        <f t="shared" si="14"/>
        <v>0</v>
      </c>
      <c r="AG123" s="274">
        <f t="shared" si="14"/>
        <v>0</v>
      </c>
      <c r="AH123" s="274">
        <f t="shared" si="14"/>
        <v>0</v>
      </c>
      <c r="AI123" s="274">
        <f t="shared" si="14"/>
        <v>0</v>
      </c>
      <c r="AJ123" s="274">
        <f t="shared" si="14"/>
        <v>0</v>
      </c>
      <c r="AK123" s="274">
        <f t="shared" si="14"/>
        <v>0</v>
      </c>
      <c r="AL123" s="274">
        <f t="shared" si="14"/>
        <v>0</v>
      </c>
      <c r="AM123" s="274">
        <f t="shared" si="14"/>
        <v>0</v>
      </c>
      <c r="AN123" s="274">
        <f t="shared" si="14"/>
        <v>0</v>
      </c>
      <c r="AO123" s="274">
        <f t="shared" si="14"/>
        <v>0</v>
      </c>
      <c r="AP123" s="274">
        <f t="shared" si="14"/>
        <v>0</v>
      </c>
      <c r="AQ123" s="274">
        <f t="shared" si="14"/>
        <v>0</v>
      </c>
      <c r="AR123" s="274">
        <f t="shared" si="14"/>
        <v>0</v>
      </c>
      <c r="AS123" s="274">
        <f t="shared" si="14"/>
        <v>0</v>
      </c>
      <c r="AT123" s="274">
        <f t="shared" si="14"/>
        <v>0</v>
      </c>
      <c r="AU123" s="274">
        <f t="shared" si="14"/>
        <v>0</v>
      </c>
      <c r="AV123" s="274">
        <f t="shared" si="14"/>
        <v>0</v>
      </c>
      <c r="AW123" s="274">
        <f t="shared" si="14"/>
        <v>0</v>
      </c>
      <c r="AX123" s="274">
        <f t="shared" si="14"/>
        <v>0</v>
      </c>
      <c r="AY123" s="274">
        <f t="shared" si="14"/>
        <v>0</v>
      </c>
      <c r="AZ123" s="274">
        <f t="shared" si="14"/>
        <v>0</v>
      </c>
      <c r="BA123" s="274">
        <f t="shared" si="14"/>
        <v>0</v>
      </c>
    </row>
    <row r="124" spans="1:53" ht="12" x14ac:dyDescent="0.25">
      <c r="A124" s="278">
        <f t="shared" si="4"/>
        <v>2017</v>
      </c>
      <c r="B124" s="278">
        <f t="shared" si="5"/>
        <v>11</v>
      </c>
      <c r="C124" s="270">
        <v>123.42547613882526</v>
      </c>
      <c r="D124" s="270">
        <v>0</v>
      </c>
      <c r="E124" s="270">
        <v>585.75</v>
      </c>
      <c r="F124" s="270">
        <v>0</v>
      </c>
      <c r="G124" s="270">
        <v>200</v>
      </c>
      <c r="H124" s="270">
        <v>0</v>
      </c>
      <c r="I124" s="287"/>
      <c r="J124" s="287"/>
      <c r="K124" s="287">
        <v>0</v>
      </c>
      <c r="L124" s="287">
        <v>0</v>
      </c>
      <c r="M124" s="287">
        <v>0</v>
      </c>
      <c r="N124" s="270">
        <f t="shared" si="2"/>
        <v>909.17547613882527</v>
      </c>
      <c r="O124" s="286">
        <f>+I124-Summary_CP!I124</f>
        <v>0</v>
      </c>
      <c r="P124" s="263">
        <f t="shared" si="3"/>
        <v>740.75</v>
      </c>
      <c r="Q124" s="284" t="s">
        <v>171</v>
      </c>
      <c r="R124" s="274">
        <f t="shared" ref="R124:BA124" si="15">+R109*1000</f>
        <v>9000</v>
      </c>
      <c r="S124" s="274">
        <f t="shared" si="15"/>
        <v>9000</v>
      </c>
      <c r="T124" s="274">
        <f t="shared" si="15"/>
        <v>9000</v>
      </c>
      <c r="U124" s="274">
        <f t="shared" si="15"/>
        <v>9000</v>
      </c>
      <c r="V124" s="274">
        <f t="shared" si="15"/>
        <v>9000</v>
      </c>
      <c r="W124" s="274">
        <f t="shared" si="15"/>
        <v>9000</v>
      </c>
      <c r="X124" s="274">
        <f t="shared" si="15"/>
        <v>9000</v>
      </c>
      <c r="Y124" s="274">
        <f t="shared" si="15"/>
        <v>9000</v>
      </c>
      <c r="Z124" s="274">
        <f t="shared" si="15"/>
        <v>9000</v>
      </c>
      <c r="AA124" s="274">
        <f t="shared" si="15"/>
        <v>9000</v>
      </c>
      <c r="AB124" s="274">
        <f t="shared" si="15"/>
        <v>9000</v>
      </c>
      <c r="AC124" s="274">
        <f t="shared" si="15"/>
        <v>9000</v>
      </c>
      <c r="AD124" s="274">
        <f t="shared" si="15"/>
        <v>0</v>
      </c>
      <c r="AE124" s="274">
        <f t="shared" si="15"/>
        <v>0</v>
      </c>
      <c r="AF124" s="274">
        <f t="shared" si="15"/>
        <v>0</v>
      </c>
      <c r="AG124" s="274">
        <f t="shared" si="15"/>
        <v>0</v>
      </c>
      <c r="AH124" s="274">
        <f t="shared" si="15"/>
        <v>0</v>
      </c>
      <c r="AI124" s="274">
        <f t="shared" si="15"/>
        <v>0</v>
      </c>
      <c r="AJ124" s="274">
        <f t="shared" si="15"/>
        <v>0</v>
      </c>
      <c r="AK124" s="274">
        <f t="shared" si="15"/>
        <v>0</v>
      </c>
      <c r="AL124" s="274">
        <f t="shared" si="15"/>
        <v>0</v>
      </c>
      <c r="AM124" s="274">
        <f t="shared" si="15"/>
        <v>0</v>
      </c>
      <c r="AN124" s="274">
        <f t="shared" si="15"/>
        <v>0</v>
      </c>
      <c r="AO124" s="274">
        <f t="shared" si="15"/>
        <v>0</v>
      </c>
      <c r="AP124" s="274">
        <f t="shared" si="15"/>
        <v>0</v>
      </c>
      <c r="AQ124" s="274">
        <f t="shared" si="15"/>
        <v>0</v>
      </c>
      <c r="AR124" s="274">
        <f t="shared" si="15"/>
        <v>0</v>
      </c>
      <c r="AS124" s="274">
        <f t="shared" si="15"/>
        <v>0</v>
      </c>
      <c r="AT124" s="274">
        <f t="shared" si="15"/>
        <v>0</v>
      </c>
      <c r="AU124" s="274">
        <f t="shared" si="15"/>
        <v>0</v>
      </c>
      <c r="AV124" s="274">
        <f t="shared" si="15"/>
        <v>0</v>
      </c>
      <c r="AW124" s="274">
        <f t="shared" si="15"/>
        <v>0</v>
      </c>
      <c r="AX124" s="274">
        <f t="shared" si="15"/>
        <v>0</v>
      </c>
      <c r="AY124" s="274">
        <f t="shared" si="15"/>
        <v>0</v>
      </c>
      <c r="AZ124" s="274">
        <f t="shared" si="15"/>
        <v>0</v>
      </c>
      <c r="BA124" s="274">
        <f t="shared" si="15"/>
        <v>0</v>
      </c>
    </row>
    <row r="125" spans="1:53" x14ac:dyDescent="0.2">
      <c r="A125" s="278">
        <f t="shared" si="4"/>
        <v>2017</v>
      </c>
      <c r="B125" s="278">
        <f t="shared" si="5"/>
        <v>12</v>
      </c>
      <c r="C125" s="270">
        <v>128.1050915332975</v>
      </c>
      <c r="D125" s="270">
        <v>0</v>
      </c>
      <c r="E125" s="270">
        <v>554.26599999999996</v>
      </c>
      <c r="F125" s="270">
        <v>0</v>
      </c>
      <c r="G125" s="270">
        <v>200</v>
      </c>
      <c r="H125" s="270">
        <v>0</v>
      </c>
      <c r="I125" s="287"/>
      <c r="J125" s="287"/>
      <c r="K125" s="287">
        <v>0</v>
      </c>
      <c r="L125" s="287">
        <v>0</v>
      </c>
      <c r="M125" s="287">
        <v>0</v>
      </c>
      <c r="N125" s="270">
        <f t="shared" si="2"/>
        <v>882.37109153329743</v>
      </c>
      <c r="O125" s="286">
        <f>+I125-Summary_CP!I125</f>
        <v>0</v>
      </c>
      <c r="P125" s="263">
        <f t="shared" si="3"/>
        <v>709.26599999999996</v>
      </c>
      <c r="Q125" s="256" t="s">
        <v>172</v>
      </c>
      <c r="R125" s="274">
        <f t="shared" ref="R125:BA125" si="16">+R110*1000</f>
        <v>60000</v>
      </c>
      <c r="S125" s="274">
        <f t="shared" si="16"/>
        <v>60000</v>
      </c>
      <c r="T125" s="274">
        <f t="shared" si="16"/>
        <v>60000</v>
      </c>
      <c r="U125" s="274">
        <f t="shared" si="16"/>
        <v>60000</v>
      </c>
      <c r="V125" s="274">
        <f t="shared" si="16"/>
        <v>60000</v>
      </c>
      <c r="W125" s="274">
        <f t="shared" si="16"/>
        <v>60000</v>
      </c>
      <c r="X125" s="274">
        <f t="shared" si="16"/>
        <v>60000</v>
      </c>
      <c r="Y125" s="274">
        <f t="shared" si="16"/>
        <v>60000</v>
      </c>
      <c r="Z125" s="274">
        <f t="shared" si="16"/>
        <v>60000</v>
      </c>
      <c r="AA125" s="274">
        <f t="shared" si="16"/>
        <v>60000</v>
      </c>
      <c r="AB125" s="274">
        <f t="shared" si="16"/>
        <v>60000</v>
      </c>
      <c r="AC125" s="274">
        <f t="shared" si="16"/>
        <v>60000</v>
      </c>
      <c r="AD125" s="274">
        <f t="shared" si="16"/>
        <v>60000</v>
      </c>
      <c r="AE125" s="274">
        <f t="shared" si="16"/>
        <v>0</v>
      </c>
      <c r="AF125" s="274">
        <f t="shared" si="16"/>
        <v>0</v>
      </c>
      <c r="AG125" s="274">
        <f t="shared" si="16"/>
        <v>0</v>
      </c>
      <c r="AH125" s="274">
        <f t="shared" si="16"/>
        <v>0</v>
      </c>
      <c r="AI125" s="274">
        <f t="shared" si="16"/>
        <v>0</v>
      </c>
      <c r="AJ125" s="274">
        <f t="shared" si="16"/>
        <v>0</v>
      </c>
      <c r="AK125" s="274">
        <f t="shared" si="16"/>
        <v>60000</v>
      </c>
      <c r="AL125" s="274">
        <f t="shared" si="16"/>
        <v>0</v>
      </c>
      <c r="AM125" s="274">
        <f t="shared" si="16"/>
        <v>0</v>
      </c>
      <c r="AN125" s="274">
        <f t="shared" si="16"/>
        <v>0</v>
      </c>
      <c r="AO125" s="274">
        <f t="shared" si="16"/>
        <v>0</v>
      </c>
      <c r="AP125" s="274">
        <f t="shared" si="16"/>
        <v>60000</v>
      </c>
      <c r="AQ125" s="274">
        <f t="shared" si="16"/>
        <v>0</v>
      </c>
      <c r="AR125" s="274">
        <f t="shared" si="16"/>
        <v>0</v>
      </c>
      <c r="AS125" s="274">
        <f t="shared" si="16"/>
        <v>0</v>
      </c>
      <c r="AT125" s="274">
        <f t="shared" si="16"/>
        <v>0</v>
      </c>
      <c r="AU125" s="274">
        <f t="shared" si="16"/>
        <v>0</v>
      </c>
      <c r="AV125" s="274">
        <f t="shared" si="16"/>
        <v>0</v>
      </c>
      <c r="AW125" s="274">
        <f t="shared" si="16"/>
        <v>60000</v>
      </c>
      <c r="AX125" s="274">
        <f t="shared" si="16"/>
        <v>0</v>
      </c>
      <c r="AY125" s="274">
        <f t="shared" si="16"/>
        <v>0</v>
      </c>
      <c r="AZ125" s="274">
        <f t="shared" si="16"/>
        <v>0</v>
      </c>
      <c r="BA125" s="274">
        <f t="shared" si="16"/>
        <v>0</v>
      </c>
    </row>
    <row r="126" spans="1:53" x14ac:dyDescent="0.2">
      <c r="A126" s="278">
        <f t="shared" si="4"/>
        <v>2018</v>
      </c>
      <c r="B126" s="278">
        <f t="shared" si="5"/>
        <v>1</v>
      </c>
      <c r="C126" s="270">
        <v>128.26245306079926</v>
      </c>
      <c r="D126" s="270">
        <v>0</v>
      </c>
      <c r="E126" s="270">
        <v>752.85299999999995</v>
      </c>
      <c r="F126" s="270">
        <v>0</v>
      </c>
      <c r="G126" s="270">
        <v>200</v>
      </c>
      <c r="H126" s="270"/>
      <c r="I126" s="287"/>
      <c r="J126" s="287"/>
      <c r="K126" s="287">
        <v>60</v>
      </c>
      <c r="L126" s="287">
        <v>24</v>
      </c>
      <c r="M126" s="287">
        <v>19</v>
      </c>
      <c r="N126" s="270">
        <f t="shared" si="2"/>
        <v>1184.1154530607992</v>
      </c>
      <c r="O126" s="286">
        <f>+I126-Summary_CP!I126</f>
        <v>0</v>
      </c>
      <c r="P126" s="263">
        <f t="shared" si="3"/>
        <v>907.85299999999995</v>
      </c>
      <c r="Q126" s="256" t="s">
        <v>173</v>
      </c>
      <c r="R126" s="274">
        <f t="shared" ref="R126:BA126" si="17">+R111*1000</f>
        <v>18000</v>
      </c>
      <c r="S126" s="274">
        <f t="shared" si="17"/>
        <v>0</v>
      </c>
      <c r="T126" s="274">
        <f t="shared" si="17"/>
        <v>0</v>
      </c>
      <c r="U126" s="274">
        <f t="shared" si="17"/>
        <v>0</v>
      </c>
      <c r="V126" s="274">
        <f t="shared" si="17"/>
        <v>0</v>
      </c>
      <c r="W126" s="274">
        <f t="shared" si="17"/>
        <v>0</v>
      </c>
      <c r="X126" s="274">
        <f t="shared" si="17"/>
        <v>0</v>
      </c>
      <c r="Y126" s="274">
        <f t="shared" si="17"/>
        <v>18000</v>
      </c>
      <c r="Z126" s="274">
        <f t="shared" si="17"/>
        <v>0</v>
      </c>
      <c r="AA126" s="274">
        <f t="shared" si="17"/>
        <v>0</v>
      </c>
      <c r="AB126" s="274">
        <f t="shared" si="17"/>
        <v>0</v>
      </c>
      <c r="AC126" s="274">
        <f t="shared" si="17"/>
        <v>0</v>
      </c>
      <c r="AD126" s="274">
        <f t="shared" si="17"/>
        <v>21000</v>
      </c>
      <c r="AE126" s="274">
        <f t="shared" si="17"/>
        <v>0</v>
      </c>
      <c r="AF126" s="274">
        <f t="shared" si="17"/>
        <v>0</v>
      </c>
      <c r="AG126" s="274">
        <f t="shared" si="17"/>
        <v>0</v>
      </c>
      <c r="AH126" s="274">
        <f t="shared" si="17"/>
        <v>0</v>
      </c>
      <c r="AI126" s="274">
        <f t="shared" si="17"/>
        <v>0</v>
      </c>
      <c r="AJ126" s="274">
        <f t="shared" si="17"/>
        <v>0</v>
      </c>
      <c r="AK126" s="274">
        <f t="shared" si="17"/>
        <v>21000</v>
      </c>
      <c r="AL126" s="274">
        <f t="shared" si="17"/>
        <v>0</v>
      </c>
      <c r="AM126" s="274">
        <f t="shared" si="17"/>
        <v>0</v>
      </c>
      <c r="AN126" s="274">
        <f t="shared" si="17"/>
        <v>0</v>
      </c>
      <c r="AO126" s="274">
        <f t="shared" si="17"/>
        <v>0</v>
      </c>
      <c r="AP126" s="274">
        <f t="shared" si="17"/>
        <v>24000</v>
      </c>
      <c r="AQ126" s="274">
        <f t="shared" si="17"/>
        <v>0</v>
      </c>
      <c r="AR126" s="274">
        <f t="shared" si="17"/>
        <v>0</v>
      </c>
      <c r="AS126" s="274">
        <f t="shared" si="17"/>
        <v>0</v>
      </c>
      <c r="AT126" s="274">
        <f t="shared" si="17"/>
        <v>0</v>
      </c>
      <c r="AU126" s="274">
        <f t="shared" si="17"/>
        <v>0</v>
      </c>
      <c r="AV126" s="274">
        <f t="shared" si="17"/>
        <v>0</v>
      </c>
      <c r="AW126" s="274">
        <f t="shared" si="17"/>
        <v>24000</v>
      </c>
      <c r="AX126" s="274">
        <f t="shared" si="17"/>
        <v>0</v>
      </c>
      <c r="AY126" s="274">
        <f t="shared" si="17"/>
        <v>0</v>
      </c>
      <c r="AZ126" s="274">
        <f t="shared" si="17"/>
        <v>0</v>
      </c>
      <c r="BA126" s="274">
        <f t="shared" si="17"/>
        <v>0</v>
      </c>
    </row>
    <row r="127" spans="1:53" x14ac:dyDescent="0.2">
      <c r="A127" s="278">
        <f t="shared" si="4"/>
        <v>2018</v>
      </c>
      <c r="B127" s="278">
        <f t="shared" si="5"/>
        <v>2</v>
      </c>
      <c r="C127" s="270">
        <v>126.86356778393018</v>
      </c>
      <c r="D127" s="270">
        <v>0</v>
      </c>
      <c r="E127" s="270">
        <v>673.351</v>
      </c>
      <c r="F127" s="270">
        <v>0</v>
      </c>
      <c r="G127" s="270">
        <v>200</v>
      </c>
      <c r="H127" s="270"/>
      <c r="I127" s="287"/>
      <c r="J127" s="287"/>
      <c r="K127" s="287">
        <v>0</v>
      </c>
      <c r="L127" s="287">
        <v>0</v>
      </c>
      <c r="M127" s="287">
        <v>0</v>
      </c>
      <c r="N127" s="270">
        <f t="shared" si="2"/>
        <v>1000.2145677839302</v>
      </c>
      <c r="O127" s="286">
        <f>+I127-Summary_CP!I127</f>
        <v>0</v>
      </c>
      <c r="P127" s="263">
        <f t="shared" si="3"/>
        <v>828.351</v>
      </c>
      <c r="Q127" s="256" t="s">
        <v>174</v>
      </c>
      <c r="R127" s="274">
        <f t="shared" ref="R127:BA127" si="18">+R112*1000</f>
        <v>19000</v>
      </c>
      <c r="S127" s="274">
        <f t="shared" si="18"/>
        <v>0</v>
      </c>
      <c r="T127" s="274">
        <f t="shared" si="18"/>
        <v>0</v>
      </c>
      <c r="U127" s="274">
        <f t="shared" si="18"/>
        <v>0</v>
      </c>
      <c r="V127" s="274">
        <f t="shared" si="18"/>
        <v>0</v>
      </c>
      <c r="W127" s="274">
        <f t="shared" si="18"/>
        <v>0</v>
      </c>
      <c r="X127" s="274">
        <f t="shared" si="18"/>
        <v>0</v>
      </c>
      <c r="Y127" s="274">
        <f t="shared" si="18"/>
        <v>19000</v>
      </c>
      <c r="Z127" s="274">
        <f t="shared" si="18"/>
        <v>0</v>
      </c>
      <c r="AA127" s="274">
        <f t="shared" si="18"/>
        <v>0</v>
      </c>
      <c r="AB127" s="274">
        <f t="shared" si="18"/>
        <v>0</v>
      </c>
      <c r="AC127" s="274">
        <f t="shared" si="18"/>
        <v>0</v>
      </c>
      <c r="AD127" s="274">
        <f t="shared" si="18"/>
        <v>19000</v>
      </c>
      <c r="AE127" s="274">
        <f t="shared" si="18"/>
        <v>0</v>
      </c>
      <c r="AF127" s="274">
        <f t="shared" si="18"/>
        <v>0</v>
      </c>
      <c r="AG127" s="274">
        <f t="shared" si="18"/>
        <v>0</v>
      </c>
      <c r="AH127" s="274">
        <f t="shared" si="18"/>
        <v>0</v>
      </c>
      <c r="AI127" s="274">
        <f t="shared" si="18"/>
        <v>0</v>
      </c>
      <c r="AJ127" s="274">
        <f t="shared" si="18"/>
        <v>0</v>
      </c>
      <c r="AK127" s="274">
        <f t="shared" si="18"/>
        <v>19000</v>
      </c>
      <c r="AL127" s="274">
        <f t="shared" si="18"/>
        <v>0</v>
      </c>
      <c r="AM127" s="274">
        <f t="shared" si="18"/>
        <v>0</v>
      </c>
      <c r="AN127" s="274">
        <f t="shared" si="18"/>
        <v>0</v>
      </c>
      <c r="AO127" s="274">
        <f t="shared" si="18"/>
        <v>0</v>
      </c>
      <c r="AP127" s="274">
        <f t="shared" si="18"/>
        <v>19000</v>
      </c>
      <c r="AQ127" s="274">
        <f t="shared" si="18"/>
        <v>0</v>
      </c>
      <c r="AR127" s="274">
        <f t="shared" si="18"/>
        <v>0</v>
      </c>
      <c r="AS127" s="274">
        <f t="shared" si="18"/>
        <v>0</v>
      </c>
      <c r="AT127" s="274">
        <f t="shared" si="18"/>
        <v>0</v>
      </c>
      <c r="AU127" s="274">
        <f t="shared" si="18"/>
        <v>0</v>
      </c>
      <c r="AV127" s="274">
        <f t="shared" si="18"/>
        <v>0</v>
      </c>
      <c r="AW127" s="274">
        <f t="shared" si="18"/>
        <v>19000</v>
      </c>
      <c r="AX127" s="274">
        <f t="shared" si="18"/>
        <v>0</v>
      </c>
      <c r="AY127" s="274">
        <f t="shared" si="18"/>
        <v>0</v>
      </c>
      <c r="AZ127" s="274">
        <f t="shared" si="18"/>
        <v>0</v>
      </c>
      <c r="BA127" s="274">
        <f t="shared" si="18"/>
        <v>0</v>
      </c>
    </row>
    <row r="128" spans="1:53" x14ac:dyDescent="0.2">
      <c r="A128" s="278">
        <f t="shared" si="4"/>
        <v>2018</v>
      </c>
      <c r="B128" s="278">
        <f t="shared" si="5"/>
        <v>3</v>
      </c>
      <c r="C128" s="270">
        <v>134.26120984418742</v>
      </c>
      <c r="D128" s="270">
        <v>0</v>
      </c>
      <c r="E128" s="270">
        <v>620.16499999999996</v>
      </c>
      <c r="F128" s="270">
        <v>0</v>
      </c>
      <c r="G128" s="270">
        <v>200</v>
      </c>
      <c r="H128" s="270"/>
      <c r="I128" s="287"/>
      <c r="J128" s="287"/>
      <c r="K128" s="287">
        <v>0</v>
      </c>
      <c r="L128" s="287">
        <v>0</v>
      </c>
      <c r="M128" s="287">
        <v>0</v>
      </c>
      <c r="N128" s="270">
        <f t="shared" si="2"/>
        <v>954.42620984418738</v>
      </c>
      <c r="O128" s="286">
        <f>+I128-Summary_CP!I128</f>
        <v>0</v>
      </c>
      <c r="P128" s="263">
        <f t="shared" si="3"/>
        <v>775.16499999999996</v>
      </c>
      <c r="Q128" s="256" t="s">
        <v>175</v>
      </c>
      <c r="R128" s="274">
        <f t="shared" ref="R128:BA128" si="19">+R113*1000</f>
        <v>1236229.3057743434</v>
      </c>
      <c r="S128" s="274">
        <f t="shared" si="19"/>
        <v>1118512.4230294493</v>
      </c>
      <c r="T128" s="274">
        <f t="shared" si="19"/>
        <v>1057567.5574417298</v>
      </c>
      <c r="U128" s="274">
        <f t="shared" si="19"/>
        <v>1067230.7953037857</v>
      </c>
      <c r="V128" s="274">
        <f t="shared" si="19"/>
        <v>1179460.0247111314</v>
      </c>
      <c r="W128" s="274">
        <f t="shared" si="19"/>
        <v>1249214.7437073975</v>
      </c>
      <c r="X128" s="274">
        <f t="shared" si="19"/>
        <v>1267523</v>
      </c>
      <c r="Y128" s="274">
        <f t="shared" si="19"/>
        <v>1315262.3728667628</v>
      </c>
      <c r="Z128" s="274">
        <f t="shared" si="19"/>
        <v>1224217.7406857503</v>
      </c>
      <c r="AA128" s="274">
        <f t="shared" si="19"/>
        <v>1154654.1210748022</v>
      </c>
      <c r="AB128" s="274">
        <f t="shared" si="19"/>
        <v>1008832.9766519614</v>
      </c>
      <c r="AC128" s="274">
        <f t="shared" si="19"/>
        <v>986647.89560296375</v>
      </c>
      <c r="AD128" s="274">
        <f t="shared" si="19"/>
        <v>1224166.7877492213</v>
      </c>
      <c r="AE128" s="274">
        <f t="shared" si="19"/>
        <v>998355.96472347097</v>
      </c>
      <c r="AF128" s="274">
        <f t="shared" si="19"/>
        <v>952490.53045568662</v>
      </c>
      <c r="AG128" s="274">
        <f t="shared" si="19"/>
        <v>970461.75554397306</v>
      </c>
      <c r="AH128" s="274">
        <f t="shared" si="19"/>
        <v>1072467.4919895276</v>
      </c>
      <c r="AI128" s="274">
        <f t="shared" si="19"/>
        <v>1131373.4722588477</v>
      </c>
      <c r="AJ128" s="274">
        <f t="shared" si="19"/>
        <v>1145447.7050690493</v>
      </c>
      <c r="AK128" s="274">
        <f t="shared" si="19"/>
        <v>1302275.2178136506</v>
      </c>
      <c r="AL128" s="274">
        <f t="shared" si="19"/>
        <v>1112956.5793684132</v>
      </c>
      <c r="AM128" s="274">
        <f t="shared" si="19"/>
        <v>1051358.075843482</v>
      </c>
      <c r="AN128" s="274">
        <f t="shared" si="19"/>
        <v>909175.4761388253</v>
      </c>
      <c r="AO128" s="274">
        <f t="shared" si="19"/>
        <v>882371.09153329744</v>
      </c>
      <c r="AP128" s="274">
        <f t="shared" si="19"/>
        <v>1184115.453060799</v>
      </c>
      <c r="AQ128" s="274">
        <f t="shared" si="19"/>
        <v>1000214.5677839302</v>
      </c>
      <c r="AR128" s="274">
        <f t="shared" si="19"/>
        <v>954426.20984418737</v>
      </c>
      <c r="AS128" s="274">
        <f t="shared" si="19"/>
        <v>975737.88389403326</v>
      </c>
      <c r="AT128" s="274">
        <f t="shared" si="19"/>
        <v>1077636.2820834606</v>
      </c>
      <c r="AU128" s="274">
        <f t="shared" si="19"/>
        <v>1135557.8277085652</v>
      </c>
      <c r="AV128" s="274">
        <f t="shared" si="19"/>
        <v>1152441</v>
      </c>
      <c r="AW128" s="274">
        <f t="shared" si="19"/>
        <v>1266330.3222729242</v>
      </c>
      <c r="AX128" s="274">
        <f t="shared" si="19"/>
        <v>1118735.8763261109</v>
      </c>
      <c r="AY128" s="274">
        <f t="shared" si="19"/>
        <v>1055082.1892448352</v>
      </c>
      <c r="AZ128" s="274">
        <f t="shared" si="19"/>
        <v>911536.83865612792</v>
      </c>
      <c r="BA128" s="274">
        <f t="shared" si="19"/>
        <v>885115.56236045342</v>
      </c>
    </row>
    <row r="129" spans="1:16" x14ac:dyDescent="0.2">
      <c r="A129" s="278">
        <f t="shared" si="4"/>
        <v>2018</v>
      </c>
      <c r="B129" s="278">
        <f t="shared" si="5"/>
        <v>4</v>
      </c>
      <c r="C129" s="270">
        <v>139.55688389403323</v>
      </c>
      <c r="D129" s="270">
        <v>0</v>
      </c>
      <c r="E129" s="270">
        <v>636.18100000000004</v>
      </c>
      <c r="F129" s="270">
        <v>0</v>
      </c>
      <c r="G129" s="270">
        <v>200</v>
      </c>
      <c r="H129" s="270"/>
      <c r="I129" s="287"/>
      <c r="J129" s="287"/>
      <c r="K129" s="287">
        <v>0</v>
      </c>
      <c r="L129" s="287">
        <v>0</v>
      </c>
      <c r="M129" s="287">
        <v>0</v>
      </c>
      <c r="N129" s="270">
        <f t="shared" si="2"/>
        <v>975.7378838940333</v>
      </c>
      <c r="O129" s="286">
        <f>+I129-Summary_CP!I129</f>
        <v>0</v>
      </c>
      <c r="P129" s="263">
        <f t="shared" si="3"/>
        <v>791.18100000000004</v>
      </c>
    </row>
    <row r="130" spans="1:16" x14ac:dyDescent="0.2">
      <c r="A130" s="278">
        <f t="shared" si="4"/>
        <v>2018</v>
      </c>
      <c r="B130" s="278">
        <f t="shared" si="5"/>
        <v>5</v>
      </c>
      <c r="C130" s="270">
        <v>152.8002820834605</v>
      </c>
      <c r="D130" s="270">
        <v>0</v>
      </c>
      <c r="E130" s="270">
        <v>724.83600000000001</v>
      </c>
      <c r="F130" s="270">
        <v>0</v>
      </c>
      <c r="G130" s="270">
        <v>200</v>
      </c>
      <c r="H130" s="270"/>
      <c r="I130" s="287"/>
      <c r="J130" s="287"/>
      <c r="K130" s="287">
        <v>0</v>
      </c>
      <c r="L130" s="287">
        <v>0</v>
      </c>
      <c r="M130" s="287">
        <v>0</v>
      </c>
      <c r="N130" s="270">
        <f t="shared" si="2"/>
        <v>1077.6362820834606</v>
      </c>
      <c r="O130" s="286">
        <f>+I130-Summary_CP!I130</f>
        <v>0</v>
      </c>
      <c r="P130" s="263">
        <f t="shared" si="3"/>
        <v>879.83600000000001</v>
      </c>
    </row>
    <row r="131" spans="1:16" x14ac:dyDescent="0.2">
      <c r="A131" s="278">
        <f t="shared" si="4"/>
        <v>2018</v>
      </c>
      <c r="B131" s="278">
        <f t="shared" si="5"/>
        <v>6</v>
      </c>
      <c r="C131" s="270">
        <v>156.28782770856517</v>
      </c>
      <c r="D131" s="270">
        <v>0</v>
      </c>
      <c r="E131" s="270">
        <v>779.27</v>
      </c>
      <c r="F131" s="270">
        <v>0</v>
      </c>
      <c r="G131" s="270">
        <v>200</v>
      </c>
      <c r="H131" s="270"/>
      <c r="I131" s="287"/>
      <c r="J131" s="287"/>
      <c r="K131" s="287">
        <v>0</v>
      </c>
      <c r="L131" s="287">
        <v>0</v>
      </c>
      <c r="M131" s="287">
        <v>0</v>
      </c>
      <c r="N131" s="270">
        <f t="shared" si="2"/>
        <v>1135.5578277085651</v>
      </c>
      <c r="O131" s="286">
        <f>+I131-Summary_CP!I131</f>
        <v>0</v>
      </c>
      <c r="P131" s="263">
        <f t="shared" si="3"/>
        <v>934.27</v>
      </c>
    </row>
    <row r="132" spans="1:16" x14ac:dyDescent="0.2">
      <c r="A132" s="278">
        <f t="shared" si="4"/>
        <v>2018</v>
      </c>
      <c r="B132" s="278">
        <f t="shared" si="5"/>
        <v>7</v>
      </c>
      <c r="C132" s="270">
        <v>165.14</v>
      </c>
      <c r="D132" s="270">
        <v>0</v>
      </c>
      <c r="E132" s="270">
        <v>787.30100000000004</v>
      </c>
      <c r="F132" s="270">
        <v>0</v>
      </c>
      <c r="G132" s="270">
        <v>200</v>
      </c>
      <c r="H132" s="270"/>
      <c r="I132" s="287"/>
      <c r="J132" s="287"/>
      <c r="K132" s="287">
        <v>0</v>
      </c>
      <c r="L132" s="287">
        <v>0</v>
      </c>
      <c r="M132" s="287">
        <v>0</v>
      </c>
      <c r="N132" s="270">
        <f t="shared" si="2"/>
        <v>1152.441</v>
      </c>
      <c r="O132" s="286">
        <f>+I132-Summary_CP!I132</f>
        <v>0</v>
      </c>
      <c r="P132" s="263">
        <f t="shared" si="3"/>
        <v>942.30100000000004</v>
      </c>
    </row>
    <row r="133" spans="1:16" s="284" customFormat="1" ht="12" x14ac:dyDescent="0.25">
      <c r="A133" s="278">
        <f t="shared" si="4"/>
        <v>2018</v>
      </c>
      <c r="B133" s="278">
        <f t="shared" si="5"/>
        <v>8</v>
      </c>
      <c r="C133" s="270">
        <v>163.543322272924</v>
      </c>
      <c r="D133" s="270">
        <v>0</v>
      </c>
      <c r="E133" s="270">
        <v>799.78700000000003</v>
      </c>
      <c r="F133" s="270">
        <v>0</v>
      </c>
      <c r="G133" s="270">
        <v>200</v>
      </c>
      <c r="H133" s="270"/>
      <c r="I133" s="287"/>
      <c r="J133" s="287"/>
      <c r="K133" s="287">
        <v>60</v>
      </c>
      <c r="L133" s="287">
        <v>24</v>
      </c>
      <c r="M133" s="287">
        <v>19</v>
      </c>
      <c r="N133" s="270">
        <f t="shared" si="2"/>
        <v>1266.3303222729241</v>
      </c>
      <c r="O133" s="286">
        <f>+I133-Summary_CP!I133</f>
        <v>0</v>
      </c>
      <c r="P133" s="263">
        <f t="shared" si="3"/>
        <v>954.78700000000003</v>
      </c>
    </row>
    <row r="134" spans="1:16" x14ac:dyDescent="0.2">
      <c r="A134" s="278">
        <f t="shared" si="4"/>
        <v>2018</v>
      </c>
      <c r="B134" s="278">
        <f t="shared" si="5"/>
        <v>9</v>
      </c>
      <c r="C134" s="270">
        <v>154.35387632611096</v>
      </c>
      <c r="D134" s="270">
        <v>0</v>
      </c>
      <c r="E134" s="270">
        <v>764.38199999999995</v>
      </c>
      <c r="F134" s="270">
        <v>0</v>
      </c>
      <c r="G134" s="270">
        <v>200</v>
      </c>
      <c r="H134" s="270"/>
      <c r="I134" s="287"/>
      <c r="J134" s="287"/>
      <c r="K134" s="287">
        <v>0</v>
      </c>
      <c r="L134" s="287">
        <v>0</v>
      </c>
      <c r="M134" s="287">
        <v>0</v>
      </c>
      <c r="N134" s="270">
        <f t="shared" si="2"/>
        <v>1118.7358763261109</v>
      </c>
      <c r="O134" s="286">
        <f>+I134-Summary_CP!I134</f>
        <v>0</v>
      </c>
      <c r="P134" s="263">
        <f t="shared" si="3"/>
        <v>919.38199999999995</v>
      </c>
    </row>
    <row r="135" spans="1:16" x14ac:dyDescent="0.2">
      <c r="A135" s="278">
        <f t="shared" si="4"/>
        <v>2018</v>
      </c>
      <c r="B135" s="278">
        <f t="shared" si="5"/>
        <v>10</v>
      </c>
      <c r="C135" s="270">
        <v>139.44818924483522</v>
      </c>
      <c r="D135" s="270">
        <v>0</v>
      </c>
      <c r="E135" s="270">
        <v>715.63400000000001</v>
      </c>
      <c r="F135" s="270">
        <v>0</v>
      </c>
      <c r="G135" s="270">
        <v>200</v>
      </c>
      <c r="H135" s="270"/>
      <c r="I135" s="287"/>
      <c r="J135" s="287"/>
      <c r="K135" s="287">
        <v>0</v>
      </c>
      <c r="L135" s="287">
        <v>0</v>
      </c>
      <c r="M135" s="287">
        <v>0</v>
      </c>
      <c r="N135" s="270">
        <f t="shared" ref="N135:N198" si="20">SUM(C135:M135)</f>
        <v>1055.0821892448353</v>
      </c>
      <c r="O135" s="286">
        <f>+I135-Summary_CP!I135</f>
        <v>0</v>
      </c>
      <c r="P135" s="263">
        <f t="shared" si="3"/>
        <v>870.63400000000001</v>
      </c>
    </row>
    <row r="136" spans="1:16" x14ac:dyDescent="0.2">
      <c r="A136" s="278">
        <f t="shared" si="4"/>
        <v>2018</v>
      </c>
      <c r="B136" s="278">
        <f t="shared" si="5"/>
        <v>11</v>
      </c>
      <c r="C136" s="270">
        <v>124.58883865612792</v>
      </c>
      <c r="D136" s="270">
        <v>0</v>
      </c>
      <c r="E136" s="270">
        <v>586.94799999999998</v>
      </c>
      <c r="F136" s="270">
        <v>0</v>
      </c>
      <c r="G136" s="270">
        <v>200</v>
      </c>
      <c r="H136" s="270"/>
      <c r="I136" s="287"/>
      <c r="J136" s="287"/>
      <c r="K136" s="287">
        <v>0</v>
      </c>
      <c r="L136" s="287">
        <v>0</v>
      </c>
      <c r="M136" s="287">
        <v>0</v>
      </c>
      <c r="N136" s="270">
        <f t="shared" si="20"/>
        <v>911.53683865612788</v>
      </c>
      <c r="O136" s="286">
        <f>+I136-Summary_CP!I136</f>
        <v>0</v>
      </c>
      <c r="P136" s="263">
        <f t="shared" si="3"/>
        <v>741.94799999999998</v>
      </c>
    </row>
    <row r="137" spans="1:16" x14ac:dyDescent="0.2">
      <c r="A137" s="278">
        <f t="shared" si="4"/>
        <v>2018</v>
      </c>
      <c r="B137" s="278">
        <f t="shared" si="5"/>
        <v>12</v>
      </c>
      <c r="C137" s="270">
        <v>129.31256236045343</v>
      </c>
      <c r="D137" s="270">
        <v>0</v>
      </c>
      <c r="E137" s="270">
        <v>555.803</v>
      </c>
      <c r="F137" s="270">
        <v>0</v>
      </c>
      <c r="G137" s="270">
        <v>200</v>
      </c>
      <c r="H137" s="270"/>
      <c r="I137" s="270"/>
      <c r="J137" s="270"/>
      <c r="K137" s="287">
        <v>0</v>
      </c>
      <c r="L137" s="287">
        <v>0</v>
      </c>
      <c r="M137" s="287">
        <v>0</v>
      </c>
      <c r="N137" s="270">
        <f t="shared" si="20"/>
        <v>885.1155623604534</v>
      </c>
      <c r="O137" s="286">
        <f>+I137-Summary_CP!I137</f>
        <v>0</v>
      </c>
      <c r="P137" s="263">
        <f t="shared" si="3"/>
        <v>710.803</v>
      </c>
    </row>
    <row r="138" spans="1:16" x14ac:dyDescent="0.2">
      <c r="A138" s="278">
        <f t="shared" si="4"/>
        <v>2019</v>
      </c>
      <c r="B138" s="278">
        <f t="shared" si="5"/>
        <v>1</v>
      </c>
      <c r="C138" s="270">
        <v>129.47140711903913</v>
      </c>
      <c r="D138" s="270">
        <v>0</v>
      </c>
      <c r="E138" s="270">
        <v>753.60599999999999</v>
      </c>
      <c r="F138" s="270">
        <v>0</v>
      </c>
      <c r="G138" s="270">
        <v>200</v>
      </c>
      <c r="H138" s="270"/>
      <c r="I138" s="270"/>
      <c r="J138" s="270"/>
      <c r="K138" s="287">
        <v>60</v>
      </c>
      <c r="L138" s="287">
        <v>27</v>
      </c>
      <c r="M138" s="287">
        <v>19</v>
      </c>
      <c r="N138" s="270">
        <f t="shared" si="20"/>
        <v>1189.077407119039</v>
      </c>
      <c r="O138" s="286">
        <f>+I138-Summary_CP!I138</f>
        <v>0</v>
      </c>
      <c r="P138" s="263">
        <f t="shared" ref="P138:P201" si="21">E138+G138-45</f>
        <v>908.60599999999999</v>
      </c>
    </row>
    <row r="139" spans="1:16" x14ac:dyDescent="0.2">
      <c r="A139" s="278">
        <f t="shared" si="4"/>
        <v>2019</v>
      </c>
      <c r="B139" s="278">
        <f t="shared" si="5"/>
        <v>2</v>
      </c>
      <c r="C139" s="270">
        <v>128.05933647114273</v>
      </c>
      <c r="D139" s="270">
        <v>0</v>
      </c>
      <c r="E139" s="270">
        <v>674.024</v>
      </c>
      <c r="F139" s="270">
        <v>0</v>
      </c>
      <c r="G139" s="270">
        <v>200</v>
      </c>
      <c r="H139" s="270"/>
      <c r="I139" s="270"/>
      <c r="J139" s="270"/>
      <c r="K139" s="287">
        <v>0</v>
      </c>
      <c r="L139" s="287">
        <v>0</v>
      </c>
      <c r="M139" s="287">
        <v>0</v>
      </c>
      <c r="N139" s="270">
        <f t="shared" si="20"/>
        <v>1002.0833364711427</v>
      </c>
      <c r="O139" s="286">
        <f>+I139-Summary_CP!I139</f>
        <v>0</v>
      </c>
      <c r="P139" s="263">
        <f t="shared" si="21"/>
        <v>829.024</v>
      </c>
    </row>
    <row r="140" spans="1:16" x14ac:dyDescent="0.2">
      <c r="A140" s="278">
        <f t="shared" si="4"/>
        <v>2019</v>
      </c>
      <c r="B140" s="278">
        <f t="shared" si="5"/>
        <v>3</v>
      </c>
      <c r="C140" s="270">
        <v>135.52670594715363</v>
      </c>
      <c r="D140" s="270">
        <v>0</v>
      </c>
      <c r="E140" s="270">
        <v>620.85</v>
      </c>
      <c r="F140" s="270">
        <v>0</v>
      </c>
      <c r="G140" s="270">
        <v>200</v>
      </c>
      <c r="H140" s="270"/>
      <c r="I140" s="270"/>
      <c r="J140" s="270"/>
      <c r="K140" s="287">
        <v>0</v>
      </c>
      <c r="L140" s="287">
        <v>0</v>
      </c>
      <c r="M140" s="287">
        <v>0</v>
      </c>
      <c r="N140" s="270">
        <f t="shared" si="20"/>
        <v>956.3767059471536</v>
      </c>
      <c r="O140" s="286">
        <f>+I140-Summary_CP!I140</f>
        <v>0</v>
      </c>
      <c r="P140" s="263">
        <f t="shared" si="21"/>
        <v>775.85</v>
      </c>
    </row>
    <row r="141" spans="1:16" x14ac:dyDescent="0.2">
      <c r="A141" s="278">
        <f t="shared" si="4"/>
        <v>2019</v>
      </c>
      <c r="B141" s="278">
        <f t="shared" si="5"/>
        <v>4</v>
      </c>
      <c r="C141" s="270">
        <v>140.87229504603283</v>
      </c>
      <c r="D141" s="270">
        <v>0</v>
      </c>
      <c r="E141" s="270">
        <v>640.18600000000004</v>
      </c>
      <c r="F141" s="270">
        <v>0</v>
      </c>
      <c r="G141" s="270">
        <v>200</v>
      </c>
      <c r="H141" s="270"/>
      <c r="I141" s="270"/>
      <c r="J141" s="270"/>
      <c r="K141" s="287">
        <v>0</v>
      </c>
      <c r="L141" s="287">
        <v>0</v>
      </c>
      <c r="M141" s="287">
        <v>0</v>
      </c>
      <c r="N141" s="270">
        <f t="shared" si="20"/>
        <v>981.05829504603287</v>
      </c>
      <c r="O141" s="286">
        <f>+I141-Summary_CP!I141</f>
        <v>0</v>
      </c>
      <c r="P141" s="263">
        <f t="shared" si="21"/>
        <v>795.18600000000004</v>
      </c>
    </row>
    <row r="142" spans="1:16" x14ac:dyDescent="0.2">
      <c r="A142" s="278">
        <f t="shared" si="4"/>
        <v>2019</v>
      </c>
      <c r="B142" s="278">
        <f t="shared" si="5"/>
        <v>5</v>
      </c>
      <c r="C142" s="270">
        <v>154.24052056882172</v>
      </c>
      <c r="D142" s="270">
        <v>0</v>
      </c>
      <c r="E142" s="270">
        <v>728.59699999999998</v>
      </c>
      <c r="F142" s="270">
        <v>0</v>
      </c>
      <c r="G142" s="270">
        <v>200</v>
      </c>
      <c r="H142" s="270"/>
      <c r="I142" s="270"/>
      <c r="J142" s="270"/>
      <c r="K142" s="287">
        <v>0</v>
      </c>
      <c r="L142" s="287">
        <v>0</v>
      </c>
      <c r="M142" s="287">
        <v>0</v>
      </c>
      <c r="N142" s="270">
        <f t="shared" si="20"/>
        <v>1082.8375205688217</v>
      </c>
      <c r="O142" s="286">
        <f>+I142-Summary_CP!I142</f>
        <v>0</v>
      </c>
      <c r="P142" s="263">
        <f t="shared" si="21"/>
        <v>883.59699999999998</v>
      </c>
    </row>
    <row r="143" spans="1:16" x14ac:dyDescent="0.2">
      <c r="A143" s="278">
        <f t="shared" ref="A143:A206" si="22">A131+1</f>
        <v>2019</v>
      </c>
      <c r="B143" s="278">
        <f t="shared" ref="B143:B206" si="23">B131</f>
        <v>6</v>
      </c>
      <c r="C143" s="270">
        <v>157.76093849861221</v>
      </c>
      <c r="D143" s="270">
        <v>0</v>
      </c>
      <c r="E143" s="270">
        <v>782.00800000000004</v>
      </c>
      <c r="F143" s="270">
        <v>0</v>
      </c>
      <c r="G143" s="270">
        <v>200</v>
      </c>
      <c r="H143" s="270"/>
      <c r="I143" s="270"/>
      <c r="J143" s="270"/>
      <c r="K143" s="287">
        <v>0</v>
      </c>
      <c r="L143" s="287">
        <v>0</v>
      </c>
      <c r="M143" s="287">
        <v>0</v>
      </c>
      <c r="N143" s="270">
        <f t="shared" si="20"/>
        <v>1139.7689384986122</v>
      </c>
      <c r="O143" s="286">
        <f>+I143-Summary_CP!I143</f>
        <v>0</v>
      </c>
      <c r="P143" s="263">
        <f t="shared" si="21"/>
        <v>937.00800000000004</v>
      </c>
    </row>
    <row r="144" spans="1:16" x14ac:dyDescent="0.2">
      <c r="A144" s="278">
        <f t="shared" si="22"/>
        <v>2019</v>
      </c>
      <c r="B144" s="278">
        <f t="shared" si="23"/>
        <v>7</v>
      </c>
      <c r="C144" s="270">
        <v>166.697</v>
      </c>
      <c r="D144" s="270">
        <v>0</v>
      </c>
      <c r="E144" s="270">
        <v>791.77</v>
      </c>
      <c r="F144" s="270">
        <v>0</v>
      </c>
      <c r="G144" s="270">
        <v>200</v>
      </c>
      <c r="H144" s="270"/>
      <c r="I144" s="270"/>
      <c r="J144" s="270"/>
      <c r="K144" s="287">
        <v>0</v>
      </c>
      <c r="L144" s="287">
        <v>0</v>
      </c>
      <c r="M144" s="287">
        <v>0</v>
      </c>
      <c r="N144" s="270">
        <f t="shared" si="20"/>
        <v>1158.4670000000001</v>
      </c>
      <c r="O144" s="286">
        <f>+I144-Summary_CP!I144</f>
        <v>0</v>
      </c>
      <c r="P144" s="263">
        <f t="shared" si="21"/>
        <v>946.77</v>
      </c>
    </row>
    <row r="145" spans="1:16" s="284" customFormat="1" ht="12" x14ac:dyDescent="0.25">
      <c r="A145" s="278">
        <f t="shared" si="22"/>
        <v>2019</v>
      </c>
      <c r="B145" s="278">
        <f t="shared" si="23"/>
        <v>8</v>
      </c>
      <c r="C145" s="270">
        <v>165.0848206494299</v>
      </c>
      <c r="D145" s="270">
        <v>0</v>
      </c>
      <c r="E145" s="270">
        <v>804.346</v>
      </c>
      <c r="F145" s="270">
        <v>0</v>
      </c>
      <c r="G145" s="270">
        <v>200</v>
      </c>
      <c r="H145" s="270"/>
      <c r="I145" s="270"/>
      <c r="J145" s="270"/>
      <c r="K145" s="287">
        <v>60</v>
      </c>
      <c r="L145" s="287">
        <v>27</v>
      </c>
      <c r="M145" s="287">
        <v>19</v>
      </c>
      <c r="N145" s="270">
        <f t="shared" si="20"/>
        <v>1275.43082064943</v>
      </c>
      <c r="O145" s="286">
        <f>+I145-Summary_CP!I145</f>
        <v>0</v>
      </c>
      <c r="P145" s="263">
        <f t="shared" si="21"/>
        <v>959.346</v>
      </c>
    </row>
    <row r="146" spans="1:16" x14ac:dyDescent="0.2">
      <c r="A146" s="278">
        <f t="shared" si="22"/>
        <v>2019</v>
      </c>
      <c r="B146" s="278">
        <f t="shared" si="23"/>
        <v>9</v>
      </c>
      <c r="C146" s="270">
        <v>155.80875841152573</v>
      </c>
      <c r="D146" s="270">
        <v>0</v>
      </c>
      <c r="E146" s="270">
        <v>768.75099999999998</v>
      </c>
      <c r="F146" s="270">
        <v>0</v>
      </c>
      <c r="G146" s="270">
        <v>200</v>
      </c>
      <c r="H146" s="270"/>
      <c r="I146" s="270"/>
      <c r="J146" s="270"/>
      <c r="K146" s="287">
        <v>0</v>
      </c>
      <c r="L146" s="287">
        <v>0</v>
      </c>
      <c r="M146" s="287">
        <v>0</v>
      </c>
      <c r="N146" s="270">
        <f t="shared" si="20"/>
        <v>1124.5597584115258</v>
      </c>
      <c r="O146" s="286">
        <f>+I146-Summary_CP!I146</f>
        <v>0</v>
      </c>
      <c r="P146" s="263">
        <f t="shared" si="21"/>
        <v>923.75099999999998</v>
      </c>
    </row>
    <row r="147" spans="1:16" x14ac:dyDescent="0.2">
      <c r="A147" s="278">
        <f t="shared" si="22"/>
        <v>2019</v>
      </c>
      <c r="B147" s="278">
        <f t="shared" si="23"/>
        <v>10</v>
      </c>
      <c r="C147" s="270">
        <v>140.7625758815997</v>
      </c>
      <c r="D147" s="270">
        <v>0</v>
      </c>
      <c r="E147" s="270">
        <v>718.07799999999997</v>
      </c>
      <c r="F147" s="270">
        <v>0</v>
      </c>
      <c r="G147" s="270">
        <v>200</v>
      </c>
      <c r="H147" s="270"/>
      <c r="I147" s="270"/>
      <c r="J147" s="270"/>
      <c r="K147" s="287">
        <v>0</v>
      </c>
      <c r="L147" s="287">
        <v>0</v>
      </c>
      <c r="M147" s="287">
        <v>0</v>
      </c>
      <c r="N147" s="270">
        <f t="shared" si="20"/>
        <v>1058.8405758815998</v>
      </c>
      <c r="O147" s="286">
        <f>+I147-Summary_CP!I147</f>
        <v>0</v>
      </c>
      <c r="P147" s="263">
        <f t="shared" si="21"/>
        <v>873.07799999999997</v>
      </c>
    </row>
    <row r="148" spans="1:16" x14ac:dyDescent="0.2">
      <c r="A148" s="278">
        <f t="shared" si="22"/>
        <v>2019</v>
      </c>
      <c r="B148" s="278">
        <f t="shared" si="23"/>
        <v>11</v>
      </c>
      <c r="C148" s="270">
        <v>125.76316659474391</v>
      </c>
      <c r="D148" s="270">
        <v>0</v>
      </c>
      <c r="E148" s="270">
        <v>588.149</v>
      </c>
      <c r="F148" s="270">
        <v>0</v>
      </c>
      <c r="G148" s="270">
        <v>200</v>
      </c>
      <c r="H148" s="270"/>
      <c r="I148" s="270"/>
      <c r="J148" s="270"/>
      <c r="K148" s="287">
        <v>0</v>
      </c>
      <c r="L148" s="287">
        <v>0</v>
      </c>
      <c r="M148" s="287">
        <v>0</v>
      </c>
      <c r="N148" s="270">
        <f t="shared" si="20"/>
        <v>913.91216659474389</v>
      </c>
      <c r="O148" s="286">
        <f>+I148-Summary_CP!I148</f>
        <v>0</v>
      </c>
      <c r="P148" s="263">
        <f t="shared" si="21"/>
        <v>743.149</v>
      </c>
    </row>
    <row r="149" spans="1:16" x14ac:dyDescent="0.2">
      <c r="A149" s="278">
        <f t="shared" si="22"/>
        <v>2019</v>
      </c>
      <c r="B149" s="278">
        <f t="shared" si="23"/>
        <v>12</v>
      </c>
      <c r="C149" s="270">
        <v>130.53141435740503</v>
      </c>
      <c r="D149" s="270">
        <v>0</v>
      </c>
      <c r="E149" s="270">
        <v>557.34699999999998</v>
      </c>
      <c r="F149" s="270">
        <v>0</v>
      </c>
      <c r="G149" s="270">
        <v>200</v>
      </c>
      <c r="H149" s="270"/>
      <c r="I149" s="270"/>
      <c r="J149" s="270"/>
      <c r="K149" s="287">
        <v>0</v>
      </c>
      <c r="L149" s="287">
        <v>0</v>
      </c>
      <c r="M149" s="287">
        <v>0</v>
      </c>
      <c r="N149" s="270">
        <f t="shared" si="20"/>
        <v>887.87841435740506</v>
      </c>
      <c r="O149" s="286">
        <f>+I149-Summary_CP!I149</f>
        <v>0</v>
      </c>
      <c r="P149" s="263">
        <f t="shared" si="21"/>
        <v>712.34699999999998</v>
      </c>
    </row>
    <row r="150" spans="1:16" x14ac:dyDescent="0.2">
      <c r="A150" s="278">
        <f t="shared" si="22"/>
        <v>2020</v>
      </c>
      <c r="B150" s="278">
        <f t="shared" si="23"/>
        <v>1</v>
      </c>
      <c r="C150" s="270">
        <v>130.69175632745785</v>
      </c>
      <c r="D150" s="270">
        <v>0</v>
      </c>
      <c r="E150" s="270">
        <v>754.36099999999999</v>
      </c>
      <c r="F150" s="270">
        <v>0</v>
      </c>
      <c r="G150" s="270">
        <v>200</v>
      </c>
      <c r="H150" s="270"/>
      <c r="I150" s="270"/>
      <c r="J150" s="270"/>
      <c r="K150" s="270"/>
      <c r="L150" s="270">
        <v>27</v>
      </c>
      <c r="M150" s="270">
        <v>19</v>
      </c>
      <c r="N150" s="270">
        <f t="shared" si="20"/>
        <v>1131.0527563274577</v>
      </c>
      <c r="O150" s="286">
        <f>+I150-Summary_CP!I150</f>
        <v>0</v>
      </c>
      <c r="P150" s="263">
        <f t="shared" si="21"/>
        <v>909.36099999999999</v>
      </c>
    </row>
    <row r="151" spans="1:16" x14ac:dyDescent="0.2">
      <c r="A151" s="278">
        <f t="shared" si="22"/>
        <v>2020</v>
      </c>
      <c r="B151" s="278">
        <f t="shared" si="23"/>
        <v>2</v>
      </c>
      <c r="C151" s="270">
        <v>129.26637602814316</v>
      </c>
      <c r="D151" s="270">
        <v>0</v>
      </c>
      <c r="E151" s="270">
        <v>674.697</v>
      </c>
      <c r="F151" s="270">
        <v>0</v>
      </c>
      <c r="G151" s="270">
        <v>200</v>
      </c>
      <c r="H151" s="270"/>
      <c r="I151" s="270"/>
      <c r="J151" s="270"/>
      <c r="K151" s="270"/>
      <c r="L151" s="270">
        <v>0</v>
      </c>
      <c r="M151" s="270">
        <v>0</v>
      </c>
      <c r="N151" s="270">
        <f t="shared" si="20"/>
        <v>1003.9633760281431</v>
      </c>
      <c r="O151" s="286">
        <f>+I151-Summary_CP!I151</f>
        <v>0</v>
      </c>
      <c r="P151" s="263">
        <f t="shared" si="21"/>
        <v>829.697</v>
      </c>
    </row>
    <row r="152" spans="1:16" x14ac:dyDescent="0.2">
      <c r="A152" s="278">
        <f t="shared" si="22"/>
        <v>2020</v>
      </c>
      <c r="B152" s="278">
        <f t="shared" si="23"/>
        <v>3</v>
      </c>
      <c r="C152" s="270">
        <v>136.80413014452984</v>
      </c>
      <c r="D152" s="270">
        <v>0</v>
      </c>
      <c r="E152" s="270">
        <v>621.53399999999999</v>
      </c>
      <c r="F152" s="270">
        <v>0</v>
      </c>
      <c r="G152" s="270">
        <v>200</v>
      </c>
      <c r="H152" s="270"/>
      <c r="I152" s="270"/>
      <c r="J152" s="270"/>
      <c r="K152" s="270"/>
      <c r="L152" s="270">
        <v>0</v>
      </c>
      <c r="M152" s="270">
        <v>0</v>
      </c>
      <c r="N152" s="270">
        <f t="shared" si="20"/>
        <v>958.33813014452983</v>
      </c>
      <c r="O152" s="286">
        <f>+I152-Summary_CP!I152</f>
        <v>0</v>
      </c>
      <c r="P152" s="263">
        <f t="shared" si="21"/>
        <v>776.53399999999999</v>
      </c>
    </row>
    <row r="153" spans="1:16" x14ac:dyDescent="0.2">
      <c r="A153" s="278">
        <f t="shared" si="22"/>
        <v>2020</v>
      </c>
      <c r="B153" s="278">
        <f t="shared" si="23"/>
        <v>4</v>
      </c>
      <c r="C153" s="270">
        <v>142.20010477308321</v>
      </c>
      <c r="D153" s="270">
        <v>0</v>
      </c>
      <c r="E153" s="270">
        <v>644.22400000000005</v>
      </c>
      <c r="F153" s="270">
        <v>0</v>
      </c>
      <c r="G153" s="270">
        <v>200</v>
      </c>
      <c r="H153" s="270"/>
      <c r="I153" s="270"/>
      <c r="J153" s="270"/>
      <c r="K153" s="270"/>
      <c r="L153" s="270">
        <v>0</v>
      </c>
      <c r="M153" s="270">
        <v>0</v>
      </c>
      <c r="N153" s="270">
        <f t="shared" si="20"/>
        <v>986.42410477308329</v>
      </c>
      <c r="O153" s="286">
        <f>+I153-Summary_CP!I153</f>
        <v>0</v>
      </c>
      <c r="P153" s="263">
        <f t="shared" si="21"/>
        <v>799.22400000000005</v>
      </c>
    </row>
    <row r="154" spans="1:16" x14ac:dyDescent="0.2">
      <c r="A154" s="278">
        <f t="shared" si="22"/>
        <v>2020</v>
      </c>
      <c r="B154" s="278">
        <f t="shared" si="23"/>
        <v>5</v>
      </c>
      <c r="C154" s="270">
        <v>155.69433420513442</v>
      </c>
      <c r="D154" s="270">
        <v>0</v>
      </c>
      <c r="E154" s="270">
        <v>732.38099999999997</v>
      </c>
      <c r="F154" s="270">
        <v>0</v>
      </c>
      <c r="G154" s="270">
        <v>200</v>
      </c>
      <c r="H154" s="270"/>
      <c r="I154" s="270"/>
      <c r="J154" s="270"/>
      <c r="K154" s="270"/>
      <c r="L154" s="270">
        <v>0</v>
      </c>
      <c r="M154" s="270">
        <v>0</v>
      </c>
      <c r="N154" s="270">
        <f t="shared" si="20"/>
        <v>1088.0753342051344</v>
      </c>
      <c r="O154" s="286">
        <f>+I154-Summary_CP!I154</f>
        <v>0</v>
      </c>
      <c r="P154" s="263">
        <f t="shared" si="21"/>
        <v>887.38099999999997</v>
      </c>
    </row>
    <row r="155" spans="1:16" x14ac:dyDescent="0.2">
      <c r="A155" s="278">
        <f t="shared" si="22"/>
        <v>2020</v>
      </c>
      <c r="B155" s="278">
        <f t="shared" si="23"/>
        <v>6</v>
      </c>
      <c r="C155" s="270">
        <v>159.24793428169784</v>
      </c>
      <c r="D155" s="270">
        <v>0</v>
      </c>
      <c r="E155" s="270">
        <v>784.75900000000001</v>
      </c>
      <c r="F155" s="270">
        <v>0</v>
      </c>
      <c r="G155" s="270">
        <v>200</v>
      </c>
      <c r="H155" s="270"/>
      <c r="I155" s="270"/>
      <c r="J155" s="270"/>
      <c r="K155" s="270"/>
      <c r="L155" s="270">
        <v>0</v>
      </c>
      <c r="M155" s="270">
        <v>0</v>
      </c>
      <c r="N155" s="270">
        <f t="shared" si="20"/>
        <v>1144.0069342816978</v>
      </c>
      <c r="O155" s="286">
        <f>+I155-Summary_CP!I155</f>
        <v>0</v>
      </c>
      <c r="P155" s="263">
        <f t="shared" si="21"/>
        <v>939.75900000000001</v>
      </c>
    </row>
    <row r="156" spans="1:16" x14ac:dyDescent="0.2">
      <c r="A156" s="278">
        <f t="shared" si="22"/>
        <v>2020</v>
      </c>
      <c r="B156" s="278">
        <f t="shared" si="23"/>
        <v>7</v>
      </c>
      <c r="C156" s="270">
        <v>168.268</v>
      </c>
      <c r="D156" s="270">
        <v>0</v>
      </c>
      <c r="E156" s="270">
        <v>796.26800000000003</v>
      </c>
      <c r="F156" s="270">
        <v>0</v>
      </c>
      <c r="G156" s="270">
        <v>200</v>
      </c>
      <c r="H156" s="270"/>
      <c r="I156" s="270"/>
      <c r="J156" s="270"/>
      <c r="K156" s="270"/>
      <c r="L156" s="270">
        <v>0</v>
      </c>
      <c r="M156" s="270">
        <v>0</v>
      </c>
      <c r="N156" s="270">
        <f t="shared" si="20"/>
        <v>1164.5360000000001</v>
      </c>
      <c r="O156" s="286">
        <f>+I156-Summary_CP!I156</f>
        <v>0</v>
      </c>
      <c r="P156" s="263">
        <f t="shared" si="21"/>
        <v>951.26800000000003</v>
      </c>
    </row>
    <row r="157" spans="1:16" s="284" customFormat="1" ht="12" x14ac:dyDescent="0.25">
      <c r="A157" s="278">
        <f t="shared" si="22"/>
        <v>2020</v>
      </c>
      <c r="B157" s="278">
        <f t="shared" si="23"/>
        <v>8</v>
      </c>
      <c r="C157" s="270">
        <v>166.64084861486515</v>
      </c>
      <c r="D157" s="270">
        <v>0</v>
      </c>
      <c r="E157" s="270">
        <v>808.93799999999999</v>
      </c>
      <c r="F157" s="270">
        <v>0</v>
      </c>
      <c r="G157" s="270">
        <v>200</v>
      </c>
      <c r="H157" s="270"/>
      <c r="I157" s="270"/>
      <c r="J157" s="270"/>
      <c r="K157" s="270"/>
      <c r="L157" s="270">
        <v>27</v>
      </c>
      <c r="M157" s="270">
        <v>19</v>
      </c>
      <c r="N157" s="270">
        <f t="shared" si="20"/>
        <v>1221.5788486148651</v>
      </c>
      <c r="O157" s="286">
        <f>+I157-Summary_CP!I157</f>
        <v>0</v>
      </c>
      <c r="P157" s="263">
        <f>E157+G157-45</f>
        <v>963.93799999999999</v>
      </c>
    </row>
    <row r="158" spans="1:16" x14ac:dyDescent="0.2">
      <c r="A158" s="278">
        <f t="shared" si="22"/>
        <v>2020</v>
      </c>
      <c r="B158" s="278">
        <f t="shared" si="23"/>
        <v>9</v>
      </c>
      <c r="C158" s="270">
        <v>157.27735367300602</v>
      </c>
      <c r="D158" s="270">
        <v>0</v>
      </c>
      <c r="E158" s="270">
        <v>773.149</v>
      </c>
      <c r="F158" s="270">
        <v>0</v>
      </c>
      <c r="G158" s="270">
        <v>200</v>
      </c>
      <c r="H158" s="270"/>
      <c r="I158" s="270"/>
      <c r="J158" s="270"/>
      <c r="K158" s="270"/>
      <c r="L158" s="270">
        <v>0</v>
      </c>
      <c r="M158" s="270">
        <v>0</v>
      </c>
      <c r="N158" s="270">
        <f t="shared" si="20"/>
        <v>1130.4263536730059</v>
      </c>
      <c r="O158" s="286">
        <f>+I158-Summary_CP!I158</f>
        <v>0</v>
      </c>
      <c r="P158" s="263">
        <f t="shared" si="21"/>
        <v>928.149</v>
      </c>
    </row>
    <row r="159" spans="1:16" x14ac:dyDescent="0.2">
      <c r="A159" s="278">
        <f t="shared" si="22"/>
        <v>2020</v>
      </c>
      <c r="B159" s="278">
        <f t="shared" si="23"/>
        <v>10</v>
      </c>
      <c r="C159" s="270">
        <v>142.08935143671633</v>
      </c>
      <c r="D159" s="270">
        <v>0</v>
      </c>
      <c r="E159" s="270">
        <v>720.52599999999995</v>
      </c>
      <c r="F159" s="270">
        <v>0</v>
      </c>
      <c r="G159" s="270">
        <v>200</v>
      </c>
      <c r="H159" s="270"/>
      <c r="I159" s="270"/>
      <c r="J159" s="270"/>
      <c r="K159" s="270"/>
      <c r="L159" s="270">
        <v>0</v>
      </c>
      <c r="M159" s="270">
        <v>0</v>
      </c>
      <c r="N159" s="270">
        <f t="shared" si="20"/>
        <v>1062.6153514367163</v>
      </c>
      <c r="O159" s="286">
        <f>+I159-Summary_CP!I159</f>
        <v>0</v>
      </c>
      <c r="P159" s="263">
        <f t="shared" si="21"/>
        <v>875.52599999999995</v>
      </c>
    </row>
    <row r="160" spans="1:16" x14ac:dyDescent="0.2">
      <c r="A160" s="278">
        <f t="shared" si="22"/>
        <v>2020</v>
      </c>
      <c r="B160" s="278">
        <f t="shared" si="23"/>
        <v>11</v>
      </c>
      <c r="C160" s="270">
        <v>126.94856331064597</v>
      </c>
      <c r="D160" s="270">
        <v>0</v>
      </c>
      <c r="E160" s="270">
        <v>589.35599999999999</v>
      </c>
      <c r="F160" s="270">
        <v>0</v>
      </c>
      <c r="G160" s="270">
        <v>200</v>
      </c>
      <c r="H160" s="270"/>
      <c r="I160" s="270"/>
      <c r="J160" s="270"/>
      <c r="K160" s="270"/>
      <c r="L160" s="270">
        <v>0</v>
      </c>
      <c r="M160" s="270">
        <v>0</v>
      </c>
      <c r="N160" s="270">
        <f t="shared" si="20"/>
        <v>916.30456331064602</v>
      </c>
      <c r="O160" s="286">
        <f>+I160-Summary_CP!I160</f>
        <v>0</v>
      </c>
      <c r="P160" s="263">
        <f t="shared" si="21"/>
        <v>744.35599999999999</v>
      </c>
    </row>
    <row r="161" spans="1:16" x14ac:dyDescent="0.2">
      <c r="A161" s="278">
        <f t="shared" si="22"/>
        <v>2020</v>
      </c>
      <c r="B161" s="278">
        <f t="shared" si="23"/>
        <v>12</v>
      </c>
      <c r="C161" s="270">
        <v>131.76175479881525</v>
      </c>
      <c r="D161" s="270">
        <v>0</v>
      </c>
      <c r="E161" s="270">
        <v>558.90099999999995</v>
      </c>
      <c r="F161" s="270">
        <v>0</v>
      </c>
      <c r="G161" s="270">
        <v>200</v>
      </c>
      <c r="H161" s="270"/>
      <c r="I161" s="270"/>
      <c r="J161" s="270"/>
      <c r="K161" s="270"/>
      <c r="L161" s="270">
        <v>0</v>
      </c>
      <c r="M161" s="270">
        <v>0</v>
      </c>
      <c r="N161" s="270">
        <f t="shared" si="20"/>
        <v>890.66275479881517</v>
      </c>
      <c r="O161" s="286">
        <f>+I161-Summary_CP!I161</f>
        <v>0</v>
      </c>
      <c r="P161" s="263">
        <f t="shared" si="21"/>
        <v>713.90099999999995</v>
      </c>
    </row>
    <row r="162" spans="1:16" x14ac:dyDescent="0.2">
      <c r="A162" s="278">
        <f t="shared" si="22"/>
        <v>2021</v>
      </c>
      <c r="B162" s="278">
        <f t="shared" si="23"/>
        <v>1</v>
      </c>
      <c r="C162" s="270">
        <v>131.92360809249217</v>
      </c>
      <c r="D162" s="270">
        <v>0</v>
      </c>
      <c r="E162" s="270">
        <v>755.11500000000001</v>
      </c>
      <c r="F162" s="270">
        <v>0</v>
      </c>
      <c r="G162" s="270">
        <v>200</v>
      </c>
      <c r="H162" s="270"/>
      <c r="I162" s="270"/>
      <c r="J162" s="270"/>
      <c r="K162" s="270"/>
      <c r="L162" s="270">
        <v>27</v>
      </c>
      <c r="M162" s="270">
        <v>19</v>
      </c>
      <c r="N162" s="270">
        <f t="shared" si="20"/>
        <v>1133.0386080924923</v>
      </c>
      <c r="O162" s="286">
        <f>+I162-Summary_CP!I162</f>
        <v>0</v>
      </c>
      <c r="P162" s="263">
        <f t="shared" si="21"/>
        <v>910.11500000000001</v>
      </c>
    </row>
    <row r="163" spans="1:16" x14ac:dyDescent="0.2">
      <c r="A163" s="278">
        <f t="shared" si="22"/>
        <v>2021</v>
      </c>
      <c r="B163" s="278">
        <f t="shared" si="23"/>
        <v>2</v>
      </c>
      <c r="C163" s="270">
        <v>130.4847926899476</v>
      </c>
      <c r="D163" s="270">
        <v>0</v>
      </c>
      <c r="E163" s="270">
        <v>675.37400000000002</v>
      </c>
      <c r="F163" s="270">
        <v>0</v>
      </c>
      <c r="G163" s="270">
        <v>200</v>
      </c>
      <c r="H163" s="270"/>
      <c r="I163" s="270"/>
      <c r="J163" s="270"/>
      <c r="K163" s="270"/>
      <c r="L163" s="270">
        <v>0</v>
      </c>
      <c r="M163" s="270">
        <v>0</v>
      </c>
      <c r="N163" s="270">
        <f t="shared" si="20"/>
        <v>1005.8587926899477</v>
      </c>
      <c r="O163" s="286">
        <f>+I163-Summary_CP!I163</f>
        <v>0</v>
      </c>
      <c r="P163" s="263">
        <f t="shared" si="21"/>
        <v>830.37400000000002</v>
      </c>
    </row>
    <row r="164" spans="1:16" x14ac:dyDescent="0.2">
      <c r="A164" s="278">
        <f t="shared" si="22"/>
        <v>2021</v>
      </c>
      <c r="B164" s="278">
        <f t="shared" si="23"/>
        <v>3</v>
      </c>
      <c r="C164" s="270">
        <v>138.09359486608642</v>
      </c>
      <c r="D164" s="270">
        <v>0</v>
      </c>
      <c r="E164" s="270">
        <v>622.21799999999996</v>
      </c>
      <c r="F164" s="270">
        <v>0</v>
      </c>
      <c r="G164" s="270">
        <v>200</v>
      </c>
      <c r="H164" s="270"/>
      <c r="I164" s="270"/>
      <c r="J164" s="270"/>
      <c r="K164" s="270"/>
      <c r="L164" s="270">
        <v>0</v>
      </c>
      <c r="M164" s="270">
        <v>0</v>
      </c>
      <c r="N164" s="270">
        <f t="shared" si="20"/>
        <v>960.31159486608635</v>
      </c>
      <c r="O164" s="286">
        <f>+I164-Summary_CP!I164</f>
        <v>0</v>
      </c>
      <c r="P164" s="263">
        <f t="shared" si="21"/>
        <v>777.21799999999996</v>
      </c>
    </row>
    <row r="165" spans="1:16" x14ac:dyDescent="0.2">
      <c r="A165" s="278">
        <f t="shared" si="22"/>
        <v>2021</v>
      </c>
      <c r="B165" s="278">
        <f t="shared" si="23"/>
        <v>4</v>
      </c>
      <c r="C165" s="270">
        <v>143.54042993952973</v>
      </c>
      <c r="D165" s="270">
        <v>0</v>
      </c>
      <c r="E165" s="270">
        <v>648.29700000000003</v>
      </c>
      <c r="F165" s="270">
        <v>0</v>
      </c>
      <c r="G165" s="270">
        <v>200</v>
      </c>
      <c r="H165" s="270"/>
      <c r="I165" s="270"/>
      <c r="J165" s="270"/>
      <c r="K165" s="270"/>
      <c r="L165" s="270">
        <v>0</v>
      </c>
      <c r="M165" s="270">
        <v>0</v>
      </c>
      <c r="N165" s="270">
        <f t="shared" si="20"/>
        <v>991.83742993952978</v>
      </c>
      <c r="O165" s="286">
        <f>+I165-Summary_CP!I165</f>
        <v>0</v>
      </c>
      <c r="P165" s="263">
        <f t="shared" si="21"/>
        <v>803.29700000000003</v>
      </c>
    </row>
    <row r="166" spans="1:16" x14ac:dyDescent="0.2">
      <c r="A166" s="278">
        <f t="shared" si="22"/>
        <v>2021</v>
      </c>
      <c r="B166" s="278">
        <f t="shared" si="23"/>
        <v>5</v>
      </c>
      <c r="C166" s="270">
        <v>157.16185094670988</v>
      </c>
      <c r="D166" s="270">
        <v>0</v>
      </c>
      <c r="E166" s="270">
        <v>736.18600000000004</v>
      </c>
      <c r="F166" s="270">
        <v>0</v>
      </c>
      <c r="G166" s="270">
        <v>200</v>
      </c>
      <c r="H166" s="270"/>
      <c r="I166" s="270"/>
      <c r="J166" s="270"/>
      <c r="K166" s="270"/>
      <c r="L166" s="270">
        <v>0</v>
      </c>
      <c r="M166" s="270">
        <v>0</v>
      </c>
      <c r="N166" s="270">
        <f t="shared" si="20"/>
        <v>1093.34785094671</v>
      </c>
      <c r="O166" s="286">
        <f>+I166-Summary_CP!I166</f>
        <v>0</v>
      </c>
      <c r="P166" s="263">
        <f t="shared" si="21"/>
        <v>891.18600000000004</v>
      </c>
    </row>
    <row r="167" spans="1:16" x14ac:dyDescent="0.2">
      <c r="A167" s="278">
        <f t="shared" si="22"/>
        <v>2021</v>
      </c>
      <c r="B167" s="278">
        <f t="shared" si="23"/>
        <v>6</v>
      </c>
      <c r="C167" s="270">
        <v>160.74894593258929</v>
      </c>
      <c r="D167" s="270">
        <v>0</v>
      </c>
      <c r="E167" s="270">
        <v>787.52300000000002</v>
      </c>
      <c r="F167" s="270">
        <v>0</v>
      </c>
      <c r="G167" s="270">
        <v>0</v>
      </c>
      <c r="H167" s="270"/>
      <c r="I167" s="270"/>
      <c r="J167" s="270"/>
      <c r="K167" s="270"/>
      <c r="L167" s="270">
        <v>0</v>
      </c>
      <c r="M167" s="270">
        <v>0</v>
      </c>
      <c r="N167" s="270">
        <f t="shared" si="20"/>
        <v>948.27194593258935</v>
      </c>
      <c r="O167" s="286">
        <f>+I167-Summary_CP!I167</f>
        <v>0</v>
      </c>
      <c r="P167" s="263">
        <f t="shared" si="21"/>
        <v>742.52300000000002</v>
      </c>
    </row>
    <row r="168" spans="1:16" x14ac:dyDescent="0.2">
      <c r="A168" s="278">
        <f t="shared" si="22"/>
        <v>2021</v>
      </c>
      <c r="B168" s="278">
        <f t="shared" si="23"/>
        <v>7</v>
      </c>
      <c r="C168" s="270">
        <v>169.85400000000001</v>
      </c>
      <c r="D168" s="270">
        <v>0</v>
      </c>
      <c r="E168" s="270">
        <v>800.79700000000003</v>
      </c>
      <c r="F168" s="270">
        <v>0</v>
      </c>
      <c r="G168" s="270">
        <v>0</v>
      </c>
      <c r="H168" s="270"/>
      <c r="I168" s="270"/>
      <c r="J168" s="270"/>
      <c r="K168" s="270"/>
      <c r="L168" s="270">
        <v>0</v>
      </c>
      <c r="M168" s="270">
        <v>0</v>
      </c>
      <c r="N168" s="270">
        <f t="shared" si="20"/>
        <v>970.65100000000007</v>
      </c>
      <c r="O168" s="286">
        <f>+I168-Summary_CP!I168</f>
        <v>0</v>
      </c>
      <c r="P168" s="263">
        <f t="shared" si="21"/>
        <v>755.79700000000003</v>
      </c>
    </row>
    <row r="169" spans="1:16" s="284" customFormat="1" ht="12" x14ac:dyDescent="0.25">
      <c r="A169" s="278">
        <f t="shared" si="22"/>
        <v>2021</v>
      </c>
      <c r="B169" s="278">
        <f t="shared" si="23"/>
        <v>8</v>
      </c>
      <c r="C169" s="270">
        <v>168.2115431197175</v>
      </c>
      <c r="D169" s="270">
        <v>0</v>
      </c>
      <c r="E169" s="270">
        <v>813.56</v>
      </c>
      <c r="F169" s="270">
        <v>0</v>
      </c>
      <c r="G169" s="270">
        <v>0</v>
      </c>
      <c r="H169" s="270"/>
      <c r="I169" s="270"/>
      <c r="J169" s="270"/>
      <c r="K169" s="270"/>
      <c r="L169" s="270">
        <v>27</v>
      </c>
      <c r="M169" s="270">
        <v>19</v>
      </c>
      <c r="N169" s="270">
        <f t="shared" si="20"/>
        <v>1027.7715431197175</v>
      </c>
      <c r="O169" s="286">
        <f>+I169-Summary_CP!I169</f>
        <v>0</v>
      </c>
      <c r="P169" s="263">
        <f t="shared" si="21"/>
        <v>768.56</v>
      </c>
    </row>
    <row r="170" spans="1:16" x14ac:dyDescent="0.2">
      <c r="A170" s="278">
        <f t="shared" si="22"/>
        <v>2021</v>
      </c>
      <c r="B170" s="278">
        <f t="shared" si="23"/>
        <v>9</v>
      </c>
      <c r="C170" s="270">
        <v>158.75979136583638</v>
      </c>
      <c r="D170" s="270">
        <v>0</v>
      </c>
      <c r="E170" s="270">
        <v>777.57799999999997</v>
      </c>
      <c r="F170" s="270">
        <v>0</v>
      </c>
      <c r="G170" s="270">
        <v>0</v>
      </c>
      <c r="H170" s="270"/>
      <c r="I170" s="270"/>
      <c r="J170" s="270"/>
      <c r="K170" s="270"/>
      <c r="L170" s="270">
        <v>0</v>
      </c>
      <c r="M170" s="270">
        <v>0</v>
      </c>
      <c r="N170" s="270">
        <f t="shared" si="20"/>
        <v>936.33779136583632</v>
      </c>
      <c r="O170" s="286">
        <f>+I170-Summary_CP!I170</f>
        <v>0</v>
      </c>
      <c r="P170" s="263">
        <f t="shared" si="21"/>
        <v>732.57799999999997</v>
      </c>
    </row>
    <row r="171" spans="1:16" x14ac:dyDescent="0.2">
      <c r="A171" s="278">
        <f t="shared" si="22"/>
        <v>2021</v>
      </c>
      <c r="B171" s="278">
        <f t="shared" si="23"/>
        <v>10</v>
      </c>
      <c r="C171" s="270">
        <v>143.42863268351007</v>
      </c>
      <c r="D171" s="270">
        <v>0</v>
      </c>
      <c r="E171" s="270">
        <v>722.98900000000003</v>
      </c>
      <c r="F171" s="270">
        <v>0</v>
      </c>
      <c r="G171" s="270">
        <v>0</v>
      </c>
      <c r="H171" s="270"/>
      <c r="I171" s="270"/>
      <c r="J171" s="270"/>
      <c r="K171" s="270"/>
      <c r="L171" s="270">
        <v>0</v>
      </c>
      <c r="M171" s="270">
        <v>0</v>
      </c>
      <c r="N171" s="270">
        <f t="shared" si="20"/>
        <v>866.41763268351008</v>
      </c>
      <c r="O171" s="286">
        <f>+I171-Summary_CP!I171</f>
        <v>0</v>
      </c>
      <c r="P171" s="263">
        <f t="shared" si="21"/>
        <v>677.98900000000003</v>
      </c>
    </row>
    <row r="172" spans="1:16" x14ac:dyDescent="0.2">
      <c r="A172" s="278">
        <f t="shared" si="22"/>
        <v>2021</v>
      </c>
      <c r="B172" s="278">
        <f t="shared" si="23"/>
        <v>11</v>
      </c>
      <c r="C172" s="270">
        <v>128.14513313400167</v>
      </c>
      <c r="D172" s="270">
        <v>0</v>
      </c>
      <c r="E172" s="270">
        <v>590.56700000000001</v>
      </c>
      <c r="F172" s="270">
        <v>0</v>
      </c>
      <c r="G172" s="270">
        <v>0</v>
      </c>
      <c r="H172" s="270"/>
      <c r="I172" s="270"/>
      <c r="J172" s="270"/>
      <c r="K172" s="270"/>
      <c r="L172" s="270">
        <v>0</v>
      </c>
      <c r="M172" s="270">
        <v>0</v>
      </c>
      <c r="N172" s="270">
        <f t="shared" si="20"/>
        <v>718.71213313400165</v>
      </c>
      <c r="O172" s="286">
        <f>+I172-Summary_CP!I172</f>
        <v>0</v>
      </c>
      <c r="P172" s="263">
        <f t="shared" si="21"/>
        <v>545.56700000000001</v>
      </c>
    </row>
    <row r="173" spans="1:16" x14ac:dyDescent="0.2">
      <c r="A173" s="278">
        <f t="shared" si="22"/>
        <v>2021</v>
      </c>
      <c r="B173" s="278">
        <f t="shared" si="23"/>
        <v>12</v>
      </c>
      <c r="C173" s="270">
        <v>133.00369197047783</v>
      </c>
      <c r="D173" s="270">
        <v>0</v>
      </c>
      <c r="E173" s="270">
        <v>560.46199999999999</v>
      </c>
      <c r="F173" s="270">
        <v>0</v>
      </c>
      <c r="G173" s="270">
        <v>0</v>
      </c>
      <c r="H173" s="270"/>
      <c r="I173" s="270"/>
      <c r="J173" s="270"/>
      <c r="K173" s="270"/>
      <c r="L173" s="270">
        <v>0</v>
      </c>
      <c r="M173" s="270">
        <v>0</v>
      </c>
      <c r="N173" s="270">
        <f t="shared" si="20"/>
        <v>693.46569197047779</v>
      </c>
      <c r="O173" s="286">
        <f>+I173-Summary_CP!I173</f>
        <v>0</v>
      </c>
      <c r="P173" s="263">
        <f t="shared" si="21"/>
        <v>515.46199999999999</v>
      </c>
    </row>
    <row r="174" spans="1:16" x14ac:dyDescent="0.2">
      <c r="A174" s="278">
        <f t="shared" si="22"/>
        <v>2022</v>
      </c>
      <c r="B174" s="278">
        <f t="shared" si="23"/>
        <v>1</v>
      </c>
      <c r="C174" s="270">
        <v>133.16707083295191</v>
      </c>
      <c r="D174" s="270">
        <v>0</v>
      </c>
      <c r="E174" s="270">
        <v>755.86900000000003</v>
      </c>
      <c r="F174" s="270">
        <v>0</v>
      </c>
      <c r="G174" s="270">
        <v>0</v>
      </c>
      <c r="H174" s="270"/>
      <c r="I174" s="270"/>
      <c r="J174" s="270"/>
      <c r="K174" s="270"/>
      <c r="L174" s="270">
        <v>27</v>
      </c>
      <c r="M174" s="270">
        <v>19</v>
      </c>
      <c r="N174" s="270">
        <f t="shared" si="20"/>
        <v>935.03607083295196</v>
      </c>
      <c r="O174" s="286">
        <f>+I174-Summary_CP!I174</f>
        <v>0</v>
      </c>
      <c r="P174" s="263">
        <f t="shared" si="21"/>
        <v>710.86900000000003</v>
      </c>
    </row>
    <row r="175" spans="1:16" x14ac:dyDescent="0.2">
      <c r="A175" s="278">
        <f t="shared" si="22"/>
        <v>2022</v>
      </c>
      <c r="B175" s="278">
        <f t="shared" si="23"/>
        <v>2</v>
      </c>
      <c r="C175" s="270">
        <v>131.71469369290381</v>
      </c>
      <c r="D175" s="270">
        <v>0</v>
      </c>
      <c r="E175" s="270">
        <v>676.048</v>
      </c>
      <c r="F175" s="270">
        <v>0</v>
      </c>
      <c r="G175" s="270">
        <v>0</v>
      </c>
      <c r="H175" s="270"/>
      <c r="I175" s="270"/>
      <c r="J175" s="270"/>
      <c r="K175" s="270"/>
      <c r="L175" s="270">
        <v>0</v>
      </c>
      <c r="M175" s="270">
        <v>0</v>
      </c>
      <c r="N175" s="270">
        <f t="shared" si="20"/>
        <v>807.76269369290378</v>
      </c>
      <c r="O175" s="286">
        <f>+I175-Summary_CP!I175</f>
        <v>0</v>
      </c>
      <c r="P175" s="263">
        <f t="shared" si="21"/>
        <v>631.048</v>
      </c>
    </row>
    <row r="176" spans="1:16" x14ac:dyDescent="0.2">
      <c r="A176" s="278">
        <f t="shared" si="22"/>
        <v>2022</v>
      </c>
      <c r="B176" s="278">
        <f t="shared" si="23"/>
        <v>3</v>
      </c>
      <c r="C176" s="270">
        <v>139.39521360131482</v>
      </c>
      <c r="D176" s="270">
        <v>0</v>
      </c>
      <c r="E176" s="270">
        <v>622.90499999999997</v>
      </c>
      <c r="F176" s="270">
        <v>0</v>
      </c>
      <c r="G176" s="270">
        <v>0</v>
      </c>
      <c r="H176" s="270"/>
      <c r="I176" s="270"/>
      <c r="J176" s="270"/>
      <c r="K176" s="270"/>
      <c r="L176" s="270">
        <v>0</v>
      </c>
      <c r="M176" s="270">
        <v>0</v>
      </c>
      <c r="N176" s="270">
        <f t="shared" si="20"/>
        <v>762.30021360131479</v>
      </c>
      <c r="O176" s="286">
        <f>+I176-Summary_CP!I176</f>
        <v>0</v>
      </c>
      <c r="P176" s="263">
        <f t="shared" si="21"/>
        <v>577.90499999999997</v>
      </c>
    </row>
    <row r="177" spans="1:16" x14ac:dyDescent="0.2">
      <c r="A177" s="278">
        <f t="shared" si="22"/>
        <v>2022</v>
      </c>
      <c r="B177" s="278">
        <f t="shared" si="23"/>
        <v>4</v>
      </c>
      <c r="C177" s="270">
        <v>144.89338851123765</v>
      </c>
      <c r="D177" s="270">
        <v>0</v>
      </c>
      <c r="E177" s="270">
        <v>652.40300000000002</v>
      </c>
      <c r="F177" s="270">
        <v>0</v>
      </c>
      <c r="G177" s="270">
        <v>0</v>
      </c>
      <c r="H177" s="270"/>
      <c r="I177" s="270"/>
      <c r="J177" s="270"/>
      <c r="K177" s="270"/>
      <c r="L177" s="270">
        <v>0</v>
      </c>
      <c r="M177" s="270">
        <v>0</v>
      </c>
      <c r="N177" s="270">
        <f t="shared" si="20"/>
        <v>797.29638851123764</v>
      </c>
      <c r="O177" s="286">
        <f>+I177-Summary_CP!I177</f>
        <v>0</v>
      </c>
      <c r="P177" s="263">
        <f t="shared" si="21"/>
        <v>607.40300000000002</v>
      </c>
    </row>
    <row r="178" spans="1:16" x14ac:dyDescent="0.2">
      <c r="A178" s="278">
        <f t="shared" si="22"/>
        <v>2022</v>
      </c>
      <c r="B178" s="278">
        <f t="shared" si="23"/>
        <v>5</v>
      </c>
      <c r="C178" s="270">
        <v>158.64319995390881</v>
      </c>
      <c r="D178" s="270">
        <v>0</v>
      </c>
      <c r="E178" s="270">
        <v>740.01199999999994</v>
      </c>
      <c r="F178" s="270">
        <v>0</v>
      </c>
      <c r="G178" s="270">
        <v>0</v>
      </c>
      <c r="H178" s="270"/>
      <c r="I178" s="270"/>
      <c r="J178" s="270"/>
      <c r="K178" s="270"/>
      <c r="L178" s="270">
        <v>0</v>
      </c>
      <c r="M178" s="270">
        <v>0</v>
      </c>
      <c r="N178" s="270">
        <f t="shared" si="20"/>
        <v>898.65519995390878</v>
      </c>
      <c r="O178" s="286">
        <f>+I178-Summary_CP!I178</f>
        <v>0</v>
      </c>
      <c r="P178" s="263">
        <f t="shared" si="21"/>
        <v>695.01199999999994</v>
      </c>
    </row>
    <row r="179" spans="1:16" x14ac:dyDescent="0.2">
      <c r="A179" s="278">
        <f t="shared" si="22"/>
        <v>2022</v>
      </c>
      <c r="B179" s="278">
        <f t="shared" si="23"/>
        <v>6</v>
      </c>
      <c r="C179" s="270">
        <v>162.26410555963051</v>
      </c>
      <c r="D179" s="270">
        <v>0</v>
      </c>
      <c r="E179" s="270">
        <v>790.29899999999998</v>
      </c>
      <c r="F179" s="270">
        <v>0</v>
      </c>
      <c r="G179" s="270">
        <v>0</v>
      </c>
      <c r="H179" s="270"/>
      <c r="I179" s="270"/>
      <c r="J179" s="270"/>
      <c r="K179" s="270"/>
      <c r="L179" s="270">
        <v>0</v>
      </c>
      <c r="M179" s="270">
        <v>0</v>
      </c>
      <c r="N179" s="270">
        <f t="shared" si="20"/>
        <v>952.56310555963046</v>
      </c>
      <c r="O179" s="286">
        <f>+I179-Summary_CP!I179</f>
        <v>0</v>
      </c>
      <c r="P179" s="263">
        <f t="shared" si="21"/>
        <v>745.29899999999998</v>
      </c>
    </row>
    <row r="180" spans="1:16" x14ac:dyDescent="0.2">
      <c r="A180" s="278">
        <f t="shared" si="22"/>
        <v>2022</v>
      </c>
      <c r="B180" s="278">
        <f t="shared" si="23"/>
        <v>7</v>
      </c>
      <c r="C180" s="270">
        <v>171.45500000000001</v>
      </c>
      <c r="D180" s="270">
        <v>0</v>
      </c>
      <c r="E180" s="270">
        <v>805.35699999999997</v>
      </c>
      <c r="F180" s="270">
        <v>0</v>
      </c>
      <c r="G180" s="270">
        <v>0</v>
      </c>
      <c r="H180" s="270"/>
      <c r="I180" s="270"/>
      <c r="J180" s="270"/>
      <c r="K180" s="270"/>
      <c r="L180" s="270">
        <v>0</v>
      </c>
      <c r="M180" s="270">
        <v>0</v>
      </c>
      <c r="N180" s="270">
        <f t="shared" si="20"/>
        <v>976.81200000000001</v>
      </c>
      <c r="O180" s="286">
        <f>+I180-Summary_CP!I180</f>
        <v>0</v>
      </c>
      <c r="P180" s="263">
        <f>E180+G180-45</f>
        <v>760.35699999999997</v>
      </c>
    </row>
    <row r="181" spans="1:16" s="284" customFormat="1" ht="12" x14ac:dyDescent="0.25">
      <c r="A181" s="278">
        <f t="shared" si="22"/>
        <v>2022</v>
      </c>
      <c r="B181" s="278">
        <f t="shared" si="23"/>
        <v>8</v>
      </c>
      <c r="C181" s="270">
        <v>169.79704240531888</v>
      </c>
      <c r="D181" s="270">
        <v>0</v>
      </c>
      <c r="E181" s="270">
        <v>818.21199999999999</v>
      </c>
      <c r="F181" s="270">
        <v>0</v>
      </c>
      <c r="G181" s="270">
        <v>0</v>
      </c>
      <c r="H181" s="270"/>
      <c r="I181" s="270"/>
      <c r="J181" s="270"/>
      <c r="K181" s="270"/>
      <c r="L181" s="270">
        <v>27</v>
      </c>
      <c r="M181" s="270">
        <v>19</v>
      </c>
      <c r="N181" s="270">
        <f t="shared" si="20"/>
        <v>1034.0090424053187</v>
      </c>
      <c r="O181" s="286">
        <f>+I181-Summary_CP!I181</f>
        <v>0</v>
      </c>
      <c r="P181" s="263">
        <f t="shared" si="21"/>
        <v>773.21199999999999</v>
      </c>
    </row>
    <row r="182" spans="1:16" x14ac:dyDescent="0.2">
      <c r="A182" s="278">
        <f t="shared" si="22"/>
        <v>2022</v>
      </c>
      <c r="B182" s="278">
        <f t="shared" si="23"/>
        <v>9</v>
      </c>
      <c r="C182" s="270">
        <v>160.25620196361331</v>
      </c>
      <c r="D182" s="270">
        <v>0</v>
      </c>
      <c r="E182" s="270">
        <v>782.03700000000003</v>
      </c>
      <c r="F182" s="270">
        <v>0</v>
      </c>
      <c r="G182" s="270">
        <v>0</v>
      </c>
      <c r="H182" s="270"/>
      <c r="I182" s="270"/>
      <c r="J182" s="270"/>
      <c r="K182" s="270"/>
      <c r="L182" s="270">
        <v>0</v>
      </c>
      <c r="M182" s="270">
        <v>0</v>
      </c>
      <c r="N182" s="270">
        <f t="shared" si="20"/>
        <v>942.29320196361334</v>
      </c>
      <c r="O182" s="286">
        <f>+I182-Summary_CP!I182</f>
        <v>0</v>
      </c>
      <c r="P182" s="263">
        <f t="shared" si="21"/>
        <v>737.03700000000003</v>
      </c>
    </row>
    <row r="183" spans="1:16" x14ac:dyDescent="0.2">
      <c r="A183" s="278">
        <f t="shared" si="22"/>
        <v>2022</v>
      </c>
      <c r="B183" s="278">
        <f t="shared" si="23"/>
        <v>10</v>
      </c>
      <c r="C183" s="270">
        <v>144.78053749596782</v>
      </c>
      <c r="D183" s="270">
        <v>0</v>
      </c>
      <c r="E183" s="270">
        <v>725.46100000000001</v>
      </c>
      <c r="F183" s="270">
        <v>0</v>
      </c>
      <c r="G183" s="270">
        <v>0</v>
      </c>
      <c r="H183" s="270"/>
      <c r="I183" s="270"/>
      <c r="J183" s="270"/>
      <c r="K183" s="270"/>
      <c r="L183" s="270">
        <v>0</v>
      </c>
      <c r="M183" s="270">
        <v>0</v>
      </c>
      <c r="N183" s="270">
        <f t="shared" si="20"/>
        <v>870.2415374959678</v>
      </c>
      <c r="O183" s="286">
        <f>+I183-Summary_CP!I183</f>
        <v>0</v>
      </c>
      <c r="P183" s="263">
        <f t="shared" si="21"/>
        <v>680.46100000000001</v>
      </c>
    </row>
    <row r="184" spans="1:16" x14ac:dyDescent="0.2">
      <c r="A184" s="278">
        <f t="shared" si="22"/>
        <v>2022</v>
      </c>
      <c r="B184" s="278">
        <f t="shared" si="23"/>
        <v>11</v>
      </c>
      <c r="C184" s="270">
        <v>129.35298137835582</v>
      </c>
      <c r="D184" s="270">
        <v>0</v>
      </c>
      <c r="E184" s="270">
        <v>591.78399999999999</v>
      </c>
      <c r="F184" s="270">
        <v>0</v>
      </c>
      <c r="G184" s="270">
        <v>0</v>
      </c>
      <c r="H184" s="270"/>
      <c r="I184" s="270"/>
      <c r="J184" s="270"/>
      <c r="K184" s="270"/>
      <c r="L184" s="270">
        <v>0</v>
      </c>
      <c r="M184" s="270">
        <v>0</v>
      </c>
      <c r="N184" s="270">
        <f t="shared" si="20"/>
        <v>721.13698137835581</v>
      </c>
      <c r="O184" s="286">
        <f>+I184-Summary_CP!I184</f>
        <v>0</v>
      </c>
      <c r="P184" s="263">
        <f t="shared" si="21"/>
        <v>546.78399999999999</v>
      </c>
    </row>
    <row r="185" spans="1:16" x14ac:dyDescent="0.2">
      <c r="A185" s="278">
        <f t="shared" si="22"/>
        <v>2022</v>
      </c>
      <c r="B185" s="278">
        <f t="shared" si="23"/>
        <v>12</v>
      </c>
      <c r="C185" s="270">
        <v>134.25733517884822</v>
      </c>
      <c r="D185" s="270">
        <v>0</v>
      </c>
      <c r="E185" s="270">
        <v>562.03099999999995</v>
      </c>
      <c r="F185" s="270">
        <v>0</v>
      </c>
      <c r="G185" s="270">
        <v>0</v>
      </c>
      <c r="H185" s="270"/>
      <c r="I185" s="270"/>
      <c r="J185" s="270"/>
      <c r="K185" s="270"/>
      <c r="L185" s="270">
        <v>0</v>
      </c>
      <c r="M185" s="270">
        <v>0</v>
      </c>
      <c r="N185" s="270">
        <f t="shared" si="20"/>
        <v>696.28833517884823</v>
      </c>
      <c r="O185" s="286">
        <f>+I185-Summary_CP!I185</f>
        <v>0</v>
      </c>
      <c r="P185" s="263">
        <f t="shared" si="21"/>
        <v>517.03099999999995</v>
      </c>
    </row>
    <row r="186" spans="1:16" x14ac:dyDescent="0.2">
      <c r="A186" s="278">
        <f t="shared" si="22"/>
        <v>2023</v>
      </c>
      <c r="B186" s="278">
        <f t="shared" si="23"/>
        <v>1</v>
      </c>
      <c r="C186" s="270">
        <v>134.42225398956205</v>
      </c>
      <c r="D186" s="270">
        <v>0</v>
      </c>
      <c r="E186" s="270">
        <v>756.62599999999998</v>
      </c>
      <c r="F186" s="270">
        <v>0</v>
      </c>
      <c r="G186" s="270">
        <v>0</v>
      </c>
      <c r="H186" s="270"/>
      <c r="I186" s="270"/>
      <c r="J186" s="270"/>
      <c r="K186" s="270"/>
      <c r="L186" s="270">
        <v>27</v>
      </c>
      <c r="M186" s="270">
        <v>19</v>
      </c>
      <c r="N186" s="270">
        <f t="shared" si="20"/>
        <v>937.048253989562</v>
      </c>
      <c r="O186" s="286">
        <f>+I186-Summary_CP!I186</f>
        <v>0</v>
      </c>
      <c r="P186" s="263">
        <f t="shared" si="21"/>
        <v>711.62599999999998</v>
      </c>
    </row>
    <row r="187" spans="1:16" x14ac:dyDescent="0.2">
      <c r="A187" s="278">
        <f t="shared" si="22"/>
        <v>2023</v>
      </c>
      <c r="B187" s="278">
        <f t="shared" si="23"/>
        <v>2</v>
      </c>
      <c r="C187" s="270">
        <v>132.95618728412944</v>
      </c>
      <c r="D187" s="270">
        <v>0</v>
      </c>
      <c r="E187" s="270">
        <v>676.72400000000005</v>
      </c>
      <c r="F187" s="270">
        <v>0</v>
      </c>
      <c r="G187" s="270">
        <v>0</v>
      </c>
      <c r="H187" s="270"/>
      <c r="I187" s="270"/>
      <c r="J187" s="270"/>
      <c r="K187" s="270"/>
      <c r="L187" s="270">
        <v>0</v>
      </c>
      <c r="M187" s="270">
        <v>0</v>
      </c>
      <c r="N187" s="270">
        <f t="shared" si="20"/>
        <v>809.68018728412949</v>
      </c>
      <c r="O187" s="286">
        <f>+I187-Summary_CP!I187</f>
        <v>0</v>
      </c>
      <c r="P187" s="263">
        <f t="shared" si="21"/>
        <v>631.72400000000005</v>
      </c>
    </row>
    <row r="188" spans="1:16" x14ac:dyDescent="0.2">
      <c r="A188" s="278">
        <f t="shared" si="22"/>
        <v>2023</v>
      </c>
      <c r="B188" s="278">
        <f t="shared" si="23"/>
        <v>3</v>
      </c>
      <c r="C188" s="270">
        <v>140.70910090941612</v>
      </c>
      <c r="D188" s="270">
        <v>0</v>
      </c>
      <c r="E188" s="270">
        <v>623.59199999999998</v>
      </c>
      <c r="F188" s="270">
        <v>0</v>
      </c>
      <c r="G188" s="270">
        <v>0</v>
      </c>
      <c r="H188" s="270"/>
      <c r="I188" s="270"/>
      <c r="J188" s="270"/>
      <c r="K188" s="270"/>
      <c r="L188" s="270">
        <v>0</v>
      </c>
      <c r="M188" s="270">
        <v>0</v>
      </c>
      <c r="N188" s="270">
        <f t="shared" si="20"/>
        <v>764.30110090941616</v>
      </c>
      <c r="O188" s="286">
        <f>+I188-Summary_CP!I188</f>
        <v>0</v>
      </c>
      <c r="P188" s="263">
        <f t="shared" si="21"/>
        <v>578.59199999999998</v>
      </c>
    </row>
    <row r="189" spans="1:16" x14ac:dyDescent="0.2">
      <c r="A189" s="278">
        <f t="shared" si="22"/>
        <v>2023</v>
      </c>
      <c r="B189" s="278">
        <f t="shared" si="23"/>
        <v>4</v>
      </c>
      <c r="C189" s="270">
        <v>146.2590995659744</v>
      </c>
      <c r="D189" s="270">
        <v>0</v>
      </c>
      <c r="E189" s="270">
        <v>656.54100000000005</v>
      </c>
      <c r="F189" s="270">
        <v>0</v>
      </c>
      <c r="G189" s="270">
        <v>0</v>
      </c>
      <c r="H189" s="270"/>
      <c r="I189" s="270"/>
      <c r="J189" s="270"/>
      <c r="K189" s="270"/>
      <c r="L189" s="270">
        <v>0</v>
      </c>
      <c r="M189" s="270">
        <v>0</v>
      </c>
      <c r="N189" s="270">
        <f t="shared" si="20"/>
        <v>802.80009956597451</v>
      </c>
      <c r="O189" s="286">
        <f>+I189-Summary_CP!I189</f>
        <v>0</v>
      </c>
      <c r="P189" s="263">
        <f t="shared" si="21"/>
        <v>611.54100000000005</v>
      </c>
    </row>
    <row r="190" spans="1:16" x14ac:dyDescent="0.2">
      <c r="A190" s="278">
        <f t="shared" si="22"/>
        <v>2023</v>
      </c>
      <c r="B190" s="278">
        <f t="shared" si="23"/>
        <v>5</v>
      </c>
      <c r="C190" s="270">
        <v>160.13851160450952</v>
      </c>
      <c r="D190" s="270">
        <v>0</v>
      </c>
      <c r="E190" s="270">
        <v>743.86099999999999</v>
      </c>
      <c r="F190" s="270">
        <v>0</v>
      </c>
      <c r="G190" s="270">
        <v>0</v>
      </c>
      <c r="H190" s="270"/>
      <c r="I190" s="270"/>
      <c r="J190" s="270"/>
      <c r="K190" s="270"/>
      <c r="L190" s="270">
        <v>0</v>
      </c>
      <c r="M190" s="270">
        <v>0</v>
      </c>
      <c r="N190" s="270">
        <f t="shared" si="20"/>
        <v>903.99951160450951</v>
      </c>
      <c r="O190" s="286">
        <f>+I190-Summary_CP!I190</f>
        <v>0</v>
      </c>
      <c r="P190" s="263">
        <f t="shared" si="21"/>
        <v>698.86099999999999</v>
      </c>
    </row>
    <row r="191" spans="1:16" x14ac:dyDescent="0.2">
      <c r="A191" s="278">
        <f t="shared" si="22"/>
        <v>2023</v>
      </c>
      <c r="B191" s="278">
        <f t="shared" si="23"/>
        <v>6</v>
      </c>
      <c r="C191" s="270">
        <v>163.79354651636933</v>
      </c>
      <c r="D191" s="270">
        <v>0</v>
      </c>
      <c r="E191" s="270">
        <v>793.08799999999997</v>
      </c>
      <c r="F191" s="270">
        <v>0</v>
      </c>
      <c r="G191" s="270">
        <v>0</v>
      </c>
      <c r="H191" s="270"/>
      <c r="I191" s="270"/>
      <c r="J191" s="270"/>
      <c r="K191" s="270"/>
      <c r="L191" s="270">
        <v>0</v>
      </c>
      <c r="M191" s="270">
        <v>0</v>
      </c>
      <c r="N191" s="270">
        <f t="shared" si="20"/>
        <v>956.88154651636933</v>
      </c>
      <c r="O191" s="286">
        <f>+I191-Summary_CP!I191</f>
        <v>0</v>
      </c>
      <c r="P191" s="263">
        <f t="shared" si="21"/>
        <v>748.08799999999997</v>
      </c>
    </row>
    <row r="192" spans="1:16" x14ac:dyDescent="0.2">
      <c r="A192" s="278">
        <f t="shared" si="22"/>
        <v>2023</v>
      </c>
      <c r="B192" s="278">
        <f t="shared" si="23"/>
        <v>7</v>
      </c>
      <c r="C192" s="270">
        <v>173.071</v>
      </c>
      <c r="D192" s="270">
        <v>0</v>
      </c>
      <c r="E192" s="270">
        <v>809.94500000000005</v>
      </c>
      <c r="F192" s="270">
        <v>0</v>
      </c>
      <c r="G192" s="270">
        <v>0</v>
      </c>
      <c r="H192" s="270"/>
      <c r="I192" s="270"/>
      <c r="J192" s="270"/>
      <c r="K192" s="270"/>
      <c r="L192" s="270">
        <v>0</v>
      </c>
      <c r="M192" s="270">
        <v>0</v>
      </c>
      <c r="N192" s="270">
        <f t="shared" si="20"/>
        <v>983.01600000000008</v>
      </c>
      <c r="O192" s="286">
        <f>+I192-Summary_CP!I192</f>
        <v>0</v>
      </c>
      <c r="P192" s="263">
        <f t="shared" si="21"/>
        <v>764.94500000000005</v>
      </c>
    </row>
    <row r="193" spans="1:16" s="284" customFormat="1" ht="12" x14ac:dyDescent="0.25">
      <c r="A193" s="278">
        <f t="shared" si="22"/>
        <v>2023</v>
      </c>
      <c r="B193" s="278">
        <f t="shared" si="23"/>
        <v>8</v>
      </c>
      <c r="C193" s="270">
        <v>171.39748601601244</v>
      </c>
      <c r="D193" s="270">
        <v>0</v>
      </c>
      <c r="E193" s="270">
        <v>822.89700000000005</v>
      </c>
      <c r="F193" s="270">
        <v>0</v>
      </c>
      <c r="G193" s="270">
        <v>0</v>
      </c>
      <c r="H193" s="270"/>
      <c r="I193" s="270"/>
      <c r="J193" s="270"/>
      <c r="K193" s="270"/>
      <c r="L193" s="270">
        <v>27</v>
      </c>
      <c r="M193" s="270">
        <v>19</v>
      </c>
      <c r="N193" s="270">
        <f t="shared" si="20"/>
        <v>1040.2944860160123</v>
      </c>
      <c r="O193" s="286">
        <f>+I193-Summary_CP!I193</f>
        <v>0</v>
      </c>
      <c r="P193" s="263">
        <f t="shared" si="21"/>
        <v>777.89700000000005</v>
      </c>
    </row>
    <row r="194" spans="1:16" x14ac:dyDescent="0.2">
      <c r="A194" s="278">
        <f t="shared" si="22"/>
        <v>2023</v>
      </c>
      <c r="B194" s="278">
        <f t="shared" si="23"/>
        <v>9</v>
      </c>
      <c r="C194" s="270">
        <v>161.76671716972885</v>
      </c>
      <c r="D194" s="270">
        <v>0</v>
      </c>
      <c r="E194" s="270">
        <v>786.524</v>
      </c>
      <c r="F194" s="270">
        <v>0</v>
      </c>
      <c r="G194" s="270">
        <v>0</v>
      </c>
      <c r="H194" s="270"/>
      <c r="I194" s="270"/>
      <c r="J194" s="270"/>
      <c r="K194" s="270"/>
      <c r="L194" s="270">
        <v>0</v>
      </c>
      <c r="M194" s="270">
        <v>0</v>
      </c>
      <c r="N194" s="270">
        <f t="shared" si="20"/>
        <v>948.29071716972885</v>
      </c>
      <c r="O194" s="286">
        <f>+I194-Summary_CP!I194</f>
        <v>0</v>
      </c>
      <c r="P194" s="263">
        <f t="shared" si="21"/>
        <v>741.524</v>
      </c>
    </row>
    <row r="195" spans="1:16" x14ac:dyDescent="0.2">
      <c r="A195" s="278">
        <f t="shared" si="22"/>
        <v>2023</v>
      </c>
      <c r="B195" s="278">
        <f t="shared" si="23"/>
        <v>10</v>
      </c>
      <c r="C195" s="270">
        <v>146.14518485911259</v>
      </c>
      <c r="D195" s="270">
        <v>0</v>
      </c>
      <c r="E195" s="270">
        <v>727.94600000000003</v>
      </c>
      <c r="F195" s="270">
        <v>0</v>
      </c>
      <c r="G195" s="270">
        <v>0</v>
      </c>
      <c r="H195" s="270"/>
      <c r="I195" s="270"/>
      <c r="J195" s="270"/>
      <c r="K195" s="270"/>
      <c r="L195" s="270">
        <v>0</v>
      </c>
      <c r="M195" s="270">
        <v>0</v>
      </c>
      <c r="N195" s="270">
        <f t="shared" si="20"/>
        <v>874.09118485911267</v>
      </c>
      <c r="O195" s="286">
        <f>+I195-Summary_CP!I195</f>
        <v>0</v>
      </c>
      <c r="P195" s="263">
        <f t="shared" si="21"/>
        <v>682.94600000000003</v>
      </c>
    </row>
    <row r="196" spans="1:16" x14ac:dyDescent="0.2">
      <c r="A196" s="278">
        <f t="shared" si="22"/>
        <v>2023</v>
      </c>
      <c r="B196" s="278">
        <f t="shared" si="23"/>
        <v>11</v>
      </c>
      <c r="C196" s="270">
        <v>130.57221434989944</v>
      </c>
      <c r="D196" s="270">
        <v>0</v>
      </c>
      <c r="E196" s="270">
        <v>593.00599999999997</v>
      </c>
      <c r="F196" s="270">
        <v>0</v>
      </c>
      <c r="G196" s="270">
        <v>0</v>
      </c>
      <c r="H196" s="270"/>
      <c r="I196" s="270"/>
      <c r="J196" s="270"/>
      <c r="K196" s="270"/>
      <c r="L196" s="270">
        <v>0</v>
      </c>
      <c r="M196" s="270">
        <v>0</v>
      </c>
      <c r="N196" s="270">
        <f t="shared" si="20"/>
        <v>723.57821434989944</v>
      </c>
      <c r="O196" s="286">
        <f>+I196-Summary_CP!I196</f>
        <v>0</v>
      </c>
      <c r="P196" s="263">
        <f t="shared" si="21"/>
        <v>548.00599999999997</v>
      </c>
    </row>
    <row r="197" spans="1:16" x14ac:dyDescent="0.2">
      <c r="A197" s="278">
        <f t="shared" si="22"/>
        <v>2023</v>
      </c>
      <c r="B197" s="278">
        <f t="shared" si="23"/>
        <v>12</v>
      </c>
      <c r="C197" s="270">
        <v>135.52279476066366</v>
      </c>
      <c r="D197" s="270">
        <v>0</v>
      </c>
      <c r="E197" s="270">
        <v>563.61099999999999</v>
      </c>
      <c r="F197" s="270">
        <v>0</v>
      </c>
      <c r="G197" s="270">
        <v>0</v>
      </c>
      <c r="H197" s="270"/>
      <c r="I197" s="270"/>
      <c r="J197" s="270"/>
      <c r="K197" s="270"/>
      <c r="L197" s="270">
        <v>0</v>
      </c>
      <c r="M197" s="270">
        <v>0</v>
      </c>
      <c r="N197" s="270">
        <f t="shared" si="20"/>
        <v>699.1337947606637</v>
      </c>
      <c r="O197" s="286">
        <f>+I197-Summary_CP!I197</f>
        <v>0</v>
      </c>
      <c r="P197" s="263">
        <f t="shared" si="21"/>
        <v>518.61099999999999</v>
      </c>
    </row>
    <row r="198" spans="1:16" x14ac:dyDescent="0.2">
      <c r="A198" s="278">
        <f t="shared" si="22"/>
        <v>2024</v>
      </c>
      <c r="B198" s="278">
        <f t="shared" si="23"/>
        <v>1</v>
      </c>
      <c r="C198" s="270">
        <v>135.68926803459519</v>
      </c>
      <c r="D198" s="270">
        <v>0</v>
      </c>
      <c r="E198" s="270">
        <v>757.38300000000004</v>
      </c>
      <c r="F198" s="270">
        <v>0</v>
      </c>
      <c r="G198" s="270">
        <v>0</v>
      </c>
      <c r="H198" s="270"/>
      <c r="I198" s="270"/>
      <c r="J198" s="270"/>
      <c r="K198" s="270"/>
      <c r="L198" s="270">
        <v>27</v>
      </c>
      <c r="M198" s="270"/>
      <c r="N198" s="270">
        <f t="shared" si="20"/>
        <v>920.07226803459525</v>
      </c>
      <c r="O198" s="286">
        <f>+I198-Summary_CP!I198</f>
        <v>0</v>
      </c>
      <c r="P198" s="263">
        <f t="shared" si="21"/>
        <v>712.38300000000004</v>
      </c>
    </row>
    <row r="199" spans="1:16" x14ac:dyDescent="0.2">
      <c r="A199" s="278">
        <f t="shared" si="22"/>
        <v>2024</v>
      </c>
      <c r="B199" s="278">
        <f t="shared" si="23"/>
        <v>2</v>
      </c>
      <c r="C199" s="270">
        <v>134.20938273103903</v>
      </c>
      <c r="D199" s="270">
        <v>0</v>
      </c>
      <c r="E199" s="270">
        <v>679.40200000000004</v>
      </c>
      <c r="F199" s="270">
        <v>0</v>
      </c>
      <c r="G199" s="270">
        <v>0</v>
      </c>
      <c r="H199" s="270"/>
      <c r="I199" s="270"/>
      <c r="J199" s="270"/>
      <c r="K199" s="270"/>
      <c r="L199" s="270">
        <v>0</v>
      </c>
      <c r="M199" s="270"/>
      <c r="N199" s="270">
        <f t="shared" ref="N199:N262" si="24">SUM(C199:M199)</f>
        <v>813.61138273103904</v>
      </c>
      <c r="O199" s="286">
        <f>+I199-Summary_CP!I199</f>
        <v>0</v>
      </c>
      <c r="P199" s="263">
        <f t="shared" si="21"/>
        <v>634.40200000000004</v>
      </c>
    </row>
    <row r="200" spans="1:16" x14ac:dyDescent="0.2">
      <c r="A200" s="278">
        <f t="shared" si="22"/>
        <v>2024</v>
      </c>
      <c r="B200" s="278">
        <f t="shared" si="23"/>
        <v>3</v>
      </c>
      <c r="C200" s="270">
        <v>142.03537242938376</v>
      </c>
      <c r="D200" s="270">
        <v>0</v>
      </c>
      <c r="E200" s="270">
        <v>624.279</v>
      </c>
      <c r="F200" s="270">
        <v>0</v>
      </c>
      <c r="G200" s="270">
        <v>0</v>
      </c>
      <c r="H200" s="270"/>
      <c r="I200" s="270"/>
      <c r="J200" s="270"/>
      <c r="K200" s="270"/>
      <c r="L200" s="270">
        <v>0</v>
      </c>
      <c r="M200" s="270"/>
      <c r="N200" s="270">
        <f t="shared" si="24"/>
        <v>766.31437242938375</v>
      </c>
      <c r="O200" s="286">
        <f>+I200-Summary_CP!I200</f>
        <v>0</v>
      </c>
      <c r="P200" s="263">
        <f t="shared" si="21"/>
        <v>579.279</v>
      </c>
    </row>
    <row r="201" spans="1:16" x14ac:dyDescent="0.2">
      <c r="A201" s="278">
        <f t="shared" si="22"/>
        <v>2024</v>
      </c>
      <c r="B201" s="278">
        <f t="shared" si="23"/>
        <v>4</v>
      </c>
      <c r="C201" s="270">
        <v>147.63768330389013</v>
      </c>
      <c r="D201" s="270">
        <v>0</v>
      </c>
      <c r="E201" s="270">
        <v>660.71600000000001</v>
      </c>
      <c r="F201" s="270">
        <v>0</v>
      </c>
      <c r="G201" s="270">
        <v>0</v>
      </c>
      <c r="H201" s="270"/>
      <c r="I201" s="270"/>
      <c r="J201" s="270"/>
      <c r="K201" s="270"/>
      <c r="L201" s="270">
        <v>0</v>
      </c>
      <c r="M201" s="270"/>
      <c r="N201" s="270">
        <f t="shared" si="24"/>
        <v>808.35368330389019</v>
      </c>
      <c r="O201" s="286">
        <f>+I201-Summary_CP!I201</f>
        <v>0</v>
      </c>
      <c r="P201" s="263">
        <f t="shared" si="21"/>
        <v>615.71600000000001</v>
      </c>
    </row>
    <row r="202" spans="1:16" x14ac:dyDescent="0.2">
      <c r="A202" s="278">
        <f t="shared" si="22"/>
        <v>2024</v>
      </c>
      <c r="B202" s="278">
        <f t="shared" si="23"/>
        <v>5</v>
      </c>
      <c r="C202" s="270">
        <v>161.64791750518253</v>
      </c>
      <c r="D202" s="270">
        <v>0</v>
      </c>
      <c r="E202" s="270">
        <v>747.73199999999997</v>
      </c>
      <c r="F202" s="270">
        <v>0</v>
      </c>
      <c r="G202" s="270">
        <v>0</v>
      </c>
      <c r="H202" s="270"/>
      <c r="I202" s="270"/>
      <c r="J202" s="270"/>
      <c r="K202" s="270"/>
      <c r="L202" s="270">
        <v>0</v>
      </c>
      <c r="M202" s="270"/>
      <c r="N202" s="270">
        <f t="shared" si="24"/>
        <v>909.37991750518245</v>
      </c>
      <c r="O202" s="286">
        <f>+I202-Summary_CP!I202</f>
        <v>0</v>
      </c>
      <c r="P202" s="263">
        <f t="shared" ref="P202:P265" si="25">E202+G202-45</f>
        <v>702.73199999999997</v>
      </c>
    </row>
    <row r="203" spans="1:16" x14ac:dyDescent="0.2">
      <c r="A203" s="278">
        <f t="shared" si="22"/>
        <v>2024</v>
      </c>
      <c r="B203" s="278">
        <f t="shared" si="23"/>
        <v>6</v>
      </c>
      <c r="C203" s="270">
        <v>165.3374034132946</v>
      </c>
      <c r="D203" s="270">
        <v>0</v>
      </c>
      <c r="E203" s="270">
        <v>795.89099999999996</v>
      </c>
      <c r="F203" s="270">
        <v>0</v>
      </c>
      <c r="G203" s="270">
        <v>0</v>
      </c>
      <c r="H203" s="270"/>
      <c r="I203" s="270"/>
      <c r="J203" s="270"/>
      <c r="K203" s="270"/>
      <c r="L203" s="270">
        <v>0</v>
      </c>
      <c r="M203" s="270"/>
      <c r="N203" s="270">
        <f t="shared" si="24"/>
        <v>961.22840341329459</v>
      </c>
      <c r="O203" s="286">
        <f>+I203-Summary_CP!I203</f>
        <v>0</v>
      </c>
      <c r="P203" s="263">
        <f t="shared" si="25"/>
        <v>750.89099999999996</v>
      </c>
    </row>
    <row r="204" spans="1:16" x14ac:dyDescent="0.2">
      <c r="A204" s="278">
        <f t="shared" si="22"/>
        <v>2024</v>
      </c>
      <c r="B204" s="278">
        <f t="shared" si="23"/>
        <v>7</v>
      </c>
      <c r="C204" s="270">
        <v>174.702</v>
      </c>
      <c r="D204" s="270">
        <v>0</v>
      </c>
      <c r="E204" s="270">
        <v>814.56700000000001</v>
      </c>
      <c r="F204" s="270">
        <v>0</v>
      </c>
      <c r="G204" s="270">
        <v>0</v>
      </c>
      <c r="H204" s="270"/>
      <c r="I204" s="270"/>
      <c r="J204" s="270"/>
      <c r="K204" s="270"/>
      <c r="L204" s="270">
        <v>0</v>
      </c>
      <c r="M204" s="270"/>
      <c r="N204" s="270">
        <f t="shared" si="24"/>
        <v>989.26900000000001</v>
      </c>
      <c r="O204" s="286">
        <f>+I204-Summary_CP!I204</f>
        <v>0</v>
      </c>
      <c r="P204" s="263">
        <f t="shared" si="25"/>
        <v>769.56700000000001</v>
      </c>
    </row>
    <row r="205" spans="1:16" s="284" customFormat="1" ht="12" x14ac:dyDescent="0.25">
      <c r="A205" s="278">
        <f t="shared" si="22"/>
        <v>2024</v>
      </c>
      <c r="B205" s="278">
        <f t="shared" si="23"/>
        <v>8</v>
      </c>
      <c r="C205" s="270">
        <v>173.01301481143435</v>
      </c>
      <c r="D205" s="270">
        <v>0</v>
      </c>
      <c r="E205" s="270">
        <v>827.61400000000003</v>
      </c>
      <c r="F205" s="270">
        <v>0</v>
      </c>
      <c r="G205" s="270">
        <v>0</v>
      </c>
      <c r="H205" s="270"/>
      <c r="I205" s="270"/>
      <c r="J205" s="270"/>
      <c r="K205" s="270"/>
      <c r="L205" s="270">
        <v>27</v>
      </c>
      <c r="M205" s="270"/>
      <c r="N205" s="270">
        <f t="shared" si="24"/>
        <v>1027.6270148114345</v>
      </c>
      <c r="O205" s="286">
        <f>+I205-Summary_CP!I205</f>
        <v>0</v>
      </c>
      <c r="P205" s="263">
        <f t="shared" si="25"/>
        <v>782.61400000000003</v>
      </c>
    </row>
    <row r="206" spans="1:16" x14ac:dyDescent="0.2">
      <c r="A206" s="278">
        <f t="shared" si="22"/>
        <v>2024</v>
      </c>
      <c r="B206" s="278">
        <f t="shared" si="23"/>
        <v>9</v>
      </c>
      <c r="C206" s="270">
        <v>163.29146992896219</v>
      </c>
      <c r="D206" s="270">
        <v>0</v>
      </c>
      <c r="E206" s="270">
        <v>791.04300000000001</v>
      </c>
      <c r="F206" s="270">
        <v>0</v>
      </c>
      <c r="G206" s="270">
        <v>0</v>
      </c>
      <c r="H206" s="270"/>
      <c r="I206" s="270"/>
      <c r="J206" s="270"/>
      <c r="K206" s="270"/>
      <c r="L206" s="270">
        <v>0</v>
      </c>
      <c r="M206" s="270"/>
      <c r="N206" s="270">
        <f t="shared" si="24"/>
        <v>954.33446992896222</v>
      </c>
      <c r="O206" s="286">
        <f>+I206-Summary_CP!I206</f>
        <v>0</v>
      </c>
      <c r="P206" s="263">
        <f t="shared" si="25"/>
        <v>746.04300000000001</v>
      </c>
    </row>
    <row r="207" spans="1:16" x14ac:dyDescent="0.2">
      <c r="A207" s="278">
        <f t="shared" ref="A207:A270" si="26">A195+1</f>
        <v>2024</v>
      </c>
      <c r="B207" s="278">
        <f t="shared" ref="B207:B270" si="27">B195</f>
        <v>10</v>
      </c>
      <c r="C207" s="270">
        <v>147.52269487947601</v>
      </c>
      <c r="D207" s="270">
        <v>0</v>
      </c>
      <c r="E207" s="270">
        <v>730.44200000000001</v>
      </c>
      <c r="F207" s="270">
        <v>0</v>
      </c>
      <c r="G207" s="270">
        <v>0</v>
      </c>
      <c r="H207" s="270"/>
      <c r="I207" s="270"/>
      <c r="J207" s="270"/>
      <c r="K207" s="270"/>
      <c r="L207" s="270">
        <v>0</v>
      </c>
      <c r="M207" s="270"/>
      <c r="N207" s="270">
        <f t="shared" si="24"/>
        <v>877.96469487947604</v>
      </c>
      <c r="O207" s="286">
        <f>+I207-Summary_CP!I207</f>
        <v>0</v>
      </c>
      <c r="P207" s="263">
        <f t="shared" si="25"/>
        <v>685.44200000000001</v>
      </c>
    </row>
    <row r="208" spans="1:16" x14ac:dyDescent="0.2">
      <c r="A208" s="278">
        <f t="shared" si="26"/>
        <v>2024</v>
      </c>
      <c r="B208" s="278">
        <f t="shared" si="27"/>
        <v>11</v>
      </c>
      <c r="C208" s="270">
        <v>131.80293935682607</v>
      </c>
      <c r="D208" s="270">
        <v>0</v>
      </c>
      <c r="E208" s="270">
        <v>594.23199999999997</v>
      </c>
      <c r="F208" s="270">
        <v>0</v>
      </c>
      <c r="G208" s="270">
        <v>0</v>
      </c>
      <c r="H208" s="270"/>
      <c r="I208" s="270"/>
      <c r="J208" s="270"/>
      <c r="K208" s="270"/>
      <c r="L208" s="270">
        <v>0</v>
      </c>
      <c r="M208" s="270"/>
      <c r="N208" s="270">
        <f t="shared" si="24"/>
        <v>726.03493935682604</v>
      </c>
      <c r="O208" s="286">
        <f>+I208-Summary_CP!I208</f>
        <v>0</v>
      </c>
      <c r="P208" s="263">
        <f t="shared" si="25"/>
        <v>549.23199999999997</v>
      </c>
    </row>
    <row r="209" spans="1:16" x14ac:dyDescent="0.2">
      <c r="A209" s="278">
        <f t="shared" si="26"/>
        <v>2024</v>
      </c>
      <c r="B209" s="278">
        <f t="shared" si="27"/>
        <v>12</v>
      </c>
      <c r="C209" s="270">
        <v>136.80018209265435</v>
      </c>
      <c r="D209" s="270">
        <v>0</v>
      </c>
      <c r="E209" s="270">
        <v>565.197</v>
      </c>
      <c r="F209" s="270">
        <v>0</v>
      </c>
      <c r="G209" s="270">
        <v>0</v>
      </c>
      <c r="H209" s="270"/>
      <c r="I209" s="270"/>
      <c r="J209" s="270"/>
      <c r="K209" s="270"/>
      <c r="L209" s="270">
        <v>0</v>
      </c>
      <c r="M209" s="270"/>
      <c r="N209" s="270">
        <f t="shared" si="24"/>
        <v>701.99718209265438</v>
      </c>
      <c r="O209" s="286">
        <f>+I209-Summary_CP!I209</f>
        <v>0</v>
      </c>
      <c r="P209" s="263">
        <f t="shared" si="25"/>
        <v>520.197</v>
      </c>
    </row>
    <row r="210" spans="1:16" x14ac:dyDescent="0.2">
      <c r="A210" s="278">
        <f t="shared" si="26"/>
        <v>2025</v>
      </c>
      <c r="B210" s="278">
        <f t="shared" si="27"/>
        <v>1</v>
      </c>
      <c r="C210" s="270">
        <v>136.96822448159423</v>
      </c>
      <c r="D210" s="270">
        <v>0</v>
      </c>
      <c r="E210" s="270">
        <v>758.14</v>
      </c>
      <c r="F210" s="270">
        <v>0</v>
      </c>
      <c r="G210" s="270">
        <v>0</v>
      </c>
      <c r="H210" s="270"/>
      <c r="I210" s="270"/>
      <c r="J210" s="270"/>
      <c r="K210" s="270"/>
      <c r="L210" s="270"/>
      <c r="M210" s="270"/>
      <c r="N210" s="270">
        <f t="shared" si="24"/>
        <v>895.10822448159422</v>
      </c>
      <c r="O210" s="286">
        <f>+I210-Summary_CP!I210</f>
        <v>0</v>
      </c>
      <c r="P210" s="263">
        <f t="shared" si="25"/>
        <v>713.14</v>
      </c>
    </row>
    <row r="211" spans="1:16" x14ac:dyDescent="0.2">
      <c r="A211" s="278">
        <f t="shared" si="26"/>
        <v>2025</v>
      </c>
      <c r="B211" s="278">
        <f t="shared" si="27"/>
        <v>2</v>
      </c>
      <c r="C211" s="270">
        <v>135.47439033096109</v>
      </c>
      <c r="D211" s="270">
        <v>0</v>
      </c>
      <c r="E211" s="270">
        <v>678.07799999999997</v>
      </c>
      <c r="F211" s="270">
        <v>0</v>
      </c>
      <c r="G211" s="270">
        <v>0</v>
      </c>
      <c r="H211" s="270"/>
      <c r="I211" s="270"/>
      <c r="J211" s="270"/>
      <c r="K211" s="270"/>
      <c r="L211" s="270"/>
      <c r="M211" s="270"/>
      <c r="N211" s="270">
        <f t="shared" si="24"/>
        <v>813.55239033096109</v>
      </c>
      <c r="O211" s="286">
        <f>+I211-Summary_CP!I211</f>
        <v>0</v>
      </c>
      <c r="P211" s="263">
        <f t="shared" si="25"/>
        <v>633.07799999999997</v>
      </c>
    </row>
    <row r="212" spans="1:16" x14ac:dyDescent="0.2">
      <c r="A212" s="278">
        <f t="shared" si="26"/>
        <v>2025</v>
      </c>
      <c r="B212" s="278">
        <f t="shared" si="27"/>
        <v>3</v>
      </c>
      <c r="C212" s="270">
        <v>143.37414489018113</v>
      </c>
      <c r="D212" s="270">
        <v>0</v>
      </c>
      <c r="E212" s="270">
        <v>624.96699999999998</v>
      </c>
      <c r="F212" s="270">
        <v>0</v>
      </c>
      <c r="G212" s="270">
        <v>0</v>
      </c>
      <c r="H212" s="270"/>
      <c r="I212" s="270"/>
      <c r="J212" s="270"/>
      <c r="K212" s="270"/>
      <c r="L212" s="270"/>
      <c r="M212" s="270"/>
      <c r="N212" s="270">
        <f t="shared" si="24"/>
        <v>768.34114489018111</v>
      </c>
      <c r="O212" s="286">
        <f>+I212-Summary_CP!I212</f>
        <v>0</v>
      </c>
      <c r="P212" s="263">
        <f t="shared" si="25"/>
        <v>579.96699999999998</v>
      </c>
    </row>
    <row r="213" spans="1:16" x14ac:dyDescent="0.2">
      <c r="A213" s="278">
        <f t="shared" si="26"/>
        <v>2025</v>
      </c>
      <c r="B213" s="278">
        <f t="shared" si="27"/>
        <v>4</v>
      </c>
      <c r="C213" s="270">
        <v>149.02926105809669</v>
      </c>
      <c r="D213" s="270">
        <v>0</v>
      </c>
      <c r="E213" s="270">
        <v>664.92399999999998</v>
      </c>
      <c r="F213" s="270">
        <v>0</v>
      </c>
      <c r="G213" s="270">
        <v>0</v>
      </c>
      <c r="H213" s="270"/>
      <c r="I213" s="270"/>
      <c r="J213" s="270"/>
      <c r="K213" s="270"/>
      <c r="L213" s="270"/>
      <c r="M213" s="270"/>
      <c r="N213" s="270">
        <f t="shared" si="24"/>
        <v>813.9532610580967</v>
      </c>
      <c r="O213" s="286">
        <f>+I213-Summary_CP!I213</f>
        <v>0</v>
      </c>
      <c r="P213" s="263">
        <f t="shared" si="25"/>
        <v>619.92399999999998</v>
      </c>
    </row>
    <row r="214" spans="1:16" x14ac:dyDescent="0.2">
      <c r="A214" s="278">
        <f t="shared" si="26"/>
        <v>2025</v>
      </c>
      <c r="B214" s="278">
        <f t="shared" si="27"/>
        <v>5</v>
      </c>
      <c r="C214" s="270">
        <v>163.1715505030738</v>
      </c>
      <c r="D214" s="270">
        <v>0</v>
      </c>
      <c r="E214" s="270">
        <v>751.62400000000002</v>
      </c>
      <c r="F214" s="270">
        <v>0</v>
      </c>
      <c r="G214" s="270">
        <v>0</v>
      </c>
      <c r="H214" s="270"/>
      <c r="I214" s="270"/>
      <c r="J214" s="270"/>
      <c r="K214" s="270"/>
      <c r="L214" s="270"/>
      <c r="M214" s="270"/>
      <c r="N214" s="270">
        <f t="shared" si="24"/>
        <v>914.79555050307385</v>
      </c>
      <c r="O214" s="286">
        <f>+I214-Summary_CP!I214</f>
        <v>0</v>
      </c>
      <c r="P214" s="263">
        <f t="shared" si="25"/>
        <v>706.62400000000002</v>
      </c>
    </row>
    <row r="215" spans="1:16" x14ac:dyDescent="0.2">
      <c r="A215" s="278">
        <f t="shared" si="26"/>
        <v>2025</v>
      </c>
      <c r="B215" s="278">
        <f t="shared" si="27"/>
        <v>6</v>
      </c>
      <c r="C215" s="270">
        <v>166.89581212968329</v>
      </c>
      <c r="D215" s="270">
        <v>0</v>
      </c>
      <c r="E215" s="270">
        <v>798.70699999999999</v>
      </c>
      <c r="F215" s="270">
        <v>0</v>
      </c>
      <c r="G215" s="270">
        <v>0</v>
      </c>
      <c r="H215" s="270"/>
      <c r="I215" s="270"/>
      <c r="J215" s="270"/>
      <c r="K215" s="270"/>
      <c r="L215" s="270"/>
      <c r="M215" s="270"/>
      <c r="N215" s="270">
        <f t="shared" si="24"/>
        <v>965.60281212968334</v>
      </c>
      <c r="O215" s="286">
        <f>+I215-Summary_CP!I215</f>
        <v>0</v>
      </c>
      <c r="P215" s="263">
        <f t="shared" si="25"/>
        <v>753.70699999999999</v>
      </c>
    </row>
    <row r="216" spans="1:16" x14ac:dyDescent="0.2">
      <c r="A216" s="278">
        <f t="shared" si="26"/>
        <v>2025</v>
      </c>
      <c r="B216" s="278">
        <f t="shared" si="27"/>
        <v>7</v>
      </c>
      <c r="C216" s="270">
        <v>176.34899999999999</v>
      </c>
      <c r="D216" s="270">
        <v>0</v>
      </c>
      <c r="E216" s="270">
        <v>819.21799999999996</v>
      </c>
      <c r="F216" s="270">
        <v>0</v>
      </c>
      <c r="G216" s="270">
        <v>0</v>
      </c>
      <c r="H216" s="270"/>
      <c r="I216" s="270"/>
      <c r="J216" s="270"/>
      <c r="K216" s="270"/>
      <c r="L216" s="270"/>
      <c r="M216" s="270"/>
      <c r="N216" s="270">
        <f t="shared" si="24"/>
        <v>995.56700000000001</v>
      </c>
      <c r="O216" s="286">
        <f>+I216-Summary_CP!I216</f>
        <v>0</v>
      </c>
      <c r="P216" s="263">
        <f t="shared" si="25"/>
        <v>774.21799999999996</v>
      </c>
    </row>
    <row r="217" spans="1:16" s="284" customFormat="1" ht="12" x14ac:dyDescent="0.25">
      <c r="A217" s="278">
        <f t="shared" si="26"/>
        <v>2025</v>
      </c>
      <c r="B217" s="278">
        <f t="shared" si="27"/>
        <v>8</v>
      </c>
      <c r="C217" s="270">
        <v>174.64377097891114</v>
      </c>
      <c r="D217" s="270">
        <v>0</v>
      </c>
      <c r="E217" s="270">
        <v>832.36300000000006</v>
      </c>
      <c r="F217" s="270">
        <v>0</v>
      </c>
      <c r="G217" s="270">
        <v>0</v>
      </c>
      <c r="H217" s="270"/>
      <c r="I217" s="270"/>
      <c r="J217" s="270"/>
      <c r="K217" s="270"/>
      <c r="L217" s="270"/>
      <c r="M217" s="270"/>
      <c r="N217" s="270">
        <f t="shared" si="24"/>
        <v>1007.0067709789112</v>
      </c>
      <c r="O217" s="286">
        <f>+I217-Summary_CP!I217</f>
        <v>0</v>
      </c>
      <c r="P217" s="263">
        <f t="shared" si="25"/>
        <v>787.36300000000006</v>
      </c>
    </row>
    <row r="218" spans="1:16" x14ac:dyDescent="0.2">
      <c r="A218" s="278">
        <f t="shared" si="26"/>
        <v>2025</v>
      </c>
      <c r="B218" s="278">
        <f t="shared" si="27"/>
        <v>9</v>
      </c>
      <c r="C218" s="270">
        <v>164.83059443918029</v>
      </c>
      <c r="D218" s="270">
        <v>0</v>
      </c>
      <c r="E218" s="270">
        <v>795.59199999999998</v>
      </c>
      <c r="F218" s="270">
        <v>0</v>
      </c>
      <c r="G218" s="270">
        <v>0</v>
      </c>
      <c r="H218" s="270"/>
      <c r="I218" s="270"/>
      <c r="J218" s="270"/>
      <c r="K218" s="270"/>
      <c r="L218" s="270"/>
      <c r="M218" s="270"/>
      <c r="N218" s="270">
        <f t="shared" si="24"/>
        <v>960.42259443918033</v>
      </c>
      <c r="O218" s="286">
        <f>+I218-Summary_CP!I218</f>
        <v>0</v>
      </c>
      <c r="P218" s="263">
        <f t="shared" si="25"/>
        <v>750.59199999999998</v>
      </c>
    </row>
    <row r="219" spans="1:16" x14ac:dyDescent="0.2">
      <c r="A219" s="278">
        <f t="shared" si="26"/>
        <v>2025</v>
      </c>
      <c r="B219" s="278">
        <f t="shared" si="27"/>
        <v>10</v>
      </c>
      <c r="C219" s="270">
        <v>148.91318879566899</v>
      </c>
      <c r="D219" s="270">
        <v>0</v>
      </c>
      <c r="E219" s="270">
        <v>732.95100000000002</v>
      </c>
      <c r="F219" s="270">
        <v>0</v>
      </c>
      <c r="G219" s="270">
        <v>0</v>
      </c>
      <c r="H219" s="270"/>
      <c r="I219" s="270"/>
      <c r="J219" s="270"/>
      <c r="K219" s="270"/>
      <c r="L219" s="270"/>
      <c r="M219" s="270"/>
      <c r="N219" s="270">
        <f t="shared" si="24"/>
        <v>881.86418879566895</v>
      </c>
      <c r="O219" s="286">
        <f>+I219-Summary_CP!I219</f>
        <v>0</v>
      </c>
      <c r="P219" s="263">
        <f t="shared" si="25"/>
        <v>687.95100000000002</v>
      </c>
    </row>
    <row r="220" spans="1:16" x14ac:dyDescent="0.2">
      <c r="A220" s="278">
        <f t="shared" si="26"/>
        <v>2025</v>
      </c>
      <c r="B220" s="278">
        <f t="shared" si="27"/>
        <v>11</v>
      </c>
      <c r="C220" s="270">
        <v>133.04526471877628</v>
      </c>
      <c r="D220" s="270">
        <v>0</v>
      </c>
      <c r="E220" s="270">
        <v>595.46199999999999</v>
      </c>
      <c r="F220" s="270">
        <v>0</v>
      </c>
      <c r="G220" s="270">
        <v>0</v>
      </c>
      <c r="H220" s="270"/>
      <c r="I220" s="270"/>
      <c r="J220" s="270"/>
      <c r="K220" s="270"/>
      <c r="L220" s="270"/>
      <c r="M220" s="270"/>
      <c r="N220" s="270">
        <f t="shared" si="24"/>
        <v>728.50726471877624</v>
      </c>
      <c r="O220" s="286">
        <f>+I220-Summary_CP!I220</f>
        <v>0</v>
      </c>
      <c r="P220" s="263">
        <f t="shared" si="25"/>
        <v>550.46199999999999</v>
      </c>
    </row>
    <row r="221" spans="1:16" x14ac:dyDescent="0.2">
      <c r="A221" s="278">
        <f t="shared" si="26"/>
        <v>2025</v>
      </c>
      <c r="B221" s="278">
        <f t="shared" si="27"/>
        <v>12</v>
      </c>
      <c r="C221" s="270">
        <v>138.08960960134601</v>
      </c>
      <c r="D221" s="270">
        <v>0</v>
      </c>
      <c r="E221" s="270">
        <v>566.79300000000001</v>
      </c>
      <c r="F221" s="270">
        <v>0</v>
      </c>
      <c r="G221" s="270">
        <v>0</v>
      </c>
      <c r="H221" s="270"/>
      <c r="I221" s="270"/>
      <c r="J221" s="270"/>
      <c r="K221" s="270"/>
      <c r="L221" s="270"/>
      <c r="M221" s="270"/>
      <c r="N221" s="270">
        <f t="shared" si="24"/>
        <v>704.88260960134608</v>
      </c>
      <c r="O221" s="286">
        <f>+I221-Summary_CP!I221</f>
        <v>0</v>
      </c>
      <c r="P221" s="263">
        <f t="shared" si="25"/>
        <v>521.79300000000001</v>
      </c>
    </row>
    <row r="222" spans="1:16" x14ac:dyDescent="0.2">
      <c r="A222" s="278">
        <f t="shared" si="26"/>
        <v>2026</v>
      </c>
      <c r="B222" s="278">
        <f t="shared" si="27"/>
        <v>1</v>
      </c>
      <c r="C222" s="270">
        <v>138.25923589518729</v>
      </c>
      <c r="D222" s="270">
        <v>0</v>
      </c>
      <c r="E222" s="270">
        <v>758.89810987610667</v>
      </c>
      <c r="F222" s="270">
        <v>0</v>
      </c>
      <c r="G222" s="270">
        <v>0</v>
      </c>
      <c r="H222" s="270"/>
      <c r="I222" s="270"/>
      <c r="J222" s="270"/>
      <c r="K222" s="270"/>
      <c r="L222" s="270"/>
      <c r="M222" s="270"/>
      <c r="N222" s="270">
        <f t="shared" si="24"/>
        <v>897.15734577129399</v>
      </c>
      <c r="O222" s="286">
        <f>+I222-Summary_CP!I222</f>
        <v>0</v>
      </c>
      <c r="P222" s="263">
        <f t="shared" si="25"/>
        <v>713.89810987610667</v>
      </c>
    </row>
    <row r="223" spans="1:16" x14ac:dyDescent="0.2">
      <c r="A223" s="278">
        <f t="shared" si="26"/>
        <v>2026</v>
      </c>
      <c r="B223" s="278">
        <f t="shared" si="27"/>
        <v>2</v>
      </c>
      <c r="C223" s="270">
        <v>136.75132142084558</v>
      </c>
      <c r="D223" s="270">
        <v>0</v>
      </c>
      <c r="E223" s="270">
        <v>678.75593210047555</v>
      </c>
      <c r="F223" s="270">
        <v>0</v>
      </c>
      <c r="G223" s="270">
        <v>0</v>
      </c>
      <c r="H223" s="270"/>
      <c r="I223" s="270"/>
      <c r="J223" s="270"/>
      <c r="K223" s="270"/>
      <c r="L223" s="270"/>
      <c r="M223" s="270"/>
      <c r="N223" s="270">
        <f t="shared" si="24"/>
        <v>815.5072535213211</v>
      </c>
      <c r="O223" s="286">
        <f>+I223-Summary_CP!I223</f>
        <v>0</v>
      </c>
      <c r="P223" s="263">
        <f t="shared" si="25"/>
        <v>633.75593210047555</v>
      </c>
    </row>
    <row r="224" spans="1:16" x14ac:dyDescent="0.2">
      <c r="A224" s="278">
        <f t="shared" si="26"/>
        <v>2026</v>
      </c>
      <c r="B224" s="278">
        <f t="shared" si="27"/>
        <v>3</v>
      </c>
      <c r="C224" s="270">
        <v>144.72553612101538</v>
      </c>
      <c r="D224" s="270">
        <v>0</v>
      </c>
      <c r="E224" s="270">
        <v>625.65578025891159</v>
      </c>
      <c r="F224" s="270">
        <v>0</v>
      </c>
      <c r="G224" s="270">
        <v>0</v>
      </c>
      <c r="H224" s="270"/>
      <c r="I224" s="270"/>
      <c r="J224" s="270"/>
      <c r="K224" s="270"/>
      <c r="L224" s="270"/>
      <c r="M224" s="270"/>
      <c r="N224" s="270">
        <f t="shared" si="24"/>
        <v>770.38131637992694</v>
      </c>
      <c r="O224" s="286">
        <f>+I224-Summary_CP!I224</f>
        <v>0</v>
      </c>
      <c r="P224" s="263">
        <f t="shared" si="25"/>
        <v>580.65578025891159</v>
      </c>
    </row>
    <row r="225" spans="1:16" x14ac:dyDescent="0.2">
      <c r="A225" s="278">
        <f t="shared" si="26"/>
        <v>2026</v>
      </c>
      <c r="B225" s="278">
        <f t="shared" si="27"/>
        <v>4</v>
      </c>
      <c r="C225" s="270">
        <v>150.4339553053467</v>
      </c>
      <c r="D225" s="270">
        <v>0</v>
      </c>
      <c r="E225" s="270">
        <v>669.12668461015573</v>
      </c>
      <c r="F225" s="270">
        <v>0</v>
      </c>
      <c r="G225" s="270">
        <v>0</v>
      </c>
      <c r="H225" s="270"/>
      <c r="I225" s="270"/>
      <c r="J225" s="270"/>
      <c r="K225" s="270"/>
      <c r="L225" s="270"/>
      <c r="M225" s="270"/>
      <c r="N225" s="270">
        <f t="shared" si="24"/>
        <v>819.56063991550241</v>
      </c>
      <c r="O225" s="286">
        <f>+I225-Summary_CP!I225</f>
        <v>0</v>
      </c>
      <c r="P225" s="263">
        <f t="shared" si="25"/>
        <v>624.12668461015573</v>
      </c>
    </row>
    <row r="226" spans="1:16" x14ac:dyDescent="0.2">
      <c r="A226" s="278">
        <f t="shared" si="26"/>
        <v>2026</v>
      </c>
      <c r="B226" s="278">
        <f t="shared" si="27"/>
        <v>5</v>
      </c>
      <c r="C226" s="270">
        <v>164.70954469749697</v>
      </c>
      <c r="D226" s="270">
        <v>0</v>
      </c>
      <c r="E226" s="270">
        <v>755.5143551427858</v>
      </c>
      <c r="F226" s="270">
        <v>0</v>
      </c>
      <c r="G226" s="270">
        <v>0</v>
      </c>
      <c r="H226" s="270"/>
      <c r="I226" s="270"/>
      <c r="J226" s="270"/>
      <c r="K226" s="270"/>
      <c r="L226" s="270"/>
      <c r="M226" s="270"/>
      <c r="N226" s="270">
        <f t="shared" si="24"/>
        <v>920.2238998402828</v>
      </c>
      <c r="O226" s="286">
        <f>+I226-Summary_CP!I226</f>
        <v>0</v>
      </c>
      <c r="P226" s="263">
        <f t="shared" si="25"/>
        <v>710.5143551427858</v>
      </c>
    </row>
    <row r="227" spans="1:16" x14ac:dyDescent="0.2">
      <c r="A227" s="278">
        <f t="shared" si="26"/>
        <v>2026</v>
      </c>
      <c r="B227" s="278">
        <f t="shared" si="27"/>
        <v>6</v>
      </c>
      <c r="C227" s="270">
        <v>168.46890982555988</v>
      </c>
      <c r="D227" s="270">
        <v>0</v>
      </c>
      <c r="E227" s="270">
        <v>801.51978456416714</v>
      </c>
      <c r="F227" s="270">
        <v>0</v>
      </c>
      <c r="G227" s="270">
        <v>0</v>
      </c>
      <c r="H227" s="270"/>
      <c r="I227" s="270"/>
      <c r="J227" s="270"/>
      <c r="K227" s="270"/>
      <c r="L227" s="270"/>
      <c r="M227" s="270"/>
      <c r="N227" s="270">
        <f t="shared" si="24"/>
        <v>969.98869438972702</v>
      </c>
      <c r="O227" s="286">
        <f>+I227-Summary_CP!I227</f>
        <v>0</v>
      </c>
      <c r="P227" s="263">
        <f t="shared" si="25"/>
        <v>756.51978456416714</v>
      </c>
    </row>
    <row r="228" spans="1:16" x14ac:dyDescent="0.2">
      <c r="A228" s="278">
        <f t="shared" si="26"/>
        <v>2026</v>
      </c>
      <c r="B228" s="278">
        <f t="shared" si="27"/>
        <v>7</v>
      </c>
      <c r="C228" s="270">
        <v>178.01152706322765</v>
      </c>
      <c r="D228" s="270">
        <v>0</v>
      </c>
      <c r="E228" s="270">
        <v>823.87722224146523</v>
      </c>
      <c r="F228" s="270">
        <v>0</v>
      </c>
      <c r="G228" s="270">
        <v>0</v>
      </c>
      <c r="H228" s="270"/>
      <c r="I228" s="270"/>
      <c r="J228" s="270"/>
      <c r="K228" s="270"/>
      <c r="L228" s="270"/>
      <c r="M228" s="270"/>
      <c r="N228" s="270">
        <f t="shared" si="24"/>
        <v>1001.8887493046929</v>
      </c>
      <c r="O228" s="286">
        <f>+I228-Summary_CP!I228</f>
        <v>0</v>
      </c>
      <c r="P228" s="263">
        <f t="shared" si="25"/>
        <v>778.87722224146523</v>
      </c>
    </row>
    <row r="229" spans="1:16" s="284" customFormat="1" ht="12" x14ac:dyDescent="0.25">
      <c r="A229" s="278">
        <f t="shared" si="26"/>
        <v>2026</v>
      </c>
      <c r="B229" s="278">
        <f t="shared" si="27"/>
        <v>8</v>
      </c>
      <c r="C229" s="270">
        <v>176.28989804597407</v>
      </c>
      <c r="D229" s="270">
        <v>0</v>
      </c>
      <c r="E229" s="270">
        <v>837.118728439753</v>
      </c>
      <c r="F229" s="270">
        <v>0</v>
      </c>
      <c r="G229" s="270">
        <v>0</v>
      </c>
      <c r="H229" s="270"/>
      <c r="I229" s="270"/>
      <c r="J229" s="270"/>
      <c r="K229" s="270"/>
      <c r="L229" s="270"/>
      <c r="M229" s="270"/>
      <c r="N229" s="270">
        <f t="shared" si="24"/>
        <v>1013.408626485727</v>
      </c>
      <c r="O229" s="286">
        <f>+I229-Summary_CP!I229</f>
        <v>0</v>
      </c>
      <c r="P229" s="263">
        <f t="shared" si="25"/>
        <v>792.118728439753</v>
      </c>
    </row>
    <row r="230" spans="1:16" x14ac:dyDescent="0.2">
      <c r="A230" s="278">
        <f t="shared" si="26"/>
        <v>2026</v>
      </c>
      <c r="B230" s="278">
        <f t="shared" si="27"/>
        <v>9</v>
      </c>
      <c r="C230" s="270">
        <v>166.38422616314926</v>
      </c>
      <c r="D230" s="270">
        <v>0</v>
      </c>
      <c r="E230" s="270">
        <v>800.14856739737547</v>
      </c>
      <c r="F230" s="270">
        <v>0</v>
      </c>
      <c r="G230" s="270">
        <v>0</v>
      </c>
      <c r="H230" s="270"/>
      <c r="I230" s="270"/>
      <c r="J230" s="270"/>
      <c r="K230" s="270"/>
      <c r="L230" s="270"/>
      <c r="M230" s="270"/>
      <c r="N230" s="270">
        <f t="shared" si="24"/>
        <v>966.53279356052474</v>
      </c>
      <c r="O230" s="286">
        <f>+I230-Summary_CP!I230</f>
        <v>0</v>
      </c>
      <c r="P230" s="263">
        <f t="shared" si="25"/>
        <v>755.14856739737547</v>
      </c>
    </row>
    <row r="231" spans="1:16" x14ac:dyDescent="0.2">
      <c r="A231" s="278">
        <f t="shared" si="26"/>
        <v>2026</v>
      </c>
      <c r="B231" s="278">
        <f t="shared" si="27"/>
        <v>10</v>
      </c>
      <c r="C231" s="270">
        <v>150.31678898905241</v>
      </c>
      <c r="D231" s="270">
        <v>0</v>
      </c>
      <c r="E231" s="270">
        <v>735.45467563111686</v>
      </c>
      <c r="F231" s="270">
        <v>0</v>
      </c>
      <c r="G231" s="270">
        <v>0</v>
      </c>
      <c r="H231" s="270"/>
      <c r="I231" s="270"/>
      <c r="J231" s="270"/>
      <c r="K231" s="270"/>
      <c r="L231" s="270"/>
      <c r="M231" s="270"/>
      <c r="N231" s="270">
        <f t="shared" si="24"/>
        <v>885.77146462016924</v>
      </c>
      <c r="O231" s="286">
        <f>+I231-Summary_CP!I231</f>
        <v>0</v>
      </c>
      <c r="P231" s="263">
        <f t="shared" si="25"/>
        <v>690.45467563111686</v>
      </c>
    </row>
    <row r="232" spans="1:16" x14ac:dyDescent="0.2">
      <c r="A232" s="278">
        <f t="shared" si="26"/>
        <v>2026</v>
      </c>
      <c r="B232" s="278">
        <f t="shared" si="27"/>
        <v>11</v>
      </c>
      <c r="C232" s="270">
        <v>134.29929977637119</v>
      </c>
      <c r="D232" s="270">
        <v>0</v>
      </c>
      <c r="E232" s="270">
        <v>596.68581529222354</v>
      </c>
      <c r="F232" s="270">
        <v>0</v>
      </c>
      <c r="G232" s="270">
        <v>0</v>
      </c>
      <c r="H232" s="270"/>
      <c r="I232" s="270"/>
      <c r="J232" s="270"/>
      <c r="K232" s="270"/>
      <c r="L232" s="270"/>
      <c r="M232" s="270"/>
      <c r="N232" s="270">
        <f t="shared" si="24"/>
        <v>730.98511506859472</v>
      </c>
      <c r="O232" s="286">
        <f>+I232-Summary_CP!I232</f>
        <v>0</v>
      </c>
      <c r="P232" s="263">
        <f t="shared" si="25"/>
        <v>551.68581529222354</v>
      </c>
    </row>
    <row r="233" spans="1:16" x14ac:dyDescent="0.2">
      <c r="A233" s="278">
        <f t="shared" si="26"/>
        <v>2026</v>
      </c>
      <c r="B233" s="278">
        <f t="shared" si="27"/>
        <v>12</v>
      </c>
      <c r="C233" s="270">
        <v>139.39119077295493</v>
      </c>
      <c r="D233" s="270">
        <v>0</v>
      </c>
      <c r="E233" s="270">
        <v>568.37644927607323</v>
      </c>
      <c r="F233" s="270">
        <v>0</v>
      </c>
      <c r="G233" s="270">
        <v>0</v>
      </c>
      <c r="H233" s="270"/>
      <c r="I233" s="270"/>
      <c r="J233" s="270"/>
      <c r="K233" s="270"/>
      <c r="L233" s="270"/>
      <c r="M233" s="270"/>
      <c r="N233" s="270">
        <f t="shared" si="24"/>
        <v>707.76764004902816</v>
      </c>
      <c r="O233" s="286">
        <f>+I233-Summary_CP!I233</f>
        <v>0</v>
      </c>
      <c r="P233" s="263">
        <f t="shared" si="25"/>
        <v>523.37644927607323</v>
      </c>
    </row>
    <row r="234" spans="1:16" x14ac:dyDescent="0.2">
      <c r="A234" s="278">
        <f t="shared" si="26"/>
        <v>2027</v>
      </c>
      <c r="B234" s="278">
        <f t="shared" si="27"/>
        <v>1</v>
      </c>
      <c r="C234" s="270">
        <v>139.56241590099461</v>
      </c>
      <c r="D234" s="270">
        <v>0</v>
      </c>
      <c r="E234" s="270">
        <v>759.65697783196674</v>
      </c>
      <c r="F234" s="270">
        <v>0</v>
      </c>
      <c r="G234" s="270">
        <v>0</v>
      </c>
      <c r="H234" s="270"/>
      <c r="I234" s="270"/>
      <c r="J234" s="270"/>
      <c r="K234" s="270"/>
      <c r="L234" s="270"/>
      <c r="M234" s="270"/>
      <c r="N234" s="270">
        <f t="shared" si="24"/>
        <v>899.21939373296141</v>
      </c>
      <c r="O234" s="286">
        <f>+I234-Summary_CP!I234</f>
        <v>0</v>
      </c>
      <c r="P234" s="263">
        <f t="shared" si="25"/>
        <v>714.65697783196674</v>
      </c>
    </row>
    <row r="235" spans="1:16" x14ac:dyDescent="0.2">
      <c r="A235" s="278">
        <f t="shared" si="26"/>
        <v>2027</v>
      </c>
      <c r="B235" s="278">
        <f t="shared" si="27"/>
        <v>2</v>
      </c>
      <c r="C235" s="270">
        <v>138.0402883870631</v>
      </c>
      <c r="D235" s="270">
        <v>0</v>
      </c>
      <c r="E235" s="270">
        <v>679.43454198718348</v>
      </c>
      <c r="F235" s="270">
        <v>0</v>
      </c>
      <c r="G235" s="270">
        <v>0</v>
      </c>
      <c r="H235" s="270"/>
      <c r="I235" s="270"/>
      <c r="J235" s="270"/>
      <c r="K235" s="270"/>
      <c r="L235" s="270"/>
      <c r="M235" s="270"/>
      <c r="N235" s="270">
        <f t="shared" si="24"/>
        <v>817.47483037424661</v>
      </c>
      <c r="O235" s="286">
        <f>+I235-Summary_CP!I235</f>
        <v>0</v>
      </c>
      <c r="P235" s="263">
        <f t="shared" si="25"/>
        <v>634.43454198718348</v>
      </c>
    </row>
    <row r="236" spans="1:16" x14ac:dyDescent="0.2">
      <c r="A236" s="278">
        <f t="shared" si="26"/>
        <v>2027</v>
      </c>
      <c r="B236" s="278">
        <f t="shared" si="27"/>
        <v>3</v>
      </c>
      <c r="C236" s="270">
        <v>146.08966506170779</v>
      </c>
      <c r="D236" s="270">
        <v>0</v>
      </c>
      <c r="E236" s="270">
        <v>626.34531962709627</v>
      </c>
      <c r="F236" s="270">
        <v>0</v>
      </c>
      <c r="G236" s="270">
        <v>0</v>
      </c>
      <c r="H236" s="270"/>
      <c r="I236" s="270"/>
      <c r="J236" s="270"/>
      <c r="K236" s="270"/>
      <c r="L236" s="270"/>
      <c r="M236" s="270"/>
      <c r="N236" s="270">
        <f t="shared" si="24"/>
        <v>772.43498468880409</v>
      </c>
      <c r="O236" s="286">
        <f>+I236-Summary_CP!I236</f>
        <v>0</v>
      </c>
      <c r="P236" s="263">
        <f t="shared" si="25"/>
        <v>581.34531962709627</v>
      </c>
    </row>
    <row r="237" spans="1:16" x14ac:dyDescent="0.2">
      <c r="A237" s="278">
        <f t="shared" si="26"/>
        <v>2027</v>
      </c>
      <c r="B237" s="278">
        <f t="shared" si="27"/>
        <v>4</v>
      </c>
      <c r="C237" s="270">
        <v>151.8518896768129</v>
      </c>
      <c r="D237" s="270">
        <v>0</v>
      </c>
      <c r="E237" s="270">
        <v>673.35593249360659</v>
      </c>
      <c r="F237" s="270">
        <v>0</v>
      </c>
      <c r="G237" s="270">
        <v>0</v>
      </c>
      <c r="H237" s="270"/>
      <c r="I237" s="270"/>
      <c r="J237" s="270"/>
      <c r="K237" s="270"/>
      <c r="L237" s="270"/>
      <c r="M237" s="270"/>
      <c r="N237" s="270">
        <f t="shared" si="24"/>
        <v>825.20782217041949</v>
      </c>
      <c r="O237" s="286">
        <f>+I237-Summary_CP!I237</f>
        <v>0</v>
      </c>
      <c r="P237" s="263">
        <f t="shared" si="25"/>
        <v>628.35593249360659</v>
      </c>
    </row>
    <row r="238" spans="1:16" x14ac:dyDescent="0.2">
      <c r="A238" s="278">
        <f t="shared" si="26"/>
        <v>2027</v>
      </c>
      <c r="B238" s="278">
        <f t="shared" si="27"/>
        <v>5</v>
      </c>
      <c r="C238" s="270">
        <v>166.26203545173578</v>
      </c>
      <c r="D238" s="270">
        <v>0</v>
      </c>
      <c r="E238" s="270">
        <v>759.4248465014681</v>
      </c>
      <c r="F238" s="270">
        <v>0</v>
      </c>
      <c r="G238" s="270">
        <v>0</v>
      </c>
      <c r="H238" s="270"/>
      <c r="I238" s="270"/>
      <c r="J238" s="270"/>
      <c r="K238" s="270"/>
      <c r="L238" s="270"/>
      <c r="M238" s="270"/>
      <c r="N238" s="270">
        <f t="shared" si="24"/>
        <v>925.68688195320385</v>
      </c>
      <c r="O238" s="286">
        <f>+I238-Summary_CP!I238</f>
        <v>0</v>
      </c>
      <c r="P238" s="263">
        <f t="shared" si="25"/>
        <v>714.4248465014681</v>
      </c>
    </row>
    <row r="239" spans="1:16" x14ac:dyDescent="0.2">
      <c r="A239" s="278">
        <f t="shared" si="26"/>
        <v>2027</v>
      </c>
      <c r="B239" s="278">
        <f t="shared" si="27"/>
        <v>6</v>
      </c>
      <c r="C239" s="270">
        <v>170.05683495376803</v>
      </c>
      <c r="D239" s="270">
        <v>0</v>
      </c>
      <c r="E239" s="270">
        <v>804.34247483468766</v>
      </c>
      <c r="F239" s="270">
        <v>0</v>
      </c>
      <c r="G239" s="270">
        <v>0</v>
      </c>
      <c r="H239" s="270"/>
      <c r="I239" s="270"/>
      <c r="J239" s="270"/>
      <c r="K239" s="270"/>
      <c r="L239" s="270"/>
      <c r="M239" s="270"/>
      <c r="N239" s="270">
        <f t="shared" si="24"/>
        <v>974.39930978845564</v>
      </c>
      <c r="O239" s="286">
        <f>+I239-Summary_CP!I239</f>
        <v>0</v>
      </c>
      <c r="P239" s="263">
        <f t="shared" si="25"/>
        <v>759.34247483468766</v>
      </c>
    </row>
    <row r="240" spans="1:16" x14ac:dyDescent="0.2">
      <c r="A240" s="278">
        <f t="shared" si="26"/>
        <v>2027</v>
      </c>
      <c r="B240" s="278">
        <f t="shared" si="27"/>
        <v>7</v>
      </c>
      <c r="C240" s="270">
        <v>179.68972757079558</v>
      </c>
      <c r="D240" s="270">
        <v>0</v>
      </c>
      <c r="E240" s="270">
        <v>828.56294335367716</v>
      </c>
      <c r="F240" s="270">
        <v>0</v>
      </c>
      <c r="G240" s="270">
        <v>0</v>
      </c>
      <c r="H240" s="270"/>
      <c r="I240" s="270"/>
      <c r="J240" s="270"/>
      <c r="K240" s="270"/>
      <c r="L240" s="270"/>
      <c r="M240" s="270"/>
      <c r="N240" s="270">
        <f t="shared" si="24"/>
        <v>1008.2526709244728</v>
      </c>
      <c r="O240" s="286">
        <f>+I240-Summary_CP!I240</f>
        <v>0</v>
      </c>
      <c r="P240" s="263">
        <f t="shared" si="25"/>
        <v>783.56294335367716</v>
      </c>
    </row>
    <row r="241" spans="1:16" s="284" customFormat="1" ht="12" x14ac:dyDescent="0.25">
      <c r="A241" s="278">
        <f t="shared" si="26"/>
        <v>2027</v>
      </c>
      <c r="B241" s="278">
        <f t="shared" si="27"/>
        <v>8</v>
      </c>
      <c r="C241" s="270">
        <v>177.95154089299143</v>
      </c>
      <c r="D241" s="270">
        <v>0</v>
      </c>
      <c r="E241" s="270">
        <v>841.90162886215376</v>
      </c>
      <c r="F241" s="270">
        <v>0</v>
      </c>
      <c r="G241" s="270">
        <v>0</v>
      </c>
      <c r="H241" s="270"/>
      <c r="I241" s="270"/>
      <c r="J241" s="270"/>
      <c r="K241" s="270"/>
      <c r="L241" s="270"/>
      <c r="M241" s="270"/>
      <c r="N241" s="270">
        <f t="shared" si="24"/>
        <v>1019.8531697551452</v>
      </c>
      <c r="O241" s="286">
        <f>+I241-Summary_CP!I241</f>
        <v>0</v>
      </c>
      <c r="P241" s="263">
        <f t="shared" si="25"/>
        <v>796.90162886215376</v>
      </c>
    </row>
    <row r="242" spans="1:16" x14ac:dyDescent="0.2">
      <c r="A242" s="278">
        <f t="shared" si="26"/>
        <v>2027</v>
      </c>
      <c r="B242" s="278">
        <f t="shared" si="27"/>
        <v>9</v>
      </c>
      <c r="C242" s="270">
        <v>167.95250184045673</v>
      </c>
      <c r="D242" s="270">
        <v>0</v>
      </c>
      <c r="E242" s="270">
        <v>804.73123147049284</v>
      </c>
      <c r="F242" s="270">
        <v>0</v>
      </c>
      <c r="G242" s="270">
        <v>0</v>
      </c>
      <c r="H242" s="270"/>
      <c r="I242" s="270"/>
      <c r="J242" s="270"/>
      <c r="K242" s="270"/>
      <c r="L242" s="270"/>
      <c r="M242" s="270"/>
      <c r="N242" s="270">
        <f t="shared" si="24"/>
        <v>972.68373331094961</v>
      </c>
      <c r="O242" s="286">
        <f>+I242-Summary_CP!I242</f>
        <v>0</v>
      </c>
      <c r="P242" s="263">
        <f t="shared" si="25"/>
        <v>759.73123147049284</v>
      </c>
    </row>
    <row r="243" spans="1:16" x14ac:dyDescent="0.2">
      <c r="A243" s="278">
        <f t="shared" si="26"/>
        <v>2027</v>
      </c>
      <c r="B243" s="278">
        <f t="shared" si="27"/>
        <v>10</v>
      </c>
      <c r="C243" s="270">
        <v>151.73361899450822</v>
      </c>
      <c r="D243" s="270">
        <v>0</v>
      </c>
      <c r="E243" s="270">
        <v>737.96690352789108</v>
      </c>
      <c r="F243" s="270">
        <v>0</v>
      </c>
      <c r="G243" s="270">
        <v>0</v>
      </c>
      <c r="H243" s="270"/>
      <c r="I243" s="270"/>
      <c r="J243" s="270"/>
      <c r="K243" s="270"/>
      <c r="L243" s="270"/>
      <c r="M243" s="270"/>
      <c r="N243" s="270">
        <f t="shared" si="24"/>
        <v>889.7005225223993</v>
      </c>
      <c r="O243" s="286">
        <f>+I243-Summary_CP!I243</f>
        <v>0</v>
      </c>
      <c r="P243" s="263">
        <f t="shared" si="25"/>
        <v>692.96690352789108</v>
      </c>
    </row>
    <row r="244" spans="1:16" x14ac:dyDescent="0.2">
      <c r="A244" s="278">
        <f t="shared" si="26"/>
        <v>2027</v>
      </c>
      <c r="B244" s="278">
        <f t="shared" si="27"/>
        <v>11</v>
      </c>
      <c r="C244" s="270">
        <v>135.56515490083584</v>
      </c>
      <c r="D244" s="270">
        <v>0</v>
      </c>
      <c r="E244" s="270">
        <v>597.91214581441898</v>
      </c>
      <c r="F244" s="270">
        <v>0</v>
      </c>
      <c r="G244" s="270">
        <v>0</v>
      </c>
      <c r="H244" s="270"/>
      <c r="I244" s="270"/>
      <c r="J244" s="270"/>
      <c r="K244" s="270"/>
      <c r="L244" s="270"/>
      <c r="M244" s="270"/>
      <c r="N244" s="270">
        <f t="shared" si="24"/>
        <v>733.47730071525484</v>
      </c>
      <c r="O244" s="286">
        <f>+I244-Summary_CP!I244</f>
        <v>0</v>
      </c>
      <c r="P244" s="263">
        <f t="shared" si="25"/>
        <v>552.91214581441898</v>
      </c>
    </row>
    <row r="245" spans="1:16" x14ac:dyDescent="0.2">
      <c r="A245" s="278">
        <f t="shared" si="26"/>
        <v>2027</v>
      </c>
      <c r="B245" s="278">
        <f t="shared" si="27"/>
        <v>12</v>
      </c>
      <c r="C245" s="270">
        <v>140.70504016337611</v>
      </c>
      <c r="D245" s="270">
        <v>0</v>
      </c>
      <c r="E245" s="270">
        <v>569.96432223347267</v>
      </c>
      <c r="F245" s="270">
        <v>0</v>
      </c>
      <c r="G245" s="270">
        <v>0</v>
      </c>
      <c r="H245" s="270"/>
      <c r="I245" s="270"/>
      <c r="J245" s="270"/>
      <c r="K245" s="270"/>
      <c r="L245" s="270"/>
      <c r="M245" s="270"/>
      <c r="N245" s="270">
        <f t="shared" si="24"/>
        <v>710.66936239684878</v>
      </c>
      <c r="O245" s="286">
        <f>+I245-Summary_CP!I245</f>
        <v>0</v>
      </c>
      <c r="P245" s="263">
        <f t="shared" si="25"/>
        <v>524.96432223347267</v>
      </c>
    </row>
    <row r="246" spans="1:16" x14ac:dyDescent="0.2">
      <c r="A246" s="278">
        <f t="shared" si="26"/>
        <v>2028</v>
      </c>
      <c r="B246" s="278">
        <f t="shared" si="27"/>
        <v>1</v>
      </c>
      <c r="C246" s="270">
        <v>140.87787919562919</v>
      </c>
      <c r="D246" s="270">
        <v>0</v>
      </c>
      <c r="E246" s="270">
        <v>760.41660462562982</v>
      </c>
      <c r="F246" s="270">
        <v>0</v>
      </c>
      <c r="G246" s="270">
        <v>0</v>
      </c>
      <c r="H246" s="270"/>
      <c r="I246" s="270"/>
      <c r="J246" s="270"/>
      <c r="K246" s="270"/>
      <c r="L246" s="270"/>
      <c r="M246" s="270"/>
      <c r="N246" s="270">
        <f t="shared" si="24"/>
        <v>901.29448382125906</v>
      </c>
      <c r="O246" s="286">
        <f>+I246-Summary_CP!I246</f>
        <v>0</v>
      </c>
      <c r="P246" s="263">
        <f t="shared" si="25"/>
        <v>715.41660462562982</v>
      </c>
    </row>
    <row r="247" spans="1:16" x14ac:dyDescent="0.2">
      <c r="A247" s="278">
        <f t="shared" si="26"/>
        <v>2028</v>
      </c>
      <c r="B247" s="278">
        <f t="shared" si="27"/>
        <v>2</v>
      </c>
      <c r="C247" s="270">
        <v>139.34140467529622</v>
      </c>
      <c r="D247" s="270">
        <v>0</v>
      </c>
      <c r="E247" s="270">
        <v>680.11383033776417</v>
      </c>
      <c r="F247" s="270">
        <v>0</v>
      </c>
      <c r="G247" s="270">
        <v>0</v>
      </c>
      <c r="H247" s="270"/>
      <c r="I247" s="270"/>
      <c r="J247" s="270"/>
      <c r="K247" s="270"/>
      <c r="L247" s="270"/>
      <c r="M247" s="270"/>
      <c r="N247" s="270">
        <f t="shared" si="24"/>
        <v>819.45523501306036</v>
      </c>
      <c r="O247" s="286">
        <f>+I247-Summary_CP!I247</f>
        <v>0</v>
      </c>
      <c r="P247" s="263">
        <f t="shared" si="25"/>
        <v>635.11383033776417</v>
      </c>
    </row>
    <row r="248" spans="1:16" x14ac:dyDescent="0.2">
      <c r="A248" s="278">
        <f t="shared" si="26"/>
        <v>2028</v>
      </c>
      <c r="B248" s="278">
        <f t="shared" si="27"/>
        <v>3</v>
      </c>
      <c r="C248" s="270">
        <v>147.46665177316208</v>
      </c>
      <c r="D248" s="270">
        <v>0</v>
      </c>
      <c r="E248" s="270">
        <v>627.03561894117331</v>
      </c>
      <c r="F248" s="270">
        <v>0</v>
      </c>
      <c r="G248" s="270">
        <v>0</v>
      </c>
      <c r="H248" s="270"/>
      <c r="I248" s="270"/>
      <c r="J248" s="270"/>
      <c r="K248" s="270"/>
      <c r="L248" s="270"/>
      <c r="M248" s="270"/>
      <c r="N248" s="270">
        <f t="shared" si="24"/>
        <v>774.5022707143354</v>
      </c>
      <c r="O248" s="286">
        <f>+I248-Summary_CP!I248</f>
        <v>0</v>
      </c>
      <c r="P248" s="263">
        <f t="shared" si="25"/>
        <v>582.03561894117331</v>
      </c>
    </row>
    <row r="249" spans="1:16" x14ac:dyDescent="0.2">
      <c r="A249" s="278">
        <f t="shared" si="26"/>
        <v>2028</v>
      </c>
      <c r="B249" s="278">
        <f t="shared" si="27"/>
        <v>4</v>
      </c>
      <c r="C249" s="270">
        <v>153.2831889689694</v>
      </c>
      <c r="D249" s="270">
        <v>0</v>
      </c>
      <c r="E249" s="270">
        <v>677.61191154481844</v>
      </c>
      <c r="F249" s="270">
        <v>0</v>
      </c>
      <c r="G249" s="270">
        <v>0</v>
      </c>
      <c r="H249" s="270"/>
      <c r="I249" s="270"/>
      <c r="J249" s="270"/>
      <c r="K249" s="270"/>
      <c r="L249" s="270"/>
      <c r="M249" s="270"/>
      <c r="N249" s="270">
        <f t="shared" si="24"/>
        <v>830.89510051378784</v>
      </c>
      <c r="O249" s="286">
        <f>+I249-Summary_CP!I249</f>
        <v>0</v>
      </c>
      <c r="P249" s="263">
        <f t="shared" si="25"/>
        <v>632.61191154481844</v>
      </c>
    </row>
    <row r="250" spans="1:16" x14ac:dyDescent="0.2">
      <c r="A250" s="278">
        <f t="shared" si="26"/>
        <v>2028</v>
      </c>
      <c r="B250" s="278">
        <f t="shared" si="27"/>
        <v>5</v>
      </c>
      <c r="C250" s="270">
        <v>167.82915940495784</v>
      </c>
      <c r="D250" s="270">
        <v>0</v>
      </c>
      <c r="E250" s="270">
        <v>763.35557829974266</v>
      </c>
      <c r="F250" s="270">
        <v>0</v>
      </c>
      <c r="G250" s="270">
        <v>0</v>
      </c>
      <c r="H250" s="270"/>
      <c r="I250" s="270"/>
      <c r="J250" s="270"/>
      <c r="K250" s="270"/>
      <c r="L250" s="270"/>
      <c r="M250" s="270"/>
      <c r="N250" s="270">
        <f t="shared" si="24"/>
        <v>931.18473770470052</v>
      </c>
      <c r="O250" s="286">
        <f>+I250-Summary_CP!I250</f>
        <v>0</v>
      </c>
      <c r="P250" s="263">
        <f t="shared" si="25"/>
        <v>718.35557829974266</v>
      </c>
    </row>
    <row r="251" spans="1:16" x14ac:dyDescent="0.2">
      <c r="A251" s="278">
        <f t="shared" si="26"/>
        <v>2028</v>
      </c>
      <c r="B251" s="278">
        <f t="shared" si="27"/>
        <v>6</v>
      </c>
      <c r="C251" s="270">
        <v>171.65972727215632</v>
      </c>
      <c r="D251" s="270">
        <v>0</v>
      </c>
      <c r="E251" s="270">
        <v>807.17510569621641</v>
      </c>
      <c r="F251" s="270">
        <v>0</v>
      </c>
      <c r="G251" s="270">
        <v>0</v>
      </c>
      <c r="H251" s="270"/>
      <c r="I251" s="270"/>
      <c r="J251" s="270"/>
      <c r="K251" s="270"/>
      <c r="L251" s="270"/>
      <c r="M251" s="270"/>
      <c r="N251" s="270">
        <f t="shared" si="24"/>
        <v>978.83483296837267</v>
      </c>
      <c r="O251" s="286">
        <f>+I251-Summary_CP!I251</f>
        <v>0</v>
      </c>
      <c r="P251" s="263">
        <f t="shared" si="25"/>
        <v>762.17510569621641</v>
      </c>
    </row>
    <row r="252" spans="1:16" x14ac:dyDescent="0.2">
      <c r="A252" s="278">
        <f t="shared" si="26"/>
        <v>2028</v>
      </c>
      <c r="B252" s="278">
        <f t="shared" si="27"/>
        <v>7</v>
      </c>
      <c r="C252" s="270">
        <v>181.38374928382177</v>
      </c>
      <c r="D252" s="270">
        <v>0</v>
      </c>
      <c r="E252" s="270">
        <v>833.27531404637114</v>
      </c>
      <c r="F252" s="270">
        <v>0</v>
      </c>
      <c r="G252" s="270">
        <v>0</v>
      </c>
      <c r="H252" s="270"/>
      <c r="I252" s="270"/>
      <c r="J252" s="270"/>
      <c r="K252" s="270"/>
      <c r="L252" s="270"/>
      <c r="M252" s="270"/>
      <c r="N252" s="270">
        <f t="shared" si="24"/>
        <v>1014.6590633301929</v>
      </c>
      <c r="O252" s="286">
        <f>+I252-Summary_CP!I252</f>
        <v>0</v>
      </c>
      <c r="P252" s="263">
        <f t="shared" si="25"/>
        <v>788.27531404637114</v>
      </c>
    </row>
    <row r="253" spans="1:16" s="284" customFormat="1" ht="12" x14ac:dyDescent="0.25">
      <c r="A253" s="278">
        <f t="shared" si="26"/>
        <v>2028</v>
      </c>
      <c r="B253" s="278">
        <f t="shared" si="27"/>
        <v>8</v>
      </c>
      <c r="C253" s="270">
        <v>179.62884576591981</v>
      </c>
      <c r="D253" s="270">
        <v>0</v>
      </c>
      <c r="E253" s="270">
        <v>846.71185651505766</v>
      </c>
      <c r="F253" s="270">
        <v>0</v>
      </c>
      <c r="G253" s="270">
        <v>0</v>
      </c>
      <c r="H253" s="270"/>
      <c r="I253" s="270"/>
      <c r="J253" s="270"/>
      <c r="K253" s="270"/>
      <c r="L253" s="270"/>
      <c r="M253" s="270"/>
      <c r="N253" s="270">
        <f t="shared" si="24"/>
        <v>1026.3407022809774</v>
      </c>
      <c r="O253" s="286">
        <f>+I253-Summary_CP!I253</f>
        <v>0</v>
      </c>
      <c r="P253" s="263">
        <f t="shared" si="25"/>
        <v>801.71185651505766</v>
      </c>
    </row>
    <row r="254" spans="1:16" x14ac:dyDescent="0.2">
      <c r="A254" s="278">
        <f t="shared" si="26"/>
        <v>2028</v>
      </c>
      <c r="B254" s="278">
        <f t="shared" si="27"/>
        <v>9</v>
      </c>
      <c r="C254" s="270">
        <v>169.53555949954668</v>
      </c>
      <c r="D254" s="270">
        <v>0</v>
      </c>
      <c r="E254" s="270">
        <v>809.34014168196848</v>
      </c>
      <c r="F254" s="270">
        <v>0</v>
      </c>
      <c r="G254" s="270">
        <v>0</v>
      </c>
      <c r="H254" s="270"/>
      <c r="I254" s="270"/>
      <c r="J254" s="270"/>
      <c r="K254" s="270"/>
      <c r="L254" s="270"/>
      <c r="M254" s="270"/>
      <c r="N254" s="270">
        <f t="shared" si="24"/>
        <v>978.87570118151518</v>
      </c>
      <c r="O254" s="286">
        <f>+I254-Summary_CP!I254</f>
        <v>0</v>
      </c>
      <c r="P254" s="263">
        <f t="shared" si="25"/>
        <v>764.34014168196848</v>
      </c>
    </row>
    <row r="255" spans="1:16" x14ac:dyDescent="0.2">
      <c r="A255" s="278">
        <f t="shared" si="26"/>
        <v>2028</v>
      </c>
      <c r="B255" s="278">
        <f t="shared" si="27"/>
        <v>10</v>
      </c>
      <c r="C255" s="270">
        <v>153.1638035113121</v>
      </c>
      <c r="D255" s="270">
        <v>0</v>
      </c>
      <c r="E255" s="270">
        <v>740.4877129038706</v>
      </c>
      <c r="F255" s="270">
        <v>0</v>
      </c>
      <c r="G255" s="270">
        <v>0</v>
      </c>
      <c r="H255" s="270"/>
      <c r="I255" s="270"/>
      <c r="J255" s="270"/>
      <c r="K255" s="270"/>
      <c r="L255" s="270"/>
      <c r="M255" s="270"/>
      <c r="N255" s="270">
        <f t="shared" si="24"/>
        <v>893.65151641518264</v>
      </c>
      <c r="O255" s="286">
        <f>+I255-Summary_CP!I255</f>
        <v>0</v>
      </c>
      <c r="P255" s="263">
        <f t="shared" si="25"/>
        <v>695.4877129038706</v>
      </c>
    </row>
    <row r="256" spans="1:16" x14ac:dyDescent="0.2">
      <c r="A256" s="278">
        <f t="shared" si="26"/>
        <v>2028</v>
      </c>
      <c r="B256" s="278">
        <f t="shared" si="27"/>
        <v>11</v>
      </c>
      <c r="C256" s="270">
        <v>136.84294150371326</v>
      </c>
      <c r="D256" s="270">
        <v>0</v>
      </c>
      <c r="E256" s="270">
        <v>599.14099673597889</v>
      </c>
      <c r="F256" s="270">
        <v>0</v>
      </c>
      <c r="G256" s="270">
        <v>0</v>
      </c>
      <c r="H256" s="270"/>
      <c r="I256" s="270"/>
      <c r="J256" s="270"/>
      <c r="K256" s="270"/>
      <c r="L256" s="270"/>
      <c r="M256" s="270"/>
      <c r="N256" s="270">
        <f t="shared" si="24"/>
        <v>735.98393823969218</v>
      </c>
      <c r="O256" s="286">
        <f>+I256-Summary_CP!I256</f>
        <v>0</v>
      </c>
      <c r="P256" s="263">
        <f t="shared" si="25"/>
        <v>554.14099673597889</v>
      </c>
    </row>
    <row r="257" spans="1:16" x14ac:dyDescent="0.2">
      <c r="A257" s="278">
        <f t="shared" si="26"/>
        <v>2028</v>
      </c>
      <c r="B257" s="278">
        <f t="shared" si="27"/>
        <v>12</v>
      </c>
      <c r="C257" s="270">
        <v>142.03127340826569</v>
      </c>
      <c r="D257" s="270">
        <v>0</v>
      </c>
      <c r="E257" s="270">
        <v>571.55663123063425</v>
      </c>
      <c r="F257" s="270">
        <v>0</v>
      </c>
      <c r="G257" s="270">
        <v>0</v>
      </c>
      <c r="H257" s="270"/>
      <c r="I257" s="270"/>
      <c r="J257" s="270"/>
      <c r="K257" s="270"/>
      <c r="L257" s="270"/>
      <c r="M257" s="270"/>
      <c r="N257" s="270">
        <f t="shared" si="24"/>
        <v>713.5879046389</v>
      </c>
      <c r="O257" s="286">
        <f>+I257-Summary_CP!I257</f>
        <v>0</v>
      </c>
      <c r="P257" s="263">
        <f t="shared" si="25"/>
        <v>526.55663123063425</v>
      </c>
    </row>
    <row r="258" spans="1:16" x14ac:dyDescent="0.2">
      <c r="A258" s="278">
        <f t="shared" si="26"/>
        <v>2029</v>
      </c>
      <c r="B258" s="278">
        <f t="shared" si="27"/>
        <v>1</v>
      </c>
      <c r="C258" s="270">
        <v>142.20574155679154</v>
      </c>
      <c r="D258" s="270">
        <v>0</v>
      </c>
      <c r="E258" s="270">
        <v>761.17699101590358</v>
      </c>
      <c r="F258" s="270">
        <v>0</v>
      </c>
      <c r="G258" s="270">
        <v>0</v>
      </c>
      <c r="H258" s="270"/>
      <c r="I258" s="270"/>
      <c r="J258" s="270"/>
      <c r="K258" s="270"/>
      <c r="L258" s="270"/>
      <c r="M258" s="270"/>
      <c r="N258" s="270">
        <f t="shared" si="24"/>
        <v>903.38273257269509</v>
      </c>
      <c r="O258" s="286">
        <f>+I258-Summary_CP!I258</f>
        <v>0</v>
      </c>
      <c r="P258" s="263">
        <f t="shared" si="25"/>
        <v>716.17699101590358</v>
      </c>
    </row>
    <row r="259" spans="1:16" x14ac:dyDescent="0.2">
      <c r="A259" s="278">
        <f t="shared" si="26"/>
        <v>2029</v>
      </c>
      <c r="B259" s="278">
        <f t="shared" si="27"/>
        <v>2</v>
      </c>
      <c r="C259" s="270">
        <v>140.65478480052423</v>
      </c>
      <c r="D259" s="270">
        <v>0</v>
      </c>
      <c r="E259" s="270">
        <v>680.79379783053548</v>
      </c>
      <c r="F259" s="270">
        <v>0</v>
      </c>
      <c r="G259" s="270">
        <v>0</v>
      </c>
      <c r="H259" s="270"/>
      <c r="I259" s="270"/>
      <c r="J259" s="270"/>
      <c r="K259" s="270"/>
      <c r="L259" s="270"/>
      <c r="M259" s="270"/>
      <c r="N259" s="270">
        <f t="shared" si="24"/>
        <v>821.44858263105971</v>
      </c>
      <c r="O259" s="286">
        <f>+I259-Summary_CP!I259</f>
        <v>0</v>
      </c>
      <c r="P259" s="263">
        <f t="shared" si="25"/>
        <v>635.79379783053548</v>
      </c>
    </row>
    <row r="260" spans="1:16" x14ac:dyDescent="0.2">
      <c r="A260" s="278">
        <f t="shared" si="26"/>
        <v>2029</v>
      </c>
      <c r="B260" s="278">
        <f t="shared" si="27"/>
        <v>3</v>
      </c>
      <c r="C260" s="270">
        <v>148.85661744793126</v>
      </c>
      <c r="D260" s="270">
        <v>0</v>
      </c>
      <c r="E260" s="270">
        <v>627.72667903868421</v>
      </c>
      <c r="F260" s="270">
        <v>0</v>
      </c>
      <c r="G260" s="270">
        <v>0</v>
      </c>
      <c r="H260" s="270"/>
      <c r="I260" s="270"/>
      <c r="J260" s="270"/>
      <c r="K260" s="270"/>
      <c r="L260" s="270"/>
      <c r="M260" s="270"/>
      <c r="N260" s="270">
        <f t="shared" si="24"/>
        <v>776.5832964866155</v>
      </c>
      <c r="O260" s="286">
        <f>+I260-Summary_CP!I260</f>
        <v>0</v>
      </c>
      <c r="P260" s="263">
        <f t="shared" si="25"/>
        <v>582.72667903868421</v>
      </c>
    </row>
    <row r="261" spans="1:16" x14ac:dyDescent="0.2">
      <c r="A261" s="278">
        <f t="shared" si="26"/>
        <v>2029</v>
      </c>
      <c r="B261" s="278">
        <f t="shared" si="27"/>
        <v>4</v>
      </c>
      <c r="C261" s="270">
        <v>154.72797915457534</v>
      </c>
      <c r="D261" s="270">
        <v>0</v>
      </c>
      <c r="E261" s="270">
        <v>681.89479071944243</v>
      </c>
      <c r="F261" s="270">
        <v>0</v>
      </c>
      <c r="G261" s="270">
        <v>0</v>
      </c>
      <c r="H261" s="270"/>
      <c r="I261" s="270"/>
      <c r="J261" s="270"/>
      <c r="K261" s="270"/>
      <c r="L261" s="270"/>
      <c r="M261" s="270"/>
      <c r="N261" s="270">
        <f t="shared" si="24"/>
        <v>836.62276987401776</v>
      </c>
      <c r="O261" s="286">
        <f>+I261-Summary_CP!I261</f>
        <v>0</v>
      </c>
      <c r="P261" s="263">
        <f t="shared" si="25"/>
        <v>636.89479071944243</v>
      </c>
    </row>
    <row r="262" spans="1:16" x14ac:dyDescent="0.2">
      <c r="A262" s="278">
        <f t="shared" si="26"/>
        <v>2029</v>
      </c>
      <c r="B262" s="278">
        <f t="shared" si="27"/>
        <v>5</v>
      </c>
      <c r="C262" s="270">
        <v>169.41105448424057</v>
      </c>
      <c r="D262" s="270">
        <v>0</v>
      </c>
      <c r="E262" s="270">
        <v>767.30665530075999</v>
      </c>
      <c r="F262" s="270">
        <v>0</v>
      </c>
      <c r="G262" s="270">
        <v>0</v>
      </c>
      <c r="H262" s="270"/>
      <c r="I262" s="270"/>
      <c r="J262" s="270"/>
      <c r="K262" s="270"/>
      <c r="L262" s="270"/>
      <c r="M262" s="270"/>
      <c r="N262" s="270">
        <f t="shared" si="24"/>
        <v>936.71770978500058</v>
      </c>
      <c r="O262" s="286">
        <f>+I262-Summary_CP!I262</f>
        <v>0</v>
      </c>
      <c r="P262" s="263">
        <f t="shared" si="25"/>
        <v>722.30665530075999</v>
      </c>
    </row>
    <row r="263" spans="1:16" x14ac:dyDescent="0.2">
      <c r="A263" s="278">
        <f t="shared" si="26"/>
        <v>2029</v>
      </c>
      <c r="B263" s="278">
        <f t="shared" si="27"/>
        <v>6</v>
      </c>
      <c r="C263" s="270">
        <v>173.27772785587862</v>
      </c>
      <c r="D263" s="270">
        <v>0</v>
      </c>
      <c r="E263" s="270">
        <v>810.01771215626036</v>
      </c>
      <c r="F263" s="270">
        <v>0</v>
      </c>
      <c r="G263" s="270">
        <v>0</v>
      </c>
      <c r="H263" s="270"/>
      <c r="I263" s="270"/>
      <c r="J263" s="270"/>
      <c r="K263" s="270"/>
      <c r="L263" s="270"/>
      <c r="M263" s="270"/>
      <c r="N263" s="270">
        <f t="shared" ref="N263:N326" si="28">SUM(C263:M263)</f>
        <v>983.29544001213901</v>
      </c>
      <c r="O263" s="286">
        <f>+I263-Summary_CP!I263</f>
        <v>0</v>
      </c>
      <c r="P263" s="263">
        <f t="shared" si="25"/>
        <v>765.01771215626036</v>
      </c>
    </row>
    <row r="264" spans="1:16" x14ac:dyDescent="0.2">
      <c r="A264" s="278">
        <f t="shared" si="26"/>
        <v>2029</v>
      </c>
      <c r="B264" s="278">
        <f t="shared" si="27"/>
        <v>7</v>
      </c>
      <c r="C264" s="270">
        <v>183.09374135643944</v>
      </c>
      <c r="D264" s="270">
        <v>0</v>
      </c>
      <c r="E264" s="270">
        <v>838.01448588642927</v>
      </c>
      <c r="F264" s="270">
        <v>0</v>
      </c>
      <c r="G264" s="270">
        <v>0</v>
      </c>
      <c r="H264" s="270"/>
      <c r="I264" s="270"/>
      <c r="J264" s="270"/>
      <c r="K264" s="270"/>
      <c r="L264" s="270"/>
      <c r="M264" s="270"/>
      <c r="N264" s="270">
        <f t="shared" si="28"/>
        <v>1021.1082272428687</v>
      </c>
      <c r="O264" s="286">
        <f>+I264-Summary_CP!I264</f>
        <v>0</v>
      </c>
      <c r="P264" s="263">
        <f t="shared" si="25"/>
        <v>793.01448588642927</v>
      </c>
    </row>
    <row r="265" spans="1:16" s="284" customFormat="1" ht="12" x14ac:dyDescent="0.25">
      <c r="A265" s="278">
        <f t="shared" si="26"/>
        <v>2029</v>
      </c>
      <c r="B265" s="278">
        <f t="shared" si="27"/>
        <v>8</v>
      </c>
      <c r="C265" s="270">
        <v>181.32196028917562</v>
      </c>
      <c r="D265" s="270">
        <v>0</v>
      </c>
      <c r="E265" s="270">
        <v>851.54956753333295</v>
      </c>
      <c r="F265" s="270">
        <v>0</v>
      </c>
      <c r="G265" s="270">
        <v>0</v>
      </c>
      <c r="H265" s="270"/>
      <c r="I265" s="270"/>
      <c r="J265" s="270"/>
      <c r="K265" s="270"/>
      <c r="L265" s="270"/>
      <c r="M265" s="270"/>
      <c r="N265" s="270">
        <f t="shared" si="28"/>
        <v>1032.8715278225086</v>
      </c>
      <c r="O265" s="286">
        <f>+I265-Summary_CP!I265</f>
        <v>0</v>
      </c>
      <c r="P265" s="263">
        <f t="shared" si="25"/>
        <v>806.54956753333295</v>
      </c>
    </row>
    <row r="266" spans="1:16" x14ac:dyDescent="0.2">
      <c r="A266" s="278">
        <f t="shared" si="26"/>
        <v>2029</v>
      </c>
      <c r="B266" s="278">
        <f t="shared" si="27"/>
        <v>9</v>
      </c>
      <c r="C266" s="270">
        <v>171.13353846986774</v>
      </c>
      <c r="D266" s="270">
        <v>0</v>
      </c>
      <c r="E266" s="270">
        <v>813.97544835043095</v>
      </c>
      <c r="F266" s="270">
        <v>0</v>
      </c>
      <c r="G266" s="270">
        <v>0</v>
      </c>
      <c r="H266" s="270"/>
      <c r="I266" s="270"/>
      <c r="J266" s="270"/>
      <c r="K266" s="270"/>
      <c r="L266" s="270"/>
      <c r="M266" s="270"/>
      <c r="N266" s="270">
        <f t="shared" si="28"/>
        <v>985.1089868202987</v>
      </c>
      <c r="O266" s="286">
        <f>+I266-Summary_CP!I266</f>
        <v>0</v>
      </c>
      <c r="P266" s="263">
        <f t="shared" ref="P266:P276" si="29">E266+G266-45</f>
        <v>768.97544835043095</v>
      </c>
    </row>
    <row r="267" spans="1:16" x14ac:dyDescent="0.2">
      <c r="A267" s="278">
        <f t="shared" si="26"/>
        <v>2029</v>
      </c>
      <c r="B267" s="278">
        <f t="shared" si="27"/>
        <v>10</v>
      </c>
      <c r="C267" s="270">
        <v>154.60746841410861</v>
      </c>
      <c r="D267" s="270">
        <v>0</v>
      </c>
      <c r="E267" s="270">
        <v>743.01713307239322</v>
      </c>
      <c r="F267" s="270">
        <v>0</v>
      </c>
      <c r="G267" s="270">
        <v>0</v>
      </c>
      <c r="H267" s="270"/>
      <c r="I267" s="270"/>
      <c r="J267" s="270"/>
      <c r="K267" s="270"/>
      <c r="L267" s="270"/>
      <c r="M267" s="270"/>
      <c r="N267" s="270">
        <f t="shared" si="28"/>
        <v>897.62460148650189</v>
      </c>
      <c r="O267" s="286">
        <f>+I267-Summary_CP!I267</f>
        <v>0</v>
      </c>
      <c r="P267" s="263">
        <f t="shared" si="29"/>
        <v>698.01713307239322</v>
      </c>
    </row>
    <row r="268" spans="1:16" x14ac:dyDescent="0.2">
      <c r="A268" s="278">
        <f t="shared" si="26"/>
        <v>2029</v>
      </c>
      <c r="B268" s="278">
        <f t="shared" si="27"/>
        <v>11</v>
      </c>
      <c r="C268" s="270">
        <v>138.13277204667017</v>
      </c>
      <c r="D268" s="270">
        <v>0</v>
      </c>
      <c r="E268" s="270">
        <v>600.37237323692034</v>
      </c>
      <c r="F268" s="270">
        <v>0</v>
      </c>
      <c r="G268" s="270">
        <v>0</v>
      </c>
      <c r="H268" s="270"/>
      <c r="I268" s="270"/>
      <c r="J268" s="270"/>
      <c r="K268" s="270"/>
      <c r="L268" s="270"/>
      <c r="M268" s="270"/>
      <c r="N268" s="270">
        <f t="shared" si="28"/>
        <v>738.50514528359054</v>
      </c>
      <c r="O268" s="286">
        <f>+I268-Summary_CP!I268</f>
        <v>0</v>
      </c>
      <c r="P268" s="263">
        <f t="shared" si="29"/>
        <v>555.37237323692034</v>
      </c>
    </row>
    <row r="269" spans="1:16" x14ac:dyDescent="0.2">
      <c r="A269" s="278">
        <f t="shared" si="26"/>
        <v>2029</v>
      </c>
      <c r="B269" s="278">
        <f t="shared" si="27"/>
        <v>12</v>
      </c>
      <c r="C269" s="270">
        <v>143.37000723321842</v>
      </c>
      <c r="D269" s="270">
        <v>0</v>
      </c>
      <c r="E269" s="270">
        <v>573.15338866051957</v>
      </c>
      <c r="F269" s="270">
        <v>0</v>
      </c>
      <c r="G269" s="270">
        <v>0</v>
      </c>
      <c r="H269" s="270"/>
      <c r="I269" s="270"/>
      <c r="J269" s="270"/>
      <c r="K269" s="270"/>
      <c r="L269" s="270"/>
      <c r="M269" s="270"/>
      <c r="N269" s="270">
        <f t="shared" si="28"/>
        <v>716.52339589373798</v>
      </c>
      <c r="O269" s="286">
        <f>+I269-Summary_CP!I269</f>
        <v>0</v>
      </c>
      <c r="P269" s="263">
        <f t="shared" si="29"/>
        <v>528.15338866051957</v>
      </c>
    </row>
    <row r="270" spans="1:16" x14ac:dyDescent="0.2">
      <c r="A270" s="278">
        <f t="shared" si="26"/>
        <v>2030</v>
      </c>
      <c r="B270" s="278">
        <f t="shared" si="27"/>
        <v>1</v>
      </c>
      <c r="C270" s="270">
        <v>143.54611985345957</v>
      </c>
      <c r="D270" s="270">
        <v>0</v>
      </c>
      <c r="E270" s="270">
        <v>761.93813776235447</v>
      </c>
      <c r="F270" s="270">
        <v>0</v>
      </c>
      <c r="G270" s="270">
        <v>0</v>
      </c>
      <c r="H270" s="270"/>
      <c r="I270" s="270"/>
      <c r="J270" s="270"/>
      <c r="K270" s="270"/>
      <c r="L270" s="270"/>
      <c r="M270" s="270"/>
      <c r="N270" s="270">
        <f t="shared" si="28"/>
        <v>905.48425761581404</v>
      </c>
      <c r="O270" s="286">
        <f>+I270-Summary_CP!I270</f>
        <v>0</v>
      </c>
      <c r="P270" s="263">
        <f t="shared" si="29"/>
        <v>716.93813776235447</v>
      </c>
    </row>
    <row r="271" spans="1:16" x14ac:dyDescent="0.2">
      <c r="A271" s="278">
        <f t="shared" ref="A271:A334" si="30">A259+1</f>
        <v>2030</v>
      </c>
      <c r="B271" s="278">
        <f t="shared" ref="B271:B334" si="31">B259</f>
        <v>2</v>
      </c>
      <c r="C271" s="270">
        <v>141.98054435710191</v>
      </c>
      <c r="D271" s="270">
        <v>0</v>
      </c>
      <c r="E271" s="270">
        <v>681.47444514449342</v>
      </c>
      <c r="F271" s="270">
        <v>0</v>
      </c>
      <c r="G271" s="270">
        <v>0</v>
      </c>
      <c r="H271" s="270"/>
      <c r="I271" s="270"/>
      <c r="J271" s="270"/>
      <c r="K271" s="270"/>
      <c r="L271" s="270"/>
      <c r="M271" s="270"/>
      <c r="N271" s="270">
        <f t="shared" si="28"/>
        <v>823.45498950159526</v>
      </c>
      <c r="O271" s="286">
        <f>+I271-Summary_CP!I271</f>
        <v>0</v>
      </c>
      <c r="P271" s="263">
        <f t="shared" si="29"/>
        <v>636.47444514449342</v>
      </c>
    </row>
    <row r="272" spans="1:16" x14ac:dyDescent="0.2">
      <c r="A272" s="278">
        <f t="shared" si="30"/>
        <v>2030</v>
      </c>
      <c r="B272" s="278">
        <f t="shared" si="31"/>
        <v>3</v>
      </c>
      <c r="C272" s="270">
        <v>150.25968442088416</v>
      </c>
      <c r="D272" s="270">
        <v>0</v>
      </c>
      <c r="E272" s="270">
        <v>628.41850075809327</v>
      </c>
      <c r="F272" s="270">
        <v>0</v>
      </c>
      <c r="G272" s="270">
        <v>0</v>
      </c>
      <c r="H272" s="270"/>
      <c r="I272" s="270"/>
      <c r="J272" s="270"/>
      <c r="K272" s="270"/>
      <c r="L272" s="270"/>
      <c r="M272" s="270"/>
      <c r="N272" s="270">
        <f t="shared" si="28"/>
        <v>778.6781851789774</v>
      </c>
      <c r="O272" s="286">
        <f>+I272-Summary_CP!I272</f>
        <v>0</v>
      </c>
      <c r="P272" s="263">
        <f t="shared" si="29"/>
        <v>583.41850075809327</v>
      </c>
    </row>
    <row r="273" spans="1:16" x14ac:dyDescent="0.2">
      <c r="A273" s="278">
        <f t="shared" si="30"/>
        <v>2030</v>
      </c>
      <c r="B273" s="278">
        <f t="shared" si="31"/>
        <v>4</v>
      </c>
      <c r="C273" s="270">
        <v>156.18638739376212</v>
      </c>
      <c r="D273" s="270">
        <v>0</v>
      </c>
      <c r="E273" s="270">
        <v>686.20474004102209</v>
      </c>
      <c r="F273" s="270">
        <v>0</v>
      </c>
      <c r="G273" s="270">
        <v>0</v>
      </c>
      <c r="H273" s="270"/>
      <c r="I273" s="270"/>
      <c r="J273" s="270"/>
      <c r="K273" s="270"/>
      <c r="L273" s="270"/>
      <c r="M273" s="270"/>
      <c r="N273" s="270">
        <f t="shared" si="28"/>
        <v>842.39112743478427</v>
      </c>
      <c r="O273" s="286">
        <f>+I273-Summary_CP!I273</f>
        <v>0</v>
      </c>
      <c r="P273" s="263">
        <f t="shared" si="29"/>
        <v>641.20474004102209</v>
      </c>
    </row>
    <row r="274" spans="1:16" x14ac:dyDescent="0.2">
      <c r="A274" s="278">
        <f t="shared" si="30"/>
        <v>2030</v>
      </c>
      <c r="B274" s="278">
        <f t="shared" si="31"/>
        <v>5</v>
      </c>
      <c r="C274" s="270">
        <v>171.00785991671063</v>
      </c>
      <c r="D274" s="270">
        <v>0</v>
      </c>
      <c r="E274" s="270">
        <v>771.27818280991755</v>
      </c>
      <c r="F274" s="270">
        <v>0</v>
      </c>
      <c r="G274" s="270">
        <v>0</v>
      </c>
      <c r="H274" s="270"/>
      <c r="I274" s="270"/>
      <c r="J274" s="270"/>
      <c r="K274" s="270"/>
      <c r="L274" s="270"/>
      <c r="M274" s="270"/>
      <c r="N274" s="270">
        <f t="shared" si="28"/>
        <v>942.28604272662824</v>
      </c>
      <c r="O274" s="286">
        <f>+I274-Summary_CP!I274</f>
        <v>0</v>
      </c>
      <c r="P274" s="263">
        <f t="shared" si="29"/>
        <v>726.27818280991755</v>
      </c>
    </row>
    <row r="275" spans="1:16" x14ac:dyDescent="0.2">
      <c r="A275" s="278">
        <f t="shared" si="30"/>
        <v>2030</v>
      </c>
      <c r="B275" s="278">
        <f t="shared" si="31"/>
        <v>6</v>
      </c>
      <c r="C275" s="270">
        <v>174.91097910981071</v>
      </c>
      <c r="D275" s="270">
        <v>0</v>
      </c>
      <c r="E275" s="270">
        <v>812.87032934561148</v>
      </c>
      <c r="F275" s="270">
        <v>0</v>
      </c>
      <c r="G275" s="270">
        <v>0</v>
      </c>
      <c r="H275" s="270"/>
      <c r="I275" s="270"/>
      <c r="J275" s="270"/>
      <c r="K275" s="270"/>
      <c r="L275" s="270"/>
      <c r="M275" s="270"/>
      <c r="N275" s="270">
        <f t="shared" si="28"/>
        <v>987.78130845542216</v>
      </c>
      <c r="O275" s="286">
        <f>+I275-Summary_CP!I275</f>
        <v>0</v>
      </c>
      <c r="P275" s="263">
        <f t="shared" si="29"/>
        <v>767.87032934561148</v>
      </c>
    </row>
    <row r="276" spans="1:16" x14ac:dyDescent="0.2">
      <c r="A276" s="278">
        <f t="shared" si="30"/>
        <v>2030</v>
      </c>
      <c r="B276" s="278">
        <f t="shared" si="31"/>
        <v>7</v>
      </c>
      <c r="C276" s="270">
        <v>184.81985434892979</v>
      </c>
      <c r="D276" s="270">
        <v>0</v>
      </c>
      <c r="E276" s="270">
        <v>842.78061130275569</v>
      </c>
      <c r="F276" s="270">
        <v>0</v>
      </c>
      <c r="G276" s="270">
        <v>0</v>
      </c>
      <c r="H276" s="270"/>
      <c r="I276" s="270"/>
      <c r="J276" s="270"/>
      <c r="K276" s="270"/>
      <c r="L276" s="270"/>
      <c r="M276" s="270"/>
      <c r="N276" s="270">
        <f t="shared" si="28"/>
        <v>1027.6004656516855</v>
      </c>
      <c r="O276" s="286">
        <f>+I276-Summary_CP!I276</f>
        <v>0</v>
      </c>
      <c r="P276" s="263">
        <f t="shared" si="29"/>
        <v>797.78061130275569</v>
      </c>
    </row>
    <row r="277" spans="1:16" s="284" customFormat="1" ht="12" x14ac:dyDescent="0.25">
      <c r="A277" s="278">
        <f t="shared" si="30"/>
        <v>2030</v>
      </c>
      <c r="B277" s="278">
        <f t="shared" si="31"/>
        <v>8</v>
      </c>
      <c r="C277" s="270">
        <v>183.03103347862802</v>
      </c>
      <c r="D277" s="270">
        <v>0</v>
      </c>
      <c r="E277" s="270">
        <v>856.41491894392857</v>
      </c>
      <c r="F277" s="270">
        <v>0</v>
      </c>
      <c r="G277" s="270">
        <v>0</v>
      </c>
      <c r="H277" s="270"/>
      <c r="I277" s="270"/>
      <c r="J277" s="270"/>
      <c r="K277" s="270"/>
      <c r="L277" s="270"/>
      <c r="M277" s="270"/>
      <c r="N277" s="270">
        <f t="shared" si="28"/>
        <v>1039.4459524225565</v>
      </c>
      <c r="O277" s="286">
        <f>+I277-Summary_CP!I277</f>
        <v>0</v>
      </c>
      <c r="P277" s="263">
        <f>E277+G277-45</f>
        <v>811.41491894392857</v>
      </c>
    </row>
    <row r="278" spans="1:16" x14ac:dyDescent="0.2">
      <c r="A278" s="278">
        <f t="shared" si="30"/>
        <v>2030</v>
      </c>
      <c r="B278" s="278">
        <f t="shared" si="31"/>
        <v>9</v>
      </c>
      <c r="C278" s="270">
        <v>172.74657939413598</v>
      </c>
      <c r="D278" s="270">
        <v>0</v>
      </c>
      <c r="E278" s="270">
        <v>818.63730265542358</v>
      </c>
      <c r="F278" s="270">
        <v>0</v>
      </c>
      <c r="G278" s="270">
        <v>0</v>
      </c>
      <c r="H278" s="270"/>
      <c r="I278" s="270"/>
      <c r="J278" s="270"/>
      <c r="K278" s="270"/>
      <c r="L278" s="270"/>
      <c r="M278" s="270"/>
      <c r="N278" s="270">
        <f t="shared" si="28"/>
        <v>991.38388204955959</v>
      </c>
      <c r="O278" s="286">
        <f>+I278-Summary_CP!I278</f>
        <v>0</v>
      </c>
      <c r="P278" s="263"/>
    </row>
    <row r="279" spans="1:16" x14ac:dyDescent="0.2">
      <c r="A279" s="278">
        <f t="shared" si="30"/>
        <v>2030</v>
      </c>
      <c r="B279" s="278">
        <f t="shared" si="31"/>
        <v>10</v>
      </c>
      <c r="C279" s="270">
        <v>156.06474076398979</v>
      </c>
      <c r="D279" s="270">
        <v>0</v>
      </c>
      <c r="E279" s="270">
        <v>745.555193446928</v>
      </c>
      <c r="F279" s="270">
        <v>0</v>
      </c>
      <c r="G279" s="270">
        <v>0</v>
      </c>
      <c r="H279" s="270"/>
      <c r="I279" s="270"/>
      <c r="J279" s="270"/>
      <c r="K279" s="270"/>
      <c r="L279" s="270"/>
      <c r="M279" s="270"/>
      <c r="N279" s="270">
        <f t="shared" si="28"/>
        <v>901.61993421091779</v>
      </c>
      <c r="O279" s="286">
        <f>+I279-Summary_CP!I279</f>
        <v>0</v>
      </c>
      <c r="P279" s="263"/>
    </row>
    <row r="280" spans="1:16" x14ac:dyDescent="0.2">
      <c r="A280" s="278">
        <f t="shared" si="30"/>
        <v>2030</v>
      </c>
      <c r="B280" s="278">
        <f t="shared" si="31"/>
        <v>11</v>
      </c>
      <c r="C280" s="270">
        <v>139.43476005139502</v>
      </c>
      <c r="D280" s="270">
        <v>0</v>
      </c>
      <c r="E280" s="270">
        <v>601.60628050790638</v>
      </c>
      <c r="F280" s="270">
        <v>0</v>
      </c>
      <c r="G280" s="270">
        <v>0</v>
      </c>
      <c r="H280" s="270"/>
      <c r="I280" s="270"/>
      <c r="J280" s="270"/>
      <c r="K280" s="270"/>
      <c r="L280" s="270"/>
      <c r="M280" s="270"/>
      <c r="N280" s="270">
        <f t="shared" si="28"/>
        <v>741.04104055930134</v>
      </c>
      <c r="O280" s="286">
        <f>+I280-Summary_CP!I280</f>
        <v>0</v>
      </c>
      <c r="P280" s="263"/>
    </row>
    <row r="281" spans="1:16" x14ac:dyDescent="0.2">
      <c r="A281" s="278">
        <f t="shared" si="30"/>
        <v>2030</v>
      </c>
      <c r="B281" s="278">
        <f t="shared" si="31"/>
        <v>12</v>
      </c>
      <c r="C281" s="270">
        <v>144.72135946404097</v>
      </c>
      <c r="D281" s="270">
        <v>0</v>
      </c>
      <c r="E281" s="270">
        <v>574.75460695071274</v>
      </c>
      <c r="F281" s="270">
        <v>0</v>
      </c>
      <c r="G281" s="270">
        <v>0</v>
      </c>
      <c r="H281" s="270"/>
      <c r="I281" s="270"/>
      <c r="J281" s="270"/>
      <c r="K281" s="270"/>
      <c r="L281" s="270"/>
      <c r="M281" s="270"/>
      <c r="N281" s="270">
        <f t="shared" si="28"/>
        <v>719.47596641475366</v>
      </c>
      <c r="O281" s="286">
        <f>+I281-Summary_CP!I281</f>
        <v>0</v>
      </c>
      <c r="P281" s="263"/>
    </row>
    <row r="282" spans="1:16" x14ac:dyDescent="0.2">
      <c r="A282" s="278">
        <f t="shared" si="30"/>
        <v>2031</v>
      </c>
      <c r="B282" s="278">
        <f t="shared" si="31"/>
        <v>1</v>
      </c>
      <c r="C282" s="270">
        <v>144.89913205617464</v>
      </c>
      <c r="D282" s="270">
        <v>0</v>
      </c>
      <c r="E282" s="270">
        <v>762.70004562530846</v>
      </c>
      <c r="F282" s="270">
        <v>0</v>
      </c>
      <c r="G282" s="270">
        <v>0</v>
      </c>
      <c r="H282" s="270"/>
      <c r="I282" s="270"/>
      <c r="J282" s="270"/>
      <c r="K282" s="270"/>
      <c r="L282" s="270"/>
      <c r="M282" s="270"/>
      <c r="N282" s="270">
        <f t="shared" si="28"/>
        <v>907.59917768148307</v>
      </c>
      <c r="O282" s="286">
        <f>+I282-Summary_CP!I282</f>
        <v>0</v>
      </c>
      <c r="P282" s="263"/>
    </row>
    <row r="283" spans="1:16" x14ac:dyDescent="0.2">
      <c r="A283" s="278">
        <f t="shared" si="30"/>
        <v>2031</v>
      </c>
      <c r="B283" s="278">
        <f t="shared" si="31"/>
        <v>2</v>
      </c>
      <c r="C283" s="270">
        <v>143.31880002893331</v>
      </c>
      <c r="D283" s="270">
        <v>0</v>
      </c>
      <c r="E283" s="270">
        <v>682.15577295931303</v>
      </c>
      <c r="F283" s="270">
        <v>0</v>
      </c>
      <c r="G283" s="270">
        <v>0</v>
      </c>
      <c r="H283" s="270"/>
      <c r="I283" s="270"/>
      <c r="J283" s="270"/>
      <c r="K283" s="270"/>
      <c r="L283" s="270"/>
      <c r="M283" s="270"/>
      <c r="N283" s="270">
        <f t="shared" si="28"/>
        <v>825.47457298824634</v>
      </c>
      <c r="O283" s="286">
        <f>+I283-Summary_CP!I283</f>
        <v>0</v>
      </c>
      <c r="P283" s="263"/>
    </row>
    <row r="284" spans="1:16" x14ac:dyDescent="0.2">
      <c r="A284" s="278">
        <f t="shared" si="30"/>
        <v>2031</v>
      </c>
      <c r="B284" s="278">
        <f t="shared" si="31"/>
        <v>3</v>
      </c>
      <c r="C284" s="270">
        <v>151.67597617997248</v>
      </c>
      <c r="D284" s="270">
        <v>0</v>
      </c>
      <c r="E284" s="270">
        <v>629.11108493878919</v>
      </c>
      <c r="F284" s="270">
        <v>0</v>
      </c>
      <c r="G284" s="270">
        <v>0</v>
      </c>
      <c r="H284" s="270"/>
      <c r="I284" s="270"/>
      <c r="J284" s="270"/>
      <c r="K284" s="270"/>
      <c r="L284" s="270"/>
      <c r="M284" s="270"/>
      <c r="N284" s="270">
        <f t="shared" si="28"/>
        <v>780.7870611187617</v>
      </c>
      <c r="O284" s="286">
        <f>+I284-Summary_CP!I284</f>
        <v>0</v>
      </c>
      <c r="P284" s="263"/>
    </row>
    <row r="285" spans="1:16" x14ac:dyDescent="0.2">
      <c r="A285" s="278">
        <f t="shared" si="30"/>
        <v>2031</v>
      </c>
      <c r="B285" s="278">
        <f t="shared" si="31"/>
        <v>4</v>
      </c>
      <c r="C285" s="270">
        <v>157.65854204522515</v>
      </c>
      <c r="D285" s="270">
        <v>0</v>
      </c>
      <c r="E285" s="270">
        <v>690.5419306077431</v>
      </c>
      <c r="F285" s="270">
        <v>0</v>
      </c>
      <c r="G285" s="270">
        <v>0</v>
      </c>
      <c r="H285" s="270"/>
      <c r="I285" s="270"/>
      <c r="J285" s="270"/>
      <c r="K285" s="270"/>
      <c r="L285" s="270"/>
      <c r="M285" s="270"/>
      <c r="N285" s="270">
        <f t="shared" si="28"/>
        <v>848.2004726529683</v>
      </c>
      <c r="O285" s="286">
        <f>+I285-Summary_CP!I285</f>
        <v>0</v>
      </c>
      <c r="P285" s="263"/>
    </row>
    <row r="286" spans="1:16" x14ac:dyDescent="0.2">
      <c r="A286" s="278">
        <f t="shared" si="30"/>
        <v>2031</v>
      </c>
      <c r="B286" s="278">
        <f t="shared" si="31"/>
        <v>5</v>
      </c>
      <c r="C286" s="270">
        <v>172.61971624179765</v>
      </c>
      <c r="D286" s="270">
        <v>0</v>
      </c>
      <c r="E286" s="270">
        <v>775.27026667766665</v>
      </c>
      <c r="F286" s="270">
        <v>0</v>
      </c>
      <c r="G286" s="270">
        <v>0</v>
      </c>
      <c r="H286" s="270"/>
      <c r="I286" s="270"/>
      <c r="J286" s="270"/>
      <c r="K286" s="270"/>
      <c r="L286" s="270"/>
      <c r="M286" s="270"/>
      <c r="N286" s="270">
        <f t="shared" si="28"/>
        <v>947.88998291946427</v>
      </c>
      <c r="O286" s="286">
        <f>+I286-Summary_CP!I286</f>
        <v>0</v>
      </c>
      <c r="P286" s="263"/>
    </row>
    <row r="287" spans="1:16" x14ac:dyDescent="0.2">
      <c r="A287" s="278">
        <f t="shared" si="30"/>
        <v>2031</v>
      </c>
      <c r="B287" s="278">
        <f t="shared" si="31"/>
        <v>6</v>
      </c>
      <c r="C287" s="270">
        <v>176.55962478108353</v>
      </c>
      <c r="D287" s="270">
        <v>0</v>
      </c>
      <c r="E287" s="270">
        <v>815.73299251878109</v>
      </c>
      <c r="F287" s="270">
        <v>0</v>
      </c>
      <c r="G287" s="270">
        <v>0</v>
      </c>
      <c r="H287" s="270"/>
      <c r="I287" s="270"/>
      <c r="J287" s="270"/>
      <c r="K287" s="270"/>
      <c r="L287" s="270"/>
      <c r="M287" s="270"/>
      <c r="N287" s="270">
        <f t="shared" si="28"/>
        <v>992.29261729986456</v>
      </c>
      <c r="O287" s="286">
        <f>+I287-Summary_CP!I287</f>
        <v>0</v>
      </c>
      <c r="P287" s="263"/>
    </row>
    <row r="288" spans="1:16" x14ac:dyDescent="0.2">
      <c r="A288" s="278">
        <f t="shared" si="30"/>
        <v>2031</v>
      </c>
      <c r="B288" s="278">
        <f t="shared" si="31"/>
        <v>7</v>
      </c>
      <c r="C288" s="270">
        <v>186.56224024097841</v>
      </c>
      <c r="D288" s="270">
        <v>0</v>
      </c>
      <c r="E288" s="270">
        <v>847.57384359117884</v>
      </c>
      <c r="F288" s="270">
        <v>0</v>
      </c>
      <c r="G288" s="270">
        <v>0</v>
      </c>
      <c r="H288" s="270"/>
      <c r="I288" s="270"/>
      <c r="J288" s="270"/>
      <c r="K288" s="270"/>
      <c r="L288" s="270"/>
      <c r="M288" s="270"/>
      <c r="N288" s="270">
        <f t="shared" si="28"/>
        <v>1034.1360838321573</v>
      </c>
      <c r="O288" s="286">
        <f>+I288-Summary_CP!I288</f>
        <v>0</v>
      </c>
      <c r="P288" s="263"/>
    </row>
    <row r="289" spans="1:16" s="284" customFormat="1" ht="12" x14ac:dyDescent="0.25">
      <c r="A289" s="278">
        <f t="shared" si="30"/>
        <v>2031</v>
      </c>
      <c r="B289" s="278">
        <f t="shared" si="31"/>
        <v>8</v>
      </c>
      <c r="C289" s="270">
        <v>184.75621575471419</v>
      </c>
      <c r="D289" s="270">
        <v>0</v>
      </c>
      <c r="E289" s="270">
        <v>861.30806867097124</v>
      </c>
      <c r="F289" s="270">
        <v>0</v>
      </c>
      <c r="G289" s="270">
        <v>0</v>
      </c>
      <c r="H289" s="270"/>
      <c r="I289" s="270"/>
      <c r="J289" s="270"/>
      <c r="K289" s="270"/>
      <c r="L289" s="270"/>
      <c r="M289" s="270"/>
      <c r="N289" s="270">
        <f t="shared" si="28"/>
        <v>1046.0642844256854</v>
      </c>
      <c r="O289" s="286">
        <f>+I289-Summary_CP!I289</f>
        <v>0</v>
      </c>
      <c r="P289" s="263"/>
    </row>
    <row r="290" spans="1:16" x14ac:dyDescent="0.2">
      <c r="A290" s="278">
        <f t="shared" si="30"/>
        <v>2031</v>
      </c>
      <c r="B290" s="278">
        <f t="shared" si="31"/>
        <v>9</v>
      </c>
      <c r="C290" s="270">
        <v>174.37482424071322</v>
      </c>
      <c r="D290" s="270">
        <v>0</v>
      </c>
      <c r="E290" s="270">
        <v>823.32585664233545</v>
      </c>
      <c r="F290" s="270">
        <v>0</v>
      </c>
      <c r="G290" s="270">
        <v>0</v>
      </c>
      <c r="H290" s="270"/>
      <c r="I290" s="270"/>
      <c r="J290" s="270"/>
      <c r="K290" s="270"/>
      <c r="L290" s="270"/>
      <c r="M290" s="270"/>
      <c r="N290" s="270">
        <f t="shared" si="28"/>
        <v>997.70068088304868</v>
      </c>
      <c r="O290" s="286">
        <f>+I290-Summary_CP!I290</f>
        <v>0</v>
      </c>
      <c r="P290" s="263"/>
    </row>
    <row r="291" spans="1:16" x14ac:dyDescent="0.2">
      <c r="A291" s="278">
        <f t="shared" si="30"/>
        <v>2031</v>
      </c>
      <c r="B291" s="278">
        <f t="shared" si="31"/>
        <v>10</v>
      </c>
      <c r="C291" s="270">
        <v>157.53574881967813</v>
      </c>
      <c r="D291" s="270">
        <v>0</v>
      </c>
      <c r="E291" s="270">
        <v>748.1019235414168</v>
      </c>
      <c r="F291" s="270">
        <v>0</v>
      </c>
      <c r="G291" s="270">
        <v>0</v>
      </c>
      <c r="H291" s="270"/>
      <c r="I291" s="270"/>
      <c r="J291" s="270"/>
      <c r="K291" s="270"/>
      <c r="L291" s="270"/>
      <c r="M291" s="270"/>
      <c r="N291" s="270">
        <f t="shared" si="28"/>
        <v>905.63767236109493</v>
      </c>
      <c r="O291" s="286">
        <f>+I291-Summary_CP!I291</f>
        <v>0</v>
      </c>
      <c r="P291" s="263"/>
    </row>
    <row r="292" spans="1:16" x14ac:dyDescent="0.2">
      <c r="A292" s="278">
        <f t="shared" si="30"/>
        <v>2031</v>
      </c>
      <c r="B292" s="278">
        <f t="shared" si="31"/>
        <v>11</v>
      </c>
      <c r="C292" s="270">
        <v>140.74902010958937</v>
      </c>
      <c r="D292" s="270">
        <v>0</v>
      </c>
      <c r="E292" s="270">
        <v>602.84272375026831</v>
      </c>
      <c r="F292" s="270">
        <v>0</v>
      </c>
      <c r="G292" s="270">
        <v>0</v>
      </c>
      <c r="H292" s="270"/>
      <c r="I292" s="270"/>
      <c r="J292" s="270"/>
      <c r="K292" s="270"/>
      <c r="L292" s="270"/>
      <c r="M292" s="270"/>
      <c r="N292" s="270">
        <f t="shared" si="28"/>
        <v>743.59174385985762</v>
      </c>
      <c r="O292" s="286">
        <f>+I292-Summary_CP!I292</f>
        <v>0</v>
      </c>
      <c r="P292" s="263"/>
    </row>
    <row r="293" spans="1:16" x14ac:dyDescent="0.2">
      <c r="A293" s="278">
        <f t="shared" si="30"/>
        <v>2031</v>
      </c>
      <c r="B293" s="278">
        <f t="shared" si="31"/>
        <v>12</v>
      </c>
      <c r="C293" s="270">
        <v>146.08544903712215</v>
      </c>
      <c r="D293" s="270">
        <v>0</v>
      </c>
      <c r="E293" s="270">
        <v>576.36029856351649</v>
      </c>
      <c r="F293" s="270">
        <v>0</v>
      </c>
      <c r="G293" s="270">
        <v>0</v>
      </c>
      <c r="H293" s="270"/>
      <c r="I293" s="270"/>
      <c r="J293" s="270"/>
      <c r="K293" s="270"/>
      <c r="L293" s="270"/>
      <c r="M293" s="270"/>
      <c r="N293" s="270">
        <f t="shared" si="28"/>
        <v>722.4457476006387</v>
      </c>
      <c r="O293" s="286">
        <f>+I293-Summary_CP!I293</f>
        <v>0</v>
      </c>
      <c r="P293" s="263"/>
    </row>
    <row r="294" spans="1:16" x14ac:dyDescent="0.2">
      <c r="A294" s="278">
        <f t="shared" si="30"/>
        <v>2032</v>
      </c>
      <c r="B294" s="278">
        <f t="shared" si="31"/>
        <v>1</v>
      </c>
      <c r="C294" s="270">
        <v>146.26489724742441</v>
      </c>
      <c r="D294" s="270">
        <v>0</v>
      </c>
      <c r="E294" s="270">
        <v>763.46271536585186</v>
      </c>
      <c r="F294" s="270">
        <v>0</v>
      </c>
      <c r="G294" s="270">
        <v>0</v>
      </c>
      <c r="H294" s="270"/>
      <c r="I294" s="270"/>
      <c r="J294" s="270"/>
      <c r="K294" s="270"/>
      <c r="L294" s="270"/>
      <c r="M294" s="270"/>
      <c r="N294" s="270">
        <f t="shared" si="28"/>
        <v>909.72761261327628</v>
      </c>
      <c r="O294" s="286">
        <f>+I294-Summary_CP!I294</f>
        <v>0</v>
      </c>
      <c r="P294" s="263"/>
    </row>
    <row r="295" spans="1:16" x14ac:dyDescent="0.2">
      <c r="A295" s="278">
        <f t="shared" si="30"/>
        <v>2032</v>
      </c>
      <c r="B295" s="278">
        <f t="shared" si="31"/>
        <v>2</v>
      </c>
      <c r="C295" s="270">
        <v>144.6696695997415</v>
      </c>
      <c r="D295" s="270">
        <v>0</v>
      </c>
      <c r="E295" s="270">
        <v>682.83778195534865</v>
      </c>
      <c r="F295" s="270">
        <v>0</v>
      </c>
      <c r="G295" s="270">
        <v>0</v>
      </c>
      <c r="H295" s="270"/>
      <c r="I295" s="270"/>
      <c r="J295" s="270"/>
      <c r="K295" s="270"/>
      <c r="L295" s="270"/>
      <c r="M295" s="270"/>
      <c r="N295" s="270">
        <f t="shared" si="28"/>
        <v>827.50745155509014</v>
      </c>
      <c r="O295" s="286">
        <f>+I295-Summary_CP!I295</f>
        <v>0</v>
      </c>
      <c r="P295" s="263"/>
    </row>
    <row r="296" spans="1:16" x14ac:dyDescent="0.2">
      <c r="A296" s="278">
        <f t="shared" si="30"/>
        <v>2032</v>
      </c>
      <c r="B296" s="278">
        <f t="shared" si="31"/>
        <v>3</v>
      </c>
      <c r="C296" s="270">
        <v>153.10561737709932</v>
      </c>
      <c r="D296" s="270">
        <v>0</v>
      </c>
      <c r="E296" s="270">
        <v>629.80443242108549</v>
      </c>
      <c r="F296" s="270">
        <v>0</v>
      </c>
      <c r="G296" s="270">
        <v>0</v>
      </c>
      <c r="H296" s="270"/>
      <c r="I296" s="270"/>
      <c r="J296" s="270"/>
      <c r="K296" s="270"/>
      <c r="L296" s="270"/>
      <c r="M296" s="270"/>
      <c r="N296" s="270">
        <f t="shared" si="28"/>
        <v>782.91004979818479</v>
      </c>
      <c r="O296" s="286">
        <f>+I296-Summary_CP!I296</f>
        <v>0</v>
      </c>
      <c r="P296" s="263"/>
    </row>
    <row r="297" spans="1:16" x14ac:dyDescent="0.2">
      <c r="A297" s="278">
        <f t="shared" si="30"/>
        <v>2032</v>
      </c>
      <c r="B297" s="278">
        <f t="shared" si="31"/>
        <v>4</v>
      </c>
      <c r="C297" s="270">
        <v>159.14457267752098</v>
      </c>
      <c r="D297" s="270">
        <v>0</v>
      </c>
      <c r="E297" s="270">
        <v>694.90653459922544</v>
      </c>
      <c r="F297" s="270">
        <v>0</v>
      </c>
      <c r="G297" s="270">
        <v>0</v>
      </c>
      <c r="H297" s="270"/>
      <c r="I297" s="270"/>
      <c r="J297" s="270"/>
      <c r="K297" s="270"/>
      <c r="L297" s="270"/>
      <c r="M297" s="270"/>
      <c r="N297" s="270">
        <f t="shared" si="28"/>
        <v>854.05110727674639</v>
      </c>
      <c r="O297" s="286">
        <f>+I297-Summary_CP!I297</f>
        <v>0</v>
      </c>
      <c r="P297" s="263"/>
    </row>
    <row r="298" spans="1:16" x14ac:dyDescent="0.2">
      <c r="A298" s="278">
        <f t="shared" si="30"/>
        <v>2032</v>
      </c>
      <c r="B298" s="278">
        <f t="shared" si="31"/>
        <v>5</v>
      </c>
      <c r="C298" s="270">
        <v>174.24676532360348</v>
      </c>
      <c r="D298" s="270">
        <v>0</v>
      </c>
      <c r="E298" s="270">
        <v>779.28301330233319</v>
      </c>
      <c r="F298" s="270">
        <v>0</v>
      </c>
      <c r="G298" s="270">
        <v>0</v>
      </c>
      <c r="H298" s="270"/>
      <c r="I298" s="270"/>
      <c r="J298" s="270"/>
      <c r="K298" s="270"/>
      <c r="L298" s="270"/>
      <c r="M298" s="270"/>
      <c r="N298" s="270">
        <f t="shared" si="28"/>
        <v>953.52977862593661</v>
      </c>
      <c r="O298" s="286">
        <f>+I298-Summary_CP!I298</f>
        <v>0</v>
      </c>
      <c r="P298" s="263"/>
    </row>
    <row r="299" spans="1:16" x14ac:dyDescent="0.2">
      <c r="A299" s="278">
        <f t="shared" si="30"/>
        <v>2032</v>
      </c>
      <c r="B299" s="278">
        <f t="shared" si="31"/>
        <v>6</v>
      </c>
      <c r="C299" s="270">
        <v>178.22380997173494</v>
      </c>
      <c r="D299" s="270">
        <v>0</v>
      </c>
      <c r="E299" s="270">
        <v>818.60573705443517</v>
      </c>
      <c r="F299" s="270">
        <v>0</v>
      </c>
      <c r="G299" s="270">
        <v>0</v>
      </c>
      <c r="H299" s="270"/>
      <c r="I299" s="270"/>
      <c r="J299" s="270"/>
      <c r="K299" s="270"/>
      <c r="L299" s="270"/>
      <c r="M299" s="270"/>
      <c r="N299" s="270">
        <f t="shared" si="28"/>
        <v>996.82954702617008</v>
      </c>
      <c r="O299" s="286">
        <f>+I299-Summary_CP!I299</f>
        <v>0</v>
      </c>
      <c r="P299" s="263"/>
    </row>
    <row r="300" spans="1:16" x14ac:dyDescent="0.2">
      <c r="A300" s="278">
        <f t="shared" si="30"/>
        <v>2032</v>
      </c>
      <c r="B300" s="278">
        <f t="shared" si="31"/>
        <v>7</v>
      </c>
      <c r="C300" s="270">
        <v>188.32105244505667</v>
      </c>
      <c r="D300" s="270">
        <v>0</v>
      </c>
      <c r="E300" s="270">
        <v>852.39433691938234</v>
      </c>
      <c r="F300" s="270">
        <v>0</v>
      </c>
      <c r="G300" s="270">
        <v>0</v>
      </c>
      <c r="H300" s="270"/>
      <c r="I300" s="270"/>
      <c r="J300" s="270"/>
      <c r="K300" s="270"/>
      <c r="L300" s="270"/>
      <c r="M300" s="270"/>
      <c r="N300" s="270">
        <f t="shared" si="28"/>
        <v>1040.715389364439</v>
      </c>
      <c r="O300" s="286">
        <f>+I300-Summary_CP!I300</f>
        <v>0</v>
      </c>
      <c r="P300" s="263"/>
    </row>
    <row r="301" spans="1:16" s="284" customFormat="1" ht="12" x14ac:dyDescent="0.25">
      <c r="A301" s="278">
        <f t="shared" si="30"/>
        <v>2032</v>
      </c>
      <c r="B301" s="278">
        <f t="shared" si="31"/>
        <v>8</v>
      </c>
      <c r="C301" s="270">
        <v>186.49765895567828</v>
      </c>
      <c r="D301" s="270">
        <v>0</v>
      </c>
      <c r="E301" s="270">
        <v>866.22917554089122</v>
      </c>
      <c r="F301" s="270">
        <v>0</v>
      </c>
      <c r="G301" s="270">
        <v>0</v>
      </c>
      <c r="H301" s="270"/>
      <c r="I301" s="270"/>
      <c r="J301" s="270"/>
      <c r="K301" s="270"/>
      <c r="L301" s="270"/>
      <c r="M301" s="270"/>
      <c r="N301" s="270">
        <f t="shared" si="28"/>
        <v>1052.7268344965696</v>
      </c>
      <c r="O301" s="286">
        <f>+I301-Summary_CP!I301</f>
        <v>0</v>
      </c>
      <c r="P301" s="263"/>
    </row>
    <row r="302" spans="1:16" x14ac:dyDescent="0.2">
      <c r="A302" s="278">
        <f t="shared" si="30"/>
        <v>2032</v>
      </c>
      <c r="B302" s="278">
        <f t="shared" si="31"/>
        <v>9</v>
      </c>
      <c r="C302" s="270">
        <v>176.01841631610219</v>
      </c>
      <c r="D302" s="270">
        <v>0</v>
      </c>
      <c r="E302" s="270">
        <v>828.04126322735988</v>
      </c>
      <c r="F302" s="270">
        <v>0</v>
      </c>
      <c r="G302" s="270">
        <v>0</v>
      </c>
      <c r="H302" s="270"/>
      <c r="I302" s="270"/>
      <c r="J302" s="270"/>
      <c r="K302" s="270"/>
      <c r="L302" s="270"/>
      <c r="M302" s="270"/>
      <c r="N302" s="270">
        <f t="shared" si="28"/>
        <v>1004.059679543462</v>
      </c>
      <c r="O302" s="286">
        <f>+I302-Summary_CP!I302</f>
        <v>0</v>
      </c>
      <c r="P302" s="263"/>
    </row>
    <row r="303" spans="1:16" x14ac:dyDescent="0.2">
      <c r="A303" s="278">
        <f t="shared" si="30"/>
        <v>2032</v>
      </c>
      <c r="B303" s="278">
        <f t="shared" si="31"/>
        <v>10</v>
      </c>
      <c r="C303" s="270">
        <v>159.02062204881506</v>
      </c>
      <c r="D303" s="270">
        <v>0</v>
      </c>
      <c r="E303" s="270">
        <v>750.65735297061781</v>
      </c>
      <c r="F303" s="270">
        <v>0</v>
      </c>
      <c r="G303" s="270">
        <v>0</v>
      </c>
      <c r="H303" s="270"/>
      <c r="I303" s="270"/>
      <c r="J303" s="270"/>
      <c r="K303" s="270"/>
      <c r="L303" s="270"/>
      <c r="M303" s="270"/>
      <c r="N303" s="270">
        <f t="shared" si="28"/>
        <v>909.67797501943289</v>
      </c>
      <c r="O303" s="286">
        <f>+I303-Summary_CP!I303</f>
        <v>0</v>
      </c>
      <c r="P303" s="263"/>
    </row>
    <row r="304" spans="1:16" x14ac:dyDescent="0.2">
      <c r="A304" s="278">
        <f t="shared" si="30"/>
        <v>2032</v>
      </c>
      <c r="B304" s="278">
        <f t="shared" si="31"/>
        <v>11</v>
      </c>
      <c r="C304" s="270">
        <v>142.07566789305341</v>
      </c>
      <c r="D304" s="270">
        <v>0</v>
      </c>
      <c r="E304" s="270">
        <v>604.08170817602729</v>
      </c>
      <c r="F304" s="270">
        <v>0</v>
      </c>
      <c r="G304" s="270">
        <v>0</v>
      </c>
      <c r="H304" s="270"/>
      <c r="I304" s="270"/>
      <c r="J304" s="270"/>
      <c r="K304" s="270"/>
      <c r="L304" s="270"/>
      <c r="M304" s="270"/>
      <c r="N304" s="270">
        <f t="shared" si="28"/>
        <v>746.15737606908067</v>
      </c>
      <c r="O304" s="286">
        <f>+I304-Summary_CP!I304</f>
        <v>0</v>
      </c>
      <c r="P304" s="263"/>
    </row>
    <row r="305" spans="1:16" x14ac:dyDescent="0.2">
      <c r="A305" s="278">
        <f t="shared" si="30"/>
        <v>2032</v>
      </c>
      <c r="B305" s="278">
        <f t="shared" si="31"/>
        <v>12</v>
      </c>
      <c r="C305" s="270">
        <v>147.46239600990077</v>
      </c>
      <c r="D305" s="270">
        <v>0</v>
      </c>
      <c r="E305" s="270">
        <v>577.97047599604969</v>
      </c>
      <c r="F305" s="270">
        <v>0</v>
      </c>
      <c r="G305" s="270">
        <v>0</v>
      </c>
      <c r="H305" s="270"/>
      <c r="I305" s="270"/>
      <c r="J305" s="270"/>
      <c r="K305" s="270"/>
      <c r="L305" s="270"/>
      <c r="M305" s="270"/>
      <c r="N305" s="270">
        <f t="shared" si="28"/>
        <v>725.43287200595046</v>
      </c>
      <c r="O305" s="286">
        <f>+I305-Summary_CP!I305</f>
        <v>0</v>
      </c>
      <c r="P305" s="263"/>
    </row>
    <row r="306" spans="1:16" x14ac:dyDescent="0.2">
      <c r="A306" s="278">
        <f t="shared" si="30"/>
        <v>2033</v>
      </c>
      <c r="B306" s="278">
        <f t="shared" si="31"/>
        <v>1</v>
      </c>
      <c r="C306" s="270">
        <v>147.64353563212373</v>
      </c>
      <c r="D306" s="270">
        <v>0</v>
      </c>
      <c r="E306" s="270">
        <v>764.2261477458319</v>
      </c>
      <c r="F306" s="270">
        <v>0</v>
      </c>
      <c r="G306" s="270">
        <v>0</v>
      </c>
      <c r="H306" s="270"/>
      <c r="I306" s="270"/>
      <c r="J306" s="270"/>
      <c r="K306" s="270"/>
      <c r="L306" s="270"/>
      <c r="M306" s="270"/>
      <c r="N306" s="270">
        <f t="shared" si="28"/>
        <v>911.86968337795565</v>
      </c>
      <c r="O306" s="286">
        <f>+I306-Summary_CP!I306</f>
        <v>0</v>
      </c>
      <c r="P306" s="263"/>
    </row>
    <row r="307" spans="1:16" x14ac:dyDescent="0.2">
      <c r="A307" s="278">
        <f t="shared" si="30"/>
        <v>2033</v>
      </c>
      <c r="B307" s="278">
        <f t="shared" si="31"/>
        <v>2</v>
      </c>
      <c r="C307" s="270">
        <v>146.03327196343497</v>
      </c>
      <c r="D307" s="270">
        <v>0</v>
      </c>
      <c r="E307" s="270">
        <v>683.52047281363491</v>
      </c>
      <c r="F307" s="270">
        <v>0</v>
      </c>
      <c r="G307" s="270">
        <v>0</v>
      </c>
      <c r="H307" s="270"/>
      <c r="I307" s="270"/>
      <c r="J307" s="270"/>
      <c r="K307" s="270"/>
      <c r="L307" s="270"/>
      <c r="M307" s="270"/>
      <c r="N307" s="270">
        <f t="shared" si="28"/>
        <v>829.55374477706982</v>
      </c>
      <c r="O307" s="286">
        <f>+I307-Summary_CP!I307</f>
        <v>0</v>
      </c>
      <c r="P307" s="263"/>
    </row>
    <row r="308" spans="1:16" x14ac:dyDescent="0.2">
      <c r="A308" s="278">
        <f t="shared" si="30"/>
        <v>2033</v>
      </c>
      <c r="B308" s="278">
        <f t="shared" si="31"/>
        <v>3</v>
      </c>
      <c r="C308" s="270">
        <v>154.54873383909009</v>
      </c>
      <c r="D308" s="270">
        <v>0</v>
      </c>
      <c r="E308" s="270">
        <v>630.49854404622192</v>
      </c>
      <c r="F308" s="270">
        <v>0</v>
      </c>
      <c r="G308" s="270">
        <v>0</v>
      </c>
      <c r="H308" s="270"/>
      <c r="I308" s="270"/>
      <c r="J308" s="270"/>
      <c r="K308" s="270"/>
      <c r="L308" s="270"/>
      <c r="M308" s="270"/>
      <c r="N308" s="270">
        <f t="shared" si="28"/>
        <v>785.04727788531204</v>
      </c>
      <c r="O308" s="286">
        <f>+I308-Summary_CP!I308</f>
        <v>0</v>
      </c>
      <c r="P308" s="263"/>
    </row>
    <row r="309" spans="1:16" x14ac:dyDescent="0.2">
      <c r="A309" s="278">
        <f t="shared" si="30"/>
        <v>2033</v>
      </c>
      <c r="B309" s="278">
        <f t="shared" si="31"/>
        <v>4</v>
      </c>
      <c r="C309" s="270">
        <v>160.64461008047115</v>
      </c>
      <c r="D309" s="270">
        <v>0</v>
      </c>
      <c r="E309" s="270">
        <v>699.29872528335909</v>
      </c>
      <c r="F309" s="270">
        <v>0</v>
      </c>
      <c r="G309" s="270">
        <v>0</v>
      </c>
      <c r="H309" s="270"/>
      <c r="I309" s="270"/>
      <c r="J309" s="270"/>
      <c r="K309" s="270"/>
      <c r="L309" s="270"/>
      <c r="M309" s="270"/>
      <c r="N309" s="270">
        <f t="shared" si="28"/>
        <v>859.94333536383022</v>
      </c>
      <c r="O309" s="286">
        <f>+I309-Summary_CP!I309</f>
        <v>0</v>
      </c>
      <c r="P309" s="263"/>
    </row>
    <row r="310" spans="1:16" x14ac:dyDescent="0.2">
      <c r="A310" s="278">
        <f t="shared" si="30"/>
        <v>2033</v>
      </c>
      <c r="B310" s="278">
        <f t="shared" si="31"/>
        <v>5</v>
      </c>
      <c r="C310" s="270">
        <v>175.88915036338815</v>
      </c>
      <c r="D310" s="270">
        <v>0</v>
      </c>
      <c r="E310" s="270">
        <v>783.31652963295369</v>
      </c>
      <c r="F310" s="270">
        <v>0</v>
      </c>
      <c r="G310" s="270">
        <v>0</v>
      </c>
      <c r="H310" s="270"/>
      <c r="I310" s="270"/>
      <c r="J310" s="270"/>
      <c r="K310" s="270"/>
      <c r="L310" s="270"/>
      <c r="M310" s="270"/>
      <c r="N310" s="270">
        <f t="shared" si="28"/>
        <v>959.20567999634181</v>
      </c>
      <c r="O310" s="286">
        <f>+I310-Summary_CP!I310</f>
        <v>0</v>
      </c>
      <c r="P310" s="263"/>
    </row>
    <row r="311" spans="1:16" x14ac:dyDescent="0.2">
      <c r="A311" s="278">
        <f t="shared" si="30"/>
        <v>2033</v>
      </c>
      <c r="B311" s="278">
        <f t="shared" si="31"/>
        <v>6</v>
      </c>
      <c r="C311" s="270">
        <v>179.9036811514805</v>
      </c>
      <c r="D311" s="270">
        <v>0</v>
      </c>
      <c r="E311" s="270">
        <v>821.48859845583195</v>
      </c>
      <c r="F311" s="270">
        <v>0</v>
      </c>
      <c r="G311" s="270">
        <v>0</v>
      </c>
      <c r="H311" s="270"/>
      <c r="I311" s="270"/>
      <c r="J311" s="270"/>
      <c r="K311" s="270"/>
      <c r="L311" s="270"/>
      <c r="M311" s="270"/>
      <c r="N311" s="270">
        <f t="shared" si="28"/>
        <v>1001.3922796073125</v>
      </c>
      <c r="O311" s="286">
        <f>+I311-Summary_CP!I311</f>
        <v>0</v>
      </c>
      <c r="P311" s="263"/>
    </row>
    <row r="312" spans="1:16" x14ac:dyDescent="0.2">
      <c r="A312" s="278">
        <f t="shared" si="30"/>
        <v>2033</v>
      </c>
      <c r="B312" s="278">
        <f t="shared" si="31"/>
        <v>7</v>
      </c>
      <c r="C312" s="270">
        <v>190.09644581992927</v>
      </c>
      <c r="D312" s="270">
        <v>0</v>
      </c>
      <c r="E312" s="270">
        <v>857.24224633186327</v>
      </c>
      <c r="F312" s="270">
        <v>0</v>
      </c>
      <c r="G312" s="270">
        <v>0</v>
      </c>
      <c r="H312" s="270"/>
      <c r="I312" s="270"/>
      <c r="J312" s="270"/>
      <c r="K312" s="270"/>
      <c r="L312" s="270"/>
      <c r="M312" s="270"/>
      <c r="N312" s="270">
        <f t="shared" si="28"/>
        <v>1047.3386921517927</v>
      </c>
      <c r="O312" s="286">
        <f>+I312-Summary_CP!I312</f>
        <v>0</v>
      </c>
      <c r="P312" s="263"/>
    </row>
    <row r="313" spans="1:16" s="284" customFormat="1" ht="12" x14ac:dyDescent="0.25">
      <c r="A313" s="278">
        <f t="shared" si="30"/>
        <v>2033</v>
      </c>
      <c r="B313" s="278">
        <f t="shared" si="31"/>
        <v>8</v>
      </c>
      <c r="C313" s="270">
        <v>188.25551635093507</v>
      </c>
      <c r="D313" s="270">
        <v>0</v>
      </c>
      <c r="E313" s="270">
        <v>871.17839928757815</v>
      </c>
      <c r="F313" s="270">
        <v>0</v>
      </c>
      <c r="G313" s="270">
        <v>0</v>
      </c>
      <c r="H313" s="270"/>
      <c r="I313" s="270"/>
      <c r="J313" s="270"/>
      <c r="K313" s="270"/>
      <c r="L313" s="270"/>
      <c r="M313" s="270"/>
      <c r="N313" s="270">
        <f t="shared" si="28"/>
        <v>1059.4339156385131</v>
      </c>
      <c r="O313" s="286">
        <f>+I313-Summary_CP!I313</f>
        <v>0</v>
      </c>
      <c r="P313" s="263"/>
    </row>
    <row r="314" spans="1:16" x14ac:dyDescent="0.2">
      <c r="A314" s="278">
        <f t="shared" si="30"/>
        <v>2033</v>
      </c>
      <c r="B314" s="278">
        <f t="shared" si="31"/>
        <v>9</v>
      </c>
      <c r="C314" s="270">
        <v>177.67750027755926</v>
      </c>
      <c r="D314" s="270">
        <v>0</v>
      </c>
      <c r="E314" s="270">
        <v>832.78367620248207</v>
      </c>
      <c r="F314" s="270">
        <v>0</v>
      </c>
      <c r="G314" s="270">
        <v>0</v>
      </c>
      <c r="H314" s="270"/>
      <c r="I314" s="270"/>
      <c r="J314" s="270"/>
      <c r="K314" s="270"/>
      <c r="L314" s="270"/>
      <c r="M314" s="270"/>
      <c r="N314" s="270">
        <f t="shared" si="28"/>
        <v>1010.4611764800413</v>
      </c>
      <c r="O314" s="286">
        <f>+I314-Summary_CP!I314</f>
        <v>0</v>
      </c>
      <c r="P314" s="263"/>
    </row>
    <row r="315" spans="1:16" x14ac:dyDescent="0.2">
      <c r="A315" s="278">
        <f t="shared" si="30"/>
        <v>2033</v>
      </c>
      <c r="B315" s="278">
        <f t="shared" si="31"/>
        <v>10</v>
      </c>
      <c r="C315" s="270">
        <v>160.51949113935569</v>
      </c>
      <c r="D315" s="270">
        <v>0</v>
      </c>
      <c r="E315" s="270">
        <v>753.22151145044961</v>
      </c>
      <c r="F315" s="270">
        <v>0</v>
      </c>
      <c r="G315" s="270">
        <v>0</v>
      </c>
      <c r="H315" s="270"/>
      <c r="I315" s="270"/>
      <c r="J315" s="270"/>
      <c r="K315" s="270"/>
      <c r="L315" s="270"/>
      <c r="M315" s="270"/>
      <c r="N315" s="270">
        <f t="shared" si="28"/>
        <v>913.74100258980525</v>
      </c>
      <c r="O315" s="286">
        <f>+I315-Summary_CP!I315</f>
        <v>0</v>
      </c>
      <c r="P315" s="263"/>
    </row>
    <row r="316" spans="1:16" x14ac:dyDescent="0.2">
      <c r="A316" s="278">
        <f t="shared" si="30"/>
        <v>2033</v>
      </c>
      <c r="B316" s="278">
        <f t="shared" si="31"/>
        <v>11</v>
      </c>
      <c r="C316" s="270">
        <v>143.41482016386664</v>
      </c>
      <c r="D316" s="270">
        <v>0</v>
      </c>
      <c r="E316" s="270">
        <v>605.32323900791641</v>
      </c>
      <c r="F316" s="270">
        <v>0</v>
      </c>
      <c r="G316" s="270">
        <v>0</v>
      </c>
      <c r="H316" s="270"/>
      <c r="I316" s="270"/>
      <c r="J316" s="270"/>
      <c r="K316" s="270"/>
      <c r="L316" s="270"/>
      <c r="M316" s="270"/>
      <c r="N316" s="270">
        <f t="shared" si="28"/>
        <v>748.73805917178311</v>
      </c>
      <c r="O316" s="286">
        <f>+I316-Summary_CP!I316</f>
        <v>0</v>
      </c>
      <c r="P316" s="263"/>
    </row>
    <row r="317" spans="1:16" x14ac:dyDescent="0.2">
      <c r="A317" s="278">
        <f t="shared" si="30"/>
        <v>2033</v>
      </c>
      <c r="B317" s="278">
        <f t="shared" si="31"/>
        <v>12</v>
      </c>
      <c r="C317" s="270">
        <v>148.85232157143236</v>
      </c>
      <c r="D317" s="270">
        <v>0</v>
      </c>
      <c r="E317" s="270">
        <v>579.58515178034418</v>
      </c>
      <c r="F317" s="270">
        <v>0</v>
      </c>
      <c r="G317" s="270">
        <v>0</v>
      </c>
      <c r="H317" s="270"/>
      <c r="I317" s="270"/>
      <c r="J317" s="270"/>
      <c r="K317" s="270"/>
      <c r="L317" s="270"/>
      <c r="M317" s="270"/>
      <c r="N317" s="270">
        <f t="shared" si="28"/>
        <v>728.43747335177659</v>
      </c>
      <c r="O317" s="286">
        <f>+I317-Summary_CP!I317</f>
        <v>0</v>
      </c>
      <c r="P317" s="263"/>
    </row>
    <row r="318" spans="1:16" x14ac:dyDescent="0.2">
      <c r="A318" s="278">
        <f t="shared" si="30"/>
        <v>2034</v>
      </c>
      <c r="B318" s="278">
        <f t="shared" si="31"/>
        <v>1</v>
      </c>
      <c r="C318" s="270">
        <v>149.03516854819409</v>
      </c>
      <c r="D318" s="270">
        <v>0</v>
      </c>
      <c r="E318" s="270">
        <v>764.9903435278577</v>
      </c>
      <c r="F318" s="270">
        <v>0</v>
      </c>
      <c r="G318" s="270">
        <v>0</v>
      </c>
      <c r="H318" s="270"/>
      <c r="I318" s="270"/>
      <c r="J318" s="270"/>
      <c r="K318" s="270"/>
      <c r="L318" s="270"/>
      <c r="M318" s="270"/>
      <c r="N318" s="270">
        <f t="shared" si="28"/>
        <v>914.02551207605177</v>
      </c>
      <c r="O318" s="286">
        <f>+I318-Summary_CP!I318</f>
        <v>0</v>
      </c>
      <c r="P318" s="263"/>
    </row>
    <row r="319" spans="1:16" x14ac:dyDescent="0.2">
      <c r="A319" s="278">
        <f t="shared" si="30"/>
        <v>2034</v>
      </c>
      <c r="B319" s="278">
        <f t="shared" si="31"/>
        <v>2</v>
      </c>
      <c r="C319" s="270">
        <v>147.40972713457188</v>
      </c>
      <c r="D319" s="270">
        <v>0</v>
      </c>
      <c r="E319" s="270">
        <v>684.20384621588744</v>
      </c>
      <c r="F319" s="270">
        <v>0</v>
      </c>
      <c r="G319" s="270">
        <v>0</v>
      </c>
      <c r="H319" s="270"/>
      <c r="I319" s="270"/>
      <c r="J319" s="270"/>
      <c r="K319" s="270"/>
      <c r="L319" s="270"/>
      <c r="M319" s="270"/>
      <c r="N319" s="270">
        <f t="shared" si="28"/>
        <v>831.61357335045932</v>
      </c>
      <c r="O319" s="286">
        <f>+I319-Summary_CP!I319</f>
        <v>0</v>
      </c>
      <c r="P319" s="263"/>
    </row>
    <row r="320" spans="1:16" x14ac:dyDescent="0.2">
      <c r="A320" s="278">
        <f t="shared" si="30"/>
        <v>2034</v>
      </c>
      <c r="B320" s="278">
        <f t="shared" si="31"/>
        <v>3</v>
      </c>
      <c r="C320" s="270">
        <v>156.00545257876698</v>
      </c>
      <c r="D320" s="270">
        <v>0</v>
      </c>
      <c r="E320" s="270">
        <v>631.19342065636533</v>
      </c>
      <c r="F320" s="270">
        <v>0</v>
      </c>
      <c r="G320" s="270">
        <v>0</v>
      </c>
      <c r="H320" s="270"/>
      <c r="I320" s="270"/>
      <c r="J320" s="270"/>
      <c r="K320" s="270"/>
      <c r="L320" s="270"/>
      <c r="M320" s="270"/>
      <c r="N320" s="270">
        <f t="shared" si="28"/>
        <v>787.19887323513228</v>
      </c>
      <c r="O320" s="286">
        <f>+I320-Summary_CP!I320</f>
        <v>0</v>
      </c>
      <c r="P320" s="263"/>
    </row>
    <row r="321" spans="1:16" x14ac:dyDescent="0.2">
      <c r="A321" s="278">
        <f t="shared" si="30"/>
        <v>2034</v>
      </c>
      <c r="B321" s="278">
        <f t="shared" si="31"/>
        <v>4</v>
      </c>
      <c r="C321" s="270">
        <v>162.15878627667323</v>
      </c>
      <c r="D321" s="270">
        <v>0</v>
      </c>
      <c r="E321" s="270">
        <v>703.71867702318184</v>
      </c>
      <c r="F321" s="270">
        <v>0</v>
      </c>
      <c r="G321" s="270">
        <v>0</v>
      </c>
      <c r="H321" s="270"/>
      <c r="I321" s="270"/>
      <c r="J321" s="270"/>
      <c r="K321" s="270"/>
      <c r="L321" s="270"/>
      <c r="M321" s="270"/>
      <c r="N321" s="270">
        <f t="shared" si="28"/>
        <v>865.87746329985509</v>
      </c>
      <c r="O321" s="286">
        <f>+I321-Summary_CP!I321</f>
        <v>0</v>
      </c>
      <c r="P321" s="263"/>
    </row>
    <row r="322" spans="1:16" x14ac:dyDescent="0.2">
      <c r="A322" s="278">
        <f t="shared" si="30"/>
        <v>2034</v>
      </c>
      <c r="B322" s="278">
        <f t="shared" si="31"/>
        <v>5</v>
      </c>
      <c r="C322" s="270">
        <v>177.54701591217338</v>
      </c>
      <c r="D322" s="270">
        <v>0</v>
      </c>
      <c r="E322" s="270">
        <v>787.3709231721258</v>
      </c>
      <c r="F322" s="270">
        <v>0</v>
      </c>
      <c r="G322" s="270">
        <v>0</v>
      </c>
      <c r="H322" s="270"/>
      <c r="I322" s="270"/>
      <c r="J322" s="270"/>
      <c r="K322" s="270"/>
      <c r="L322" s="270"/>
      <c r="M322" s="270"/>
      <c r="N322" s="270">
        <f t="shared" si="28"/>
        <v>964.91793908429918</v>
      </c>
      <c r="O322" s="286">
        <f>+I322-Summary_CP!I322</f>
        <v>0</v>
      </c>
      <c r="P322" s="263"/>
    </row>
    <row r="323" spans="1:16" x14ac:dyDescent="0.2">
      <c r="A323" s="278">
        <f t="shared" si="30"/>
        <v>2034</v>
      </c>
      <c r="B323" s="278">
        <f t="shared" si="31"/>
        <v>6</v>
      </c>
      <c r="C323" s="270">
        <v>181.59938617060467</v>
      </c>
      <c r="D323" s="270">
        <v>0</v>
      </c>
      <c r="E323" s="270">
        <v>824.38161235126029</v>
      </c>
      <c r="F323" s="270">
        <v>0</v>
      </c>
      <c r="G323" s="270">
        <v>0</v>
      </c>
      <c r="H323" s="270"/>
      <c r="I323" s="270"/>
      <c r="J323" s="270"/>
      <c r="K323" s="270"/>
      <c r="L323" s="270"/>
      <c r="M323" s="270"/>
      <c r="N323" s="270">
        <f t="shared" si="28"/>
        <v>1005.980998521865</v>
      </c>
      <c r="O323" s="286">
        <f>+I323-Summary_CP!I323</f>
        <v>0</v>
      </c>
      <c r="P323" s="263"/>
    </row>
    <row r="324" spans="1:16" x14ac:dyDescent="0.2">
      <c r="A324" s="278">
        <f t="shared" si="30"/>
        <v>2034</v>
      </c>
      <c r="B324" s="278">
        <f t="shared" si="31"/>
        <v>7</v>
      </c>
      <c r="C324" s="270">
        <v>191.88857668428921</v>
      </c>
      <c r="D324" s="270">
        <v>0</v>
      </c>
      <c r="E324" s="270">
        <v>862.1177277549192</v>
      </c>
      <c r="F324" s="270">
        <v>0</v>
      </c>
      <c r="G324" s="270">
        <v>0</v>
      </c>
      <c r="H324" s="270"/>
      <c r="I324" s="270"/>
      <c r="J324" s="270"/>
      <c r="K324" s="270"/>
      <c r="L324" s="270"/>
      <c r="M324" s="270"/>
      <c r="N324" s="270">
        <f t="shared" si="28"/>
        <v>1054.0063044392084</v>
      </c>
      <c r="O324" s="286">
        <f>+I324-Summary_CP!I324</f>
        <v>0</v>
      </c>
      <c r="P324" s="263"/>
    </row>
    <row r="325" spans="1:16" s="284" customFormat="1" ht="12" x14ac:dyDescent="0.25">
      <c r="A325" s="278">
        <f t="shared" si="30"/>
        <v>2034</v>
      </c>
      <c r="B325" s="278">
        <f t="shared" si="31"/>
        <v>8</v>
      </c>
      <c r="C325" s="270">
        <v>190.02994265455973</v>
      </c>
      <c r="D325" s="270">
        <v>0</v>
      </c>
      <c r="E325" s="270">
        <v>876.15590055756536</v>
      </c>
      <c r="F325" s="270">
        <v>0</v>
      </c>
      <c r="G325" s="270">
        <v>0</v>
      </c>
      <c r="H325" s="270"/>
      <c r="I325" s="270"/>
      <c r="J325" s="270"/>
      <c r="K325" s="270"/>
      <c r="L325" s="270"/>
      <c r="M325" s="270"/>
      <c r="N325" s="270">
        <f t="shared" si="28"/>
        <v>1066.1858432121251</v>
      </c>
      <c r="O325" s="286">
        <f>+I325-Summary_CP!I325</f>
        <v>0</v>
      </c>
      <c r="P325" s="263"/>
    </row>
    <row r="326" spans="1:16" x14ac:dyDescent="0.2">
      <c r="A326" s="278">
        <f t="shared" si="30"/>
        <v>2034</v>
      </c>
      <c r="B326" s="278">
        <f t="shared" si="31"/>
        <v>9</v>
      </c>
      <c r="C326" s="270">
        <v>179.35222214582618</v>
      </c>
      <c r="D326" s="270">
        <v>0</v>
      </c>
      <c r="E326" s="270">
        <v>837.553250240495</v>
      </c>
      <c r="F326" s="270">
        <v>0</v>
      </c>
      <c r="G326" s="270">
        <v>0</v>
      </c>
      <c r="H326" s="270"/>
      <c r="I326" s="270"/>
      <c r="J326" s="270"/>
      <c r="K326" s="270"/>
      <c r="L326" s="270"/>
      <c r="M326" s="270"/>
      <c r="N326" s="270">
        <f t="shared" si="28"/>
        <v>1016.9054723863212</v>
      </c>
      <c r="O326" s="286">
        <f>+I326-Summary_CP!I326</f>
        <v>0</v>
      </c>
      <c r="P326" s="263"/>
    </row>
    <row r="327" spans="1:16" x14ac:dyDescent="0.2">
      <c r="A327" s="278">
        <f t="shared" si="30"/>
        <v>2034</v>
      </c>
      <c r="B327" s="278">
        <f t="shared" si="31"/>
        <v>10</v>
      </c>
      <c r="C327" s="270">
        <v>162.03248801107108</v>
      </c>
      <c r="D327" s="270">
        <v>0</v>
      </c>
      <c r="E327" s="270">
        <v>755.79442879833709</v>
      </c>
      <c r="F327" s="270">
        <v>0</v>
      </c>
      <c r="G327" s="270">
        <v>0</v>
      </c>
      <c r="H327" s="270"/>
      <c r="I327" s="270"/>
      <c r="J327" s="270"/>
      <c r="K327" s="270"/>
      <c r="L327" s="270"/>
      <c r="M327" s="270"/>
      <c r="N327" s="270">
        <f t="shared" ref="N327:N390" si="32">SUM(C327:M327)</f>
        <v>917.8269168094082</v>
      </c>
      <c r="O327" s="286">
        <f>+I327-Summary_CP!I327</f>
        <v>0</v>
      </c>
      <c r="P327" s="263"/>
    </row>
    <row r="328" spans="1:16" x14ac:dyDescent="0.2">
      <c r="A328" s="278">
        <f t="shared" si="30"/>
        <v>2034</v>
      </c>
      <c r="B328" s="278">
        <f t="shared" si="31"/>
        <v>11</v>
      </c>
      <c r="C328" s="270">
        <v>144.76659478466433</v>
      </c>
      <c r="D328" s="270">
        <v>0</v>
      </c>
      <c r="E328" s="270">
        <v>606.56732147940272</v>
      </c>
      <c r="F328" s="270">
        <v>0</v>
      </c>
      <c r="G328" s="270">
        <v>0</v>
      </c>
      <c r="H328" s="270"/>
      <c r="I328" s="270"/>
      <c r="J328" s="270"/>
      <c r="K328" s="270"/>
      <c r="L328" s="270"/>
      <c r="M328" s="270"/>
      <c r="N328" s="270">
        <f t="shared" si="32"/>
        <v>751.33391626406706</v>
      </c>
      <c r="O328" s="286">
        <f>+I328-Summary_CP!I328</f>
        <v>0</v>
      </c>
      <c r="P328" s="263"/>
    </row>
    <row r="329" spans="1:16" x14ac:dyDescent="0.2">
      <c r="A329" s="278">
        <f t="shared" si="30"/>
        <v>2034</v>
      </c>
      <c r="B329" s="278">
        <f t="shared" si="31"/>
        <v>12</v>
      </c>
      <c r="C329" s="270">
        <v>150.25534805305526</v>
      </c>
      <c r="D329" s="270">
        <v>0</v>
      </c>
      <c r="E329" s="270">
        <v>581.20433848344283</v>
      </c>
      <c r="F329" s="270">
        <v>0</v>
      </c>
      <c r="G329" s="270">
        <v>0</v>
      </c>
      <c r="H329" s="270"/>
      <c r="I329" s="270"/>
      <c r="J329" s="270"/>
      <c r="K329" s="270"/>
      <c r="L329" s="270"/>
      <c r="M329" s="270"/>
      <c r="N329" s="270">
        <f t="shared" si="32"/>
        <v>731.45968653649811</v>
      </c>
      <c r="O329" s="286">
        <f>+I329-Summary_CP!I329</f>
        <v>0</v>
      </c>
      <c r="P329" s="263"/>
    </row>
    <row r="330" spans="1:16" x14ac:dyDescent="0.2">
      <c r="A330" s="278">
        <f t="shared" si="30"/>
        <v>2035</v>
      </c>
      <c r="B330" s="278">
        <f t="shared" si="31"/>
        <v>1</v>
      </c>
      <c r="C330" s="270">
        <v>150.43991847724305</v>
      </c>
      <c r="D330" s="270">
        <v>0</v>
      </c>
      <c r="E330" s="270">
        <v>765.75530347530105</v>
      </c>
      <c r="F330" s="270">
        <v>0</v>
      </c>
      <c r="G330" s="270">
        <v>0</v>
      </c>
      <c r="H330" s="270"/>
      <c r="I330" s="270"/>
      <c r="J330" s="270"/>
      <c r="K330" s="270"/>
      <c r="L330" s="270"/>
      <c r="M330" s="270"/>
      <c r="N330" s="270">
        <f t="shared" si="32"/>
        <v>916.1952219525441</v>
      </c>
      <c r="O330" s="286">
        <f>+I330-Summary_CP!I330</f>
        <v>0</v>
      </c>
      <c r="P330" s="263"/>
    </row>
    <row r="331" spans="1:16" x14ac:dyDescent="0.2">
      <c r="A331" s="278">
        <f t="shared" si="30"/>
        <v>2035</v>
      </c>
      <c r="B331" s="278">
        <f t="shared" si="31"/>
        <v>2</v>
      </c>
      <c r="C331" s="270">
        <v>148.79915625892284</v>
      </c>
      <c r="D331" s="270">
        <v>0</v>
      </c>
      <c r="E331" s="270">
        <v>684.88790284450329</v>
      </c>
      <c r="F331" s="270">
        <v>0</v>
      </c>
      <c r="G331" s="270">
        <v>0</v>
      </c>
      <c r="H331" s="270"/>
      <c r="I331" s="270"/>
      <c r="J331" s="270"/>
      <c r="K331" s="270"/>
      <c r="L331" s="270"/>
      <c r="M331" s="270"/>
      <c r="N331" s="270">
        <f t="shared" si="32"/>
        <v>833.68705910342612</v>
      </c>
      <c r="O331" s="286">
        <f>+I331-Summary_CP!I331</f>
        <v>0</v>
      </c>
      <c r="P331" s="263"/>
    </row>
    <row r="332" spans="1:16" x14ac:dyDescent="0.2">
      <c r="A332" s="278">
        <f t="shared" si="30"/>
        <v>2035</v>
      </c>
      <c r="B332" s="278">
        <f t="shared" si="31"/>
        <v>3</v>
      </c>
      <c r="C332" s="270">
        <v>157.47590180612767</v>
      </c>
      <c r="D332" s="270">
        <v>0</v>
      </c>
      <c r="E332" s="270">
        <v>631.88906309461083</v>
      </c>
      <c r="F332" s="270">
        <v>0</v>
      </c>
      <c r="G332" s="270">
        <v>0</v>
      </c>
      <c r="H332" s="270"/>
      <c r="I332" s="270"/>
      <c r="J332" s="270"/>
      <c r="K332" s="270"/>
      <c r="L332" s="270"/>
      <c r="M332" s="270"/>
      <c r="N332" s="270">
        <f t="shared" si="32"/>
        <v>789.36496490073853</v>
      </c>
      <c r="O332" s="286">
        <f>+I332-Summary_CP!I332</f>
        <v>0</v>
      </c>
      <c r="P332" s="263"/>
    </row>
    <row r="333" spans="1:16" x14ac:dyDescent="0.2">
      <c r="A333" s="278">
        <f t="shared" si="30"/>
        <v>2035</v>
      </c>
      <c r="B333" s="278">
        <f t="shared" si="31"/>
        <v>4</v>
      </c>
      <c r="C333" s="270">
        <v>163.68723453312055</v>
      </c>
      <c r="D333" s="270">
        <v>0</v>
      </c>
      <c r="E333" s="270">
        <v>708.1665652838019</v>
      </c>
      <c r="F333" s="270">
        <v>0</v>
      </c>
      <c r="G333" s="270">
        <v>0</v>
      </c>
      <c r="H333" s="270"/>
      <c r="I333" s="270"/>
      <c r="J333" s="270"/>
      <c r="K333" s="270"/>
      <c r="L333" s="270"/>
      <c r="M333" s="270"/>
      <c r="N333" s="270">
        <f t="shared" si="32"/>
        <v>871.85379981692245</v>
      </c>
      <c r="O333" s="286">
        <f>+I333-Summary_CP!I333</f>
        <v>0</v>
      </c>
      <c r="P333" s="263"/>
    </row>
    <row r="334" spans="1:16" x14ac:dyDescent="0.2">
      <c r="A334" s="278">
        <f t="shared" si="30"/>
        <v>2035</v>
      </c>
      <c r="B334" s="278">
        <f t="shared" si="31"/>
        <v>5</v>
      </c>
      <c r="C334" s="270">
        <v>179.22050788346488</v>
      </c>
      <c r="D334" s="270">
        <v>0</v>
      </c>
      <c r="E334" s="270">
        <v>791.44630197887318</v>
      </c>
      <c r="F334" s="270">
        <v>0</v>
      </c>
      <c r="G334" s="270">
        <v>0</v>
      </c>
      <c r="H334" s="270"/>
      <c r="I334" s="270"/>
      <c r="J334" s="270"/>
      <c r="K334" s="270"/>
      <c r="L334" s="270"/>
      <c r="M334" s="270"/>
      <c r="N334" s="270">
        <f t="shared" si="32"/>
        <v>970.66680986233803</v>
      </c>
      <c r="O334" s="286">
        <f>+I334-Summary_CP!I334</f>
        <v>0</v>
      </c>
      <c r="P334" s="263"/>
    </row>
    <row r="335" spans="1:16" x14ac:dyDescent="0.2">
      <c r="A335" s="278">
        <f t="shared" ref="A335:A375" si="33">A323+1</f>
        <v>2035</v>
      </c>
      <c r="B335" s="278">
        <f t="shared" ref="B335:B375" si="34">B323</f>
        <v>6</v>
      </c>
      <c r="C335" s="270">
        <v>183.3110742729736</v>
      </c>
      <c r="D335" s="270">
        <v>0</v>
      </c>
      <c r="E335" s="270">
        <v>827.28481449448032</v>
      </c>
      <c r="F335" s="270">
        <v>0</v>
      </c>
      <c r="G335" s="270">
        <v>0</v>
      </c>
      <c r="H335" s="270"/>
      <c r="I335" s="270"/>
      <c r="J335" s="270"/>
      <c r="K335" s="270"/>
      <c r="L335" s="270"/>
      <c r="M335" s="270"/>
      <c r="N335" s="270">
        <f t="shared" si="32"/>
        <v>1010.595888767454</v>
      </c>
      <c r="O335" s="286">
        <f>+I335-Summary_CP!I335</f>
        <v>0</v>
      </c>
      <c r="P335" s="263"/>
    </row>
    <row r="336" spans="1:16" x14ac:dyDescent="0.2">
      <c r="A336" s="278">
        <f t="shared" si="33"/>
        <v>2035</v>
      </c>
      <c r="B336" s="278">
        <f t="shared" si="34"/>
        <v>7</v>
      </c>
      <c r="C336" s="270">
        <v>193.69760283052111</v>
      </c>
      <c r="D336" s="270">
        <v>0</v>
      </c>
      <c r="E336" s="270">
        <v>867.02093800166324</v>
      </c>
      <c r="F336" s="270">
        <v>0</v>
      </c>
      <c r="G336" s="270">
        <v>0</v>
      </c>
      <c r="H336" s="270"/>
      <c r="I336" s="270"/>
      <c r="J336" s="270"/>
      <c r="K336" s="270"/>
      <c r="L336" s="270"/>
      <c r="M336" s="270"/>
      <c r="N336" s="270">
        <f t="shared" si="32"/>
        <v>1060.7185408321843</v>
      </c>
      <c r="O336" s="286">
        <f>+I336-Summary_CP!I336</f>
        <v>0</v>
      </c>
      <c r="P336" s="263"/>
    </row>
    <row r="337" spans="1:16" s="284" customFormat="1" ht="12" x14ac:dyDescent="0.25">
      <c r="A337" s="278">
        <f t="shared" si="33"/>
        <v>2035</v>
      </c>
      <c r="B337" s="278">
        <f t="shared" si="34"/>
        <v>8</v>
      </c>
      <c r="C337" s="270">
        <v>191.82109403890459</v>
      </c>
      <c r="D337" s="270">
        <v>0</v>
      </c>
      <c r="E337" s="270">
        <v>881.16184091524462</v>
      </c>
      <c r="F337" s="270">
        <v>0</v>
      </c>
      <c r="G337" s="270">
        <v>0</v>
      </c>
      <c r="H337" s="270"/>
      <c r="I337" s="270"/>
      <c r="J337" s="270"/>
      <c r="K337" s="270"/>
      <c r="L337" s="270"/>
      <c r="M337" s="270"/>
      <c r="N337" s="270">
        <f t="shared" si="32"/>
        <v>1072.9829349541492</v>
      </c>
      <c r="O337" s="286">
        <f>+I337-Summary_CP!I337</f>
        <v>0</v>
      </c>
      <c r="P337" s="263"/>
    </row>
    <row r="338" spans="1:16" x14ac:dyDescent="0.2">
      <c r="A338" s="278">
        <f t="shared" si="33"/>
        <v>2035</v>
      </c>
      <c r="B338" s="278">
        <f t="shared" si="34"/>
        <v>9</v>
      </c>
      <c r="C338" s="270">
        <v>181.0427293179817</v>
      </c>
      <c r="D338" s="270">
        <v>0</v>
      </c>
      <c r="E338" s="270">
        <v>842.35014090004381</v>
      </c>
      <c r="F338" s="270">
        <v>0</v>
      </c>
      <c r="G338" s="270">
        <v>0</v>
      </c>
      <c r="H338" s="270"/>
      <c r="I338" s="270"/>
      <c r="J338" s="270"/>
      <c r="K338" s="270"/>
      <c r="L338" s="270"/>
      <c r="M338" s="270"/>
      <c r="N338" s="270">
        <f t="shared" si="32"/>
        <v>1023.3928702180256</v>
      </c>
      <c r="O338" s="286">
        <f>+I338-Summary_CP!I338</f>
        <v>0</v>
      </c>
      <c r="P338" s="263"/>
    </row>
    <row r="339" spans="1:16" x14ac:dyDescent="0.2">
      <c r="A339" s="278">
        <f t="shared" si="33"/>
        <v>2035</v>
      </c>
      <c r="B339" s="278">
        <f t="shared" si="34"/>
        <v>10</v>
      </c>
      <c r="C339" s="270">
        <v>163.55974582715885</v>
      </c>
      <c r="D339" s="270">
        <v>0</v>
      </c>
      <c r="E339" s="270">
        <v>758.37613493355798</v>
      </c>
      <c r="F339" s="270">
        <v>0</v>
      </c>
      <c r="G339" s="270">
        <v>0</v>
      </c>
      <c r="H339" s="270"/>
      <c r="I339" s="270"/>
      <c r="J339" s="270"/>
      <c r="K339" s="270"/>
      <c r="L339" s="270"/>
      <c r="M339" s="270"/>
      <c r="N339" s="270">
        <f t="shared" si="32"/>
        <v>921.93588076071683</v>
      </c>
      <c r="O339" s="286">
        <f>+I339-Summary_CP!I339</f>
        <v>0</v>
      </c>
      <c r="P339" s="263"/>
    </row>
    <row r="340" spans="1:16" x14ac:dyDescent="0.2">
      <c r="A340" s="278">
        <f t="shared" si="33"/>
        <v>2035</v>
      </c>
      <c r="B340" s="278">
        <f t="shared" si="34"/>
        <v>11</v>
      </c>
      <c r="C340" s="270">
        <v>146.13111072901106</v>
      </c>
      <c r="D340" s="270">
        <v>0</v>
      </c>
      <c r="E340" s="270">
        <v>607.81396083470941</v>
      </c>
      <c r="F340" s="270">
        <v>0</v>
      </c>
      <c r="G340" s="270">
        <v>0</v>
      </c>
      <c r="H340" s="270"/>
      <c r="I340" s="270"/>
      <c r="J340" s="270"/>
      <c r="K340" s="270"/>
      <c r="L340" s="270"/>
      <c r="M340" s="270"/>
      <c r="N340" s="270">
        <f t="shared" si="32"/>
        <v>753.94507156372049</v>
      </c>
      <c r="O340" s="286">
        <f>+I340-Summary_CP!I340</f>
        <v>0</v>
      </c>
      <c r="P340" s="263"/>
    </row>
    <row r="341" spans="1:16" x14ac:dyDescent="0.2">
      <c r="A341" s="278">
        <f t="shared" si="33"/>
        <v>2035</v>
      </c>
      <c r="B341" s="278">
        <f t="shared" si="34"/>
        <v>12</v>
      </c>
      <c r="C341" s="270">
        <v>151.67159893915741</v>
      </c>
      <c r="D341" s="270">
        <v>0</v>
      </c>
      <c r="E341" s="270">
        <v>582.82804870749681</v>
      </c>
      <c r="F341" s="270">
        <v>0</v>
      </c>
      <c r="G341" s="270">
        <v>0</v>
      </c>
      <c r="H341" s="270"/>
      <c r="I341" s="270"/>
      <c r="J341" s="270"/>
      <c r="K341" s="270"/>
      <c r="L341" s="270"/>
      <c r="M341" s="270"/>
      <c r="N341" s="270">
        <f t="shared" si="32"/>
        <v>734.49964764665424</v>
      </c>
      <c r="O341" s="286">
        <f>+I341-Summary_CP!I341</f>
        <v>0</v>
      </c>
      <c r="P341" s="263"/>
    </row>
    <row r="342" spans="1:16" x14ac:dyDescent="0.2">
      <c r="A342" s="278">
        <f t="shared" si="33"/>
        <v>2036</v>
      </c>
      <c r="B342" s="278">
        <f t="shared" si="34"/>
        <v>1</v>
      </c>
      <c r="C342" s="270">
        <v>151.85790905534409</v>
      </c>
      <c r="D342" s="270">
        <v>0</v>
      </c>
      <c r="E342" s="270">
        <v>766.52102835229698</v>
      </c>
      <c r="F342" s="270">
        <v>0</v>
      </c>
      <c r="G342" s="270">
        <v>0</v>
      </c>
      <c r="H342" s="270"/>
      <c r="I342" s="270"/>
      <c r="J342" s="270"/>
      <c r="K342" s="270"/>
      <c r="L342" s="270"/>
      <c r="M342" s="270"/>
      <c r="N342" s="270">
        <f t="shared" si="32"/>
        <v>918.37893740764105</v>
      </c>
      <c r="O342" s="286">
        <f>+I342-Summary_CP!I342</f>
        <v>0</v>
      </c>
      <c r="P342" s="263"/>
    </row>
    <row r="343" spans="1:16" x14ac:dyDescent="0.2">
      <c r="A343" s="278">
        <f t="shared" si="33"/>
        <v>2036</v>
      </c>
      <c r="B343" s="278">
        <f t="shared" si="34"/>
        <v>2</v>
      </c>
      <c r="C343" s="270">
        <v>150.20168162413336</v>
      </c>
      <c r="D343" s="270">
        <v>0</v>
      </c>
      <c r="E343" s="270">
        <v>685.57264338256186</v>
      </c>
      <c r="F343" s="270">
        <v>0</v>
      </c>
      <c r="G343" s="270">
        <v>0</v>
      </c>
      <c r="H343" s="270"/>
      <c r="I343" s="270"/>
      <c r="J343" s="270"/>
      <c r="K343" s="270"/>
      <c r="L343" s="270"/>
      <c r="M343" s="270"/>
      <c r="N343" s="270">
        <f t="shared" si="32"/>
        <v>835.77432500669522</v>
      </c>
      <c r="O343" s="286">
        <f>+I343-Summary_CP!I343</f>
        <v>0</v>
      </c>
      <c r="P343" s="263"/>
    </row>
    <row r="344" spans="1:16" x14ac:dyDescent="0.2">
      <c r="A344" s="278">
        <f t="shared" si="33"/>
        <v>2036</v>
      </c>
      <c r="B344" s="278">
        <f t="shared" si="34"/>
        <v>3</v>
      </c>
      <c r="C344" s="270">
        <v>158.96021093962949</v>
      </c>
      <c r="D344" s="270">
        <v>0</v>
      </c>
      <c r="E344" s="270">
        <v>632.58547220498258</v>
      </c>
      <c r="F344" s="270">
        <v>0</v>
      </c>
      <c r="G344" s="270">
        <v>0</v>
      </c>
      <c r="H344" s="270"/>
      <c r="I344" s="270"/>
      <c r="J344" s="270"/>
      <c r="K344" s="270"/>
      <c r="L344" s="270"/>
      <c r="M344" s="270"/>
      <c r="N344" s="270">
        <f t="shared" si="32"/>
        <v>791.5456831446121</v>
      </c>
      <c r="O344" s="286">
        <f>+I344-Summary_CP!I344</f>
        <v>0</v>
      </c>
      <c r="P344" s="263"/>
    </row>
    <row r="345" spans="1:16" x14ac:dyDescent="0.2">
      <c r="A345" s="278">
        <f t="shared" si="33"/>
        <v>2036</v>
      </c>
      <c r="B345" s="278">
        <f t="shared" si="34"/>
        <v>4</v>
      </c>
      <c r="C345" s="270">
        <v>165.23008937293147</v>
      </c>
      <c r="D345" s="270">
        <v>0</v>
      </c>
      <c r="E345" s="270">
        <v>712.64256663936305</v>
      </c>
      <c r="F345" s="270">
        <v>0</v>
      </c>
      <c r="G345" s="270">
        <v>0</v>
      </c>
      <c r="H345" s="270"/>
      <c r="I345" s="270"/>
      <c r="J345" s="270"/>
      <c r="K345" s="270"/>
      <c r="L345" s="270"/>
      <c r="M345" s="270"/>
      <c r="N345" s="270">
        <f t="shared" si="32"/>
        <v>877.87265601229456</v>
      </c>
      <c r="O345" s="286">
        <f>+I345-Summary_CP!I345</f>
        <v>0</v>
      </c>
      <c r="P345" s="263"/>
    </row>
    <row r="346" spans="1:16" x14ac:dyDescent="0.2">
      <c r="A346" s="278">
        <f t="shared" si="33"/>
        <v>2036</v>
      </c>
      <c r="B346" s="278">
        <f t="shared" si="34"/>
        <v>5</v>
      </c>
      <c r="C346" s="270">
        <v>180.90977356609469</v>
      </c>
      <c r="D346" s="270">
        <v>0</v>
      </c>
      <c r="E346" s="270">
        <v>795.54277467152576</v>
      </c>
      <c r="F346" s="270">
        <v>0</v>
      </c>
      <c r="G346" s="270">
        <v>0</v>
      </c>
      <c r="H346" s="270"/>
      <c r="I346" s="270"/>
      <c r="J346" s="270"/>
      <c r="K346" s="270"/>
      <c r="L346" s="270"/>
      <c r="M346" s="270"/>
      <c r="N346" s="270">
        <f t="shared" si="32"/>
        <v>976.45254823762048</v>
      </c>
      <c r="O346" s="286">
        <f>+I346-Summary_CP!I346</f>
        <v>0</v>
      </c>
      <c r="P346" s="263"/>
    </row>
    <row r="347" spans="1:16" x14ac:dyDescent="0.2">
      <c r="A347" s="278">
        <f t="shared" si="33"/>
        <v>2036</v>
      </c>
      <c r="B347" s="278">
        <f t="shared" si="34"/>
        <v>6</v>
      </c>
      <c r="C347" s="270">
        <v>185.03889610917045</v>
      </c>
      <c r="D347" s="270">
        <v>0</v>
      </c>
      <c r="E347" s="270">
        <v>830.19824076516522</v>
      </c>
      <c r="F347" s="270">
        <v>0</v>
      </c>
      <c r="G347" s="270">
        <v>0</v>
      </c>
      <c r="H347" s="270"/>
      <c r="I347" s="270"/>
      <c r="J347" s="270"/>
      <c r="K347" s="270"/>
      <c r="L347" s="270"/>
      <c r="M347" s="270"/>
      <c r="N347" s="270">
        <f t="shared" si="32"/>
        <v>1015.2371368743356</v>
      </c>
      <c r="O347" s="286">
        <f>+I347-Summary_CP!I347</f>
        <v>0</v>
      </c>
      <c r="P347" s="263"/>
    </row>
    <row r="348" spans="1:16" x14ac:dyDescent="0.2">
      <c r="A348" s="278">
        <f t="shared" si="33"/>
        <v>2036</v>
      </c>
      <c r="B348" s="278">
        <f t="shared" si="34"/>
        <v>7</v>
      </c>
      <c r="C348" s="270">
        <v>195.52368353859458</v>
      </c>
      <c r="D348" s="270">
        <v>0</v>
      </c>
      <c r="E348" s="270">
        <v>871.95203477706787</v>
      </c>
      <c r="F348" s="270">
        <v>0</v>
      </c>
      <c r="G348" s="270">
        <v>0</v>
      </c>
      <c r="H348" s="270"/>
      <c r="I348" s="270"/>
      <c r="J348" s="270"/>
      <c r="K348" s="270"/>
      <c r="L348" s="270"/>
      <c r="M348" s="270"/>
      <c r="N348" s="270">
        <f t="shared" si="32"/>
        <v>1067.4757183156626</v>
      </c>
      <c r="O348" s="286">
        <f>+I348-Summary_CP!I348</f>
        <v>0</v>
      </c>
      <c r="P348" s="263"/>
    </row>
    <row r="349" spans="1:16" s="284" customFormat="1" ht="12" x14ac:dyDescent="0.25">
      <c r="A349" s="278">
        <f t="shared" si="33"/>
        <v>2036</v>
      </c>
      <c r="B349" s="278">
        <f t="shared" si="34"/>
        <v>8</v>
      </c>
      <c r="C349" s="270">
        <v>193.62912814834436</v>
      </c>
      <c r="D349" s="270">
        <v>0</v>
      </c>
      <c r="E349" s="270">
        <v>886.19638284811015</v>
      </c>
      <c r="F349" s="270">
        <v>0</v>
      </c>
      <c r="G349" s="270">
        <v>0</v>
      </c>
      <c r="H349" s="270"/>
      <c r="I349" s="270"/>
      <c r="J349" s="270"/>
      <c r="K349" s="270"/>
      <c r="L349" s="270"/>
      <c r="M349" s="270"/>
      <c r="N349" s="270">
        <f t="shared" si="32"/>
        <v>1079.8255109964546</v>
      </c>
      <c r="O349" s="286">
        <f>+I349-Summary_CP!I349</f>
        <v>0</v>
      </c>
      <c r="P349" s="263"/>
    </row>
    <row r="350" spans="1:16" x14ac:dyDescent="0.2">
      <c r="A350" s="278">
        <f t="shared" si="33"/>
        <v>2036</v>
      </c>
      <c r="B350" s="278">
        <f t="shared" si="34"/>
        <v>9</v>
      </c>
      <c r="C350" s="270">
        <v>182.74917058041456</v>
      </c>
      <c r="D350" s="270">
        <v>0</v>
      </c>
      <c r="E350" s="270">
        <v>847.17450463069952</v>
      </c>
      <c r="F350" s="270">
        <v>0</v>
      </c>
      <c r="G350" s="270">
        <v>0</v>
      </c>
      <c r="H350" s="270"/>
      <c r="I350" s="270"/>
      <c r="J350" s="270"/>
      <c r="K350" s="270"/>
      <c r="L350" s="270"/>
      <c r="M350" s="270"/>
      <c r="N350" s="270">
        <f t="shared" si="32"/>
        <v>1029.9236752111142</v>
      </c>
      <c r="O350" s="286">
        <f>+I350-Summary_CP!I350</f>
        <v>0</v>
      </c>
      <c r="P350" s="263"/>
    </row>
    <row r="351" spans="1:16" x14ac:dyDescent="0.2">
      <c r="A351" s="278">
        <f t="shared" si="33"/>
        <v>2036</v>
      </c>
      <c r="B351" s="278">
        <f t="shared" si="34"/>
        <v>10</v>
      </c>
      <c r="C351" s="270">
        <v>165.10139900596329</v>
      </c>
      <c r="D351" s="270">
        <v>0</v>
      </c>
      <c r="E351" s="270">
        <v>760.9666598775907</v>
      </c>
      <c r="F351" s="270">
        <v>0</v>
      </c>
      <c r="G351" s="270">
        <v>0</v>
      </c>
      <c r="H351" s="270"/>
      <c r="I351" s="270"/>
      <c r="J351" s="270"/>
      <c r="K351" s="270"/>
      <c r="L351" s="270"/>
      <c r="M351" s="270"/>
      <c r="N351" s="270">
        <f t="shared" si="32"/>
        <v>926.06805888355393</v>
      </c>
      <c r="O351" s="286">
        <f>+I351-Summary_CP!I351</f>
        <v>0</v>
      </c>
      <c r="P351" s="263"/>
    </row>
    <row r="352" spans="1:16" x14ac:dyDescent="0.2">
      <c r="A352" s="278">
        <f t="shared" si="33"/>
        <v>2036</v>
      </c>
      <c r="B352" s="278">
        <f t="shared" si="34"/>
        <v>11</v>
      </c>
      <c r="C352" s="270">
        <v>147.50848809187181</v>
      </c>
      <c r="D352" s="270">
        <v>0</v>
      </c>
      <c r="E352" s="270">
        <v>609.06316232883751</v>
      </c>
      <c r="F352" s="270">
        <v>0</v>
      </c>
      <c r="G352" s="270">
        <v>0</v>
      </c>
      <c r="H352" s="270"/>
      <c r="I352" s="270"/>
      <c r="J352" s="270"/>
      <c r="K352" s="270"/>
      <c r="L352" s="270"/>
      <c r="M352" s="270"/>
      <c r="N352" s="270">
        <f t="shared" si="32"/>
        <v>756.57165042070937</v>
      </c>
      <c r="O352" s="286">
        <f>+I352-Summary_CP!I352</f>
        <v>0</v>
      </c>
      <c r="P352" s="263"/>
    </row>
    <row r="353" spans="1:16" x14ac:dyDescent="0.2">
      <c r="A353" s="278">
        <f t="shared" si="33"/>
        <v>2036</v>
      </c>
      <c r="B353" s="278">
        <f t="shared" si="34"/>
        <v>12</v>
      </c>
      <c r="C353" s="270">
        <v>153.10119887804453</v>
      </c>
      <c r="D353" s="270">
        <v>0</v>
      </c>
      <c r="E353" s="270">
        <v>584.45629508986406</v>
      </c>
      <c r="F353" s="270">
        <v>0</v>
      </c>
      <c r="G353" s="270">
        <v>0</v>
      </c>
      <c r="H353" s="270"/>
      <c r="I353" s="270"/>
      <c r="J353" s="270"/>
      <c r="K353" s="270"/>
      <c r="L353" s="270"/>
      <c r="M353" s="270"/>
      <c r="N353" s="270">
        <f t="shared" si="32"/>
        <v>737.55749396790861</v>
      </c>
      <c r="O353" s="286">
        <f>+I353-Summary_CP!I353</f>
        <v>0</v>
      </c>
      <c r="P353" s="263"/>
    </row>
    <row r="354" spans="1:16" x14ac:dyDescent="0.2">
      <c r="A354" s="278">
        <f t="shared" si="33"/>
        <v>2037</v>
      </c>
      <c r="B354" s="278">
        <f t="shared" si="34"/>
        <v>1</v>
      </c>
      <c r="C354" s="270">
        <v>153.28926508391822</v>
      </c>
      <c r="D354" s="270">
        <v>0</v>
      </c>
      <c r="E354" s="270">
        <v>767.28751892374464</v>
      </c>
      <c r="F354" s="270">
        <v>0</v>
      </c>
      <c r="G354" s="270">
        <v>0</v>
      </c>
      <c r="H354" s="270"/>
      <c r="I354" s="270"/>
      <c r="J354" s="270"/>
      <c r="K354" s="270"/>
      <c r="L354" s="270"/>
      <c r="M354" s="270"/>
      <c r="N354" s="270">
        <f t="shared" si="32"/>
        <v>920.57678400766281</v>
      </c>
      <c r="O354" s="286">
        <f>+I354-Summary_CP!I354</f>
        <v>0</v>
      </c>
      <c r="P354" s="263"/>
    </row>
    <row r="355" spans="1:16" x14ac:dyDescent="0.2">
      <c r="A355" s="278">
        <f t="shared" si="33"/>
        <v>2037</v>
      </c>
      <c r="B355" s="278">
        <f t="shared" si="34"/>
        <v>2</v>
      </c>
      <c r="C355" s="270">
        <v>151.61742667048668</v>
      </c>
      <c r="D355" s="270">
        <v>0</v>
      </c>
      <c r="E355" s="270">
        <v>686.25806851382538</v>
      </c>
      <c r="F355" s="270">
        <v>0</v>
      </c>
      <c r="G355" s="270">
        <v>0</v>
      </c>
      <c r="H355" s="270"/>
      <c r="I355" s="270"/>
      <c r="J355" s="270"/>
      <c r="K355" s="270"/>
      <c r="L355" s="270"/>
      <c r="M355" s="270"/>
      <c r="N355" s="270">
        <f t="shared" si="32"/>
        <v>837.87549518431206</v>
      </c>
      <c r="O355" s="286">
        <f>+I355-Summary_CP!I355</f>
        <v>0</v>
      </c>
      <c r="P355" s="263"/>
    </row>
    <row r="356" spans="1:16" x14ac:dyDescent="0.2">
      <c r="A356" s="278">
        <f t="shared" si="33"/>
        <v>2037</v>
      </c>
      <c r="B356" s="278">
        <f t="shared" si="34"/>
        <v>3</v>
      </c>
      <c r="C356" s="270">
        <v>160.45851061757989</v>
      </c>
      <c r="D356" s="270">
        <v>0</v>
      </c>
      <c r="E356" s="270">
        <v>633.28264883243492</v>
      </c>
      <c r="F356" s="270">
        <v>0</v>
      </c>
      <c r="G356" s="270">
        <v>0</v>
      </c>
      <c r="H356" s="270"/>
      <c r="I356" s="270"/>
      <c r="J356" s="270"/>
      <c r="K356" s="270"/>
      <c r="L356" s="270"/>
      <c r="M356" s="270"/>
      <c r="N356" s="270">
        <f t="shared" si="32"/>
        <v>793.74115945001483</v>
      </c>
      <c r="O356" s="286">
        <f>+I356-Summary_CP!I356</f>
        <v>0</v>
      </c>
      <c r="P356" s="263"/>
    </row>
    <row r="357" spans="1:16" x14ac:dyDescent="0.2">
      <c r="A357" s="278">
        <f t="shared" si="33"/>
        <v>2037</v>
      </c>
      <c r="B357" s="278">
        <f t="shared" si="34"/>
        <v>4</v>
      </c>
      <c r="C357" s="270">
        <v>166.78748658718911</v>
      </c>
      <c r="D357" s="270">
        <v>0</v>
      </c>
      <c r="E357" s="270">
        <v>717.14685878005457</v>
      </c>
      <c r="F357" s="270">
        <v>0</v>
      </c>
      <c r="G357" s="270">
        <v>0</v>
      </c>
      <c r="H357" s="270"/>
      <c r="I357" s="270"/>
      <c r="J357" s="270"/>
      <c r="K357" s="270"/>
      <c r="L357" s="270"/>
      <c r="M357" s="270"/>
      <c r="N357" s="270">
        <f t="shared" si="32"/>
        <v>883.93434536724362</v>
      </c>
      <c r="O357" s="286">
        <f>+I357-Summary_CP!I357</f>
        <v>0</v>
      </c>
      <c r="P357" s="263"/>
    </row>
    <row r="358" spans="1:16" x14ac:dyDescent="0.2">
      <c r="A358" s="278">
        <f t="shared" si="33"/>
        <v>2037</v>
      </c>
      <c r="B358" s="278">
        <f t="shared" si="34"/>
        <v>5</v>
      </c>
      <c r="C358" s="270">
        <v>182.61496163718445</v>
      </c>
      <c r="D358" s="270">
        <v>0</v>
      </c>
      <c r="E358" s="270">
        <v>799.66045043061467</v>
      </c>
      <c r="F358" s="270">
        <v>0</v>
      </c>
      <c r="G358" s="270">
        <v>0</v>
      </c>
      <c r="H358" s="270"/>
      <c r="I358" s="270"/>
      <c r="J358" s="270"/>
      <c r="K358" s="270"/>
      <c r="L358" s="270"/>
      <c r="M358" s="270"/>
      <c r="N358" s="270">
        <f t="shared" si="32"/>
        <v>982.27541206779915</v>
      </c>
      <c r="O358" s="286">
        <f>+I358-Summary_CP!I358</f>
        <v>0</v>
      </c>
      <c r="P358" s="263"/>
    </row>
    <row r="359" spans="1:16" x14ac:dyDescent="0.2">
      <c r="A359" s="278">
        <f t="shared" si="33"/>
        <v>2037</v>
      </c>
      <c r="B359" s="278">
        <f t="shared" si="34"/>
        <v>6</v>
      </c>
      <c r="C359" s="270">
        <v>186.78300374975461</v>
      </c>
      <c r="D359" s="270">
        <v>0</v>
      </c>
      <c r="E359" s="270">
        <v>833.12192716934464</v>
      </c>
      <c r="F359" s="270">
        <v>0</v>
      </c>
      <c r="G359" s="270">
        <v>0</v>
      </c>
      <c r="H359" s="270"/>
      <c r="I359" s="270"/>
      <c r="J359" s="270"/>
      <c r="K359" s="270"/>
      <c r="L359" s="270"/>
      <c r="M359" s="270"/>
      <c r="N359" s="270">
        <f t="shared" si="32"/>
        <v>1019.9049309190992</v>
      </c>
      <c r="O359" s="286">
        <f>+I359-Summary_CP!I359</f>
        <v>0</v>
      </c>
      <c r="P359" s="263"/>
    </row>
    <row r="360" spans="1:16" x14ac:dyDescent="0.2">
      <c r="A360" s="278">
        <f t="shared" si="33"/>
        <v>2037</v>
      </c>
      <c r="B360" s="278">
        <f t="shared" si="34"/>
        <v>7</v>
      </c>
      <c r="C360" s="270">
        <v>197.36697959008825</v>
      </c>
      <c r="D360" s="270">
        <v>0</v>
      </c>
      <c r="E360" s="270">
        <v>876.91117668303696</v>
      </c>
      <c r="F360" s="270">
        <v>0</v>
      </c>
      <c r="G360" s="270">
        <v>0</v>
      </c>
      <c r="H360" s="270"/>
      <c r="I360" s="270"/>
      <c r="J360" s="270"/>
      <c r="K360" s="270"/>
      <c r="L360" s="270"/>
      <c r="M360" s="270"/>
      <c r="N360" s="270">
        <f t="shared" si="32"/>
        <v>1074.2781562731252</v>
      </c>
      <c r="O360" s="286">
        <f>+I360-Summary_CP!I360</f>
        <v>0</v>
      </c>
      <c r="P360" s="263"/>
    </row>
    <row r="361" spans="1:16" s="284" customFormat="1" ht="12" x14ac:dyDescent="0.25">
      <c r="A361" s="278">
        <f t="shared" si="33"/>
        <v>2037</v>
      </c>
      <c r="B361" s="278">
        <f t="shared" si="34"/>
        <v>8</v>
      </c>
      <c r="C361" s="270">
        <v>195.45420411315087</v>
      </c>
      <c r="D361" s="270">
        <v>0</v>
      </c>
      <c r="E361" s="270">
        <v>891.25968977203274</v>
      </c>
      <c r="F361" s="270">
        <v>0</v>
      </c>
      <c r="G361" s="270">
        <v>0</v>
      </c>
      <c r="H361" s="270"/>
      <c r="I361" s="270"/>
      <c r="J361" s="270"/>
      <c r="K361" s="270"/>
      <c r="L361" s="270"/>
      <c r="M361" s="270"/>
      <c r="N361" s="270">
        <f t="shared" si="32"/>
        <v>1086.7138938851836</v>
      </c>
      <c r="O361" s="286">
        <f>+I361-Summary_CP!I361</f>
        <v>0</v>
      </c>
      <c r="P361" s="263"/>
    </row>
    <row r="362" spans="1:16" x14ac:dyDescent="0.2">
      <c r="A362" s="278">
        <f t="shared" si="33"/>
        <v>2037</v>
      </c>
      <c r="B362" s="278">
        <f t="shared" si="34"/>
        <v>9</v>
      </c>
      <c r="C362" s="270">
        <v>184.47169612191846</v>
      </c>
      <c r="D362" s="270">
        <v>0</v>
      </c>
      <c r="E362" s="270">
        <v>852.02649877806152</v>
      </c>
      <c r="F362" s="270">
        <v>0</v>
      </c>
      <c r="G362" s="270">
        <v>0</v>
      </c>
      <c r="H362" s="270"/>
      <c r="I362" s="270"/>
      <c r="J362" s="270"/>
      <c r="K362" s="270"/>
      <c r="L362" s="270"/>
      <c r="M362" s="270"/>
      <c r="N362" s="270">
        <f t="shared" si="32"/>
        <v>1036.49819489998</v>
      </c>
      <c r="O362" s="286">
        <f>+I362-Summary_CP!I362</f>
        <v>0</v>
      </c>
      <c r="P362" s="263"/>
    </row>
    <row r="363" spans="1:16" x14ac:dyDescent="0.2">
      <c r="A363" s="278">
        <f t="shared" si="33"/>
        <v>2037</v>
      </c>
      <c r="B363" s="278">
        <f t="shared" si="34"/>
        <v>10</v>
      </c>
      <c r="C363" s="270">
        <v>166.65758323280585</v>
      </c>
      <c r="D363" s="270">
        <v>0</v>
      </c>
      <c r="E363" s="270">
        <v>763.56603375446366</v>
      </c>
      <c r="F363" s="270">
        <v>0</v>
      </c>
      <c r="G363" s="270">
        <v>0</v>
      </c>
      <c r="H363" s="270"/>
      <c r="I363" s="270"/>
      <c r="J363" s="270"/>
      <c r="K363" s="270"/>
      <c r="L363" s="270"/>
      <c r="M363" s="270"/>
      <c r="N363" s="270">
        <f t="shared" si="32"/>
        <v>930.22361698726945</v>
      </c>
      <c r="O363" s="286">
        <f>+I363-Summary_CP!I363</f>
        <v>0</v>
      </c>
      <c r="P363" s="263"/>
    </row>
    <row r="364" spans="1:16" x14ac:dyDescent="0.2">
      <c r="A364" s="278">
        <f t="shared" si="33"/>
        <v>2037</v>
      </c>
      <c r="B364" s="278">
        <f t="shared" si="34"/>
        <v>11</v>
      </c>
      <c r="C364" s="270">
        <v>148.89884810018197</v>
      </c>
      <c r="D364" s="270">
        <v>0</v>
      </c>
      <c r="E364" s="270">
        <v>610.31493122758854</v>
      </c>
      <c r="F364" s="270">
        <v>0</v>
      </c>
      <c r="G364" s="270">
        <v>0</v>
      </c>
      <c r="H364" s="270"/>
      <c r="I364" s="270"/>
      <c r="J364" s="270"/>
      <c r="K364" s="270"/>
      <c r="L364" s="270"/>
      <c r="M364" s="270"/>
      <c r="N364" s="270">
        <f t="shared" si="32"/>
        <v>759.21377932777045</v>
      </c>
      <c r="O364" s="286">
        <f>+I364-Summary_CP!I364</f>
        <v>0</v>
      </c>
      <c r="P364" s="263"/>
    </row>
    <row r="365" spans="1:16" x14ac:dyDescent="0.2">
      <c r="A365" s="278">
        <f t="shared" si="33"/>
        <v>2037</v>
      </c>
      <c r="B365" s="278">
        <f t="shared" si="34"/>
        <v>12</v>
      </c>
      <c r="C365" s="270">
        <v>154.54427369291079</v>
      </c>
      <c r="D365" s="270">
        <v>0</v>
      </c>
      <c r="E365" s="270">
        <v>586.0890903032074</v>
      </c>
      <c r="F365" s="270">
        <v>0</v>
      </c>
      <c r="G365" s="270">
        <v>0</v>
      </c>
      <c r="H365" s="270"/>
      <c r="I365" s="270"/>
      <c r="J365" s="270"/>
      <c r="K365" s="270"/>
      <c r="L365" s="270"/>
      <c r="M365" s="270"/>
      <c r="N365" s="270">
        <f t="shared" si="32"/>
        <v>740.63336399611819</v>
      </c>
      <c r="O365" s="286">
        <f>+I365-Summary_CP!I365</f>
        <v>0</v>
      </c>
      <c r="P365" s="263"/>
    </row>
    <row r="366" spans="1:16" x14ac:dyDescent="0.2">
      <c r="A366" s="278">
        <f t="shared" si="33"/>
        <v>2038</v>
      </c>
      <c r="B366" s="278">
        <f t="shared" si="34"/>
        <v>1</v>
      </c>
      <c r="C366" s="270">
        <v>154.73411254071812</v>
      </c>
      <c r="D366" s="270">
        <v>0</v>
      </c>
      <c r="E366" s="270">
        <v>768.05477595530806</v>
      </c>
      <c r="F366" s="270">
        <v>0</v>
      </c>
      <c r="G366" s="270">
        <v>0</v>
      </c>
      <c r="H366" s="270"/>
      <c r="I366" s="270"/>
      <c r="J366" s="270"/>
      <c r="K366" s="270"/>
      <c r="L366" s="270"/>
      <c r="M366" s="270"/>
      <c r="N366" s="270">
        <f t="shared" si="32"/>
        <v>922.78888849602617</v>
      </c>
      <c r="O366" s="286">
        <f>+I366-Summary_CP!I366</f>
        <v>0</v>
      </c>
      <c r="P366" s="263"/>
    </row>
    <row r="367" spans="1:16" x14ac:dyDescent="0.2">
      <c r="A367" s="278">
        <f t="shared" si="33"/>
        <v>2038</v>
      </c>
      <c r="B367" s="278">
        <f t="shared" si="34"/>
        <v>2</v>
      </c>
      <c r="C367" s="270">
        <v>153.04651600176811</v>
      </c>
      <c r="D367" s="270">
        <v>0</v>
      </c>
      <c r="E367" s="270">
        <v>686.94417892273987</v>
      </c>
      <c r="F367" s="270">
        <v>0</v>
      </c>
      <c r="G367" s="270">
        <v>0</v>
      </c>
      <c r="H367" s="270"/>
      <c r="I367" s="270"/>
      <c r="J367" s="270"/>
      <c r="K367" s="270"/>
      <c r="L367" s="270"/>
      <c r="M367" s="270"/>
      <c r="N367" s="270">
        <f t="shared" si="32"/>
        <v>839.99069492450803</v>
      </c>
      <c r="O367" s="286">
        <f>+I367-Summary_CP!I367</f>
        <v>0</v>
      </c>
      <c r="P367" s="263"/>
    </row>
    <row r="368" spans="1:16" x14ac:dyDescent="0.2">
      <c r="A368" s="278">
        <f t="shared" si="33"/>
        <v>2038</v>
      </c>
      <c r="B368" s="278">
        <f t="shared" si="34"/>
        <v>3</v>
      </c>
      <c r="C368" s="270">
        <v>161.97093270963427</v>
      </c>
      <c r="D368" s="270">
        <v>0</v>
      </c>
      <c r="E368" s="270">
        <v>633.98059382285362</v>
      </c>
      <c r="F368" s="270">
        <v>0</v>
      </c>
      <c r="G368" s="270">
        <v>0</v>
      </c>
      <c r="H368" s="270"/>
      <c r="I368" s="270"/>
      <c r="J368" s="270"/>
      <c r="K368" s="270"/>
      <c r="L368" s="270"/>
      <c r="M368" s="270"/>
      <c r="N368" s="270">
        <f t="shared" si="32"/>
        <v>795.95152653248783</v>
      </c>
      <c r="O368" s="286">
        <f>+I368-Summary_CP!I368</f>
        <v>0</v>
      </c>
      <c r="P368" s="263"/>
    </row>
    <row r="369" spans="1:16" x14ac:dyDescent="0.2">
      <c r="A369" s="278">
        <f t="shared" si="33"/>
        <v>2038</v>
      </c>
      <c r="B369" s="278">
        <f t="shared" si="34"/>
        <v>4</v>
      </c>
      <c r="C369" s="270">
        <v>168.35956324689266</v>
      </c>
      <c r="D369" s="270">
        <v>0</v>
      </c>
      <c r="E369" s="270">
        <v>721.67962051916538</v>
      </c>
      <c r="F369" s="270">
        <v>0</v>
      </c>
      <c r="G369" s="270">
        <v>0</v>
      </c>
      <c r="H369" s="270"/>
      <c r="I369" s="270"/>
      <c r="J369" s="270"/>
      <c r="K369" s="270"/>
      <c r="L369" s="270"/>
      <c r="M369" s="270"/>
      <c r="N369" s="270">
        <f t="shared" si="32"/>
        <v>890.03918376605804</v>
      </c>
      <c r="O369" s="286">
        <f>+I369-Summary_CP!I369</f>
        <v>0</v>
      </c>
      <c r="P369" s="263"/>
    </row>
    <row r="370" spans="1:16" x14ac:dyDescent="0.2">
      <c r="A370" s="278">
        <f t="shared" si="33"/>
        <v>2038</v>
      </c>
      <c r="B370" s="278">
        <f t="shared" si="34"/>
        <v>5</v>
      </c>
      <c r="C370" s="270">
        <v>184.33622217523092</v>
      </c>
      <c r="D370" s="270">
        <v>0</v>
      </c>
      <c r="E370" s="270">
        <v>803.79943900178205</v>
      </c>
      <c r="F370" s="270">
        <v>0</v>
      </c>
      <c r="G370" s="270">
        <v>0</v>
      </c>
      <c r="H370" s="270"/>
      <c r="I370" s="270"/>
      <c r="J370" s="270"/>
      <c r="K370" s="270"/>
      <c r="L370" s="270"/>
      <c r="M370" s="270"/>
      <c r="N370" s="270">
        <f t="shared" si="32"/>
        <v>988.13566117701293</v>
      </c>
      <c r="O370" s="286">
        <f>+I370-Summary_CP!I370</f>
        <v>0</v>
      </c>
      <c r="P370" s="263"/>
    </row>
    <row r="371" spans="1:16" x14ac:dyDescent="0.2">
      <c r="A371" s="278">
        <f t="shared" si="33"/>
        <v>2038</v>
      </c>
      <c r="B371" s="278">
        <f t="shared" si="34"/>
        <v>6</v>
      </c>
      <c r="C371" s="270">
        <v>188.54355069864587</v>
      </c>
      <c r="D371" s="270">
        <v>0</v>
      </c>
      <c r="E371" s="270">
        <v>836.05590983984973</v>
      </c>
      <c r="F371" s="270">
        <v>0</v>
      </c>
      <c r="G371" s="270">
        <v>0</v>
      </c>
      <c r="H371" s="270"/>
      <c r="I371" s="270"/>
      <c r="J371" s="270"/>
      <c r="K371" s="270"/>
      <c r="L371" s="270"/>
      <c r="M371" s="270"/>
      <c r="N371" s="270">
        <f t="shared" si="32"/>
        <v>1024.5994605384956</v>
      </c>
      <c r="O371" s="286">
        <f>+I371-Summary_CP!I371</f>
        <v>0</v>
      </c>
      <c r="P371" s="263"/>
    </row>
    <row r="372" spans="1:16" x14ac:dyDescent="0.2">
      <c r="A372" s="278">
        <f t="shared" si="33"/>
        <v>2038</v>
      </c>
      <c r="B372" s="278">
        <f t="shared" si="34"/>
        <v>7</v>
      </c>
      <c r="C372" s="270">
        <v>199.22765328234627</v>
      </c>
      <c r="D372" s="270">
        <v>0</v>
      </c>
      <c r="E372" s="270">
        <v>881.89852322350737</v>
      </c>
      <c r="F372" s="270">
        <v>0</v>
      </c>
      <c r="G372" s="270">
        <v>0</v>
      </c>
      <c r="H372" s="270"/>
      <c r="I372" s="270"/>
      <c r="J372" s="270"/>
      <c r="K372" s="270"/>
      <c r="L372" s="270"/>
      <c r="M372" s="270"/>
      <c r="N372" s="270">
        <f t="shared" si="32"/>
        <v>1081.1261765058537</v>
      </c>
      <c r="O372" s="286">
        <f>+I372-Summary_CP!I372</f>
        <v>0</v>
      </c>
      <c r="P372" s="263"/>
    </row>
    <row r="373" spans="1:16" s="284" customFormat="1" ht="12" x14ac:dyDescent="0.25">
      <c r="A373" s="278">
        <f t="shared" si="33"/>
        <v>2038</v>
      </c>
      <c r="B373" s="278">
        <f t="shared" si="34"/>
        <v>8</v>
      </c>
      <c r="C373" s="270">
        <v>197.29648256349847</v>
      </c>
      <c r="D373" s="270">
        <v>0</v>
      </c>
      <c r="E373" s="270">
        <v>896.35192603656424</v>
      </c>
      <c r="F373" s="270">
        <v>0</v>
      </c>
      <c r="G373" s="270">
        <v>0</v>
      </c>
      <c r="H373" s="270"/>
      <c r="I373" s="270"/>
      <c r="J373" s="270"/>
      <c r="K373" s="270"/>
      <c r="L373" s="270"/>
      <c r="M373" s="270"/>
      <c r="N373" s="270">
        <f t="shared" si="32"/>
        <v>1093.6484086000628</v>
      </c>
      <c r="O373" s="286">
        <f>+I373-Summary_CP!I373</f>
        <v>0</v>
      </c>
      <c r="P373" s="263"/>
    </row>
    <row r="374" spans="1:16" x14ac:dyDescent="0.2">
      <c r="A374" s="278">
        <f t="shared" si="33"/>
        <v>2038</v>
      </c>
      <c r="B374" s="278">
        <f t="shared" si="34"/>
        <v>9</v>
      </c>
      <c r="C374" s="270">
        <v>186.21045754691067</v>
      </c>
      <c r="D374" s="270">
        <v>0</v>
      </c>
      <c r="E374" s="270">
        <v>856.90628158888933</v>
      </c>
      <c r="F374" s="270">
        <v>0</v>
      </c>
      <c r="G374" s="270">
        <v>0</v>
      </c>
      <c r="H374" s="270"/>
      <c r="I374" s="270"/>
      <c r="J374" s="270"/>
      <c r="K374" s="270"/>
      <c r="L374" s="270"/>
      <c r="M374" s="270"/>
      <c r="N374" s="270">
        <f t="shared" si="32"/>
        <v>1043.1167391357999</v>
      </c>
      <c r="O374" s="286">
        <f>+I374-Summary_CP!I374</f>
        <v>0</v>
      </c>
      <c r="P374" s="263"/>
    </row>
    <row r="375" spans="1:16" x14ac:dyDescent="0.2">
      <c r="A375" s="278">
        <f t="shared" si="33"/>
        <v>2038</v>
      </c>
      <c r="B375" s="278">
        <f t="shared" si="34"/>
        <v>10</v>
      </c>
      <c r="C375" s="270">
        <v>168.22843547192724</v>
      </c>
      <c r="D375" s="270">
        <v>0</v>
      </c>
      <c r="E375" s="270">
        <v>766.17428679110537</v>
      </c>
      <c r="F375" s="270">
        <v>0</v>
      </c>
      <c r="G375" s="270">
        <v>0</v>
      </c>
      <c r="H375" s="270"/>
      <c r="I375" s="270"/>
      <c r="J375" s="270"/>
      <c r="K375" s="270"/>
      <c r="L375" s="270"/>
      <c r="M375" s="270"/>
      <c r="N375" s="270">
        <f t="shared" si="32"/>
        <v>934.40272226303262</v>
      </c>
      <c r="O375" s="286">
        <f>+I375-Summary_CP!I375</f>
        <v>0</v>
      </c>
      <c r="P375" s="263"/>
    </row>
    <row r="376" spans="1:16" x14ac:dyDescent="0.2">
      <c r="A376" s="278">
        <f>A364+1</f>
        <v>2038</v>
      </c>
      <c r="B376" s="278">
        <f>B364</f>
        <v>11</v>
      </c>
      <c r="C376" s="270">
        <v>150.30231312351677</v>
      </c>
      <c r="D376" s="270">
        <v>0</v>
      </c>
      <c r="E376" s="270">
        <v>611.56927280758646</v>
      </c>
      <c r="F376" s="270">
        <v>0</v>
      </c>
      <c r="G376" s="270">
        <v>0</v>
      </c>
      <c r="H376" s="270"/>
      <c r="I376" s="270"/>
      <c r="J376" s="270"/>
      <c r="K376" s="270"/>
      <c r="L376" s="270"/>
      <c r="M376" s="270"/>
      <c r="N376" s="270">
        <f t="shared" si="32"/>
        <v>761.87158593110325</v>
      </c>
      <c r="O376" s="286">
        <f>+I376-Summary_CP!I376</f>
        <v>0</v>
      </c>
      <c r="P376" s="263"/>
    </row>
    <row r="377" spans="1:16" x14ac:dyDescent="0.2">
      <c r="A377" s="278">
        <f t="shared" ref="A377:A389" si="35">A365+1</f>
        <v>2038</v>
      </c>
      <c r="B377" s="278">
        <f t="shared" ref="B377:B389" si="36">B365</f>
        <v>12</v>
      </c>
      <c r="C377" s="270">
        <v>156.0009503929129</v>
      </c>
      <c r="D377" s="270">
        <v>0</v>
      </c>
      <c r="E377" s="270">
        <v>587.72644705559321</v>
      </c>
      <c r="F377" s="270">
        <v>0</v>
      </c>
      <c r="G377" s="270">
        <v>0</v>
      </c>
      <c r="H377" s="270"/>
      <c r="I377" s="270"/>
      <c r="J377" s="270"/>
      <c r="K377" s="270"/>
      <c r="L377" s="270"/>
      <c r="M377" s="270"/>
      <c r="N377" s="270">
        <f t="shared" si="32"/>
        <v>743.72739744850605</v>
      </c>
      <c r="O377" s="286">
        <f>+I377-Summary_CP!I377</f>
        <v>0</v>
      </c>
      <c r="P377" s="263"/>
    </row>
    <row r="378" spans="1:16" x14ac:dyDescent="0.2">
      <c r="A378" s="278">
        <f t="shared" si="35"/>
        <v>2039</v>
      </c>
      <c r="B378" s="278">
        <f t="shared" si="36"/>
        <v>1</v>
      </c>
      <c r="C378" s="270">
        <v>156.19257859091579</v>
      </c>
      <c r="D378" s="270">
        <v>0</v>
      </c>
      <c r="E378" s="270">
        <v>768.82280021341683</v>
      </c>
      <c r="F378" s="270">
        <v>0</v>
      </c>
      <c r="G378" s="270">
        <v>0</v>
      </c>
      <c r="H378" s="270"/>
      <c r="I378" s="270"/>
      <c r="J378" s="270"/>
      <c r="K378" s="270"/>
      <c r="L378" s="270"/>
      <c r="M378" s="270"/>
      <c r="N378" s="270">
        <f t="shared" si="32"/>
        <v>925.01537880433261</v>
      </c>
      <c r="O378" s="286">
        <f>+I378-Summary_CP!I378</f>
        <v>0</v>
      </c>
      <c r="P378" s="263"/>
    </row>
    <row r="379" spans="1:16" x14ac:dyDescent="0.2">
      <c r="A379" s="278">
        <f t="shared" si="35"/>
        <v>2039</v>
      </c>
      <c r="B379" s="278">
        <f t="shared" si="36"/>
        <v>2</v>
      </c>
      <c r="C379" s="270">
        <v>154.48907539623178</v>
      </c>
      <c r="D379" s="270">
        <v>0</v>
      </c>
      <c r="E379" s="270">
        <v>687.63097529443542</v>
      </c>
      <c r="F379" s="270">
        <v>0</v>
      </c>
      <c r="G379" s="270">
        <v>0</v>
      </c>
      <c r="H379" s="270"/>
      <c r="I379" s="270"/>
      <c r="J379" s="270"/>
      <c r="K379" s="270"/>
      <c r="L379" s="270"/>
      <c r="M379" s="270"/>
      <c r="N379" s="270">
        <f t="shared" si="32"/>
        <v>842.1200506906672</v>
      </c>
      <c r="O379" s="286">
        <f>+I379-Summary_CP!I379</f>
        <v>0</v>
      </c>
      <c r="P379" s="263"/>
    </row>
    <row r="380" spans="1:16" x14ac:dyDescent="0.2">
      <c r="A380" s="278">
        <f t="shared" si="35"/>
        <v>2039</v>
      </c>
      <c r="B380" s="278">
        <f t="shared" si="36"/>
        <v>3</v>
      </c>
      <c r="C380" s="270">
        <v>163.49761032840226</v>
      </c>
      <c r="D380" s="270">
        <v>0</v>
      </c>
      <c r="E380" s="270">
        <v>634.67930802305648</v>
      </c>
      <c r="F380" s="270">
        <v>0</v>
      </c>
      <c r="G380" s="270">
        <v>0</v>
      </c>
      <c r="H380" s="270"/>
      <c r="I380" s="270"/>
      <c r="J380" s="270"/>
      <c r="K380" s="270"/>
      <c r="L380" s="270"/>
      <c r="M380" s="270"/>
      <c r="N380" s="270">
        <f t="shared" si="32"/>
        <v>798.17691835145877</v>
      </c>
      <c r="O380" s="286">
        <f>+I380-Summary_CP!I380</f>
        <v>0</v>
      </c>
      <c r="P380" s="263"/>
    </row>
    <row r="381" spans="1:16" x14ac:dyDescent="0.2">
      <c r="A381" s="278">
        <f t="shared" si="35"/>
        <v>2039</v>
      </c>
      <c r="B381" s="278">
        <f t="shared" si="36"/>
        <v>4</v>
      </c>
      <c r="C381" s="270">
        <v>169.94645771502152</v>
      </c>
      <c r="D381" s="270">
        <v>0</v>
      </c>
      <c r="E381" s="270">
        <v>726.24103180018244</v>
      </c>
      <c r="F381" s="270">
        <v>0</v>
      </c>
      <c r="G381" s="270">
        <v>0</v>
      </c>
      <c r="H381" s="270"/>
      <c r="I381" s="270"/>
      <c r="J381" s="270"/>
      <c r="K381" s="270"/>
      <c r="L381" s="270"/>
      <c r="M381" s="270"/>
      <c r="N381" s="270">
        <f t="shared" si="32"/>
        <v>896.18748951520399</v>
      </c>
      <c r="O381" s="286">
        <f>+I381-Summary_CP!I381</f>
        <v>0</v>
      </c>
      <c r="P381" s="263"/>
    </row>
    <row r="382" spans="1:16" x14ac:dyDescent="0.2">
      <c r="A382" s="278">
        <f t="shared" si="35"/>
        <v>2039</v>
      </c>
      <c r="B382" s="278">
        <f t="shared" si="36"/>
        <v>5</v>
      </c>
      <c r="C382" s="270">
        <v>186.0737066733148</v>
      </c>
      <c r="D382" s="270">
        <v>0</v>
      </c>
      <c r="E382" s="270">
        <v>807.95985069870619</v>
      </c>
      <c r="F382" s="270">
        <v>0</v>
      </c>
      <c r="G382" s="270">
        <v>0</v>
      </c>
      <c r="H382" s="270"/>
      <c r="I382" s="270"/>
      <c r="J382" s="270"/>
      <c r="K382" s="270"/>
      <c r="L382" s="270"/>
      <c r="M382" s="270"/>
      <c r="N382" s="270">
        <f t="shared" si="32"/>
        <v>994.03355737202105</v>
      </c>
      <c r="O382" s="286">
        <f>+I382-Summary_CP!I382</f>
        <v>0</v>
      </c>
      <c r="P382" s="263"/>
    </row>
    <row r="383" spans="1:16" x14ac:dyDescent="0.2">
      <c r="A383" s="278">
        <f t="shared" si="35"/>
        <v>2039</v>
      </c>
      <c r="B383" s="278">
        <f t="shared" si="36"/>
        <v>6</v>
      </c>
      <c r="C383" s="270">
        <v>190.32069190663475</v>
      </c>
      <c r="D383" s="270">
        <v>0</v>
      </c>
      <c r="E383" s="270">
        <v>839.0002250367595</v>
      </c>
      <c r="F383" s="270">
        <v>0</v>
      </c>
      <c r="G383" s="270">
        <v>0</v>
      </c>
      <c r="H383" s="270"/>
      <c r="I383" s="270"/>
      <c r="J383" s="270"/>
      <c r="K383" s="270"/>
      <c r="L383" s="270"/>
      <c r="M383" s="270"/>
      <c r="N383" s="270">
        <f t="shared" si="32"/>
        <v>1029.3209169433942</v>
      </c>
      <c r="O383" s="286">
        <f>+I383-Summary_CP!I383</f>
        <v>0</v>
      </c>
      <c r="P383" s="263"/>
    </row>
    <row r="384" spans="1:16" x14ac:dyDescent="0.2">
      <c r="A384" s="278">
        <f t="shared" si="35"/>
        <v>2039</v>
      </c>
      <c r="B384" s="278">
        <f t="shared" si="36"/>
        <v>7</v>
      </c>
      <c r="C384" s="270">
        <v>201.10586844276804</v>
      </c>
      <c r="D384" s="270">
        <v>0</v>
      </c>
      <c r="E384" s="270">
        <v>886.91423480957883</v>
      </c>
      <c r="F384" s="270">
        <v>0</v>
      </c>
      <c r="G384" s="270">
        <v>0</v>
      </c>
      <c r="H384" s="270"/>
      <c r="I384" s="270"/>
      <c r="J384" s="270"/>
      <c r="K384" s="270"/>
      <c r="L384" s="270"/>
      <c r="M384" s="270"/>
      <c r="N384" s="270">
        <f t="shared" si="32"/>
        <v>1088.0201032523469</v>
      </c>
      <c r="O384" s="286">
        <f>+I384-Summary_CP!I384</f>
        <v>0</v>
      </c>
      <c r="P384" s="263"/>
    </row>
    <row r="385" spans="1:16" s="284" customFormat="1" ht="12" x14ac:dyDescent="0.25">
      <c r="A385" s="278">
        <f t="shared" si="35"/>
        <v>2039</v>
      </c>
      <c r="B385" s="278">
        <f t="shared" si="36"/>
        <v>8</v>
      </c>
      <c r="C385" s="270">
        <v>199.15612564360174</v>
      </c>
      <c r="D385" s="270">
        <v>0</v>
      </c>
      <c r="E385" s="270">
        <v>901.47325693027221</v>
      </c>
      <c r="F385" s="270">
        <v>0</v>
      </c>
      <c r="G385" s="270">
        <v>0</v>
      </c>
      <c r="H385" s="270"/>
      <c r="I385" s="270"/>
      <c r="J385" s="270"/>
      <c r="K385" s="270"/>
      <c r="L385" s="270"/>
      <c r="M385" s="270"/>
      <c r="N385" s="270">
        <f t="shared" si="32"/>
        <v>1100.629382573874</v>
      </c>
      <c r="O385" s="286">
        <f>+I385-Summary_CP!I385</f>
        <v>0</v>
      </c>
      <c r="P385" s="263"/>
    </row>
    <row r="386" spans="1:16" x14ac:dyDescent="0.2">
      <c r="A386" s="278">
        <f t="shared" si="35"/>
        <v>2039</v>
      </c>
      <c r="B386" s="278">
        <f t="shared" si="36"/>
        <v>9</v>
      </c>
      <c r="C386" s="270">
        <v>187.96560788877522</v>
      </c>
      <c r="D386" s="270">
        <v>0</v>
      </c>
      <c r="E386" s="270">
        <v>861.8140122162639</v>
      </c>
      <c r="F386" s="270">
        <v>0</v>
      </c>
      <c r="G386" s="270">
        <v>0</v>
      </c>
      <c r="H386" s="270"/>
      <c r="I386" s="270"/>
      <c r="J386" s="270"/>
      <c r="K386" s="270"/>
      <c r="L386" s="270"/>
      <c r="M386" s="270"/>
      <c r="N386" s="270">
        <f t="shared" si="32"/>
        <v>1049.7796201050392</v>
      </c>
      <c r="O386" s="286">
        <f>+I386-Summary_CP!I386</f>
        <v>0</v>
      </c>
      <c r="P386" s="263"/>
    </row>
    <row r="387" spans="1:16" x14ac:dyDescent="0.2">
      <c r="A387" s="278">
        <f t="shared" si="35"/>
        <v>2039</v>
      </c>
      <c r="B387" s="278">
        <f t="shared" si="36"/>
        <v>10</v>
      </c>
      <c r="C387" s="270">
        <v>169.81409397854205</v>
      </c>
      <c r="D387" s="270">
        <v>0</v>
      </c>
      <c r="E387" s="270">
        <v>768.79144931769611</v>
      </c>
      <c r="F387" s="270">
        <v>0</v>
      </c>
      <c r="G387" s="270">
        <v>0</v>
      </c>
      <c r="H387" s="270"/>
      <c r="I387" s="270"/>
      <c r="J387" s="270"/>
      <c r="K387" s="270"/>
      <c r="L387" s="270"/>
      <c r="M387" s="270"/>
      <c r="N387" s="270">
        <f t="shared" si="32"/>
        <v>938.60554329623812</v>
      </c>
      <c r="O387" s="286">
        <f>+I387-Summary_CP!I387</f>
        <v>0</v>
      </c>
      <c r="P387" s="263"/>
    </row>
    <row r="388" spans="1:16" x14ac:dyDescent="0.2">
      <c r="A388" s="278">
        <f t="shared" si="35"/>
        <v>2039</v>
      </c>
      <c r="B388" s="278">
        <f t="shared" si="36"/>
        <v>11</v>
      </c>
      <c r="C388" s="270">
        <v>151.71900668486145</v>
      </c>
      <c r="D388" s="270">
        <v>0</v>
      </c>
      <c r="E388" s="270">
        <v>612.82619235629988</v>
      </c>
      <c r="F388" s="270">
        <v>0</v>
      </c>
      <c r="G388" s="270">
        <v>0</v>
      </c>
      <c r="H388" s="270"/>
      <c r="I388" s="270"/>
      <c r="J388" s="270"/>
      <c r="K388" s="270"/>
      <c r="L388" s="270"/>
      <c r="M388" s="270"/>
      <c r="N388" s="270">
        <f t="shared" si="32"/>
        <v>764.54519904116137</v>
      </c>
      <c r="O388" s="286">
        <f>+I388-Summary_CP!I388</f>
        <v>0</v>
      </c>
      <c r="P388" s="263"/>
    </row>
    <row r="389" spans="1:16" x14ac:dyDescent="0.2">
      <c r="A389" s="278">
        <f t="shared" si="35"/>
        <v>2039</v>
      </c>
      <c r="B389" s="278">
        <f t="shared" si="36"/>
        <v>12</v>
      </c>
      <c r="C389" s="270">
        <v>157.47135718434851</v>
      </c>
      <c r="D389" s="270">
        <v>0</v>
      </c>
      <c r="E389" s="270">
        <v>589.36837809059057</v>
      </c>
      <c r="F389" s="270">
        <v>0</v>
      </c>
      <c r="G389" s="270">
        <v>0</v>
      </c>
      <c r="H389" s="270"/>
      <c r="I389" s="270"/>
      <c r="J389" s="270"/>
      <c r="K389" s="270"/>
      <c r="L389" s="270"/>
      <c r="M389" s="270"/>
      <c r="N389" s="270">
        <f t="shared" si="32"/>
        <v>746.83973527493913</v>
      </c>
      <c r="O389" s="286">
        <f>+I389-Summary_CP!I389</f>
        <v>0</v>
      </c>
      <c r="P389" s="263"/>
    </row>
    <row r="390" spans="1:16" x14ac:dyDescent="0.2">
      <c r="A390" s="278">
        <f>A378+1</f>
        <v>2040</v>
      </c>
      <c r="B390" s="278">
        <f>B378</f>
        <v>1</v>
      </c>
      <c r="C390" s="270">
        <v>157.66479159829473</v>
      </c>
      <c r="D390" s="270">
        <v>0</v>
      </c>
      <c r="E390" s="270">
        <v>769.59159246526713</v>
      </c>
      <c r="F390" s="270">
        <v>0</v>
      </c>
      <c r="G390" s="270">
        <v>0</v>
      </c>
      <c r="H390" s="270"/>
      <c r="I390" s="270"/>
      <c r="J390" s="270"/>
      <c r="K390" s="270"/>
      <c r="L390" s="270"/>
      <c r="M390" s="270"/>
      <c r="N390" s="270">
        <f t="shared" si="32"/>
        <v>927.25638406356188</v>
      </c>
      <c r="O390" s="286">
        <f>+I390-Summary_CP!I390</f>
        <v>0</v>
      </c>
      <c r="P390" s="263"/>
    </row>
    <row r="391" spans="1:16" x14ac:dyDescent="0.2">
      <c r="A391" s="278">
        <f t="shared" ref="A391:A454" si="37">A379+1</f>
        <v>2040</v>
      </c>
      <c r="B391" s="278">
        <f t="shared" ref="B391:B454" si="38">B379</f>
        <v>2</v>
      </c>
      <c r="C391" s="270">
        <v>155.94523181767079</v>
      </c>
      <c r="D391" s="270">
        <v>0</v>
      </c>
      <c r="E391" s="270">
        <v>688.3184583147272</v>
      </c>
      <c r="F391" s="270">
        <v>0</v>
      </c>
      <c r="G391" s="270">
        <v>0</v>
      </c>
      <c r="H391" s="270"/>
      <c r="I391" s="270"/>
      <c r="J391" s="270"/>
      <c r="K391" s="270"/>
      <c r="L391" s="270"/>
      <c r="M391" s="270"/>
      <c r="N391" s="270">
        <f t="shared" ref="N391:N454" si="39">SUM(C391:M391)</f>
        <v>844.26369013239798</v>
      </c>
      <c r="O391" s="286">
        <f>+I391-Summary_CP!I391</f>
        <v>0</v>
      </c>
      <c r="P391" s="263"/>
    </row>
    <row r="392" spans="1:16" x14ac:dyDescent="0.2">
      <c r="A392" s="278">
        <f t="shared" si="37"/>
        <v>2040</v>
      </c>
      <c r="B392" s="278">
        <f t="shared" si="38"/>
        <v>3</v>
      </c>
      <c r="C392" s="270">
        <v>165.03867784116332</v>
      </c>
      <c r="D392" s="270">
        <v>0</v>
      </c>
      <c r="E392" s="270">
        <v>635.37879228079476</v>
      </c>
      <c r="F392" s="270">
        <v>0</v>
      </c>
      <c r="G392" s="270">
        <v>0</v>
      </c>
      <c r="H392" s="270"/>
      <c r="I392" s="270"/>
      <c r="J392" s="270"/>
      <c r="K392" s="270"/>
      <c r="L392" s="270"/>
      <c r="M392" s="270"/>
      <c r="N392" s="270">
        <f t="shared" si="39"/>
        <v>800.4174701219581</v>
      </c>
      <c r="O392" s="286">
        <f>+I392-Summary_CP!I392</f>
        <v>0</v>
      </c>
      <c r="P392" s="263"/>
    </row>
    <row r="393" spans="1:16" x14ac:dyDescent="0.2">
      <c r="A393" s="278">
        <f t="shared" si="37"/>
        <v>2040</v>
      </c>
      <c r="B393" s="278">
        <f t="shared" si="38"/>
        <v>4</v>
      </c>
      <c r="C393" s="270">
        <v>171.5483096587129</v>
      </c>
      <c r="D393" s="270">
        <v>0</v>
      </c>
      <c r="E393" s="270">
        <v>730.83127370393424</v>
      </c>
      <c r="F393" s="270">
        <v>0</v>
      </c>
      <c r="G393" s="270">
        <v>0</v>
      </c>
      <c r="H393" s="270"/>
      <c r="I393" s="270"/>
      <c r="J393" s="270"/>
      <c r="K393" s="270"/>
      <c r="L393" s="270"/>
      <c r="M393" s="270"/>
      <c r="N393" s="270">
        <f t="shared" si="39"/>
        <v>902.37958336264717</v>
      </c>
      <c r="O393" s="286">
        <f>+I393-Summary_CP!I393</f>
        <v>0</v>
      </c>
      <c r="P393" s="263"/>
    </row>
    <row r="394" spans="1:16" x14ac:dyDescent="0.2">
      <c r="A394" s="278">
        <f t="shared" si="37"/>
        <v>2040</v>
      </c>
      <c r="B394" s="278">
        <f t="shared" si="38"/>
        <v>5</v>
      </c>
      <c r="C394" s="270">
        <v>187.82756805243409</v>
      </c>
      <c r="D394" s="270">
        <v>0</v>
      </c>
      <c r="E394" s="270">
        <v>812.14179640604141</v>
      </c>
      <c r="F394" s="270">
        <v>0</v>
      </c>
      <c r="G394" s="270">
        <v>0</v>
      </c>
      <c r="H394" s="270"/>
      <c r="I394" s="270"/>
      <c r="J394" s="270"/>
      <c r="K394" s="270"/>
      <c r="L394" s="270"/>
      <c r="M394" s="270"/>
      <c r="N394" s="270">
        <f t="shared" si="39"/>
        <v>999.96936445847552</v>
      </c>
      <c r="O394" s="286">
        <f>+I394-Summary_CP!I394</f>
        <v>0</v>
      </c>
      <c r="P394" s="263"/>
    </row>
    <row r="395" spans="1:16" x14ac:dyDescent="0.2">
      <c r="A395" s="278">
        <f t="shared" si="37"/>
        <v>2040</v>
      </c>
      <c r="B395" s="278">
        <f t="shared" si="38"/>
        <v>6</v>
      </c>
      <c r="C395" s="270">
        <v>192.11458378502007</v>
      </c>
      <c r="D395" s="270">
        <v>0</v>
      </c>
      <c r="E395" s="270">
        <v>841.95490914784921</v>
      </c>
      <c r="F395" s="270">
        <v>0</v>
      </c>
      <c r="G395" s="270">
        <v>0</v>
      </c>
      <c r="H395" s="270"/>
      <c r="I395" s="270"/>
      <c r="J395" s="270"/>
      <c r="K395" s="270"/>
      <c r="L395" s="270"/>
      <c r="M395" s="270"/>
      <c r="N395" s="270">
        <f t="shared" si="39"/>
        <v>1034.0694929328693</v>
      </c>
      <c r="O395" s="286">
        <f>+I395-Summary_CP!I395</f>
        <v>0</v>
      </c>
      <c r="P395" s="263"/>
    </row>
    <row r="396" spans="1:16" x14ac:dyDescent="0.2">
      <c r="A396" s="278">
        <f t="shared" si="37"/>
        <v>2040</v>
      </c>
      <c r="B396" s="278">
        <f t="shared" si="38"/>
        <v>7</v>
      </c>
      <c r="C396" s="270">
        <v>203.00179044323295</v>
      </c>
      <c r="D396" s="270">
        <v>0</v>
      </c>
      <c r="E396" s="270">
        <v>891.95847276467373</v>
      </c>
      <c r="F396" s="270">
        <v>0</v>
      </c>
      <c r="G396" s="270">
        <v>0</v>
      </c>
      <c r="H396" s="270"/>
      <c r="I396" s="270"/>
      <c r="J396" s="270"/>
      <c r="K396" s="270"/>
      <c r="L396" s="270"/>
      <c r="M396" s="270"/>
      <c r="N396" s="270">
        <f t="shared" si="39"/>
        <v>1094.9602632079068</v>
      </c>
      <c r="O396" s="286">
        <f>+I396-Summary_CP!I396</f>
        <v>0</v>
      </c>
      <c r="P396" s="263"/>
    </row>
    <row r="397" spans="1:16" s="284" customFormat="1" ht="12" x14ac:dyDescent="0.25">
      <c r="A397" s="278">
        <f t="shared" si="37"/>
        <v>2040</v>
      </c>
      <c r="B397" s="278">
        <f t="shared" si="38"/>
        <v>8</v>
      </c>
      <c r="C397" s="270">
        <v>201.03329702598614</v>
      </c>
      <c r="D397" s="270">
        <v>0</v>
      </c>
      <c r="E397" s="270">
        <v>906.62384868610479</v>
      </c>
      <c r="F397" s="270">
        <v>0</v>
      </c>
      <c r="G397" s="270">
        <v>0</v>
      </c>
      <c r="H397" s="270"/>
      <c r="I397" s="270"/>
      <c r="J397" s="270"/>
      <c r="K397" s="270"/>
      <c r="L397" s="270"/>
      <c r="M397" s="270"/>
      <c r="N397" s="270">
        <f t="shared" si="39"/>
        <v>1107.6571457120908</v>
      </c>
      <c r="O397" s="286">
        <f>+I397-Summary_CP!I397</f>
        <v>0</v>
      </c>
      <c r="P397" s="263"/>
    </row>
    <row r="398" spans="1:16" x14ac:dyDescent="0.2">
      <c r="A398" s="278">
        <f t="shared" si="37"/>
        <v>2040</v>
      </c>
      <c r="B398" s="278">
        <f t="shared" si="38"/>
        <v>9</v>
      </c>
      <c r="C398" s="270">
        <v>189.73730162333175</v>
      </c>
      <c r="D398" s="270">
        <v>0</v>
      </c>
      <c r="E398" s="270">
        <v>866.74985072477841</v>
      </c>
      <c r="F398" s="270">
        <v>0</v>
      </c>
      <c r="G398" s="270">
        <v>0</v>
      </c>
      <c r="H398" s="270"/>
      <c r="I398" s="270"/>
      <c r="J398" s="270"/>
      <c r="K398" s="270"/>
      <c r="L398" s="270"/>
      <c r="M398" s="270"/>
      <c r="N398" s="270">
        <f t="shared" si="39"/>
        <v>1056.4871523481102</v>
      </c>
      <c r="O398" s="286">
        <f>+I398-Summary_CP!I398</f>
        <v>0</v>
      </c>
      <c r="P398" s="263"/>
    </row>
    <row r="399" spans="1:16" x14ac:dyDescent="0.2">
      <c r="A399" s="278">
        <f t="shared" si="37"/>
        <v>2040</v>
      </c>
      <c r="B399" s="278">
        <f t="shared" si="38"/>
        <v>10</v>
      </c>
      <c r="C399" s="270">
        <v>171.41469831100696</v>
      </c>
      <c r="D399" s="270">
        <v>0</v>
      </c>
      <c r="E399" s="270">
        <v>771.41755176802053</v>
      </c>
      <c r="F399" s="270">
        <v>0</v>
      </c>
      <c r="G399" s="270">
        <v>0</v>
      </c>
      <c r="H399" s="270"/>
      <c r="I399" s="270"/>
      <c r="J399" s="270"/>
      <c r="K399" s="270"/>
      <c r="L399" s="270"/>
      <c r="M399" s="270"/>
      <c r="N399" s="270">
        <f t="shared" si="39"/>
        <v>942.83225007902752</v>
      </c>
      <c r="O399" s="286">
        <f>+I399-Summary_CP!I399</f>
        <v>0</v>
      </c>
      <c r="P399" s="263"/>
    </row>
    <row r="400" spans="1:16" x14ac:dyDescent="0.2">
      <c r="A400" s="278">
        <f t="shared" si="37"/>
        <v>2040</v>
      </c>
      <c r="B400" s="278">
        <f t="shared" si="38"/>
        <v>11</v>
      </c>
      <c r="C400" s="270">
        <v>153.14905347148289</v>
      </c>
      <c r="D400" s="270">
        <v>0</v>
      </c>
      <c r="E400" s="270">
        <v>614.08569517206445</v>
      </c>
      <c r="F400" s="270">
        <v>0</v>
      </c>
      <c r="G400" s="270">
        <v>0</v>
      </c>
      <c r="H400" s="270"/>
      <c r="I400" s="270"/>
      <c r="J400" s="270"/>
      <c r="K400" s="270"/>
      <c r="L400" s="270"/>
      <c r="M400" s="270"/>
      <c r="N400" s="270">
        <f t="shared" si="39"/>
        <v>767.23474864354739</v>
      </c>
      <c r="O400" s="286">
        <f>+I400-Summary_CP!I400</f>
        <v>0</v>
      </c>
      <c r="P400" s="263"/>
    </row>
    <row r="401" spans="1:16" x14ac:dyDescent="0.2">
      <c r="A401" s="278">
        <f t="shared" si="37"/>
        <v>2040</v>
      </c>
      <c r="B401" s="278">
        <f t="shared" si="38"/>
        <v>12</v>
      </c>
      <c r="C401" s="270">
        <v>158.95562348194002</v>
      </c>
      <c r="D401" s="270">
        <v>0</v>
      </c>
      <c r="E401" s="270">
        <v>591.01489618737014</v>
      </c>
      <c r="F401" s="270">
        <v>0</v>
      </c>
      <c r="G401" s="270">
        <v>0</v>
      </c>
      <c r="H401" s="270"/>
      <c r="I401" s="270"/>
      <c r="J401" s="270"/>
      <c r="K401" s="270"/>
      <c r="L401" s="270"/>
      <c r="M401" s="270"/>
      <c r="N401" s="270">
        <f t="shared" si="39"/>
        <v>749.97051966931019</v>
      </c>
      <c r="O401" s="286">
        <f>+I401-Summary_CP!I401</f>
        <v>0</v>
      </c>
      <c r="P401" s="263"/>
    </row>
    <row r="402" spans="1:16" x14ac:dyDescent="0.2">
      <c r="A402" s="278">
        <f t="shared" si="37"/>
        <v>2041</v>
      </c>
      <c r="B402" s="278">
        <f t="shared" si="38"/>
        <v>1</v>
      </c>
      <c r="C402" s="270">
        <v>159.15088113654758</v>
      </c>
      <c r="D402" s="270">
        <v>0</v>
      </c>
      <c r="E402" s="270">
        <v>770.36115347882208</v>
      </c>
      <c r="F402" s="270">
        <v>0</v>
      </c>
      <c r="G402" s="270">
        <v>0</v>
      </c>
      <c r="H402" s="270"/>
      <c r="I402" s="270"/>
      <c r="J402" s="270"/>
      <c r="K402" s="270"/>
      <c r="L402" s="270"/>
      <c r="M402" s="270"/>
      <c r="N402" s="270">
        <f t="shared" si="39"/>
        <v>929.51203461536966</v>
      </c>
      <c r="O402" s="286">
        <f>+I402-Summary_CP!I402</f>
        <v>0</v>
      </c>
      <c r="P402" s="263"/>
    </row>
    <row r="403" spans="1:16" x14ac:dyDescent="0.2">
      <c r="A403" s="278">
        <f t="shared" si="37"/>
        <v>2041</v>
      </c>
      <c r="B403" s="278">
        <f t="shared" si="38"/>
        <v>2</v>
      </c>
      <c r="C403" s="270">
        <v>157.41511342659155</v>
      </c>
      <c r="D403" s="270">
        <v>0</v>
      </c>
      <c r="E403" s="270">
        <v>689.00662867011613</v>
      </c>
      <c r="F403" s="270">
        <v>0</v>
      </c>
      <c r="G403" s="270">
        <v>0</v>
      </c>
      <c r="H403" s="270"/>
      <c r="I403" s="270"/>
      <c r="J403" s="270"/>
      <c r="K403" s="270"/>
      <c r="L403" s="270"/>
      <c r="M403" s="270"/>
      <c r="N403" s="270">
        <f t="shared" si="39"/>
        <v>846.4217420967077</v>
      </c>
      <c r="O403" s="286">
        <f>+I403-Summary_CP!I403</f>
        <v>0</v>
      </c>
      <c r="P403" s="263"/>
    </row>
    <row r="404" spans="1:16" x14ac:dyDescent="0.2">
      <c r="A404" s="278">
        <f t="shared" si="37"/>
        <v>2041</v>
      </c>
      <c r="B404" s="278">
        <f t="shared" si="38"/>
        <v>3</v>
      </c>
      <c r="C404" s="270">
        <v>166.59427088169275</v>
      </c>
      <c r="D404" s="270">
        <v>0</v>
      </c>
      <c r="E404" s="270">
        <v>636.07904744475388</v>
      </c>
      <c r="F404" s="270">
        <v>0</v>
      </c>
      <c r="G404" s="270">
        <v>0</v>
      </c>
      <c r="H404" s="270"/>
      <c r="I404" s="270"/>
      <c r="J404" s="270"/>
      <c r="K404" s="270"/>
      <c r="L404" s="270"/>
      <c r="M404" s="270"/>
      <c r="N404" s="270">
        <f t="shared" si="39"/>
        <v>802.67331832644663</v>
      </c>
      <c r="O404" s="286">
        <f>+I404-Summary_CP!I404</f>
        <v>0</v>
      </c>
      <c r="P404" s="263"/>
    </row>
    <row r="405" spans="1:16" x14ac:dyDescent="0.2">
      <c r="A405" s="278">
        <f t="shared" si="37"/>
        <v>2041</v>
      </c>
      <c r="B405" s="278">
        <f t="shared" si="38"/>
        <v>4</v>
      </c>
      <c r="C405" s="270">
        <v>173.16526006155431</v>
      </c>
      <c r="D405" s="270">
        <v>0</v>
      </c>
      <c r="E405" s="270">
        <v>735.4505284557797</v>
      </c>
      <c r="F405" s="270">
        <v>0</v>
      </c>
      <c r="G405" s="270">
        <v>0</v>
      </c>
      <c r="H405" s="270"/>
      <c r="I405" s="270"/>
      <c r="J405" s="270"/>
      <c r="K405" s="270"/>
      <c r="L405" s="270"/>
      <c r="M405" s="270"/>
      <c r="N405" s="270">
        <f t="shared" si="39"/>
        <v>908.61578851733407</v>
      </c>
      <c r="O405" s="286">
        <f>+I405-Summary_CP!I405</f>
        <v>0</v>
      </c>
      <c r="P405" s="263"/>
    </row>
    <row r="406" spans="1:16" x14ac:dyDescent="0.2">
      <c r="A406" s="278">
        <f t="shared" si="37"/>
        <v>2041</v>
      </c>
      <c r="B406" s="278">
        <f t="shared" si="38"/>
        <v>5</v>
      </c>
      <c r="C406" s="270">
        <v>189.5979606749631</v>
      </c>
      <c r="D406" s="270">
        <v>0</v>
      </c>
      <c r="E406" s="270">
        <v>816.34538758237363</v>
      </c>
      <c r="F406" s="270">
        <v>0</v>
      </c>
      <c r="G406" s="270">
        <v>0</v>
      </c>
      <c r="H406" s="270"/>
      <c r="I406" s="270"/>
      <c r="J406" s="270"/>
      <c r="K406" s="270"/>
      <c r="L406" s="270"/>
      <c r="M406" s="270"/>
      <c r="N406" s="270">
        <f t="shared" si="39"/>
        <v>1005.9433482573368</v>
      </c>
      <c r="O406" s="286">
        <f>+I406-Summary_CP!I406</f>
        <v>0</v>
      </c>
      <c r="P406" s="263"/>
    </row>
    <row r="407" spans="1:16" x14ac:dyDescent="0.2">
      <c r="A407" s="278">
        <f t="shared" si="37"/>
        <v>2041</v>
      </c>
      <c r="B407" s="278">
        <f t="shared" si="38"/>
        <v>6</v>
      </c>
      <c r="C407" s="270">
        <v>193.92538421937533</v>
      </c>
      <c r="D407" s="270">
        <v>0</v>
      </c>
      <c r="E407" s="270">
        <v>844.91999868903997</v>
      </c>
      <c r="F407" s="270">
        <v>0</v>
      </c>
      <c r="G407" s="270">
        <v>0</v>
      </c>
      <c r="H407" s="270"/>
      <c r="I407" s="270"/>
      <c r="J407" s="270"/>
      <c r="K407" s="270"/>
      <c r="L407" s="270"/>
      <c r="M407" s="270"/>
      <c r="N407" s="270">
        <f t="shared" si="39"/>
        <v>1038.8453829084153</v>
      </c>
      <c r="O407" s="286">
        <f>+I407-Summary_CP!I407</f>
        <v>0</v>
      </c>
      <c r="P407" s="263"/>
    </row>
    <row r="408" spans="1:16" x14ac:dyDescent="0.2">
      <c r="A408" s="278">
        <f t="shared" si="37"/>
        <v>2041</v>
      </c>
      <c r="B408" s="278">
        <f t="shared" si="38"/>
        <v>7</v>
      </c>
      <c r="C408" s="270">
        <v>204.91558621466078</v>
      </c>
      <c r="D408" s="270">
        <v>0</v>
      </c>
      <c r="E408" s="270">
        <v>897.03139932972545</v>
      </c>
      <c r="F408" s="270">
        <v>0</v>
      </c>
      <c r="G408" s="270">
        <v>0</v>
      </c>
      <c r="H408" s="270"/>
      <c r="I408" s="270"/>
      <c r="J408" s="270"/>
      <c r="K408" s="270"/>
      <c r="L408" s="270"/>
      <c r="M408" s="270"/>
      <c r="N408" s="270">
        <f t="shared" si="39"/>
        <v>1101.9469855443863</v>
      </c>
      <c r="O408" s="286">
        <f>+I408-Summary_CP!I408</f>
        <v>0</v>
      </c>
      <c r="P408" s="263"/>
    </row>
    <row r="409" spans="1:16" x14ac:dyDescent="0.2">
      <c r="A409" s="278">
        <f t="shared" si="37"/>
        <v>2041</v>
      </c>
      <c r="B409" s="278">
        <f t="shared" si="38"/>
        <v>8</v>
      </c>
      <c r="C409" s="270">
        <v>202.92816192589333</v>
      </c>
      <c r="D409" s="270">
        <v>0</v>
      </c>
      <c r="E409" s="270">
        <v>911.80386848678643</v>
      </c>
      <c r="F409" s="270">
        <v>0</v>
      </c>
      <c r="G409" s="270">
        <v>0</v>
      </c>
      <c r="H409" s="270"/>
      <c r="I409" s="270"/>
      <c r="J409" s="270"/>
      <c r="K409" s="270"/>
      <c r="L409" s="270"/>
      <c r="M409" s="270"/>
      <c r="N409" s="270">
        <f t="shared" si="39"/>
        <v>1114.7320304126797</v>
      </c>
      <c r="O409" s="286">
        <f>+I409-Summary_CP!I409</f>
        <v>0</v>
      </c>
      <c r="P409" s="263"/>
    </row>
    <row r="410" spans="1:16" x14ac:dyDescent="0.2">
      <c r="A410" s="278">
        <f t="shared" si="37"/>
        <v>2041</v>
      </c>
      <c r="B410" s="278">
        <f t="shared" si="38"/>
        <v>9</v>
      </c>
      <c r="C410" s="270">
        <v>191.52569468243135</v>
      </c>
      <c r="D410" s="270">
        <v>0</v>
      </c>
      <c r="E410" s="270">
        <v>871.71395809575836</v>
      </c>
      <c r="F410" s="270">
        <v>0</v>
      </c>
      <c r="G410" s="270">
        <v>0</v>
      </c>
      <c r="H410" s="270"/>
      <c r="I410" s="270"/>
      <c r="J410" s="270"/>
      <c r="K410" s="270"/>
      <c r="L410" s="270"/>
      <c r="M410" s="270"/>
      <c r="N410" s="270">
        <f t="shared" si="39"/>
        <v>1063.2396527781898</v>
      </c>
      <c r="O410" s="286">
        <f>+I410-Summary_CP!I410</f>
        <v>0</v>
      </c>
      <c r="P410" s="263"/>
    </row>
    <row r="411" spans="1:16" x14ac:dyDescent="0.2">
      <c r="A411" s="278">
        <f t="shared" si="37"/>
        <v>2041</v>
      </c>
      <c r="B411" s="278">
        <f t="shared" si="38"/>
        <v>10</v>
      </c>
      <c r="C411" s="270">
        <v>173.03038934310371</v>
      </c>
      <c r="D411" s="270">
        <v>0</v>
      </c>
      <c r="E411" s="270">
        <v>774.05262467982141</v>
      </c>
      <c r="F411" s="270">
        <v>0</v>
      </c>
      <c r="G411" s="270">
        <v>0</v>
      </c>
      <c r="H411" s="270"/>
      <c r="I411" s="270"/>
      <c r="J411" s="270"/>
      <c r="K411" s="270"/>
      <c r="L411" s="270"/>
      <c r="M411" s="270"/>
      <c r="N411" s="270">
        <f t="shared" si="39"/>
        <v>947.08301402292511</v>
      </c>
      <c r="O411" s="286">
        <f>+I411-Summary_CP!I411</f>
        <v>0</v>
      </c>
      <c r="P411" s="263"/>
    </row>
    <row r="412" spans="1:16" x14ac:dyDescent="0.2">
      <c r="A412" s="278">
        <f t="shared" si="37"/>
        <v>2041</v>
      </c>
      <c r="B412" s="278">
        <f t="shared" si="38"/>
        <v>11</v>
      </c>
      <c r="C412" s="270">
        <v>154.5925793459036</v>
      </c>
      <c r="D412" s="270">
        <v>0</v>
      </c>
      <c r="E412" s="270">
        <v>615.34778656410515</v>
      </c>
      <c r="F412" s="270">
        <v>0</v>
      </c>
      <c r="G412" s="270">
        <v>0</v>
      </c>
      <c r="H412" s="270"/>
      <c r="I412" s="270"/>
      <c r="J412" s="270"/>
      <c r="K412" s="270"/>
      <c r="L412" s="270"/>
      <c r="M412" s="270"/>
      <c r="N412" s="270">
        <f t="shared" si="39"/>
        <v>769.94036591000872</v>
      </c>
      <c r="O412" s="286">
        <f>+I412-Summary_CP!I412</f>
        <v>0</v>
      </c>
      <c r="P412" s="263"/>
    </row>
    <row r="413" spans="1:16" x14ac:dyDescent="0.2">
      <c r="A413" s="278">
        <f t="shared" si="37"/>
        <v>2041</v>
      </c>
      <c r="B413" s="278">
        <f t="shared" si="38"/>
        <v>12</v>
      </c>
      <c r="C413" s="270">
        <v>160.45387992022478</v>
      </c>
      <c r="D413" s="270">
        <v>0</v>
      </c>
      <c r="E413" s="270">
        <v>592.6660141608038</v>
      </c>
      <c r="F413" s="270">
        <v>0</v>
      </c>
      <c r="G413" s="270">
        <v>0</v>
      </c>
      <c r="H413" s="270"/>
      <c r="I413" s="270"/>
      <c r="J413" s="270"/>
      <c r="K413" s="270"/>
      <c r="L413" s="270"/>
      <c r="M413" s="270"/>
      <c r="N413" s="270">
        <f t="shared" si="39"/>
        <v>753.11989408102863</v>
      </c>
      <c r="O413" s="286">
        <f>+I413-Summary_CP!I413</f>
        <v>0</v>
      </c>
      <c r="P413" s="263"/>
    </row>
    <row r="414" spans="1:16" x14ac:dyDescent="0.2">
      <c r="A414" s="278">
        <f t="shared" si="37"/>
        <v>2042</v>
      </c>
      <c r="B414" s="278">
        <f t="shared" si="38"/>
        <v>1</v>
      </c>
      <c r="C414" s="270">
        <v>160.65097800068034</v>
      </c>
      <c r="D414" s="270">
        <v>0</v>
      </c>
      <c r="E414" s="270">
        <v>771.13148402281297</v>
      </c>
      <c r="F414" s="270">
        <v>0</v>
      </c>
      <c r="G414" s="270">
        <v>0</v>
      </c>
      <c r="H414" s="270"/>
      <c r="I414" s="270"/>
      <c r="J414" s="270"/>
      <c r="K414" s="270"/>
      <c r="L414" s="270"/>
      <c r="M414" s="270"/>
      <c r="N414" s="270">
        <f t="shared" si="39"/>
        <v>931.78246202349328</v>
      </c>
      <c r="O414" s="286">
        <f>+I414-Summary_CP!I414</f>
        <v>0</v>
      </c>
      <c r="P414" s="263"/>
    </row>
    <row r="415" spans="1:16" x14ac:dyDescent="0.2">
      <c r="A415" s="278">
        <f t="shared" si="37"/>
        <v>2042</v>
      </c>
      <c r="B415" s="278">
        <f t="shared" si="38"/>
        <v>2</v>
      </c>
      <c r="C415" s="270">
        <v>158.89884959149367</v>
      </c>
      <c r="D415" s="270">
        <v>0</v>
      </c>
      <c r="E415" s="270">
        <v>689.69548704778936</v>
      </c>
      <c r="F415" s="270">
        <v>0</v>
      </c>
      <c r="G415" s="270">
        <v>0</v>
      </c>
      <c r="H415" s="270"/>
      <c r="I415" s="270"/>
      <c r="J415" s="270"/>
      <c r="K415" s="270"/>
      <c r="L415" s="270"/>
      <c r="M415" s="270"/>
      <c r="N415" s="270">
        <f t="shared" si="39"/>
        <v>848.59433663928303</v>
      </c>
      <c r="O415" s="286">
        <f>+I415-Summary_CP!I415</f>
        <v>0</v>
      </c>
      <c r="P415" s="263"/>
    </row>
    <row r="416" spans="1:16" x14ac:dyDescent="0.2">
      <c r="A416" s="278">
        <f t="shared" si="37"/>
        <v>2042</v>
      </c>
      <c r="B416" s="278">
        <f t="shared" si="38"/>
        <v>3</v>
      </c>
      <c r="C416" s="270">
        <v>168.16452636219927</v>
      </c>
      <c r="D416" s="270">
        <v>0</v>
      </c>
      <c r="E416" s="270">
        <v>636.78007436455482</v>
      </c>
      <c r="F416" s="270">
        <v>0</v>
      </c>
      <c r="G416" s="270">
        <v>0</v>
      </c>
      <c r="H416" s="270"/>
      <c r="I416" s="270"/>
      <c r="J416" s="270"/>
      <c r="K416" s="270"/>
      <c r="L416" s="270"/>
      <c r="M416" s="270"/>
      <c r="N416" s="270">
        <f t="shared" si="39"/>
        <v>804.94460072675406</v>
      </c>
      <c r="O416" s="286">
        <f>+I416-Summary_CP!I416</f>
        <v>0</v>
      </c>
      <c r="P416" s="263"/>
    </row>
    <row r="417" spans="1:16" x14ac:dyDescent="0.2">
      <c r="A417" s="278">
        <f t="shared" si="37"/>
        <v>2042</v>
      </c>
      <c r="B417" s="278">
        <f t="shared" si="38"/>
        <v>4</v>
      </c>
      <c r="C417" s="270">
        <v>174.79745123599207</v>
      </c>
      <c r="D417" s="270">
        <v>0</v>
      </c>
      <c r="E417" s="270">
        <v>740.09897943284182</v>
      </c>
      <c r="F417" s="270">
        <v>0</v>
      </c>
      <c r="G417" s="270">
        <v>0</v>
      </c>
      <c r="H417" s="270"/>
      <c r="I417" s="270"/>
      <c r="J417" s="270"/>
      <c r="K417" s="270"/>
      <c r="L417" s="270"/>
      <c r="M417" s="270"/>
      <c r="N417" s="270">
        <f t="shared" si="39"/>
        <v>914.89643066883389</v>
      </c>
      <c r="O417" s="286">
        <f>+I417-Summary_CP!I417</f>
        <v>0</v>
      </c>
      <c r="P417" s="263"/>
    </row>
    <row r="418" spans="1:16" x14ac:dyDescent="0.2">
      <c r="A418" s="278">
        <f t="shared" si="37"/>
        <v>2042</v>
      </c>
      <c r="B418" s="278">
        <f t="shared" si="38"/>
        <v>5</v>
      </c>
      <c r="C418" s="270">
        <v>191.38504035823831</v>
      </c>
      <c r="D418" s="270">
        <v>0</v>
      </c>
      <c r="E418" s="270">
        <v>820.57073626319084</v>
      </c>
      <c r="F418" s="270">
        <v>0</v>
      </c>
      <c r="G418" s="270">
        <v>0</v>
      </c>
      <c r="H418" s="270"/>
      <c r="I418" s="270"/>
      <c r="J418" s="270"/>
      <c r="K418" s="270"/>
      <c r="L418" s="270"/>
      <c r="M418" s="270"/>
      <c r="N418" s="270">
        <f t="shared" si="39"/>
        <v>1011.9557766214291</v>
      </c>
      <c r="O418" s="286">
        <f>+I418-Summary_CP!I418</f>
        <v>0</v>
      </c>
      <c r="P418" s="263"/>
    </row>
    <row r="419" spans="1:16" x14ac:dyDescent="0.2">
      <c r="A419" s="278">
        <f t="shared" si="37"/>
        <v>2042</v>
      </c>
      <c r="B419" s="278">
        <f t="shared" si="38"/>
        <v>6</v>
      </c>
      <c r="C419" s="270">
        <v>195.75325258344452</v>
      </c>
      <c r="D419" s="270">
        <v>0</v>
      </c>
      <c r="E419" s="270">
        <v>847.89553030484979</v>
      </c>
      <c r="F419" s="270">
        <v>0</v>
      </c>
      <c r="G419" s="270">
        <v>0</v>
      </c>
      <c r="H419" s="270"/>
      <c r="I419" s="270"/>
      <c r="J419" s="270"/>
      <c r="K419" s="270"/>
      <c r="L419" s="270"/>
      <c r="M419" s="270"/>
      <c r="N419" s="270">
        <f t="shared" si="39"/>
        <v>1043.6487828882944</v>
      </c>
      <c r="O419" s="286">
        <f>+I419-Summary_CP!I419</f>
        <v>0</v>
      </c>
      <c r="P419" s="263"/>
    </row>
    <row r="420" spans="1:16" x14ac:dyDescent="0.2">
      <c r="A420" s="278">
        <f t="shared" si="37"/>
        <v>2042</v>
      </c>
      <c r="B420" s="278">
        <f t="shared" si="38"/>
        <v>7</v>
      </c>
      <c r="C420" s="270">
        <v>206.84742426170962</v>
      </c>
      <c r="D420" s="270">
        <v>0</v>
      </c>
      <c r="E420" s="270">
        <v>902.13317766839691</v>
      </c>
      <c r="F420" s="270">
        <v>0</v>
      </c>
      <c r="G420" s="270">
        <v>0</v>
      </c>
      <c r="H420" s="270"/>
      <c r="I420" s="270"/>
      <c r="J420" s="270"/>
      <c r="K420" s="270"/>
      <c r="L420" s="270"/>
      <c r="M420" s="270"/>
      <c r="N420" s="270">
        <f t="shared" si="39"/>
        <v>1108.9806019301066</v>
      </c>
      <c r="O420" s="286">
        <f>+I420-Summary_CP!I420</f>
        <v>0</v>
      </c>
      <c r="P420" s="263"/>
    </row>
    <row r="421" spans="1:16" x14ac:dyDescent="0.2">
      <c r="A421" s="278">
        <f t="shared" si="37"/>
        <v>2042</v>
      </c>
      <c r="B421" s="278">
        <f t="shared" si="38"/>
        <v>8</v>
      </c>
      <c r="C421" s="270">
        <v>204.84088711582223</v>
      </c>
      <c r="D421" s="270">
        <v>0</v>
      </c>
      <c r="E421" s="270">
        <v>917.01348447024486</v>
      </c>
      <c r="F421" s="270">
        <v>0</v>
      </c>
      <c r="G421" s="270">
        <v>0</v>
      </c>
      <c r="H421" s="270"/>
      <c r="I421" s="270"/>
      <c r="J421" s="270"/>
      <c r="K421" s="270"/>
      <c r="L421" s="270"/>
      <c r="M421" s="270"/>
      <c r="N421" s="270">
        <f t="shared" si="39"/>
        <v>1121.8543715860671</v>
      </c>
      <c r="O421" s="286">
        <f>+I421-Summary_CP!I421</f>
        <v>0</v>
      </c>
      <c r="P421" s="263"/>
    </row>
    <row r="422" spans="1:16" x14ac:dyDescent="0.2">
      <c r="A422" s="278">
        <f t="shared" si="37"/>
        <v>2042</v>
      </c>
      <c r="B422" s="278">
        <f t="shared" si="38"/>
        <v>9</v>
      </c>
      <c r="C422" s="270">
        <v>193.33094446768058</v>
      </c>
      <c r="D422" s="270">
        <v>0</v>
      </c>
      <c r="E422" s="270">
        <v>876.70649623251222</v>
      </c>
      <c r="F422" s="270">
        <v>0</v>
      </c>
      <c r="G422" s="270">
        <v>0</v>
      </c>
      <c r="H422" s="270"/>
      <c r="I422" s="270"/>
      <c r="J422" s="270"/>
      <c r="K422" s="270"/>
      <c r="L422" s="270"/>
      <c r="M422" s="270"/>
      <c r="N422" s="270">
        <f t="shared" si="39"/>
        <v>1070.0374407001927</v>
      </c>
      <c r="O422" s="286">
        <f>+I422-Summary_CP!I422</f>
        <v>0</v>
      </c>
      <c r="P422" s="263"/>
    </row>
    <row r="423" spans="1:16" x14ac:dyDescent="0.2">
      <c r="A423" s="278">
        <f t="shared" si="37"/>
        <v>2042</v>
      </c>
      <c r="B423" s="278">
        <f t="shared" si="38"/>
        <v>10</v>
      </c>
      <c r="C423" s="270">
        <v>174.66130927643775</v>
      </c>
      <c r="D423" s="270">
        <v>0</v>
      </c>
      <c r="E423" s="270">
        <v>776.69669869515519</v>
      </c>
      <c r="F423" s="270">
        <v>0</v>
      </c>
      <c r="G423" s="270">
        <v>0</v>
      </c>
      <c r="H423" s="270"/>
      <c r="I423" s="270"/>
      <c r="J423" s="270"/>
      <c r="K423" s="270"/>
      <c r="L423" s="270"/>
      <c r="M423" s="270"/>
      <c r="N423" s="270">
        <f t="shared" si="39"/>
        <v>951.358007971593</v>
      </c>
      <c r="O423" s="286">
        <f>+I423-Summary_CP!I423</f>
        <v>0</v>
      </c>
      <c r="P423" s="263"/>
    </row>
    <row r="424" spans="1:16" x14ac:dyDescent="0.2">
      <c r="A424" s="278">
        <f t="shared" si="37"/>
        <v>2042</v>
      </c>
      <c r="B424" s="278">
        <f t="shared" si="38"/>
        <v>11</v>
      </c>
      <c r="C424" s="270">
        <v>156.04971135697937</v>
      </c>
      <c r="D424" s="270">
        <v>0</v>
      </c>
      <c r="E424" s="270">
        <v>616.61247185255866</v>
      </c>
      <c r="F424" s="270">
        <v>0</v>
      </c>
      <c r="G424" s="270">
        <v>0</v>
      </c>
      <c r="H424" s="270"/>
      <c r="I424" s="270"/>
      <c r="J424" s="270"/>
      <c r="K424" s="270"/>
      <c r="L424" s="270"/>
      <c r="M424" s="270"/>
      <c r="N424" s="270">
        <f t="shared" si="39"/>
        <v>772.66218320953806</v>
      </c>
      <c r="O424" s="286">
        <f>+I424-Summary_CP!I424</f>
        <v>0</v>
      </c>
      <c r="P424" s="263"/>
    </row>
    <row r="425" spans="1:16" x14ac:dyDescent="0.2">
      <c r="A425" s="278">
        <f t="shared" si="37"/>
        <v>2042</v>
      </c>
      <c r="B425" s="278">
        <f t="shared" si="38"/>
        <v>12</v>
      </c>
      <c r="C425" s="270">
        <v>161.96625836505254</v>
      </c>
      <c r="D425" s="270">
        <v>0</v>
      </c>
      <c r="E425" s="270">
        <v>594.3217448615643</v>
      </c>
      <c r="F425" s="270">
        <v>0</v>
      </c>
      <c r="G425" s="270">
        <v>0</v>
      </c>
      <c r="H425" s="270"/>
      <c r="I425" s="270"/>
      <c r="J425" s="270"/>
      <c r="K425" s="270"/>
      <c r="L425" s="270"/>
      <c r="M425" s="270"/>
      <c r="N425" s="270">
        <f t="shared" si="39"/>
        <v>756.28800322661687</v>
      </c>
      <c r="O425" s="286">
        <f>+I425-Summary_CP!I425</f>
        <v>0</v>
      </c>
      <c r="P425" s="263"/>
    </row>
    <row r="426" spans="1:16" x14ac:dyDescent="0.2">
      <c r="A426" s="278">
        <f t="shared" si="37"/>
        <v>2043</v>
      </c>
      <c r="B426" s="278">
        <f t="shared" si="38"/>
        <v>1</v>
      </c>
      <c r="C426" s="270">
        <v>162.16521421852394</v>
      </c>
      <c r="D426" s="270">
        <v>0</v>
      </c>
      <c r="E426" s="270">
        <v>771.90258486673952</v>
      </c>
      <c r="F426" s="270">
        <v>0</v>
      </c>
      <c r="G426" s="270">
        <v>0</v>
      </c>
      <c r="H426" s="270"/>
      <c r="I426" s="270"/>
      <c r="J426" s="270"/>
      <c r="K426" s="270"/>
      <c r="L426" s="270"/>
      <c r="M426" s="270"/>
      <c r="N426" s="270">
        <f t="shared" si="39"/>
        <v>934.06779908526346</v>
      </c>
      <c r="O426" s="286">
        <f>+I426-Summary_CP!I426</f>
        <v>0</v>
      </c>
      <c r="P426" s="263"/>
    </row>
    <row r="427" spans="1:16" x14ac:dyDescent="0.2">
      <c r="A427" s="278">
        <f t="shared" si="37"/>
        <v>2043</v>
      </c>
      <c r="B427" s="278">
        <f t="shared" si="38"/>
        <v>2</v>
      </c>
      <c r="C427" s="270">
        <v>160.39657090025599</v>
      </c>
      <c r="D427" s="270">
        <v>0</v>
      </c>
      <c r="E427" s="270">
        <v>690.38503413562114</v>
      </c>
      <c r="F427" s="270">
        <v>0</v>
      </c>
      <c r="G427" s="270">
        <v>0</v>
      </c>
      <c r="H427" s="270"/>
      <c r="I427" s="270"/>
      <c r="J427" s="270"/>
      <c r="K427" s="270"/>
      <c r="L427" s="270"/>
      <c r="M427" s="270"/>
      <c r="N427" s="270">
        <f t="shared" si="39"/>
        <v>850.78160503587719</v>
      </c>
      <c r="O427" s="286">
        <f>+I427-Summary_CP!I427</f>
        <v>0</v>
      </c>
      <c r="P427" s="263"/>
    </row>
    <row r="428" spans="1:16" x14ac:dyDescent="0.2">
      <c r="A428" s="278">
        <f t="shared" si="37"/>
        <v>2043</v>
      </c>
      <c r="B428" s="278">
        <f t="shared" si="38"/>
        <v>3</v>
      </c>
      <c r="C428" s="270">
        <v>169.74958248537502</v>
      </c>
      <c r="D428" s="270">
        <v>0</v>
      </c>
      <c r="E428" s="270">
        <v>637.48187389075463</v>
      </c>
      <c r="F428" s="270">
        <v>0</v>
      </c>
      <c r="G428" s="270">
        <v>0</v>
      </c>
      <c r="H428" s="270"/>
      <c r="I428" s="270"/>
      <c r="J428" s="270"/>
      <c r="K428" s="270"/>
      <c r="L428" s="270"/>
      <c r="M428" s="270"/>
      <c r="N428" s="270">
        <f t="shared" si="39"/>
        <v>807.2314563761297</v>
      </c>
      <c r="O428" s="286">
        <f>+I428-Summary_CP!I428</f>
        <v>0</v>
      </c>
      <c r="P428" s="263"/>
    </row>
    <row r="429" spans="1:16" x14ac:dyDescent="0.2">
      <c r="A429" s="278">
        <f t="shared" si="37"/>
        <v>2043</v>
      </c>
      <c r="B429" s="278">
        <f t="shared" si="38"/>
        <v>4</v>
      </c>
      <c r="C429" s="270">
        <v>176.44502683585654</v>
      </c>
      <c r="D429" s="270">
        <v>0</v>
      </c>
      <c r="E429" s="270">
        <v>744.7768111712877</v>
      </c>
      <c r="F429" s="270">
        <v>0</v>
      </c>
      <c r="G429" s="270">
        <v>0</v>
      </c>
      <c r="H429" s="270"/>
      <c r="I429" s="270"/>
      <c r="J429" s="270"/>
      <c r="K429" s="270"/>
      <c r="L429" s="270"/>
      <c r="M429" s="270"/>
      <c r="N429" s="270">
        <f t="shared" si="39"/>
        <v>921.22183800714424</v>
      </c>
      <c r="O429" s="286">
        <f>+I429-Summary_CP!I429</f>
        <v>0</v>
      </c>
      <c r="P429" s="263"/>
    </row>
    <row r="430" spans="1:16" x14ac:dyDescent="0.2">
      <c r="A430" s="278">
        <f t="shared" si="37"/>
        <v>2043</v>
      </c>
      <c r="B430" s="278">
        <f t="shared" si="38"/>
        <v>5</v>
      </c>
      <c r="C430" s="270">
        <v>193.18896438827235</v>
      </c>
      <c r="D430" s="270">
        <v>0</v>
      </c>
      <c r="E430" s="270">
        <v>824.81795506386914</v>
      </c>
      <c r="F430" s="270">
        <v>0</v>
      </c>
      <c r="G430" s="270">
        <v>0</v>
      </c>
      <c r="H430" s="270"/>
      <c r="I430" s="270"/>
      <c r="J430" s="270"/>
      <c r="K430" s="270"/>
      <c r="L430" s="270"/>
      <c r="M430" s="270"/>
      <c r="N430" s="270">
        <f t="shared" si="39"/>
        <v>1018.0069194521415</v>
      </c>
      <c r="O430" s="286">
        <f>+I430-Summary_CP!I430</f>
        <v>0</v>
      </c>
      <c r="P430" s="263"/>
    </row>
    <row r="431" spans="1:16" x14ac:dyDescent="0.2">
      <c r="A431" s="278">
        <f t="shared" si="37"/>
        <v>2043</v>
      </c>
      <c r="B431" s="278">
        <f t="shared" si="38"/>
        <v>6</v>
      </c>
      <c r="C431" s="270">
        <v>197.59834975316912</v>
      </c>
      <c r="D431" s="270">
        <v>0</v>
      </c>
      <c r="E431" s="270">
        <v>850.881540768847</v>
      </c>
      <c r="F431" s="270">
        <v>0</v>
      </c>
      <c r="G431" s="270">
        <v>0</v>
      </c>
      <c r="H431" s="270"/>
      <c r="I431" s="270"/>
      <c r="J431" s="270"/>
      <c r="K431" s="270"/>
      <c r="L431" s="270"/>
      <c r="M431" s="270"/>
      <c r="N431" s="270">
        <f t="shared" si="39"/>
        <v>1048.4798905220161</v>
      </c>
      <c r="O431" s="286">
        <f>+I431-Summary_CP!I431</f>
        <v>0</v>
      </c>
      <c r="P431" s="263"/>
    </row>
    <row r="432" spans="1:16" x14ac:dyDescent="0.2">
      <c r="A432" s="278">
        <f t="shared" si="37"/>
        <v>2043</v>
      </c>
      <c r="B432" s="278">
        <f t="shared" si="38"/>
        <v>7</v>
      </c>
      <c r="C432" s="270">
        <v>208.79747467761223</v>
      </c>
      <c r="D432" s="270">
        <v>0</v>
      </c>
      <c r="E432" s="270">
        <v>907.26397187232828</v>
      </c>
      <c r="F432" s="270">
        <v>0</v>
      </c>
      <c r="G432" s="270">
        <v>0</v>
      </c>
      <c r="H432" s="270"/>
      <c r="I432" s="270"/>
      <c r="J432" s="270"/>
      <c r="K432" s="270"/>
      <c r="L432" s="270"/>
      <c r="M432" s="270"/>
      <c r="N432" s="270">
        <f t="shared" si="39"/>
        <v>1116.0614465499405</v>
      </c>
      <c r="O432" s="286">
        <f>+I432-Summary_CP!I432</f>
        <v>0</v>
      </c>
      <c r="P432" s="263"/>
    </row>
    <row r="433" spans="1:16" x14ac:dyDescent="0.2">
      <c r="A433" s="278">
        <f t="shared" si="37"/>
        <v>2043</v>
      </c>
      <c r="B433" s="278">
        <f t="shared" si="38"/>
        <v>8</v>
      </c>
      <c r="C433" s="270">
        <v>206.77164094020711</v>
      </c>
      <c r="D433" s="270">
        <v>0</v>
      </c>
      <c r="E433" s="270">
        <v>922.2528657350681</v>
      </c>
      <c r="F433" s="270">
        <v>0</v>
      </c>
      <c r="G433" s="270">
        <v>0</v>
      </c>
      <c r="H433" s="270"/>
      <c r="I433" s="270"/>
      <c r="J433" s="270"/>
      <c r="K433" s="270"/>
      <c r="L433" s="270"/>
      <c r="M433" s="270"/>
      <c r="N433" s="270">
        <f t="shared" si="39"/>
        <v>1129.0245066752752</v>
      </c>
      <c r="O433" s="286">
        <f>+I433-Summary_CP!I433</f>
        <v>0</v>
      </c>
      <c r="P433" s="263"/>
    </row>
    <row r="434" spans="1:16" x14ac:dyDescent="0.2">
      <c r="A434" s="278">
        <f t="shared" si="37"/>
        <v>2043</v>
      </c>
      <c r="B434" s="278">
        <f t="shared" si="38"/>
        <v>9</v>
      </c>
      <c r="C434" s="270">
        <v>195.15320986429489</v>
      </c>
      <c r="D434" s="270">
        <v>0</v>
      </c>
      <c r="E434" s="270">
        <v>881.7276279656121</v>
      </c>
      <c r="F434" s="270">
        <v>0</v>
      </c>
      <c r="G434" s="270">
        <v>0</v>
      </c>
      <c r="H434" s="270"/>
      <c r="I434" s="270"/>
      <c r="J434" s="270"/>
      <c r="K434" s="270"/>
      <c r="L434" s="270"/>
      <c r="M434" s="270"/>
      <c r="N434" s="270">
        <f t="shared" si="39"/>
        <v>1076.880837829907</v>
      </c>
      <c r="O434" s="286">
        <f>+I434-Summary_CP!I434</f>
        <v>0</v>
      </c>
      <c r="P434" s="263"/>
    </row>
    <row r="435" spans="1:16" x14ac:dyDescent="0.2">
      <c r="A435" s="278">
        <f t="shared" si="37"/>
        <v>2043</v>
      </c>
      <c r="B435" s="278">
        <f t="shared" si="38"/>
        <v>10</v>
      </c>
      <c r="C435" s="270">
        <v>176.30760165295385</v>
      </c>
      <c r="D435" s="270">
        <v>0</v>
      </c>
      <c r="E435" s="270">
        <v>779.34980456074777</v>
      </c>
      <c r="F435" s="270">
        <v>0</v>
      </c>
      <c r="G435" s="270">
        <v>0</v>
      </c>
      <c r="H435" s="270"/>
      <c r="I435" s="270"/>
      <c r="J435" s="270"/>
      <c r="K435" s="270"/>
      <c r="L435" s="270"/>
      <c r="M435" s="270"/>
      <c r="N435" s="270">
        <f t="shared" si="39"/>
        <v>955.65740621370162</v>
      </c>
      <c r="O435" s="286">
        <f>+I435-Summary_CP!I435</f>
        <v>0</v>
      </c>
      <c r="P435" s="263"/>
    </row>
    <row r="436" spans="1:16" x14ac:dyDescent="0.2">
      <c r="A436" s="278">
        <f t="shared" si="37"/>
        <v>2043</v>
      </c>
      <c r="B436" s="278">
        <f t="shared" si="38"/>
        <v>11</v>
      </c>
      <c r="C436" s="270">
        <v>157.52057775108108</v>
      </c>
      <c r="D436" s="270">
        <v>0</v>
      </c>
      <c r="E436" s="270">
        <v>617.8797563684958</v>
      </c>
      <c r="F436" s="270">
        <v>0</v>
      </c>
      <c r="G436" s="270">
        <v>0</v>
      </c>
      <c r="H436" s="270"/>
      <c r="I436" s="270"/>
      <c r="J436" s="270"/>
      <c r="K436" s="270"/>
      <c r="L436" s="270"/>
      <c r="M436" s="270"/>
      <c r="N436" s="270">
        <f t="shared" si="39"/>
        <v>775.40033411957688</v>
      </c>
      <c r="O436" s="286">
        <f>+I436-Summary_CP!I436</f>
        <v>0</v>
      </c>
      <c r="P436" s="263"/>
    </row>
    <row r="437" spans="1:16" x14ac:dyDescent="0.2">
      <c r="A437" s="278">
        <f t="shared" si="37"/>
        <v>2043</v>
      </c>
      <c r="B437" s="278">
        <f t="shared" si="38"/>
        <v>12</v>
      </c>
      <c r="C437" s="270">
        <v>163.4928919251914</v>
      </c>
      <c r="D437" s="270">
        <v>0</v>
      </c>
      <c r="E437" s="270">
        <v>595.98210117622523</v>
      </c>
      <c r="F437" s="270">
        <v>0</v>
      </c>
      <c r="G437" s="270">
        <v>0</v>
      </c>
      <c r="H437" s="270"/>
      <c r="I437" s="270"/>
      <c r="J437" s="270"/>
      <c r="K437" s="270"/>
      <c r="L437" s="270"/>
      <c r="M437" s="270"/>
      <c r="N437" s="270">
        <f t="shared" si="39"/>
        <v>759.47499310141666</v>
      </c>
      <c r="O437" s="286">
        <f>+I437-Summary_CP!I437</f>
        <v>0</v>
      </c>
      <c r="P437" s="263"/>
    </row>
    <row r="438" spans="1:16" x14ac:dyDescent="0.2">
      <c r="A438" s="278">
        <f t="shared" si="37"/>
        <v>2044</v>
      </c>
      <c r="B438" s="278">
        <f t="shared" si="38"/>
        <v>1</v>
      </c>
      <c r="C438" s="270">
        <v>163.69372306235442</v>
      </c>
      <c r="D438" s="270">
        <v>0</v>
      </c>
      <c r="E438" s="270">
        <v>772.67445678087108</v>
      </c>
      <c r="F438" s="270">
        <v>0</v>
      </c>
      <c r="G438" s="270">
        <v>0</v>
      </c>
      <c r="H438" s="270"/>
      <c r="I438" s="270"/>
      <c r="J438" s="270"/>
      <c r="K438" s="270"/>
      <c r="L438" s="270"/>
      <c r="M438" s="270"/>
      <c r="N438" s="270">
        <f t="shared" si="39"/>
        <v>936.36817984322556</v>
      </c>
      <c r="O438" s="286">
        <f>+I438-Summary_CP!I438</f>
        <v>0</v>
      </c>
      <c r="P438" s="263"/>
    </row>
    <row r="439" spans="1:16" x14ac:dyDescent="0.2">
      <c r="A439" s="278">
        <f t="shared" si="37"/>
        <v>2044</v>
      </c>
      <c r="B439" s="278">
        <f t="shared" si="38"/>
        <v>2</v>
      </c>
      <c r="C439" s="270">
        <v>161.90840917163001</v>
      </c>
      <c r="D439" s="270">
        <v>0</v>
      </c>
      <c r="E439" s="270">
        <v>691.07527062217355</v>
      </c>
      <c r="F439" s="270">
        <v>0</v>
      </c>
      <c r="G439" s="270">
        <v>0</v>
      </c>
      <c r="H439" s="270"/>
      <c r="I439" s="270"/>
      <c r="J439" s="270"/>
      <c r="K439" s="270"/>
      <c r="L439" s="270"/>
      <c r="M439" s="270"/>
      <c r="N439" s="270">
        <f t="shared" si="39"/>
        <v>852.9836797938035</v>
      </c>
      <c r="O439" s="286">
        <f>+I439-Summary_CP!I439</f>
        <v>0</v>
      </c>
      <c r="P439" s="263"/>
    </row>
    <row r="440" spans="1:16" x14ac:dyDescent="0.2">
      <c r="A440" s="278">
        <f t="shared" si="37"/>
        <v>2044</v>
      </c>
      <c r="B440" s="278">
        <f t="shared" si="38"/>
        <v>3</v>
      </c>
      <c r="C440" s="270">
        <v>171.3495787565592</v>
      </c>
      <c r="D440" s="270">
        <v>0</v>
      </c>
      <c r="E440" s="270">
        <v>638.18444687484805</v>
      </c>
      <c r="F440" s="270">
        <v>0</v>
      </c>
      <c r="G440" s="270">
        <v>0</v>
      </c>
      <c r="H440" s="270"/>
      <c r="I440" s="270"/>
      <c r="J440" s="270"/>
      <c r="K440" s="270"/>
      <c r="L440" s="270"/>
      <c r="M440" s="270"/>
      <c r="N440" s="270">
        <f t="shared" si="39"/>
        <v>809.5340256314073</v>
      </c>
      <c r="O440" s="286">
        <f>+I440-Summary_CP!I440</f>
        <v>0</v>
      </c>
      <c r="P440" s="263"/>
    </row>
    <row r="441" spans="1:16" x14ac:dyDescent="0.2">
      <c r="A441" s="278">
        <f t="shared" si="37"/>
        <v>2044</v>
      </c>
      <c r="B441" s="278">
        <f t="shared" si="38"/>
        <v>4</v>
      </c>
      <c r="C441" s="270">
        <v>178.10813186900549</v>
      </c>
      <c r="D441" s="270">
        <v>0</v>
      </c>
      <c r="E441" s="270">
        <v>749.48420937365438</v>
      </c>
      <c r="F441" s="270">
        <v>0</v>
      </c>
      <c r="G441" s="270">
        <v>0</v>
      </c>
      <c r="H441" s="270"/>
      <c r="I441" s="270"/>
      <c r="J441" s="270"/>
      <c r="K441" s="270"/>
      <c r="L441" s="270"/>
      <c r="M441" s="270"/>
      <c r="N441" s="270">
        <f t="shared" si="39"/>
        <v>927.59234124265981</v>
      </c>
      <c r="O441" s="286">
        <f>+I441-Summary_CP!I441</f>
        <v>0</v>
      </c>
      <c r="P441" s="263"/>
    </row>
    <row r="442" spans="1:16" x14ac:dyDescent="0.2">
      <c r="A442" s="278">
        <f t="shared" si="37"/>
        <v>2044</v>
      </c>
      <c r="B442" s="278">
        <f t="shared" si="38"/>
        <v>5</v>
      </c>
      <c r="C442" s="270">
        <v>195.00989153359711</v>
      </c>
      <c r="D442" s="270">
        <v>0</v>
      </c>
      <c r="E442" s="270">
        <v>829.08715718267422</v>
      </c>
      <c r="F442" s="270">
        <v>0</v>
      </c>
      <c r="G442" s="270">
        <v>0</v>
      </c>
      <c r="H442" s="270"/>
      <c r="I442" s="270"/>
      <c r="J442" s="270"/>
      <c r="K442" s="270"/>
      <c r="L442" s="270"/>
      <c r="M442" s="270"/>
      <c r="N442" s="270">
        <f t="shared" si="39"/>
        <v>1024.0970487162713</v>
      </c>
      <c r="O442" s="286">
        <f>+I442-Summary_CP!I442</f>
        <v>0</v>
      </c>
      <c r="P442" s="263"/>
    </row>
    <row r="443" spans="1:16" x14ac:dyDescent="0.2">
      <c r="A443" s="278">
        <f t="shared" si="37"/>
        <v>2044</v>
      </c>
      <c r="B443" s="278">
        <f t="shared" si="38"/>
        <v>6</v>
      </c>
      <c r="C443" s="270">
        <v>199.46083812084726</v>
      </c>
      <c r="D443" s="270">
        <v>0</v>
      </c>
      <c r="E443" s="270">
        <v>853.87806698410407</v>
      </c>
      <c r="F443" s="270">
        <v>0</v>
      </c>
      <c r="G443" s="270">
        <v>0</v>
      </c>
      <c r="H443" s="270"/>
      <c r="I443" s="270"/>
      <c r="J443" s="270"/>
      <c r="K443" s="270"/>
      <c r="L443" s="270"/>
      <c r="M443" s="270"/>
      <c r="N443" s="270">
        <f t="shared" si="39"/>
        <v>1053.3389051049512</v>
      </c>
      <c r="O443" s="286">
        <f>+I443-Summary_CP!I443</f>
        <v>0</v>
      </c>
      <c r="P443" s="263"/>
    </row>
    <row r="444" spans="1:16" x14ac:dyDescent="0.2">
      <c r="A444" s="278">
        <f t="shared" si="37"/>
        <v>2044</v>
      </c>
      <c r="B444" s="278">
        <f t="shared" si="38"/>
        <v>7</v>
      </c>
      <c r="C444" s="270">
        <v>210.76590915915224</v>
      </c>
      <c r="D444" s="270">
        <v>0</v>
      </c>
      <c r="E444" s="270">
        <v>912.42394696641509</v>
      </c>
      <c r="F444" s="270">
        <v>0</v>
      </c>
      <c r="G444" s="270">
        <v>0</v>
      </c>
      <c r="H444" s="270"/>
      <c r="I444" s="270"/>
      <c r="J444" s="270"/>
      <c r="K444" s="270"/>
      <c r="L444" s="270"/>
      <c r="M444" s="270"/>
      <c r="N444" s="270">
        <f t="shared" si="39"/>
        <v>1123.1898561255673</v>
      </c>
      <c r="O444" s="286">
        <f>+I444-Summary_CP!I444</f>
        <v>0</v>
      </c>
      <c r="P444" s="263"/>
    </row>
    <row r="445" spans="1:16" x14ac:dyDescent="0.2">
      <c r="A445" s="278">
        <f t="shared" si="37"/>
        <v>2044</v>
      </c>
      <c r="B445" s="278">
        <f t="shared" si="38"/>
        <v>8</v>
      </c>
      <c r="C445" s="270">
        <v>208.72059333023415</v>
      </c>
      <c r="D445" s="270">
        <v>0</v>
      </c>
      <c r="E445" s="270">
        <v>927.52218234599377</v>
      </c>
      <c r="F445" s="270">
        <v>0</v>
      </c>
      <c r="G445" s="270">
        <v>0</v>
      </c>
      <c r="H445" s="270"/>
      <c r="I445" s="270"/>
      <c r="J445" s="270"/>
      <c r="K445" s="270"/>
      <c r="L445" s="270"/>
      <c r="M445" s="270"/>
      <c r="N445" s="270">
        <f t="shared" si="39"/>
        <v>1136.2427756762279</v>
      </c>
      <c r="O445" s="286">
        <f>+I445-Summary_CP!I445</f>
        <v>0</v>
      </c>
      <c r="P445" s="263"/>
    </row>
    <row r="446" spans="1:16" x14ac:dyDescent="0.2">
      <c r="A446" s="278">
        <f t="shared" si="37"/>
        <v>2044</v>
      </c>
      <c r="B446" s="278">
        <f t="shared" si="38"/>
        <v>9</v>
      </c>
      <c r="C446" s="270">
        <v>196.99265125508251</v>
      </c>
      <c r="D446" s="270">
        <v>0</v>
      </c>
      <c r="E446" s="270">
        <v>886.77751705820401</v>
      </c>
      <c r="F446" s="270">
        <v>0</v>
      </c>
      <c r="G446" s="270">
        <v>0</v>
      </c>
      <c r="H446" s="270"/>
      <c r="I446" s="270"/>
      <c r="J446" s="270"/>
      <c r="K446" s="270"/>
      <c r="L446" s="270"/>
      <c r="M446" s="270"/>
      <c r="N446" s="270">
        <f t="shared" si="39"/>
        <v>1083.7701683132866</v>
      </c>
      <c r="O446" s="286">
        <f>+I446-Summary_CP!I446</f>
        <v>0</v>
      </c>
      <c r="P446" s="263"/>
    </row>
    <row r="447" spans="1:16" x14ac:dyDescent="0.2">
      <c r="A447" s="278">
        <f t="shared" si="37"/>
        <v>2044</v>
      </c>
      <c r="B447" s="278">
        <f t="shared" si="38"/>
        <v>10</v>
      </c>
      <c r="C447" s="270">
        <v>177.96941136756962</v>
      </c>
      <c r="D447" s="270">
        <v>0</v>
      </c>
      <c r="E447" s="270">
        <v>782.01197312835245</v>
      </c>
      <c r="F447" s="270">
        <v>0</v>
      </c>
      <c r="G447" s="270">
        <v>0</v>
      </c>
      <c r="H447" s="270"/>
      <c r="I447" s="270"/>
      <c r="J447" s="270"/>
      <c r="K447" s="270"/>
      <c r="L447" s="270"/>
      <c r="M447" s="270"/>
      <c r="N447" s="270">
        <f t="shared" si="39"/>
        <v>959.98138449592204</v>
      </c>
      <c r="O447" s="286">
        <f>+I447-Summary_CP!I447</f>
        <v>0</v>
      </c>
      <c r="P447" s="263"/>
    </row>
    <row r="448" spans="1:16" x14ac:dyDescent="0.2">
      <c r="A448" s="278">
        <f t="shared" si="37"/>
        <v>2044</v>
      </c>
      <c r="B448" s="278">
        <f t="shared" si="38"/>
        <v>11</v>
      </c>
      <c r="C448" s="270">
        <v>159.00530798338207</v>
      </c>
      <c r="D448" s="270">
        <v>0</v>
      </c>
      <c r="E448" s="270">
        <v>619.149645453944</v>
      </c>
      <c r="F448" s="270">
        <v>0</v>
      </c>
      <c r="G448" s="270">
        <v>0</v>
      </c>
      <c r="H448" s="270"/>
      <c r="I448" s="270"/>
      <c r="J448" s="270"/>
      <c r="K448" s="270"/>
      <c r="L448" s="270"/>
      <c r="M448" s="270"/>
      <c r="N448" s="270">
        <f t="shared" si="39"/>
        <v>778.15495343732607</v>
      </c>
      <c r="O448" s="286">
        <f>+I448-Summary_CP!I448</f>
        <v>0</v>
      </c>
      <c r="P448" s="263"/>
    </row>
    <row r="449" spans="1:16" x14ac:dyDescent="0.2">
      <c r="A449" s="278">
        <f t="shared" si="37"/>
        <v>2044</v>
      </c>
      <c r="B449" s="278">
        <f t="shared" si="38"/>
        <v>12</v>
      </c>
      <c r="C449" s="270">
        <v>165.03391496404311</v>
      </c>
      <c r="D449" s="270">
        <v>0</v>
      </c>
      <c r="E449" s="270">
        <v>597.6470960273615</v>
      </c>
      <c r="F449" s="270">
        <v>0</v>
      </c>
      <c r="G449" s="270">
        <v>0</v>
      </c>
      <c r="H449" s="270"/>
      <c r="I449" s="270"/>
      <c r="J449" s="270"/>
      <c r="K449" s="270"/>
      <c r="L449" s="270"/>
      <c r="M449" s="270"/>
      <c r="N449" s="270">
        <f t="shared" si="39"/>
        <v>762.68101099140461</v>
      </c>
      <c r="O449" s="286">
        <f>+I449-Summary_CP!I449</f>
        <v>0</v>
      </c>
      <c r="P449" s="263"/>
    </row>
    <row r="450" spans="1:16" x14ac:dyDescent="0.2">
      <c r="A450" s="278">
        <f t="shared" si="37"/>
        <v>2045</v>
      </c>
      <c r="B450" s="278">
        <f t="shared" si="38"/>
        <v>1</v>
      </c>
      <c r="C450" s="270">
        <v>165.23663906062259</v>
      </c>
      <c r="D450" s="270">
        <v>0</v>
      </c>
      <c r="E450" s="270">
        <v>773.44710053624726</v>
      </c>
      <c r="F450" s="270">
        <v>0</v>
      </c>
      <c r="G450" s="270">
        <v>0</v>
      </c>
      <c r="H450" s="270"/>
      <c r="I450" s="270"/>
      <c r="J450" s="270"/>
      <c r="K450" s="270"/>
      <c r="L450" s="270"/>
      <c r="M450" s="270"/>
      <c r="N450" s="270">
        <f t="shared" si="39"/>
        <v>938.68373959686983</v>
      </c>
      <c r="O450" s="286">
        <f>+I450-Summary_CP!I450</f>
        <v>0</v>
      </c>
      <c r="P450" s="263"/>
    </row>
    <row r="451" spans="1:16" x14ac:dyDescent="0.2">
      <c r="A451" s="278">
        <f t="shared" si="37"/>
        <v>2045</v>
      </c>
      <c r="B451" s="278">
        <f t="shared" si="38"/>
        <v>2</v>
      </c>
      <c r="C451" s="270">
        <v>163.43449746684158</v>
      </c>
      <c r="D451" s="270">
        <v>0</v>
      </c>
      <c r="E451" s="270">
        <v>691.76619719669679</v>
      </c>
      <c r="F451" s="270">
        <v>0</v>
      </c>
      <c r="G451" s="270">
        <v>0</v>
      </c>
      <c r="H451" s="270"/>
      <c r="I451" s="270"/>
      <c r="J451" s="270"/>
      <c r="K451" s="270"/>
      <c r="L451" s="270"/>
      <c r="M451" s="270"/>
      <c r="N451" s="270">
        <f t="shared" si="39"/>
        <v>855.20069466353834</v>
      </c>
      <c r="O451" s="286">
        <f>+I451-Summary_CP!I451</f>
        <v>0</v>
      </c>
      <c r="P451" s="263"/>
    </row>
    <row r="452" spans="1:16" x14ac:dyDescent="0.2">
      <c r="A452" s="278">
        <f t="shared" si="37"/>
        <v>2045</v>
      </c>
      <c r="B452" s="278">
        <f t="shared" si="38"/>
        <v>3</v>
      </c>
      <c r="C452" s="270">
        <v>172.96465599601632</v>
      </c>
      <c r="D452" s="270">
        <v>0</v>
      </c>
      <c r="E452" s="270">
        <v>638.88779416926809</v>
      </c>
      <c r="F452" s="270">
        <v>0</v>
      </c>
      <c r="G452" s="270">
        <v>0</v>
      </c>
      <c r="H452" s="270"/>
      <c r="I452" s="270"/>
      <c r="J452" s="270"/>
      <c r="K452" s="270"/>
      <c r="L452" s="270"/>
      <c r="M452" s="270"/>
      <c r="N452" s="270">
        <f t="shared" si="39"/>
        <v>811.85245016528438</v>
      </c>
      <c r="O452" s="286">
        <f>+I452-Summary_CP!I452</f>
        <v>0</v>
      </c>
      <c r="P452" s="263"/>
    </row>
    <row r="453" spans="1:16" x14ac:dyDescent="0.2">
      <c r="A453" s="278">
        <f t="shared" si="37"/>
        <v>2045</v>
      </c>
      <c r="B453" s="278">
        <f t="shared" si="38"/>
        <v>4</v>
      </c>
      <c r="C453" s="270">
        <v>179.78691271008671</v>
      </c>
      <c r="D453" s="270">
        <v>0</v>
      </c>
      <c r="E453" s="270">
        <v>754.22136091622076</v>
      </c>
      <c r="F453" s="270">
        <v>0</v>
      </c>
      <c r="G453" s="270">
        <v>0</v>
      </c>
      <c r="H453" s="270"/>
      <c r="I453" s="270"/>
      <c r="J453" s="270"/>
      <c r="K453" s="270"/>
      <c r="L453" s="270"/>
      <c r="M453" s="270"/>
      <c r="N453" s="270">
        <f t="shared" si="39"/>
        <v>934.00827362630753</v>
      </c>
      <c r="O453" s="286">
        <f>+I453-Summary_CP!I453</f>
        <v>0</v>
      </c>
      <c r="P453" s="263"/>
    </row>
    <row r="454" spans="1:16" x14ac:dyDescent="0.2">
      <c r="A454" s="278">
        <f t="shared" si="37"/>
        <v>2045</v>
      </c>
      <c r="B454" s="278">
        <f t="shared" si="38"/>
        <v>5</v>
      </c>
      <c r="C454" s="270">
        <v>196.84798205923752</v>
      </c>
      <c r="D454" s="270">
        <v>0</v>
      </c>
      <c r="E454" s="270">
        <v>833.3784564037785</v>
      </c>
      <c r="F454" s="270">
        <v>0</v>
      </c>
      <c r="G454" s="270">
        <v>0</v>
      </c>
      <c r="H454" s="270"/>
      <c r="I454" s="270"/>
      <c r="J454" s="270"/>
      <c r="K454" s="270"/>
      <c r="L454" s="270"/>
      <c r="M454" s="270"/>
      <c r="N454" s="270">
        <f t="shared" si="39"/>
        <v>1030.2264384630159</v>
      </c>
      <c r="O454" s="286">
        <f>+I454-Summary_CP!I454</f>
        <v>0</v>
      </c>
      <c r="P454" s="263"/>
    </row>
    <row r="455" spans="1:16" x14ac:dyDescent="0.2">
      <c r="A455" s="278">
        <f t="shared" ref="A455:A518" si="40">A443+1</f>
        <v>2045</v>
      </c>
      <c r="B455" s="278">
        <f t="shared" ref="B455:B518" si="41">B443</f>
        <v>6</v>
      </c>
      <c r="C455" s="270">
        <v>201.3408816094263</v>
      </c>
      <c r="D455" s="270">
        <v>0</v>
      </c>
      <c r="E455" s="270">
        <v>856.8851459836543</v>
      </c>
      <c r="F455" s="270">
        <v>0</v>
      </c>
      <c r="G455" s="270">
        <v>0</v>
      </c>
      <c r="H455" s="270"/>
      <c r="I455" s="270"/>
      <c r="J455" s="270"/>
      <c r="K455" s="270"/>
      <c r="L455" s="270"/>
      <c r="M455" s="270"/>
      <c r="N455" s="270">
        <f t="shared" ref="N455:N518" si="42">SUM(C455:M455)</f>
        <v>1058.2260275930805</v>
      </c>
      <c r="O455" s="286">
        <f>+I455-Summary_CP!I455</f>
        <v>0</v>
      </c>
      <c r="P455" s="263"/>
    </row>
    <row r="456" spans="1:16" x14ac:dyDescent="0.2">
      <c r="A456" s="278">
        <f t="shared" si="40"/>
        <v>2045</v>
      </c>
      <c r="B456" s="278">
        <f t="shared" si="41"/>
        <v>7</v>
      </c>
      <c r="C456" s="270">
        <v>212.75290102178172</v>
      </c>
      <c r="D456" s="270">
        <v>0</v>
      </c>
      <c r="E456" s="270">
        <v>917.61326891411568</v>
      </c>
      <c r="F456" s="270">
        <v>0</v>
      </c>
      <c r="G456" s="270">
        <v>0</v>
      </c>
      <c r="H456" s="270"/>
      <c r="I456" s="270"/>
      <c r="J456" s="270"/>
      <c r="K456" s="270"/>
      <c r="L456" s="270"/>
      <c r="M456" s="270"/>
      <c r="N456" s="270">
        <f t="shared" si="42"/>
        <v>1130.3661699358975</v>
      </c>
      <c r="O456" s="286">
        <f>+I456-Summary_CP!I456</f>
        <v>0</v>
      </c>
      <c r="P456" s="263"/>
    </row>
    <row r="457" spans="1:16" x14ac:dyDescent="0.2">
      <c r="A457" s="278">
        <f t="shared" si="40"/>
        <v>2045</v>
      </c>
      <c r="B457" s="278">
        <f t="shared" si="41"/>
        <v>8</v>
      </c>
      <c r="C457" s="270">
        <v>210.68791581879753</v>
      </c>
      <c r="D457" s="270">
        <v>0</v>
      </c>
      <c r="E457" s="270">
        <v>932.82160533942886</v>
      </c>
      <c r="F457" s="270">
        <v>0</v>
      </c>
      <c r="G457" s="270">
        <v>0</v>
      </c>
      <c r="H457" s="270"/>
      <c r="I457" s="270"/>
      <c r="J457" s="270"/>
      <c r="K457" s="270"/>
      <c r="L457" s="270"/>
      <c r="M457" s="270"/>
      <c r="N457" s="270">
        <f t="shared" si="42"/>
        <v>1143.5095211582263</v>
      </c>
      <c r="O457" s="286">
        <f>+I457-Summary_CP!I457</f>
        <v>0</v>
      </c>
      <c r="P457" s="263"/>
    </row>
    <row r="458" spans="1:16" x14ac:dyDescent="0.2">
      <c r="A458" s="278">
        <f t="shared" si="40"/>
        <v>2045</v>
      </c>
      <c r="B458" s="278">
        <f t="shared" si="41"/>
        <v>9</v>
      </c>
      <c r="C458" s="270">
        <v>198.84943053456021</v>
      </c>
      <c r="D458" s="270">
        <v>0</v>
      </c>
      <c r="E458" s="270">
        <v>891.85632821134914</v>
      </c>
      <c r="F458" s="270">
        <v>0</v>
      </c>
      <c r="G458" s="270">
        <v>0</v>
      </c>
      <c r="H458" s="270"/>
      <c r="I458" s="270"/>
      <c r="J458" s="270"/>
      <c r="K458" s="270"/>
      <c r="L458" s="270"/>
      <c r="M458" s="270"/>
      <c r="N458" s="270">
        <f t="shared" si="42"/>
        <v>1090.7057587459094</v>
      </c>
      <c r="O458" s="286">
        <f>+I458-Summary_CP!I458</f>
        <v>0</v>
      </c>
      <c r="P458" s="263"/>
    </row>
    <row r="459" spans="1:16" x14ac:dyDescent="0.2">
      <c r="A459" s="278">
        <f t="shared" si="40"/>
        <v>2045</v>
      </c>
      <c r="B459" s="278">
        <f t="shared" si="41"/>
        <v>10</v>
      </c>
      <c r="C459" s="270">
        <v>179.64688468092817</v>
      </c>
      <c r="D459" s="270">
        <v>0</v>
      </c>
      <c r="E459" s="270">
        <v>784.68323535510842</v>
      </c>
      <c r="F459" s="270">
        <v>0</v>
      </c>
      <c r="G459" s="270">
        <v>0</v>
      </c>
      <c r="H459" s="270"/>
      <c r="I459" s="270"/>
      <c r="J459" s="270"/>
      <c r="K459" s="270"/>
      <c r="L459" s="270"/>
      <c r="M459" s="270"/>
      <c r="N459" s="270">
        <f t="shared" si="42"/>
        <v>964.33012003603653</v>
      </c>
      <c r="O459" s="286">
        <f>+I459-Summary_CP!I459</f>
        <v>0</v>
      </c>
      <c r="P459" s="263"/>
    </row>
    <row r="460" spans="1:16" x14ac:dyDescent="0.2">
      <c r="A460" s="278">
        <f t="shared" si="40"/>
        <v>2045</v>
      </c>
      <c r="B460" s="278">
        <f t="shared" si="41"/>
        <v>11</v>
      </c>
      <c r="C460" s="270">
        <v>160.50403272925189</v>
      </c>
      <c r="D460" s="270">
        <v>0</v>
      </c>
      <c r="E460" s="270">
        <v>620.42214446190985</v>
      </c>
      <c r="F460" s="270">
        <v>0</v>
      </c>
      <c r="G460" s="270">
        <v>0</v>
      </c>
      <c r="H460" s="270"/>
      <c r="I460" s="270"/>
      <c r="J460" s="270"/>
      <c r="K460" s="270"/>
      <c r="L460" s="270"/>
      <c r="M460" s="270"/>
      <c r="N460" s="270">
        <f t="shared" si="42"/>
        <v>780.92617719116174</v>
      </c>
      <c r="O460" s="286">
        <f>+I460-Summary_CP!I460</f>
        <v>0</v>
      </c>
      <c r="P460" s="263"/>
    </row>
    <row r="461" spans="1:16" x14ac:dyDescent="0.2">
      <c r="A461" s="278">
        <f t="shared" si="40"/>
        <v>2045</v>
      </c>
      <c r="B461" s="278">
        <f t="shared" si="41"/>
        <v>12</v>
      </c>
      <c r="C461" s="270">
        <v>166.58946311146869</v>
      </c>
      <c r="D461" s="270">
        <v>0</v>
      </c>
      <c r="E461" s="270">
        <v>599.31674237364984</v>
      </c>
      <c r="F461" s="270">
        <v>0</v>
      </c>
      <c r="G461" s="270">
        <v>0</v>
      </c>
      <c r="H461" s="270"/>
      <c r="I461" s="270"/>
      <c r="J461" s="270"/>
      <c r="K461" s="270"/>
      <c r="L461" s="270"/>
      <c r="M461" s="270"/>
      <c r="N461" s="270">
        <f t="shared" si="42"/>
        <v>765.90620548511856</v>
      </c>
      <c r="O461" s="286">
        <f>+I461-Summary_CP!I461</f>
        <v>0</v>
      </c>
      <c r="P461" s="263"/>
    </row>
    <row r="462" spans="1:16" x14ac:dyDescent="0.2">
      <c r="A462" s="278">
        <f t="shared" si="40"/>
        <v>2046</v>
      </c>
      <c r="B462" s="278">
        <f t="shared" si="41"/>
        <v>1</v>
      </c>
      <c r="C462" s="270">
        <v>166.79409800979431</v>
      </c>
      <c r="D462" s="270">
        <v>0</v>
      </c>
      <c r="E462" s="270">
        <v>774.22051690467868</v>
      </c>
      <c r="F462" s="270">
        <v>0</v>
      </c>
      <c r="G462" s="270">
        <v>0</v>
      </c>
      <c r="H462" s="270"/>
      <c r="I462" s="270"/>
      <c r="J462" s="270"/>
      <c r="K462" s="270"/>
      <c r="L462" s="270"/>
      <c r="M462" s="270"/>
      <c r="N462" s="270">
        <f t="shared" si="42"/>
        <v>941.01461491447299</v>
      </c>
      <c r="O462" s="286">
        <f>+I462-Summary_CP!I462</f>
        <v>0</v>
      </c>
      <c r="P462" s="263"/>
    </row>
    <row r="463" spans="1:16" x14ac:dyDescent="0.2">
      <c r="A463" s="278">
        <f t="shared" si="40"/>
        <v>2046</v>
      </c>
      <c r="B463" s="278">
        <f t="shared" si="41"/>
        <v>2</v>
      </c>
      <c r="C463" s="270">
        <v>164.97497010130209</v>
      </c>
      <c r="D463" s="270">
        <v>0</v>
      </c>
      <c r="E463" s="270">
        <v>692.45781454913049</v>
      </c>
      <c r="F463" s="270">
        <v>0</v>
      </c>
      <c r="G463" s="270">
        <v>0</v>
      </c>
      <c r="H463" s="270"/>
      <c r="I463" s="270"/>
      <c r="J463" s="270"/>
      <c r="K463" s="270"/>
      <c r="L463" s="270"/>
      <c r="M463" s="270"/>
      <c r="N463" s="270">
        <f t="shared" si="42"/>
        <v>857.43278465043261</v>
      </c>
      <c r="O463" s="286">
        <f>+I463-Summary_CP!I463</f>
        <v>0</v>
      </c>
      <c r="P463" s="263"/>
    </row>
    <row r="464" spans="1:16" x14ac:dyDescent="0.2">
      <c r="A464" s="278">
        <f t="shared" si="40"/>
        <v>2046</v>
      </c>
      <c r="B464" s="278">
        <f t="shared" si="41"/>
        <v>3</v>
      </c>
      <c r="C464" s="270">
        <v>174.59495635133015</v>
      </c>
      <c r="D464" s="270">
        <v>0</v>
      </c>
      <c r="E464" s="270">
        <v>639.59191662738726</v>
      </c>
      <c r="F464" s="270">
        <v>0</v>
      </c>
      <c r="G464" s="270">
        <v>0</v>
      </c>
      <c r="H464" s="270"/>
      <c r="I464" s="270"/>
      <c r="J464" s="270"/>
      <c r="K464" s="270"/>
      <c r="L464" s="270"/>
      <c r="M464" s="270"/>
      <c r="N464" s="270">
        <f t="shared" si="42"/>
        <v>814.18687297871747</v>
      </c>
      <c r="O464" s="286">
        <f>+I464-Summary_CP!I464</f>
        <v>0</v>
      </c>
      <c r="P464" s="263"/>
    </row>
    <row r="465" spans="1:16" x14ac:dyDescent="0.2">
      <c r="A465" s="278">
        <f t="shared" si="40"/>
        <v>2046</v>
      </c>
      <c r="B465" s="278">
        <f t="shared" si="41"/>
        <v>4</v>
      </c>
      <c r="C465" s="270">
        <v>181.48151711342084</v>
      </c>
      <c r="D465" s="270">
        <v>0</v>
      </c>
      <c r="E465" s="270">
        <v>758.98845385642653</v>
      </c>
      <c r="F465" s="270">
        <v>0</v>
      </c>
      <c r="G465" s="270">
        <v>0</v>
      </c>
      <c r="H465" s="270"/>
      <c r="I465" s="270"/>
      <c r="J465" s="270"/>
      <c r="K465" s="270"/>
      <c r="L465" s="270"/>
      <c r="M465" s="270"/>
      <c r="N465" s="270">
        <f t="shared" si="42"/>
        <v>940.4699709698474</v>
      </c>
      <c r="O465" s="286">
        <f>+I465-Summary_CP!I465</f>
        <v>0</v>
      </c>
      <c r="P465" s="263"/>
    </row>
    <row r="466" spans="1:16" x14ac:dyDescent="0.2">
      <c r="A466" s="278">
        <f t="shared" si="40"/>
        <v>2046</v>
      </c>
      <c r="B466" s="278">
        <f t="shared" si="41"/>
        <v>5</v>
      </c>
      <c r="C466" s="270">
        <v>198.70339774081685</v>
      </c>
      <c r="D466" s="270">
        <v>0</v>
      </c>
      <c r="E466" s="270">
        <v>837.69196710029337</v>
      </c>
      <c r="F466" s="270">
        <v>0</v>
      </c>
      <c r="G466" s="270">
        <v>0</v>
      </c>
      <c r="H466" s="270"/>
      <c r="I466" s="270"/>
      <c r="J466" s="270"/>
      <c r="K466" s="270"/>
      <c r="L466" s="270"/>
      <c r="M466" s="270"/>
      <c r="N466" s="270">
        <f t="shared" si="42"/>
        <v>1036.3953648411102</v>
      </c>
      <c r="O466" s="286">
        <f>+I466-Summary_CP!I466</f>
        <v>0</v>
      </c>
      <c r="P466" s="263"/>
    </row>
    <row r="467" spans="1:16" x14ac:dyDescent="0.2">
      <c r="A467" s="278">
        <f t="shared" si="40"/>
        <v>2046</v>
      </c>
      <c r="B467" s="278">
        <f t="shared" si="41"/>
        <v>6</v>
      </c>
      <c r="C467" s="270">
        <v>203.23864568693023</v>
      </c>
      <c r="D467" s="270">
        <v>0</v>
      </c>
      <c r="E467" s="270">
        <v>859.90281493094903</v>
      </c>
      <c r="F467" s="270">
        <v>0</v>
      </c>
      <c r="G467" s="270">
        <v>0</v>
      </c>
      <c r="H467" s="270"/>
      <c r="I467" s="270"/>
      <c r="J467" s="270"/>
      <c r="K467" s="270"/>
      <c r="L467" s="270"/>
      <c r="M467" s="270"/>
      <c r="N467" s="270">
        <f t="shared" si="42"/>
        <v>1063.1414606178791</v>
      </c>
      <c r="O467" s="286">
        <f>+I467-Summary_CP!I467</f>
        <v>0</v>
      </c>
      <c r="P467" s="263"/>
    </row>
    <row r="468" spans="1:16" x14ac:dyDescent="0.2">
      <c r="A468" s="278">
        <f t="shared" si="40"/>
        <v>2046</v>
      </c>
      <c r="B468" s="278">
        <f t="shared" si="41"/>
        <v>7</v>
      </c>
      <c r="C468" s="270">
        <v>214.75862521488111</v>
      </c>
      <c r="D468" s="270">
        <v>0</v>
      </c>
      <c r="E468" s="270">
        <v>922.83210462278942</v>
      </c>
      <c r="F468" s="270">
        <v>0</v>
      </c>
      <c r="G468" s="270">
        <v>0</v>
      </c>
      <c r="H468" s="270"/>
      <c r="I468" s="270"/>
      <c r="J468" s="270"/>
      <c r="K468" s="270"/>
      <c r="L468" s="270"/>
      <c r="M468" s="270"/>
      <c r="N468" s="270">
        <f t="shared" si="42"/>
        <v>1137.5907298376706</v>
      </c>
      <c r="O468" s="286">
        <f>+I468-Summary_CP!I468</f>
        <v>0</v>
      </c>
      <c r="P468" s="263"/>
    </row>
    <row r="469" spans="1:16" x14ac:dyDescent="0.2">
      <c r="A469" s="278">
        <f t="shared" si="40"/>
        <v>2046</v>
      </c>
      <c r="B469" s="278">
        <f t="shared" si="41"/>
        <v>8</v>
      </c>
      <c r="C469" s="270">
        <v>212.67378155559652</v>
      </c>
      <c r="D469" s="270">
        <v>0</v>
      </c>
      <c r="E469" s="270">
        <v>938.15130672900136</v>
      </c>
      <c r="F469" s="270">
        <v>0</v>
      </c>
      <c r="G469" s="270">
        <v>0</v>
      </c>
      <c r="H469" s="270"/>
      <c r="I469" s="270"/>
      <c r="J469" s="270"/>
      <c r="K469" s="270"/>
      <c r="L469" s="270"/>
      <c r="M469" s="270"/>
      <c r="N469" s="270">
        <f t="shared" si="42"/>
        <v>1150.8250882845978</v>
      </c>
      <c r="O469" s="286">
        <f>+I469-Summary_CP!I469</f>
        <v>0</v>
      </c>
      <c r="P469" s="263"/>
    </row>
    <row r="470" spans="1:16" x14ac:dyDescent="0.2">
      <c r="A470" s="278">
        <f t="shared" si="40"/>
        <v>2046</v>
      </c>
      <c r="B470" s="278">
        <f t="shared" si="41"/>
        <v>9</v>
      </c>
      <c r="C470" s="270">
        <v>200.72371112320215</v>
      </c>
      <c r="D470" s="270">
        <v>0</v>
      </c>
      <c r="E470" s="270">
        <v>896.96422706939563</v>
      </c>
      <c r="F470" s="270">
        <v>0</v>
      </c>
      <c r="G470" s="270">
        <v>0</v>
      </c>
      <c r="H470" s="270"/>
      <c r="I470" s="270"/>
      <c r="J470" s="270"/>
      <c r="K470" s="270"/>
      <c r="L470" s="270"/>
      <c r="M470" s="270"/>
      <c r="N470" s="270">
        <f t="shared" si="42"/>
        <v>1097.6879381925978</v>
      </c>
      <c r="O470" s="286">
        <f>+I470-Summary_CP!I470</f>
        <v>0</v>
      </c>
      <c r="P470" s="263"/>
    </row>
    <row r="471" spans="1:16" x14ac:dyDescent="0.2">
      <c r="A471" s="278">
        <f t="shared" si="40"/>
        <v>2046</v>
      </c>
      <c r="B471" s="278">
        <f t="shared" si="41"/>
        <v>10</v>
      </c>
      <c r="C471" s="270">
        <v>181.34016923227085</v>
      </c>
      <c r="D471" s="270">
        <v>0</v>
      </c>
      <c r="E471" s="270">
        <v>787.36362230390102</v>
      </c>
      <c r="F471" s="270">
        <v>0</v>
      </c>
      <c r="G471" s="270">
        <v>0</v>
      </c>
      <c r="H471" s="270"/>
      <c r="I471" s="270"/>
      <c r="J471" s="270"/>
      <c r="K471" s="270"/>
      <c r="L471" s="270"/>
      <c r="M471" s="270"/>
      <c r="N471" s="270">
        <f t="shared" si="42"/>
        <v>968.70379153617182</v>
      </c>
      <c r="O471" s="286">
        <f>+I471-Summary_CP!I471</f>
        <v>0</v>
      </c>
      <c r="P471" s="263"/>
    </row>
    <row r="472" spans="1:16" x14ac:dyDescent="0.2">
      <c r="A472" s="278">
        <f t="shared" si="40"/>
        <v>2046</v>
      </c>
      <c r="B472" s="278">
        <f t="shared" si="41"/>
        <v>11</v>
      </c>
      <c r="C472" s="270">
        <v>162.01688389575742</v>
      </c>
      <c r="D472" s="270">
        <v>0</v>
      </c>
      <c r="E472" s="270">
        <v>621.69725875640165</v>
      </c>
      <c r="F472" s="270">
        <v>0</v>
      </c>
      <c r="G472" s="270">
        <v>0</v>
      </c>
      <c r="H472" s="270"/>
      <c r="I472" s="270"/>
      <c r="J472" s="270"/>
      <c r="K472" s="270"/>
      <c r="L472" s="270"/>
      <c r="M472" s="270"/>
      <c r="N472" s="270">
        <f t="shared" si="42"/>
        <v>783.71414265215913</v>
      </c>
      <c r="O472" s="286">
        <f>+I472-Summary_CP!I472</f>
        <v>0</v>
      </c>
      <c r="P472" s="263"/>
    </row>
    <row r="473" spans="1:16" x14ac:dyDescent="0.2">
      <c r="A473" s="278">
        <f t="shared" si="40"/>
        <v>2046</v>
      </c>
      <c r="B473" s="278">
        <f t="shared" si="41"/>
        <v>12</v>
      </c>
      <c r="C473" s="270">
        <v>168.15967327572571</v>
      </c>
      <c r="D473" s="270">
        <v>0</v>
      </c>
      <c r="E473" s="270">
        <v>600.99105320996955</v>
      </c>
      <c r="F473" s="270">
        <v>0</v>
      </c>
      <c r="G473" s="270">
        <v>0</v>
      </c>
      <c r="H473" s="270"/>
      <c r="I473" s="270"/>
      <c r="J473" s="270"/>
      <c r="K473" s="270"/>
      <c r="L473" s="270"/>
      <c r="M473" s="270"/>
      <c r="N473" s="270">
        <f t="shared" si="42"/>
        <v>769.15072648569526</v>
      </c>
      <c r="O473" s="286">
        <f>+I473-Summary_CP!I473</f>
        <v>0</v>
      </c>
      <c r="P473" s="263"/>
    </row>
    <row r="474" spans="1:16" x14ac:dyDescent="0.2">
      <c r="A474" s="278">
        <f t="shared" si="40"/>
        <v>2047</v>
      </c>
      <c r="B474" s="278">
        <f t="shared" si="41"/>
        <v>1</v>
      </c>
      <c r="C474" s="270">
        <v>168.36623698630225</v>
      </c>
      <c r="D474" s="270">
        <v>0</v>
      </c>
      <c r="E474" s="270">
        <v>774.99470665874765</v>
      </c>
      <c r="F474" s="270">
        <v>0</v>
      </c>
      <c r="G474" s="270">
        <v>0</v>
      </c>
      <c r="H474" s="270"/>
      <c r="I474" s="270"/>
      <c r="J474" s="270"/>
      <c r="K474" s="270"/>
      <c r="L474" s="270"/>
      <c r="M474" s="270"/>
      <c r="N474" s="270">
        <f t="shared" si="42"/>
        <v>943.36094364504993</v>
      </c>
      <c r="O474" s="286">
        <f>+I474-Summary_CP!I474</f>
        <v>0</v>
      </c>
      <c r="P474" s="263"/>
    </row>
    <row r="475" spans="1:16" x14ac:dyDescent="0.2">
      <c r="A475" s="278">
        <f t="shared" si="40"/>
        <v>2047</v>
      </c>
      <c r="B475" s="278">
        <f t="shared" si="41"/>
        <v>2</v>
      </c>
      <c r="C475" s="270">
        <v>166.52996265642994</v>
      </c>
      <c r="D475" s="270">
        <v>0</v>
      </c>
      <c r="E475" s="270">
        <v>693.15012337010387</v>
      </c>
      <c r="F475" s="270">
        <v>0</v>
      </c>
      <c r="G475" s="270">
        <v>0</v>
      </c>
      <c r="H475" s="270"/>
      <c r="I475" s="270"/>
      <c r="J475" s="270"/>
      <c r="K475" s="270"/>
      <c r="L475" s="270"/>
      <c r="M475" s="270"/>
      <c r="N475" s="270">
        <f t="shared" si="42"/>
        <v>859.68008602653379</v>
      </c>
      <c r="O475" s="286">
        <f>+I475-Summary_CP!I475</f>
        <v>0</v>
      </c>
      <c r="P475" s="263"/>
    </row>
    <row r="476" spans="1:16" x14ac:dyDescent="0.2">
      <c r="A476" s="278">
        <f t="shared" si="40"/>
        <v>2047</v>
      </c>
      <c r="B476" s="278">
        <f t="shared" si="41"/>
        <v>3</v>
      </c>
      <c r="C476" s="270">
        <v>176.24062330991464</v>
      </c>
      <c r="D476" s="270">
        <v>0</v>
      </c>
      <c r="E476" s="270">
        <v>640.29681510351861</v>
      </c>
      <c r="F476" s="270">
        <v>0</v>
      </c>
      <c r="G476" s="270">
        <v>0</v>
      </c>
      <c r="H476" s="270"/>
      <c r="I476" s="270"/>
      <c r="J476" s="270"/>
      <c r="K476" s="270"/>
      <c r="L476" s="270"/>
      <c r="M476" s="270"/>
      <c r="N476" s="270">
        <f t="shared" si="42"/>
        <v>816.53743841343328</v>
      </c>
      <c r="O476" s="286">
        <f>+I476-Summary_CP!I476</f>
        <v>0</v>
      </c>
      <c r="P476" s="263"/>
    </row>
    <row r="477" spans="1:16" x14ac:dyDescent="0.2">
      <c r="A477" s="278">
        <f t="shared" si="40"/>
        <v>2047</v>
      </c>
      <c r="B477" s="278">
        <f t="shared" si="41"/>
        <v>4</v>
      </c>
      <c r="C477" s="270">
        <v>183.19209422600568</v>
      </c>
      <c r="D477" s="270">
        <v>0</v>
      </c>
      <c r="E477" s="270">
        <v>763.78567744033739</v>
      </c>
      <c r="F477" s="270">
        <v>0</v>
      </c>
      <c r="G477" s="270">
        <v>0</v>
      </c>
      <c r="H477" s="270"/>
      <c r="I477" s="270"/>
      <c r="J477" s="270"/>
      <c r="K477" s="270"/>
      <c r="L477" s="270"/>
      <c r="M477" s="270"/>
      <c r="N477" s="270">
        <f t="shared" si="42"/>
        <v>946.97777166634307</v>
      </c>
      <c r="O477" s="286">
        <f>+I477-Summary_CP!I477</f>
        <v>0</v>
      </c>
      <c r="P477" s="263"/>
    </row>
    <row r="478" spans="1:16" x14ac:dyDescent="0.2">
      <c r="A478" s="278">
        <f t="shared" si="40"/>
        <v>2047</v>
      </c>
      <c r="B478" s="278">
        <f t="shared" si="41"/>
        <v>5</v>
      </c>
      <c r="C478" s="270">
        <v>200.57630187879508</v>
      </c>
      <c r="D478" s="270">
        <v>0</v>
      </c>
      <c r="E478" s="270">
        <v>842.02780423731792</v>
      </c>
      <c r="F478" s="270">
        <v>0</v>
      </c>
      <c r="G478" s="270">
        <v>0</v>
      </c>
      <c r="H478" s="270"/>
      <c r="I478" s="270"/>
      <c r="J478" s="270"/>
      <c r="K478" s="270"/>
      <c r="L478" s="270"/>
      <c r="M478" s="270"/>
      <c r="N478" s="270">
        <f t="shared" si="42"/>
        <v>1042.6041061161129</v>
      </c>
      <c r="O478" s="286">
        <f>+I478-Summary_CP!I478</f>
        <v>0</v>
      </c>
      <c r="P478" s="263"/>
    </row>
    <row r="479" spans="1:16" x14ac:dyDescent="0.2">
      <c r="A479" s="278">
        <f t="shared" si="40"/>
        <v>2047</v>
      </c>
      <c r="B479" s="278">
        <f t="shared" si="41"/>
        <v>6</v>
      </c>
      <c r="C479" s="270">
        <v>205.15429738102287</v>
      </c>
      <c r="D479" s="270">
        <v>0</v>
      </c>
      <c r="E479" s="270">
        <v>862.93111112031715</v>
      </c>
      <c r="F479" s="270">
        <v>0</v>
      </c>
      <c r="G479" s="270">
        <v>0</v>
      </c>
      <c r="H479" s="270"/>
      <c r="I479" s="270"/>
      <c r="J479" s="270"/>
      <c r="K479" s="270"/>
      <c r="L479" s="270"/>
      <c r="M479" s="270"/>
      <c r="N479" s="270">
        <f t="shared" si="42"/>
        <v>1068.08540850134</v>
      </c>
      <c r="O479" s="286">
        <f>+I479-Summary_CP!I479</f>
        <v>0</v>
      </c>
      <c r="P479" s="263"/>
    </row>
    <row r="480" spans="1:16" x14ac:dyDescent="0.2">
      <c r="A480" s="278">
        <f t="shared" si="40"/>
        <v>2047</v>
      </c>
      <c r="B480" s="278">
        <f t="shared" si="41"/>
        <v>7</v>
      </c>
      <c r="C480" s="270">
        <v>216.78325833716295</v>
      </c>
      <c r="D480" s="270">
        <v>0</v>
      </c>
      <c r="E480" s="270">
        <v>928.08062194906483</v>
      </c>
      <c r="F480" s="270">
        <v>0</v>
      </c>
      <c r="G480" s="270">
        <v>0</v>
      </c>
      <c r="H480" s="270"/>
      <c r="I480" s="270"/>
      <c r="J480" s="270"/>
      <c r="K480" s="270"/>
      <c r="L480" s="270"/>
      <c r="M480" s="270"/>
      <c r="N480" s="270">
        <f t="shared" si="42"/>
        <v>1144.8638802862279</v>
      </c>
      <c r="O480" s="286">
        <f>+I480-Summary_CP!I480</f>
        <v>0</v>
      </c>
      <c r="P480" s="263"/>
    </row>
    <row r="481" spans="1:16" x14ac:dyDescent="0.2">
      <c r="A481" s="278">
        <f t="shared" si="40"/>
        <v>2047</v>
      </c>
      <c r="B481" s="278">
        <f t="shared" si="41"/>
        <v>8</v>
      </c>
      <c r="C481" s="270">
        <v>214.67836532237487</v>
      </c>
      <c r="D481" s="270">
        <v>0</v>
      </c>
      <c r="E481" s="270">
        <v>943.51145951114393</v>
      </c>
      <c r="F481" s="270">
        <v>0</v>
      </c>
      <c r="G481" s="270">
        <v>0</v>
      </c>
      <c r="H481" s="270"/>
      <c r="I481" s="270"/>
      <c r="J481" s="270"/>
      <c r="K481" s="270"/>
      <c r="L481" s="270"/>
      <c r="M481" s="270"/>
      <c r="N481" s="270">
        <f t="shared" si="42"/>
        <v>1158.1898248335187</v>
      </c>
      <c r="O481" s="286">
        <f>+I481-Summary_CP!I481</f>
        <v>0</v>
      </c>
      <c r="P481" s="263"/>
    </row>
    <row r="482" spans="1:16" x14ac:dyDescent="0.2">
      <c r="A482" s="278">
        <f t="shared" si="40"/>
        <v>2047</v>
      </c>
      <c r="B482" s="278">
        <f t="shared" si="41"/>
        <v>9</v>
      </c>
      <c r="C482" s="270">
        <v>202.61565798182292</v>
      </c>
      <c r="D482" s="270">
        <v>0</v>
      </c>
      <c r="E482" s="270">
        <v>902.10138022538081</v>
      </c>
      <c r="F482" s="270">
        <v>0</v>
      </c>
      <c r="G482" s="270">
        <v>0</v>
      </c>
      <c r="H482" s="270"/>
      <c r="I482" s="270"/>
      <c r="J482" s="270"/>
      <c r="K482" s="270"/>
      <c r="L482" s="270"/>
      <c r="M482" s="270"/>
      <c r="N482" s="270">
        <f t="shared" si="42"/>
        <v>1104.7170382072038</v>
      </c>
      <c r="O482" s="286">
        <f>+I482-Summary_CP!I482</f>
        <v>0</v>
      </c>
      <c r="P482" s="263"/>
    </row>
    <row r="483" spans="1:16" x14ac:dyDescent="0.2">
      <c r="A483" s="278">
        <f t="shared" si="40"/>
        <v>2047</v>
      </c>
      <c r="B483" s="278">
        <f t="shared" si="41"/>
        <v>10</v>
      </c>
      <c r="C483" s="270">
        <v>183.0494140524315</v>
      </c>
      <c r="D483" s="270">
        <v>0</v>
      </c>
      <c r="E483" s="270">
        <v>790.05316514372271</v>
      </c>
      <c r="F483" s="270">
        <v>0</v>
      </c>
      <c r="G483" s="270">
        <v>0</v>
      </c>
      <c r="H483" s="270"/>
      <c r="I483" s="270"/>
      <c r="J483" s="270"/>
      <c r="K483" s="270"/>
      <c r="L483" s="270"/>
      <c r="M483" s="270"/>
      <c r="N483" s="270">
        <f t="shared" si="42"/>
        <v>973.10257919615424</v>
      </c>
      <c r="O483" s="286">
        <f>+I483-Summary_CP!I483</f>
        <v>0</v>
      </c>
      <c r="P483" s="263"/>
    </row>
    <row r="484" spans="1:16" x14ac:dyDescent="0.2">
      <c r="A484" s="278">
        <f t="shared" si="40"/>
        <v>2047</v>
      </c>
      <c r="B484" s="278">
        <f t="shared" si="41"/>
        <v>11</v>
      </c>
      <c r="C484" s="270">
        <v>163.54399463327232</v>
      </c>
      <c r="D484" s="270">
        <v>0</v>
      </c>
      <c r="E484" s="270">
        <v>622.97499371245192</v>
      </c>
      <c r="F484" s="270">
        <v>0</v>
      </c>
      <c r="G484" s="270">
        <v>0</v>
      </c>
      <c r="H484" s="270"/>
      <c r="I484" s="270"/>
      <c r="J484" s="270"/>
      <c r="K484" s="270"/>
      <c r="L484" s="270"/>
      <c r="M484" s="270"/>
      <c r="N484" s="270">
        <f t="shared" si="42"/>
        <v>786.51898834572421</v>
      </c>
      <c r="O484" s="286">
        <f>+I484-Summary_CP!I484</f>
        <v>0</v>
      </c>
      <c r="P484" s="263"/>
    </row>
    <row r="485" spans="1:16" x14ac:dyDescent="0.2">
      <c r="A485" s="278">
        <f t="shared" si="40"/>
        <v>2047</v>
      </c>
      <c r="B485" s="278">
        <f t="shared" si="41"/>
        <v>12</v>
      </c>
      <c r="C485" s="270">
        <v>169.74468365551789</v>
      </c>
      <c r="D485" s="270">
        <v>0</v>
      </c>
      <c r="E485" s="270">
        <v>602.67004156750363</v>
      </c>
      <c r="F485" s="270">
        <v>0</v>
      </c>
      <c r="G485" s="270">
        <v>0</v>
      </c>
      <c r="H485" s="270"/>
      <c r="I485" s="270"/>
      <c r="J485" s="270"/>
      <c r="K485" s="270"/>
      <c r="L485" s="270"/>
      <c r="M485" s="270"/>
      <c r="N485" s="270">
        <f t="shared" si="42"/>
        <v>772.41472522302149</v>
      </c>
      <c r="O485" s="286">
        <f>+I485-Summary_CP!I485</f>
        <v>0</v>
      </c>
      <c r="P485" s="263"/>
    </row>
    <row r="486" spans="1:16" x14ac:dyDescent="0.2">
      <c r="A486" s="278">
        <f t="shared" si="40"/>
        <v>2048</v>
      </c>
      <c r="B486" s="278">
        <f t="shared" si="41"/>
        <v>1</v>
      </c>
      <c r="C486" s="270">
        <v>169.95319435861043</v>
      </c>
      <c r="D486" s="270">
        <v>0</v>
      </c>
      <c r="E486" s="270">
        <v>775.76967057180912</v>
      </c>
      <c r="F486" s="270">
        <v>0</v>
      </c>
      <c r="G486" s="270">
        <v>0</v>
      </c>
      <c r="H486" s="270"/>
      <c r="I486" s="270"/>
      <c r="J486" s="270"/>
      <c r="K486" s="270"/>
      <c r="L486" s="270"/>
      <c r="M486" s="270"/>
      <c r="N486" s="270">
        <f t="shared" si="42"/>
        <v>945.72286493041952</v>
      </c>
      <c r="O486" s="286">
        <f>+I486-Summary_CP!I486</f>
        <v>0</v>
      </c>
      <c r="P486" s="263"/>
    </row>
    <row r="487" spans="1:16" x14ac:dyDescent="0.2">
      <c r="A487" s="278">
        <f t="shared" si="40"/>
        <v>2048</v>
      </c>
      <c r="B487" s="278">
        <f t="shared" si="41"/>
        <v>2</v>
      </c>
      <c r="C487" s="270">
        <v>168.09961199158337</v>
      </c>
      <c r="D487" s="270">
        <v>0</v>
      </c>
      <c r="E487" s="270">
        <v>693.84312435093671</v>
      </c>
      <c r="F487" s="270">
        <v>0</v>
      </c>
      <c r="G487" s="270">
        <v>0</v>
      </c>
      <c r="H487" s="270"/>
      <c r="I487" s="270"/>
      <c r="J487" s="270"/>
      <c r="K487" s="270"/>
      <c r="L487" s="270"/>
      <c r="M487" s="270"/>
      <c r="N487" s="270">
        <f t="shared" si="42"/>
        <v>861.94273634252011</v>
      </c>
      <c r="O487" s="286">
        <f>+I487-Summary_CP!I487</f>
        <v>0</v>
      </c>
      <c r="P487" s="263"/>
    </row>
    <row r="488" spans="1:16" x14ac:dyDescent="0.2">
      <c r="A488" s="278">
        <f t="shared" si="40"/>
        <v>2048</v>
      </c>
      <c r="B488" s="278">
        <f t="shared" si="41"/>
        <v>3</v>
      </c>
      <c r="C488" s="270">
        <v>177.90180171164258</v>
      </c>
      <c r="D488" s="270">
        <v>0</v>
      </c>
      <c r="E488" s="270">
        <v>641.00249045291662</v>
      </c>
      <c r="F488" s="270">
        <v>0</v>
      </c>
      <c r="G488" s="270">
        <v>0</v>
      </c>
      <c r="H488" s="270"/>
      <c r="I488" s="270"/>
      <c r="J488" s="270"/>
      <c r="K488" s="270"/>
      <c r="L488" s="270"/>
      <c r="M488" s="270"/>
      <c r="N488" s="270">
        <f t="shared" si="42"/>
        <v>818.90429216455914</v>
      </c>
      <c r="O488" s="286">
        <f>+I488-Summary_CP!I488</f>
        <v>0</v>
      </c>
      <c r="P488" s="263"/>
    </row>
    <row r="489" spans="1:16" x14ac:dyDescent="0.2">
      <c r="A489" s="278">
        <f t="shared" si="40"/>
        <v>2048</v>
      </c>
      <c r="B489" s="278">
        <f t="shared" si="41"/>
        <v>4</v>
      </c>
      <c r="C489" s="270">
        <v>184.918794600643</v>
      </c>
      <c r="D489" s="270">
        <v>0</v>
      </c>
      <c r="E489" s="270">
        <v>768.61322211015818</v>
      </c>
      <c r="F489" s="270">
        <v>0</v>
      </c>
      <c r="G489" s="270">
        <v>0</v>
      </c>
      <c r="H489" s="270"/>
      <c r="I489" s="270"/>
      <c r="J489" s="270"/>
      <c r="K489" s="270"/>
      <c r="L489" s="270"/>
      <c r="M489" s="270"/>
      <c r="N489" s="270">
        <f t="shared" si="42"/>
        <v>953.53201671080114</v>
      </c>
      <c r="O489" s="286">
        <f>+I489-Summary_CP!I489</f>
        <v>0</v>
      </c>
      <c r="P489" s="263"/>
    </row>
    <row r="490" spans="1:16" x14ac:dyDescent="0.2">
      <c r="A490" s="278">
        <f t="shared" si="40"/>
        <v>2048</v>
      </c>
      <c r="B490" s="278">
        <f t="shared" si="41"/>
        <v>5</v>
      </c>
      <c r="C490" s="270">
        <v>202.46685931284142</v>
      </c>
      <c r="D490" s="270">
        <v>0</v>
      </c>
      <c r="E490" s="270">
        <v>846.38608337500284</v>
      </c>
      <c r="F490" s="270">
        <v>0</v>
      </c>
      <c r="G490" s="270">
        <v>0</v>
      </c>
      <c r="H490" s="270"/>
      <c r="I490" s="270"/>
      <c r="J490" s="270"/>
      <c r="K490" s="270"/>
      <c r="L490" s="270"/>
      <c r="M490" s="270"/>
      <c r="N490" s="270">
        <f t="shared" si="42"/>
        <v>1048.8529426878442</v>
      </c>
      <c r="O490" s="286">
        <f>+I490-Summary_CP!I490</f>
        <v>0</v>
      </c>
      <c r="P490" s="263"/>
    </row>
    <row r="491" spans="1:16" x14ac:dyDescent="0.2">
      <c r="A491" s="278">
        <f t="shared" si="40"/>
        <v>2048</v>
      </c>
      <c r="B491" s="278">
        <f t="shared" si="41"/>
        <v>6</v>
      </c>
      <c r="C491" s="270">
        <v>207.08800529370856</v>
      </c>
      <c r="D491" s="270">
        <v>0</v>
      </c>
      <c r="E491" s="270">
        <v>865.97007197742596</v>
      </c>
      <c r="F491" s="270">
        <v>0</v>
      </c>
      <c r="G491" s="270">
        <v>0</v>
      </c>
      <c r="H491" s="270"/>
      <c r="I491" s="270"/>
      <c r="J491" s="270"/>
      <c r="K491" s="270"/>
      <c r="L491" s="270"/>
      <c r="M491" s="270"/>
      <c r="N491" s="270">
        <f t="shared" si="42"/>
        <v>1073.0580772711346</v>
      </c>
      <c r="O491" s="286">
        <f>+I491-Summary_CP!I491</f>
        <v>0</v>
      </c>
      <c r="P491" s="263"/>
    </row>
    <row r="492" spans="1:16" x14ac:dyDescent="0.2">
      <c r="A492" s="278">
        <f t="shared" si="40"/>
        <v>2048</v>
      </c>
      <c r="B492" s="278">
        <f t="shared" si="41"/>
        <v>7</v>
      </c>
      <c r="C492" s="270">
        <v>218.82697865222104</v>
      </c>
      <c r="D492" s="270">
        <v>0</v>
      </c>
      <c r="E492" s="270">
        <v>933.35898970423864</v>
      </c>
      <c r="F492" s="270">
        <v>0</v>
      </c>
      <c r="G492" s="270">
        <v>0</v>
      </c>
      <c r="H492" s="270"/>
      <c r="I492" s="270"/>
      <c r="J492" s="270"/>
      <c r="K492" s="270"/>
      <c r="L492" s="270"/>
      <c r="M492" s="270"/>
      <c r="N492" s="270">
        <f t="shared" si="42"/>
        <v>1152.1859683564596</v>
      </c>
      <c r="O492" s="286">
        <f>+I492-Summary_CP!I492</f>
        <v>0</v>
      </c>
      <c r="P492" s="263"/>
    </row>
    <row r="493" spans="1:16" x14ac:dyDescent="0.2">
      <c r="A493" s="278">
        <f t="shared" si="40"/>
        <v>2048</v>
      </c>
      <c r="B493" s="278">
        <f t="shared" si="41"/>
        <v>8</v>
      </c>
      <c r="C493" s="270">
        <v>216.70184354830394</v>
      </c>
      <c r="D493" s="270">
        <v>0</v>
      </c>
      <c r="E493" s="270">
        <v>948.90223767070893</v>
      </c>
      <c r="F493" s="270">
        <v>0</v>
      </c>
      <c r="G493" s="270">
        <v>0</v>
      </c>
      <c r="H493" s="270"/>
      <c r="I493" s="270"/>
      <c r="J493" s="270"/>
      <c r="K493" s="270"/>
      <c r="L493" s="270"/>
      <c r="M493" s="270"/>
      <c r="N493" s="270">
        <f t="shared" si="42"/>
        <v>1165.6040812190129</v>
      </c>
      <c r="O493" s="286">
        <f>+I493-Summary_CP!I493</f>
        <v>0</v>
      </c>
      <c r="P493" s="263"/>
    </row>
    <row r="494" spans="1:16" x14ac:dyDescent="0.2">
      <c r="A494" s="278">
        <f t="shared" si="40"/>
        <v>2048</v>
      </c>
      <c r="B494" s="278">
        <f t="shared" si="41"/>
        <v>9</v>
      </c>
      <c r="C494" s="270">
        <v>204.52543762609625</v>
      </c>
      <c r="D494" s="270">
        <v>0</v>
      </c>
      <c r="E494" s="270">
        <v>907.26795522646489</v>
      </c>
      <c r="F494" s="270">
        <v>0</v>
      </c>
      <c r="G494" s="270">
        <v>0</v>
      </c>
      <c r="H494" s="270"/>
      <c r="I494" s="270"/>
      <c r="J494" s="270"/>
      <c r="K494" s="270"/>
      <c r="L494" s="270"/>
      <c r="M494" s="270"/>
      <c r="N494" s="270">
        <f t="shared" si="42"/>
        <v>1111.7933928525611</v>
      </c>
      <c r="O494" s="286">
        <f>+I494-Summary_CP!I494</f>
        <v>0</v>
      </c>
      <c r="P494" s="263"/>
    </row>
    <row r="495" spans="1:16" x14ac:dyDescent="0.2">
      <c r="A495" s="278">
        <f t="shared" si="40"/>
        <v>2048</v>
      </c>
      <c r="B495" s="278">
        <f t="shared" si="41"/>
        <v>10</v>
      </c>
      <c r="C495" s="270">
        <v>184.77476957695299</v>
      </c>
      <c r="D495" s="270">
        <v>0</v>
      </c>
      <c r="E495" s="270">
        <v>792.75189515003558</v>
      </c>
      <c r="F495" s="270">
        <v>0</v>
      </c>
      <c r="G495" s="270">
        <v>0</v>
      </c>
      <c r="H495" s="270"/>
      <c r="I495" s="270"/>
      <c r="J495" s="270"/>
      <c r="K495" s="270"/>
      <c r="L495" s="270"/>
      <c r="M495" s="270"/>
      <c r="N495" s="270">
        <f t="shared" si="42"/>
        <v>977.52666472698854</v>
      </c>
      <c r="O495" s="286">
        <f>+I495-Summary_CP!I495</f>
        <v>0</v>
      </c>
      <c r="P495" s="263"/>
    </row>
    <row r="496" spans="1:16" x14ac:dyDescent="0.2">
      <c r="A496" s="278">
        <f t="shared" si="40"/>
        <v>2048</v>
      </c>
      <c r="B496" s="278">
        <f t="shared" si="41"/>
        <v>11</v>
      </c>
      <c r="C496" s="270">
        <v>165.08549934719611</v>
      </c>
      <c r="D496" s="270">
        <v>0</v>
      </c>
      <c r="E496" s="270">
        <v>624.25535471614012</v>
      </c>
      <c r="F496" s="270">
        <v>0</v>
      </c>
      <c r="G496" s="270">
        <v>0</v>
      </c>
      <c r="H496" s="270"/>
      <c r="I496" s="270"/>
      <c r="J496" s="270"/>
      <c r="K496" s="270"/>
      <c r="L496" s="270"/>
      <c r="M496" s="270"/>
      <c r="N496" s="270">
        <f t="shared" si="42"/>
        <v>789.34085406333622</v>
      </c>
      <c r="O496" s="286">
        <f>+I496-Summary_CP!I496</f>
        <v>0</v>
      </c>
      <c r="P496" s="263"/>
    </row>
    <row r="497" spans="1:16" x14ac:dyDescent="0.2">
      <c r="A497" s="278">
        <f t="shared" si="40"/>
        <v>2048</v>
      </c>
      <c r="B497" s="278">
        <f t="shared" si="41"/>
        <v>12</v>
      </c>
      <c r="C497" s="270">
        <v>171.34463375215842</v>
      </c>
      <c r="D497" s="270">
        <v>0</v>
      </c>
      <c r="E497" s="270">
        <v>604.35372051384047</v>
      </c>
      <c r="F497" s="270">
        <v>0</v>
      </c>
      <c r="G497" s="270">
        <v>0</v>
      </c>
      <c r="H497" s="270"/>
      <c r="I497" s="270"/>
      <c r="J497" s="270"/>
      <c r="K497" s="270"/>
      <c r="L497" s="270"/>
      <c r="M497" s="270"/>
      <c r="N497" s="270">
        <f t="shared" si="42"/>
        <v>775.69835426599889</v>
      </c>
      <c r="O497" s="286">
        <f>+I497-Summary_CP!I497</f>
        <v>0</v>
      </c>
      <c r="P497" s="263"/>
    </row>
    <row r="498" spans="1:16" x14ac:dyDescent="0.2">
      <c r="A498" s="278">
        <f t="shared" si="40"/>
        <v>2049</v>
      </c>
      <c r="B498" s="278">
        <f t="shared" si="41"/>
        <v>1</v>
      </c>
      <c r="C498" s="270">
        <v>171.55510979939243</v>
      </c>
      <c r="D498" s="270">
        <v>0</v>
      </c>
      <c r="E498" s="270">
        <v>776.54540941799121</v>
      </c>
      <c r="F498" s="270">
        <v>0</v>
      </c>
      <c r="G498" s="270">
        <v>0</v>
      </c>
      <c r="H498" s="270"/>
      <c r="I498" s="270"/>
      <c r="J498" s="270"/>
      <c r="K498" s="270"/>
      <c r="L498" s="270"/>
      <c r="M498" s="270"/>
      <c r="N498" s="270">
        <f t="shared" si="42"/>
        <v>948.10051921738363</v>
      </c>
      <c r="O498" s="286">
        <f>+I498-Summary_CP!I498</f>
        <v>0</v>
      </c>
      <c r="P498" s="263"/>
    </row>
    <row r="499" spans="1:16" x14ac:dyDescent="0.2">
      <c r="A499" s="278">
        <f t="shared" si="40"/>
        <v>2049</v>
      </c>
      <c r="B499" s="278">
        <f t="shared" si="41"/>
        <v>2</v>
      </c>
      <c r="C499" s="270">
        <v>169.68405625610595</v>
      </c>
      <c r="D499" s="270">
        <v>0</v>
      </c>
      <c r="E499" s="270">
        <v>694.53681818363998</v>
      </c>
      <c r="F499" s="270">
        <v>0</v>
      </c>
      <c r="G499" s="270">
        <v>0</v>
      </c>
      <c r="H499" s="270"/>
      <c r="I499" s="270"/>
      <c r="J499" s="270"/>
      <c r="K499" s="270"/>
      <c r="L499" s="270"/>
      <c r="M499" s="270"/>
      <c r="N499" s="270">
        <f t="shared" si="42"/>
        <v>864.2208744397459</v>
      </c>
      <c r="O499" s="286">
        <f>+I499-Summary_CP!I499</f>
        <v>0</v>
      </c>
      <c r="P499" s="263"/>
    </row>
    <row r="500" spans="1:16" x14ac:dyDescent="0.2">
      <c r="A500" s="278">
        <f t="shared" si="40"/>
        <v>2049</v>
      </c>
      <c r="B500" s="278">
        <f t="shared" si="41"/>
        <v>3</v>
      </c>
      <c r="C500" s="270">
        <v>179.5786377615934</v>
      </c>
      <c r="D500" s="270">
        <v>0</v>
      </c>
      <c r="E500" s="270">
        <v>641.70894353177857</v>
      </c>
      <c r="F500" s="270">
        <v>0</v>
      </c>
      <c r="G500" s="270">
        <v>0</v>
      </c>
      <c r="H500" s="270"/>
      <c r="I500" s="270"/>
      <c r="J500" s="270"/>
      <c r="K500" s="270"/>
      <c r="L500" s="270"/>
      <c r="M500" s="270"/>
      <c r="N500" s="270">
        <f t="shared" si="42"/>
        <v>821.287581293372</v>
      </c>
      <c r="O500" s="286">
        <f>+I500-Summary_CP!I500</f>
        <v>0</v>
      </c>
      <c r="P500" s="263"/>
    </row>
    <row r="501" spans="1:16" x14ac:dyDescent="0.2">
      <c r="A501" s="278">
        <f t="shared" si="40"/>
        <v>2049</v>
      </c>
      <c r="B501" s="278">
        <f t="shared" si="41"/>
        <v>4</v>
      </c>
      <c r="C501" s="270">
        <v>186.66177020918914</v>
      </c>
      <c r="D501" s="270">
        <v>0</v>
      </c>
      <c r="E501" s="270">
        <v>773.471279511793</v>
      </c>
      <c r="F501" s="270">
        <v>0</v>
      </c>
      <c r="G501" s="270">
        <v>0</v>
      </c>
      <c r="H501" s="270"/>
      <c r="I501" s="270"/>
      <c r="J501" s="270"/>
      <c r="K501" s="270"/>
      <c r="L501" s="270"/>
      <c r="M501" s="270"/>
      <c r="N501" s="270">
        <f t="shared" si="42"/>
        <v>960.13304972098217</v>
      </c>
      <c r="O501" s="286">
        <f>+I501-Summary_CP!I501</f>
        <v>0</v>
      </c>
      <c r="P501" s="263"/>
    </row>
    <row r="502" spans="1:16" x14ac:dyDescent="0.2">
      <c r="A502" s="278">
        <f t="shared" si="40"/>
        <v>2049</v>
      </c>
      <c r="B502" s="278">
        <f t="shared" si="41"/>
        <v>5</v>
      </c>
      <c r="C502" s="270">
        <v>204.37523643634233</v>
      </c>
      <c r="D502" s="270">
        <v>0</v>
      </c>
      <c r="E502" s="270">
        <v>850.76692067163026</v>
      </c>
      <c r="F502" s="270">
        <v>0</v>
      </c>
      <c r="G502" s="270">
        <v>0</v>
      </c>
      <c r="H502" s="270"/>
      <c r="I502" s="270"/>
      <c r="J502" s="270"/>
      <c r="K502" s="270"/>
      <c r="L502" s="270"/>
      <c r="M502" s="270"/>
      <c r="N502" s="270">
        <f t="shared" si="42"/>
        <v>1055.1421571079727</v>
      </c>
      <c r="O502" s="286">
        <f>+I502-Summary_CP!I502</f>
        <v>0</v>
      </c>
      <c r="P502" s="263"/>
    </row>
    <row r="503" spans="1:16" x14ac:dyDescent="0.2">
      <c r="A503" s="278">
        <f t="shared" si="40"/>
        <v>2049</v>
      </c>
      <c r="B503" s="278">
        <f t="shared" si="41"/>
        <v>6</v>
      </c>
      <c r="C503" s="270">
        <v>209.03993961617127</v>
      </c>
      <c r="D503" s="270">
        <v>0</v>
      </c>
      <c r="E503" s="270">
        <v>869.01973505974377</v>
      </c>
      <c r="F503" s="270">
        <v>0</v>
      </c>
      <c r="G503" s="270">
        <v>0</v>
      </c>
      <c r="H503" s="270"/>
      <c r="I503" s="270"/>
      <c r="J503" s="270"/>
      <c r="K503" s="270"/>
      <c r="L503" s="270"/>
      <c r="M503" s="270"/>
      <c r="N503" s="270">
        <f t="shared" si="42"/>
        <v>1078.0596746759149</v>
      </c>
      <c r="O503" s="286">
        <f>+I503-Summary_CP!I503</f>
        <v>0</v>
      </c>
      <c r="P503" s="263"/>
    </row>
    <row r="504" spans="1:16" x14ac:dyDescent="0.2">
      <c r="A504" s="278">
        <f t="shared" si="40"/>
        <v>2049</v>
      </c>
      <c r="B504" s="278">
        <f t="shared" si="41"/>
        <v>7</v>
      </c>
      <c r="C504" s="270">
        <v>220.88996610422606</v>
      </c>
      <c r="D504" s="270">
        <v>0</v>
      </c>
      <c r="E504" s="270">
        <v>938.66737765970527</v>
      </c>
      <c r="F504" s="270">
        <v>0</v>
      </c>
      <c r="G504" s="270">
        <v>0</v>
      </c>
      <c r="H504" s="270"/>
      <c r="I504" s="270"/>
      <c r="J504" s="270"/>
      <c r="K504" s="270"/>
      <c r="L504" s="270"/>
      <c r="M504" s="270"/>
      <c r="N504" s="270">
        <f t="shared" si="42"/>
        <v>1159.5573437639314</v>
      </c>
      <c r="O504" s="286">
        <f>+I504-Summary_CP!I504</f>
        <v>0</v>
      </c>
      <c r="P504" s="263"/>
    </row>
    <row r="505" spans="1:16" x14ac:dyDescent="0.2">
      <c r="A505" s="278">
        <f t="shared" si="40"/>
        <v>2049</v>
      </c>
      <c r="B505" s="278">
        <f t="shared" si="41"/>
        <v>8</v>
      </c>
      <c r="C505" s="270">
        <v>218.74439432551065</v>
      </c>
      <c r="D505" s="270">
        <v>0</v>
      </c>
      <c r="E505" s="270">
        <v>954.32381618661589</v>
      </c>
      <c r="F505" s="270">
        <v>0</v>
      </c>
      <c r="G505" s="270">
        <v>0</v>
      </c>
      <c r="H505" s="270"/>
      <c r="I505" s="270"/>
      <c r="J505" s="270"/>
      <c r="K505" s="270"/>
      <c r="L505" s="270"/>
      <c r="M505" s="270"/>
      <c r="N505" s="270">
        <f t="shared" si="42"/>
        <v>1173.0682105121266</v>
      </c>
      <c r="O505" s="286">
        <f>+I505-Summary_CP!I505</f>
        <v>0</v>
      </c>
      <c r="P505" s="263"/>
    </row>
    <row r="506" spans="1:16" x14ac:dyDescent="0.2">
      <c r="A506" s="278">
        <f t="shared" si="40"/>
        <v>2049</v>
      </c>
      <c r="B506" s="278">
        <f t="shared" si="41"/>
        <v>9</v>
      </c>
      <c r="C506" s="270">
        <v>206.4532181412105</v>
      </c>
      <c r="D506" s="270">
        <v>0</v>
      </c>
      <c r="E506" s="270">
        <v>912.46412057939517</v>
      </c>
      <c r="F506" s="270">
        <v>0</v>
      </c>
      <c r="G506" s="270">
        <v>0</v>
      </c>
      <c r="H506" s="270"/>
      <c r="I506" s="270"/>
      <c r="J506" s="270"/>
      <c r="K506" s="270"/>
      <c r="L506" s="270"/>
      <c r="M506" s="270"/>
      <c r="N506" s="270">
        <f t="shared" si="42"/>
        <v>1118.9173387206056</v>
      </c>
      <c r="O506" s="286">
        <f>+I506-Summary_CP!I506</f>
        <v>0</v>
      </c>
      <c r="P506" s="263"/>
    </row>
    <row r="507" spans="1:16" x14ac:dyDescent="0.2">
      <c r="A507" s="278">
        <f t="shared" si="40"/>
        <v>2049</v>
      </c>
      <c r="B507" s="278">
        <f t="shared" si="41"/>
        <v>10</v>
      </c>
      <c r="C507" s="270">
        <v>186.51638765932753</v>
      </c>
      <c r="D507" s="270">
        <v>0</v>
      </c>
      <c r="E507" s="270">
        <v>795.4598437051352</v>
      </c>
      <c r="F507" s="270">
        <v>0</v>
      </c>
      <c r="G507" s="270">
        <v>0</v>
      </c>
      <c r="H507" s="270"/>
      <c r="I507" s="270"/>
      <c r="J507" s="270"/>
      <c r="K507" s="270"/>
      <c r="L507" s="270"/>
      <c r="M507" s="270"/>
      <c r="N507" s="270">
        <f t="shared" si="42"/>
        <v>981.97623136446271</v>
      </c>
      <c r="O507" s="286">
        <f>+I507-Summary_CP!I507</f>
        <v>0</v>
      </c>
      <c r="P507" s="263"/>
    </row>
    <row r="508" spans="1:16" x14ac:dyDescent="0.2">
      <c r="A508" s="278">
        <f t="shared" si="40"/>
        <v>2049</v>
      </c>
      <c r="B508" s="278">
        <f t="shared" si="41"/>
        <v>11</v>
      </c>
      <c r="C508" s="270">
        <v>166.6415337097834</v>
      </c>
      <c r="D508" s="270">
        <v>0</v>
      </c>
      <c r="E508" s="270">
        <v>625.53834716461552</v>
      </c>
      <c r="F508" s="270">
        <v>0</v>
      </c>
      <c r="G508" s="270">
        <v>0</v>
      </c>
      <c r="H508" s="270"/>
      <c r="I508" s="270"/>
      <c r="J508" s="270"/>
      <c r="K508" s="270"/>
      <c r="L508" s="270"/>
      <c r="M508" s="270"/>
      <c r="N508" s="270">
        <f t="shared" si="42"/>
        <v>792.17988087439892</v>
      </c>
      <c r="O508" s="286">
        <f>+I508-Summary_CP!I508</f>
        <v>0</v>
      </c>
      <c r="P508" s="263"/>
    </row>
    <row r="509" spans="1:16" x14ac:dyDescent="0.2">
      <c r="A509" s="278">
        <f t="shared" si="40"/>
        <v>2049</v>
      </c>
      <c r="B509" s="278">
        <f t="shared" si="41"/>
        <v>12</v>
      </c>
      <c r="C509" s="270">
        <v>172.95966438184783</v>
      </c>
      <c r="D509" s="270">
        <v>0</v>
      </c>
      <c r="E509" s="270">
        <v>606.04210315307523</v>
      </c>
      <c r="F509" s="270">
        <v>0</v>
      </c>
      <c r="G509" s="270">
        <v>0</v>
      </c>
      <c r="H509" s="270"/>
      <c r="I509" s="270"/>
      <c r="J509" s="270"/>
      <c r="K509" s="270"/>
      <c r="L509" s="270"/>
      <c r="M509" s="270"/>
      <c r="N509" s="270">
        <f t="shared" si="42"/>
        <v>779.00176753492303</v>
      </c>
      <c r="O509" s="286">
        <f>+I509-Summary_CP!I509</f>
        <v>0</v>
      </c>
      <c r="P509" s="263"/>
    </row>
    <row r="510" spans="1:16" x14ac:dyDescent="0.2">
      <c r="A510" s="278">
        <f t="shared" si="40"/>
        <v>2050</v>
      </c>
      <c r="B510" s="278">
        <f t="shared" si="41"/>
        <v>1</v>
      </c>
      <c r="C510" s="270">
        <v>173.17212429782438</v>
      </c>
      <c r="D510" s="270">
        <v>0</v>
      </c>
      <c r="E510" s="270">
        <v>777.32192397219637</v>
      </c>
      <c r="F510" s="270">
        <v>0</v>
      </c>
      <c r="G510" s="270">
        <v>0</v>
      </c>
      <c r="H510" s="270"/>
      <c r="I510" s="270"/>
      <c r="J510" s="270"/>
      <c r="K510" s="270"/>
      <c r="L510" s="270"/>
      <c r="M510" s="270"/>
      <c r="N510" s="270">
        <f t="shared" si="42"/>
        <v>950.49404827002081</v>
      </c>
      <c r="O510" s="286">
        <f>+I510-Summary_CP!I510</f>
        <v>0</v>
      </c>
      <c r="P510" s="263"/>
    </row>
    <row r="511" spans="1:16" x14ac:dyDescent="0.2">
      <c r="A511" s="278">
        <f t="shared" si="40"/>
        <v>2050</v>
      </c>
      <c r="B511" s="278">
        <f t="shared" si="41"/>
        <v>2</v>
      </c>
      <c r="C511" s="270">
        <v>171.28343490148541</v>
      </c>
      <c r="D511" s="270">
        <v>0</v>
      </c>
      <c r="E511" s="270">
        <v>695.23120556091646</v>
      </c>
      <c r="F511" s="270">
        <v>0</v>
      </c>
      <c r="G511" s="270">
        <v>0</v>
      </c>
      <c r="H511" s="270"/>
      <c r="I511" s="270"/>
      <c r="J511" s="270"/>
      <c r="K511" s="270"/>
      <c r="L511" s="270"/>
      <c r="M511" s="270"/>
      <c r="N511" s="270">
        <f t="shared" si="42"/>
        <v>866.51464046240187</v>
      </c>
      <c r="O511" s="286">
        <f>+I511-Summary_CP!I511</f>
        <v>0</v>
      </c>
      <c r="P511" s="263"/>
    </row>
    <row r="512" spans="1:16" x14ac:dyDescent="0.2">
      <c r="A512" s="278">
        <f t="shared" si="40"/>
        <v>2050</v>
      </c>
      <c r="B512" s="278">
        <f t="shared" si="41"/>
        <v>3</v>
      </c>
      <c r="C512" s="270">
        <v>181.27127904292109</v>
      </c>
      <c r="D512" s="270">
        <v>0</v>
      </c>
      <c r="E512" s="270">
        <v>642.41617519724525</v>
      </c>
      <c r="F512" s="270">
        <v>0</v>
      </c>
      <c r="G512" s="270">
        <v>0</v>
      </c>
      <c r="H512" s="270"/>
      <c r="I512" s="270"/>
      <c r="J512" s="270"/>
      <c r="K512" s="270"/>
      <c r="L512" s="270"/>
      <c r="M512" s="270"/>
      <c r="N512" s="270">
        <f t="shared" si="42"/>
        <v>823.68745424016629</v>
      </c>
      <c r="O512" s="286">
        <f>+I512-Summary_CP!I512</f>
        <v>0</v>
      </c>
      <c r="P512" s="263"/>
    </row>
    <row r="513" spans="1:16" x14ac:dyDescent="0.2">
      <c r="A513" s="278">
        <f t="shared" si="40"/>
        <v>2050</v>
      </c>
      <c r="B513" s="278">
        <f t="shared" si="41"/>
        <v>4</v>
      </c>
      <c r="C513" s="270">
        <v>188.42117445593047</v>
      </c>
      <c r="D513" s="270">
        <v>0</v>
      </c>
      <c r="E513" s="270">
        <v>778.36004250245321</v>
      </c>
      <c r="F513" s="270">
        <v>0</v>
      </c>
      <c r="G513" s="270">
        <v>0</v>
      </c>
      <c r="H513" s="270"/>
      <c r="I513" s="270"/>
      <c r="J513" s="270"/>
      <c r="K513" s="270"/>
      <c r="L513" s="270"/>
      <c r="M513" s="270"/>
      <c r="N513" s="270">
        <f t="shared" si="42"/>
        <v>966.78121695838365</v>
      </c>
      <c r="O513" s="286">
        <f>+I513-Summary_CP!I513</f>
        <v>0</v>
      </c>
      <c r="P513" s="263"/>
    </row>
    <row r="514" spans="1:16" x14ac:dyDescent="0.2">
      <c r="A514" s="278">
        <f t="shared" si="40"/>
        <v>2050</v>
      </c>
      <c r="B514" s="278">
        <f t="shared" si="41"/>
        <v>5</v>
      </c>
      <c r="C514" s="270">
        <v>206.30160121104635</v>
      </c>
      <c r="D514" s="270">
        <v>0</v>
      </c>
      <c r="E514" s="270">
        <v>855.1704328867097</v>
      </c>
      <c r="F514" s="270">
        <v>0</v>
      </c>
      <c r="G514" s="270">
        <v>0</v>
      </c>
      <c r="H514" s="270"/>
      <c r="I514" s="270"/>
      <c r="J514" s="270"/>
      <c r="K514" s="270"/>
      <c r="L514" s="270"/>
      <c r="M514" s="270"/>
      <c r="N514" s="270">
        <f t="shared" si="42"/>
        <v>1061.472034097756</v>
      </c>
      <c r="O514" s="286">
        <f>+I514-Summary_CP!I514</f>
        <v>0</v>
      </c>
      <c r="P514" s="263"/>
    </row>
    <row r="515" spans="1:16" x14ac:dyDescent="0.2">
      <c r="A515" s="278">
        <f t="shared" si="40"/>
        <v>2050</v>
      </c>
      <c r="B515" s="278">
        <f t="shared" si="41"/>
        <v>6</v>
      </c>
      <c r="C515" s="270">
        <v>211.01027214375358</v>
      </c>
      <c r="D515" s="270">
        <v>0</v>
      </c>
      <c r="E515" s="270">
        <v>872.08013805700386</v>
      </c>
      <c r="F515" s="270">
        <v>0</v>
      </c>
      <c r="G515" s="270">
        <v>0</v>
      </c>
      <c r="H515" s="270"/>
      <c r="I515" s="270"/>
      <c r="J515" s="270"/>
      <c r="K515" s="270"/>
      <c r="L515" s="270"/>
      <c r="M515" s="270"/>
      <c r="N515" s="270">
        <f t="shared" si="42"/>
        <v>1083.0904102007576</v>
      </c>
      <c r="O515" s="286">
        <f>+I515-Summary_CP!I515</f>
        <v>0</v>
      </c>
      <c r="P515" s="263"/>
    </row>
    <row r="516" spans="1:16" x14ac:dyDescent="0.2">
      <c r="A516" s="278">
        <f t="shared" si="40"/>
        <v>2050</v>
      </c>
      <c r="B516" s="278">
        <f t="shared" si="41"/>
        <v>7</v>
      </c>
      <c r="C516" s="270">
        <v>222.97240233376914</v>
      </c>
      <c r="D516" s="270">
        <v>0</v>
      </c>
      <c r="E516" s="270">
        <v>944.0059565524175</v>
      </c>
      <c r="F516" s="270">
        <v>0</v>
      </c>
      <c r="G516" s="270">
        <v>0</v>
      </c>
      <c r="H516" s="270"/>
      <c r="I516" s="270"/>
      <c r="J516" s="270"/>
      <c r="K516" s="270"/>
      <c r="L516" s="270"/>
      <c r="M516" s="270"/>
      <c r="N516" s="270">
        <f t="shared" si="42"/>
        <v>1166.9783588861867</v>
      </c>
      <c r="O516" s="286">
        <f>+I516-Summary_CP!I516</f>
        <v>0</v>
      </c>
      <c r="P516" s="263"/>
    </row>
    <row r="517" spans="1:16" x14ac:dyDescent="0.2">
      <c r="A517" s="278">
        <f t="shared" si="40"/>
        <v>2050</v>
      </c>
      <c r="B517" s="278">
        <f t="shared" si="41"/>
        <v>8</v>
      </c>
      <c r="C517" s="270">
        <v>220.8061974247519</v>
      </c>
      <c r="D517" s="270">
        <v>0</v>
      </c>
      <c r="E517" s="270">
        <v>959.77637103753102</v>
      </c>
      <c r="F517" s="270">
        <v>0</v>
      </c>
      <c r="G517" s="270">
        <v>0</v>
      </c>
      <c r="H517" s="270"/>
      <c r="I517" s="270"/>
      <c r="J517" s="270"/>
      <c r="K517" s="270"/>
      <c r="L517" s="270"/>
      <c r="M517" s="270"/>
      <c r="N517" s="270">
        <f t="shared" si="42"/>
        <v>1180.582568462283</v>
      </c>
      <c r="O517" s="286">
        <f>+I517-Summary_CP!I517</f>
        <v>0</v>
      </c>
      <c r="P517" s="263"/>
    </row>
    <row r="518" spans="1:16" x14ac:dyDescent="0.2">
      <c r="A518" s="278">
        <f t="shared" si="40"/>
        <v>2050</v>
      </c>
      <c r="B518" s="278">
        <f t="shared" si="41"/>
        <v>9</v>
      </c>
      <c r="C518" s="270">
        <v>208.39916919666237</v>
      </c>
      <c r="D518" s="270">
        <v>0</v>
      </c>
      <c r="E518" s="270">
        <v>917.69004575600206</v>
      </c>
      <c r="F518" s="270">
        <v>0</v>
      </c>
      <c r="G518" s="270">
        <v>0</v>
      </c>
      <c r="H518" s="270"/>
      <c r="I518" s="270"/>
      <c r="J518" s="270"/>
      <c r="K518" s="270"/>
      <c r="L518" s="270"/>
      <c r="M518" s="270"/>
      <c r="N518" s="270">
        <f t="shared" si="42"/>
        <v>1126.0892149526644</v>
      </c>
      <c r="O518" s="286">
        <f>+I518-Summary_CP!I518</f>
        <v>0</v>
      </c>
      <c r="P518" s="263"/>
    </row>
    <row r="519" spans="1:16" x14ac:dyDescent="0.2">
      <c r="A519" s="278">
        <f>A507+1</f>
        <v>2050</v>
      </c>
      <c r="B519" s="278">
        <f>B507</f>
        <v>10</v>
      </c>
      <c r="C519" s="270">
        <v>188.27442158436173</v>
      </c>
      <c r="D519" s="270">
        <v>0</v>
      </c>
      <c r="E519" s="270">
        <v>798.17704229851529</v>
      </c>
      <c r="F519" s="270">
        <v>0</v>
      </c>
      <c r="G519" s="270">
        <v>0</v>
      </c>
      <c r="H519" s="270"/>
      <c r="I519" s="270"/>
      <c r="J519" s="270"/>
      <c r="K519" s="270"/>
      <c r="L519" s="270"/>
      <c r="M519" s="270"/>
      <c r="N519" s="270">
        <f t="shared" ref="N519:N582" si="43">SUM(C519:M519)</f>
        <v>986.45146388287708</v>
      </c>
      <c r="O519" s="286">
        <f>+I519-Summary_CP!I519</f>
        <v>0</v>
      </c>
      <c r="P519" s="263"/>
    </row>
    <row r="520" spans="1:16" x14ac:dyDescent="0.2">
      <c r="A520" s="278">
        <f>A508+1</f>
        <v>2050</v>
      </c>
      <c r="B520" s="278">
        <f>B508</f>
        <v>11</v>
      </c>
      <c r="C520" s="270">
        <v>168.21223467208495</v>
      </c>
      <c r="D520" s="270">
        <v>0</v>
      </c>
      <c r="E520" s="270">
        <v>626.8239764661198</v>
      </c>
      <c r="F520" s="270">
        <v>0</v>
      </c>
      <c r="G520" s="270">
        <v>0</v>
      </c>
      <c r="H520" s="270"/>
      <c r="I520" s="270"/>
      <c r="J520" s="270"/>
      <c r="K520" s="270"/>
      <c r="L520" s="270"/>
      <c r="M520" s="270"/>
      <c r="N520" s="270">
        <f t="shared" si="43"/>
        <v>795.03621113820475</v>
      </c>
      <c r="O520" s="286">
        <f>+I520-Summary_CP!I520</f>
        <v>0</v>
      </c>
      <c r="P520" s="263"/>
    </row>
    <row r="521" spans="1:16" x14ac:dyDescent="0.2">
      <c r="A521" s="278">
        <f>A509+1</f>
        <v>2050</v>
      </c>
      <c r="B521" s="278">
        <f>B509</f>
        <v>12</v>
      </c>
      <c r="C521" s="270">
        <v>174.58991768806769</v>
      </c>
      <c r="D521" s="270">
        <v>0</v>
      </c>
      <c r="E521" s="270">
        <v>607.73520262591217</v>
      </c>
      <c r="F521" s="270">
        <v>0</v>
      </c>
      <c r="G521" s="270">
        <v>0</v>
      </c>
      <c r="H521" s="270"/>
      <c r="I521" s="270"/>
      <c r="J521" s="270"/>
      <c r="K521" s="270"/>
      <c r="L521" s="270"/>
      <c r="M521" s="270"/>
      <c r="N521" s="270">
        <f t="shared" si="43"/>
        <v>782.32512031397982</v>
      </c>
      <c r="O521" s="286">
        <f>+I521-Summary_CP!I521</f>
        <v>0</v>
      </c>
      <c r="P521" s="263"/>
    </row>
    <row r="522" spans="1:16" x14ac:dyDescent="0.2">
      <c r="A522" s="278">
        <f t="shared" ref="A522:A585" si="44">A510+1</f>
        <v>2051</v>
      </c>
      <c r="B522" s="278">
        <f t="shared" ref="B522:B585" si="45">B510</f>
        <v>1</v>
      </c>
      <c r="C522" s="270">
        <v>174.80438017199384</v>
      </c>
      <c r="D522" s="270">
        <v>0</v>
      </c>
      <c r="E522" s="270">
        <v>778.09921501010172</v>
      </c>
      <c r="F522" s="270">
        <v>0</v>
      </c>
      <c r="G522" s="270">
        <v>0</v>
      </c>
      <c r="H522" s="270"/>
      <c r="I522" s="270"/>
      <c r="J522" s="270"/>
      <c r="K522" s="270"/>
      <c r="L522" s="270"/>
      <c r="M522" s="270"/>
      <c r="N522" s="270">
        <f t="shared" si="43"/>
        <v>952.90359518209561</v>
      </c>
      <c r="O522" s="286">
        <f>+I522-Summary_CP!I522</f>
        <v>0</v>
      </c>
      <c r="P522" s="263"/>
    </row>
    <row r="523" spans="1:16" x14ac:dyDescent="0.2">
      <c r="A523" s="278">
        <f t="shared" si="44"/>
        <v>2051</v>
      </c>
      <c r="B523" s="278">
        <f t="shared" si="45"/>
        <v>2</v>
      </c>
      <c r="C523" s="270">
        <v>172.89788869362724</v>
      </c>
      <c r="D523" s="270">
        <v>0</v>
      </c>
      <c r="E523" s="270">
        <v>695.9262871761614</v>
      </c>
      <c r="F523" s="270">
        <v>0</v>
      </c>
      <c r="G523" s="270">
        <v>0</v>
      </c>
      <c r="H523" s="270"/>
      <c r="I523" s="270"/>
      <c r="J523" s="270"/>
      <c r="K523" s="270"/>
      <c r="L523" s="270"/>
      <c r="M523" s="270"/>
      <c r="N523" s="270">
        <f t="shared" si="43"/>
        <v>868.82417586978863</v>
      </c>
      <c r="O523" s="286">
        <f>+I523-Summary_CP!I523</f>
        <v>0</v>
      </c>
      <c r="P523" s="263"/>
    </row>
    <row r="524" spans="1:16" x14ac:dyDescent="0.2">
      <c r="A524" s="278">
        <f t="shared" si="44"/>
        <v>2051</v>
      </c>
      <c r="B524" s="278">
        <f t="shared" si="45"/>
        <v>3</v>
      </c>
      <c r="C524" s="270">
        <v>182.97987452984341</v>
      </c>
      <c r="D524" s="270">
        <v>0</v>
      </c>
      <c r="E524" s="270">
        <v>643.12418630740206</v>
      </c>
      <c r="F524" s="270">
        <v>0</v>
      </c>
      <c r="G524" s="270">
        <v>0</v>
      </c>
      <c r="H524" s="270"/>
      <c r="I524" s="270"/>
      <c r="J524" s="270"/>
      <c r="K524" s="270"/>
      <c r="L524" s="270"/>
      <c r="M524" s="270"/>
      <c r="N524" s="270">
        <f t="shared" si="43"/>
        <v>826.10406083724547</v>
      </c>
      <c r="O524" s="286">
        <f>+I524-Summary_CP!I524</f>
        <v>0</v>
      </c>
      <c r="P524" s="263"/>
    </row>
    <row r="525" spans="1:16" x14ac:dyDescent="0.2">
      <c r="A525" s="278">
        <f t="shared" si="44"/>
        <v>2051</v>
      </c>
      <c r="B525" s="278">
        <f t="shared" si="45"/>
        <v>4</v>
      </c>
      <c r="C525" s="270">
        <v>190.197162191085</v>
      </c>
      <c r="D525" s="270">
        <v>0</v>
      </c>
      <c r="E525" s="270">
        <v>783.2797051583135</v>
      </c>
      <c r="F525" s="270">
        <v>0</v>
      </c>
      <c r="G525" s="270">
        <v>0</v>
      </c>
      <c r="H525" s="270"/>
      <c r="I525" s="270"/>
      <c r="J525" s="270"/>
      <c r="K525" s="270"/>
      <c r="L525" s="270"/>
      <c r="M525" s="270"/>
      <c r="N525" s="270">
        <f t="shared" si="43"/>
        <v>973.4768673493985</v>
      </c>
      <c r="O525" s="286">
        <f>+I525-Summary_CP!I525</f>
        <v>0</v>
      </c>
      <c r="P525" s="263"/>
    </row>
    <row r="526" spans="1:16" x14ac:dyDescent="0.2">
      <c r="A526" s="278">
        <f t="shared" si="44"/>
        <v>2051</v>
      </c>
      <c r="B526" s="278">
        <f t="shared" si="45"/>
        <v>5</v>
      </c>
      <c r="C526" s="270">
        <v>208.24612318184677</v>
      </c>
      <c r="D526" s="270">
        <v>0</v>
      </c>
      <c r="E526" s="270">
        <v>859.59673738409026</v>
      </c>
      <c r="F526" s="270">
        <v>0</v>
      </c>
      <c r="G526" s="270">
        <v>0</v>
      </c>
      <c r="H526" s="270"/>
      <c r="I526" s="270"/>
      <c r="J526" s="270"/>
      <c r="K526" s="270"/>
      <c r="L526" s="270"/>
      <c r="M526" s="270"/>
      <c r="N526" s="270">
        <f t="shared" si="43"/>
        <v>1067.8428605659369</v>
      </c>
      <c r="O526" s="286">
        <f>+I526-Summary_CP!I526</f>
        <v>0</v>
      </c>
      <c r="P526" s="263"/>
    </row>
    <row r="527" spans="1:16" x14ac:dyDescent="0.2">
      <c r="A527" s="278">
        <f t="shared" si="44"/>
        <v>2051</v>
      </c>
      <c r="B527" s="278">
        <f t="shared" si="45"/>
        <v>6</v>
      </c>
      <c r="C527" s="270">
        <v>212.99917629107696</v>
      </c>
      <c r="D527" s="270">
        <v>0</v>
      </c>
      <c r="E527" s="270">
        <v>875.15131879167063</v>
      </c>
      <c r="F527" s="270">
        <v>0</v>
      </c>
      <c r="G527" s="270">
        <v>0</v>
      </c>
      <c r="H527" s="270"/>
      <c r="I527" s="270"/>
      <c r="J527" s="270"/>
      <c r="K527" s="270"/>
      <c r="L527" s="270"/>
      <c r="M527" s="270"/>
      <c r="N527" s="270">
        <f t="shared" si="43"/>
        <v>1088.1504950827475</v>
      </c>
      <c r="O527" s="286">
        <f>+I527-Summary_CP!I527</f>
        <v>0</v>
      </c>
      <c r="P527" s="263"/>
    </row>
    <row r="528" spans="1:16" x14ac:dyDescent="0.2">
      <c r="A528" s="278">
        <f t="shared" si="44"/>
        <v>2051</v>
      </c>
      <c r="B528" s="278">
        <f t="shared" si="45"/>
        <v>7</v>
      </c>
      <c r="C528" s="270">
        <v>225.07447069385483</v>
      </c>
      <c r="D528" s="270">
        <v>0</v>
      </c>
      <c r="E528" s="270">
        <v>949.37489809037766</v>
      </c>
      <c r="F528" s="270">
        <v>0</v>
      </c>
      <c r="G528" s="270">
        <v>0</v>
      </c>
      <c r="H528" s="270"/>
      <c r="I528" s="270"/>
      <c r="J528" s="270"/>
      <c r="K528" s="270"/>
      <c r="L528" s="270"/>
      <c r="M528" s="270"/>
      <c r="N528" s="270">
        <f t="shared" si="43"/>
        <v>1174.4493687842325</v>
      </c>
      <c r="O528" s="286">
        <f>+I528-Summary_CP!I528</f>
        <v>0</v>
      </c>
      <c r="P528" s="263"/>
    </row>
    <row r="529" spans="1:16" x14ac:dyDescent="0.2">
      <c r="A529" s="278">
        <f t="shared" si="44"/>
        <v>2051</v>
      </c>
      <c r="B529" s="278">
        <f t="shared" si="45"/>
        <v>8</v>
      </c>
      <c r="C529" s="270">
        <v>222.88743431123669</v>
      </c>
      <c r="D529" s="270">
        <v>0</v>
      </c>
      <c r="E529" s="270">
        <v>965.26007920757957</v>
      </c>
      <c r="F529" s="270">
        <v>0</v>
      </c>
      <c r="G529" s="270">
        <v>0</v>
      </c>
      <c r="H529" s="270"/>
      <c r="I529" s="270"/>
      <c r="J529" s="270"/>
      <c r="K529" s="270"/>
      <c r="L529" s="270"/>
      <c r="M529" s="270"/>
      <c r="N529" s="270">
        <f t="shared" si="43"/>
        <v>1188.1475135188161</v>
      </c>
      <c r="O529" s="286">
        <f>+I529-Summary_CP!I529</f>
        <v>0</v>
      </c>
      <c r="P529" s="263"/>
    </row>
    <row r="530" spans="1:16" x14ac:dyDescent="0.2">
      <c r="A530" s="278">
        <f t="shared" si="44"/>
        <v>2051</v>
      </c>
      <c r="B530" s="278">
        <f t="shared" si="45"/>
        <v>9</v>
      </c>
      <c r="C530" s="270">
        <v>210.36346206118995</v>
      </c>
      <c r="D530" s="270">
        <v>0</v>
      </c>
      <c r="E530" s="270">
        <v>922.94590119872635</v>
      </c>
      <c r="F530" s="270">
        <v>0</v>
      </c>
      <c r="G530" s="270">
        <v>0</v>
      </c>
      <c r="H530" s="270"/>
      <c r="I530" s="270"/>
      <c r="J530" s="270"/>
      <c r="K530" s="270"/>
      <c r="L530" s="270"/>
      <c r="M530" s="270"/>
      <c r="N530" s="270">
        <f t="shared" si="43"/>
        <v>1133.3093632599164</v>
      </c>
      <c r="O530" s="286">
        <f>+I530-Summary_CP!I530</f>
        <v>0</v>
      </c>
      <c r="P530" s="263"/>
    </row>
    <row r="531" spans="1:16" x14ac:dyDescent="0.2">
      <c r="A531" s="278">
        <f t="shared" si="44"/>
        <v>2051</v>
      </c>
      <c r="B531" s="278">
        <f t="shared" si="45"/>
        <v>10</v>
      </c>
      <c r="C531" s="270">
        <v>190.04902608166765</v>
      </c>
      <c r="D531" s="270">
        <v>0</v>
      </c>
      <c r="E531" s="270">
        <v>800.90352252723414</v>
      </c>
      <c r="F531" s="270">
        <v>0</v>
      </c>
      <c r="G531" s="270">
        <v>0</v>
      </c>
      <c r="H531" s="270"/>
      <c r="I531" s="270"/>
      <c r="J531" s="270"/>
      <c r="K531" s="270"/>
      <c r="L531" s="270"/>
      <c r="M531" s="270"/>
      <c r="N531" s="270">
        <f t="shared" si="43"/>
        <v>990.95254860890179</v>
      </c>
      <c r="O531" s="286">
        <f>+I531-Summary_CP!I531</f>
        <v>0</v>
      </c>
      <c r="P531" s="263"/>
    </row>
    <row r="532" spans="1:16" x14ac:dyDescent="0.2">
      <c r="A532" s="278">
        <f t="shared" si="44"/>
        <v>2051</v>
      </c>
      <c r="B532" s="278">
        <f t="shared" si="45"/>
        <v>11</v>
      </c>
      <c r="C532" s="270">
        <v>169.79774047600102</v>
      </c>
      <c r="D532" s="270">
        <v>0</v>
      </c>
      <c r="E532" s="270">
        <v>628.11224804000972</v>
      </c>
      <c r="F532" s="270">
        <v>0</v>
      </c>
      <c r="G532" s="270">
        <v>0</v>
      </c>
      <c r="H532" s="270"/>
      <c r="I532" s="270"/>
      <c r="J532" s="270"/>
      <c r="K532" s="270"/>
      <c r="L532" s="270"/>
      <c r="M532" s="270"/>
      <c r="N532" s="270">
        <f t="shared" si="43"/>
        <v>797.9099885160108</v>
      </c>
      <c r="O532" s="286">
        <f>+I532-Summary_CP!I532</f>
        <v>0</v>
      </c>
      <c r="P532" s="263"/>
    </row>
    <row r="533" spans="1:16" x14ac:dyDescent="0.2">
      <c r="A533" s="278">
        <f t="shared" si="44"/>
        <v>2051</v>
      </c>
      <c r="B533" s="278">
        <f t="shared" si="45"/>
        <v>12</v>
      </c>
      <c r="C533" s="270">
        <v>176.23553715409099</v>
      </c>
      <c r="D533" s="270">
        <v>0</v>
      </c>
      <c r="E533" s="270">
        <v>609.43303210976649</v>
      </c>
      <c r="F533" s="270">
        <v>0</v>
      </c>
      <c r="G533" s="270">
        <v>0</v>
      </c>
      <c r="H533" s="270"/>
      <c r="I533" s="270"/>
      <c r="J533" s="270"/>
      <c r="K533" s="270"/>
      <c r="L533" s="270"/>
      <c r="M533" s="270"/>
      <c r="N533" s="270">
        <f t="shared" si="43"/>
        <v>785.66856926385753</v>
      </c>
      <c r="O533" s="286">
        <f>+I533-Summary_CP!I533</f>
        <v>0</v>
      </c>
      <c r="P533" s="263"/>
    </row>
    <row r="534" spans="1:16" x14ac:dyDescent="0.2">
      <c r="A534" s="278">
        <f t="shared" si="44"/>
        <v>2052</v>
      </c>
      <c r="B534" s="278">
        <f t="shared" si="45"/>
        <v>1</v>
      </c>
      <c r="C534" s="270">
        <v>176.45202108142553</v>
      </c>
      <c r="D534" s="270">
        <v>0</v>
      </c>
      <c r="E534" s="270">
        <v>778.87728330816014</v>
      </c>
      <c r="F534" s="270">
        <v>0</v>
      </c>
      <c r="G534" s="270">
        <v>0</v>
      </c>
      <c r="H534" s="270"/>
      <c r="I534" s="270"/>
      <c r="J534" s="270"/>
      <c r="K534" s="270"/>
      <c r="L534" s="270"/>
      <c r="M534" s="270"/>
      <c r="N534" s="270">
        <f t="shared" si="43"/>
        <v>955.32930438958567</v>
      </c>
      <c r="O534" s="286">
        <f>+I534-Summary_CP!I534</f>
        <v>0</v>
      </c>
      <c r="P534" s="263"/>
    </row>
    <row r="535" spans="1:16" x14ac:dyDescent="0.2">
      <c r="A535" s="278">
        <f t="shared" si="44"/>
        <v>2052</v>
      </c>
      <c r="B535" s="278">
        <f t="shared" si="45"/>
        <v>2</v>
      </c>
      <c r="C535" s="270">
        <v>174.52755972524386</v>
      </c>
      <c r="D535" s="270">
        <v>0</v>
      </c>
      <c r="E535" s="270">
        <v>696.6220637234635</v>
      </c>
      <c r="F535" s="270">
        <v>0</v>
      </c>
      <c r="G535" s="270">
        <v>0</v>
      </c>
      <c r="H535" s="270"/>
      <c r="I535" s="270"/>
      <c r="J535" s="270"/>
      <c r="K535" s="270"/>
      <c r="L535" s="270"/>
      <c r="M535" s="270"/>
      <c r="N535" s="270">
        <f t="shared" si="43"/>
        <v>871.14962344870742</v>
      </c>
      <c r="O535" s="286">
        <f>+I535-Summary_CP!I535</f>
        <v>0</v>
      </c>
      <c r="P535" s="263"/>
    </row>
    <row r="536" spans="1:16" x14ac:dyDescent="0.2">
      <c r="A536" s="278">
        <f>A524+1</f>
        <v>2052</v>
      </c>
      <c r="B536" s="278">
        <f>B524</f>
        <v>3</v>
      </c>
      <c r="C536" s="270">
        <v>184.7045746007536</v>
      </c>
      <c r="D536" s="270">
        <v>0</v>
      </c>
      <c r="E536" s="270">
        <v>643.83297772128003</v>
      </c>
      <c r="F536" s="270">
        <v>0</v>
      </c>
      <c r="G536" s="270">
        <v>0</v>
      </c>
      <c r="H536" s="270"/>
      <c r="I536" s="270"/>
      <c r="J536" s="270"/>
      <c r="K536" s="270"/>
      <c r="L536" s="270"/>
      <c r="M536" s="270"/>
      <c r="N536" s="270">
        <f t="shared" si="43"/>
        <v>828.53755232203366</v>
      </c>
      <c r="O536" s="286">
        <f>+I536-Summary_CP!I536</f>
        <v>0</v>
      </c>
      <c r="P536" s="263"/>
    </row>
    <row r="537" spans="1:16" x14ac:dyDescent="0.2">
      <c r="A537" s="278">
        <f t="shared" si="44"/>
        <v>2052</v>
      </c>
      <c r="B537" s="278">
        <f t="shared" si="45"/>
        <v>4</v>
      </c>
      <c r="C537" s="270">
        <v>191.98988972443115</v>
      </c>
      <c r="D537" s="270">
        <v>0</v>
      </c>
      <c r="E537" s="270">
        <v>788.2304627822167</v>
      </c>
      <c r="F537" s="270">
        <v>0</v>
      </c>
      <c r="G537" s="270">
        <v>0</v>
      </c>
      <c r="H537" s="270"/>
      <c r="I537" s="270"/>
      <c r="J537" s="270"/>
      <c r="K537" s="270"/>
      <c r="L537" s="270"/>
      <c r="M537" s="270"/>
      <c r="N537" s="270">
        <f t="shared" si="43"/>
        <v>980.22035250664783</v>
      </c>
      <c r="O537" s="286">
        <f>+I537-Summary_CP!I537</f>
        <v>0</v>
      </c>
      <c r="P537" s="263"/>
    </row>
    <row r="538" spans="1:16" x14ac:dyDescent="0.2">
      <c r="A538" s="278">
        <f t="shared" si="44"/>
        <v>2052</v>
      </c>
      <c r="B538" s="278">
        <f t="shared" si="45"/>
        <v>5</v>
      </c>
      <c r="C538" s="270">
        <v>210.20897349170383</v>
      </c>
      <c r="D538" s="270">
        <v>0</v>
      </c>
      <c r="E538" s="270">
        <v>864.04595213508821</v>
      </c>
      <c r="F538" s="270">
        <v>0</v>
      </c>
      <c r="G538" s="270">
        <v>0</v>
      </c>
      <c r="H538" s="270"/>
      <c r="I538" s="270"/>
      <c r="J538" s="270"/>
      <c r="K538" s="270"/>
      <c r="L538" s="270"/>
      <c r="M538" s="270"/>
      <c r="N538" s="270">
        <f t="shared" si="43"/>
        <v>1074.2549256267921</v>
      </c>
      <c r="O538" s="286">
        <f>+I538-Summary_CP!I538</f>
        <v>0</v>
      </c>
      <c r="P538" s="263"/>
    </row>
    <row r="539" spans="1:16" x14ac:dyDescent="0.2">
      <c r="A539" s="278">
        <f t="shared" si="44"/>
        <v>2052</v>
      </c>
      <c r="B539" s="278">
        <f t="shared" si="45"/>
        <v>6</v>
      </c>
      <c r="C539" s="270">
        <v>215.00682710730445</v>
      </c>
      <c r="D539" s="270">
        <v>0</v>
      </c>
      <c r="E539" s="270">
        <v>878.23331521940656</v>
      </c>
      <c r="F539" s="270">
        <v>0</v>
      </c>
      <c r="G539" s="270">
        <v>0</v>
      </c>
      <c r="H539" s="270"/>
      <c r="I539" s="270"/>
      <c r="J539" s="270"/>
      <c r="K539" s="270"/>
      <c r="L539" s="270"/>
      <c r="M539" s="270"/>
      <c r="N539" s="270">
        <f t="shared" si="43"/>
        <v>1093.2401423267111</v>
      </c>
      <c r="O539" s="286">
        <f>+I539-Summary_CP!I539</f>
        <v>0</v>
      </c>
      <c r="P539" s="263"/>
    </row>
    <row r="540" spans="1:16" x14ac:dyDescent="0.2">
      <c r="A540" s="278">
        <f t="shared" si="44"/>
        <v>2052</v>
      </c>
      <c r="B540" s="278">
        <f t="shared" si="45"/>
        <v>7</v>
      </c>
      <c r="C540" s="270">
        <v>227.19635626604492</v>
      </c>
      <c r="D540" s="270">
        <v>0</v>
      </c>
      <c r="E540" s="270">
        <v>954.77437495816071</v>
      </c>
      <c r="F540" s="270">
        <v>0</v>
      </c>
      <c r="G540" s="270">
        <v>0</v>
      </c>
      <c r="H540" s="270"/>
      <c r="I540" s="270"/>
      <c r="J540" s="270"/>
      <c r="K540" s="270"/>
      <c r="L540" s="270"/>
      <c r="M540" s="270"/>
      <c r="N540" s="270">
        <f t="shared" si="43"/>
        <v>1181.9707312242056</v>
      </c>
      <c r="O540" s="286">
        <f>+I540-Summary_CP!I540</f>
        <v>0</v>
      </c>
      <c r="P540" s="263"/>
    </row>
    <row r="541" spans="1:16" x14ac:dyDescent="0.2">
      <c r="A541" s="278">
        <f t="shared" si="44"/>
        <v>2052</v>
      </c>
      <c r="B541" s="278">
        <f t="shared" si="45"/>
        <v>8</v>
      </c>
      <c r="C541" s="270">
        <v>224.98828816059745</v>
      </c>
      <c r="D541" s="270">
        <v>0</v>
      </c>
      <c r="E541" s="270">
        <v>970.77511869209013</v>
      </c>
      <c r="F541" s="270">
        <v>0</v>
      </c>
      <c r="G541" s="270">
        <v>0</v>
      </c>
      <c r="H541" s="270"/>
      <c r="I541" s="270"/>
      <c r="J541" s="270"/>
      <c r="K541" s="270"/>
      <c r="L541" s="270"/>
      <c r="M541" s="270"/>
      <c r="N541" s="270">
        <f t="shared" si="43"/>
        <v>1195.7634068526877</v>
      </c>
      <c r="O541" s="286">
        <f>+I541-Summary_CP!I541</f>
        <v>0</v>
      </c>
      <c r="P541" s="263"/>
    </row>
    <row r="542" spans="1:16" x14ac:dyDescent="0.2">
      <c r="A542" s="278">
        <f t="shared" si="44"/>
        <v>2052</v>
      </c>
      <c r="B542" s="278">
        <f t="shared" si="45"/>
        <v>9</v>
      </c>
      <c r="C542" s="270">
        <v>212.34626961784662</v>
      </c>
      <c r="D542" s="270">
        <v>0</v>
      </c>
      <c r="E542" s="270">
        <v>928.23185832617798</v>
      </c>
      <c r="F542" s="270">
        <v>0</v>
      </c>
      <c r="G542" s="270">
        <v>0</v>
      </c>
      <c r="H542" s="270"/>
      <c r="I542" s="270"/>
      <c r="J542" s="270"/>
      <c r="K542" s="270"/>
      <c r="L542" s="270"/>
      <c r="M542" s="270"/>
      <c r="N542" s="270">
        <f t="shared" si="43"/>
        <v>1140.5781279440246</v>
      </c>
      <c r="O542" s="286">
        <f>+I542-Summary_CP!I542</f>
        <v>0</v>
      </c>
    </row>
    <row r="543" spans="1:16" x14ac:dyDescent="0.2">
      <c r="A543" s="278">
        <f t="shared" si="44"/>
        <v>2052</v>
      </c>
      <c r="B543" s="278">
        <f t="shared" si="45"/>
        <v>10</v>
      </c>
      <c r="C543" s="270">
        <v>191.84035733928096</v>
      </c>
      <c r="D543" s="270">
        <v>0</v>
      </c>
      <c r="E543" s="270">
        <v>803.63931609628185</v>
      </c>
      <c r="F543" s="270">
        <v>0</v>
      </c>
      <c r="G543" s="270">
        <v>0</v>
      </c>
      <c r="H543" s="270"/>
      <c r="I543" s="270"/>
      <c r="J543" s="270"/>
      <c r="K543" s="270"/>
      <c r="L543" s="270"/>
      <c r="M543" s="270"/>
      <c r="N543" s="270">
        <f t="shared" si="43"/>
        <v>995.47967343556274</v>
      </c>
      <c r="O543" s="286">
        <f>+I543-Summary_CP!I543</f>
        <v>0</v>
      </c>
    </row>
    <row r="544" spans="1:16" x14ac:dyDescent="0.2">
      <c r="A544" s="278">
        <f t="shared" si="44"/>
        <v>2052</v>
      </c>
      <c r="B544" s="278">
        <f t="shared" si="45"/>
        <v>11</v>
      </c>
      <c r="C544" s="270">
        <v>171.3981906664485</v>
      </c>
      <c r="D544" s="270">
        <v>0</v>
      </c>
      <c r="E544" s="270">
        <v>629.40316731678024</v>
      </c>
      <c r="F544" s="270">
        <v>0</v>
      </c>
      <c r="G544" s="270">
        <v>0</v>
      </c>
      <c r="H544" s="270"/>
      <c r="I544" s="270"/>
      <c r="J544" s="270"/>
      <c r="K544" s="270"/>
      <c r="L544" s="270"/>
      <c r="M544" s="270"/>
      <c r="N544" s="270">
        <f t="shared" si="43"/>
        <v>800.80135798322874</v>
      </c>
      <c r="O544" s="286">
        <f>+I544-Summary_CP!I544</f>
        <v>0</v>
      </c>
    </row>
    <row r="545" spans="1:15" x14ac:dyDescent="0.2">
      <c r="A545" s="278">
        <f t="shared" si="44"/>
        <v>2052</v>
      </c>
      <c r="B545" s="278">
        <f t="shared" si="45"/>
        <v>12</v>
      </c>
      <c r="C545" s="270">
        <v>177.89666761561057</v>
      </c>
      <c r="D545" s="270">
        <v>0</v>
      </c>
      <c r="E545" s="270">
        <v>611.13560481886725</v>
      </c>
      <c r="F545" s="270">
        <v>0</v>
      </c>
      <c r="G545" s="270">
        <v>0</v>
      </c>
      <c r="H545" s="270"/>
      <c r="I545" s="270"/>
      <c r="J545" s="270"/>
      <c r="K545" s="270"/>
      <c r="L545" s="270"/>
      <c r="M545" s="270"/>
      <c r="N545" s="270">
        <f t="shared" si="43"/>
        <v>789.03227243447782</v>
      </c>
      <c r="O545" s="286">
        <f>+I545-Summary_CP!I545</f>
        <v>0</v>
      </c>
    </row>
    <row r="546" spans="1:15" x14ac:dyDescent="0.2">
      <c r="A546" s="278">
        <f t="shared" si="44"/>
        <v>2053</v>
      </c>
      <c r="B546" s="278">
        <f t="shared" si="45"/>
        <v>1</v>
      </c>
      <c r="C546" s="270">
        <v>178.11519203972534</v>
      </c>
      <c r="D546" s="270">
        <v>0</v>
      </c>
      <c r="E546" s="270">
        <v>779.65612964360093</v>
      </c>
      <c r="F546" s="270">
        <v>0</v>
      </c>
      <c r="G546" s="270"/>
      <c r="H546" s="270"/>
      <c r="I546" s="270"/>
      <c r="J546" s="270"/>
      <c r="K546" s="270"/>
      <c r="L546" s="270"/>
      <c r="M546" s="270"/>
      <c r="N546" s="270">
        <f t="shared" si="43"/>
        <v>957.77132168332628</v>
      </c>
      <c r="O546" s="286"/>
    </row>
    <row r="547" spans="1:15" x14ac:dyDescent="0.2">
      <c r="A547" s="278">
        <f t="shared" si="44"/>
        <v>2053</v>
      </c>
      <c r="B547" s="278">
        <f t="shared" si="45"/>
        <v>2</v>
      </c>
      <c r="C547" s="270">
        <v>176.17259142836062</v>
      </c>
      <c r="D547" s="270">
        <v>0</v>
      </c>
      <c r="E547" s="270">
        <v>697.31853589760522</v>
      </c>
      <c r="F547" s="270">
        <v>0</v>
      </c>
      <c r="G547" s="270"/>
      <c r="H547" s="270"/>
      <c r="I547" s="270"/>
      <c r="J547" s="270"/>
      <c r="K547" s="270"/>
      <c r="L547" s="270"/>
      <c r="M547" s="270"/>
      <c r="N547" s="270">
        <f t="shared" si="43"/>
        <v>873.49112732596586</v>
      </c>
      <c r="O547" s="286"/>
    </row>
    <row r="548" spans="1:15" x14ac:dyDescent="0.2">
      <c r="A548" s="278">
        <f t="shared" si="44"/>
        <v>2053</v>
      </c>
      <c r="B548" s="278">
        <f t="shared" si="45"/>
        <v>3</v>
      </c>
      <c r="C548" s="270">
        <v>186.44553105145553</v>
      </c>
      <c r="D548" s="270">
        <v>0</v>
      </c>
      <c r="E548" s="270">
        <v>644.54255029885724</v>
      </c>
      <c r="F548" s="270">
        <v>0</v>
      </c>
      <c r="G548" s="270"/>
      <c r="H548" s="270"/>
      <c r="I548" s="270"/>
      <c r="J548" s="270"/>
      <c r="K548" s="270"/>
      <c r="L548" s="270"/>
      <c r="M548" s="270"/>
      <c r="N548" s="270">
        <f t="shared" si="43"/>
        <v>830.98808135031277</v>
      </c>
      <c r="O548" s="286"/>
    </row>
    <row r="549" spans="1:15" x14ac:dyDescent="0.2">
      <c r="A549" s="278">
        <f t="shared" si="44"/>
        <v>2053</v>
      </c>
      <c r="B549" s="278">
        <f t="shared" si="45"/>
        <v>4</v>
      </c>
      <c r="C549" s="270">
        <v>193.79951483906501</v>
      </c>
      <c r="D549" s="270">
        <v>0</v>
      </c>
      <c r="E549" s="270">
        <v>793.21251191142665</v>
      </c>
      <c r="F549" s="270">
        <v>0</v>
      </c>
      <c r="G549" s="289"/>
      <c r="H549" s="289"/>
      <c r="I549" s="289"/>
      <c r="J549" s="289"/>
      <c r="K549" s="289"/>
      <c r="L549" s="289"/>
      <c r="M549" s="289"/>
      <c r="N549" s="270">
        <f t="shared" si="43"/>
        <v>987.01202675049171</v>
      </c>
    </row>
    <row r="550" spans="1:15" x14ac:dyDescent="0.2">
      <c r="A550" s="278">
        <f t="shared" si="44"/>
        <v>2053</v>
      </c>
      <c r="B550" s="278">
        <f t="shared" si="45"/>
        <v>5</v>
      </c>
      <c r="C550" s="270">
        <v>212.19032489670752</v>
      </c>
      <c r="D550" s="270">
        <v>0</v>
      </c>
      <c r="E550" s="270">
        <v>868.51819572163151</v>
      </c>
      <c r="F550" s="270">
        <v>0</v>
      </c>
      <c r="G550" s="289"/>
      <c r="H550" s="289"/>
      <c r="I550" s="289"/>
      <c r="J550" s="289"/>
      <c r="K550" s="289"/>
      <c r="L550" s="289"/>
      <c r="M550" s="289"/>
      <c r="N550" s="270">
        <f t="shared" si="43"/>
        <v>1080.708520618339</v>
      </c>
    </row>
    <row r="551" spans="1:15" x14ac:dyDescent="0.2">
      <c r="A551" s="278">
        <f t="shared" si="44"/>
        <v>2053</v>
      </c>
      <c r="B551" s="278">
        <f t="shared" si="45"/>
        <v>6</v>
      </c>
      <c r="C551" s="270">
        <v>217.03340129154716</v>
      </c>
      <c r="D551" s="270">
        <v>0</v>
      </c>
      <c r="E551" s="270">
        <v>881.32616542954179</v>
      </c>
      <c r="F551" s="270">
        <v>0</v>
      </c>
      <c r="G551" s="289"/>
      <c r="H551" s="289"/>
      <c r="I551" s="289"/>
      <c r="J551" s="289"/>
      <c r="K551" s="289"/>
      <c r="L551" s="289"/>
      <c r="M551" s="289"/>
      <c r="N551" s="270">
        <f t="shared" si="43"/>
        <v>1098.3595667210889</v>
      </c>
    </row>
    <row r="552" spans="1:15" x14ac:dyDescent="0.2">
      <c r="A552" s="278">
        <f t="shared" si="44"/>
        <v>2053</v>
      </c>
      <c r="B552" s="278">
        <f t="shared" si="45"/>
        <v>7</v>
      </c>
      <c r="C552" s="270">
        <v>229.33824587675429</v>
      </c>
      <c r="D552" s="270">
        <v>0</v>
      </c>
      <c r="E552" s="270">
        <v>960.20456082246801</v>
      </c>
      <c r="F552" s="270">
        <v>0</v>
      </c>
      <c r="G552" s="289"/>
      <c r="H552" s="289"/>
      <c r="I552" s="289"/>
      <c r="J552" s="289"/>
      <c r="K552" s="289"/>
      <c r="L552" s="289"/>
      <c r="M552" s="289"/>
      <c r="N552" s="270">
        <f t="shared" si="43"/>
        <v>1189.5428066992222</v>
      </c>
    </row>
    <row r="553" spans="1:15" x14ac:dyDescent="0.2">
      <c r="A553" s="278">
        <f t="shared" si="44"/>
        <v>2053</v>
      </c>
      <c r="B553" s="278">
        <f t="shared" si="45"/>
        <v>8</v>
      </c>
      <c r="C553" s="270">
        <v>227.10894387501182</v>
      </c>
      <c r="D553" s="270">
        <v>0</v>
      </c>
      <c r="E553" s="270">
        <v>976.32166850337262</v>
      </c>
      <c r="F553" s="270">
        <v>0</v>
      </c>
      <c r="G553" s="289"/>
      <c r="H553" s="289"/>
      <c r="I553" s="289"/>
      <c r="J553" s="289"/>
      <c r="K553" s="289"/>
      <c r="L553" s="289"/>
      <c r="M553" s="289"/>
      <c r="N553" s="270">
        <f t="shared" si="43"/>
        <v>1203.4306123783845</v>
      </c>
    </row>
    <row r="554" spans="1:15" x14ac:dyDescent="0.2">
      <c r="A554" s="278">
        <f t="shared" si="44"/>
        <v>2053</v>
      </c>
      <c r="B554" s="278">
        <f t="shared" si="45"/>
        <v>9</v>
      </c>
      <c r="C554" s="270">
        <v>214.34776637921692</v>
      </c>
      <c r="D554" s="270">
        <v>0</v>
      </c>
      <c r="E554" s="270">
        <v>933.54808953872714</v>
      </c>
      <c r="F554" s="270">
        <v>0</v>
      </c>
      <c r="G554" s="289"/>
      <c r="H554" s="289"/>
      <c r="I554" s="289"/>
      <c r="J554" s="289"/>
      <c r="K554" s="289"/>
      <c r="L554" s="289"/>
      <c r="M554" s="289"/>
      <c r="N554" s="270">
        <f t="shared" si="43"/>
        <v>1147.8958559179441</v>
      </c>
    </row>
    <row r="555" spans="1:15" x14ac:dyDescent="0.2">
      <c r="A555" s="278">
        <f t="shared" si="44"/>
        <v>2053</v>
      </c>
      <c r="B555" s="278">
        <f t="shared" si="45"/>
        <v>10</v>
      </c>
      <c r="C555" s="270">
        <v>193.64857301740756</v>
      </c>
      <c r="D555" s="270">
        <v>0</v>
      </c>
      <c r="E555" s="270">
        <v>806.38445481894905</v>
      </c>
      <c r="F555" s="270">
        <v>0</v>
      </c>
      <c r="G555" s="289"/>
      <c r="H555" s="289"/>
      <c r="I555" s="289"/>
      <c r="J555" s="289"/>
      <c r="K555" s="289"/>
      <c r="L555" s="289"/>
      <c r="M555" s="289"/>
      <c r="N555" s="270">
        <f t="shared" si="43"/>
        <v>1000.0330278363566</v>
      </c>
    </row>
    <row r="556" spans="1:15" x14ac:dyDescent="0.2">
      <c r="A556" s="278">
        <f t="shared" si="44"/>
        <v>2053</v>
      </c>
      <c r="B556" s="278">
        <f t="shared" si="45"/>
        <v>11</v>
      </c>
      <c r="C556" s="270">
        <v>173.01372610364263</v>
      </c>
      <c r="D556" s="270">
        <v>0</v>
      </c>
      <c r="E556" s="270">
        <v>630.6967397380871</v>
      </c>
      <c r="F556" s="270">
        <v>0</v>
      </c>
      <c r="G556" s="289"/>
      <c r="H556" s="289"/>
      <c r="I556" s="289"/>
      <c r="J556" s="289"/>
      <c r="K556" s="289"/>
      <c r="L556" s="289"/>
      <c r="M556" s="289"/>
      <c r="N556" s="270">
        <f t="shared" si="43"/>
        <v>803.71046584172973</v>
      </c>
    </row>
    <row r="557" spans="1:15" x14ac:dyDescent="0.2">
      <c r="A557" s="278">
        <f t="shared" si="44"/>
        <v>2053</v>
      </c>
      <c r="B557" s="278">
        <f t="shared" si="45"/>
        <v>12</v>
      </c>
      <c r="C557" s="270">
        <v>179.5734552734865</v>
      </c>
      <c r="D557" s="270">
        <v>0</v>
      </c>
      <c r="E557" s="270">
        <v>612.84293400436002</v>
      </c>
      <c r="F557" s="270">
        <v>0</v>
      </c>
      <c r="G557" s="289"/>
      <c r="H557" s="289"/>
      <c r="I557" s="289"/>
      <c r="J557" s="289"/>
      <c r="K557" s="289"/>
      <c r="L557" s="289"/>
      <c r="M557" s="289"/>
      <c r="N557" s="270">
        <f t="shared" si="43"/>
        <v>792.41638927784652</v>
      </c>
    </row>
    <row r="558" spans="1:15" x14ac:dyDescent="0.2">
      <c r="A558" s="278">
        <f t="shared" si="44"/>
        <v>2054</v>
      </c>
      <c r="B558" s="278">
        <f t="shared" si="45"/>
        <v>1</v>
      </c>
      <c r="C558" s="270">
        <v>179.79403942734334</v>
      </c>
      <c r="D558" s="270">
        <v>0</v>
      </c>
      <c r="E558" s="270">
        <v>780.43575479443052</v>
      </c>
      <c r="F558" s="270">
        <v>0</v>
      </c>
      <c r="G558" s="289"/>
      <c r="H558" s="289"/>
      <c r="I558" s="289"/>
      <c r="J558" s="289"/>
      <c r="K558" s="289"/>
      <c r="L558" s="289"/>
      <c r="M558" s="289"/>
      <c r="N558" s="270">
        <f t="shared" si="43"/>
        <v>960.22979422177389</v>
      </c>
    </row>
    <row r="559" spans="1:15" x14ac:dyDescent="0.2">
      <c r="A559" s="278">
        <f t="shared" si="44"/>
        <v>2054</v>
      </c>
      <c r="B559" s="278">
        <f t="shared" si="45"/>
        <v>2</v>
      </c>
      <c r="C559" s="270">
        <v>177.83312858693964</v>
      </c>
      <c r="D559" s="270">
        <v>0</v>
      </c>
      <c r="E559" s="270">
        <v>698.01570439406373</v>
      </c>
      <c r="F559" s="270">
        <v>0</v>
      </c>
      <c r="G559" s="289"/>
      <c r="H559" s="289"/>
      <c r="I559" s="289"/>
      <c r="J559" s="289"/>
      <c r="K559" s="289"/>
      <c r="L559" s="289"/>
      <c r="M559" s="289"/>
      <c r="N559" s="270">
        <f t="shared" si="43"/>
        <v>875.8488329810034</v>
      </c>
    </row>
    <row r="560" spans="1:15" x14ac:dyDescent="0.2">
      <c r="A560" s="278">
        <f t="shared" si="44"/>
        <v>2054</v>
      </c>
      <c r="B560" s="278">
        <f t="shared" si="45"/>
        <v>3</v>
      </c>
      <c r="C560" s="270">
        <v>188.20289710852367</v>
      </c>
      <c r="D560" s="270">
        <v>0</v>
      </c>
      <c r="E560" s="270">
        <v>645.2529049010592</v>
      </c>
      <c r="F560" s="270">
        <v>0</v>
      </c>
      <c r="G560" s="289"/>
      <c r="H560" s="289"/>
      <c r="I560" s="289"/>
      <c r="J560" s="289"/>
      <c r="K560" s="289"/>
      <c r="L560" s="289"/>
      <c r="M560" s="289"/>
      <c r="N560" s="270">
        <f t="shared" si="43"/>
        <v>833.45580200958284</v>
      </c>
    </row>
    <row r="561" spans="1:14" x14ac:dyDescent="0.2">
      <c r="A561" s="278">
        <f t="shared" si="44"/>
        <v>2054</v>
      </c>
      <c r="B561" s="278">
        <f t="shared" si="45"/>
        <v>4</v>
      </c>
      <c r="C561" s="270">
        <v>195.62619680528735</v>
      </c>
      <c r="D561" s="270">
        <v>0</v>
      </c>
      <c r="E561" s="270">
        <v>798.22605032543061</v>
      </c>
      <c r="F561" s="270">
        <v>0</v>
      </c>
      <c r="G561" s="289"/>
      <c r="H561" s="289"/>
      <c r="I561" s="289"/>
      <c r="J561" s="289"/>
      <c r="K561" s="289"/>
      <c r="L561" s="289"/>
      <c r="M561" s="289"/>
      <c r="N561" s="270">
        <f t="shared" si="43"/>
        <v>993.85224713071796</v>
      </c>
    </row>
    <row r="562" spans="1:14" x14ac:dyDescent="0.2">
      <c r="A562" s="278">
        <f t="shared" si="44"/>
        <v>2054</v>
      </c>
      <c r="B562" s="278">
        <f t="shared" si="45"/>
        <v>5</v>
      </c>
      <c r="C562" s="270">
        <v>214.19035178128232</v>
      </c>
      <c r="D562" s="270">
        <v>0</v>
      </c>
      <c r="E562" s="270">
        <v>873.01358733942004</v>
      </c>
      <c r="F562" s="270">
        <v>0</v>
      </c>
      <c r="G562" s="289"/>
      <c r="H562" s="289"/>
      <c r="I562" s="289"/>
      <c r="J562" s="289"/>
      <c r="K562" s="289"/>
      <c r="L562" s="289"/>
      <c r="M562" s="289"/>
      <c r="N562" s="270">
        <f t="shared" si="43"/>
        <v>1087.2039391207024</v>
      </c>
    </row>
    <row r="563" spans="1:14" x14ac:dyDescent="0.2">
      <c r="A563" s="278">
        <f t="shared" si="44"/>
        <v>2054</v>
      </c>
      <c r="B563" s="278">
        <f t="shared" si="45"/>
        <v>6</v>
      </c>
      <c r="C563" s="270">
        <v>219.07907720841621</v>
      </c>
      <c r="D563" s="270">
        <v>0</v>
      </c>
      <c r="E563" s="270">
        <v>884.4299076455444</v>
      </c>
      <c r="F563" s="270">
        <v>0</v>
      </c>
      <c r="G563" s="289"/>
      <c r="H563" s="289"/>
      <c r="I563" s="289"/>
      <c r="J563" s="289"/>
      <c r="K563" s="289"/>
      <c r="L563" s="289"/>
      <c r="M563" s="289"/>
      <c r="N563" s="270">
        <f t="shared" si="43"/>
        <v>1103.5089848539606</v>
      </c>
    </row>
    <row r="564" spans="1:14" x14ac:dyDescent="0.2">
      <c r="A564" s="278">
        <f t="shared" si="44"/>
        <v>2054</v>
      </c>
      <c r="B564" s="278">
        <f t="shared" si="45"/>
        <v>7</v>
      </c>
      <c r="C564" s="270">
        <v>231.50032811370053</v>
      </c>
      <c r="D564" s="270">
        <v>0</v>
      </c>
      <c r="E564" s="270">
        <v>965.66563033771354</v>
      </c>
      <c r="F564" s="270">
        <v>0</v>
      </c>
      <c r="G564" s="289"/>
      <c r="H564" s="289"/>
      <c r="I564" s="289"/>
      <c r="J564" s="289"/>
      <c r="K564" s="289"/>
      <c r="L564" s="289"/>
      <c r="M564" s="289"/>
      <c r="N564" s="270">
        <f t="shared" si="43"/>
        <v>1197.1659584514141</v>
      </c>
    </row>
    <row r="565" spans="1:14" x14ac:dyDescent="0.2">
      <c r="A565" s="278">
        <f t="shared" si="44"/>
        <v>2054</v>
      </c>
      <c r="B565" s="278">
        <f t="shared" si="45"/>
        <v>8</v>
      </c>
      <c r="C565" s="270">
        <v>229.2495880994764</v>
      </c>
      <c r="D565" s="270">
        <v>0</v>
      </c>
      <c r="E565" s="270">
        <v>981.89990867652853</v>
      </c>
      <c r="F565" s="270">
        <v>0</v>
      </c>
      <c r="G565" s="289"/>
      <c r="H565" s="289"/>
      <c r="I565" s="289"/>
      <c r="J565" s="289"/>
      <c r="K565" s="289"/>
      <c r="L565" s="289"/>
      <c r="M565" s="289"/>
      <c r="N565" s="270">
        <f t="shared" si="43"/>
        <v>1211.149496776005</v>
      </c>
    </row>
    <row r="566" spans="1:14" x14ac:dyDescent="0.2">
      <c r="A566" s="278">
        <f t="shared" si="44"/>
        <v>2054</v>
      </c>
      <c r="B566" s="278">
        <f t="shared" si="45"/>
        <v>9</v>
      </c>
      <c r="C566" s="270">
        <v>216.36812850277602</v>
      </c>
      <c r="D566" s="270">
        <v>0</v>
      </c>
      <c r="E566" s="270">
        <v>938.89476822412666</v>
      </c>
      <c r="F566" s="270">
        <v>0</v>
      </c>
      <c r="G566" s="289"/>
      <c r="H566" s="289"/>
      <c r="I566" s="289"/>
      <c r="J566" s="289"/>
      <c r="K566" s="289"/>
      <c r="L566" s="289"/>
      <c r="M566" s="289"/>
      <c r="N566" s="270">
        <f t="shared" si="43"/>
        <v>1155.2628967269027</v>
      </c>
    </row>
    <row r="567" spans="1:14" x14ac:dyDescent="0.2">
      <c r="A567" s="278">
        <f t="shared" si="44"/>
        <v>2054</v>
      </c>
      <c r="B567" s="278">
        <f t="shared" si="45"/>
        <v>10</v>
      </c>
      <c r="C567" s="270">
        <v>195.47383226229962</v>
      </c>
      <c r="D567" s="270">
        <v>0</v>
      </c>
      <c r="E567" s="270">
        <v>809.13897061719706</v>
      </c>
      <c r="F567" s="270">
        <v>0</v>
      </c>
      <c r="G567" s="289"/>
      <c r="H567" s="289"/>
      <c r="I567" s="289"/>
      <c r="J567" s="289"/>
      <c r="K567" s="289"/>
      <c r="L567" s="289"/>
      <c r="M567" s="289"/>
      <c r="N567" s="270">
        <f t="shared" si="43"/>
        <v>1004.6128028794967</v>
      </c>
    </row>
    <row r="568" spans="1:14" x14ac:dyDescent="0.2">
      <c r="A568" s="278">
        <f t="shared" si="44"/>
        <v>2054</v>
      </c>
      <c r="B568" s="278">
        <f t="shared" si="45"/>
        <v>11</v>
      </c>
      <c r="C568" s="270">
        <v>174.64448897549451</v>
      </c>
      <c r="D568" s="270">
        <v>0</v>
      </c>
      <c r="E568" s="270">
        <v>631.99297075677009</v>
      </c>
      <c r="F568" s="270">
        <v>0</v>
      </c>
      <c r="G568" s="289"/>
      <c r="H568" s="289"/>
      <c r="I568" s="289"/>
      <c r="J568" s="289"/>
      <c r="K568" s="289"/>
      <c r="L568" s="289"/>
      <c r="M568" s="289"/>
      <c r="N568" s="270">
        <f t="shared" si="43"/>
        <v>806.63745973226457</v>
      </c>
    </row>
    <row r="569" spans="1:14" x14ac:dyDescent="0.2">
      <c r="A569" s="278">
        <f t="shared" si="44"/>
        <v>2054</v>
      </c>
      <c r="B569" s="278">
        <f t="shared" si="45"/>
        <v>12</v>
      </c>
      <c r="C569" s="270">
        <v>181.26604770661365</v>
      </c>
      <c r="D569" s="270">
        <v>0</v>
      </c>
      <c r="E569" s="270">
        <v>614.55503295441019</v>
      </c>
      <c r="F569" s="270">
        <v>0</v>
      </c>
      <c r="G569" s="289"/>
      <c r="H569" s="289"/>
      <c r="I569" s="289"/>
      <c r="J569" s="289"/>
      <c r="K569" s="289"/>
      <c r="L569" s="289"/>
      <c r="M569" s="289"/>
      <c r="N569" s="270">
        <f t="shared" si="43"/>
        <v>795.82108066102387</v>
      </c>
    </row>
    <row r="570" spans="1:14" x14ac:dyDescent="0.2">
      <c r="A570" s="278">
        <f t="shared" si="44"/>
        <v>2055</v>
      </c>
      <c r="B570" s="278">
        <f t="shared" si="45"/>
        <v>1</v>
      </c>
      <c r="C570" s="270">
        <v>181.48871100445709</v>
      </c>
      <c r="D570" s="270">
        <v>0</v>
      </c>
      <c r="E570" s="270">
        <v>781.21615953943331</v>
      </c>
      <c r="F570" s="270">
        <v>0</v>
      </c>
      <c r="G570" s="289"/>
      <c r="H570" s="289"/>
      <c r="I570" s="289"/>
      <c r="J570" s="289"/>
      <c r="K570" s="289"/>
      <c r="L570" s="289"/>
      <c r="M570" s="289"/>
      <c r="N570" s="270">
        <f t="shared" si="43"/>
        <v>962.70487054389037</v>
      </c>
    </row>
    <row r="571" spans="1:14" x14ac:dyDescent="0.2">
      <c r="A571" s="278">
        <f t="shared" si="44"/>
        <v>2055</v>
      </c>
      <c r="B571" s="278">
        <f t="shared" si="45"/>
        <v>2</v>
      </c>
      <c r="C571" s="270">
        <v>179.50931734962271</v>
      </c>
      <c r="D571" s="270">
        <v>0</v>
      </c>
      <c r="E571" s="270">
        <v>698.71356990901154</v>
      </c>
      <c r="F571" s="270">
        <v>0</v>
      </c>
      <c r="G571" s="289"/>
      <c r="H571" s="289"/>
      <c r="I571" s="289"/>
      <c r="J571" s="289"/>
      <c r="K571" s="289"/>
      <c r="L571" s="289"/>
      <c r="M571" s="289"/>
      <c r="N571" s="270">
        <f t="shared" si="43"/>
        <v>878.22288725863427</v>
      </c>
    </row>
    <row r="572" spans="1:14" x14ac:dyDescent="0.2">
      <c r="A572" s="278">
        <f t="shared" si="44"/>
        <v>2055</v>
      </c>
      <c r="B572" s="278">
        <f t="shared" si="45"/>
        <v>3</v>
      </c>
      <c r="C572" s="270">
        <v>189.97682744278913</v>
      </c>
      <c r="D572" s="270">
        <v>0</v>
      </c>
      <c r="E572" s="270">
        <v>645.96404238976049</v>
      </c>
      <c r="F572" s="270">
        <v>0</v>
      </c>
      <c r="G572" s="289"/>
      <c r="H572" s="289"/>
      <c r="I572" s="289"/>
      <c r="J572" s="289"/>
      <c r="K572" s="289"/>
      <c r="L572" s="289"/>
      <c r="M572" s="289"/>
      <c r="N572" s="270">
        <f t="shared" si="43"/>
        <v>835.94086983254965</v>
      </c>
    </row>
    <row r="573" spans="1:14" x14ac:dyDescent="0.2">
      <c r="A573" s="278">
        <f t="shared" si="44"/>
        <v>2055</v>
      </c>
      <c r="B573" s="278">
        <f t="shared" si="45"/>
        <v>4</v>
      </c>
      <c r="C573" s="270">
        <v>197.47009639462135</v>
      </c>
      <c r="D573" s="270">
        <v>0</v>
      </c>
      <c r="E573" s="270">
        <v>803.27127705379075</v>
      </c>
      <c r="F573" s="270">
        <v>0</v>
      </c>
      <c r="G573" s="289"/>
      <c r="H573" s="289"/>
      <c r="I573" s="289"/>
      <c r="J573" s="289"/>
      <c r="K573" s="289"/>
      <c r="L573" s="289"/>
      <c r="M573" s="289"/>
      <c r="N573" s="270">
        <f t="shared" si="43"/>
        <v>1000.7413734484121</v>
      </c>
    </row>
    <row r="574" spans="1:14" x14ac:dyDescent="0.2">
      <c r="A574" s="278">
        <f t="shared" si="44"/>
        <v>2055</v>
      </c>
      <c r="B574" s="278">
        <f t="shared" si="45"/>
        <v>5</v>
      </c>
      <c r="C574" s="270">
        <v>216.20923017353527</v>
      </c>
      <c r="D574" s="270">
        <v>0</v>
      </c>
      <c r="E574" s="270">
        <v>877.5322468011027</v>
      </c>
      <c r="F574" s="270">
        <v>0</v>
      </c>
      <c r="G574" s="289"/>
      <c r="H574" s="289"/>
      <c r="I574" s="289"/>
      <c r="J574" s="289"/>
      <c r="K574" s="289"/>
      <c r="L574" s="289"/>
      <c r="M574" s="289"/>
      <c r="N574" s="270">
        <f t="shared" si="43"/>
        <v>1093.7414769746379</v>
      </c>
    </row>
    <row r="575" spans="1:14" x14ac:dyDescent="0.2">
      <c r="A575" s="278">
        <f t="shared" si="44"/>
        <v>2055</v>
      </c>
      <c r="B575" s="278">
        <f t="shared" si="45"/>
        <v>6</v>
      </c>
      <c r="C575" s="270">
        <v>221.14403490372098</v>
      </c>
      <c r="D575" s="270">
        <v>0</v>
      </c>
      <c r="E575" s="270">
        <v>887.54458022549318</v>
      </c>
      <c r="F575" s="270">
        <v>0</v>
      </c>
      <c r="G575" s="289"/>
      <c r="H575" s="289"/>
      <c r="I575" s="289"/>
      <c r="J575" s="289"/>
      <c r="K575" s="289"/>
      <c r="L575" s="289"/>
      <c r="M575" s="289"/>
      <c r="N575" s="270">
        <f t="shared" si="43"/>
        <v>1108.6886151292142</v>
      </c>
    </row>
    <row r="576" spans="1:14" x14ac:dyDescent="0.2">
      <c r="A576" s="278">
        <f t="shared" si="44"/>
        <v>2055</v>
      </c>
      <c r="B576" s="278">
        <f t="shared" si="45"/>
        <v>7</v>
      </c>
      <c r="C576" s="270">
        <v>233.68279334250863</v>
      </c>
      <c r="D576" s="270">
        <v>0</v>
      </c>
      <c r="E576" s="270">
        <v>971.15775915164102</v>
      </c>
      <c r="F576" s="270">
        <v>0</v>
      </c>
      <c r="G576" s="289"/>
      <c r="H576" s="289"/>
      <c r="I576" s="289"/>
      <c r="J576" s="289"/>
      <c r="K576" s="289"/>
      <c r="L576" s="289"/>
      <c r="M576" s="289"/>
      <c r="N576" s="270">
        <f t="shared" si="43"/>
        <v>1204.8405524941497</v>
      </c>
    </row>
    <row r="577" spans="1:14" x14ac:dyDescent="0.2">
      <c r="A577" s="278">
        <f t="shared" si="44"/>
        <v>2055</v>
      </c>
      <c r="B577" s="278">
        <f t="shared" si="45"/>
        <v>8</v>
      </c>
      <c r="C577" s="270">
        <v>231.41040923823394</v>
      </c>
      <c r="D577" s="270">
        <v>0</v>
      </c>
      <c r="E577" s="270">
        <v>987.51002027529466</v>
      </c>
      <c r="F577" s="270">
        <v>0</v>
      </c>
      <c r="G577" s="289"/>
      <c r="H577" s="289"/>
      <c r="I577" s="289"/>
      <c r="J577" s="289"/>
      <c r="K577" s="289"/>
      <c r="L577" s="289"/>
      <c r="M577" s="289"/>
      <c r="N577" s="270">
        <f t="shared" si="43"/>
        <v>1218.9204295135287</v>
      </c>
    </row>
    <row r="578" spans="1:14" x14ac:dyDescent="0.2">
      <c r="A578" s="278">
        <f t="shared" si="44"/>
        <v>2055</v>
      </c>
      <c r="B578" s="278">
        <f t="shared" si="45"/>
        <v>9</v>
      </c>
      <c r="C578" s="270">
        <v>218.4075338063937</v>
      </c>
      <c r="D578" s="270">
        <v>0</v>
      </c>
      <c r="E578" s="270">
        <v>944.27206876316745</v>
      </c>
      <c r="F578" s="270">
        <v>0</v>
      </c>
      <c r="G578" s="289"/>
      <c r="H578" s="289"/>
      <c r="I578" s="289"/>
      <c r="J578" s="289"/>
      <c r="K578" s="289"/>
      <c r="L578" s="289"/>
      <c r="M578" s="289"/>
      <c r="N578" s="270">
        <f t="shared" si="43"/>
        <v>1162.6796025695612</v>
      </c>
    </row>
    <row r="579" spans="1:14" x14ac:dyDescent="0.2">
      <c r="A579" s="278">
        <f t="shared" si="44"/>
        <v>2055</v>
      </c>
      <c r="B579" s="278">
        <f t="shared" si="45"/>
        <v>10</v>
      </c>
      <c r="C579" s="270">
        <v>197.31629572026256</v>
      </c>
      <c r="D579" s="270">
        <v>0</v>
      </c>
      <c r="E579" s="270">
        <v>811.90289552202864</v>
      </c>
      <c r="F579" s="270">
        <v>0</v>
      </c>
      <c r="G579" s="289"/>
      <c r="H579" s="289"/>
      <c r="I579" s="289"/>
      <c r="J579" s="289"/>
      <c r="K579" s="289"/>
      <c r="L579" s="289"/>
      <c r="M579" s="289"/>
      <c r="N579" s="270">
        <f t="shared" si="43"/>
        <v>1009.2191912422912</v>
      </c>
    </row>
    <row r="580" spans="1:14" x14ac:dyDescent="0.2">
      <c r="A580" s="278">
        <f t="shared" si="44"/>
        <v>2055</v>
      </c>
      <c r="B580" s="278">
        <f t="shared" si="45"/>
        <v>11</v>
      </c>
      <c r="C580" s="270">
        <v>176.29062281012548</v>
      </c>
      <c r="D580" s="270">
        <v>0</v>
      </c>
      <c r="E580" s="270">
        <v>633.2918658368759</v>
      </c>
      <c r="F580" s="270">
        <v>0</v>
      </c>
      <c r="G580" s="289"/>
      <c r="H580" s="289"/>
      <c r="I580" s="289"/>
      <c r="J580" s="289"/>
      <c r="K580" s="289"/>
      <c r="L580" s="289"/>
      <c r="M580" s="289"/>
      <c r="N580" s="270">
        <f t="shared" si="43"/>
        <v>809.58248864700136</v>
      </c>
    </row>
    <row r="581" spans="1:14" x14ac:dyDescent="0.2">
      <c r="A581" s="278">
        <f t="shared" si="44"/>
        <v>2055</v>
      </c>
      <c r="B581" s="278">
        <f t="shared" si="45"/>
        <v>12</v>
      </c>
      <c r="C581" s="270">
        <v>182.97459388491049</v>
      </c>
      <c r="D581" s="270">
        <v>0</v>
      </c>
      <c r="E581" s="270">
        <v>616.27191499430626</v>
      </c>
      <c r="F581" s="270">
        <v>0</v>
      </c>
      <c r="G581" s="289"/>
      <c r="H581" s="289"/>
      <c r="I581" s="289"/>
      <c r="J581" s="289"/>
      <c r="K581" s="289"/>
      <c r="L581" s="289"/>
      <c r="M581" s="289"/>
      <c r="N581" s="270">
        <f t="shared" si="43"/>
        <v>799.24650887921678</v>
      </c>
    </row>
    <row r="582" spans="1:14" x14ac:dyDescent="0.2">
      <c r="A582" s="278">
        <f t="shared" si="44"/>
        <v>2056</v>
      </c>
      <c r="B582" s="278">
        <f t="shared" si="45"/>
        <v>1</v>
      </c>
      <c r="C582" s="270">
        <v>183.19935592397653</v>
      </c>
      <c r="D582" s="270">
        <v>0</v>
      </c>
      <c r="E582" s="270">
        <v>781.99734465817255</v>
      </c>
      <c r="F582" s="270">
        <v>0</v>
      </c>
      <c r="G582" s="289"/>
      <c r="H582" s="289"/>
      <c r="I582" s="289"/>
      <c r="J582" s="289"/>
      <c r="K582" s="289"/>
      <c r="L582" s="289"/>
      <c r="M582" s="289"/>
      <c r="N582" s="270">
        <f t="shared" si="43"/>
        <v>965.19670058214911</v>
      </c>
    </row>
    <row r="583" spans="1:14" x14ac:dyDescent="0.2">
      <c r="A583" s="278">
        <f t="shared" si="44"/>
        <v>2056</v>
      </c>
      <c r="B583" s="278">
        <f t="shared" si="45"/>
        <v>2</v>
      </c>
      <c r="C583" s="270">
        <v>181.2013052425942</v>
      </c>
      <c r="D583" s="270">
        <v>0</v>
      </c>
      <c r="E583" s="270">
        <v>699.41213313931723</v>
      </c>
      <c r="F583" s="270">
        <v>0</v>
      </c>
      <c r="G583" s="289"/>
      <c r="H583" s="289"/>
      <c r="I583" s="289"/>
      <c r="J583" s="289"/>
      <c r="K583" s="289"/>
      <c r="L583" s="289"/>
      <c r="M583" s="289"/>
      <c r="N583" s="270">
        <f t="shared" ref="N583:N646" si="46">SUM(C583:M583)</f>
        <v>880.61343838191146</v>
      </c>
    </row>
    <row r="584" spans="1:14" x14ac:dyDescent="0.2">
      <c r="A584" s="278">
        <f t="shared" si="44"/>
        <v>2056</v>
      </c>
      <c r="B584" s="278">
        <f t="shared" si="45"/>
        <v>3</v>
      </c>
      <c r="C584" s="270">
        <v>191.76747818295254</v>
      </c>
      <c r="D584" s="270">
        <v>0</v>
      </c>
      <c r="E584" s="270">
        <v>646.67596362778545</v>
      </c>
      <c r="F584" s="270">
        <v>0</v>
      </c>
      <c r="G584" s="289"/>
      <c r="H584" s="289"/>
      <c r="I584" s="289"/>
      <c r="J584" s="289"/>
      <c r="K584" s="289"/>
      <c r="L584" s="289"/>
      <c r="M584" s="289"/>
      <c r="N584" s="270">
        <f t="shared" si="46"/>
        <v>838.44344181073802</v>
      </c>
    </row>
    <row r="585" spans="1:14" x14ac:dyDescent="0.2">
      <c r="A585" s="278">
        <f t="shared" si="44"/>
        <v>2056</v>
      </c>
      <c r="B585" s="278">
        <f t="shared" si="45"/>
        <v>4</v>
      </c>
      <c r="C585" s="270">
        <v>199.33137589396267</v>
      </c>
      <c r="D585" s="270">
        <v>0</v>
      </c>
      <c r="E585" s="270">
        <v>808.34839238404527</v>
      </c>
      <c r="F585" s="270">
        <v>0</v>
      </c>
      <c r="G585" s="289"/>
      <c r="H585" s="289"/>
      <c r="I585" s="289"/>
      <c r="J585" s="289"/>
      <c r="K585" s="289"/>
      <c r="L585" s="289"/>
      <c r="M585" s="289"/>
      <c r="N585" s="270">
        <f t="shared" si="46"/>
        <v>1007.6797682780079</v>
      </c>
    </row>
    <row r="586" spans="1:14" x14ac:dyDescent="0.2">
      <c r="A586" s="278">
        <f t="shared" ref="A586:A649" si="47">A574+1</f>
        <v>2056</v>
      </c>
      <c r="B586" s="278">
        <f t="shared" ref="B586:B649" si="48">B574</f>
        <v>5</v>
      </c>
      <c r="C586" s="270">
        <v>218.24713776074873</v>
      </c>
      <c r="D586" s="270">
        <v>0</v>
      </c>
      <c r="E586" s="270">
        <v>882.07429453947066</v>
      </c>
      <c r="F586" s="270">
        <v>0</v>
      </c>
      <c r="G586" s="289"/>
      <c r="H586" s="289"/>
      <c r="I586" s="289"/>
      <c r="J586" s="289"/>
      <c r="K586" s="289"/>
      <c r="L586" s="289"/>
      <c r="M586" s="289"/>
      <c r="N586" s="270">
        <f t="shared" si="46"/>
        <v>1100.3214323002194</v>
      </c>
    </row>
    <row r="587" spans="1:14" x14ac:dyDescent="0.2">
      <c r="A587" s="278">
        <f t="shared" si="47"/>
        <v>2056</v>
      </c>
      <c r="B587" s="278">
        <f t="shared" si="48"/>
        <v>6</v>
      </c>
      <c r="C587" s="270">
        <v>223.22845612031557</v>
      </c>
      <c r="D587" s="270">
        <v>0</v>
      </c>
      <c r="E587" s="270">
        <v>890.6702216625514</v>
      </c>
      <c r="F587" s="270">
        <v>0</v>
      </c>
      <c r="G587" s="289"/>
      <c r="H587" s="289"/>
      <c r="I587" s="289"/>
      <c r="J587" s="289"/>
      <c r="K587" s="289"/>
      <c r="L587" s="289"/>
      <c r="M587" s="289"/>
      <c r="N587" s="270">
        <f t="shared" si="46"/>
        <v>1113.898677782867</v>
      </c>
    </row>
    <row r="588" spans="1:14" x14ac:dyDescent="0.2">
      <c r="A588" s="278">
        <f t="shared" si="47"/>
        <v>2056</v>
      </c>
      <c r="B588" s="278">
        <f t="shared" si="48"/>
        <v>7</v>
      </c>
      <c r="C588" s="270">
        <v>235.8858337234721</v>
      </c>
      <c r="D588" s="270">
        <v>0</v>
      </c>
      <c r="E588" s="270">
        <v>976.6811239109735</v>
      </c>
      <c r="F588" s="270">
        <v>0</v>
      </c>
      <c r="G588" s="289"/>
      <c r="H588" s="289"/>
      <c r="I588" s="289"/>
      <c r="J588" s="289"/>
      <c r="K588" s="289"/>
      <c r="L588" s="289"/>
      <c r="M588" s="289"/>
      <c r="N588" s="270">
        <f t="shared" si="46"/>
        <v>1212.5669576344455</v>
      </c>
    </row>
    <row r="589" spans="1:14" x14ac:dyDescent="0.2">
      <c r="A589" s="278">
        <f t="shared" si="47"/>
        <v>2056</v>
      </c>
      <c r="B589" s="278">
        <f t="shared" si="48"/>
        <v>8</v>
      </c>
      <c r="C589" s="270">
        <v>233.59159747135536</v>
      </c>
      <c r="D589" s="270">
        <v>0</v>
      </c>
      <c r="E589" s="270">
        <v>993.15218539792056</v>
      </c>
      <c r="F589" s="270">
        <v>0</v>
      </c>
      <c r="G589" s="289"/>
      <c r="H589" s="289"/>
      <c r="I589" s="289"/>
      <c r="J589" s="289"/>
      <c r="K589" s="289"/>
      <c r="L589" s="289"/>
      <c r="M589" s="289"/>
      <c r="N589" s="270">
        <f t="shared" si="46"/>
        <v>1226.7437828692759</v>
      </c>
    </row>
    <row r="590" spans="1:14" x14ac:dyDescent="0.2">
      <c r="A590" s="278">
        <f t="shared" si="47"/>
        <v>2056</v>
      </c>
      <c r="B590" s="278">
        <f t="shared" si="48"/>
        <v>9</v>
      </c>
      <c r="C590" s="270">
        <v>220.46616178398472</v>
      </c>
      <c r="D590" s="270">
        <v>0</v>
      </c>
      <c r="E590" s="270">
        <v>949.68016653536552</v>
      </c>
      <c r="F590" s="270">
        <v>0</v>
      </c>
      <c r="G590" s="289"/>
      <c r="H590" s="289"/>
      <c r="I590" s="289"/>
      <c r="J590" s="289"/>
      <c r="K590" s="289"/>
      <c r="L590" s="289"/>
      <c r="M590" s="289"/>
      <c r="N590" s="270">
        <f t="shared" si="46"/>
        <v>1170.1463283193502</v>
      </c>
    </row>
    <row r="591" spans="1:14" x14ac:dyDescent="0.2">
      <c r="A591" s="278">
        <f t="shared" si="47"/>
        <v>2056</v>
      </c>
      <c r="B591" s="278">
        <f t="shared" si="48"/>
        <v>10</v>
      </c>
      <c r="C591" s="270">
        <v>199.17612555179397</v>
      </c>
      <c r="D591" s="270">
        <v>0</v>
      </c>
      <c r="E591" s="270">
        <v>814.67626167386106</v>
      </c>
      <c r="F591" s="270">
        <v>0</v>
      </c>
      <c r="G591" s="289"/>
      <c r="H591" s="289"/>
      <c r="I591" s="289"/>
      <c r="J591" s="289"/>
      <c r="K591" s="289"/>
      <c r="L591" s="289"/>
      <c r="M591" s="289"/>
      <c r="N591" s="270">
        <f t="shared" si="46"/>
        <v>1013.8523872256551</v>
      </c>
    </row>
    <row r="592" spans="1:14" x14ac:dyDescent="0.2">
      <c r="A592" s="278">
        <f t="shared" si="47"/>
        <v>2056</v>
      </c>
      <c r="B592" s="278">
        <f t="shared" si="48"/>
        <v>11</v>
      </c>
      <c r="C592" s="270">
        <v>177.95227248849943</v>
      </c>
      <c r="D592" s="270">
        <v>0</v>
      </c>
      <c r="E592" s="270">
        <v>634.59343045368098</v>
      </c>
      <c r="F592" s="270">
        <v>0</v>
      </c>
      <c r="G592" s="289"/>
      <c r="H592" s="289"/>
      <c r="I592" s="289"/>
      <c r="J592" s="289"/>
      <c r="K592" s="289"/>
      <c r="L592" s="289"/>
      <c r="M592" s="289"/>
      <c r="N592" s="270">
        <f t="shared" si="46"/>
        <v>812.54570294218047</v>
      </c>
    </row>
    <row r="593" spans="1:14" x14ac:dyDescent="0.2">
      <c r="A593" s="278">
        <f t="shared" si="47"/>
        <v>2056</v>
      </c>
      <c r="B593" s="278">
        <f t="shared" si="48"/>
        <v>12</v>
      </c>
      <c r="C593" s="270">
        <v>184.69924418243045</v>
      </c>
      <c r="D593" s="270">
        <v>0</v>
      </c>
      <c r="E593" s="270">
        <v>617.99359348656355</v>
      </c>
      <c r="F593" s="270">
        <v>0</v>
      </c>
      <c r="G593" s="289"/>
      <c r="H593" s="289"/>
      <c r="I593" s="289"/>
      <c r="J593" s="289"/>
      <c r="K593" s="289"/>
      <c r="L593" s="289"/>
      <c r="M593" s="289"/>
      <c r="N593" s="270">
        <f t="shared" si="46"/>
        <v>802.692837668994</v>
      </c>
    </row>
    <row r="594" spans="1:14" x14ac:dyDescent="0.2">
      <c r="A594" s="278">
        <f t="shared" si="47"/>
        <v>2057</v>
      </c>
      <c r="B594" s="278">
        <f t="shared" si="48"/>
        <v>1</v>
      </c>
      <c r="C594" s="270">
        <v>184.92612474467131</v>
      </c>
      <c r="D594" s="270">
        <v>0</v>
      </c>
      <c r="E594" s="270">
        <v>782.77931093099096</v>
      </c>
      <c r="F594" s="270">
        <v>0</v>
      </c>
      <c r="G594" s="289"/>
      <c r="H594" s="289"/>
      <c r="I594" s="289"/>
      <c r="J594" s="289"/>
      <c r="K594" s="289"/>
      <c r="L594" s="289"/>
      <c r="M594" s="289"/>
      <c r="N594" s="270">
        <f t="shared" si="46"/>
        <v>967.70543567566233</v>
      </c>
    </row>
    <row r="595" spans="1:14" x14ac:dyDescent="0.2">
      <c r="A595" s="278">
        <f t="shared" si="47"/>
        <v>2057</v>
      </c>
      <c r="B595" s="278">
        <f t="shared" si="48"/>
        <v>2</v>
      </c>
      <c r="C595" s="270">
        <v>182.90924118256532</v>
      </c>
      <c r="D595" s="270">
        <v>0</v>
      </c>
      <c r="E595" s="270">
        <v>700.11139478254597</v>
      </c>
      <c r="F595" s="270">
        <v>0</v>
      </c>
      <c r="G595" s="289"/>
      <c r="H595" s="289"/>
      <c r="I595" s="289"/>
      <c r="J595" s="289"/>
      <c r="K595" s="289"/>
      <c r="L595" s="289"/>
      <c r="M595" s="289"/>
      <c r="N595" s="270">
        <f t="shared" si="46"/>
        <v>883.0206359651113</v>
      </c>
    </row>
    <row r="596" spans="1:14" x14ac:dyDescent="0.2">
      <c r="A596" s="278">
        <f t="shared" si="47"/>
        <v>2057</v>
      </c>
      <c r="B596" s="278">
        <f t="shared" si="48"/>
        <v>3</v>
      </c>
      <c r="C596" s="270">
        <v>193.5750069293255</v>
      </c>
      <c r="D596" s="270">
        <v>0</v>
      </c>
      <c r="E596" s="270">
        <v>647.38866947890949</v>
      </c>
      <c r="F596" s="270">
        <v>0</v>
      </c>
      <c r="G596" s="289"/>
      <c r="H596" s="289"/>
      <c r="I596" s="289"/>
      <c r="J596" s="289"/>
      <c r="K596" s="289"/>
      <c r="L596" s="289"/>
      <c r="M596" s="289"/>
      <c r="N596" s="270">
        <f t="shared" si="46"/>
        <v>840.96367640823496</v>
      </c>
    </row>
    <row r="597" spans="1:14" x14ac:dyDescent="0.2">
      <c r="A597" s="278">
        <f t="shared" si="47"/>
        <v>2057</v>
      </c>
      <c r="B597" s="278">
        <f t="shared" si="48"/>
        <v>4</v>
      </c>
      <c r="C597" s="270">
        <v>201.21019911986269</v>
      </c>
      <c r="D597" s="270">
        <v>0</v>
      </c>
      <c r="E597" s="270">
        <v>813.45759786965959</v>
      </c>
      <c r="F597" s="270">
        <v>0</v>
      </c>
      <c r="G597" s="289"/>
      <c r="H597" s="289"/>
      <c r="I597" s="289"/>
      <c r="J597" s="289"/>
      <c r="K597" s="289"/>
      <c r="L597" s="289"/>
      <c r="M597" s="289"/>
      <c r="N597" s="270">
        <f t="shared" si="46"/>
        <v>1014.6677969895222</v>
      </c>
    </row>
    <row r="598" spans="1:14" x14ac:dyDescent="0.2">
      <c r="A598" s="278">
        <f t="shared" si="47"/>
        <v>2057</v>
      </c>
      <c r="B598" s="278">
        <f t="shared" si="48"/>
        <v>5</v>
      </c>
      <c r="C598" s="270">
        <v>220.3042539050191</v>
      </c>
      <c r="D598" s="270">
        <v>0</v>
      </c>
      <c r="E598" s="270">
        <v>886.63985161066682</v>
      </c>
      <c r="F598" s="270">
        <v>0</v>
      </c>
      <c r="G598" s="289"/>
      <c r="H598" s="289"/>
      <c r="I598" s="289"/>
      <c r="J598" s="289"/>
      <c r="K598" s="289"/>
      <c r="L598" s="289"/>
      <c r="M598" s="289"/>
      <c r="N598" s="270">
        <f t="shared" si="46"/>
        <v>1106.9441055156858</v>
      </c>
    </row>
    <row r="599" spans="1:14" x14ac:dyDescent="0.2">
      <c r="A599" s="278">
        <f t="shared" si="47"/>
        <v>2057</v>
      </c>
      <c r="B599" s="278">
        <f t="shared" si="48"/>
        <v>6</v>
      </c>
      <c r="C599" s="270">
        <v>225.33252431409443</v>
      </c>
      <c r="D599" s="270">
        <v>0</v>
      </c>
      <c r="E599" s="270">
        <v>893.80687058544265</v>
      </c>
      <c r="F599" s="270">
        <v>0</v>
      </c>
      <c r="G599" s="289"/>
      <c r="H599" s="289"/>
      <c r="I599" s="289"/>
      <c r="J599" s="289"/>
      <c r="K599" s="289"/>
      <c r="L599" s="289"/>
      <c r="M599" s="289"/>
      <c r="N599" s="270">
        <f t="shared" si="46"/>
        <v>1119.1393948995371</v>
      </c>
    </row>
    <row r="600" spans="1:14" x14ac:dyDescent="0.2">
      <c r="A600" s="278">
        <f t="shared" si="47"/>
        <v>2057</v>
      </c>
      <c r="B600" s="278">
        <f t="shared" si="48"/>
        <v>7</v>
      </c>
      <c r="C600" s="270">
        <v>238.10964322847221</v>
      </c>
      <c r="D600" s="270">
        <v>0</v>
      </c>
      <c r="E600" s="270">
        <v>982.23590226709518</v>
      </c>
      <c r="F600" s="270">
        <v>0</v>
      </c>
      <c r="G600" s="289"/>
      <c r="H600" s="289"/>
      <c r="I600" s="289"/>
      <c r="J600" s="289"/>
      <c r="K600" s="289"/>
      <c r="L600" s="289"/>
      <c r="M600" s="289"/>
      <c r="N600" s="270">
        <f t="shared" si="46"/>
        <v>1220.3455454955674</v>
      </c>
    </row>
    <row r="601" spans="1:14" x14ac:dyDescent="0.2">
      <c r="A601" s="278">
        <f t="shared" si="47"/>
        <v>2057</v>
      </c>
      <c r="B601" s="278">
        <f t="shared" si="48"/>
        <v>8</v>
      </c>
      <c r="C601" s="270">
        <v>235.79334477147799</v>
      </c>
      <c r="D601" s="270">
        <v>0</v>
      </c>
      <c r="E601" s="270">
        <v>998.8265871830788</v>
      </c>
      <c r="F601" s="270">
        <v>0</v>
      </c>
      <c r="G601" s="289"/>
      <c r="H601" s="289"/>
      <c r="I601" s="289"/>
      <c r="J601" s="289"/>
      <c r="K601" s="289"/>
      <c r="L601" s="289"/>
      <c r="M601" s="289"/>
      <c r="N601" s="270">
        <f t="shared" si="46"/>
        <v>1234.6199319545567</v>
      </c>
    </row>
    <row r="602" spans="1:14" x14ac:dyDescent="0.2">
      <c r="A602" s="278">
        <f t="shared" si="47"/>
        <v>2057</v>
      </c>
      <c r="B602" s="278">
        <f t="shared" si="48"/>
        <v>9</v>
      </c>
      <c r="C602" s="270">
        <v>222.54419362130648</v>
      </c>
      <c r="D602" s="270">
        <v>0</v>
      </c>
      <c r="E602" s="270">
        <v>955.11923792468212</v>
      </c>
      <c r="F602" s="270">
        <v>0</v>
      </c>
      <c r="G602" s="289"/>
      <c r="H602" s="289"/>
      <c r="I602" s="289"/>
      <c r="J602" s="289"/>
      <c r="K602" s="289"/>
      <c r="L602" s="289"/>
      <c r="M602" s="289"/>
      <c r="N602" s="270">
        <f t="shared" si="46"/>
        <v>1177.6634315459887</v>
      </c>
    </row>
    <row r="603" spans="1:14" x14ac:dyDescent="0.2">
      <c r="A603" s="278">
        <f t="shared" si="47"/>
        <v>2057</v>
      </c>
      <c r="B603" s="278">
        <f t="shared" si="48"/>
        <v>10</v>
      </c>
      <c r="C603" s="270">
        <v>201.05348544585587</v>
      </c>
      <c r="D603" s="270">
        <v>0</v>
      </c>
      <c r="E603" s="270">
        <v>817.4591013228993</v>
      </c>
      <c r="F603" s="270">
        <v>0</v>
      </c>
      <c r="G603" s="289"/>
      <c r="H603" s="289"/>
      <c r="I603" s="289"/>
      <c r="J603" s="289"/>
      <c r="K603" s="289"/>
      <c r="L603" s="289"/>
      <c r="M603" s="289"/>
      <c r="N603" s="270">
        <f t="shared" si="46"/>
        <v>1018.5125867687552</v>
      </c>
    </row>
    <row r="604" spans="1:14" x14ac:dyDescent="0.2">
      <c r="A604" s="278">
        <f t="shared" si="47"/>
        <v>2057</v>
      </c>
      <c r="B604" s="278">
        <f t="shared" si="48"/>
        <v>11</v>
      </c>
      <c r="C604" s="270">
        <v>179.6295842571742</v>
      </c>
      <c r="D604" s="270">
        <v>0</v>
      </c>
      <c r="E604" s="270">
        <v>635.89767009371485</v>
      </c>
      <c r="F604" s="270">
        <v>0</v>
      </c>
      <c r="G604" s="289"/>
      <c r="H604" s="289"/>
      <c r="I604" s="289"/>
      <c r="J604" s="289"/>
      <c r="K604" s="289"/>
      <c r="L604" s="289"/>
      <c r="M604" s="289"/>
      <c r="N604" s="270">
        <f t="shared" si="46"/>
        <v>815.52725435088905</v>
      </c>
    </row>
    <row r="605" spans="1:14" x14ac:dyDescent="0.2">
      <c r="A605" s="278">
        <f t="shared" si="47"/>
        <v>2057</v>
      </c>
      <c r="B605" s="278">
        <f t="shared" si="48"/>
        <v>12</v>
      </c>
      <c r="C605" s="270">
        <v>186.44015039059673</v>
      </c>
      <c r="D605" s="270">
        <v>0</v>
      </c>
      <c r="E605" s="270">
        <v>619.72008183102832</v>
      </c>
      <c r="F605" s="270">
        <v>0</v>
      </c>
      <c r="G605" s="289"/>
      <c r="H605" s="289"/>
      <c r="I605" s="289"/>
      <c r="J605" s="289"/>
      <c r="K605" s="289"/>
      <c r="L605" s="289"/>
      <c r="M605" s="289"/>
      <c r="N605" s="270">
        <f t="shared" si="46"/>
        <v>806.16023222162505</v>
      </c>
    </row>
    <row r="606" spans="1:14" x14ac:dyDescent="0.2">
      <c r="A606" s="278">
        <f t="shared" si="47"/>
        <v>2058</v>
      </c>
      <c r="B606" s="278">
        <f t="shared" si="48"/>
        <v>1</v>
      </c>
      <c r="C606" s="270">
        <v>186.66916944442193</v>
      </c>
      <c r="D606" s="270">
        <v>0</v>
      </c>
      <c r="E606" s="270">
        <v>783.56205913901158</v>
      </c>
      <c r="F606" s="270">
        <v>0</v>
      </c>
      <c r="G606" s="289"/>
      <c r="H606" s="289"/>
      <c r="I606" s="289"/>
      <c r="J606" s="289"/>
      <c r="K606" s="289"/>
      <c r="L606" s="289"/>
      <c r="M606" s="289"/>
      <c r="N606" s="270">
        <f t="shared" si="46"/>
        <v>970.23122858343345</v>
      </c>
    </row>
    <row r="607" spans="1:14" x14ac:dyDescent="0.2">
      <c r="A607" s="278">
        <f t="shared" si="47"/>
        <v>2058</v>
      </c>
      <c r="B607" s="278">
        <f t="shared" si="48"/>
        <v>2</v>
      </c>
      <c r="C607" s="270">
        <v>184.63327548988067</v>
      </c>
      <c r="D607" s="270">
        <v>0</v>
      </c>
      <c r="E607" s="270">
        <v>700.81135553696038</v>
      </c>
      <c r="F607" s="270">
        <v>0</v>
      </c>
      <c r="G607" s="289"/>
      <c r="H607" s="289"/>
      <c r="I607" s="289"/>
      <c r="J607" s="289"/>
      <c r="K607" s="289"/>
      <c r="L607" s="289"/>
      <c r="M607" s="289"/>
      <c r="N607" s="270">
        <f t="shared" si="46"/>
        <v>885.44463102684108</v>
      </c>
    </row>
    <row r="608" spans="1:14" x14ac:dyDescent="0.2">
      <c r="A608" s="278">
        <f t="shared" si="47"/>
        <v>2058</v>
      </c>
      <c r="B608" s="278">
        <f t="shared" si="48"/>
        <v>3</v>
      </c>
      <c r="C608" s="270">
        <v>195.39957276770133</v>
      </c>
      <c r="D608" s="270">
        <v>0</v>
      </c>
      <c r="E608" s="270">
        <v>648.10216080785983</v>
      </c>
      <c r="F608" s="270">
        <v>0</v>
      </c>
      <c r="G608" s="289"/>
      <c r="H608" s="289"/>
      <c r="I608" s="289"/>
      <c r="J608" s="289"/>
      <c r="K608" s="289"/>
      <c r="L608" s="289"/>
      <c r="M608" s="289"/>
      <c r="N608" s="270">
        <f t="shared" si="46"/>
        <v>843.50173357556116</v>
      </c>
    </row>
    <row r="609" spans="1:14" x14ac:dyDescent="0.2">
      <c r="A609" s="278">
        <f t="shared" si="47"/>
        <v>2058</v>
      </c>
      <c r="B609" s="278">
        <f t="shared" si="48"/>
        <v>4</v>
      </c>
      <c r="C609" s="270">
        <v>203.10673143294656</v>
      </c>
      <c r="D609" s="270">
        <v>0</v>
      </c>
      <c r="E609" s="270">
        <v>818.59909633802761</v>
      </c>
      <c r="F609" s="270">
        <v>0</v>
      </c>
      <c r="G609" s="289"/>
      <c r="H609" s="289"/>
      <c r="I609" s="289"/>
      <c r="J609" s="289"/>
      <c r="K609" s="289"/>
      <c r="L609" s="289"/>
      <c r="M609" s="289"/>
      <c r="N609" s="270">
        <f t="shared" si="46"/>
        <v>1021.7058277709741</v>
      </c>
    </row>
    <row r="610" spans="1:14" x14ac:dyDescent="0.2">
      <c r="A610" s="278">
        <f t="shared" si="47"/>
        <v>2058</v>
      </c>
      <c r="B610" s="278">
        <f t="shared" si="48"/>
        <v>5</v>
      </c>
      <c r="C610" s="270">
        <v>222.38075965904304</v>
      </c>
      <c r="D610" s="270">
        <v>0</v>
      </c>
      <c r="E610" s="270">
        <v>891.22903969741287</v>
      </c>
      <c r="F610" s="270">
        <v>0</v>
      </c>
      <c r="G610" s="289"/>
      <c r="H610" s="289"/>
      <c r="I610" s="289"/>
      <c r="J610" s="289"/>
      <c r="K610" s="289"/>
      <c r="L610" s="289"/>
      <c r="M610" s="289"/>
      <c r="N610" s="270">
        <f t="shared" si="46"/>
        <v>1113.6097993564558</v>
      </c>
    </row>
    <row r="611" spans="1:14" x14ac:dyDescent="0.2">
      <c r="A611" s="278">
        <f t="shared" si="47"/>
        <v>2058</v>
      </c>
      <c r="B611" s="278">
        <f t="shared" si="48"/>
        <v>6</v>
      </c>
      <c r="C611" s="270">
        <v>227.45642467013886</v>
      </c>
      <c r="D611" s="270">
        <v>0</v>
      </c>
      <c r="E611" s="270">
        <v>896.95456575892842</v>
      </c>
      <c r="F611" s="270">
        <v>0</v>
      </c>
      <c r="G611" s="289"/>
      <c r="H611" s="289"/>
      <c r="I611" s="289"/>
      <c r="J611" s="289"/>
      <c r="K611" s="289"/>
      <c r="L611" s="289"/>
      <c r="M611" s="289"/>
      <c r="N611" s="270">
        <f t="shared" si="46"/>
        <v>1124.4109904290672</v>
      </c>
    </row>
    <row r="612" spans="1:14" x14ac:dyDescent="0.2">
      <c r="A612" s="278">
        <f t="shared" si="47"/>
        <v>2058</v>
      </c>
      <c r="B612" s="278">
        <f t="shared" si="48"/>
        <v>7</v>
      </c>
      <c r="C612" s="270">
        <v>240.35441765805666</v>
      </c>
      <c r="D612" s="270">
        <v>0</v>
      </c>
      <c r="E612" s="270">
        <v>987.82227288176489</v>
      </c>
      <c r="F612" s="270">
        <v>0</v>
      </c>
      <c r="G612" s="289"/>
      <c r="H612" s="289"/>
      <c r="I612" s="289"/>
      <c r="J612" s="289"/>
      <c r="K612" s="289"/>
      <c r="L612" s="289"/>
      <c r="M612" s="289"/>
      <c r="N612" s="270">
        <f t="shared" si="46"/>
        <v>1228.1766905398215</v>
      </c>
    </row>
    <row r="613" spans="1:14" x14ac:dyDescent="0.2">
      <c r="A613" s="278">
        <f t="shared" si="47"/>
        <v>2058</v>
      </c>
      <c r="B613" s="278">
        <f t="shared" si="48"/>
        <v>8</v>
      </c>
      <c r="C613" s="270">
        <v>238.01584492070168</v>
      </c>
      <c r="D613" s="270">
        <v>0</v>
      </c>
      <c r="E613" s="270">
        <v>1004.5334098158099</v>
      </c>
      <c r="F613" s="270">
        <v>0</v>
      </c>
      <c r="G613" s="289"/>
      <c r="H613" s="289"/>
      <c r="I613" s="289"/>
      <c r="J613" s="289"/>
      <c r="K613" s="289"/>
      <c r="L613" s="289"/>
      <c r="M613" s="289"/>
      <c r="N613" s="270">
        <f t="shared" si="46"/>
        <v>1242.5492547365116</v>
      </c>
    </row>
    <row r="614" spans="1:14" x14ac:dyDescent="0.2">
      <c r="A614" s="278">
        <f t="shared" si="47"/>
        <v>2058</v>
      </c>
      <c r="B614" s="278">
        <f t="shared" si="48"/>
        <v>9</v>
      </c>
      <c r="C614" s="270">
        <v>224.64181221190586</v>
      </c>
      <c r="D614" s="270">
        <v>0</v>
      </c>
      <c r="E614" s="270">
        <v>960.5894603252766</v>
      </c>
      <c r="F614" s="270">
        <v>0</v>
      </c>
      <c r="G614" s="289"/>
      <c r="H614" s="289"/>
      <c r="I614" s="289"/>
      <c r="J614" s="289"/>
      <c r="K614" s="289"/>
      <c r="L614" s="289"/>
      <c r="M614" s="289"/>
      <c r="N614" s="270">
        <f t="shared" si="46"/>
        <v>1185.2312725371826</v>
      </c>
    </row>
    <row r="615" spans="1:14" x14ac:dyDescent="0.2">
      <c r="A615" s="278">
        <f t="shared" si="47"/>
        <v>2058</v>
      </c>
      <c r="B615" s="278">
        <f t="shared" si="48"/>
        <v>10</v>
      </c>
      <c r="C615" s="270">
        <v>202.9485406342813</v>
      </c>
      <c r="D615" s="270">
        <v>0</v>
      </c>
      <c r="E615" s="270">
        <v>820.25144682951134</v>
      </c>
      <c r="F615" s="270">
        <v>0</v>
      </c>
      <c r="G615" s="289"/>
      <c r="H615" s="289"/>
      <c r="I615" s="289"/>
      <c r="J615" s="289"/>
      <c r="K615" s="289"/>
      <c r="L615" s="289"/>
      <c r="M615" s="289"/>
      <c r="N615" s="270">
        <f t="shared" si="46"/>
        <v>1023.1999874637927</v>
      </c>
    </row>
    <row r="616" spans="1:14" x14ac:dyDescent="0.2">
      <c r="A616" s="278">
        <f t="shared" si="47"/>
        <v>2058</v>
      </c>
      <c r="B616" s="278">
        <f t="shared" si="48"/>
        <v>11</v>
      </c>
      <c r="C616" s="270">
        <v>181.32270574117317</v>
      </c>
      <c r="D616" s="270">
        <v>0</v>
      </c>
      <c r="E616" s="270">
        <v>637.20459025478317</v>
      </c>
      <c r="F616" s="270">
        <v>0</v>
      </c>
      <c r="G616" s="289"/>
      <c r="H616" s="289"/>
      <c r="I616" s="289"/>
      <c r="J616" s="289"/>
      <c r="K616" s="289"/>
      <c r="L616" s="289"/>
      <c r="M616" s="289"/>
      <c r="N616" s="270">
        <f t="shared" si="46"/>
        <v>818.52729599595637</v>
      </c>
    </row>
    <row r="617" spans="1:14" x14ac:dyDescent="0.2">
      <c r="A617" s="278">
        <f t="shared" si="47"/>
        <v>2058</v>
      </c>
      <c r="B617" s="278">
        <f t="shared" si="48"/>
        <v>12</v>
      </c>
      <c r="C617" s="270">
        <v>188.19746573156183</v>
      </c>
      <c r="D617" s="270">
        <v>0</v>
      </c>
      <c r="E617" s="270">
        <v>621.45139346498183</v>
      </c>
      <c r="F617" s="270">
        <v>0</v>
      </c>
      <c r="G617" s="289"/>
      <c r="H617" s="289"/>
      <c r="I617" s="289"/>
      <c r="J617" s="289"/>
      <c r="K617" s="289"/>
      <c r="L617" s="289"/>
      <c r="M617" s="289"/>
      <c r="N617" s="270">
        <f t="shared" si="46"/>
        <v>809.64885919654364</v>
      </c>
    </row>
    <row r="618" spans="1:14" x14ac:dyDescent="0.2">
      <c r="A618" s="278">
        <f t="shared" si="47"/>
        <v>2059</v>
      </c>
      <c r="B618" s="278">
        <f t="shared" si="48"/>
        <v>1</v>
      </c>
      <c r="C618" s="270">
        <v>188.42864343359568</v>
      </c>
      <c r="D618" s="270">
        <v>0</v>
      </c>
      <c r="E618" s="270">
        <v>784.34559006413861</v>
      </c>
      <c r="F618" s="270">
        <v>0</v>
      </c>
      <c r="G618" s="289"/>
      <c r="H618" s="289"/>
      <c r="I618" s="289"/>
      <c r="J618" s="289"/>
      <c r="K618" s="289"/>
      <c r="L618" s="289"/>
      <c r="M618" s="289"/>
      <c r="N618" s="270">
        <f t="shared" si="46"/>
        <v>972.77423349773426</v>
      </c>
    </row>
    <row r="619" spans="1:14" x14ac:dyDescent="0.2">
      <c r="A619" s="278">
        <f t="shared" si="47"/>
        <v>2059</v>
      </c>
      <c r="B619" s="278">
        <f t="shared" si="48"/>
        <v>2</v>
      </c>
      <c r="C619" s="270">
        <v>186.37355990174834</v>
      </c>
      <c r="D619" s="270">
        <v>0</v>
      </c>
      <c r="E619" s="270">
        <v>701.51201610152123</v>
      </c>
      <c r="F619" s="270">
        <v>0</v>
      </c>
      <c r="G619" s="289"/>
      <c r="H619" s="289"/>
      <c r="I619" s="289"/>
      <c r="J619" s="289"/>
      <c r="K619" s="289"/>
      <c r="L619" s="289"/>
      <c r="M619" s="289"/>
      <c r="N619" s="270">
        <f t="shared" si="46"/>
        <v>887.88557600326953</v>
      </c>
    </row>
    <row r="620" spans="1:14" x14ac:dyDescent="0.2">
      <c r="A620" s="278">
        <f t="shared" si="47"/>
        <v>2059</v>
      </c>
      <c r="B620" s="278">
        <f t="shared" si="48"/>
        <v>3</v>
      </c>
      <c r="C620" s="270">
        <v>197.24133628335679</v>
      </c>
      <c r="D620" s="270">
        <v>0</v>
      </c>
      <c r="E620" s="270">
        <v>648.81643848031672</v>
      </c>
      <c r="F620" s="270">
        <v>0</v>
      </c>
      <c r="G620" s="289"/>
      <c r="H620" s="289"/>
      <c r="I620" s="289"/>
      <c r="J620" s="289"/>
      <c r="K620" s="289"/>
      <c r="L620" s="289"/>
      <c r="M620" s="289"/>
      <c r="N620" s="270">
        <f t="shared" si="46"/>
        <v>846.05777476367348</v>
      </c>
    </row>
    <row r="621" spans="1:14" x14ac:dyDescent="0.2">
      <c r="A621" s="278">
        <f t="shared" si="47"/>
        <v>2059</v>
      </c>
      <c r="B621" s="278">
        <f t="shared" si="48"/>
        <v>4</v>
      </c>
      <c r="C621" s="270">
        <v>205.02113975246701</v>
      </c>
      <c r="D621" s="270">
        <v>0</v>
      </c>
      <c r="E621" s="270">
        <v>823.7730918985236</v>
      </c>
      <c r="F621" s="270">
        <v>0</v>
      </c>
      <c r="G621" s="289"/>
      <c r="H621" s="289"/>
      <c r="I621" s="289"/>
      <c r="J621" s="289"/>
      <c r="K621" s="289"/>
      <c r="L621" s="289"/>
      <c r="M621" s="289"/>
      <c r="N621" s="270">
        <f t="shared" si="46"/>
        <v>1028.7942316509907</v>
      </c>
    </row>
    <row r="622" spans="1:14" x14ac:dyDescent="0.2">
      <c r="A622" s="278">
        <f t="shared" si="47"/>
        <v>2059</v>
      </c>
      <c r="B622" s="278">
        <f t="shared" si="48"/>
        <v>5</v>
      </c>
      <c r="C622" s="270">
        <v>224.47683778205246</v>
      </c>
      <c r="D622" s="270">
        <v>0</v>
      </c>
      <c r="E622" s="270">
        <v>895.8419811122518</v>
      </c>
      <c r="F622" s="270">
        <v>0</v>
      </c>
      <c r="G622" s="289"/>
      <c r="H622" s="289"/>
      <c r="I622" s="289"/>
      <c r="J622" s="289"/>
      <c r="K622" s="289"/>
      <c r="L622" s="289"/>
      <c r="M622" s="289"/>
      <c r="N622" s="270">
        <f t="shared" si="46"/>
        <v>1120.3188188943043</v>
      </c>
    </row>
    <row r="623" spans="1:14" x14ac:dyDescent="0.2">
      <c r="A623" s="278">
        <f t="shared" si="47"/>
        <v>2059</v>
      </c>
      <c r="B623" s="278">
        <f t="shared" si="48"/>
        <v>6</v>
      </c>
      <c r="C623" s="270">
        <v>229.60034411901572</v>
      </c>
      <c r="D623" s="270">
        <v>0</v>
      </c>
      <c r="E623" s="270">
        <v>900.11334608428672</v>
      </c>
      <c r="F623" s="270">
        <v>0</v>
      </c>
      <c r="G623" s="289"/>
      <c r="H623" s="289"/>
      <c r="I623" s="289"/>
      <c r="J623" s="289"/>
      <c r="K623" s="289"/>
      <c r="L623" s="289"/>
      <c r="M623" s="289"/>
      <c r="N623" s="270">
        <f t="shared" si="46"/>
        <v>1129.7136902033023</v>
      </c>
    </row>
    <row r="624" spans="1:14" x14ac:dyDescent="0.2">
      <c r="A624" s="278">
        <f t="shared" si="47"/>
        <v>2059</v>
      </c>
      <c r="B624" s="278">
        <f t="shared" si="48"/>
        <v>7</v>
      </c>
      <c r="C624" s="270">
        <v>242.62035465867936</v>
      </c>
      <c r="D624" s="270">
        <v>0</v>
      </c>
      <c r="E624" s="270">
        <v>993.44041543286301</v>
      </c>
      <c r="F624" s="270">
        <v>0</v>
      </c>
      <c r="G624" s="289"/>
      <c r="H624" s="289"/>
      <c r="I624" s="289"/>
      <c r="J624" s="289"/>
      <c r="K624" s="289"/>
      <c r="L624" s="289"/>
      <c r="M624" s="289"/>
      <c r="N624" s="270">
        <f t="shared" si="46"/>
        <v>1236.0607700915423</v>
      </c>
    </row>
    <row r="625" spans="1:14" x14ac:dyDescent="0.2">
      <c r="A625" s="278">
        <f t="shared" si="47"/>
        <v>2059</v>
      </c>
      <c r="B625" s="278">
        <f t="shared" si="48"/>
        <v>8</v>
      </c>
      <c r="C625" s="270">
        <v>240.25929352764408</v>
      </c>
      <c r="D625" s="270">
        <v>0</v>
      </c>
      <c r="E625" s="270">
        <v>1010.2728385335005</v>
      </c>
      <c r="F625" s="270">
        <v>0</v>
      </c>
      <c r="G625" s="289"/>
      <c r="H625" s="289"/>
      <c r="I625" s="289"/>
      <c r="J625" s="289"/>
      <c r="K625" s="289"/>
      <c r="L625" s="289"/>
      <c r="M625" s="289"/>
      <c r="N625" s="270">
        <f t="shared" si="46"/>
        <v>1250.5321320611445</v>
      </c>
    </row>
    <row r="626" spans="1:14" x14ac:dyDescent="0.2">
      <c r="A626" s="278">
        <f t="shared" si="47"/>
        <v>2059</v>
      </c>
      <c r="B626" s="278">
        <f t="shared" si="48"/>
        <v>9</v>
      </c>
      <c r="C626" s="270">
        <v>226.75920217321607</v>
      </c>
      <c r="D626" s="270">
        <v>0</v>
      </c>
      <c r="E626" s="270">
        <v>966.09101214729185</v>
      </c>
      <c r="F626" s="270">
        <v>0</v>
      </c>
      <c r="G626" s="289"/>
      <c r="H626" s="289"/>
      <c r="I626" s="289"/>
      <c r="J626" s="289"/>
      <c r="K626" s="289"/>
      <c r="L626" s="289"/>
      <c r="M626" s="289"/>
      <c r="N626" s="270">
        <f t="shared" si="46"/>
        <v>1192.8502143205078</v>
      </c>
    </row>
    <row r="627" spans="1:14" x14ac:dyDescent="0.2">
      <c r="A627" s="278">
        <f t="shared" si="47"/>
        <v>2059</v>
      </c>
      <c r="B627" s="278">
        <f t="shared" si="48"/>
        <v>10</v>
      </c>
      <c r="C627" s="270">
        <v>204.86145790631704</v>
      </c>
      <c r="D627" s="270">
        <v>0</v>
      </c>
      <c r="E627" s="270">
        <v>823.05333066460446</v>
      </c>
      <c r="F627" s="270">
        <v>0</v>
      </c>
      <c r="G627" s="289"/>
      <c r="H627" s="289"/>
      <c r="I627" s="289"/>
      <c r="J627" s="289"/>
      <c r="K627" s="289"/>
      <c r="L627" s="289"/>
      <c r="M627" s="289"/>
      <c r="N627" s="270">
        <f t="shared" si="46"/>
        <v>1027.9147885709215</v>
      </c>
    </row>
    <row r="628" spans="1:14" x14ac:dyDescent="0.2">
      <c r="A628" s="278">
        <f t="shared" si="47"/>
        <v>2059</v>
      </c>
      <c r="B628" s="278">
        <f t="shared" si="48"/>
        <v>11</v>
      </c>
      <c r="C628" s="270">
        <v>183.03178595697813</v>
      </c>
      <c r="D628" s="270">
        <v>0</v>
      </c>
      <c r="E628" s="270">
        <v>638.51419644599082</v>
      </c>
      <c r="F628" s="270">
        <v>0</v>
      </c>
      <c r="G628" s="289"/>
      <c r="H628" s="289"/>
      <c r="I628" s="289"/>
      <c r="J628" s="289"/>
      <c r="K628" s="289"/>
      <c r="L628" s="289"/>
      <c r="M628" s="289"/>
      <c r="N628" s="270">
        <f t="shared" si="46"/>
        <v>821.545982402969</v>
      </c>
    </row>
    <row r="629" spans="1:14" x14ac:dyDescent="0.2">
      <c r="A629" s="278">
        <f t="shared" si="47"/>
        <v>2059</v>
      </c>
      <c r="B629" s="278">
        <f t="shared" si="48"/>
        <v>12</v>
      </c>
      <c r="C629" s="270">
        <v>189.97134487169316</v>
      </c>
      <c r="D629" s="270">
        <v>0</v>
      </c>
      <c r="E629" s="270">
        <v>623.18754186324509</v>
      </c>
      <c r="F629" s="270">
        <v>0</v>
      </c>
      <c r="G629" s="289"/>
      <c r="H629" s="289"/>
      <c r="I629" s="289"/>
      <c r="J629" s="289"/>
      <c r="K629" s="289"/>
      <c r="L629" s="289"/>
      <c r="M629" s="289"/>
      <c r="N629" s="270">
        <f t="shared" si="46"/>
        <v>813.15888673493828</v>
      </c>
    </row>
    <row r="630" spans="1:14" x14ac:dyDescent="0.2">
      <c r="A630" s="278">
        <f t="shared" si="47"/>
        <v>2060</v>
      </c>
      <c r="B630" s="278">
        <f t="shared" si="48"/>
        <v>1</v>
      </c>
      <c r="C630" s="270">
        <v>190.20470156854881</v>
      </c>
      <c r="D630" s="270">
        <v>0</v>
      </c>
      <c r="E630" s="270">
        <v>785.12990448905794</v>
      </c>
      <c r="F630" s="270">
        <v>0</v>
      </c>
      <c r="G630" s="289"/>
      <c r="H630" s="289"/>
      <c r="I630" s="289"/>
      <c r="J630" s="289"/>
      <c r="K630" s="289"/>
      <c r="L630" s="289"/>
      <c r="M630" s="289"/>
      <c r="N630" s="270">
        <f t="shared" si="46"/>
        <v>975.33460605760672</v>
      </c>
    </row>
    <row r="631" spans="1:14" x14ac:dyDescent="0.2">
      <c r="A631" s="278">
        <f t="shared" si="47"/>
        <v>2060</v>
      </c>
      <c r="B631" s="278">
        <f t="shared" si="48"/>
        <v>2</v>
      </c>
      <c r="C631" s="270">
        <v>188.13024758559476</v>
      </c>
      <c r="D631" s="270">
        <v>0</v>
      </c>
      <c r="E631" s="270">
        <v>702.21337717588813</v>
      </c>
      <c r="F631" s="270">
        <v>0</v>
      </c>
      <c r="G631" s="289"/>
      <c r="H631" s="289"/>
      <c r="I631" s="289"/>
      <c r="J631" s="289"/>
      <c r="K631" s="289"/>
      <c r="L631" s="289"/>
      <c r="M631" s="289"/>
      <c r="N631" s="270">
        <f t="shared" si="46"/>
        <v>890.34362476148294</v>
      </c>
    </row>
    <row r="632" spans="1:14" x14ac:dyDescent="0.2">
      <c r="A632" s="278">
        <f t="shared" si="47"/>
        <v>2060</v>
      </c>
      <c r="B632" s="278">
        <f t="shared" si="48"/>
        <v>3</v>
      </c>
      <c r="C632" s="270">
        <v>199.10045957518551</v>
      </c>
      <c r="D632" s="270">
        <v>0</v>
      </c>
      <c r="E632" s="270">
        <v>649.53150336291458</v>
      </c>
      <c r="F632" s="270">
        <v>0</v>
      </c>
      <c r="G632" s="289"/>
      <c r="H632" s="289"/>
      <c r="I632" s="289"/>
      <c r="J632" s="289"/>
      <c r="K632" s="289"/>
      <c r="L632" s="289"/>
      <c r="M632" s="289"/>
      <c r="N632" s="270">
        <f t="shared" si="46"/>
        <v>848.63196293810006</v>
      </c>
    </row>
    <row r="633" spans="1:14" x14ac:dyDescent="0.2">
      <c r="A633" s="278">
        <f t="shared" si="47"/>
        <v>2060</v>
      </c>
      <c r="B633" s="278">
        <f t="shared" si="48"/>
        <v>4</v>
      </c>
      <c r="C633" s="270">
        <v>206.9535925709954</v>
      </c>
      <c r="D633" s="270">
        <v>0</v>
      </c>
      <c r="E633" s="270">
        <v>828.97978995060532</v>
      </c>
      <c r="F633" s="270">
        <v>0</v>
      </c>
      <c r="G633" s="289"/>
      <c r="H633" s="289"/>
      <c r="I633" s="289"/>
      <c r="J633" s="289"/>
      <c r="K633" s="289"/>
      <c r="L633" s="289"/>
      <c r="M633" s="289"/>
      <c r="N633" s="270">
        <f t="shared" si="46"/>
        <v>1035.9333825216008</v>
      </c>
    </row>
    <row r="634" spans="1:14" x14ac:dyDescent="0.2">
      <c r="A634" s="278">
        <f t="shared" si="47"/>
        <v>2060</v>
      </c>
      <c r="B634" s="278">
        <f t="shared" si="48"/>
        <v>5</v>
      </c>
      <c r="C634" s="270">
        <v>226.59267275589957</v>
      </c>
      <c r="D634" s="270">
        <v>0</v>
      </c>
      <c r="E634" s="270">
        <v>900.47879880080814</v>
      </c>
      <c r="F634" s="270">
        <v>0</v>
      </c>
      <c r="G634" s="289"/>
      <c r="H634" s="289"/>
      <c r="I634" s="289"/>
      <c r="J634" s="289"/>
      <c r="K634" s="289"/>
      <c r="L634" s="289"/>
      <c r="M634" s="289"/>
      <c r="N634" s="270">
        <f t="shared" si="46"/>
        <v>1127.0714715567078</v>
      </c>
    </row>
    <row r="635" spans="1:14" x14ac:dyDescent="0.2">
      <c r="A635" s="278">
        <f t="shared" si="47"/>
        <v>2060</v>
      </c>
      <c r="B635" s="278">
        <f t="shared" si="48"/>
        <v>6</v>
      </c>
      <c r="C635" s="270">
        <v>231.76447135322965</v>
      </c>
      <c r="D635" s="270">
        <v>0</v>
      </c>
      <c r="E635" s="270">
        <v>903.28325059979329</v>
      </c>
      <c r="F635" s="270">
        <v>0</v>
      </c>
      <c r="G635" s="289"/>
      <c r="H635" s="289"/>
      <c r="I635" s="289"/>
      <c r="J635" s="289"/>
      <c r="K635" s="289"/>
      <c r="L635" s="289"/>
      <c r="M635" s="289"/>
      <c r="N635" s="270">
        <f t="shared" si="46"/>
        <v>1135.047721953023</v>
      </c>
    </row>
    <row r="636" spans="1:14" x14ac:dyDescent="0.2">
      <c r="A636" s="278">
        <f t="shared" si="47"/>
        <v>2060</v>
      </c>
      <c r="B636" s="278">
        <f t="shared" si="48"/>
        <v>7</v>
      </c>
      <c r="C636" s="270">
        <v>244.90765374010266</v>
      </c>
      <c r="D636" s="270">
        <v>0</v>
      </c>
      <c r="E636" s="270">
        <v>999.09051062016999</v>
      </c>
      <c r="F636" s="270">
        <v>0</v>
      </c>
      <c r="G636" s="289"/>
      <c r="H636" s="289"/>
      <c r="I636" s="289"/>
      <c r="J636" s="289"/>
      <c r="K636" s="289"/>
      <c r="L636" s="289"/>
      <c r="M636" s="289"/>
      <c r="N636" s="270">
        <f t="shared" si="46"/>
        <v>1243.9981643602728</v>
      </c>
    </row>
    <row r="637" spans="1:14" x14ac:dyDescent="0.2">
      <c r="A637" s="278">
        <f t="shared" si="47"/>
        <v>2060</v>
      </c>
      <c r="B637" s="278">
        <f t="shared" si="48"/>
        <v>8</v>
      </c>
      <c r="C637" s="270">
        <v>242.52388804465673</v>
      </c>
      <c r="D637" s="270">
        <v>0</v>
      </c>
      <c r="E637" s="270">
        <v>1016.0450596318959</v>
      </c>
      <c r="F637" s="270">
        <v>0</v>
      </c>
      <c r="G637" s="289"/>
      <c r="H637" s="289"/>
      <c r="I637" s="289"/>
      <c r="J637" s="289"/>
      <c r="K637" s="289"/>
      <c r="L637" s="289"/>
      <c r="M637" s="289"/>
      <c r="N637" s="270">
        <f t="shared" si="46"/>
        <v>1258.5689476765526</v>
      </c>
    </row>
    <row r="638" spans="1:14" x14ac:dyDescent="0.2">
      <c r="A638" s="278">
        <f t="shared" si="47"/>
        <v>2060</v>
      </c>
      <c r="B638" s="278">
        <f t="shared" si="48"/>
        <v>9</v>
      </c>
      <c r="C638" s="270">
        <v>228.89654986280541</v>
      </c>
      <c r="D638" s="270">
        <v>0</v>
      </c>
      <c r="E638" s="270">
        <v>971.62407282267304</v>
      </c>
      <c r="F638" s="270">
        <v>0</v>
      </c>
      <c r="G638" s="289"/>
      <c r="H638" s="289"/>
      <c r="I638" s="289"/>
      <c r="J638" s="289"/>
      <c r="K638" s="289"/>
      <c r="L638" s="289"/>
      <c r="M638" s="289"/>
      <c r="N638" s="270">
        <f t="shared" si="46"/>
        <v>1200.5206226854784</v>
      </c>
    </row>
    <row r="639" spans="1:14" x14ac:dyDescent="0.2">
      <c r="A639" s="278">
        <f t="shared" si="47"/>
        <v>2060</v>
      </c>
      <c r="B639" s="278">
        <f t="shared" si="48"/>
        <v>10</v>
      </c>
      <c r="C639" s="270">
        <v>206.7924056233031</v>
      </c>
      <c r="D639" s="270">
        <v>0</v>
      </c>
      <c r="E639" s="270">
        <v>825.86478541000292</v>
      </c>
      <c r="F639" s="270">
        <v>0</v>
      </c>
      <c r="G639" s="289"/>
      <c r="H639" s="289"/>
      <c r="I639" s="289"/>
      <c r="J639" s="289"/>
      <c r="K639" s="289"/>
      <c r="L639" s="289"/>
      <c r="M639" s="289"/>
      <c r="N639" s="270">
        <f t="shared" si="46"/>
        <v>1032.6571910333059</v>
      </c>
    </row>
    <row r="640" spans="1:14" x14ac:dyDescent="0.2">
      <c r="A640" s="278">
        <f t="shared" si="47"/>
        <v>2060</v>
      </c>
      <c r="B640" s="278">
        <f t="shared" si="48"/>
        <v>11</v>
      </c>
      <c r="C640" s="270">
        <v>184.75697532564462</v>
      </c>
      <c r="D640" s="270">
        <v>0</v>
      </c>
      <c r="E640" s="270">
        <v>639.82649418776521</v>
      </c>
      <c r="F640" s="270">
        <v>0</v>
      </c>
      <c r="G640" s="289"/>
      <c r="H640" s="289"/>
      <c r="I640" s="289"/>
      <c r="J640" s="289"/>
      <c r="K640" s="289"/>
      <c r="L640" s="289"/>
      <c r="M640" s="289"/>
      <c r="N640" s="270">
        <f t="shared" si="46"/>
        <v>824.5834695134098</v>
      </c>
    </row>
    <row r="641" spans="1:14" x14ac:dyDescent="0.2">
      <c r="A641" s="278">
        <f t="shared" si="47"/>
        <v>2060</v>
      </c>
      <c r="B641" s="278">
        <f t="shared" si="48"/>
        <v>12</v>
      </c>
      <c r="C641" s="270">
        <v>191.76194393518566</v>
      </c>
      <c r="D641" s="270">
        <v>0</v>
      </c>
      <c r="E641" s="270">
        <v>624.92854053828376</v>
      </c>
      <c r="F641" s="270">
        <v>0</v>
      </c>
      <c r="G641" s="289"/>
      <c r="H641" s="289"/>
      <c r="I641" s="289"/>
      <c r="J641" s="289"/>
      <c r="K641" s="289"/>
      <c r="L641" s="289"/>
      <c r="M641" s="289"/>
      <c r="N641" s="270">
        <f t="shared" si="46"/>
        <v>816.69048447346938</v>
      </c>
    </row>
    <row r="642" spans="1:14" x14ac:dyDescent="0.2">
      <c r="A642" s="278">
        <f t="shared" si="47"/>
        <v>2061</v>
      </c>
      <c r="B642" s="278">
        <f t="shared" si="48"/>
        <v>1</v>
      </c>
      <c r="C642" s="270">
        <v>191.99750016525579</v>
      </c>
      <c r="D642" s="270">
        <v>0</v>
      </c>
      <c r="E642" s="270">
        <v>785.91500319723832</v>
      </c>
      <c r="F642" s="270">
        <v>0</v>
      </c>
      <c r="G642" s="289"/>
      <c r="H642" s="289"/>
      <c r="I642" s="289"/>
      <c r="J642" s="289"/>
      <c r="K642" s="289"/>
      <c r="L642" s="289"/>
      <c r="M642" s="289"/>
      <c r="N642" s="270">
        <f t="shared" si="46"/>
        <v>977.91250336249414</v>
      </c>
    </row>
    <row r="643" spans="1:14" x14ac:dyDescent="0.2">
      <c r="A643" s="278">
        <f t="shared" si="47"/>
        <v>2061</v>
      </c>
      <c r="B643" s="278">
        <f t="shared" si="48"/>
        <v>2</v>
      </c>
      <c r="C643" s="270">
        <v>189.90349315254545</v>
      </c>
      <c r="D643" s="270">
        <v>0</v>
      </c>
      <c r="E643" s="270">
        <v>702.91543946042009</v>
      </c>
      <c r="F643" s="270">
        <v>0</v>
      </c>
      <c r="G643" s="289"/>
      <c r="H643" s="289"/>
      <c r="I643" s="289"/>
      <c r="J643" s="289"/>
      <c r="K643" s="289"/>
      <c r="L643" s="289"/>
      <c r="M643" s="289"/>
      <c r="N643" s="270">
        <f t="shared" si="46"/>
        <v>892.81893261296557</v>
      </c>
    </row>
    <row r="644" spans="1:14" x14ac:dyDescent="0.2">
      <c r="A644" s="278">
        <f t="shared" si="47"/>
        <v>2061</v>
      </c>
      <c r="B644" s="278">
        <f t="shared" si="48"/>
        <v>3</v>
      </c>
      <c r="C644" s="270">
        <v>200.97710626996488</v>
      </c>
      <c r="D644" s="270">
        <v>0</v>
      </c>
      <c r="E644" s="270">
        <v>650.24735632324291</v>
      </c>
      <c r="F644" s="270">
        <v>0</v>
      </c>
      <c r="G644" s="289"/>
      <c r="H644" s="289"/>
      <c r="I644" s="289"/>
      <c r="J644" s="289"/>
      <c r="K644" s="289"/>
      <c r="L644" s="289"/>
      <c r="M644" s="289"/>
      <c r="N644" s="270">
        <f t="shared" si="46"/>
        <v>851.22446259320782</v>
      </c>
    </row>
    <row r="645" spans="1:14" x14ac:dyDescent="0.2">
      <c r="A645" s="278">
        <f t="shared" si="47"/>
        <v>2061</v>
      </c>
      <c r="B645" s="278">
        <f t="shared" si="48"/>
        <v>4</v>
      </c>
      <c r="C645" s="270">
        <v>208.90425996925126</v>
      </c>
      <c r="D645" s="270">
        <v>0</v>
      </c>
      <c r="E645" s="270">
        <v>834.21939719196769</v>
      </c>
      <c r="F645" s="270">
        <v>0</v>
      </c>
      <c r="G645" s="289"/>
      <c r="H645" s="289"/>
      <c r="I645" s="289"/>
      <c r="J645" s="289"/>
      <c r="K645" s="289"/>
      <c r="L645" s="289"/>
      <c r="M645" s="289"/>
      <c r="N645" s="270">
        <f t="shared" si="46"/>
        <v>1043.1236571612189</v>
      </c>
    </row>
    <row r="646" spans="1:14" x14ac:dyDescent="0.2">
      <c r="A646" s="278">
        <f t="shared" si="47"/>
        <v>2061</v>
      </c>
      <c r="B646" s="278">
        <f t="shared" si="48"/>
        <v>5</v>
      </c>
      <c r="C646" s="270">
        <v>228.7284508012938</v>
      </c>
      <c r="D646" s="270">
        <v>0</v>
      </c>
      <c r="E646" s="270">
        <v>905.13961634506472</v>
      </c>
      <c r="F646" s="270">
        <v>0</v>
      </c>
      <c r="G646" s="289"/>
      <c r="H646" s="289"/>
      <c r="I646" s="289"/>
      <c r="J646" s="289"/>
      <c r="K646" s="289"/>
      <c r="L646" s="289"/>
      <c r="M646" s="289"/>
      <c r="N646" s="270">
        <f t="shared" si="46"/>
        <v>1133.8680671463585</v>
      </c>
    </row>
    <row r="647" spans="1:14" x14ac:dyDescent="0.2">
      <c r="A647" s="278">
        <f t="shared" si="47"/>
        <v>2061</v>
      </c>
      <c r="B647" s="278">
        <f t="shared" si="48"/>
        <v>6</v>
      </c>
      <c r="C647" s="270">
        <v>233.94899684383051</v>
      </c>
      <c r="D647" s="270">
        <v>0</v>
      </c>
      <c r="E647" s="270">
        <v>906.46431848120392</v>
      </c>
      <c r="F647" s="270">
        <v>0</v>
      </c>
      <c r="G647" s="289"/>
      <c r="H647" s="289"/>
      <c r="I647" s="289"/>
      <c r="J647" s="289"/>
      <c r="K647" s="289"/>
      <c r="L647" s="289"/>
      <c r="M647" s="289"/>
      <c r="N647" s="270">
        <f t="shared" ref="N647:N677" si="49">SUM(C647:M647)</f>
        <v>1140.4133153250345</v>
      </c>
    </row>
    <row r="648" spans="1:14" x14ac:dyDescent="0.2">
      <c r="A648" s="278">
        <f t="shared" si="47"/>
        <v>2061</v>
      </c>
      <c r="B648" s="278">
        <f t="shared" si="48"/>
        <v>7</v>
      </c>
      <c r="C648" s="270">
        <v>247.21651629296363</v>
      </c>
      <c r="D648" s="270">
        <v>0</v>
      </c>
      <c r="E648" s="270">
        <v>1004.7727401711788</v>
      </c>
      <c r="F648" s="270">
        <v>0</v>
      </c>
      <c r="G648" s="289"/>
      <c r="H648" s="289"/>
      <c r="I648" s="289"/>
      <c r="J648" s="289"/>
      <c r="K648" s="289"/>
      <c r="L648" s="289"/>
      <c r="M648" s="289"/>
      <c r="N648" s="270">
        <f t="shared" si="49"/>
        <v>1251.9892564641425</v>
      </c>
    </row>
    <row r="649" spans="1:14" x14ac:dyDescent="0.2">
      <c r="A649" s="278">
        <f t="shared" si="47"/>
        <v>2061</v>
      </c>
      <c r="B649" s="278">
        <f t="shared" si="48"/>
        <v>8</v>
      </c>
      <c r="C649" s="270">
        <v>244.80982778520345</v>
      </c>
      <c r="D649" s="270">
        <v>0</v>
      </c>
      <c r="E649" s="270">
        <v>1021.8502604711474</v>
      </c>
      <c r="F649" s="270">
        <v>0</v>
      </c>
      <c r="G649" s="289"/>
      <c r="H649" s="289"/>
      <c r="I649" s="289"/>
      <c r="J649" s="289"/>
      <c r="K649" s="289"/>
      <c r="L649" s="289"/>
      <c r="M649" s="289"/>
      <c r="N649" s="270">
        <f t="shared" si="49"/>
        <v>1266.6600882563509</v>
      </c>
    </row>
    <row r="650" spans="1:14" x14ac:dyDescent="0.2">
      <c r="A650" s="278">
        <f t="shared" ref="A650:A677" si="50">A638+1</f>
        <v>2061</v>
      </c>
      <c r="B650" s="278">
        <f t="shared" ref="B650:B677" si="51">B638</f>
        <v>9</v>
      </c>
      <c r="C650" s="270">
        <v>231.05404339477914</v>
      </c>
      <c r="D650" s="270">
        <v>0</v>
      </c>
      <c r="E650" s="270">
        <v>977.18882281102015</v>
      </c>
      <c r="F650" s="270">
        <v>0</v>
      </c>
      <c r="G650" s="289"/>
      <c r="H650" s="289"/>
      <c r="I650" s="289"/>
      <c r="J650" s="289"/>
      <c r="K650" s="289"/>
      <c r="L650" s="289"/>
      <c r="M650" s="289"/>
      <c r="N650" s="270">
        <f t="shared" si="49"/>
        <v>1208.2428662057994</v>
      </c>
    </row>
    <row r="651" spans="1:14" x14ac:dyDescent="0.2">
      <c r="A651" s="278">
        <f t="shared" si="50"/>
        <v>2061</v>
      </c>
      <c r="B651" s="278">
        <f t="shared" si="51"/>
        <v>10</v>
      </c>
      <c r="C651" s="270">
        <v>208.74155373349069</v>
      </c>
      <c r="D651" s="270">
        <v>0</v>
      </c>
      <c r="E651" s="270">
        <v>828.68584375882642</v>
      </c>
      <c r="F651" s="270">
        <v>0</v>
      </c>
      <c r="G651" s="289"/>
      <c r="H651" s="289"/>
      <c r="I651" s="289"/>
      <c r="J651" s="289"/>
      <c r="K651" s="289"/>
      <c r="L651" s="289"/>
      <c r="M651" s="289"/>
      <c r="N651" s="270">
        <f t="shared" si="49"/>
        <v>1037.4273974923171</v>
      </c>
    </row>
    <row r="652" spans="1:14" x14ac:dyDescent="0.2">
      <c r="A652" s="278">
        <f t="shared" si="50"/>
        <v>2061</v>
      </c>
      <c r="B652" s="278">
        <f t="shared" si="51"/>
        <v>11</v>
      </c>
      <c r="C652" s="270">
        <v>186.49842568604103</v>
      </c>
      <c r="D652" s="270">
        <v>0</v>
      </c>
      <c r="E652" s="270">
        <v>641.14148901187957</v>
      </c>
      <c r="F652" s="270">
        <v>0</v>
      </c>
      <c r="G652" s="289"/>
      <c r="H652" s="289"/>
      <c r="I652" s="289"/>
      <c r="J652" s="289"/>
      <c r="K652" s="289"/>
      <c r="L652" s="289"/>
      <c r="M652" s="289"/>
      <c r="N652" s="270">
        <f t="shared" si="49"/>
        <v>827.63991469792063</v>
      </c>
    </row>
    <row r="653" spans="1:14" x14ac:dyDescent="0.2">
      <c r="A653" s="278">
        <f t="shared" si="50"/>
        <v>2061</v>
      </c>
      <c r="B653" s="278">
        <f t="shared" si="51"/>
        <v>12</v>
      </c>
      <c r="C653" s="270">
        <v>193.56942051780266</v>
      </c>
      <c r="D653" s="270">
        <v>0</v>
      </c>
      <c r="E653" s="270">
        <v>626.67440304031334</v>
      </c>
      <c r="F653" s="270">
        <v>0</v>
      </c>
      <c r="G653" s="289"/>
      <c r="H653" s="289"/>
      <c r="I653" s="289"/>
      <c r="J653" s="289"/>
      <c r="K653" s="289"/>
      <c r="L653" s="289"/>
      <c r="M653" s="289"/>
      <c r="N653" s="270">
        <f t="shared" si="49"/>
        <v>820.24382355811599</v>
      </c>
    </row>
    <row r="654" spans="1:14" x14ac:dyDescent="0.2">
      <c r="A654" s="278">
        <f t="shared" si="50"/>
        <v>2062</v>
      </c>
      <c r="B654" s="278">
        <f t="shared" si="51"/>
        <v>1</v>
      </c>
      <c r="C654" s="270">
        <v>193.8071970130672</v>
      </c>
      <c r="D654" s="270">
        <v>0</v>
      </c>
      <c r="E654" s="270">
        <v>786.70088697293181</v>
      </c>
      <c r="F654" s="270">
        <v>0</v>
      </c>
      <c r="G654" s="289"/>
      <c r="H654" s="289"/>
      <c r="I654" s="289"/>
      <c r="J654" s="289"/>
      <c r="K654" s="289"/>
      <c r="L654" s="289"/>
      <c r="M654" s="289"/>
      <c r="N654" s="270">
        <f t="shared" si="49"/>
        <v>980.50808398599906</v>
      </c>
    </row>
    <row r="655" spans="1:14" x14ac:dyDescent="0.2">
      <c r="A655" s="278">
        <f t="shared" si="50"/>
        <v>2062</v>
      </c>
      <c r="B655" s="278">
        <f t="shared" si="51"/>
        <v>2</v>
      </c>
      <c r="C655" s="270">
        <v>191.6934526710327</v>
      </c>
      <c r="D655" s="270">
        <v>0</v>
      </c>
      <c r="E655" s="270">
        <v>703.61820365617643</v>
      </c>
      <c r="F655" s="270">
        <v>0</v>
      </c>
      <c r="G655" s="289"/>
      <c r="H655" s="289"/>
      <c r="I655" s="289"/>
      <c r="J655" s="289"/>
      <c r="K655" s="289"/>
      <c r="L655" s="289"/>
      <c r="M655" s="289"/>
      <c r="N655" s="270">
        <f t="shared" si="49"/>
        <v>895.31165632720911</v>
      </c>
    </row>
    <row r="656" spans="1:14" x14ac:dyDescent="0.2">
      <c r="A656" s="278">
        <f t="shared" si="50"/>
        <v>2062</v>
      </c>
      <c r="B656" s="278">
        <f t="shared" si="51"/>
        <v>3</v>
      </c>
      <c r="C656" s="270">
        <v>202.87144153675729</v>
      </c>
      <c r="D656" s="270">
        <v>0</v>
      </c>
      <c r="E656" s="270">
        <v>650.96399822984733</v>
      </c>
      <c r="F656" s="270">
        <v>0</v>
      </c>
      <c r="G656" s="289"/>
      <c r="H656" s="289"/>
      <c r="I656" s="289"/>
      <c r="J656" s="289"/>
      <c r="K656" s="289"/>
      <c r="L656" s="289"/>
      <c r="M656" s="289"/>
      <c r="N656" s="270">
        <f t="shared" si="49"/>
        <v>853.83543976660462</v>
      </c>
    </row>
    <row r="657" spans="1:14" x14ac:dyDescent="0.2">
      <c r="A657" s="278">
        <f t="shared" si="50"/>
        <v>2062</v>
      </c>
      <c r="B657" s="278">
        <f t="shared" si="51"/>
        <v>4</v>
      </c>
      <c r="C657" s="270">
        <v>210.87331363107154</v>
      </c>
      <c r="D657" s="270">
        <v>0</v>
      </c>
      <c r="E657" s="270">
        <v>839.49212162674837</v>
      </c>
      <c r="F657" s="270">
        <v>0</v>
      </c>
      <c r="G657" s="289"/>
      <c r="H657" s="289"/>
      <c r="I657" s="289"/>
      <c r="J657" s="289"/>
      <c r="K657" s="289"/>
      <c r="L657" s="289"/>
      <c r="M657" s="289"/>
      <c r="N657" s="270">
        <f t="shared" si="49"/>
        <v>1050.3654352578199</v>
      </c>
    </row>
    <row r="658" spans="1:14" x14ac:dyDescent="0.2">
      <c r="A658" s="278">
        <f t="shared" si="50"/>
        <v>2062</v>
      </c>
      <c r="B658" s="278">
        <f t="shared" si="51"/>
        <v>5</v>
      </c>
      <c r="C658" s="270">
        <v>230.88435989419153</v>
      </c>
      <c r="D658" s="270">
        <v>0</v>
      </c>
      <c r="E658" s="270">
        <v>909.82455796665636</v>
      </c>
      <c r="F658" s="270">
        <v>0</v>
      </c>
      <c r="G658" s="289"/>
      <c r="H658" s="289"/>
      <c r="I658" s="289"/>
      <c r="J658" s="289"/>
      <c r="K658" s="289"/>
      <c r="L658" s="289"/>
      <c r="M658" s="289"/>
      <c r="N658" s="270">
        <f t="shared" si="49"/>
        <v>1140.7089178608478</v>
      </c>
    </row>
    <row r="659" spans="1:14" x14ac:dyDescent="0.2">
      <c r="A659" s="278">
        <f t="shared" si="50"/>
        <v>2062</v>
      </c>
      <c r="B659" s="278">
        <f t="shared" si="51"/>
        <v>6</v>
      </c>
      <c r="C659" s="270">
        <v>236.15411285717727</v>
      </c>
      <c r="D659" s="270">
        <v>0</v>
      </c>
      <c r="E659" s="270">
        <v>909.65658904223847</v>
      </c>
      <c r="F659" s="270">
        <v>0</v>
      </c>
      <c r="G659" s="289"/>
      <c r="H659" s="289"/>
      <c r="I659" s="289"/>
      <c r="J659" s="289"/>
      <c r="K659" s="289"/>
      <c r="L659" s="289"/>
      <c r="M659" s="289"/>
      <c r="N659" s="270">
        <f t="shared" si="49"/>
        <v>1145.8107018994158</v>
      </c>
    </row>
    <row r="660" spans="1:14" x14ac:dyDescent="0.2">
      <c r="A660" s="278">
        <f t="shared" si="50"/>
        <v>2062</v>
      </c>
      <c r="B660" s="278">
        <f t="shared" si="51"/>
        <v>7</v>
      </c>
      <c r="C660" s="270">
        <v>249.54714560650601</v>
      </c>
      <c r="D660" s="270">
        <v>0</v>
      </c>
      <c r="E660" s="270">
        <v>1010.4872868469398</v>
      </c>
      <c r="F660" s="270">
        <v>0</v>
      </c>
      <c r="G660" s="289"/>
      <c r="H660" s="289"/>
      <c r="I660" s="289"/>
      <c r="J660" s="289"/>
      <c r="K660" s="289"/>
      <c r="L660" s="289"/>
      <c r="M660" s="289"/>
      <c r="N660" s="270">
        <f t="shared" si="49"/>
        <v>1260.0344324534458</v>
      </c>
    </row>
    <row r="661" spans="1:14" x14ac:dyDescent="0.2">
      <c r="A661" s="278">
        <f t="shared" si="50"/>
        <v>2062</v>
      </c>
      <c r="B661" s="278">
        <f t="shared" si="51"/>
        <v>8</v>
      </c>
      <c r="C661" s="270">
        <v>247.11731394140244</v>
      </c>
      <c r="D661" s="270">
        <v>0</v>
      </c>
      <c r="E661" s="270">
        <v>1027.6886294818935</v>
      </c>
      <c r="F661" s="270">
        <v>0</v>
      </c>
      <c r="G661" s="289"/>
      <c r="H661" s="289"/>
      <c r="I661" s="289"/>
      <c r="J661" s="289"/>
      <c r="K661" s="289"/>
      <c r="L661" s="289"/>
      <c r="M661" s="289"/>
      <c r="N661" s="270">
        <f t="shared" si="49"/>
        <v>1274.805943423296</v>
      </c>
    </row>
    <row r="662" spans="1:14" x14ac:dyDescent="0.2">
      <c r="A662" s="278">
        <f t="shared" si="50"/>
        <v>2062</v>
      </c>
      <c r="B662" s="278">
        <f t="shared" si="51"/>
        <v>9</v>
      </c>
      <c r="C662" s="270">
        <v>233.23187265633595</v>
      </c>
      <c r="D662" s="270">
        <v>0</v>
      </c>
      <c r="E662" s="270">
        <v>982.78544360547323</v>
      </c>
      <c r="F662" s="270">
        <v>0</v>
      </c>
      <c r="G662" s="289"/>
      <c r="H662" s="289"/>
      <c r="I662" s="289"/>
      <c r="J662" s="289"/>
      <c r="K662" s="289"/>
      <c r="L662" s="289"/>
      <c r="M662" s="289"/>
      <c r="N662" s="270">
        <f t="shared" si="49"/>
        <v>1216.0173162618091</v>
      </c>
    </row>
    <row r="663" spans="1:14" x14ac:dyDescent="0.2">
      <c r="A663" s="278">
        <f t="shared" si="50"/>
        <v>2062</v>
      </c>
      <c r="B663" s="278">
        <f t="shared" si="51"/>
        <v>10</v>
      </c>
      <c r="C663" s="270">
        <v>210.70907378699988</v>
      </c>
      <c r="D663" s="270">
        <v>0</v>
      </c>
      <c r="E663" s="270">
        <v>831.51653851587082</v>
      </c>
      <c r="F663" s="270">
        <v>0</v>
      </c>
      <c r="G663" s="289"/>
      <c r="H663" s="289"/>
      <c r="I663" s="289"/>
      <c r="J663" s="289"/>
      <c r="K663" s="289"/>
      <c r="L663" s="289"/>
      <c r="M663" s="289"/>
      <c r="N663" s="270">
        <f t="shared" si="49"/>
        <v>1042.2256123028708</v>
      </c>
    </row>
    <row r="664" spans="1:14" x14ac:dyDescent="0.2">
      <c r="A664" s="278">
        <f t="shared" si="50"/>
        <v>2062</v>
      </c>
      <c r="B664" s="278">
        <f t="shared" si="51"/>
        <v>11</v>
      </c>
      <c r="C664" s="270">
        <v>188.2562903082123</v>
      </c>
      <c r="D664" s="270">
        <v>0</v>
      </c>
      <c r="E664" s="270">
        <v>642.45918646147629</v>
      </c>
      <c r="F664" s="270">
        <v>0</v>
      </c>
      <c r="G664" s="289"/>
      <c r="H664" s="289"/>
      <c r="I664" s="289"/>
      <c r="J664" s="289"/>
      <c r="K664" s="289"/>
      <c r="L664" s="289"/>
      <c r="M664" s="289"/>
      <c r="N664" s="270">
        <f t="shared" si="49"/>
        <v>830.71547676968862</v>
      </c>
    </row>
    <row r="665" spans="1:14" x14ac:dyDescent="0.2">
      <c r="A665" s="278">
        <f t="shared" si="50"/>
        <v>2062</v>
      </c>
      <c r="B665" s="278">
        <f t="shared" si="51"/>
        <v>12</v>
      </c>
      <c r="C665" s="270">
        <v>195.39393370074643</v>
      </c>
      <c r="D665" s="270">
        <v>0</v>
      </c>
      <c r="E665" s="270">
        <v>628.42514295740443</v>
      </c>
      <c r="F665" s="270">
        <v>0</v>
      </c>
      <c r="G665" s="289"/>
      <c r="H665" s="289"/>
      <c r="I665" s="289"/>
      <c r="J665" s="289"/>
      <c r="K665" s="289"/>
      <c r="L665" s="289"/>
      <c r="M665" s="289"/>
      <c r="N665" s="270">
        <f t="shared" si="49"/>
        <v>823.81907665815083</v>
      </c>
    </row>
    <row r="666" spans="1:14" x14ac:dyDescent="0.2">
      <c r="A666" s="278">
        <f t="shared" si="50"/>
        <v>2063</v>
      </c>
      <c r="B666" s="278">
        <f t="shared" si="51"/>
        <v>1</v>
      </c>
      <c r="C666" s="270">
        <v>195.63395138859724</v>
      </c>
      <c r="D666" s="270">
        <v>0</v>
      </c>
      <c r="E666" s="270">
        <v>787.48755660117467</v>
      </c>
      <c r="F666" s="270">
        <v>0</v>
      </c>
      <c r="G666" s="289"/>
      <c r="H666" s="289"/>
      <c r="I666" s="289"/>
      <c r="J666" s="289"/>
      <c r="K666" s="289"/>
      <c r="L666" s="289"/>
      <c r="M666" s="289"/>
      <c r="N666" s="270">
        <f t="shared" si="49"/>
        <v>983.12150798977189</v>
      </c>
    </row>
    <row r="667" spans="1:14" x14ac:dyDescent="0.2">
      <c r="A667" s="278">
        <f t="shared" si="50"/>
        <v>2063</v>
      </c>
      <c r="B667" s="278">
        <f t="shared" si="51"/>
        <v>2</v>
      </c>
      <c r="C667" s="270">
        <v>193.50028368053168</v>
      </c>
      <c r="D667" s="270">
        <v>0</v>
      </c>
      <c r="E667" s="270">
        <v>704.32167046491747</v>
      </c>
      <c r="F667" s="270">
        <v>0</v>
      </c>
      <c r="G667" s="289"/>
      <c r="H667" s="289"/>
      <c r="I667" s="289"/>
      <c r="J667" s="289"/>
      <c r="K667" s="289"/>
      <c r="L667" s="289"/>
      <c r="M667" s="289"/>
      <c r="N667" s="270">
        <f t="shared" si="49"/>
        <v>897.82195414544913</v>
      </c>
    </row>
    <row r="668" spans="1:14" x14ac:dyDescent="0.2">
      <c r="A668" s="278">
        <f t="shared" si="50"/>
        <v>2063</v>
      </c>
      <c r="B668" s="278">
        <f t="shared" si="51"/>
        <v>3</v>
      </c>
      <c r="C668" s="270">
        <v>204.78363210144713</v>
      </c>
      <c r="D668" s="270">
        <v>0</v>
      </c>
      <c r="E668" s="270">
        <v>651.68142995223081</v>
      </c>
      <c r="F668" s="270">
        <v>0</v>
      </c>
      <c r="G668" s="289"/>
      <c r="H668" s="289"/>
      <c r="I668" s="289"/>
      <c r="J668" s="289"/>
      <c r="K668" s="289"/>
      <c r="L668" s="289"/>
      <c r="M668" s="289"/>
      <c r="N668" s="270">
        <f t="shared" si="49"/>
        <v>856.46506205367791</v>
      </c>
    </row>
    <row r="669" spans="1:14" x14ac:dyDescent="0.2">
      <c r="A669" s="278">
        <f t="shared" si="50"/>
        <v>2063</v>
      </c>
      <c r="B669" s="278">
        <f t="shared" si="51"/>
        <v>4</v>
      </c>
      <c r="C669" s="270">
        <v>212.86092685852105</v>
      </c>
      <c r="D669" s="270">
        <v>0</v>
      </c>
      <c r="E669" s="270">
        <v>844.79817257378556</v>
      </c>
      <c r="F669" s="270">
        <v>0</v>
      </c>
      <c r="G669" s="289"/>
      <c r="H669" s="289"/>
      <c r="I669" s="289"/>
      <c r="J669" s="289"/>
      <c r="K669" s="289"/>
      <c r="L669" s="289"/>
      <c r="M669" s="289"/>
      <c r="N669" s="270">
        <f t="shared" si="49"/>
        <v>1057.6590994323067</v>
      </c>
    </row>
    <row r="670" spans="1:14" x14ac:dyDescent="0.2">
      <c r="A670" s="278">
        <f t="shared" si="50"/>
        <v>2063</v>
      </c>
      <c r="B670" s="278">
        <f t="shared" si="51"/>
        <v>5</v>
      </c>
      <c r="C670" s="270">
        <v>233.06058978234037</v>
      </c>
      <c r="D670" s="270">
        <v>0</v>
      </c>
      <c r="E670" s="270">
        <v>914.53374853018067</v>
      </c>
      <c r="F670" s="270">
        <v>0</v>
      </c>
      <c r="G670" s="289"/>
      <c r="H670" s="289"/>
      <c r="I670" s="289"/>
      <c r="J670" s="289"/>
      <c r="K670" s="289"/>
      <c r="L670" s="289"/>
      <c r="M670" s="289"/>
      <c r="N670" s="270">
        <f t="shared" si="49"/>
        <v>1147.5943383125211</v>
      </c>
    </row>
    <row r="671" spans="1:14" x14ac:dyDescent="0.2">
      <c r="A671" s="278">
        <f t="shared" si="50"/>
        <v>2063</v>
      </c>
      <c r="B671" s="278">
        <f t="shared" si="51"/>
        <v>6</v>
      </c>
      <c r="C671" s="270">
        <v>238.38001347185988</v>
      </c>
      <c r="D671" s="270">
        <v>0</v>
      </c>
      <c r="E671" s="270">
        <v>912.86010173506691</v>
      </c>
      <c r="F671" s="270">
        <v>0</v>
      </c>
      <c r="G671" s="289"/>
      <c r="H671" s="289"/>
      <c r="I671" s="289"/>
      <c r="J671" s="289"/>
      <c r="K671" s="289"/>
      <c r="L671" s="289"/>
      <c r="M671" s="289"/>
      <c r="N671" s="270">
        <f t="shared" si="49"/>
        <v>1151.2401152069267</v>
      </c>
    </row>
    <row r="672" spans="1:14" x14ac:dyDescent="0.2">
      <c r="A672" s="278">
        <f t="shared" si="50"/>
        <v>2063</v>
      </c>
      <c r="B672" s="278">
        <f t="shared" si="51"/>
        <v>7</v>
      </c>
      <c r="C672" s="270">
        <v>251.89974688647925</v>
      </c>
      <c r="D672" s="270">
        <v>0</v>
      </c>
      <c r="E672" s="270">
        <v>1016.2343344479387</v>
      </c>
      <c r="F672" s="270">
        <v>0</v>
      </c>
      <c r="G672" s="289"/>
      <c r="H672" s="289"/>
      <c r="I672" s="289"/>
      <c r="J672" s="289"/>
      <c r="K672" s="289"/>
      <c r="L672" s="289"/>
      <c r="M672" s="289"/>
      <c r="N672" s="270">
        <f t="shared" si="49"/>
        <v>1268.1340813344179</v>
      </c>
    </row>
    <row r="673" spans="1:53" x14ac:dyDescent="0.2">
      <c r="A673" s="278">
        <f t="shared" si="50"/>
        <v>2063</v>
      </c>
      <c r="B673" s="278">
        <f t="shared" si="51"/>
        <v>8</v>
      </c>
      <c r="C673" s="270">
        <v>249.44654960173375</v>
      </c>
      <c r="D673" s="270">
        <v>0</v>
      </c>
      <c r="E673" s="270">
        <v>1033.560356171376</v>
      </c>
      <c r="F673" s="270">
        <v>0</v>
      </c>
      <c r="G673" s="289"/>
      <c r="H673" s="289"/>
      <c r="I673" s="289"/>
      <c r="J673" s="289"/>
      <c r="K673" s="289"/>
      <c r="L673" s="289"/>
      <c r="M673" s="289"/>
      <c r="N673" s="270">
        <f t="shared" si="49"/>
        <v>1283.0069057731098</v>
      </c>
    </row>
    <row r="674" spans="1:53" x14ac:dyDescent="0.2">
      <c r="A674" s="278">
        <f t="shared" si="50"/>
        <v>2063</v>
      </c>
      <c r="B674" s="278">
        <f t="shared" si="51"/>
        <v>9</v>
      </c>
      <c r="C674" s="270">
        <v>235.43022932448045</v>
      </c>
      <c r="D674" s="270">
        <v>0</v>
      </c>
      <c r="E674" s="270">
        <v>988.41411773863183</v>
      </c>
      <c r="F674" s="270">
        <v>0</v>
      </c>
      <c r="G674" s="289"/>
      <c r="H674" s="289"/>
      <c r="I674" s="289"/>
      <c r="J674" s="289"/>
      <c r="K674" s="289"/>
      <c r="L674" s="289"/>
      <c r="M674" s="289"/>
      <c r="N674" s="270">
        <f t="shared" si="49"/>
        <v>1223.8443470631123</v>
      </c>
    </row>
    <row r="675" spans="1:53" x14ac:dyDescent="0.2">
      <c r="A675" s="278">
        <f t="shared" si="50"/>
        <v>2063</v>
      </c>
      <c r="B675" s="278">
        <f t="shared" si="51"/>
        <v>10</v>
      </c>
      <c r="C675" s="270">
        <v>212.69513895091819</v>
      </c>
      <c r="D675" s="270">
        <v>0</v>
      </c>
      <c r="E675" s="270">
        <v>834.35690259798923</v>
      </c>
      <c r="F675" s="270">
        <v>0</v>
      </c>
      <c r="G675" s="289"/>
      <c r="H675" s="289"/>
      <c r="I675" s="289"/>
      <c r="J675" s="289"/>
      <c r="K675" s="289"/>
      <c r="L675" s="289"/>
      <c r="M675" s="289"/>
      <c r="N675" s="270">
        <f t="shared" si="49"/>
        <v>1047.0520415489075</v>
      </c>
    </row>
    <row r="676" spans="1:53" x14ac:dyDescent="0.2">
      <c r="A676" s="278">
        <f t="shared" si="50"/>
        <v>2063</v>
      </c>
      <c r="B676" s="278">
        <f t="shared" si="51"/>
        <v>11</v>
      </c>
      <c r="C676" s="270">
        <v>190.03072390686964</v>
      </c>
      <c r="D676" s="270">
        <v>0</v>
      </c>
      <c r="E676" s="270">
        <v>643.77959209109008</v>
      </c>
      <c r="F676" s="270">
        <v>0</v>
      </c>
      <c r="G676" s="289"/>
      <c r="H676" s="289"/>
      <c r="I676" s="289"/>
      <c r="J676" s="289"/>
      <c r="K676" s="289"/>
      <c r="L676" s="289"/>
      <c r="M676" s="289"/>
      <c r="N676" s="270">
        <f t="shared" si="49"/>
        <v>833.81031599795972</v>
      </c>
    </row>
    <row r="677" spans="1:53" x14ac:dyDescent="0.2">
      <c r="A677" s="278">
        <f t="shared" si="50"/>
        <v>2063</v>
      </c>
      <c r="B677" s="278">
        <f t="shared" si="51"/>
        <v>12</v>
      </c>
      <c r="C677" s="270">
        <v>197.23564406465937</v>
      </c>
      <c r="D677" s="270">
        <v>0</v>
      </c>
      <c r="E677" s="270">
        <v>630.1807739155887</v>
      </c>
      <c r="F677" s="270">
        <v>0</v>
      </c>
      <c r="G677" s="289"/>
      <c r="H677" s="289"/>
      <c r="I677" s="289"/>
      <c r="J677" s="289"/>
      <c r="K677" s="289"/>
      <c r="L677" s="289"/>
      <c r="M677" s="289"/>
      <c r="N677" s="270">
        <f t="shared" si="49"/>
        <v>827.41641798024807</v>
      </c>
    </row>
    <row r="678" spans="1:53" x14ac:dyDescent="0.2">
      <c r="E678" s="269"/>
    </row>
    <row r="679" spans="1:53" ht="12" x14ac:dyDescent="0.25">
      <c r="E679" s="269"/>
      <c r="Q679" s="311" t="s">
        <v>164</v>
      </c>
      <c r="R679" s="312">
        <v>125878.30577434346</v>
      </c>
      <c r="S679" s="312">
        <v>124505.42302944943</v>
      </c>
      <c r="T679" s="312">
        <v>131765.55744172979</v>
      </c>
      <c r="U679" s="312">
        <v>136962.79530378565</v>
      </c>
      <c r="V679" s="312">
        <v>149960.02471113132</v>
      </c>
      <c r="W679" s="312">
        <v>153382.74370739752</v>
      </c>
      <c r="X679" s="312">
        <v>162070</v>
      </c>
      <c r="Y679" s="312">
        <v>160503.3728667628</v>
      </c>
      <c r="Z679" s="312">
        <v>151484.74068575026</v>
      </c>
      <c r="AA679" s="312">
        <v>136856.12107480227</v>
      </c>
      <c r="AB679" s="312">
        <v>122272.97665196148</v>
      </c>
      <c r="AC679" s="312">
        <v>126908.89560296378</v>
      </c>
      <c r="AD679" s="312">
        <v>127064.78774922132</v>
      </c>
      <c r="AE679" s="312">
        <v>125678.96472347097</v>
      </c>
      <c r="AF679" s="312">
        <v>133007.53045568668</v>
      </c>
      <c r="AG679" s="312">
        <v>138253.75554397303</v>
      </c>
      <c r="AH679" s="312">
        <v>151373.4919895276</v>
      </c>
      <c r="AI679" s="312">
        <v>154828.47225884761</v>
      </c>
      <c r="AJ679" s="312">
        <v>162584.70506904923</v>
      </c>
      <c r="AK679" s="312">
        <v>162016.21781365061</v>
      </c>
      <c r="AL679" s="312">
        <v>152912.57936841325</v>
      </c>
      <c r="AM679" s="312">
        <v>138146.0758434821</v>
      </c>
      <c r="AN679" s="312">
        <v>123425.47613882527</v>
      </c>
      <c r="AO679" s="312">
        <v>128105.0915332975</v>
      </c>
      <c r="AP679" s="312">
        <v>128262.45306079926</v>
      </c>
      <c r="AQ679" s="312">
        <v>126863.56778393018</v>
      </c>
      <c r="AR679" s="312">
        <v>134261.20984418743</v>
      </c>
      <c r="AS679" s="312">
        <v>139556.88389403324</v>
      </c>
      <c r="AT679" s="312">
        <v>152800.28208346051</v>
      </c>
      <c r="AU679" s="312">
        <v>156287.82770856516</v>
      </c>
      <c r="AV679" s="312">
        <v>165140</v>
      </c>
      <c r="AW679" s="312">
        <v>163543.32227292401</v>
      </c>
      <c r="AX679" s="312">
        <v>154353.87632611097</v>
      </c>
      <c r="AY679" s="312">
        <v>139448.18924483523</v>
      </c>
      <c r="AZ679" s="312">
        <v>124588.83865612792</v>
      </c>
      <c r="BA679" s="312">
        <v>129312.56236045343</v>
      </c>
    </row>
    <row r="680" spans="1:53" x14ac:dyDescent="0.2">
      <c r="E680" s="269"/>
      <c r="Q680" s="311" t="s">
        <v>165</v>
      </c>
      <c r="R680" s="311">
        <v>0</v>
      </c>
      <c r="S680" s="311">
        <v>0</v>
      </c>
      <c r="T680" s="311">
        <v>0</v>
      </c>
      <c r="U680" s="311">
        <v>0</v>
      </c>
      <c r="V680" s="311">
        <v>0</v>
      </c>
      <c r="W680" s="311">
        <v>0</v>
      </c>
      <c r="X680" s="311">
        <v>0</v>
      </c>
      <c r="Y680" s="311">
        <v>0</v>
      </c>
      <c r="Z680" s="311">
        <v>0</v>
      </c>
      <c r="AA680" s="311">
        <v>0</v>
      </c>
      <c r="AB680" s="311">
        <v>0</v>
      </c>
      <c r="AC680" s="311">
        <v>0</v>
      </c>
      <c r="AD680" s="311">
        <v>0</v>
      </c>
      <c r="AE680" s="311">
        <v>0</v>
      </c>
      <c r="AF680" s="311">
        <v>0</v>
      </c>
      <c r="AG680" s="311">
        <v>0</v>
      </c>
      <c r="AH680" s="311">
        <v>0</v>
      </c>
      <c r="AI680" s="311">
        <v>0</v>
      </c>
      <c r="AJ680" s="311">
        <v>0</v>
      </c>
      <c r="AK680" s="311">
        <v>0</v>
      </c>
      <c r="AL680" s="311">
        <v>0</v>
      </c>
      <c r="AM680" s="311">
        <v>0</v>
      </c>
      <c r="AN680" s="311">
        <v>0</v>
      </c>
      <c r="AO680" s="311">
        <v>0</v>
      </c>
      <c r="AP680" s="311">
        <v>0</v>
      </c>
      <c r="AQ680" s="311">
        <v>0</v>
      </c>
      <c r="AR680" s="311">
        <v>0</v>
      </c>
      <c r="AS680" s="311">
        <v>0</v>
      </c>
      <c r="AT680" s="311">
        <v>0</v>
      </c>
      <c r="AU680" s="311">
        <v>0</v>
      </c>
      <c r="AV680" s="311">
        <v>0</v>
      </c>
      <c r="AW680" s="311">
        <v>0</v>
      </c>
      <c r="AX680" s="311">
        <v>0</v>
      </c>
      <c r="AY680" s="311">
        <v>0</v>
      </c>
      <c r="AZ680" s="311">
        <v>0</v>
      </c>
      <c r="BA680" s="311">
        <v>0</v>
      </c>
    </row>
    <row r="681" spans="1:53" ht="12" x14ac:dyDescent="0.25">
      <c r="E681" s="269"/>
      <c r="Q681" s="311" t="s">
        <v>166</v>
      </c>
      <c r="R681" s="312">
        <v>751351</v>
      </c>
      <c r="S681" s="312">
        <v>672007</v>
      </c>
      <c r="T681" s="312">
        <v>618802</v>
      </c>
      <c r="U681" s="312">
        <v>628268</v>
      </c>
      <c r="V681" s="312">
        <v>717500</v>
      </c>
      <c r="W681" s="312">
        <v>773832</v>
      </c>
      <c r="X681" s="312">
        <v>778453</v>
      </c>
      <c r="Y681" s="312">
        <v>790759</v>
      </c>
      <c r="Z681" s="312">
        <v>755733</v>
      </c>
      <c r="AA681" s="312">
        <v>710798</v>
      </c>
      <c r="AB681" s="312">
        <v>584560</v>
      </c>
      <c r="AC681" s="312">
        <v>552739</v>
      </c>
      <c r="AD681" s="312">
        <v>752102</v>
      </c>
      <c r="AE681" s="312">
        <v>672677</v>
      </c>
      <c r="AF681" s="312">
        <v>619483</v>
      </c>
      <c r="AG681" s="312">
        <v>632208</v>
      </c>
      <c r="AH681" s="312">
        <v>721094</v>
      </c>
      <c r="AI681" s="312">
        <v>776545</v>
      </c>
      <c r="AJ681" s="312">
        <v>782863</v>
      </c>
      <c r="AK681" s="312">
        <v>795259</v>
      </c>
      <c r="AL681" s="312">
        <v>760044</v>
      </c>
      <c r="AM681" s="312">
        <v>713212</v>
      </c>
      <c r="AN681" s="312">
        <v>585750</v>
      </c>
      <c r="AO681" s="312">
        <v>554266</v>
      </c>
      <c r="AP681" s="312">
        <v>752853</v>
      </c>
      <c r="AQ681" s="312">
        <v>673351</v>
      </c>
      <c r="AR681" s="312">
        <v>620165</v>
      </c>
      <c r="AS681" s="312">
        <v>636181</v>
      </c>
      <c r="AT681" s="312">
        <v>724836</v>
      </c>
      <c r="AU681" s="312">
        <v>779270</v>
      </c>
      <c r="AV681" s="312">
        <v>787301</v>
      </c>
      <c r="AW681" s="312">
        <v>799787</v>
      </c>
      <c r="AX681" s="312">
        <v>764382</v>
      </c>
      <c r="AY681" s="312">
        <v>715634</v>
      </c>
      <c r="AZ681" s="312">
        <v>586948</v>
      </c>
      <c r="BA681" s="312">
        <v>555803</v>
      </c>
    </row>
    <row r="682" spans="1:53" x14ac:dyDescent="0.2">
      <c r="E682" s="269"/>
      <c r="Q682" s="311" t="s">
        <v>167</v>
      </c>
      <c r="R682" s="311">
        <v>0</v>
      </c>
      <c r="S682" s="311">
        <v>0</v>
      </c>
      <c r="T682" s="311">
        <v>0</v>
      </c>
      <c r="U682" s="311">
        <v>0</v>
      </c>
      <c r="V682" s="311">
        <v>0</v>
      </c>
      <c r="W682" s="311">
        <v>0</v>
      </c>
      <c r="X682" s="311">
        <v>0</v>
      </c>
      <c r="Y682" s="311">
        <v>0</v>
      </c>
      <c r="Z682" s="311">
        <v>0</v>
      </c>
      <c r="AA682" s="311">
        <v>0</v>
      </c>
      <c r="AB682" s="311">
        <v>0</v>
      </c>
      <c r="AC682" s="311">
        <v>0</v>
      </c>
      <c r="AD682" s="311">
        <v>0</v>
      </c>
      <c r="AE682" s="311">
        <v>0</v>
      </c>
      <c r="AF682" s="311">
        <v>0</v>
      </c>
      <c r="AG682" s="311">
        <v>0</v>
      </c>
      <c r="AH682" s="311">
        <v>0</v>
      </c>
      <c r="AI682" s="311">
        <v>0</v>
      </c>
      <c r="AJ682" s="311">
        <v>0</v>
      </c>
      <c r="AK682" s="311">
        <v>0</v>
      </c>
      <c r="AL682" s="311">
        <v>0</v>
      </c>
      <c r="AM682" s="311">
        <v>0</v>
      </c>
      <c r="AN682" s="311">
        <v>0</v>
      </c>
      <c r="AO682" s="311">
        <v>0</v>
      </c>
      <c r="AP682" s="311">
        <v>0</v>
      </c>
      <c r="AQ682" s="311">
        <v>0</v>
      </c>
      <c r="AR682" s="311">
        <v>0</v>
      </c>
      <c r="AS682" s="311">
        <v>0</v>
      </c>
      <c r="AT682" s="311">
        <v>0</v>
      </c>
      <c r="AU682" s="311">
        <v>0</v>
      </c>
      <c r="AV682" s="311">
        <v>0</v>
      </c>
      <c r="AW682" s="311">
        <v>0</v>
      </c>
      <c r="AX682" s="311">
        <v>0</v>
      </c>
      <c r="AY682" s="311">
        <v>0</v>
      </c>
      <c r="AZ682" s="311">
        <v>0</v>
      </c>
      <c r="BA682" s="311">
        <v>0</v>
      </c>
    </row>
    <row r="683" spans="1:53" ht="12" x14ac:dyDescent="0.25">
      <c r="E683" s="269"/>
      <c r="Q683" s="311" t="s">
        <v>168</v>
      </c>
      <c r="R683" s="312">
        <v>200000</v>
      </c>
      <c r="S683" s="312">
        <v>200000</v>
      </c>
      <c r="T683" s="312">
        <v>200000</v>
      </c>
      <c r="U683" s="312">
        <v>200000</v>
      </c>
      <c r="V683" s="312">
        <v>200000</v>
      </c>
      <c r="W683" s="312">
        <v>200000</v>
      </c>
      <c r="X683" s="312">
        <v>200000</v>
      </c>
      <c r="Y683" s="312">
        <v>200000</v>
      </c>
      <c r="Z683" s="312">
        <v>200000</v>
      </c>
      <c r="AA683" s="312">
        <v>200000</v>
      </c>
      <c r="AB683" s="312">
        <v>200000</v>
      </c>
      <c r="AC683" s="312">
        <v>200000</v>
      </c>
      <c r="AD683" s="312">
        <v>200000</v>
      </c>
      <c r="AE683" s="312">
        <v>200000</v>
      </c>
      <c r="AF683" s="312">
        <v>200000</v>
      </c>
      <c r="AG683" s="312">
        <v>200000</v>
      </c>
      <c r="AH683" s="312">
        <v>200000</v>
      </c>
      <c r="AI683" s="312">
        <v>200000</v>
      </c>
      <c r="AJ683" s="312">
        <v>200000</v>
      </c>
      <c r="AK683" s="312">
        <v>200000</v>
      </c>
      <c r="AL683" s="312">
        <v>200000</v>
      </c>
      <c r="AM683" s="312">
        <v>200000</v>
      </c>
      <c r="AN683" s="312">
        <v>200000</v>
      </c>
      <c r="AO683" s="312">
        <v>200000</v>
      </c>
      <c r="AP683" s="312">
        <v>200000</v>
      </c>
      <c r="AQ683" s="312">
        <v>200000</v>
      </c>
      <c r="AR683" s="312">
        <v>200000</v>
      </c>
      <c r="AS683" s="312">
        <v>200000</v>
      </c>
      <c r="AT683" s="312">
        <v>200000</v>
      </c>
      <c r="AU683" s="312">
        <v>200000</v>
      </c>
      <c r="AV683" s="312">
        <v>200000</v>
      </c>
      <c r="AW683" s="312">
        <v>200000</v>
      </c>
      <c r="AX683" s="312">
        <v>200000</v>
      </c>
      <c r="AY683" s="312">
        <v>200000</v>
      </c>
      <c r="AZ683" s="312">
        <v>200000</v>
      </c>
      <c r="BA683" s="312">
        <v>200000</v>
      </c>
    </row>
    <row r="684" spans="1:53" ht="12" x14ac:dyDescent="0.25">
      <c r="E684" s="269"/>
      <c r="Q684" s="311" t="s">
        <v>169</v>
      </c>
      <c r="R684" s="312">
        <v>40000</v>
      </c>
      <c r="S684" s="312">
        <v>40000</v>
      </c>
      <c r="T684" s="312">
        <v>25000</v>
      </c>
      <c r="U684" s="312">
        <v>20000</v>
      </c>
      <c r="V684" s="312">
        <v>30000</v>
      </c>
      <c r="W684" s="312">
        <v>40000</v>
      </c>
      <c r="X684" s="312">
        <v>45000</v>
      </c>
      <c r="Y684" s="312">
        <v>45000</v>
      </c>
      <c r="Z684" s="312">
        <v>35000</v>
      </c>
      <c r="AA684" s="312">
        <v>25000</v>
      </c>
      <c r="AB684" s="312">
        <v>20000</v>
      </c>
      <c r="AC684" s="312">
        <v>25000</v>
      </c>
      <c r="AD684" s="312">
        <v>45000</v>
      </c>
      <c r="AE684" s="312">
        <v>0</v>
      </c>
      <c r="AF684" s="312">
        <v>0</v>
      </c>
      <c r="AG684" s="312">
        <v>0</v>
      </c>
      <c r="AH684" s="312">
        <v>0</v>
      </c>
      <c r="AI684" s="312">
        <v>0</v>
      </c>
      <c r="AJ684" s="312">
        <v>0</v>
      </c>
      <c r="AK684" s="312">
        <v>45000</v>
      </c>
      <c r="AL684" s="312">
        <v>0</v>
      </c>
      <c r="AM684" s="312">
        <v>0</v>
      </c>
      <c r="AN684" s="312">
        <v>0</v>
      </c>
      <c r="AO684" s="312">
        <v>0</v>
      </c>
      <c r="AP684" s="312">
        <v>0</v>
      </c>
      <c r="AQ684" s="312">
        <v>0</v>
      </c>
      <c r="AR684" s="312">
        <v>0</v>
      </c>
      <c r="AS684" s="312">
        <v>0</v>
      </c>
      <c r="AT684" s="312">
        <v>0</v>
      </c>
      <c r="AU684" s="312">
        <v>0</v>
      </c>
      <c r="AV684" s="312">
        <v>0</v>
      </c>
      <c r="AW684" s="312">
        <v>0</v>
      </c>
      <c r="AX684" s="312">
        <v>0</v>
      </c>
      <c r="AY684" s="312">
        <v>0</v>
      </c>
      <c r="AZ684" s="312">
        <v>0</v>
      </c>
      <c r="BA684" s="312">
        <v>0</v>
      </c>
    </row>
    <row r="685" spans="1:53" ht="12" x14ac:dyDescent="0.25">
      <c r="E685" s="269"/>
      <c r="Q685" s="311" t="s">
        <v>170</v>
      </c>
      <c r="R685" s="312">
        <v>13000</v>
      </c>
      <c r="S685" s="312">
        <v>13000</v>
      </c>
      <c r="T685" s="312">
        <v>13000</v>
      </c>
      <c r="U685" s="312">
        <v>13000</v>
      </c>
      <c r="V685" s="312">
        <v>13000</v>
      </c>
      <c r="W685" s="312">
        <v>13000</v>
      </c>
      <c r="X685" s="312">
        <v>13000</v>
      </c>
      <c r="Y685" s="312">
        <v>13000</v>
      </c>
      <c r="Z685" s="312">
        <v>13000</v>
      </c>
      <c r="AA685" s="312">
        <v>13000</v>
      </c>
      <c r="AB685" s="312">
        <v>13000</v>
      </c>
      <c r="AC685" s="312">
        <v>13000</v>
      </c>
      <c r="AD685" s="312">
        <v>0</v>
      </c>
      <c r="AE685" s="312">
        <v>0</v>
      </c>
      <c r="AF685" s="312">
        <v>0</v>
      </c>
      <c r="AG685" s="312">
        <v>0</v>
      </c>
      <c r="AH685" s="312">
        <v>0</v>
      </c>
      <c r="AI685" s="312">
        <v>0</v>
      </c>
      <c r="AJ685" s="312">
        <v>0</v>
      </c>
      <c r="AK685" s="312">
        <v>0</v>
      </c>
      <c r="AL685" s="312">
        <v>0</v>
      </c>
      <c r="AM685" s="312">
        <v>0</v>
      </c>
      <c r="AN685" s="312">
        <v>0</v>
      </c>
      <c r="AO685" s="312">
        <v>0</v>
      </c>
      <c r="AP685" s="312">
        <v>0</v>
      </c>
      <c r="AQ685" s="312">
        <v>0</v>
      </c>
      <c r="AR685" s="312">
        <v>0</v>
      </c>
      <c r="AS685" s="312">
        <v>0</v>
      </c>
      <c r="AT685" s="312">
        <v>0</v>
      </c>
      <c r="AU685" s="312">
        <v>0</v>
      </c>
      <c r="AV685" s="312">
        <v>0</v>
      </c>
      <c r="AW685" s="312">
        <v>0</v>
      </c>
      <c r="AX685" s="312">
        <v>0</v>
      </c>
      <c r="AY685" s="312">
        <v>0</v>
      </c>
      <c r="AZ685" s="312">
        <v>0</v>
      </c>
      <c r="BA685" s="312">
        <v>0</v>
      </c>
    </row>
    <row r="686" spans="1:53" ht="12" x14ac:dyDescent="0.25">
      <c r="E686" s="269"/>
      <c r="Q686" s="311" t="s">
        <v>171</v>
      </c>
      <c r="R686" s="312">
        <v>9000</v>
      </c>
      <c r="S686" s="312">
        <v>9000</v>
      </c>
      <c r="T686" s="312">
        <v>9000</v>
      </c>
      <c r="U686" s="312">
        <v>9000</v>
      </c>
      <c r="V686" s="312">
        <v>9000</v>
      </c>
      <c r="W686" s="312">
        <v>9000</v>
      </c>
      <c r="X686" s="312">
        <v>9000</v>
      </c>
      <c r="Y686" s="312">
        <v>9000</v>
      </c>
      <c r="Z686" s="312">
        <v>9000</v>
      </c>
      <c r="AA686" s="312">
        <v>9000</v>
      </c>
      <c r="AB686" s="312">
        <v>9000</v>
      </c>
      <c r="AC686" s="312">
        <v>9000</v>
      </c>
      <c r="AD686" s="312">
        <v>0</v>
      </c>
      <c r="AE686" s="312">
        <v>0</v>
      </c>
      <c r="AF686" s="312">
        <v>0</v>
      </c>
      <c r="AG686" s="312">
        <v>0</v>
      </c>
      <c r="AH686" s="312">
        <v>0</v>
      </c>
      <c r="AI686" s="312">
        <v>0</v>
      </c>
      <c r="AJ686" s="312">
        <v>0</v>
      </c>
      <c r="AK686" s="312">
        <v>0</v>
      </c>
      <c r="AL686" s="312">
        <v>0</v>
      </c>
      <c r="AM686" s="312">
        <v>0</v>
      </c>
      <c r="AN686" s="312">
        <v>0</v>
      </c>
      <c r="AO686" s="312">
        <v>0</v>
      </c>
      <c r="AP686" s="312">
        <v>0</v>
      </c>
      <c r="AQ686" s="312">
        <v>0</v>
      </c>
      <c r="AR686" s="312">
        <v>0</v>
      </c>
      <c r="AS686" s="312">
        <v>0</v>
      </c>
      <c r="AT686" s="312">
        <v>0</v>
      </c>
      <c r="AU686" s="312">
        <v>0</v>
      </c>
      <c r="AV686" s="312">
        <v>0</v>
      </c>
      <c r="AW686" s="312">
        <v>0</v>
      </c>
      <c r="AX686" s="312">
        <v>0</v>
      </c>
      <c r="AY686" s="312">
        <v>0</v>
      </c>
      <c r="AZ686" s="312">
        <v>0</v>
      </c>
      <c r="BA686" s="312">
        <v>0</v>
      </c>
    </row>
    <row r="687" spans="1:53" ht="12" x14ac:dyDescent="0.25">
      <c r="E687" s="269"/>
      <c r="Q687" s="311" t="s">
        <v>172</v>
      </c>
      <c r="R687" s="312">
        <v>60000</v>
      </c>
      <c r="S687" s="312">
        <v>60000</v>
      </c>
      <c r="T687" s="312">
        <v>60000</v>
      </c>
      <c r="U687" s="312">
        <v>60000</v>
      </c>
      <c r="V687" s="312">
        <v>60000</v>
      </c>
      <c r="W687" s="312">
        <v>60000</v>
      </c>
      <c r="X687" s="312">
        <v>60000</v>
      </c>
      <c r="Y687" s="312">
        <v>60000</v>
      </c>
      <c r="Z687" s="312">
        <v>60000</v>
      </c>
      <c r="AA687" s="312">
        <v>60000</v>
      </c>
      <c r="AB687" s="312">
        <v>60000</v>
      </c>
      <c r="AC687" s="312">
        <v>60000</v>
      </c>
      <c r="AD687" s="312">
        <v>60000</v>
      </c>
      <c r="AE687" s="312">
        <v>0</v>
      </c>
      <c r="AF687" s="312">
        <v>0</v>
      </c>
      <c r="AG687" s="312">
        <v>0</v>
      </c>
      <c r="AH687" s="312">
        <v>0</v>
      </c>
      <c r="AI687" s="312">
        <v>0</v>
      </c>
      <c r="AJ687" s="312">
        <v>0</v>
      </c>
      <c r="AK687" s="312">
        <v>60000</v>
      </c>
      <c r="AL687" s="312">
        <v>0</v>
      </c>
      <c r="AM687" s="312">
        <v>0</v>
      </c>
      <c r="AN687" s="312">
        <v>0</v>
      </c>
      <c r="AO687" s="312">
        <v>0</v>
      </c>
      <c r="AP687" s="312">
        <v>60000</v>
      </c>
      <c r="AQ687" s="312">
        <v>0</v>
      </c>
      <c r="AR687" s="312">
        <v>0</v>
      </c>
      <c r="AS687" s="312">
        <v>0</v>
      </c>
      <c r="AT687" s="312">
        <v>0</v>
      </c>
      <c r="AU687" s="312">
        <v>0</v>
      </c>
      <c r="AV687" s="312">
        <v>0</v>
      </c>
      <c r="AW687" s="312">
        <v>60000</v>
      </c>
      <c r="AX687" s="312">
        <v>0</v>
      </c>
      <c r="AY687" s="312">
        <v>0</v>
      </c>
      <c r="AZ687" s="312">
        <v>0</v>
      </c>
      <c r="BA687" s="312">
        <v>0</v>
      </c>
    </row>
    <row r="688" spans="1:53" ht="12" x14ac:dyDescent="0.25">
      <c r="E688" s="269"/>
      <c r="Q688" s="311" t="s">
        <v>173</v>
      </c>
      <c r="R688" s="312">
        <v>18000</v>
      </c>
      <c r="S688" s="312">
        <v>0</v>
      </c>
      <c r="T688" s="312">
        <v>0</v>
      </c>
      <c r="U688" s="312">
        <v>0</v>
      </c>
      <c r="V688" s="312">
        <v>0</v>
      </c>
      <c r="W688" s="312">
        <v>0</v>
      </c>
      <c r="X688" s="312">
        <v>0</v>
      </c>
      <c r="Y688" s="312">
        <v>18000</v>
      </c>
      <c r="Z688" s="312">
        <v>0</v>
      </c>
      <c r="AA688" s="312">
        <v>0</v>
      </c>
      <c r="AB688" s="312">
        <v>0</v>
      </c>
      <c r="AC688" s="312">
        <v>0</v>
      </c>
      <c r="AD688" s="312">
        <v>21000</v>
      </c>
      <c r="AE688" s="312">
        <v>0</v>
      </c>
      <c r="AF688" s="312">
        <v>0</v>
      </c>
      <c r="AG688" s="312">
        <v>0</v>
      </c>
      <c r="AH688" s="312">
        <v>0</v>
      </c>
      <c r="AI688" s="312">
        <v>0</v>
      </c>
      <c r="AJ688" s="312">
        <v>0</v>
      </c>
      <c r="AK688" s="312">
        <v>21000</v>
      </c>
      <c r="AL688" s="312">
        <v>0</v>
      </c>
      <c r="AM688" s="312">
        <v>0</v>
      </c>
      <c r="AN688" s="312">
        <v>0</v>
      </c>
      <c r="AO688" s="312">
        <v>0</v>
      </c>
      <c r="AP688" s="312">
        <v>24000</v>
      </c>
      <c r="AQ688" s="312">
        <v>0</v>
      </c>
      <c r="AR688" s="312">
        <v>0</v>
      </c>
      <c r="AS688" s="312">
        <v>0</v>
      </c>
      <c r="AT688" s="312">
        <v>0</v>
      </c>
      <c r="AU688" s="312">
        <v>0</v>
      </c>
      <c r="AV688" s="312">
        <v>0</v>
      </c>
      <c r="AW688" s="312">
        <v>24000</v>
      </c>
      <c r="AX688" s="312">
        <v>0</v>
      </c>
      <c r="AY688" s="312">
        <v>0</v>
      </c>
      <c r="AZ688" s="312">
        <v>0</v>
      </c>
      <c r="BA688" s="312">
        <v>0</v>
      </c>
    </row>
    <row r="689" spans="5:53" ht="12" x14ac:dyDescent="0.25">
      <c r="E689" s="269"/>
      <c r="Q689" s="311" t="s">
        <v>174</v>
      </c>
      <c r="R689" s="312">
        <v>19000</v>
      </c>
      <c r="S689" s="312">
        <v>0</v>
      </c>
      <c r="T689" s="312">
        <v>0</v>
      </c>
      <c r="U689" s="312">
        <v>0</v>
      </c>
      <c r="V689" s="312">
        <v>0</v>
      </c>
      <c r="W689" s="312">
        <v>0</v>
      </c>
      <c r="X689" s="312">
        <v>0</v>
      </c>
      <c r="Y689" s="312">
        <v>19000</v>
      </c>
      <c r="Z689" s="312">
        <v>0</v>
      </c>
      <c r="AA689" s="312">
        <v>0</v>
      </c>
      <c r="AB689" s="312">
        <v>0</v>
      </c>
      <c r="AC689" s="312">
        <v>0</v>
      </c>
      <c r="AD689" s="312">
        <v>19000</v>
      </c>
      <c r="AE689" s="312">
        <v>0</v>
      </c>
      <c r="AF689" s="312">
        <v>0</v>
      </c>
      <c r="AG689" s="312">
        <v>0</v>
      </c>
      <c r="AH689" s="312">
        <v>0</v>
      </c>
      <c r="AI689" s="312">
        <v>0</v>
      </c>
      <c r="AJ689" s="312">
        <v>0</v>
      </c>
      <c r="AK689" s="312">
        <v>19000</v>
      </c>
      <c r="AL689" s="312">
        <v>0</v>
      </c>
      <c r="AM689" s="312">
        <v>0</v>
      </c>
      <c r="AN689" s="312">
        <v>0</v>
      </c>
      <c r="AO689" s="312">
        <v>0</v>
      </c>
      <c r="AP689" s="312">
        <v>19000</v>
      </c>
      <c r="AQ689" s="312">
        <v>0</v>
      </c>
      <c r="AR689" s="312">
        <v>0</v>
      </c>
      <c r="AS689" s="312">
        <v>0</v>
      </c>
      <c r="AT689" s="312">
        <v>0</v>
      </c>
      <c r="AU689" s="312">
        <v>0</v>
      </c>
      <c r="AV689" s="312">
        <v>0</v>
      </c>
      <c r="AW689" s="312">
        <v>19000</v>
      </c>
      <c r="AX689" s="312">
        <v>0</v>
      </c>
      <c r="AY689" s="312">
        <v>0</v>
      </c>
      <c r="AZ689" s="312">
        <v>0</v>
      </c>
      <c r="BA689" s="312">
        <v>0</v>
      </c>
    </row>
    <row r="690" spans="5:53" x14ac:dyDescent="0.2">
      <c r="E690" s="269"/>
      <c r="Q690" s="311" t="s">
        <v>175</v>
      </c>
      <c r="R690" s="311">
        <v>1236229.3057743434</v>
      </c>
      <c r="S690" s="311">
        <v>1118512.4230294493</v>
      </c>
      <c r="T690" s="311">
        <v>1057567.5574417298</v>
      </c>
      <c r="U690" s="311">
        <v>1067230.7953037857</v>
      </c>
      <c r="V690" s="311">
        <v>1179460.0247111314</v>
      </c>
      <c r="W690" s="311">
        <v>1249214.7437073975</v>
      </c>
      <c r="X690" s="311">
        <v>1267523</v>
      </c>
      <c r="Y690" s="311">
        <v>1315262.3728667628</v>
      </c>
      <c r="Z690" s="311">
        <v>1224217.7406857503</v>
      </c>
      <c r="AA690" s="311">
        <v>1154654.1210748022</v>
      </c>
      <c r="AB690" s="311">
        <v>1008832.9766519614</v>
      </c>
      <c r="AC690" s="311">
        <v>986647.89560296375</v>
      </c>
      <c r="AD690" s="311">
        <v>1224166.7877492213</v>
      </c>
      <c r="AE690" s="311">
        <v>998355.96472347097</v>
      </c>
      <c r="AF690" s="311">
        <v>952490.53045568662</v>
      </c>
      <c r="AG690" s="311">
        <v>970461.75554397306</v>
      </c>
      <c r="AH690" s="311">
        <v>1072467.4919895276</v>
      </c>
      <c r="AI690" s="311">
        <v>1131373.4722588477</v>
      </c>
      <c r="AJ690" s="311">
        <v>1145447.7050690493</v>
      </c>
      <c r="AK690" s="311">
        <v>1302275.2178136506</v>
      </c>
      <c r="AL690" s="311">
        <v>1112956.5793684132</v>
      </c>
      <c r="AM690" s="311">
        <v>1051358.075843482</v>
      </c>
      <c r="AN690" s="311">
        <v>909175.4761388253</v>
      </c>
      <c r="AO690" s="311">
        <v>882371.09153329744</v>
      </c>
      <c r="AP690" s="311">
        <v>1184115.453060799</v>
      </c>
      <c r="AQ690" s="311">
        <v>1000214.5677839302</v>
      </c>
      <c r="AR690" s="311">
        <v>954426.20984418737</v>
      </c>
      <c r="AS690" s="311">
        <v>975737.88389403326</v>
      </c>
      <c r="AT690" s="311">
        <v>1077636.2820834606</v>
      </c>
      <c r="AU690" s="311">
        <v>1135557.8277085652</v>
      </c>
      <c r="AV690" s="311">
        <v>1152441</v>
      </c>
      <c r="AW690" s="311">
        <v>1266330.3222729242</v>
      </c>
      <c r="AX690" s="311">
        <v>1118735.8763261109</v>
      </c>
      <c r="AY690" s="311">
        <v>1055082.1892448352</v>
      </c>
      <c r="AZ690" s="311">
        <v>911536.83865612792</v>
      </c>
      <c r="BA690" s="311">
        <v>885115.56236045342</v>
      </c>
    </row>
    <row r="691" spans="5:53" x14ac:dyDescent="0.2">
      <c r="E691" s="269"/>
    </row>
    <row r="692" spans="5:53" x14ac:dyDescent="0.2">
      <c r="E692" s="269"/>
    </row>
    <row r="693" spans="5:53" x14ac:dyDescent="0.2">
      <c r="E693" s="269"/>
    </row>
    <row r="694" spans="5:53" x14ac:dyDescent="0.2">
      <c r="E694" s="269"/>
    </row>
    <row r="695" spans="5:53" x14ac:dyDescent="0.2">
      <c r="E695" s="269"/>
    </row>
    <row r="696" spans="5:53" x14ac:dyDescent="0.2">
      <c r="E696" s="269"/>
    </row>
    <row r="697" spans="5:53" x14ac:dyDescent="0.2">
      <c r="E697" s="269"/>
    </row>
    <row r="698" spans="5:53" x14ac:dyDescent="0.2">
      <c r="E698" s="269"/>
    </row>
    <row r="699" spans="5:53" x14ac:dyDescent="0.2">
      <c r="E699" s="269"/>
    </row>
    <row r="700" spans="5:53" x14ac:dyDescent="0.2">
      <c r="E700" s="269"/>
    </row>
    <row r="701" spans="5:53" x14ac:dyDescent="0.2">
      <c r="E701" s="269"/>
    </row>
    <row r="702" spans="5:53" x14ac:dyDescent="0.2">
      <c r="E702" s="269"/>
    </row>
    <row r="703" spans="5:53" x14ac:dyDescent="0.2">
      <c r="E703" s="269"/>
    </row>
    <row r="704" spans="5:53" x14ac:dyDescent="0.2">
      <c r="E704" s="269"/>
    </row>
    <row r="705" spans="5:5" x14ac:dyDescent="0.2">
      <c r="E705" s="269"/>
    </row>
    <row r="706" spans="5:5" x14ac:dyDescent="0.2">
      <c r="E706" s="269"/>
    </row>
    <row r="707" spans="5:5" x14ac:dyDescent="0.2">
      <c r="E707" s="269"/>
    </row>
    <row r="708" spans="5:5" x14ac:dyDescent="0.2">
      <c r="E708" s="269"/>
    </row>
    <row r="709" spans="5:5" x14ac:dyDescent="0.2">
      <c r="E709" s="269"/>
    </row>
    <row r="710" spans="5:5" x14ac:dyDescent="0.2">
      <c r="E710" s="269"/>
    </row>
    <row r="711" spans="5:5" x14ac:dyDescent="0.2">
      <c r="E711" s="269"/>
    </row>
    <row r="712" spans="5:5" x14ac:dyDescent="0.2">
      <c r="E712" s="269"/>
    </row>
    <row r="713" spans="5:5" x14ac:dyDescent="0.2">
      <c r="E713" s="269"/>
    </row>
    <row r="714" spans="5:5" x14ac:dyDescent="0.2">
      <c r="E714" s="269"/>
    </row>
    <row r="715" spans="5:5" x14ac:dyDescent="0.2">
      <c r="E715" s="269"/>
    </row>
    <row r="716" spans="5:5" x14ac:dyDescent="0.2">
      <c r="E716" s="269"/>
    </row>
    <row r="717" spans="5:5" x14ac:dyDescent="0.2">
      <c r="E717" s="269"/>
    </row>
    <row r="718" spans="5:5" x14ac:dyDescent="0.2">
      <c r="E718" s="269"/>
    </row>
    <row r="719" spans="5:5" x14ac:dyDescent="0.2">
      <c r="E719" s="269"/>
    </row>
    <row r="720" spans="5:5" x14ac:dyDescent="0.2">
      <c r="E720" s="269"/>
    </row>
    <row r="721" spans="3:5" x14ac:dyDescent="0.2">
      <c r="C721" s="266"/>
      <c r="E721" s="269"/>
    </row>
    <row r="722" spans="3:5" x14ac:dyDescent="0.2">
      <c r="C722" s="266"/>
      <c r="E722" s="269"/>
    </row>
    <row r="723" spans="3:5" x14ac:dyDescent="0.2">
      <c r="C723" s="266"/>
      <c r="E723" s="269"/>
    </row>
    <row r="724" spans="3:5" x14ac:dyDescent="0.2">
      <c r="C724" s="266"/>
    </row>
    <row r="725" spans="3:5" x14ac:dyDescent="0.2">
      <c r="C725" s="266"/>
    </row>
    <row r="726" spans="3:5" x14ac:dyDescent="0.2">
      <c r="C726" s="266"/>
    </row>
    <row r="727" spans="3:5" x14ac:dyDescent="0.2">
      <c r="C727" s="266"/>
    </row>
    <row r="728" spans="3:5" x14ac:dyDescent="0.2">
      <c r="C728" s="266"/>
    </row>
    <row r="729" spans="3:5" x14ac:dyDescent="0.2">
      <c r="C729" s="266"/>
    </row>
    <row r="730" spans="3:5" x14ac:dyDescent="0.2">
      <c r="C730" s="266"/>
    </row>
    <row r="731" spans="3:5" x14ac:dyDescent="0.2">
      <c r="C731" s="266"/>
    </row>
    <row r="732" spans="3:5" x14ac:dyDescent="0.2">
      <c r="C732" s="266"/>
    </row>
    <row r="733" spans="3:5" x14ac:dyDescent="0.2">
      <c r="C733" s="266"/>
    </row>
    <row r="734" spans="3:5" x14ac:dyDescent="0.2">
      <c r="C734" s="266"/>
    </row>
    <row r="735" spans="3:5" x14ac:dyDescent="0.2">
      <c r="C735" s="266"/>
    </row>
    <row r="736" spans="3:5" x14ac:dyDescent="0.2">
      <c r="C736" s="266"/>
    </row>
    <row r="737" spans="3:3" x14ac:dyDescent="0.2">
      <c r="C737" s="266"/>
    </row>
    <row r="738" spans="3:3" x14ac:dyDescent="0.2">
      <c r="C738" s="266"/>
    </row>
    <row r="739" spans="3:3" x14ac:dyDescent="0.2">
      <c r="C739" s="266"/>
    </row>
    <row r="740" spans="3:3" x14ac:dyDescent="0.2">
      <c r="C740" s="266"/>
    </row>
    <row r="741" spans="3:3" x14ac:dyDescent="0.2">
      <c r="C741" s="266"/>
    </row>
    <row r="742" spans="3:3" x14ac:dyDescent="0.2">
      <c r="C742" s="266"/>
    </row>
    <row r="743" spans="3:3" x14ac:dyDescent="0.2">
      <c r="C743" s="266"/>
    </row>
    <row r="744" spans="3:3" x14ac:dyDescent="0.2">
      <c r="C744" s="266"/>
    </row>
    <row r="745" spans="3:3" x14ac:dyDescent="0.2">
      <c r="C745" s="266"/>
    </row>
    <row r="746" spans="3:3" x14ac:dyDescent="0.2">
      <c r="C746" s="266"/>
    </row>
    <row r="747" spans="3:3" x14ac:dyDescent="0.2">
      <c r="C747" s="266"/>
    </row>
    <row r="748" spans="3:3" x14ac:dyDescent="0.2">
      <c r="C748" s="266"/>
    </row>
    <row r="749" spans="3:3" x14ac:dyDescent="0.2">
      <c r="C749" s="266"/>
    </row>
    <row r="750" spans="3:3" x14ac:dyDescent="0.2">
      <c r="C750" s="266"/>
    </row>
    <row r="751" spans="3:3" x14ac:dyDescent="0.2">
      <c r="C751" s="266"/>
    </row>
    <row r="752" spans="3:3" x14ac:dyDescent="0.2">
      <c r="C752" s="266"/>
    </row>
    <row r="753" spans="3:3" x14ac:dyDescent="0.2">
      <c r="C753" s="266"/>
    </row>
    <row r="754" spans="3:3" x14ac:dyDescent="0.2">
      <c r="C754" s="266"/>
    </row>
    <row r="755" spans="3:3" x14ac:dyDescent="0.2">
      <c r="C755" s="266"/>
    </row>
    <row r="756" spans="3:3" x14ac:dyDescent="0.2">
      <c r="C756" s="266"/>
    </row>
    <row r="757" spans="3:3" x14ac:dyDescent="0.2">
      <c r="C757" s="266"/>
    </row>
    <row r="758" spans="3:3" x14ac:dyDescent="0.2">
      <c r="C758" s="266"/>
    </row>
    <row r="759" spans="3:3" x14ac:dyDescent="0.2">
      <c r="C759" s="266"/>
    </row>
    <row r="760" spans="3:3" x14ac:dyDescent="0.2">
      <c r="C760" s="266"/>
    </row>
    <row r="761" spans="3:3" x14ac:dyDescent="0.2">
      <c r="C761" s="266"/>
    </row>
    <row r="762" spans="3:3" x14ac:dyDescent="0.2">
      <c r="C762" s="266"/>
    </row>
    <row r="763" spans="3:3" x14ac:dyDescent="0.2">
      <c r="C763" s="266"/>
    </row>
    <row r="764" spans="3:3" x14ac:dyDescent="0.2">
      <c r="C764" s="266"/>
    </row>
    <row r="765" spans="3:3" x14ac:dyDescent="0.2">
      <c r="C765" s="266"/>
    </row>
    <row r="766" spans="3:3" x14ac:dyDescent="0.2">
      <c r="C766" s="266"/>
    </row>
  </sheetData>
  <mergeCells count="1">
    <mergeCell ref="A4:N4"/>
  </mergeCells>
  <pageMargins left="0.25" right="0.24" top="0.19" bottom="0.2" header="0.17" footer="0.18"/>
  <pageSetup scale="60" orientation="portrait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Q765"/>
  <sheetViews>
    <sheetView workbookViewId="0">
      <pane xSplit="2" ySplit="5" topLeftCell="C6" activePane="bottomRight" state="frozen"/>
      <selection pane="topRight"/>
      <selection pane="bottomLeft"/>
      <selection pane="bottomRight" activeCell="A2" sqref="A1:A2"/>
    </sheetView>
  </sheetViews>
  <sheetFormatPr defaultColWidth="9.109375" defaultRowHeight="11.4" x14ac:dyDescent="0.2"/>
  <cols>
    <col min="1" max="1" width="12.109375" style="257" customWidth="1"/>
    <col min="2" max="2" width="6.109375" style="256" bestFit="1" customWidth="1"/>
    <col min="3" max="3" width="10.6640625" style="256" bestFit="1" customWidth="1"/>
    <col min="4" max="4" width="8.33203125" style="256" bestFit="1" customWidth="1"/>
    <col min="5" max="5" width="9.88671875" style="256" bestFit="1" customWidth="1"/>
    <col min="6" max="6" width="10" style="256" bestFit="1" customWidth="1"/>
    <col min="7" max="7" width="17.88671875" style="256" bestFit="1" customWidth="1"/>
    <col min="8" max="8" width="17.88671875" style="282" customWidth="1"/>
    <col min="9" max="9" width="8.88671875" style="256" bestFit="1" customWidth="1"/>
    <col min="10" max="10" width="10.6640625" style="256" bestFit="1" customWidth="1"/>
    <col min="11" max="11" width="10" style="256" bestFit="1" customWidth="1"/>
    <col min="12" max="13" width="10" style="256" customWidth="1"/>
    <col min="14" max="14" width="14.33203125" style="256" bestFit="1" customWidth="1"/>
    <col min="15" max="15" width="15.88671875" style="256" bestFit="1" customWidth="1"/>
    <col min="16" max="16" width="22.5546875" style="256" bestFit="1" customWidth="1"/>
    <col min="17" max="16384" width="9.109375" style="256"/>
  </cols>
  <sheetData>
    <row r="1" spans="1:17" ht="13.2" x14ac:dyDescent="0.25">
      <c r="A1" s="322" t="s">
        <v>197</v>
      </c>
    </row>
    <row r="2" spans="1:17" ht="13.2" x14ac:dyDescent="0.25">
      <c r="A2" s="322" t="s">
        <v>190</v>
      </c>
    </row>
    <row r="3" spans="1:17" x14ac:dyDescent="0.2">
      <c r="A3" s="314"/>
    </row>
    <row r="4" spans="1:17" ht="13.2" x14ac:dyDescent="0.25">
      <c r="A4" s="319" t="s">
        <v>178</v>
      </c>
      <c r="B4" s="319"/>
      <c r="C4" s="319"/>
      <c r="D4" s="319"/>
      <c r="E4" s="319"/>
      <c r="F4" s="319"/>
      <c r="G4" s="319"/>
      <c r="H4" s="319"/>
      <c r="I4" s="319"/>
      <c r="J4" s="319"/>
      <c r="K4" s="319"/>
      <c r="L4" s="319"/>
      <c r="M4" s="319"/>
      <c r="N4" s="319"/>
    </row>
    <row r="5" spans="1:17" ht="12" thickBot="1" x14ac:dyDescent="0.25">
      <c r="A5" s="258" t="s">
        <v>141</v>
      </c>
      <c r="B5" s="258" t="s">
        <v>142</v>
      </c>
      <c r="C5" s="259" t="s">
        <v>164</v>
      </c>
      <c r="D5" s="259" t="s">
        <v>165</v>
      </c>
      <c r="E5" s="259" t="s">
        <v>166</v>
      </c>
      <c r="F5" s="259" t="s">
        <v>167</v>
      </c>
      <c r="G5" s="259" t="s">
        <v>168</v>
      </c>
      <c r="H5" s="260" t="s">
        <v>169</v>
      </c>
      <c r="I5" s="259" t="s">
        <v>170</v>
      </c>
      <c r="J5" s="259" t="s">
        <v>171</v>
      </c>
      <c r="K5" s="259" t="s">
        <v>172</v>
      </c>
      <c r="L5" s="259" t="s">
        <v>173</v>
      </c>
      <c r="M5" s="259" t="s">
        <v>174</v>
      </c>
      <c r="N5" s="259" t="s">
        <v>175</v>
      </c>
      <c r="P5" s="256" t="s">
        <v>179</v>
      </c>
      <c r="Q5" s="256" t="s">
        <v>180</v>
      </c>
    </row>
    <row r="6" spans="1:17" x14ac:dyDescent="0.2">
      <c r="A6" s="278">
        <v>2008</v>
      </c>
      <c r="B6" s="279">
        <v>1</v>
      </c>
      <c r="C6" s="269">
        <v>115.61186290254741</v>
      </c>
      <c r="D6" s="269">
        <v>45</v>
      </c>
      <c r="E6" s="280"/>
      <c r="F6" s="281"/>
      <c r="G6" s="269"/>
      <c r="H6" s="269"/>
      <c r="I6" s="269"/>
      <c r="J6" s="269"/>
      <c r="K6" s="269"/>
      <c r="L6" s="269"/>
      <c r="M6" s="269"/>
      <c r="N6" s="263">
        <f>SUM(C6:M6)</f>
        <v>160.61186290254741</v>
      </c>
      <c r="P6" s="263">
        <f>E6+G6</f>
        <v>0</v>
      </c>
    </row>
    <row r="7" spans="1:17" x14ac:dyDescent="0.2">
      <c r="A7" s="278">
        <v>2008</v>
      </c>
      <c r="B7" s="279">
        <v>2</v>
      </c>
      <c r="C7" s="269">
        <v>123.01517187832414</v>
      </c>
      <c r="D7" s="269">
        <v>45</v>
      </c>
      <c r="E7" s="282"/>
      <c r="F7" s="281"/>
      <c r="G7" s="269"/>
      <c r="H7" s="269"/>
      <c r="I7" s="269"/>
      <c r="J7" s="269"/>
      <c r="K7" s="269"/>
      <c r="L7" s="269"/>
      <c r="M7" s="269"/>
      <c r="N7" s="263">
        <f t="shared" ref="N7:N70" si="0">SUM(C7:M7)</f>
        <v>168.01517187832414</v>
      </c>
      <c r="P7" s="263">
        <f t="shared" ref="P7:P69" si="1">E7+G7</f>
        <v>0</v>
      </c>
    </row>
    <row r="8" spans="1:17" x14ac:dyDescent="0.2">
      <c r="A8" s="278">
        <v>2008</v>
      </c>
      <c r="B8" s="279">
        <v>3</v>
      </c>
      <c r="C8" s="269">
        <v>116.73776778585409</v>
      </c>
      <c r="D8" s="269">
        <v>45</v>
      </c>
      <c r="E8" s="282"/>
      <c r="F8" s="281"/>
      <c r="G8" s="269"/>
      <c r="H8" s="269"/>
      <c r="I8" s="269"/>
      <c r="J8" s="269"/>
      <c r="K8" s="269"/>
      <c r="L8" s="269"/>
      <c r="M8" s="269"/>
      <c r="N8" s="263">
        <f t="shared" si="0"/>
        <v>161.73776778585409</v>
      </c>
      <c r="P8" s="263">
        <f t="shared" si="1"/>
        <v>0</v>
      </c>
    </row>
    <row r="9" spans="1:17" x14ac:dyDescent="0.2">
      <c r="A9" s="278">
        <v>2008</v>
      </c>
      <c r="B9" s="279">
        <v>4</v>
      </c>
      <c r="C9" s="269">
        <v>138.6322481216246</v>
      </c>
      <c r="D9" s="269">
        <v>45</v>
      </c>
      <c r="E9" s="282"/>
      <c r="F9" s="281"/>
      <c r="G9" s="269"/>
      <c r="H9" s="269"/>
      <c r="I9" s="269"/>
      <c r="J9" s="269"/>
      <c r="K9" s="269"/>
      <c r="L9" s="269"/>
      <c r="M9" s="269"/>
      <c r="N9" s="263">
        <f t="shared" si="0"/>
        <v>183.6322481216246</v>
      </c>
      <c r="P9" s="263">
        <f t="shared" si="1"/>
        <v>0</v>
      </c>
    </row>
    <row r="10" spans="1:17" x14ac:dyDescent="0.2">
      <c r="A10" s="278">
        <v>2008</v>
      </c>
      <c r="B10" s="279">
        <v>5</v>
      </c>
      <c r="C10" s="269">
        <v>147.36466410298843</v>
      </c>
      <c r="D10" s="269">
        <v>45</v>
      </c>
      <c r="E10" s="282"/>
      <c r="F10" s="281"/>
      <c r="G10" s="269"/>
      <c r="H10" s="269"/>
      <c r="I10" s="269"/>
      <c r="J10" s="269"/>
      <c r="K10" s="269"/>
      <c r="L10" s="269"/>
      <c r="M10" s="269"/>
      <c r="N10" s="263">
        <f t="shared" si="0"/>
        <v>192.36466410298843</v>
      </c>
      <c r="P10" s="263">
        <f t="shared" si="1"/>
        <v>0</v>
      </c>
    </row>
    <row r="11" spans="1:17" x14ac:dyDescent="0.2">
      <c r="A11" s="278">
        <v>2008</v>
      </c>
      <c r="B11" s="279">
        <v>6</v>
      </c>
      <c r="C11" s="269">
        <v>151.66111083947965</v>
      </c>
      <c r="D11" s="269">
        <v>45</v>
      </c>
      <c r="E11" s="282"/>
      <c r="F11" s="281"/>
      <c r="G11" s="269"/>
      <c r="H11" s="269"/>
      <c r="I11" s="269"/>
      <c r="J11" s="269"/>
      <c r="K11" s="269"/>
      <c r="L11" s="269"/>
      <c r="M11" s="269"/>
      <c r="N11" s="263">
        <f t="shared" si="0"/>
        <v>196.66111083947965</v>
      </c>
      <c r="P11" s="263">
        <f t="shared" si="1"/>
        <v>0</v>
      </c>
    </row>
    <row r="12" spans="1:17" x14ac:dyDescent="0.2">
      <c r="A12" s="278">
        <v>2008</v>
      </c>
      <c r="B12" s="279">
        <v>7</v>
      </c>
      <c r="C12" s="269">
        <v>164.28777128385175</v>
      </c>
      <c r="D12" s="269">
        <v>45</v>
      </c>
      <c r="E12" s="282"/>
      <c r="F12" s="281"/>
      <c r="G12" s="269"/>
      <c r="H12" s="269"/>
      <c r="I12" s="269"/>
      <c r="J12" s="269"/>
      <c r="K12" s="269"/>
      <c r="L12" s="269"/>
      <c r="M12" s="269"/>
      <c r="N12" s="263">
        <f t="shared" si="0"/>
        <v>209.28777128385175</v>
      </c>
      <c r="P12" s="263">
        <f t="shared" si="1"/>
        <v>0</v>
      </c>
    </row>
    <row r="13" spans="1:17" x14ac:dyDescent="0.2">
      <c r="A13" s="278">
        <v>2008</v>
      </c>
      <c r="B13" s="279">
        <v>8</v>
      </c>
      <c r="C13" s="269">
        <v>160.26077201617903</v>
      </c>
      <c r="D13" s="269">
        <v>45</v>
      </c>
      <c r="E13" s="282"/>
      <c r="F13" s="281"/>
      <c r="G13" s="269"/>
      <c r="H13" s="269"/>
      <c r="I13" s="269"/>
      <c r="J13" s="269"/>
      <c r="K13" s="269"/>
      <c r="L13" s="269"/>
      <c r="M13" s="269"/>
      <c r="N13" s="263">
        <f t="shared" si="0"/>
        <v>205.26077201617903</v>
      </c>
      <c r="P13" s="263">
        <f t="shared" si="1"/>
        <v>0</v>
      </c>
    </row>
    <row r="14" spans="1:17" x14ac:dyDescent="0.2">
      <c r="A14" s="278">
        <v>2008</v>
      </c>
      <c r="B14" s="279">
        <v>9</v>
      </c>
      <c r="C14" s="269">
        <v>147.84728686037187</v>
      </c>
      <c r="D14" s="269">
        <v>45</v>
      </c>
      <c r="E14" s="282"/>
      <c r="F14" s="281"/>
      <c r="G14" s="269"/>
      <c r="H14" s="269"/>
      <c r="I14" s="269"/>
      <c r="J14" s="269"/>
      <c r="K14" s="269"/>
      <c r="L14" s="269"/>
      <c r="M14" s="269"/>
      <c r="N14" s="263">
        <f t="shared" si="0"/>
        <v>192.84728686037187</v>
      </c>
      <c r="P14" s="263">
        <f t="shared" si="1"/>
        <v>0</v>
      </c>
    </row>
    <row r="15" spans="1:17" x14ac:dyDescent="0.2">
      <c r="A15" s="278">
        <v>2008</v>
      </c>
      <c r="B15" s="279">
        <v>10</v>
      </c>
      <c r="C15" s="269">
        <v>141.35400908822922</v>
      </c>
      <c r="D15" s="269">
        <v>45</v>
      </c>
      <c r="E15" s="282"/>
      <c r="F15" s="281"/>
      <c r="G15" s="269"/>
      <c r="H15" s="269"/>
      <c r="I15" s="269"/>
      <c r="J15" s="269"/>
      <c r="K15" s="269"/>
      <c r="L15" s="269"/>
      <c r="M15" s="269"/>
      <c r="N15" s="263">
        <f t="shared" si="0"/>
        <v>186.35400908822922</v>
      </c>
      <c r="P15" s="263">
        <f t="shared" si="1"/>
        <v>0</v>
      </c>
    </row>
    <row r="16" spans="1:17" x14ac:dyDescent="0.2">
      <c r="A16" s="278">
        <v>2008</v>
      </c>
      <c r="B16" s="279">
        <v>11</v>
      </c>
      <c r="C16" s="269">
        <v>125.40588033944847</v>
      </c>
      <c r="D16" s="269">
        <v>45</v>
      </c>
      <c r="E16" s="282"/>
      <c r="F16" s="281"/>
      <c r="G16" s="269"/>
      <c r="H16" s="269"/>
      <c r="I16" s="269"/>
      <c r="J16" s="269"/>
      <c r="K16" s="269"/>
      <c r="L16" s="269"/>
      <c r="M16" s="269"/>
      <c r="N16" s="263">
        <f t="shared" si="0"/>
        <v>170.40588033944846</v>
      </c>
      <c r="P16" s="263">
        <f t="shared" si="1"/>
        <v>0</v>
      </c>
    </row>
    <row r="17" spans="1:16" x14ac:dyDescent="0.2">
      <c r="A17" s="278">
        <v>2008</v>
      </c>
      <c r="B17" s="279">
        <v>12</v>
      </c>
      <c r="C17" s="269">
        <v>119.53050713338548</v>
      </c>
      <c r="D17" s="269">
        <v>45</v>
      </c>
      <c r="E17" s="283"/>
      <c r="F17" s="281"/>
      <c r="G17" s="269">
        <v>75</v>
      </c>
      <c r="H17" s="269"/>
      <c r="I17" s="269"/>
      <c r="J17" s="269"/>
      <c r="K17" s="269"/>
      <c r="L17" s="269"/>
      <c r="M17" s="269"/>
      <c r="N17" s="263">
        <f t="shared" si="0"/>
        <v>239.53050713338547</v>
      </c>
      <c r="O17" s="267"/>
      <c r="P17" s="263">
        <f t="shared" si="1"/>
        <v>75</v>
      </c>
    </row>
    <row r="18" spans="1:16" x14ac:dyDescent="0.2">
      <c r="A18" s="278">
        <v>2009</v>
      </c>
      <c r="B18" s="279">
        <v>1</v>
      </c>
      <c r="C18" s="269">
        <v>116.70157721489144</v>
      </c>
      <c r="D18" s="269">
        <v>45</v>
      </c>
      <c r="E18" s="280"/>
      <c r="F18" s="281"/>
      <c r="G18" s="269">
        <v>75</v>
      </c>
      <c r="H18" s="269"/>
      <c r="I18" s="269"/>
      <c r="J18" s="269"/>
      <c r="K18" s="269"/>
      <c r="L18" s="269"/>
      <c r="M18" s="269"/>
      <c r="N18" s="263">
        <f t="shared" si="0"/>
        <v>236.70157721489144</v>
      </c>
      <c r="P18" s="263">
        <f t="shared" si="1"/>
        <v>75</v>
      </c>
    </row>
    <row r="19" spans="1:16" x14ac:dyDescent="0.2">
      <c r="A19" s="278">
        <v>2009</v>
      </c>
      <c r="B19" s="279">
        <v>2</v>
      </c>
      <c r="C19" s="269">
        <v>124.17466702065455</v>
      </c>
      <c r="D19" s="269">
        <v>45</v>
      </c>
      <c r="E19" s="282"/>
      <c r="F19" s="281"/>
      <c r="G19" s="269">
        <v>75</v>
      </c>
      <c r="H19" s="269"/>
      <c r="I19" s="269"/>
      <c r="J19" s="269"/>
      <c r="K19" s="269"/>
      <c r="L19" s="269"/>
      <c r="M19" s="269"/>
      <c r="N19" s="263">
        <f t="shared" si="0"/>
        <v>244.17466702065457</v>
      </c>
      <c r="P19" s="263">
        <f t="shared" si="1"/>
        <v>75</v>
      </c>
    </row>
    <row r="20" spans="1:16" x14ac:dyDescent="0.2">
      <c r="A20" s="278">
        <v>2009</v>
      </c>
      <c r="B20" s="279">
        <v>3</v>
      </c>
      <c r="C20" s="269">
        <v>117.83809445782002</v>
      </c>
      <c r="D20" s="269">
        <v>45</v>
      </c>
      <c r="E20" s="282"/>
      <c r="F20" s="281"/>
      <c r="G20" s="269">
        <v>75</v>
      </c>
      <c r="H20" s="269"/>
      <c r="I20" s="269"/>
      <c r="J20" s="269"/>
      <c r="K20" s="269"/>
      <c r="L20" s="269"/>
      <c r="M20" s="269"/>
      <c r="N20" s="263">
        <f t="shared" si="0"/>
        <v>237.83809445782003</v>
      </c>
      <c r="P20" s="263">
        <f t="shared" si="1"/>
        <v>75</v>
      </c>
    </row>
    <row r="21" spans="1:16" x14ac:dyDescent="0.2">
      <c r="A21" s="278">
        <v>2009</v>
      </c>
      <c r="B21" s="279">
        <v>4</v>
      </c>
      <c r="C21" s="269">
        <v>139.9389440015959</v>
      </c>
      <c r="D21" s="269">
        <v>45</v>
      </c>
      <c r="E21" s="282"/>
      <c r="F21" s="281"/>
      <c r="G21" s="269">
        <v>75</v>
      </c>
      <c r="H21" s="269"/>
      <c r="I21" s="269"/>
      <c r="J21" s="269"/>
      <c r="K21" s="269"/>
      <c r="L21" s="269"/>
      <c r="M21" s="269"/>
      <c r="N21" s="263">
        <f t="shared" si="0"/>
        <v>259.93894400159593</v>
      </c>
      <c r="P21" s="263">
        <f t="shared" si="1"/>
        <v>75</v>
      </c>
    </row>
    <row r="22" spans="1:16" x14ac:dyDescent="0.2">
      <c r="A22" s="278">
        <v>2009</v>
      </c>
      <c r="B22" s="279">
        <v>5</v>
      </c>
      <c r="C22" s="269">
        <v>148.75366848000607</v>
      </c>
      <c r="D22" s="269">
        <v>45</v>
      </c>
      <c r="E22" s="282"/>
      <c r="F22" s="281"/>
      <c r="G22" s="269">
        <v>75</v>
      </c>
      <c r="H22" s="269"/>
      <c r="I22" s="269"/>
      <c r="J22" s="269"/>
      <c r="K22" s="269"/>
      <c r="L22" s="269"/>
      <c r="M22" s="269"/>
      <c r="N22" s="263">
        <f t="shared" si="0"/>
        <v>268.75366848000607</v>
      </c>
      <c r="P22" s="263">
        <f t="shared" si="1"/>
        <v>75</v>
      </c>
    </row>
    <row r="23" spans="1:16" x14ac:dyDescent="0.2">
      <c r="A23" s="278">
        <v>2009</v>
      </c>
      <c r="B23" s="279">
        <v>6</v>
      </c>
      <c r="C23" s="269">
        <v>153.09061192144981</v>
      </c>
      <c r="D23" s="269">
        <v>45</v>
      </c>
      <c r="E23" s="282"/>
      <c r="F23" s="281"/>
      <c r="G23" s="269">
        <v>75</v>
      </c>
      <c r="H23" s="269"/>
      <c r="I23" s="269"/>
      <c r="J23" s="269"/>
      <c r="K23" s="269"/>
      <c r="L23" s="269"/>
      <c r="M23" s="269"/>
      <c r="N23" s="263">
        <f t="shared" si="0"/>
        <v>273.09061192144981</v>
      </c>
      <c r="P23" s="263">
        <f t="shared" si="1"/>
        <v>75</v>
      </c>
    </row>
    <row r="24" spans="1:16" x14ac:dyDescent="0.2">
      <c r="A24" s="278">
        <v>2009</v>
      </c>
      <c r="B24" s="279">
        <v>7</v>
      </c>
      <c r="C24" s="269">
        <v>165.83625587543298</v>
      </c>
      <c r="D24" s="269">
        <v>45</v>
      </c>
      <c r="E24" s="282"/>
      <c r="F24" s="281"/>
      <c r="G24" s="269">
        <v>75</v>
      </c>
      <c r="H24" s="269"/>
      <c r="I24" s="269"/>
      <c r="J24" s="269"/>
      <c r="K24" s="269"/>
      <c r="L24" s="269"/>
      <c r="M24" s="269"/>
      <c r="N24" s="263">
        <f t="shared" si="0"/>
        <v>285.83625587543298</v>
      </c>
      <c r="P24" s="263">
        <f t="shared" si="1"/>
        <v>75</v>
      </c>
    </row>
    <row r="25" spans="1:16" s="284" customFormat="1" ht="12" x14ac:dyDescent="0.25">
      <c r="A25" s="278">
        <v>2009</v>
      </c>
      <c r="B25" s="279">
        <v>8</v>
      </c>
      <c r="C25" s="269">
        <v>161.77133029790608</v>
      </c>
      <c r="D25" s="269">
        <v>45</v>
      </c>
      <c r="E25" s="282"/>
      <c r="F25" s="281"/>
      <c r="G25" s="269">
        <v>75</v>
      </c>
      <c r="H25" s="269"/>
      <c r="I25" s="269"/>
      <c r="J25" s="269"/>
      <c r="K25" s="269"/>
      <c r="L25" s="269"/>
      <c r="M25" s="269"/>
      <c r="N25" s="263">
        <f t="shared" si="0"/>
        <v>281.77133029790605</v>
      </c>
      <c r="P25" s="263">
        <f t="shared" si="1"/>
        <v>75</v>
      </c>
    </row>
    <row r="26" spans="1:16" x14ac:dyDescent="0.2">
      <c r="A26" s="278">
        <v>2009</v>
      </c>
      <c r="B26" s="279">
        <v>9</v>
      </c>
      <c r="C26" s="269">
        <v>149.24084025954846</v>
      </c>
      <c r="D26" s="269">
        <v>45</v>
      </c>
      <c r="E26" s="282"/>
      <c r="F26" s="281"/>
      <c r="G26" s="269">
        <v>75</v>
      </c>
      <c r="H26" s="269"/>
      <c r="I26" s="269"/>
      <c r="J26" s="269"/>
      <c r="K26" s="269"/>
      <c r="L26" s="269"/>
      <c r="M26" s="269"/>
      <c r="N26" s="263">
        <f t="shared" si="0"/>
        <v>269.24084025954846</v>
      </c>
      <c r="P26" s="263">
        <f t="shared" si="1"/>
        <v>75</v>
      </c>
    </row>
    <row r="27" spans="1:16" x14ac:dyDescent="0.2">
      <c r="A27" s="278">
        <v>2009</v>
      </c>
      <c r="B27" s="279">
        <v>10</v>
      </c>
      <c r="C27" s="269">
        <v>142.686359272228</v>
      </c>
      <c r="D27" s="269">
        <v>45</v>
      </c>
      <c r="E27" s="282"/>
      <c r="F27" s="281"/>
      <c r="G27" s="269">
        <v>75</v>
      </c>
      <c r="H27" s="269"/>
      <c r="I27" s="269"/>
      <c r="J27" s="269"/>
      <c r="K27" s="269"/>
      <c r="L27" s="269"/>
      <c r="M27" s="269"/>
      <c r="N27" s="263">
        <f t="shared" si="0"/>
        <v>262.686359272228</v>
      </c>
      <c r="P27" s="263">
        <f t="shared" si="1"/>
        <v>75</v>
      </c>
    </row>
    <row r="28" spans="1:16" x14ac:dyDescent="0.2">
      <c r="A28" s="278">
        <v>2009</v>
      </c>
      <c r="B28" s="279">
        <v>11</v>
      </c>
      <c r="C28" s="269">
        <v>126.58790940832692</v>
      </c>
      <c r="D28" s="269">
        <v>45</v>
      </c>
      <c r="E28" s="282"/>
      <c r="F28" s="281"/>
      <c r="G28" s="269">
        <v>75</v>
      </c>
      <c r="H28" s="269"/>
      <c r="I28" s="269"/>
      <c r="J28" s="269"/>
      <c r="K28" s="269"/>
      <c r="L28" s="269"/>
      <c r="M28" s="269"/>
      <c r="N28" s="263">
        <f t="shared" si="0"/>
        <v>246.58790940832694</v>
      </c>
      <c r="P28" s="263">
        <f t="shared" si="1"/>
        <v>75</v>
      </c>
    </row>
    <row r="29" spans="1:16" x14ac:dyDescent="0.2">
      <c r="A29" s="278">
        <v>2009</v>
      </c>
      <c r="B29" s="279">
        <v>12</v>
      </c>
      <c r="C29" s="269">
        <v>120.6571571251323</v>
      </c>
      <c r="D29" s="269">
        <v>45</v>
      </c>
      <c r="E29" s="283"/>
      <c r="F29" s="281"/>
      <c r="G29" s="269">
        <v>75</v>
      </c>
      <c r="H29" s="269"/>
      <c r="I29" s="269"/>
      <c r="J29" s="269"/>
      <c r="K29" s="269"/>
      <c r="L29" s="269"/>
      <c r="M29" s="269"/>
      <c r="N29" s="263">
        <f t="shared" si="0"/>
        <v>240.6571571251323</v>
      </c>
      <c r="O29" s="267"/>
      <c r="P29" s="263">
        <f t="shared" si="1"/>
        <v>75</v>
      </c>
    </row>
    <row r="30" spans="1:16" x14ac:dyDescent="0.2">
      <c r="A30" s="278">
        <v>2010</v>
      </c>
      <c r="B30" s="279">
        <v>1</v>
      </c>
      <c r="C30" s="269">
        <v>117.80156276802961</v>
      </c>
      <c r="D30" s="269">
        <v>45</v>
      </c>
      <c r="E30" s="269">
        <v>320.762</v>
      </c>
      <c r="F30" s="281">
        <v>0.61099999999999999</v>
      </c>
      <c r="G30" s="269">
        <v>0</v>
      </c>
      <c r="H30" s="269"/>
      <c r="I30" s="269"/>
      <c r="J30" s="269"/>
      <c r="K30" s="269"/>
      <c r="L30" s="269"/>
      <c r="M30" s="269"/>
      <c r="N30" s="263">
        <f t="shared" si="0"/>
        <v>484.1745627680296</v>
      </c>
      <c r="P30" s="263">
        <f t="shared" si="1"/>
        <v>320.762</v>
      </c>
    </row>
    <row r="31" spans="1:16" x14ac:dyDescent="0.2">
      <c r="A31" s="278">
        <v>2010</v>
      </c>
      <c r="B31" s="279">
        <v>2</v>
      </c>
      <c r="C31" s="269">
        <v>125.34509113186381</v>
      </c>
      <c r="D31" s="269">
        <v>45</v>
      </c>
      <c r="E31" s="269">
        <v>197.95099999999999</v>
      </c>
      <c r="F31" s="281">
        <v>0</v>
      </c>
      <c r="G31" s="269">
        <v>0</v>
      </c>
      <c r="H31" s="269"/>
      <c r="I31" s="269"/>
      <c r="J31" s="269"/>
      <c r="K31" s="269"/>
      <c r="L31" s="269"/>
      <c r="M31" s="269"/>
      <c r="N31" s="263">
        <f t="shared" si="0"/>
        <v>368.29609113186382</v>
      </c>
      <c r="P31" s="263">
        <f t="shared" si="1"/>
        <v>197.95099999999999</v>
      </c>
    </row>
    <row r="32" spans="1:16" x14ac:dyDescent="0.2">
      <c r="A32" s="278">
        <v>2010</v>
      </c>
      <c r="B32" s="279">
        <v>3</v>
      </c>
      <c r="C32" s="269">
        <v>118.94879239872488</v>
      </c>
      <c r="D32" s="269">
        <v>45</v>
      </c>
      <c r="E32" s="269">
        <v>218.88800000000001</v>
      </c>
      <c r="F32" s="281">
        <v>1.1020000000000001</v>
      </c>
      <c r="G32" s="269">
        <v>0</v>
      </c>
      <c r="H32" s="269"/>
      <c r="I32" s="269"/>
      <c r="J32" s="269"/>
      <c r="K32" s="269"/>
      <c r="L32" s="269"/>
      <c r="M32" s="269"/>
      <c r="N32" s="263">
        <f t="shared" si="0"/>
        <v>383.9387923987249</v>
      </c>
      <c r="P32" s="263">
        <f t="shared" si="1"/>
        <v>218.88800000000001</v>
      </c>
    </row>
    <row r="33" spans="1:16" x14ac:dyDescent="0.2">
      <c r="A33" s="278">
        <v>2010</v>
      </c>
      <c r="B33" s="279">
        <v>4</v>
      </c>
      <c r="C33" s="269">
        <v>141.25795630971336</v>
      </c>
      <c r="D33" s="269">
        <v>45</v>
      </c>
      <c r="E33" s="269">
        <v>172.84100000000001</v>
      </c>
      <c r="F33" s="281">
        <v>0.63400000000000001</v>
      </c>
      <c r="G33" s="269">
        <v>0</v>
      </c>
      <c r="H33" s="269"/>
      <c r="I33" s="269"/>
      <c r="J33" s="269"/>
      <c r="K33" s="269"/>
      <c r="L33" s="269"/>
      <c r="M33" s="269"/>
      <c r="N33" s="263">
        <f t="shared" si="0"/>
        <v>359.73295630971336</v>
      </c>
      <c r="P33" s="263">
        <f t="shared" si="1"/>
        <v>172.84100000000001</v>
      </c>
    </row>
    <row r="34" spans="1:16" x14ac:dyDescent="0.2">
      <c r="A34" s="278">
        <v>2010</v>
      </c>
      <c r="B34" s="279">
        <v>5</v>
      </c>
      <c r="C34" s="269">
        <v>150.15576509437321</v>
      </c>
      <c r="D34" s="269">
        <v>45</v>
      </c>
      <c r="E34" s="269">
        <v>209.88399999999999</v>
      </c>
      <c r="F34" s="281">
        <v>1.0169999999999999</v>
      </c>
      <c r="G34" s="269">
        <v>0</v>
      </c>
      <c r="H34" s="269"/>
      <c r="I34" s="269"/>
      <c r="J34" s="269"/>
      <c r="K34" s="269"/>
      <c r="L34" s="269"/>
      <c r="M34" s="269"/>
      <c r="N34" s="263">
        <f t="shared" si="0"/>
        <v>406.05676509437319</v>
      </c>
      <c r="P34" s="263">
        <f t="shared" si="1"/>
        <v>209.88399999999999</v>
      </c>
    </row>
    <row r="35" spans="1:16" x14ac:dyDescent="0.2">
      <c r="A35" s="278">
        <v>2010</v>
      </c>
      <c r="B35" s="279">
        <v>6</v>
      </c>
      <c r="C35" s="269">
        <v>154.5335869476107</v>
      </c>
      <c r="D35" s="269">
        <v>45</v>
      </c>
      <c r="E35" s="269">
        <v>233.482</v>
      </c>
      <c r="F35" s="281">
        <v>0.40300000000000002</v>
      </c>
      <c r="G35" s="269">
        <v>0</v>
      </c>
      <c r="H35" s="269"/>
      <c r="I35" s="269"/>
      <c r="J35" s="269"/>
      <c r="K35" s="269"/>
      <c r="L35" s="269"/>
      <c r="M35" s="269"/>
      <c r="N35" s="263">
        <f t="shared" si="0"/>
        <v>433.41858694761072</v>
      </c>
      <c r="P35" s="263">
        <f t="shared" si="1"/>
        <v>233.482</v>
      </c>
    </row>
    <row r="36" spans="1:16" x14ac:dyDescent="0.2">
      <c r="A36" s="278">
        <v>2010</v>
      </c>
      <c r="B36" s="279">
        <v>7</v>
      </c>
      <c r="C36" s="269">
        <v>167.39938565545916</v>
      </c>
      <c r="D36" s="269">
        <v>45</v>
      </c>
      <c r="E36" s="269">
        <v>219.078</v>
      </c>
      <c r="F36" s="281">
        <v>0.34899999999999998</v>
      </c>
      <c r="G36" s="269">
        <v>0</v>
      </c>
      <c r="H36" s="269"/>
      <c r="I36" s="269"/>
      <c r="J36" s="269"/>
      <c r="K36" s="269"/>
      <c r="L36" s="269"/>
      <c r="M36" s="269"/>
      <c r="N36" s="263">
        <f t="shared" si="0"/>
        <v>431.82638565545915</v>
      </c>
      <c r="P36" s="263">
        <f t="shared" si="1"/>
        <v>219.078</v>
      </c>
    </row>
    <row r="37" spans="1:16" s="284" customFormat="1" ht="12" x14ac:dyDescent="0.25">
      <c r="A37" s="278">
        <v>2010</v>
      </c>
      <c r="B37" s="279">
        <v>8</v>
      </c>
      <c r="C37" s="269">
        <v>163.29612653876555</v>
      </c>
      <c r="D37" s="269">
        <v>45</v>
      </c>
      <c r="E37" s="269">
        <v>232.25</v>
      </c>
      <c r="F37" s="281">
        <v>0.626</v>
      </c>
      <c r="G37" s="269">
        <v>0</v>
      </c>
      <c r="H37" s="269"/>
      <c r="I37" s="269"/>
      <c r="J37" s="269"/>
      <c r="K37" s="269"/>
      <c r="L37" s="269"/>
      <c r="M37" s="269"/>
      <c r="N37" s="263">
        <f t="shared" si="0"/>
        <v>441.1721265387655</v>
      </c>
      <c r="P37" s="263">
        <f t="shared" si="1"/>
        <v>232.25</v>
      </c>
    </row>
    <row r="38" spans="1:16" x14ac:dyDescent="0.2">
      <c r="A38" s="278">
        <v>2010</v>
      </c>
      <c r="B38" s="279">
        <v>9</v>
      </c>
      <c r="C38" s="269">
        <v>150.64752877346132</v>
      </c>
      <c r="D38" s="269">
        <v>45</v>
      </c>
      <c r="E38" s="269">
        <v>221.089</v>
      </c>
      <c r="F38" s="281">
        <v>0.85599999999999998</v>
      </c>
      <c r="G38" s="269">
        <v>0</v>
      </c>
      <c r="H38" s="269"/>
      <c r="I38" s="269"/>
      <c r="J38" s="269"/>
      <c r="K38" s="269"/>
      <c r="L38" s="269"/>
      <c r="M38" s="269"/>
      <c r="N38" s="263">
        <f t="shared" si="0"/>
        <v>417.59252877346131</v>
      </c>
      <c r="P38" s="263">
        <f t="shared" si="1"/>
        <v>221.089</v>
      </c>
    </row>
    <row r="39" spans="1:16" x14ac:dyDescent="0.2">
      <c r="A39" s="278">
        <v>2010</v>
      </c>
      <c r="B39" s="279">
        <v>10</v>
      </c>
      <c r="C39" s="269">
        <v>144.03126769227723</v>
      </c>
      <c r="D39" s="269">
        <v>45</v>
      </c>
      <c r="E39" s="269">
        <v>203.81299999999999</v>
      </c>
      <c r="F39" s="281">
        <v>0.114</v>
      </c>
      <c r="G39" s="269">
        <v>0</v>
      </c>
      <c r="H39" s="269"/>
      <c r="I39" s="269"/>
      <c r="J39" s="269"/>
      <c r="K39" s="269"/>
      <c r="L39" s="269"/>
      <c r="M39" s="269"/>
      <c r="N39" s="263">
        <f t="shared" si="0"/>
        <v>392.95826769227716</v>
      </c>
      <c r="P39" s="263">
        <f t="shared" si="1"/>
        <v>203.81299999999999</v>
      </c>
    </row>
    <row r="40" spans="1:16" x14ac:dyDescent="0.2">
      <c r="A40" s="278">
        <v>2010</v>
      </c>
      <c r="B40" s="279">
        <v>11</v>
      </c>
      <c r="C40" s="269">
        <v>127.78107984247383</v>
      </c>
      <c r="D40" s="269">
        <v>45</v>
      </c>
      <c r="E40" s="269">
        <v>191.816</v>
      </c>
      <c r="F40" s="281">
        <v>0.57799999999999996</v>
      </c>
      <c r="G40" s="269">
        <v>0</v>
      </c>
      <c r="H40" s="269"/>
      <c r="I40" s="269"/>
      <c r="J40" s="269"/>
      <c r="K40" s="269"/>
      <c r="L40" s="269"/>
      <c r="M40" s="269"/>
      <c r="N40" s="263">
        <f t="shared" si="0"/>
        <v>365.17507984247379</v>
      </c>
      <c r="P40" s="263">
        <f t="shared" si="1"/>
        <v>191.816</v>
      </c>
    </row>
    <row r="41" spans="1:16" x14ac:dyDescent="0.2">
      <c r="A41" s="278">
        <v>2010</v>
      </c>
      <c r="B41" s="279">
        <v>12</v>
      </c>
      <c r="C41" s="269">
        <v>121.79442649961534</v>
      </c>
      <c r="D41" s="269">
        <v>45</v>
      </c>
      <c r="E41" s="269">
        <v>255.75399999999999</v>
      </c>
      <c r="F41" s="281">
        <v>1.0089999999999999</v>
      </c>
      <c r="G41" s="269">
        <v>0</v>
      </c>
      <c r="H41" s="269"/>
      <c r="I41" s="269"/>
      <c r="J41" s="269"/>
      <c r="K41" s="269"/>
      <c r="L41" s="269"/>
      <c r="M41" s="269"/>
      <c r="N41" s="263">
        <f t="shared" si="0"/>
        <v>423.5574264996153</v>
      </c>
      <c r="O41" s="267"/>
      <c r="P41" s="263">
        <f t="shared" si="1"/>
        <v>255.75399999999999</v>
      </c>
    </row>
    <row r="42" spans="1:16" x14ac:dyDescent="0.2">
      <c r="A42" s="278">
        <v>2011</v>
      </c>
      <c r="B42" s="279">
        <v>1</v>
      </c>
      <c r="C42" s="269">
        <v>118.91191637484781</v>
      </c>
      <c r="D42" s="269">
        <v>45</v>
      </c>
      <c r="E42" s="269">
        <v>235.322</v>
      </c>
      <c r="F42" s="281">
        <v>0.318</v>
      </c>
      <c r="G42" s="269">
        <v>0</v>
      </c>
      <c r="H42" s="269"/>
      <c r="I42" s="269"/>
      <c r="J42" s="269"/>
      <c r="K42" s="269"/>
      <c r="L42" s="269"/>
      <c r="M42" s="269"/>
      <c r="N42" s="263">
        <f t="shared" si="0"/>
        <v>399.55191637484779</v>
      </c>
      <c r="P42" s="263">
        <f t="shared" si="1"/>
        <v>235.322</v>
      </c>
    </row>
    <row r="43" spans="1:16" x14ac:dyDescent="0.2">
      <c r="A43" s="278">
        <v>2011</v>
      </c>
      <c r="B43" s="279">
        <v>2</v>
      </c>
      <c r="C43" s="269">
        <v>126.52654722433761</v>
      </c>
      <c r="D43" s="269">
        <v>45</v>
      </c>
      <c r="E43" s="269">
        <v>159.958</v>
      </c>
      <c r="F43" s="281">
        <v>0.70499999999999996</v>
      </c>
      <c r="G43" s="269">
        <v>0</v>
      </c>
      <c r="H43" s="269"/>
      <c r="I43" s="269"/>
      <c r="J43" s="269"/>
      <c r="K43" s="269"/>
      <c r="L43" s="269"/>
      <c r="M43" s="269"/>
      <c r="N43" s="263">
        <f t="shared" si="0"/>
        <v>332.18954722433756</v>
      </c>
      <c r="P43" s="263">
        <f t="shared" si="1"/>
        <v>159.958</v>
      </c>
    </row>
    <row r="44" spans="1:16" x14ac:dyDescent="0.2">
      <c r="A44" s="278">
        <v>2011</v>
      </c>
      <c r="B44" s="279">
        <v>3</v>
      </c>
      <c r="C44" s="269">
        <v>120.06995936428264</v>
      </c>
      <c r="D44" s="269">
        <v>45</v>
      </c>
      <c r="E44" s="269">
        <v>183.48099999999999</v>
      </c>
      <c r="F44" s="281">
        <v>1.159</v>
      </c>
      <c r="G44" s="269">
        <v>0</v>
      </c>
      <c r="H44" s="269"/>
      <c r="I44" s="269"/>
      <c r="J44" s="269"/>
      <c r="K44" s="269"/>
      <c r="L44" s="269"/>
      <c r="M44" s="269"/>
      <c r="N44" s="263">
        <f t="shared" si="0"/>
        <v>349.70995936428261</v>
      </c>
      <c r="P44" s="263">
        <f t="shared" si="1"/>
        <v>183.48099999999999</v>
      </c>
    </row>
    <row r="45" spans="1:16" x14ac:dyDescent="0.2">
      <c r="A45" s="278">
        <v>2011</v>
      </c>
      <c r="B45" s="279">
        <v>4</v>
      </c>
      <c r="C45" s="269">
        <v>142.58940113603637</v>
      </c>
      <c r="D45" s="269">
        <v>45</v>
      </c>
      <c r="E45" s="269">
        <v>220.28300000000002</v>
      </c>
      <c r="F45" s="281">
        <v>1.032</v>
      </c>
      <c r="G45" s="269">
        <v>0</v>
      </c>
      <c r="H45" s="269"/>
      <c r="I45" s="269"/>
      <c r="J45" s="269"/>
      <c r="K45" s="269"/>
      <c r="L45" s="269"/>
      <c r="M45" s="269"/>
      <c r="N45" s="263">
        <f t="shared" si="0"/>
        <v>408.90440113603637</v>
      </c>
      <c r="P45" s="263">
        <f t="shared" si="1"/>
        <v>220.28300000000002</v>
      </c>
    </row>
    <row r="46" spans="1:16" x14ac:dyDescent="0.2">
      <c r="A46" s="278">
        <v>2011</v>
      </c>
      <c r="B46" s="279">
        <v>5</v>
      </c>
      <c r="C46" s="269">
        <v>151.57107734863757</v>
      </c>
      <c r="D46" s="269">
        <v>45</v>
      </c>
      <c r="E46" s="269">
        <v>217.24799999999999</v>
      </c>
      <c r="F46" s="281">
        <v>0.36299999999999999</v>
      </c>
      <c r="G46" s="269">
        <v>0</v>
      </c>
      <c r="H46" s="269"/>
      <c r="I46" s="269"/>
      <c r="J46" s="269"/>
      <c r="K46" s="269"/>
      <c r="L46" s="269"/>
      <c r="M46" s="269"/>
      <c r="N46" s="263">
        <f t="shared" si="0"/>
        <v>414.18207734863756</v>
      </c>
      <c r="P46" s="263">
        <f t="shared" si="1"/>
        <v>217.24799999999999</v>
      </c>
    </row>
    <row r="47" spans="1:16" x14ac:dyDescent="0.2">
      <c r="A47" s="278">
        <v>2011</v>
      </c>
      <c r="B47" s="279">
        <v>6</v>
      </c>
      <c r="C47" s="269">
        <v>135</v>
      </c>
      <c r="D47" s="269">
        <v>45</v>
      </c>
      <c r="E47" s="269">
        <v>221.02100000000002</v>
      </c>
      <c r="F47" s="281">
        <v>0.54700000000000004</v>
      </c>
      <c r="G47" s="269">
        <v>0</v>
      </c>
      <c r="H47" s="269"/>
      <c r="I47" s="269"/>
      <c r="J47" s="269"/>
      <c r="K47" s="269"/>
      <c r="L47" s="269"/>
      <c r="M47" s="269"/>
      <c r="N47" s="263">
        <f t="shared" si="0"/>
        <v>401.56800000000004</v>
      </c>
      <c r="P47" s="263">
        <f t="shared" si="1"/>
        <v>221.02100000000002</v>
      </c>
    </row>
    <row r="48" spans="1:16" x14ac:dyDescent="0.2">
      <c r="A48" s="278">
        <v>2011</v>
      </c>
      <c r="B48" s="279">
        <v>7</v>
      </c>
      <c r="C48" s="269">
        <v>144</v>
      </c>
      <c r="D48" s="269">
        <v>45</v>
      </c>
      <c r="E48" s="269">
        <v>224.38800000000001</v>
      </c>
      <c r="F48" s="281">
        <v>0.81500000000000006</v>
      </c>
      <c r="G48" s="269">
        <v>0</v>
      </c>
      <c r="H48" s="269"/>
      <c r="I48" s="269"/>
      <c r="J48" s="269"/>
      <c r="K48" s="269"/>
      <c r="L48" s="269"/>
      <c r="M48" s="269"/>
      <c r="N48" s="263">
        <f t="shared" si="0"/>
        <v>414.20300000000003</v>
      </c>
      <c r="P48" s="263">
        <f t="shared" si="1"/>
        <v>224.38800000000001</v>
      </c>
    </row>
    <row r="49" spans="1:16" s="284" customFormat="1" ht="12" x14ac:dyDescent="0.25">
      <c r="A49" s="278">
        <v>2011</v>
      </c>
      <c r="B49" s="279">
        <v>8</v>
      </c>
      <c r="C49" s="269">
        <v>146</v>
      </c>
      <c r="D49" s="269">
        <v>45</v>
      </c>
      <c r="E49" s="269">
        <v>234.47900000000001</v>
      </c>
      <c r="F49" s="281">
        <v>0.997</v>
      </c>
      <c r="G49" s="269">
        <v>0</v>
      </c>
      <c r="H49" s="269"/>
      <c r="I49" s="269"/>
      <c r="J49" s="269"/>
      <c r="K49" s="269"/>
      <c r="L49" s="269"/>
      <c r="M49" s="269"/>
      <c r="N49" s="263">
        <f t="shared" si="0"/>
        <v>426.47600000000006</v>
      </c>
      <c r="P49" s="263">
        <f t="shared" si="1"/>
        <v>234.47900000000001</v>
      </c>
    </row>
    <row r="50" spans="1:16" x14ac:dyDescent="0.2">
      <c r="A50" s="278">
        <v>2011</v>
      </c>
      <c r="B50" s="279">
        <v>9</v>
      </c>
      <c r="C50" s="269">
        <v>133</v>
      </c>
      <c r="D50" s="269">
        <v>45</v>
      </c>
      <c r="E50" s="269">
        <v>218.94300000000001</v>
      </c>
      <c r="F50" s="281">
        <v>0.97599999999999998</v>
      </c>
      <c r="G50" s="269">
        <v>0</v>
      </c>
      <c r="H50" s="269"/>
      <c r="I50" s="269"/>
      <c r="J50" s="269"/>
      <c r="K50" s="269"/>
      <c r="L50" s="269"/>
      <c r="M50" s="269"/>
      <c r="N50" s="263">
        <f t="shared" si="0"/>
        <v>397.91899999999998</v>
      </c>
      <c r="P50" s="263">
        <f t="shared" si="1"/>
        <v>218.94300000000001</v>
      </c>
    </row>
    <row r="51" spans="1:16" x14ac:dyDescent="0.2">
      <c r="A51" s="278">
        <v>2011</v>
      </c>
      <c r="B51" s="279">
        <v>10</v>
      </c>
      <c r="C51" s="269">
        <v>113</v>
      </c>
      <c r="D51" s="269">
        <v>45</v>
      </c>
      <c r="E51" s="269">
        <v>199.83</v>
      </c>
      <c r="F51" s="281">
        <v>0.77800000000000002</v>
      </c>
      <c r="G51" s="269">
        <v>0</v>
      </c>
      <c r="H51" s="269"/>
      <c r="I51" s="285">
        <v>11.157</v>
      </c>
      <c r="J51" s="285"/>
      <c r="K51" s="285"/>
      <c r="L51" s="285"/>
      <c r="M51" s="285"/>
      <c r="N51" s="263">
        <f t="shared" si="0"/>
        <v>369.76500000000004</v>
      </c>
      <c r="P51" s="263">
        <f t="shared" si="1"/>
        <v>199.83</v>
      </c>
    </row>
    <row r="52" spans="1:16" x14ac:dyDescent="0.2">
      <c r="A52" s="278">
        <v>2011</v>
      </c>
      <c r="B52" s="279">
        <v>11</v>
      </c>
      <c r="C52" s="269">
        <v>102</v>
      </c>
      <c r="D52" s="269">
        <v>45</v>
      </c>
      <c r="E52" s="269">
        <v>183.04</v>
      </c>
      <c r="F52" s="281">
        <v>0.95600000000000007</v>
      </c>
      <c r="G52" s="269">
        <v>0</v>
      </c>
      <c r="H52" s="269"/>
      <c r="I52" s="285">
        <v>10.145</v>
      </c>
      <c r="J52" s="285"/>
      <c r="K52" s="285"/>
      <c r="L52" s="285"/>
      <c r="M52" s="285"/>
      <c r="N52" s="263">
        <f t="shared" si="0"/>
        <v>341.14099999999996</v>
      </c>
      <c r="P52" s="263">
        <f t="shared" si="1"/>
        <v>183.04</v>
      </c>
    </row>
    <row r="53" spans="1:16" x14ac:dyDescent="0.2">
      <c r="A53" s="278">
        <v>2011</v>
      </c>
      <c r="B53" s="279">
        <v>12</v>
      </c>
      <c r="C53" s="269">
        <v>96</v>
      </c>
      <c r="D53" s="269">
        <v>45</v>
      </c>
      <c r="E53" s="269">
        <v>157.739</v>
      </c>
      <c r="F53" s="281">
        <v>0.90600000000000003</v>
      </c>
      <c r="G53" s="269">
        <v>0</v>
      </c>
      <c r="H53" s="269"/>
      <c r="I53" s="285">
        <v>8.484</v>
      </c>
      <c r="J53" s="285"/>
      <c r="K53" s="285"/>
      <c r="L53" s="285"/>
      <c r="M53" s="285"/>
      <c r="N53" s="263">
        <f t="shared" si="0"/>
        <v>308.12900000000002</v>
      </c>
      <c r="O53" s="267"/>
      <c r="P53" s="263">
        <f t="shared" si="1"/>
        <v>157.739</v>
      </c>
    </row>
    <row r="54" spans="1:16" x14ac:dyDescent="0.2">
      <c r="A54" s="278">
        <v>2012</v>
      </c>
      <c r="B54" s="279">
        <v>1</v>
      </c>
      <c r="C54" s="269">
        <v>97</v>
      </c>
      <c r="D54" s="269">
        <v>45</v>
      </c>
      <c r="E54" s="269">
        <v>224.965</v>
      </c>
      <c r="F54" s="281">
        <v>0.97799999999999998</v>
      </c>
      <c r="G54" s="269">
        <v>0</v>
      </c>
      <c r="H54" s="269"/>
      <c r="I54" s="285">
        <v>13</v>
      </c>
      <c r="J54" s="285"/>
      <c r="K54" s="285"/>
      <c r="L54" s="285"/>
      <c r="M54" s="285"/>
      <c r="N54" s="263">
        <f t="shared" si="0"/>
        <v>380.94300000000004</v>
      </c>
      <c r="P54" s="263">
        <f t="shared" si="1"/>
        <v>224.965</v>
      </c>
    </row>
    <row r="55" spans="1:16" x14ac:dyDescent="0.2">
      <c r="A55" s="278">
        <v>2012</v>
      </c>
      <c r="B55" s="279">
        <v>2</v>
      </c>
      <c r="C55" s="269">
        <v>110</v>
      </c>
      <c r="D55" s="269">
        <v>45</v>
      </c>
      <c r="E55" s="269">
        <v>178.631</v>
      </c>
      <c r="F55" s="281">
        <v>0.92</v>
      </c>
      <c r="G55" s="269">
        <v>0</v>
      </c>
      <c r="H55" s="269"/>
      <c r="I55" s="285">
        <v>10</v>
      </c>
      <c r="J55" s="285"/>
      <c r="K55" s="285"/>
      <c r="L55" s="285"/>
      <c r="M55" s="285"/>
      <c r="N55" s="263">
        <f t="shared" si="0"/>
        <v>344.55099999999999</v>
      </c>
      <c r="P55" s="263">
        <f t="shared" si="1"/>
        <v>178.631</v>
      </c>
    </row>
    <row r="56" spans="1:16" x14ac:dyDescent="0.2">
      <c r="A56" s="278">
        <v>2012</v>
      </c>
      <c r="B56" s="279">
        <v>3</v>
      </c>
      <c r="C56" s="269">
        <v>103</v>
      </c>
      <c r="D56" s="269">
        <v>45</v>
      </c>
      <c r="E56" s="269">
        <v>189.024</v>
      </c>
      <c r="F56" s="281">
        <v>0.35</v>
      </c>
      <c r="G56" s="269">
        <v>0</v>
      </c>
      <c r="H56" s="269"/>
      <c r="I56" s="285">
        <v>11</v>
      </c>
      <c r="J56" s="285"/>
      <c r="K56" s="285"/>
      <c r="L56" s="285"/>
      <c r="M56" s="285"/>
      <c r="N56" s="263">
        <f t="shared" si="0"/>
        <v>348.37400000000002</v>
      </c>
      <c r="P56" s="263">
        <f t="shared" si="1"/>
        <v>189.024</v>
      </c>
    </row>
    <row r="57" spans="1:16" x14ac:dyDescent="0.2">
      <c r="A57" s="278">
        <v>2012</v>
      </c>
      <c r="B57" s="279">
        <v>4</v>
      </c>
      <c r="C57" s="269">
        <v>117</v>
      </c>
      <c r="D57" s="269">
        <v>45</v>
      </c>
      <c r="E57" s="269">
        <v>205.48599999999999</v>
      </c>
      <c r="F57" s="281">
        <v>0.56999999999999995</v>
      </c>
      <c r="G57" s="269">
        <v>0</v>
      </c>
      <c r="H57" s="269"/>
      <c r="I57" s="285">
        <v>11</v>
      </c>
      <c r="J57" s="285"/>
      <c r="K57" s="285"/>
      <c r="L57" s="285"/>
      <c r="M57" s="285"/>
      <c r="N57" s="263">
        <f t="shared" si="0"/>
        <v>379.05599999999998</v>
      </c>
      <c r="P57" s="263">
        <f t="shared" si="1"/>
        <v>205.48599999999999</v>
      </c>
    </row>
    <row r="58" spans="1:16" x14ac:dyDescent="0.2">
      <c r="A58" s="278">
        <v>2012</v>
      </c>
      <c r="B58" s="279">
        <v>5</v>
      </c>
      <c r="C58" s="269">
        <v>123</v>
      </c>
      <c r="D58" s="269">
        <v>45</v>
      </c>
      <c r="E58" s="269">
        <v>215.85499999999999</v>
      </c>
      <c r="F58" s="281">
        <v>0.89600000000000002</v>
      </c>
      <c r="G58" s="269">
        <v>0</v>
      </c>
      <c r="H58" s="269"/>
      <c r="I58" s="285">
        <v>13</v>
      </c>
      <c r="J58" s="285">
        <v>8</v>
      </c>
      <c r="K58" s="285"/>
      <c r="L58" s="285"/>
      <c r="M58" s="285"/>
      <c r="N58" s="263">
        <f t="shared" si="0"/>
        <v>405.75100000000003</v>
      </c>
      <c r="P58" s="263">
        <f t="shared" si="1"/>
        <v>215.85499999999999</v>
      </c>
    </row>
    <row r="59" spans="1:16" x14ac:dyDescent="0.2">
      <c r="A59" s="278">
        <v>2012</v>
      </c>
      <c r="B59" s="279">
        <v>6</v>
      </c>
      <c r="C59" s="269">
        <v>122</v>
      </c>
      <c r="D59" s="269">
        <v>45</v>
      </c>
      <c r="E59" s="269">
        <v>206.01900000000001</v>
      </c>
      <c r="F59" s="281">
        <v>0.89800000000000002</v>
      </c>
      <c r="G59" s="269">
        <v>0</v>
      </c>
      <c r="H59" s="269"/>
      <c r="I59" s="285">
        <v>12</v>
      </c>
      <c r="J59" s="285">
        <v>8</v>
      </c>
      <c r="K59" s="285"/>
      <c r="L59" s="285"/>
      <c r="M59" s="285"/>
      <c r="N59" s="263">
        <f t="shared" si="0"/>
        <v>393.91700000000003</v>
      </c>
      <c r="P59" s="263">
        <f t="shared" si="1"/>
        <v>206.01900000000001</v>
      </c>
    </row>
    <row r="60" spans="1:16" x14ac:dyDescent="0.2">
      <c r="A60" s="278">
        <v>2012</v>
      </c>
      <c r="B60" s="279">
        <v>7</v>
      </c>
      <c r="C60" s="269">
        <v>145</v>
      </c>
      <c r="D60" s="269">
        <v>45</v>
      </c>
      <c r="E60" s="269">
        <v>226.667</v>
      </c>
      <c r="F60" s="281">
        <v>0.60099999999999998</v>
      </c>
      <c r="G60" s="269">
        <v>0</v>
      </c>
      <c r="H60" s="269"/>
      <c r="I60" s="285">
        <v>13</v>
      </c>
      <c r="J60" s="285">
        <v>8</v>
      </c>
      <c r="K60" s="285"/>
      <c r="L60" s="285"/>
      <c r="M60" s="285"/>
      <c r="N60" s="263">
        <f t="shared" si="0"/>
        <v>438.26800000000003</v>
      </c>
      <c r="P60" s="263">
        <f t="shared" si="1"/>
        <v>226.667</v>
      </c>
    </row>
    <row r="61" spans="1:16" s="284" customFormat="1" ht="12" x14ac:dyDescent="0.25">
      <c r="A61" s="278">
        <v>2012</v>
      </c>
      <c r="B61" s="279">
        <v>8</v>
      </c>
      <c r="C61" s="269">
        <v>143</v>
      </c>
      <c r="D61" s="269">
        <v>45</v>
      </c>
      <c r="E61" s="269">
        <v>223.40299999999999</v>
      </c>
      <c r="F61" s="281">
        <v>0.36299999999999999</v>
      </c>
      <c r="G61" s="269">
        <v>0</v>
      </c>
      <c r="H61" s="269"/>
      <c r="I61" s="285">
        <v>13</v>
      </c>
      <c r="J61" s="285">
        <v>6</v>
      </c>
      <c r="K61" s="285"/>
      <c r="L61" s="285"/>
      <c r="M61" s="285"/>
      <c r="N61" s="263">
        <f t="shared" si="0"/>
        <v>430.76600000000002</v>
      </c>
      <c r="O61" s="290"/>
      <c r="P61" s="263">
        <f t="shared" si="1"/>
        <v>223.40299999999999</v>
      </c>
    </row>
    <row r="62" spans="1:16" x14ac:dyDescent="0.2">
      <c r="A62" s="278">
        <v>2012</v>
      </c>
      <c r="B62" s="279">
        <v>9</v>
      </c>
      <c r="C62" s="269">
        <v>134</v>
      </c>
      <c r="D62" s="269">
        <v>45</v>
      </c>
      <c r="E62" s="269">
        <v>215.81700000000001</v>
      </c>
      <c r="F62" s="281">
        <v>0.68200000000000005</v>
      </c>
      <c r="G62" s="269">
        <v>0</v>
      </c>
      <c r="H62" s="269"/>
      <c r="I62" s="285">
        <v>11</v>
      </c>
      <c r="J62" s="285">
        <v>7</v>
      </c>
      <c r="K62" s="285"/>
      <c r="L62" s="285"/>
      <c r="M62" s="285"/>
      <c r="N62" s="263">
        <f t="shared" si="0"/>
        <v>413.49900000000002</v>
      </c>
      <c r="P62" s="263">
        <f t="shared" si="1"/>
        <v>215.81700000000001</v>
      </c>
    </row>
    <row r="63" spans="1:16" x14ac:dyDescent="0.2">
      <c r="A63" s="278">
        <v>2012</v>
      </c>
      <c r="B63" s="279">
        <v>10</v>
      </c>
      <c r="C63" s="269">
        <v>125</v>
      </c>
      <c r="D63" s="269">
        <v>45</v>
      </c>
      <c r="E63" s="269">
        <v>211.904</v>
      </c>
      <c r="F63" s="281">
        <v>0.30099999999999999</v>
      </c>
      <c r="G63" s="269">
        <v>0</v>
      </c>
      <c r="H63" s="269"/>
      <c r="I63" s="285">
        <v>11</v>
      </c>
      <c r="J63" s="285">
        <v>6</v>
      </c>
      <c r="K63" s="285"/>
      <c r="L63" s="285"/>
      <c r="M63" s="285"/>
      <c r="N63" s="263">
        <f t="shared" si="0"/>
        <v>399.20499999999998</v>
      </c>
      <c r="P63" s="263">
        <f t="shared" si="1"/>
        <v>211.904</v>
      </c>
    </row>
    <row r="64" spans="1:16" x14ac:dyDescent="0.2">
      <c r="A64" s="278">
        <v>2012</v>
      </c>
      <c r="B64" s="279">
        <v>11</v>
      </c>
      <c r="C64" s="269">
        <v>85</v>
      </c>
      <c r="D64" s="269">
        <v>45</v>
      </c>
      <c r="E64" s="269">
        <v>147.77199999999999</v>
      </c>
      <c r="F64" s="281">
        <v>0.57299999999999995</v>
      </c>
      <c r="G64" s="269">
        <v>0</v>
      </c>
      <c r="H64" s="269"/>
      <c r="I64" s="285">
        <v>8</v>
      </c>
      <c r="J64" s="285">
        <v>4</v>
      </c>
      <c r="K64" s="285"/>
      <c r="L64" s="285"/>
      <c r="M64" s="285"/>
      <c r="N64" s="263">
        <f t="shared" si="0"/>
        <v>290.34499999999997</v>
      </c>
      <c r="P64" s="263">
        <f t="shared" si="1"/>
        <v>147.77199999999999</v>
      </c>
    </row>
    <row r="65" spans="1:16" x14ac:dyDescent="0.2">
      <c r="A65" s="278">
        <v>2012</v>
      </c>
      <c r="B65" s="279">
        <v>12</v>
      </c>
      <c r="C65" s="269">
        <v>99</v>
      </c>
      <c r="D65" s="269">
        <v>45</v>
      </c>
      <c r="E65" s="269">
        <v>174.495</v>
      </c>
      <c r="F65" s="281">
        <v>0.66</v>
      </c>
      <c r="G65" s="269">
        <v>0</v>
      </c>
      <c r="H65" s="269"/>
      <c r="I65" s="285">
        <v>9</v>
      </c>
      <c r="J65" s="285">
        <v>5</v>
      </c>
      <c r="K65" s="285"/>
      <c r="L65" s="285"/>
      <c r="M65" s="285"/>
      <c r="N65" s="263">
        <f t="shared" si="0"/>
        <v>333.15500000000003</v>
      </c>
      <c r="O65" s="267"/>
      <c r="P65" s="263">
        <f t="shared" si="1"/>
        <v>174.495</v>
      </c>
    </row>
    <row r="66" spans="1:16" x14ac:dyDescent="0.2">
      <c r="A66" s="278">
        <v>2013</v>
      </c>
      <c r="B66" s="279">
        <v>1</v>
      </c>
      <c r="C66" s="269">
        <v>102</v>
      </c>
      <c r="D66" s="269">
        <v>45</v>
      </c>
      <c r="E66" s="269">
        <v>173</v>
      </c>
      <c r="F66" s="281">
        <v>0.77075993508158613</v>
      </c>
      <c r="G66" s="269">
        <v>0</v>
      </c>
      <c r="H66" s="269"/>
      <c r="I66" s="285">
        <v>9</v>
      </c>
      <c r="J66" s="285">
        <v>4</v>
      </c>
      <c r="K66" s="285"/>
      <c r="L66" s="285"/>
      <c r="M66" s="285"/>
      <c r="N66" s="263">
        <f t="shared" si="0"/>
        <v>333.77075993508157</v>
      </c>
      <c r="P66" s="263">
        <f t="shared" si="1"/>
        <v>173</v>
      </c>
    </row>
    <row r="67" spans="1:16" x14ac:dyDescent="0.2">
      <c r="A67" s="278">
        <v>2013</v>
      </c>
      <c r="B67" s="279">
        <v>2</v>
      </c>
      <c r="C67" s="269">
        <v>111</v>
      </c>
      <c r="D67" s="269">
        <v>45</v>
      </c>
      <c r="E67" s="269">
        <v>180</v>
      </c>
      <c r="F67" s="281">
        <v>0.57388367323850598</v>
      </c>
      <c r="G67" s="269">
        <v>0</v>
      </c>
      <c r="H67" s="269"/>
      <c r="I67" s="285">
        <v>10</v>
      </c>
      <c r="J67" s="285">
        <v>4</v>
      </c>
      <c r="K67" s="285"/>
      <c r="L67" s="285"/>
      <c r="M67" s="285"/>
      <c r="N67" s="263">
        <f t="shared" si="0"/>
        <v>350.57388367323853</v>
      </c>
      <c r="P67" s="263">
        <f t="shared" si="1"/>
        <v>180</v>
      </c>
    </row>
    <row r="68" spans="1:16" x14ac:dyDescent="0.2">
      <c r="A68" s="278">
        <v>2013</v>
      </c>
      <c r="B68" s="279">
        <v>3</v>
      </c>
      <c r="C68" s="269">
        <v>88</v>
      </c>
      <c r="D68" s="269">
        <v>45</v>
      </c>
      <c r="E68" s="269">
        <v>196</v>
      </c>
      <c r="F68" s="281">
        <v>0.83725887989483894</v>
      </c>
      <c r="G68" s="269">
        <v>0</v>
      </c>
      <c r="H68" s="269"/>
      <c r="I68" s="285">
        <v>11</v>
      </c>
      <c r="J68" s="285">
        <v>7</v>
      </c>
      <c r="K68" s="285"/>
      <c r="L68" s="285"/>
      <c r="M68" s="285"/>
      <c r="N68" s="263">
        <f t="shared" si="0"/>
        <v>347.83725887989482</v>
      </c>
      <c r="P68" s="263">
        <f t="shared" si="1"/>
        <v>196</v>
      </c>
    </row>
    <row r="69" spans="1:16" x14ac:dyDescent="0.2">
      <c r="A69" s="278">
        <v>2013</v>
      </c>
      <c r="B69" s="279">
        <v>4</v>
      </c>
      <c r="C69" s="269">
        <v>120</v>
      </c>
      <c r="D69" s="269">
        <v>45</v>
      </c>
      <c r="E69" s="269">
        <v>207</v>
      </c>
      <c r="F69" s="281">
        <v>0.73948675590640567</v>
      </c>
      <c r="G69" s="269">
        <v>0</v>
      </c>
      <c r="H69" s="269"/>
      <c r="I69" s="285">
        <v>10</v>
      </c>
      <c r="J69" s="285">
        <v>4</v>
      </c>
      <c r="K69" s="285"/>
      <c r="L69" s="285"/>
      <c r="M69" s="285"/>
      <c r="N69" s="263">
        <f t="shared" si="0"/>
        <v>386.7394867559064</v>
      </c>
      <c r="P69" s="263">
        <f t="shared" si="1"/>
        <v>207</v>
      </c>
    </row>
    <row r="70" spans="1:16" x14ac:dyDescent="0.2">
      <c r="A70" s="278">
        <v>2013</v>
      </c>
      <c r="B70" s="279">
        <v>5</v>
      </c>
      <c r="C70" s="269">
        <v>139</v>
      </c>
      <c r="D70" s="269">
        <v>45</v>
      </c>
      <c r="E70" s="269">
        <v>224</v>
      </c>
      <c r="F70" s="281">
        <v>0.78311067675493906</v>
      </c>
      <c r="G70" s="269">
        <v>0</v>
      </c>
      <c r="H70" s="269"/>
      <c r="I70" s="285">
        <v>12</v>
      </c>
      <c r="J70" s="285">
        <v>7</v>
      </c>
      <c r="K70" s="285"/>
      <c r="L70" s="285"/>
      <c r="M70" s="285"/>
      <c r="N70" s="263">
        <f t="shared" si="0"/>
        <v>427.78311067675492</v>
      </c>
      <c r="P70" s="263">
        <f>E70+G70</f>
        <v>224</v>
      </c>
    </row>
    <row r="71" spans="1:16" x14ac:dyDescent="0.2">
      <c r="A71" s="278">
        <v>2013</v>
      </c>
      <c r="B71" s="279">
        <v>6</v>
      </c>
      <c r="C71" s="269">
        <v>137</v>
      </c>
      <c r="D71" s="269">
        <v>0</v>
      </c>
      <c r="E71" s="269">
        <v>221</v>
      </c>
      <c r="F71" s="281">
        <v>0.64613850481711455</v>
      </c>
      <c r="G71" s="269">
        <v>0</v>
      </c>
      <c r="H71" s="269"/>
      <c r="I71" s="285">
        <v>12</v>
      </c>
      <c r="J71" s="285">
        <v>8</v>
      </c>
      <c r="K71" s="285"/>
      <c r="L71" s="285"/>
      <c r="M71" s="285"/>
      <c r="N71" s="263">
        <f t="shared" ref="N71:N134" si="2">SUM(C71:M71)</f>
        <v>378.64613850481709</v>
      </c>
      <c r="O71" s="277"/>
      <c r="P71" s="263">
        <f>E71+G71-45</f>
        <v>176</v>
      </c>
    </row>
    <row r="72" spans="1:16" x14ac:dyDescent="0.2">
      <c r="A72" s="278">
        <v>2013</v>
      </c>
      <c r="B72" s="279">
        <v>7</v>
      </c>
      <c r="C72" s="269">
        <v>146</v>
      </c>
      <c r="D72" s="269">
        <v>0</v>
      </c>
      <c r="E72" s="269">
        <v>216</v>
      </c>
      <c r="F72" s="281">
        <v>0.59928851752094436</v>
      </c>
      <c r="G72" s="269">
        <v>0</v>
      </c>
      <c r="H72" s="269"/>
      <c r="I72" s="285">
        <v>11</v>
      </c>
      <c r="J72" s="285">
        <v>8</v>
      </c>
      <c r="K72" s="285"/>
      <c r="L72" s="285"/>
      <c r="M72" s="285"/>
      <c r="N72" s="263">
        <f t="shared" si="2"/>
        <v>381.59928851752096</v>
      </c>
      <c r="O72" s="277"/>
      <c r="P72" s="263">
        <f>E72+G72-45</f>
        <v>171</v>
      </c>
    </row>
    <row r="73" spans="1:16" s="284" customFormat="1" ht="12" x14ac:dyDescent="0.25">
      <c r="A73" s="278">
        <v>2013</v>
      </c>
      <c r="B73" s="279">
        <v>8</v>
      </c>
      <c r="C73" s="269">
        <v>139</v>
      </c>
      <c r="D73" s="269">
        <v>0</v>
      </c>
      <c r="E73" s="269">
        <v>236</v>
      </c>
      <c r="F73" s="281">
        <v>0.80065614331468005</v>
      </c>
      <c r="G73" s="269">
        <v>0</v>
      </c>
      <c r="H73" s="269"/>
      <c r="I73" s="285">
        <v>13</v>
      </c>
      <c r="J73" s="285">
        <v>6</v>
      </c>
      <c r="K73" s="285"/>
      <c r="L73" s="285"/>
      <c r="M73" s="285"/>
      <c r="N73" s="263">
        <f t="shared" si="2"/>
        <v>394.80065614331465</v>
      </c>
      <c r="O73" s="290"/>
      <c r="P73" s="263">
        <f>E73+G73-45</f>
        <v>191</v>
      </c>
    </row>
    <row r="74" spans="1:16" x14ac:dyDescent="0.2">
      <c r="A74" s="278">
        <v>2013</v>
      </c>
      <c r="B74" s="279">
        <v>9</v>
      </c>
      <c r="C74" s="269">
        <v>133</v>
      </c>
      <c r="D74" s="269">
        <v>0</v>
      </c>
      <c r="E74" s="269">
        <v>224</v>
      </c>
      <c r="F74" s="281">
        <v>0.9105170500062737</v>
      </c>
      <c r="G74" s="269">
        <v>0</v>
      </c>
      <c r="H74" s="269"/>
      <c r="I74" s="285">
        <v>13</v>
      </c>
      <c r="J74" s="285">
        <v>8</v>
      </c>
      <c r="K74" s="285"/>
      <c r="L74" s="285"/>
      <c r="M74" s="285"/>
      <c r="N74" s="263">
        <f t="shared" si="2"/>
        <v>378.91051705000626</v>
      </c>
      <c r="O74" s="277"/>
      <c r="P74" s="263">
        <f t="shared" ref="P74:P137" si="3">E74+G74-45</f>
        <v>179</v>
      </c>
    </row>
    <row r="75" spans="1:16" x14ac:dyDescent="0.2">
      <c r="A75" s="278">
        <v>2013</v>
      </c>
      <c r="B75" s="279">
        <v>10</v>
      </c>
      <c r="C75" s="269">
        <v>129</v>
      </c>
      <c r="D75" s="269">
        <v>0</v>
      </c>
      <c r="E75" s="269">
        <v>221</v>
      </c>
      <c r="F75" s="281">
        <v>0.86879275653923549</v>
      </c>
      <c r="G75" s="269">
        <v>0</v>
      </c>
      <c r="H75" s="269"/>
      <c r="I75" s="285">
        <v>11</v>
      </c>
      <c r="J75" s="285">
        <v>5</v>
      </c>
      <c r="K75" s="285"/>
      <c r="L75" s="285"/>
      <c r="M75" s="285"/>
      <c r="N75" s="263">
        <f t="shared" si="2"/>
        <v>366.86879275653922</v>
      </c>
      <c r="O75" s="277"/>
      <c r="P75" s="263">
        <f t="shared" si="3"/>
        <v>176</v>
      </c>
    </row>
    <row r="76" spans="1:16" x14ac:dyDescent="0.2">
      <c r="A76" s="278">
        <v>2013</v>
      </c>
      <c r="B76" s="279">
        <v>11</v>
      </c>
      <c r="C76" s="269">
        <v>114</v>
      </c>
      <c r="D76" s="269">
        <v>0</v>
      </c>
      <c r="E76" s="269">
        <v>200</v>
      </c>
      <c r="F76" s="281">
        <v>1.1100000000000001</v>
      </c>
      <c r="G76" s="269">
        <v>0</v>
      </c>
      <c r="H76" s="269"/>
      <c r="I76" s="285">
        <v>10</v>
      </c>
      <c r="J76" s="285">
        <v>5</v>
      </c>
      <c r="K76" s="285"/>
      <c r="L76" s="285"/>
      <c r="M76" s="285"/>
      <c r="N76" s="263">
        <f t="shared" si="2"/>
        <v>330.11</v>
      </c>
      <c r="O76" s="277"/>
      <c r="P76" s="263">
        <f t="shared" si="3"/>
        <v>155</v>
      </c>
    </row>
    <row r="77" spans="1:16" x14ac:dyDescent="0.2">
      <c r="A77" s="278">
        <v>2013</v>
      </c>
      <c r="B77" s="279">
        <v>12</v>
      </c>
      <c r="C77" s="269">
        <v>111</v>
      </c>
      <c r="D77" s="269">
        <v>0</v>
      </c>
      <c r="E77" s="269">
        <v>180</v>
      </c>
      <c r="F77" s="269">
        <v>0</v>
      </c>
      <c r="G77" s="269">
        <v>0</v>
      </c>
      <c r="H77" s="269"/>
      <c r="I77" s="285">
        <v>9</v>
      </c>
      <c r="J77" s="285">
        <v>4</v>
      </c>
      <c r="K77" s="285"/>
      <c r="L77" s="285"/>
      <c r="M77" s="285"/>
      <c r="N77" s="263">
        <f t="shared" si="2"/>
        <v>304</v>
      </c>
      <c r="O77" s="277"/>
      <c r="P77" s="263">
        <f t="shared" si="3"/>
        <v>135</v>
      </c>
    </row>
    <row r="78" spans="1:16" x14ac:dyDescent="0.2">
      <c r="A78" s="278">
        <f>A66+1</f>
        <v>2014</v>
      </c>
      <c r="B78" s="278">
        <f>B66</f>
        <v>1</v>
      </c>
      <c r="C78" s="269">
        <v>88</v>
      </c>
      <c r="D78" s="269">
        <v>0</v>
      </c>
      <c r="E78" s="269">
        <v>760</v>
      </c>
      <c r="F78" s="269">
        <v>0</v>
      </c>
      <c r="G78" s="269">
        <v>0</v>
      </c>
      <c r="H78" s="269">
        <v>0</v>
      </c>
      <c r="I78" s="285">
        <v>12</v>
      </c>
      <c r="J78" s="285">
        <v>7</v>
      </c>
      <c r="K78" s="285">
        <v>23</v>
      </c>
      <c r="L78" s="285"/>
      <c r="M78" s="285"/>
      <c r="N78" s="263">
        <f t="shared" si="2"/>
        <v>890</v>
      </c>
      <c r="O78" s="277"/>
      <c r="P78" s="263">
        <f t="shared" si="3"/>
        <v>715</v>
      </c>
    </row>
    <row r="79" spans="1:16" x14ac:dyDescent="0.2">
      <c r="A79" s="278">
        <f t="shared" ref="A79:A142" si="4">A67+1</f>
        <v>2014</v>
      </c>
      <c r="B79" s="278">
        <f t="shared" ref="B79:B142" si="5">B67</f>
        <v>2</v>
      </c>
      <c r="C79" s="269">
        <v>111</v>
      </c>
      <c r="D79" s="269">
        <v>0</v>
      </c>
      <c r="E79" s="269">
        <v>556</v>
      </c>
      <c r="F79" s="269">
        <v>0</v>
      </c>
      <c r="G79" s="269">
        <v>0</v>
      </c>
      <c r="H79" s="269">
        <v>30</v>
      </c>
      <c r="I79" s="285">
        <v>9</v>
      </c>
      <c r="J79" s="285">
        <v>4</v>
      </c>
      <c r="K79" s="285">
        <v>22</v>
      </c>
      <c r="L79" s="285"/>
      <c r="M79" s="285"/>
      <c r="N79" s="263">
        <f t="shared" si="2"/>
        <v>732</v>
      </c>
      <c r="O79" s="277"/>
      <c r="P79" s="263">
        <f t="shared" si="3"/>
        <v>511</v>
      </c>
    </row>
    <row r="80" spans="1:16" x14ac:dyDescent="0.2">
      <c r="A80" s="278">
        <f t="shared" si="4"/>
        <v>2014</v>
      </c>
      <c r="B80" s="278">
        <f t="shared" si="5"/>
        <v>3</v>
      </c>
      <c r="C80" s="269">
        <v>123</v>
      </c>
      <c r="D80" s="269">
        <v>0</v>
      </c>
      <c r="E80" s="269">
        <v>586</v>
      </c>
      <c r="F80" s="269">
        <v>0</v>
      </c>
      <c r="G80" s="269">
        <v>0</v>
      </c>
      <c r="H80" s="269">
        <v>20</v>
      </c>
      <c r="I80" s="285">
        <v>8</v>
      </c>
      <c r="J80" s="285">
        <v>3</v>
      </c>
      <c r="K80" s="285">
        <v>23</v>
      </c>
      <c r="L80" s="285"/>
      <c r="M80" s="285"/>
      <c r="N80" s="263">
        <f t="shared" si="2"/>
        <v>763</v>
      </c>
      <c r="O80" s="277"/>
      <c r="P80" s="263">
        <f t="shared" si="3"/>
        <v>541</v>
      </c>
    </row>
    <row r="81" spans="1:16" x14ac:dyDescent="0.2">
      <c r="A81" s="278">
        <f t="shared" si="4"/>
        <v>2014</v>
      </c>
      <c r="B81" s="278">
        <f t="shared" si="5"/>
        <v>4</v>
      </c>
      <c r="C81" s="269">
        <v>129</v>
      </c>
      <c r="D81" s="269">
        <v>0</v>
      </c>
      <c r="E81" s="269">
        <v>711</v>
      </c>
      <c r="F81" s="269">
        <v>0</v>
      </c>
      <c r="G81" s="269">
        <v>0</v>
      </c>
      <c r="H81" s="269">
        <v>10</v>
      </c>
      <c r="I81" s="285">
        <v>12</v>
      </c>
      <c r="J81" s="285">
        <v>7</v>
      </c>
      <c r="K81" s="285">
        <v>23</v>
      </c>
      <c r="L81" s="285"/>
      <c r="M81" s="285"/>
      <c r="N81" s="263">
        <f t="shared" si="2"/>
        <v>892</v>
      </c>
      <c r="O81" s="277"/>
      <c r="P81" s="263">
        <f t="shared" si="3"/>
        <v>666</v>
      </c>
    </row>
    <row r="82" spans="1:16" x14ac:dyDescent="0.2">
      <c r="A82" s="278">
        <f t="shared" si="4"/>
        <v>2014</v>
      </c>
      <c r="B82" s="278">
        <f t="shared" si="5"/>
        <v>5</v>
      </c>
      <c r="C82" s="269">
        <v>123</v>
      </c>
      <c r="D82" s="269">
        <v>0</v>
      </c>
      <c r="E82" s="269">
        <v>728</v>
      </c>
      <c r="F82" s="269">
        <v>0</v>
      </c>
      <c r="G82" s="269">
        <v>0</v>
      </c>
      <c r="H82" s="269">
        <v>30</v>
      </c>
      <c r="I82" s="285">
        <v>13</v>
      </c>
      <c r="J82" s="285">
        <v>7</v>
      </c>
      <c r="K82" s="285">
        <v>23</v>
      </c>
      <c r="L82" s="285"/>
      <c r="M82" s="285"/>
      <c r="N82" s="263">
        <f t="shared" si="2"/>
        <v>924</v>
      </c>
      <c r="O82" s="277"/>
      <c r="P82" s="263">
        <f t="shared" si="3"/>
        <v>683</v>
      </c>
    </row>
    <row r="83" spans="1:16" x14ac:dyDescent="0.2">
      <c r="A83" s="278">
        <f t="shared" si="4"/>
        <v>2014</v>
      </c>
      <c r="B83" s="278">
        <f t="shared" si="5"/>
        <v>6</v>
      </c>
      <c r="C83" s="269">
        <v>140</v>
      </c>
      <c r="D83" s="269">
        <v>0</v>
      </c>
      <c r="E83" s="269">
        <v>781</v>
      </c>
      <c r="F83" s="269">
        <v>0</v>
      </c>
      <c r="G83" s="269">
        <v>200</v>
      </c>
      <c r="H83" s="269">
        <v>35</v>
      </c>
      <c r="I83" s="285">
        <v>13</v>
      </c>
      <c r="J83" s="285">
        <v>7</v>
      </c>
      <c r="K83" s="285">
        <v>22</v>
      </c>
      <c r="L83" s="285"/>
      <c r="M83" s="285"/>
      <c r="N83" s="263">
        <f t="shared" si="2"/>
        <v>1198</v>
      </c>
      <c r="O83" s="277"/>
      <c r="P83" s="263">
        <f t="shared" si="3"/>
        <v>936</v>
      </c>
    </row>
    <row r="84" spans="1:16" x14ac:dyDescent="0.2">
      <c r="A84" s="278">
        <f t="shared" si="4"/>
        <v>2014</v>
      </c>
      <c r="B84" s="278">
        <f t="shared" si="5"/>
        <v>7</v>
      </c>
      <c r="C84" s="269">
        <v>151</v>
      </c>
      <c r="D84" s="269">
        <v>0</v>
      </c>
      <c r="E84" s="269">
        <v>725</v>
      </c>
      <c r="F84" s="269">
        <v>0</v>
      </c>
      <c r="G84" s="269">
        <v>200</v>
      </c>
      <c r="H84" s="269">
        <v>35</v>
      </c>
      <c r="I84" s="285">
        <v>13</v>
      </c>
      <c r="J84" s="285">
        <v>8</v>
      </c>
      <c r="K84" s="285">
        <v>23</v>
      </c>
      <c r="L84" s="285"/>
      <c r="M84" s="285"/>
      <c r="N84" s="263">
        <f t="shared" si="2"/>
        <v>1155</v>
      </c>
      <c r="O84" s="277"/>
      <c r="P84" s="263">
        <f t="shared" si="3"/>
        <v>880</v>
      </c>
    </row>
    <row r="85" spans="1:16" s="284" customFormat="1" ht="12" x14ac:dyDescent="0.25">
      <c r="A85" s="278">
        <f t="shared" si="4"/>
        <v>2014</v>
      </c>
      <c r="B85" s="278">
        <f t="shared" si="5"/>
        <v>8</v>
      </c>
      <c r="C85" s="269">
        <v>146</v>
      </c>
      <c r="D85" s="269">
        <v>0</v>
      </c>
      <c r="E85" s="269">
        <v>829</v>
      </c>
      <c r="F85" s="269">
        <v>0</v>
      </c>
      <c r="G85" s="269">
        <v>200</v>
      </c>
      <c r="H85" s="269">
        <v>35</v>
      </c>
      <c r="I85" s="285">
        <v>14</v>
      </c>
      <c r="J85" s="285">
        <v>8</v>
      </c>
      <c r="K85" s="285">
        <v>23</v>
      </c>
      <c r="L85" s="285"/>
      <c r="M85" s="285"/>
      <c r="N85" s="263">
        <f t="shared" si="2"/>
        <v>1255</v>
      </c>
      <c r="O85" s="290"/>
      <c r="P85" s="263">
        <f t="shared" si="3"/>
        <v>984</v>
      </c>
    </row>
    <row r="86" spans="1:16" x14ac:dyDescent="0.2">
      <c r="A86" s="278">
        <f t="shared" si="4"/>
        <v>2014</v>
      </c>
      <c r="B86" s="278">
        <f t="shared" si="5"/>
        <v>9</v>
      </c>
      <c r="C86" s="269">
        <v>128</v>
      </c>
      <c r="D86" s="269">
        <v>0</v>
      </c>
      <c r="E86" s="269">
        <v>701</v>
      </c>
      <c r="F86" s="269">
        <v>0</v>
      </c>
      <c r="G86" s="269">
        <v>200</v>
      </c>
      <c r="H86" s="269">
        <v>25</v>
      </c>
      <c r="I86" s="285">
        <v>12</v>
      </c>
      <c r="J86" s="285">
        <v>7</v>
      </c>
      <c r="K86" s="285">
        <v>23</v>
      </c>
      <c r="L86" s="285"/>
      <c r="M86" s="285"/>
      <c r="N86" s="263">
        <f t="shared" si="2"/>
        <v>1096</v>
      </c>
      <c r="O86" s="277"/>
      <c r="P86" s="263">
        <f t="shared" si="3"/>
        <v>856</v>
      </c>
    </row>
    <row r="87" spans="1:16" x14ac:dyDescent="0.2">
      <c r="A87" s="278">
        <f t="shared" si="4"/>
        <v>2014</v>
      </c>
      <c r="B87" s="278">
        <f t="shared" si="5"/>
        <v>10</v>
      </c>
      <c r="C87" s="269">
        <v>137</v>
      </c>
      <c r="D87" s="269">
        <v>0</v>
      </c>
      <c r="E87" s="269">
        <v>760</v>
      </c>
      <c r="F87" s="269">
        <v>0</v>
      </c>
      <c r="G87" s="269">
        <v>200</v>
      </c>
      <c r="H87" s="269">
        <v>20</v>
      </c>
      <c r="I87" s="285">
        <v>12</v>
      </c>
      <c r="J87" s="285">
        <v>7</v>
      </c>
      <c r="K87" s="285">
        <v>22</v>
      </c>
      <c r="L87" s="285"/>
      <c r="M87" s="285"/>
      <c r="N87" s="263">
        <f t="shared" si="2"/>
        <v>1158</v>
      </c>
      <c r="O87" s="277"/>
      <c r="P87" s="263">
        <f t="shared" si="3"/>
        <v>915</v>
      </c>
    </row>
    <row r="88" spans="1:16" x14ac:dyDescent="0.2">
      <c r="A88" s="278">
        <f t="shared" si="4"/>
        <v>2014</v>
      </c>
      <c r="B88" s="278">
        <f t="shared" si="5"/>
        <v>11</v>
      </c>
      <c r="C88" s="269">
        <v>115</v>
      </c>
      <c r="D88" s="269">
        <v>0</v>
      </c>
      <c r="E88" s="269">
        <v>598</v>
      </c>
      <c r="F88" s="269">
        <v>0</v>
      </c>
      <c r="G88" s="269">
        <v>0</v>
      </c>
      <c r="H88" s="269">
        <v>20</v>
      </c>
      <c r="I88" s="285">
        <v>9</v>
      </c>
      <c r="J88" s="285">
        <v>4</v>
      </c>
      <c r="K88" s="285">
        <v>23</v>
      </c>
      <c r="L88" s="285"/>
      <c r="M88" s="285"/>
      <c r="N88" s="263">
        <f t="shared" si="2"/>
        <v>769</v>
      </c>
      <c r="O88" s="277"/>
      <c r="P88" s="263">
        <f t="shared" si="3"/>
        <v>553</v>
      </c>
    </row>
    <row r="89" spans="1:16" x14ac:dyDescent="0.2">
      <c r="A89" s="278">
        <f t="shared" si="4"/>
        <v>2014</v>
      </c>
      <c r="B89" s="278">
        <f t="shared" si="5"/>
        <v>12</v>
      </c>
      <c r="C89" s="269">
        <v>105</v>
      </c>
      <c r="D89" s="269">
        <v>0</v>
      </c>
      <c r="E89" s="269">
        <v>557</v>
      </c>
      <c r="F89" s="269">
        <v>0</v>
      </c>
      <c r="G89" s="269">
        <v>0</v>
      </c>
      <c r="H89" s="269">
        <v>20</v>
      </c>
      <c r="I89" s="285">
        <v>9</v>
      </c>
      <c r="J89" s="285">
        <v>4</v>
      </c>
      <c r="K89" s="285">
        <v>23</v>
      </c>
      <c r="L89" s="285"/>
      <c r="M89" s="285"/>
      <c r="N89" s="263">
        <f t="shared" si="2"/>
        <v>718</v>
      </c>
      <c r="O89" s="277"/>
      <c r="P89" s="263">
        <f t="shared" si="3"/>
        <v>512</v>
      </c>
    </row>
    <row r="90" spans="1:16" x14ac:dyDescent="0.2">
      <c r="A90" s="278">
        <f t="shared" si="4"/>
        <v>2015</v>
      </c>
      <c r="B90" s="278">
        <f t="shared" si="5"/>
        <v>1</v>
      </c>
      <c r="C90" s="269">
        <v>113</v>
      </c>
      <c r="D90" s="269">
        <v>0</v>
      </c>
      <c r="E90" s="269">
        <v>586</v>
      </c>
      <c r="F90" s="269">
        <v>0</v>
      </c>
      <c r="G90" s="269">
        <v>0</v>
      </c>
      <c r="H90" s="269">
        <v>35</v>
      </c>
      <c r="I90" s="285">
        <v>8</v>
      </c>
      <c r="J90" s="285">
        <v>3</v>
      </c>
      <c r="K90" s="285">
        <v>26</v>
      </c>
      <c r="L90" s="285">
        <v>0</v>
      </c>
      <c r="M90" s="285"/>
      <c r="N90" s="263">
        <f t="shared" si="2"/>
        <v>771</v>
      </c>
      <c r="O90" s="277"/>
      <c r="P90" s="263">
        <f t="shared" si="3"/>
        <v>541</v>
      </c>
    </row>
    <row r="91" spans="1:16" x14ac:dyDescent="0.2">
      <c r="A91" s="278">
        <f t="shared" si="4"/>
        <v>2015</v>
      </c>
      <c r="B91" s="278">
        <f t="shared" si="5"/>
        <v>2</v>
      </c>
      <c r="C91" s="269">
        <v>116</v>
      </c>
      <c r="D91" s="269">
        <v>0</v>
      </c>
      <c r="E91" s="269">
        <v>907</v>
      </c>
      <c r="F91" s="269">
        <v>0</v>
      </c>
      <c r="G91" s="269">
        <v>200</v>
      </c>
      <c r="H91" s="269">
        <v>40</v>
      </c>
      <c r="I91" s="285">
        <v>13</v>
      </c>
      <c r="J91" s="285">
        <v>8</v>
      </c>
      <c r="K91" s="285">
        <v>45</v>
      </c>
      <c r="L91" s="285">
        <v>0</v>
      </c>
      <c r="M91" s="285"/>
      <c r="N91" s="263">
        <f t="shared" si="2"/>
        <v>1329</v>
      </c>
      <c r="O91" s="277"/>
      <c r="P91" s="263">
        <f t="shared" si="3"/>
        <v>1062</v>
      </c>
    </row>
    <row r="92" spans="1:16" x14ac:dyDescent="0.2">
      <c r="A92" s="278">
        <f t="shared" si="4"/>
        <v>2015</v>
      </c>
      <c r="B92" s="278">
        <f t="shared" si="5"/>
        <v>3</v>
      </c>
      <c r="C92" s="269">
        <v>120</v>
      </c>
      <c r="D92" s="269">
        <v>0</v>
      </c>
      <c r="E92" s="269">
        <v>688</v>
      </c>
      <c r="F92" s="269">
        <v>0</v>
      </c>
      <c r="G92" s="269">
        <v>200</v>
      </c>
      <c r="H92" s="269">
        <v>20</v>
      </c>
      <c r="I92" s="285">
        <v>10</v>
      </c>
      <c r="J92" s="285">
        <v>4</v>
      </c>
      <c r="K92" s="285">
        <v>36</v>
      </c>
      <c r="L92" s="285">
        <v>0</v>
      </c>
      <c r="M92" s="285"/>
      <c r="N92" s="263">
        <f t="shared" si="2"/>
        <v>1078</v>
      </c>
      <c r="O92" s="277"/>
      <c r="P92" s="263">
        <f t="shared" si="3"/>
        <v>843</v>
      </c>
    </row>
    <row r="93" spans="1:16" x14ac:dyDescent="0.2">
      <c r="A93" s="278">
        <f t="shared" si="4"/>
        <v>2015</v>
      </c>
      <c r="B93" s="278">
        <f t="shared" si="5"/>
        <v>4</v>
      </c>
      <c r="C93" s="269">
        <v>151</v>
      </c>
      <c r="D93" s="269">
        <v>0</v>
      </c>
      <c r="E93" s="269">
        <v>787</v>
      </c>
      <c r="F93" s="269">
        <v>0</v>
      </c>
      <c r="G93" s="269">
        <v>200</v>
      </c>
      <c r="H93" s="269">
        <v>20</v>
      </c>
      <c r="I93" s="285">
        <v>11</v>
      </c>
      <c r="J93" s="285">
        <v>5</v>
      </c>
      <c r="K93" s="285">
        <v>45</v>
      </c>
      <c r="L93" s="285">
        <v>0</v>
      </c>
      <c r="M93" s="285"/>
      <c r="N93" s="263">
        <f t="shared" si="2"/>
        <v>1219</v>
      </c>
      <c r="O93" s="277"/>
      <c r="P93" s="263">
        <f t="shared" si="3"/>
        <v>942</v>
      </c>
    </row>
    <row r="94" spans="1:16" x14ac:dyDescent="0.2">
      <c r="A94" s="278">
        <f t="shared" si="4"/>
        <v>2015</v>
      </c>
      <c r="B94" s="278">
        <f t="shared" si="5"/>
        <v>5</v>
      </c>
      <c r="C94" s="269">
        <v>138</v>
      </c>
      <c r="D94" s="269">
        <v>0</v>
      </c>
      <c r="E94" s="269">
        <v>761</v>
      </c>
      <c r="F94" s="269">
        <v>0</v>
      </c>
      <c r="G94" s="269">
        <v>200</v>
      </c>
      <c r="H94" s="269">
        <v>25</v>
      </c>
      <c r="I94" s="285">
        <v>12</v>
      </c>
      <c r="J94" s="285">
        <v>7</v>
      </c>
      <c r="K94" s="285">
        <v>54</v>
      </c>
      <c r="L94" s="285">
        <v>0</v>
      </c>
      <c r="M94" s="285"/>
      <c r="N94" s="263">
        <f t="shared" si="2"/>
        <v>1197</v>
      </c>
      <c r="P94" s="263">
        <f t="shared" si="3"/>
        <v>916</v>
      </c>
    </row>
    <row r="95" spans="1:16" x14ac:dyDescent="0.2">
      <c r="A95" s="278">
        <f t="shared" si="4"/>
        <v>2015</v>
      </c>
      <c r="B95" s="278">
        <f t="shared" si="5"/>
        <v>6</v>
      </c>
      <c r="C95" s="269">
        <v>146</v>
      </c>
      <c r="D95" s="269">
        <v>0</v>
      </c>
      <c r="E95" s="269">
        <v>836</v>
      </c>
      <c r="F95" s="269">
        <v>0</v>
      </c>
      <c r="G95" s="269">
        <v>200</v>
      </c>
      <c r="H95" s="269">
        <v>40</v>
      </c>
      <c r="I95" s="285">
        <v>13</v>
      </c>
      <c r="J95" s="285">
        <v>8</v>
      </c>
      <c r="K95" s="285">
        <v>60</v>
      </c>
      <c r="L95" s="285">
        <v>0</v>
      </c>
      <c r="M95" s="285"/>
      <c r="N95" s="263">
        <f t="shared" si="2"/>
        <v>1303</v>
      </c>
      <c r="P95" s="263">
        <f t="shared" si="3"/>
        <v>991</v>
      </c>
    </row>
    <row r="96" spans="1:16" x14ac:dyDescent="0.2">
      <c r="A96" s="278">
        <f t="shared" si="4"/>
        <v>2015</v>
      </c>
      <c r="B96" s="278">
        <f t="shared" si="5"/>
        <v>7</v>
      </c>
      <c r="C96" s="269">
        <v>152.80399085120462</v>
      </c>
      <c r="D96" s="269">
        <v>0</v>
      </c>
      <c r="E96" s="269">
        <v>746</v>
      </c>
      <c r="F96" s="269">
        <v>0</v>
      </c>
      <c r="G96" s="269">
        <v>200</v>
      </c>
      <c r="H96" s="269">
        <v>45</v>
      </c>
      <c r="I96" s="285">
        <v>12</v>
      </c>
      <c r="J96" s="285">
        <v>7</v>
      </c>
      <c r="K96" s="285">
        <v>55</v>
      </c>
      <c r="L96" s="285">
        <v>0</v>
      </c>
      <c r="M96" s="285"/>
      <c r="N96" s="263">
        <f t="shared" si="2"/>
        <v>1217.8039908512046</v>
      </c>
      <c r="P96" s="263">
        <f t="shared" si="3"/>
        <v>901</v>
      </c>
    </row>
    <row r="97" spans="1:16" s="284" customFormat="1" ht="12" x14ac:dyDescent="0.25">
      <c r="A97" s="278">
        <f t="shared" si="4"/>
        <v>2015</v>
      </c>
      <c r="B97" s="278">
        <f t="shared" si="5"/>
        <v>8</v>
      </c>
      <c r="C97" s="270">
        <v>149.08922817258369</v>
      </c>
      <c r="D97" s="270">
        <v>0</v>
      </c>
      <c r="E97" s="270">
        <v>768.41322194028521</v>
      </c>
      <c r="F97" s="270">
        <v>0</v>
      </c>
      <c r="G97" s="270">
        <v>200</v>
      </c>
      <c r="H97" s="270">
        <v>45</v>
      </c>
      <c r="I97" s="287">
        <v>13</v>
      </c>
      <c r="J97" s="287">
        <v>9</v>
      </c>
      <c r="K97" s="287">
        <v>60</v>
      </c>
      <c r="L97" s="287">
        <v>25</v>
      </c>
      <c r="M97" s="287"/>
      <c r="N97" s="270">
        <f t="shared" si="2"/>
        <v>1269.5024501128689</v>
      </c>
      <c r="O97" s="290"/>
      <c r="P97" s="263">
        <f t="shared" si="3"/>
        <v>923.41322194028521</v>
      </c>
    </row>
    <row r="98" spans="1:16" x14ac:dyDescent="0.2">
      <c r="A98" s="278">
        <f t="shared" si="4"/>
        <v>2015</v>
      </c>
      <c r="B98" s="278">
        <f t="shared" si="5"/>
        <v>9</v>
      </c>
      <c r="C98" s="270">
        <v>137.52329672915712</v>
      </c>
      <c r="D98" s="270">
        <v>0</v>
      </c>
      <c r="E98" s="270">
        <v>659.50849513881133</v>
      </c>
      <c r="F98" s="270">
        <v>0</v>
      </c>
      <c r="G98" s="270">
        <v>200</v>
      </c>
      <c r="H98" s="270">
        <v>30</v>
      </c>
      <c r="I98" s="287">
        <v>13</v>
      </c>
      <c r="J98" s="287">
        <v>9</v>
      </c>
      <c r="K98" s="287">
        <v>60</v>
      </c>
      <c r="L98" s="287">
        <v>21</v>
      </c>
      <c r="M98" s="287"/>
      <c r="N98" s="270">
        <f t="shared" si="2"/>
        <v>1130.0317918679684</v>
      </c>
      <c r="P98" s="263">
        <f t="shared" si="3"/>
        <v>814.50849513881133</v>
      </c>
    </row>
    <row r="99" spans="1:16" x14ac:dyDescent="0.2">
      <c r="A99" s="278">
        <f t="shared" si="4"/>
        <v>2015</v>
      </c>
      <c r="B99" s="278">
        <f t="shared" si="5"/>
        <v>10</v>
      </c>
      <c r="C99" s="270">
        <v>131.47529222993913</v>
      </c>
      <c r="D99" s="270">
        <v>0</v>
      </c>
      <c r="E99" s="270">
        <v>681.27973337934486</v>
      </c>
      <c r="F99" s="270">
        <v>0</v>
      </c>
      <c r="G99" s="270">
        <v>200</v>
      </c>
      <c r="H99" s="270">
        <v>20</v>
      </c>
      <c r="I99" s="287">
        <v>13</v>
      </c>
      <c r="J99" s="287">
        <v>9</v>
      </c>
      <c r="K99" s="287">
        <v>60</v>
      </c>
      <c r="L99" s="287">
        <v>8</v>
      </c>
      <c r="M99" s="287"/>
      <c r="N99" s="270">
        <f t="shared" si="2"/>
        <v>1122.7550256092841</v>
      </c>
      <c r="P99" s="263">
        <f t="shared" si="3"/>
        <v>836.27973337934486</v>
      </c>
    </row>
    <row r="100" spans="1:16" x14ac:dyDescent="0.2">
      <c r="A100" s="278">
        <f t="shared" si="4"/>
        <v>2015</v>
      </c>
      <c r="B100" s="278">
        <f t="shared" si="5"/>
        <v>11</v>
      </c>
      <c r="C100" s="270">
        <v>116.61309603833547</v>
      </c>
      <c r="D100" s="270">
        <v>0</v>
      </c>
      <c r="E100" s="270">
        <v>607.85977166682403</v>
      </c>
      <c r="F100" s="270">
        <v>0</v>
      </c>
      <c r="G100" s="270">
        <v>200</v>
      </c>
      <c r="H100" s="270">
        <v>15</v>
      </c>
      <c r="I100" s="287">
        <v>13</v>
      </c>
      <c r="J100" s="287">
        <v>9</v>
      </c>
      <c r="K100" s="287">
        <v>60</v>
      </c>
      <c r="L100" s="287">
        <v>0</v>
      </c>
      <c r="M100" s="287"/>
      <c r="N100" s="270">
        <f t="shared" si="2"/>
        <v>1021.4728677051595</v>
      </c>
      <c r="P100" s="263">
        <f t="shared" si="3"/>
        <v>762.85977166682403</v>
      </c>
    </row>
    <row r="101" spans="1:16" x14ac:dyDescent="0.2">
      <c r="A101" s="278">
        <f t="shared" si="4"/>
        <v>2015</v>
      </c>
      <c r="B101" s="278">
        <f t="shared" si="5"/>
        <v>12</v>
      </c>
      <c r="C101" s="270">
        <v>111.1608902483644</v>
      </c>
      <c r="D101" s="270">
        <v>0</v>
      </c>
      <c r="E101" s="270">
        <v>615.85281351076048</v>
      </c>
      <c r="F101" s="270">
        <v>0</v>
      </c>
      <c r="G101" s="270">
        <v>200</v>
      </c>
      <c r="H101" s="270">
        <v>20</v>
      </c>
      <c r="I101" s="287">
        <v>13</v>
      </c>
      <c r="J101" s="287">
        <v>9</v>
      </c>
      <c r="K101" s="287">
        <v>60</v>
      </c>
      <c r="L101" s="287">
        <v>0</v>
      </c>
      <c r="M101" s="287"/>
      <c r="N101" s="270">
        <f t="shared" si="2"/>
        <v>1029.0137037591248</v>
      </c>
      <c r="O101" s="267"/>
      <c r="P101" s="263">
        <f t="shared" si="3"/>
        <v>770.85281351076048</v>
      </c>
    </row>
    <row r="102" spans="1:16" x14ac:dyDescent="0.2">
      <c r="A102" s="278">
        <f t="shared" si="4"/>
        <v>2016</v>
      </c>
      <c r="B102" s="278">
        <f t="shared" si="5"/>
        <v>1</v>
      </c>
      <c r="C102" s="270">
        <v>111.35381326672707</v>
      </c>
      <c r="D102" s="270">
        <v>0</v>
      </c>
      <c r="E102" s="270">
        <v>744.42379360659265</v>
      </c>
      <c r="F102" s="270">
        <v>0</v>
      </c>
      <c r="G102" s="270">
        <v>200</v>
      </c>
      <c r="H102" s="270">
        <v>40</v>
      </c>
      <c r="I102" s="287">
        <v>13</v>
      </c>
      <c r="J102" s="287">
        <v>9</v>
      </c>
      <c r="K102" s="287">
        <v>60</v>
      </c>
      <c r="L102" s="287">
        <v>18</v>
      </c>
      <c r="M102" s="287">
        <v>19</v>
      </c>
      <c r="N102" s="270">
        <f t="shared" si="2"/>
        <v>1214.7776068733197</v>
      </c>
      <c r="O102" s="276"/>
      <c r="P102" s="263">
        <f t="shared" si="3"/>
        <v>899.42379360659265</v>
      </c>
    </row>
    <row r="103" spans="1:16" x14ac:dyDescent="0.2">
      <c r="A103" s="278">
        <f t="shared" si="4"/>
        <v>2016</v>
      </c>
      <c r="B103" s="278">
        <f t="shared" si="5"/>
        <v>2</v>
      </c>
      <c r="C103" s="270">
        <v>118.48445422819506</v>
      </c>
      <c r="D103" s="270">
        <v>0</v>
      </c>
      <c r="E103" s="270">
        <v>668.27951810135085</v>
      </c>
      <c r="F103" s="270">
        <v>0</v>
      </c>
      <c r="G103" s="270">
        <v>200</v>
      </c>
      <c r="H103" s="270">
        <v>40</v>
      </c>
      <c r="I103" s="287">
        <v>13</v>
      </c>
      <c r="J103" s="287">
        <v>9</v>
      </c>
      <c r="K103" s="287">
        <v>60</v>
      </c>
      <c r="L103" s="287">
        <v>0</v>
      </c>
      <c r="M103" s="287">
        <v>0</v>
      </c>
      <c r="N103" s="270">
        <f t="shared" si="2"/>
        <v>1108.763972329546</v>
      </c>
      <c r="O103" s="276"/>
      <c r="P103" s="263">
        <f t="shared" si="3"/>
        <v>823.27951810135085</v>
      </c>
    </row>
    <row r="104" spans="1:16" x14ac:dyDescent="0.2">
      <c r="A104" s="278">
        <f t="shared" si="4"/>
        <v>2016</v>
      </c>
      <c r="B104" s="278">
        <f t="shared" si="5"/>
        <v>3</v>
      </c>
      <c r="C104" s="270">
        <v>112.43825044284546</v>
      </c>
      <c r="D104" s="270">
        <v>0</v>
      </c>
      <c r="E104" s="270">
        <v>615.77147353287455</v>
      </c>
      <c r="F104" s="270">
        <v>0</v>
      </c>
      <c r="G104" s="270">
        <v>200</v>
      </c>
      <c r="H104" s="270">
        <v>25</v>
      </c>
      <c r="I104" s="287">
        <v>13</v>
      </c>
      <c r="J104" s="287">
        <v>9</v>
      </c>
      <c r="K104" s="287">
        <v>60</v>
      </c>
      <c r="L104" s="287">
        <v>0</v>
      </c>
      <c r="M104" s="287">
        <v>0</v>
      </c>
      <c r="N104" s="270">
        <f t="shared" si="2"/>
        <v>1035.20972397572</v>
      </c>
      <c r="O104" s="276"/>
      <c r="P104" s="263">
        <f t="shared" si="3"/>
        <v>770.77147353287455</v>
      </c>
    </row>
    <row r="105" spans="1:16" x14ac:dyDescent="0.2">
      <c r="A105" s="278">
        <f t="shared" si="4"/>
        <v>2016</v>
      </c>
      <c r="B105" s="278">
        <f t="shared" si="5"/>
        <v>4</v>
      </c>
      <c r="C105" s="270">
        <v>133.52634481025919</v>
      </c>
      <c r="D105" s="270">
        <v>0</v>
      </c>
      <c r="E105" s="270">
        <v>600.1545348394036</v>
      </c>
      <c r="F105" s="270">
        <v>0</v>
      </c>
      <c r="G105" s="270">
        <v>200</v>
      </c>
      <c r="H105" s="270">
        <v>20</v>
      </c>
      <c r="I105" s="287">
        <v>13</v>
      </c>
      <c r="J105" s="287">
        <v>9</v>
      </c>
      <c r="K105" s="287">
        <v>60</v>
      </c>
      <c r="L105" s="287">
        <v>0</v>
      </c>
      <c r="M105" s="287">
        <v>0</v>
      </c>
      <c r="N105" s="270">
        <f t="shared" si="2"/>
        <v>1035.6808796496628</v>
      </c>
      <c r="O105" s="276"/>
      <c r="P105" s="263">
        <f t="shared" si="3"/>
        <v>755.1545348394036</v>
      </c>
    </row>
    <row r="106" spans="1:16" x14ac:dyDescent="0.2">
      <c r="A106" s="278">
        <f t="shared" si="4"/>
        <v>2016</v>
      </c>
      <c r="B106" s="278">
        <f t="shared" si="5"/>
        <v>5</v>
      </c>
      <c r="C106" s="270">
        <v>141.93714102220008</v>
      </c>
      <c r="D106" s="270">
        <v>0</v>
      </c>
      <c r="E106" s="270">
        <v>696.31411686990054</v>
      </c>
      <c r="F106" s="270">
        <v>0</v>
      </c>
      <c r="G106" s="270">
        <v>200</v>
      </c>
      <c r="H106" s="270">
        <v>30</v>
      </c>
      <c r="I106" s="287">
        <v>13</v>
      </c>
      <c r="J106" s="287">
        <v>9</v>
      </c>
      <c r="K106" s="287">
        <v>60</v>
      </c>
      <c r="L106" s="287">
        <v>0</v>
      </c>
      <c r="M106" s="287">
        <v>0</v>
      </c>
      <c r="N106" s="270">
        <f t="shared" si="2"/>
        <v>1150.2512578921005</v>
      </c>
      <c r="O106" s="276"/>
      <c r="P106" s="263">
        <f t="shared" si="3"/>
        <v>851.31411686990054</v>
      </c>
    </row>
    <row r="107" spans="1:16" x14ac:dyDescent="0.2">
      <c r="A107" s="278">
        <f t="shared" si="4"/>
        <v>2016</v>
      </c>
      <c r="B107" s="278">
        <f t="shared" si="5"/>
        <v>6</v>
      </c>
      <c r="C107" s="270">
        <v>146.0753472200274</v>
      </c>
      <c r="D107" s="270">
        <v>0</v>
      </c>
      <c r="E107" s="270">
        <v>765.84739959939191</v>
      </c>
      <c r="F107" s="270">
        <v>0</v>
      </c>
      <c r="G107" s="270">
        <v>200</v>
      </c>
      <c r="H107" s="270">
        <v>40</v>
      </c>
      <c r="I107" s="287">
        <v>13</v>
      </c>
      <c r="J107" s="287">
        <v>9</v>
      </c>
      <c r="K107" s="287">
        <v>60</v>
      </c>
      <c r="L107" s="287">
        <v>0</v>
      </c>
      <c r="M107" s="287">
        <v>0</v>
      </c>
      <c r="N107" s="270">
        <f t="shared" si="2"/>
        <v>1233.9227468194194</v>
      </c>
      <c r="O107" s="276"/>
      <c r="P107" s="263">
        <f t="shared" si="3"/>
        <v>920.84739959939191</v>
      </c>
    </row>
    <row r="108" spans="1:16" x14ac:dyDescent="0.2">
      <c r="A108" s="278">
        <f t="shared" si="4"/>
        <v>2016</v>
      </c>
      <c r="B108" s="278">
        <f t="shared" si="5"/>
        <v>7</v>
      </c>
      <c r="C108" s="270">
        <v>158.23637941839121</v>
      </c>
      <c r="D108" s="270">
        <v>0</v>
      </c>
      <c r="E108" s="270">
        <v>744.90402897998797</v>
      </c>
      <c r="F108" s="270">
        <v>0</v>
      </c>
      <c r="G108" s="270">
        <v>200</v>
      </c>
      <c r="H108" s="270">
        <v>45</v>
      </c>
      <c r="I108" s="287">
        <v>13</v>
      </c>
      <c r="J108" s="287">
        <v>9</v>
      </c>
      <c r="K108" s="287">
        <v>60</v>
      </c>
      <c r="L108" s="287">
        <v>0</v>
      </c>
      <c r="M108" s="287">
        <v>0</v>
      </c>
      <c r="N108" s="270">
        <f t="shared" si="2"/>
        <v>1230.1404083983791</v>
      </c>
      <c r="O108" s="276"/>
      <c r="P108" s="263">
        <f t="shared" si="3"/>
        <v>899.90402897998797</v>
      </c>
    </row>
    <row r="109" spans="1:16" s="284" customFormat="1" ht="12" x14ac:dyDescent="0.25">
      <c r="A109" s="278">
        <f t="shared" si="4"/>
        <v>2016</v>
      </c>
      <c r="B109" s="278">
        <f t="shared" si="5"/>
        <v>8</v>
      </c>
      <c r="C109" s="270">
        <v>154.35827806108213</v>
      </c>
      <c r="D109" s="270">
        <v>0</v>
      </c>
      <c r="E109" s="270">
        <v>779.04235336340776</v>
      </c>
      <c r="F109" s="270">
        <v>0</v>
      </c>
      <c r="G109" s="270">
        <v>200</v>
      </c>
      <c r="H109" s="270">
        <v>45</v>
      </c>
      <c r="I109" s="287">
        <v>13</v>
      </c>
      <c r="J109" s="287">
        <v>9</v>
      </c>
      <c r="K109" s="287">
        <v>60</v>
      </c>
      <c r="L109" s="287">
        <v>18</v>
      </c>
      <c r="M109" s="287">
        <v>19</v>
      </c>
      <c r="N109" s="270">
        <f t="shared" si="2"/>
        <v>1297.4006314244898</v>
      </c>
      <c r="O109" s="290"/>
      <c r="P109" s="263">
        <f t="shared" si="3"/>
        <v>934.04235336340776</v>
      </c>
    </row>
    <row r="110" spans="1:16" x14ac:dyDescent="0.2">
      <c r="A110" s="278">
        <f t="shared" si="4"/>
        <v>2016</v>
      </c>
      <c r="B110" s="278">
        <f t="shared" si="5"/>
        <v>9</v>
      </c>
      <c r="C110" s="270">
        <v>142.4019885132335</v>
      </c>
      <c r="D110" s="270">
        <v>0</v>
      </c>
      <c r="E110" s="270">
        <v>668.99971586675804</v>
      </c>
      <c r="F110" s="270">
        <v>0</v>
      </c>
      <c r="G110" s="270">
        <v>200</v>
      </c>
      <c r="H110" s="270">
        <v>35</v>
      </c>
      <c r="I110" s="287">
        <v>13</v>
      </c>
      <c r="J110" s="287">
        <v>9</v>
      </c>
      <c r="K110" s="287">
        <v>60</v>
      </c>
      <c r="L110" s="287">
        <v>0</v>
      </c>
      <c r="M110" s="287">
        <v>0</v>
      </c>
      <c r="N110" s="270">
        <f t="shared" si="2"/>
        <v>1128.4017043799915</v>
      </c>
      <c r="O110" s="276"/>
      <c r="P110" s="263">
        <f t="shared" si="3"/>
        <v>823.99971586675804</v>
      </c>
    </row>
    <row r="111" spans="1:16" x14ac:dyDescent="0.2">
      <c r="A111" s="278">
        <f t="shared" si="4"/>
        <v>2016</v>
      </c>
      <c r="B111" s="278">
        <f t="shared" si="5"/>
        <v>10</v>
      </c>
      <c r="C111" s="270">
        <v>136.14786179669019</v>
      </c>
      <c r="D111" s="270">
        <v>0</v>
      </c>
      <c r="E111" s="270">
        <v>706.27043479170379</v>
      </c>
      <c r="F111" s="270">
        <v>0</v>
      </c>
      <c r="G111" s="270">
        <v>200</v>
      </c>
      <c r="H111" s="270">
        <v>25</v>
      </c>
      <c r="I111" s="287">
        <v>13</v>
      </c>
      <c r="J111" s="287">
        <v>9</v>
      </c>
      <c r="K111" s="287">
        <v>60</v>
      </c>
      <c r="L111" s="287">
        <v>0</v>
      </c>
      <c r="M111" s="287">
        <v>0</v>
      </c>
      <c r="N111" s="270">
        <f t="shared" si="2"/>
        <v>1149.418296588394</v>
      </c>
      <c r="O111" s="276"/>
      <c r="P111" s="263">
        <f t="shared" si="3"/>
        <v>861.27043479170379</v>
      </c>
    </row>
    <row r="112" spans="1:16" x14ac:dyDescent="0.2">
      <c r="A112" s="278">
        <f t="shared" si="4"/>
        <v>2016</v>
      </c>
      <c r="B112" s="278">
        <f t="shared" si="5"/>
        <v>11</v>
      </c>
      <c r="C112" s="270">
        <v>120.78711155826183</v>
      </c>
      <c r="D112" s="270">
        <v>0</v>
      </c>
      <c r="E112" s="270">
        <v>580.93450240306311</v>
      </c>
      <c r="F112" s="270">
        <v>0</v>
      </c>
      <c r="G112" s="270">
        <v>200</v>
      </c>
      <c r="H112" s="270">
        <v>20</v>
      </c>
      <c r="I112" s="287">
        <v>13</v>
      </c>
      <c r="J112" s="287">
        <v>9</v>
      </c>
      <c r="K112" s="287">
        <v>60</v>
      </c>
      <c r="L112" s="287">
        <v>0</v>
      </c>
      <c r="M112" s="287">
        <v>0</v>
      </c>
      <c r="N112" s="270">
        <f t="shared" si="2"/>
        <v>1003.7216139613249</v>
      </c>
      <c r="O112" s="276"/>
      <c r="P112" s="263">
        <f t="shared" si="3"/>
        <v>735.93450240306311</v>
      </c>
    </row>
    <row r="113" spans="1:16" x14ac:dyDescent="0.2">
      <c r="A113" s="278">
        <f t="shared" si="4"/>
        <v>2016</v>
      </c>
      <c r="B113" s="278">
        <f t="shared" si="5"/>
        <v>12</v>
      </c>
      <c r="C113" s="270">
        <v>115.12813163669655</v>
      </c>
      <c r="D113" s="270">
        <v>0</v>
      </c>
      <c r="E113" s="270">
        <v>545.6726856701282</v>
      </c>
      <c r="F113" s="270">
        <v>0</v>
      </c>
      <c r="G113" s="270">
        <v>200</v>
      </c>
      <c r="H113" s="270">
        <v>25</v>
      </c>
      <c r="I113" s="287">
        <v>13</v>
      </c>
      <c r="J113" s="287">
        <v>9</v>
      </c>
      <c r="K113" s="287">
        <v>60</v>
      </c>
      <c r="L113" s="287">
        <v>0</v>
      </c>
      <c r="M113" s="287">
        <v>0</v>
      </c>
      <c r="N113" s="270">
        <f t="shared" si="2"/>
        <v>967.8008173068248</v>
      </c>
      <c r="O113" s="267"/>
      <c r="P113" s="263">
        <f t="shared" si="3"/>
        <v>700.6726856701282</v>
      </c>
    </row>
    <row r="114" spans="1:16" x14ac:dyDescent="0.2">
      <c r="A114" s="278">
        <f t="shared" si="4"/>
        <v>2017</v>
      </c>
      <c r="B114" s="278">
        <f t="shared" si="5"/>
        <v>1</v>
      </c>
      <c r="C114" s="270">
        <v>112.40339279087264</v>
      </c>
      <c r="D114" s="270">
        <v>0</v>
      </c>
      <c r="E114" s="270">
        <v>745.1678696363025</v>
      </c>
      <c r="F114" s="270">
        <v>0</v>
      </c>
      <c r="G114" s="270">
        <v>200</v>
      </c>
      <c r="H114" s="270">
        <v>45</v>
      </c>
      <c r="I114" s="287"/>
      <c r="J114" s="287">
        <v>0</v>
      </c>
      <c r="K114" s="287">
        <v>60</v>
      </c>
      <c r="L114" s="287">
        <v>21</v>
      </c>
      <c r="M114" s="287">
        <v>19</v>
      </c>
      <c r="N114" s="270">
        <f t="shared" si="2"/>
        <v>1202.571262427175</v>
      </c>
      <c r="P114" s="263">
        <f t="shared" si="3"/>
        <v>900.1678696363025</v>
      </c>
    </row>
    <row r="115" spans="1:16" x14ac:dyDescent="0.2">
      <c r="A115" s="278">
        <f t="shared" si="4"/>
        <v>2017</v>
      </c>
      <c r="B115" s="278">
        <f t="shared" si="5"/>
        <v>2</v>
      </c>
      <c r="C115" s="270">
        <v>119.60124451529191</v>
      </c>
      <c r="D115" s="270">
        <v>0</v>
      </c>
      <c r="E115" s="270">
        <v>668.94580175186036</v>
      </c>
      <c r="F115" s="270">
        <v>0</v>
      </c>
      <c r="G115" s="270">
        <v>200</v>
      </c>
      <c r="H115" s="270">
        <v>0</v>
      </c>
      <c r="I115" s="287"/>
      <c r="J115" s="287">
        <v>0</v>
      </c>
      <c r="K115" s="287">
        <v>0</v>
      </c>
      <c r="L115" s="287">
        <v>0</v>
      </c>
      <c r="M115" s="287">
        <v>0</v>
      </c>
      <c r="N115" s="270">
        <f t="shared" si="2"/>
        <v>988.54704626715227</v>
      </c>
      <c r="P115" s="263">
        <f t="shared" si="3"/>
        <v>823.94580175186036</v>
      </c>
    </row>
    <row r="116" spans="1:16" x14ac:dyDescent="0.2">
      <c r="A116" s="278">
        <f t="shared" si="4"/>
        <v>2017</v>
      </c>
      <c r="B116" s="278">
        <f t="shared" si="5"/>
        <v>3</v>
      </c>
      <c r="C116" s="270">
        <v>113.49805146746674</v>
      </c>
      <c r="D116" s="270">
        <v>0</v>
      </c>
      <c r="E116" s="270">
        <v>616.44913839736409</v>
      </c>
      <c r="F116" s="270">
        <v>0</v>
      </c>
      <c r="G116" s="270">
        <v>200</v>
      </c>
      <c r="H116" s="270">
        <v>0</v>
      </c>
      <c r="I116" s="287"/>
      <c r="J116" s="287">
        <v>0</v>
      </c>
      <c r="K116" s="287">
        <v>0</v>
      </c>
      <c r="L116" s="287">
        <v>0</v>
      </c>
      <c r="M116" s="287">
        <v>0</v>
      </c>
      <c r="N116" s="270">
        <f t="shared" si="2"/>
        <v>929.94718986483088</v>
      </c>
      <c r="P116" s="263">
        <f t="shared" si="3"/>
        <v>771.44913839736409</v>
      </c>
    </row>
    <row r="117" spans="1:16" x14ac:dyDescent="0.2">
      <c r="A117" s="278">
        <f t="shared" si="4"/>
        <v>2017</v>
      </c>
      <c r="B117" s="278">
        <f t="shared" si="5"/>
        <v>4</v>
      </c>
      <c r="C117" s="270">
        <v>134.78491434941952</v>
      </c>
      <c r="D117" s="270">
        <v>0</v>
      </c>
      <c r="E117" s="270">
        <v>603.91822942080398</v>
      </c>
      <c r="F117" s="270">
        <v>0</v>
      </c>
      <c r="G117" s="270">
        <v>200</v>
      </c>
      <c r="H117" s="270">
        <v>0</v>
      </c>
      <c r="I117" s="287"/>
      <c r="J117" s="287">
        <v>0</v>
      </c>
      <c r="K117" s="287">
        <v>0</v>
      </c>
      <c r="L117" s="287">
        <v>0</v>
      </c>
      <c r="M117" s="287">
        <v>0</v>
      </c>
      <c r="N117" s="270">
        <f t="shared" si="2"/>
        <v>938.70314377022351</v>
      </c>
      <c r="P117" s="263">
        <f t="shared" si="3"/>
        <v>758.91822942080398</v>
      </c>
    </row>
    <row r="118" spans="1:16" ht="13.2" x14ac:dyDescent="0.25">
      <c r="A118" s="278">
        <f t="shared" si="4"/>
        <v>2017</v>
      </c>
      <c r="B118" s="278">
        <f t="shared" si="5"/>
        <v>5</v>
      </c>
      <c r="C118" s="270">
        <v>143.27498759038022</v>
      </c>
      <c r="D118" s="270">
        <v>0</v>
      </c>
      <c r="E118" s="270">
        <v>699.80199552638896</v>
      </c>
      <c r="F118" s="270">
        <v>0</v>
      </c>
      <c r="G118" s="270">
        <v>200</v>
      </c>
      <c r="H118" s="270">
        <v>0</v>
      </c>
      <c r="I118" s="287"/>
      <c r="J118" s="288"/>
      <c r="K118" s="287">
        <v>0</v>
      </c>
      <c r="L118" s="287">
        <v>0</v>
      </c>
      <c r="M118" s="287">
        <v>0</v>
      </c>
      <c r="N118" s="270">
        <f t="shared" si="2"/>
        <v>1043.076983116769</v>
      </c>
      <c r="P118" s="263">
        <f t="shared" si="3"/>
        <v>854.80199552638896</v>
      </c>
    </row>
    <row r="119" spans="1:16" x14ac:dyDescent="0.2">
      <c r="A119" s="278">
        <f t="shared" si="4"/>
        <v>2017</v>
      </c>
      <c r="B119" s="278">
        <f t="shared" si="5"/>
        <v>6</v>
      </c>
      <c r="C119" s="270">
        <v>147.45219897684464</v>
      </c>
      <c r="D119" s="270">
        <v>0</v>
      </c>
      <c r="E119" s="270">
        <v>768.53240615780908</v>
      </c>
      <c r="F119" s="270">
        <v>0</v>
      </c>
      <c r="G119" s="270">
        <v>200</v>
      </c>
      <c r="H119" s="270">
        <v>0</v>
      </c>
      <c r="I119" s="287"/>
      <c r="J119" s="287"/>
      <c r="K119" s="287">
        <v>0</v>
      </c>
      <c r="L119" s="287">
        <v>0</v>
      </c>
      <c r="M119" s="287">
        <v>0</v>
      </c>
      <c r="N119" s="270">
        <f t="shared" si="2"/>
        <v>1115.9846051346537</v>
      </c>
      <c r="P119" s="263">
        <f t="shared" si="3"/>
        <v>923.53240615780908</v>
      </c>
    </row>
    <row r="120" spans="1:16" x14ac:dyDescent="0.2">
      <c r="A120" s="278">
        <f t="shared" si="4"/>
        <v>2017</v>
      </c>
      <c r="B120" s="278">
        <f t="shared" si="5"/>
        <v>7</v>
      </c>
      <c r="C120" s="270">
        <v>158.73890960037826</v>
      </c>
      <c r="D120" s="270">
        <v>0</v>
      </c>
      <c r="E120" s="270">
        <v>749.12397131151192</v>
      </c>
      <c r="F120" s="270">
        <v>0</v>
      </c>
      <c r="G120" s="270">
        <v>200</v>
      </c>
      <c r="H120" s="270">
        <v>0</v>
      </c>
      <c r="I120" s="287"/>
      <c r="J120" s="287"/>
      <c r="K120" s="287">
        <v>0</v>
      </c>
      <c r="L120" s="287">
        <v>0</v>
      </c>
      <c r="M120" s="287">
        <v>0</v>
      </c>
      <c r="N120" s="270">
        <f t="shared" si="2"/>
        <v>1107.8628809118902</v>
      </c>
      <c r="P120" s="263">
        <f t="shared" si="3"/>
        <v>904.12397131151192</v>
      </c>
    </row>
    <row r="121" spans="1:16" s="284" customFormat="1" ht="12" x14ac:dyDescent="0.25">
      <c r="A121" s="278">
        <f t="shared" si="4"/>
        <v>2017</v>
      </c>
      <c r="B121" s="278">
        <f t="shared" si="5"/>
        <v>8</v>
      </c>
      <c r="C121" s="270">
        <v>155.81320163560952</v>
      </c>
      <c r="D121" s="270">
        <v>0</v>
      </c>
      <c r="E121" s="270">
        <v>783.47567703109326</v>
      </c>
      <c r="F121" s="270">
        <v>0</v>
      </c>
      <c r="G121" s="270">
        <v>200</v>
      </c>
      <c r="H121" s="270">
        <v>45</v>
      </c>
      <c r="I121" s="287"/>
      <c r="J121" s="287"/>
      <c r="K121" s="287">
        <v>60</v>
      </c>
      <c r="L121" s="287">
        <v>21</v>
      </c>
      <c r="M121" s="287">
        <v>19</v>
      </c>
      <c r="N121" s="270">
        <f t="shared" si="2"/>
        <v>1284.2888786667027</v>
      </c>
      <c r="O121" s="290"/>
      <c r="P121" s="263">
        <f t="shared" si="3"/>
        <v>938.47567703109326</v>
      </c>
    </row>
    <row r="122" spans="1:16" x14ac:dyDescent="0.2">
      <c r="A122" s="278">
        <f t="shared" si="4"/>
        <v>2017</v>
      </c>
      <c r="B122" s="278">
        <f t="shared" si="5"/>
        <v>9</v>
      </c>
      <c r="C122" s="270">
        <v>143.74421656053971</v>
      </c>
      <c r="D122" s="270">
        <v>0</v>
      </c>
      <c r="E122" s="270">
        <v>672.81595490237191</v>
      </c>
      <c r="F122" s="270">
        <v>0</v>
      </c>
      <c r="G122" s="270">
        <v>200</v>
      </c>
      <c r="H122" s="270">
        <v>0</v>
      </c>
      <c r="I122" s="287"/>
      <c r="J122" s="287"/>
      <c r="K122" s="287">
        <v>0</v>
      </c>
      <c r="L122" s="287">
        <v>0</v>
      </c>
      <c r="M122" s="287">
        <v>0</v>
      </c>
      <c r="N122" s="270">
        <f t="shared" si="2"/>
        <v>1016.5601714629116</v>
      </c>
      <c r="P122" s="263">
        <f t="shared" si="3"/>
        <v>827.81595490237191</v>
      </c>
    </row>
    <row r="123" spans="1:16" x14ac:dyDescent="0.2">
      <c r="A123" s="278">
        <f t="shared" si="4"/>
        <v>2017</v>
      </c>
      <c r="B123" s="278">
        <f t="shared" si="5"/>
        <v>10</v>
      </c>
      <c r="C123" s="270">
        <v>137.43114077749814</v>
      </c>
      <c r="D123" s="270">
        <v>0</v>
      </c>
      <c r="E123" s="270">
        <v>708.66905835224725</v>
      </c>
      <c r="F123" s="270">
        <v>0</v>
      </c>
      <c r="G123" s="270">
        <v>200</v>
      </c>
      <c r="H123" s="270">
        <v>0</v>
      </c>
      <c r="I123" s="287"/>
      <c r="J123" s="287"/>
      <c r="K123" s="287">
        <v>0</v>
      </c>
      <c r="L123" s="287">
        <v>0</v>
      </c>
      <c r="M123" s="287">
        <v>0</v>
      </c>
      <c r="N123" s="270">
        <f t="shared" si="2"/>
        <v>1046.1001991297453</v>
      </c>
      <c r="P123" s="263">
        <f t="shared" si="3"/>
        <v>863.66905835224725</v>
      </c>
    </row>
    <row r="124" spans="1:16" x14ac:dyDescent="0.2">
      <c r="A124" s="278">
        <f t="shared" si="4"/>
        <v>2017</v>
      </c>
      <c r="B124" s="278">
        <f t="shared" si="5"/>
        <v>11</v>
      </c>
      <c r="C124" s="270">
        <v>121.92560583477636</v>
      </c>
      <c r="D124" s="270">
        <v>0</v>
      </c>
      <c r="E124" s="270">
        <v>582.11712190809203</v>
      </c>
      <c r="F124" s="270">
        <v>0</v>
      </c>
      <c r="G124" s="270">
        <v>200</v>
      </c>
      <c r="H124" s="270">
        <v>0</v>
      </c>
      <c r="I124" s="287"/>
      <c r="J124" s="287"/>
      <c r="K124" s="287">
        <v>0</v>
      </c>
      <c r="L124" s="287">
        <v>0</v>
      </c>
      <c r="M124" s="287">
        <v>0</v>
      </c>
      <c r="N124" s="270">
        <f t="shared" si="2"/>
        <v>904.04272774286835</v>
      </c>
      <c r="P124" s="263">
        <f t="shared" si="3"/>
        <v>737.11712190809203</v>
      </c>
    </row>
    <row r="125" spans="1:16" x14ac:dyDescent="0.2">
      <c r="A125" s="278">
        <f t="shared" si="4"/>
        <v>2017</v>
      </c>
      <c r="B125" s="278">
        <f t="shared" si="5"/>
        <v>12</v>
      </c>
      <c r="C125" s="270">
        <v>116.21328647849414</v>
      </c>
      <c r="D125" s="270">
        <v>0</v>
      </c>
      <c r="E125" s="270">
        <v>547.18016422875758</v>
      </c>
      <c r="F125" s="270">
        <v>0</v>
      </c>
      <c r="G125" s="270">
        <v>200</v>
      </c>
      <c r="H125" s="270">
        <v>0</v>
      </c>
      <c r="I125" s="287"/>
      <c r="J125" s="287"/>
      <c r="K125" s="287">
        <v>0</v>
      </c>
      <c r="L125" s="287">
        <v>0</v>
      </c>
      <c r="M125" s="287">
        <v>0</v>
      </c>
      <c r="N125" s="270">
        <f t="shared" si="2"/>
        <v>863.39345070725176</v>
      </c>
      <c r="O125" s="267"/>
      <c r="P125" s="263">
        <f t="shared" si="3"/>
        <v>702.18016422875758</v>
      </c>
    </row>
    <row r="126" spans="1:16" x14ac:dyDescent="0.2">
      <c r="A126" s="278">
        <f t="shared" si="4"/>
        <v>2018</v>
      </c>
      <c r="B126" s="278">
        <f t="shared" si="5"/>
        <v>1</v>
      </c>
      <c r="C126" s="270">
        <v>113.46286526026356</v>
      </c>
      <c r="D126" s="270">
        <v>0</v>
      </c>
      <c r="E126" s="270">
        <v>745.91194566601234</v>
      </c>
      <c r="F126" s="270">
        <v>0</v>
      </c>
      <c r="G126" s="270">
        <v>200</v>
      </c>
      <c r="H126" s="270"/>
      <c r="I126" s="287"/>
      <c r="J126" s="287"/>
      <c r="K126" s="287">
        <v>60</v>
      </c>
      <c r="L126" s="287">
        <v>24</v>
      </c>
      <c r="M126" s="287">
        <v>19</v>
      </c>
      <c r="N126" s="270">
        <f t="shared" si="2"/>
        <v>1162.374810926276</v>
      </c>
      <c r="P126" s="263">
        <f t="shared" si="3"/>
        <v>900.91194566601234</v>
      </c>
    </row>
    <row r="127" spans="1:16" x14ac:dyDescent="0.2">
      <c r="A127" s="278">
        <f t="shared" si="4"/>
        <v>2018</v>
      </c>
      <c r="B127" s="278">
        <f t="shared" si="5"/>
        <v>2</v>
      </c>
      <c r="C127" s="270">
        <v>120.72856125122526</v>
      </c>
      <c r="D127" s="270">
        <v>0</v>
      </c>
      <c r="E127" s="270">
        <v>669.61606321520867</v>
      </c>
      <c r="F127" s="270">
        <v>0</v>
      </c>
      <c r="G127" s="270">
        <v>200</v>
      </c>
      <c r="H127" s="270"/>
      <c r="I127" s="287"/>
      <c r="J127" s="287"/>
      <c r="K127" s="287">
        <v>0</v>
      </c>
      <c r="L127" s="287">
        <v>0</v>
      </c>
      <c r="M127" s="287">
        <v>0</v>
      </c>
      <c r="N127" s="270">
        <f t="shared" si="2"/>
        <v>990.34462446643397</v>
      </c>
      <c r="P127" s="263">
        <f t="shared" si="3"/>
        <v>824.61606321520867</v>
      </c>
    </row>
    <row r="128" spans="1:16" x14ac:dyDescent="0.2">
      <c r="A128" s="278">
        <f t="shared" si="4"/>
        <v>2018</v>
      </c>
      <c r="B128" s="278">
        <f t="shared" si="5"/>
        <v>3</v>
      </c>
      <c r="C128" s="270">
        <v>114.5678417813856</v>
      </c>
      <c r="D128" s="270">
        <v>0</v>
      </c>
      <c r="E128" s="270">
        <v>617.12779836444474</v>
      </c>
      <c r="F128" s="270">
        <v>0</v>
      </c>
      <c r="G128" s="270">
        <v>200</v>
      </c>
      <c r="H128" s="270"/>
      <c r="I128" s="287"/>
      <c r="J128" s="287"/>
      <c r="K128" s="287">
        <v>0</v>
      </c>
      <c r="L128" s="287">
        <v>0</v>
      </c>
      <c r="M128" s="287">
        <v>0</v>
      </c>
      <c r="N128" s="270">
        <f t="shared" si="2"/>
        <v>931.69564014583034</v>
      </c>
      <c r="P128" s="263">
        <f t="shared" si="3"/>
        <v>772.12779836444474</v>
      </c>
    </row>
    <row r="129" spans="1:16" x14ac:dyDescent="0.2">
      <c r="A129" s="278">
        <f t="shared" si="4"/>
        <v>2018</v>
      </c>
      <c r="B129" s="278">
        <f t="shared" si="5"/>
        <v>4</v>
      </c>
      <c r="C129" s="270">
        <v>136.05534669578208</v>
      </c>
      <c r="D129" s="270">
        <v>0</v>
      </c>
      <c r="E129" s="270">
        <v>607.71344733245473</v>
      </c>
      <c r="F129" s="270">
        <v>0</v>
      </c>
      <c r="G129" s="270">
        <v>200</v>
      </c>
      <c r="H129" s="270"/>
      <c r="I129" s="287"/>
      <c r="J129" s="287"/>
      <c r="K129" s="287">
        <v>0</v>
      </c>
      <c r="L129" s="287">
        <v>0</v>
      </c>
      <c r="M129" s="287">
        <v>0</v>
      </c>
      <c r="N129" s="270">
        <f t="shared" si="2"/>
        <v>943.76879402823681</v>
      </c>
      <c r="P129" s="263">
        <f t="shared" si="3"/>
        <v>762.71344733245473</v>
      </c>
    </row>
    <row r="130" spans="1:16" x14ac:dyDescent="0.2">
      <c r="A130" s="278">
        <f t="shared" si="4"/>
        <v>2018</v>
      </c>
      <c r="B130" s="278">
        <f t="shared" si="5"/>
        <v>5</v>
      </c>
      <c r="C130" s="270">
        <v>144.62544420147864</v>
      </c>
      <c r="D130" s="270">
        <v>0</v>
      </c>
      <c r="E130" s="270">
        <v>703.43350413311668</v>
      </c>
      <c r="F130" s="270">
        <v>0</v>
      </c>
      <c r="G130" s="270">
        <v>200</v>
      </c>
      <c r="H130" s="270"/>
      <c r="I130" s="287"/>
      <c r="J130" s="287"/>
      <c r="K130" s="287">
        <v>0</v>
      </c>
      <c r="L130" s="287">
        <v>0</v>
      </c>
      <c r="M130" s="287">
        <v>0</v>
      </c>
      <c r="N130" s="270">
        <f t="shared" si="2"/>
        <v>1048.0589483345952</v>
      </c>
      <c r="P130" s="263">
        <f t="shared" si="3"/>
        <v>858.43350413311668</v>
      </c>
    </row>
    <row r="131" spans="1:16" x14ac:dyDescent="0.2">
      <c r="A131" s="278">
        <f t="shared" si="4"/>
        <v>2018</v>
      </c>
      <c r="B131" s="278">
        <f t="shared" si="5"/>
        <v>6</v>
      </c>
      <c r="C131" s="270">
        <v>148.84202842494474</v>
      </c>
      <c r="D131" s="270">
        <v>0</v>
      </c>
      <c r="E131" s="270">
        <v>771.22928889709669</v>
      </c>
      <c r="F131" s="270">
        <v>0</v>
      </c>
      <c r="G131" s="270">
        <v>200</v>
      </c>
      <c r="H131" s="270"/>
      <c r="I131" s="287"/>
      <c r="J131" s="287"/>
      <c r="K131" s="287">
        <v>0</v>
      </c>
      <c r="L131" s="287">
        <v>0</v>
      </c>
      <c r="M131" s="287">
        <v>0</v>
      </c>
      <c r="N131" s="270">
        <f t="shared" si="2"/>
        <v>1120.0713173220415</v>
      </c>
      <c r="P131" s="263">
        <f t="shared" si="3"/>
        <v>926.22928889709669</v>
      </c>
    </row>
    <row r="132" spans="1:16" x14ac:dyDescent="0.2">
      <c r="A132" s="278">
        <f t="shared" si="4"/>
        <v>2018</v>
      </c>
      <c r="B132" s="278">
        <f t="shared" si="5"/>
        <v>7</v>
      </c>
      <c r="C132" s="270">
        <v>161.23376132012785</v>
      </c>
      <c r="D132" s="270">
        <v>0</v>
      </c>
      <c r="E132" s="270">
        <v>753.37070692768032</v>
      </c>
      <c r="F132" s="270">
        <v>0</v>
      </c>
      <c r="G132" s="270">
        <v>200</v>
      </c>
      <c r="H132" s="270"/>
      <c r="I132" s="287"/>
      <c r="J132" s="287"/>
      <c r="K132" s="287">
        <v>0</v>
      </c>
      <c r="L132" s="287">
        <v>0</v>
      </c>
      <c r="M132" s="287">
        <v>0</v>
      </c>
      <c r="N132" s="270">
        <f t="shared" si="2"/>
        <v>1114.6044682478082</v>
      </c>
      <c r="P132" s="263">
        <f t="shared" si="3"/>
        <v>908.37070692768032</v>
      </c>
    </row>
    <row r="133" spans="1:16" s="284" customFormat="1" ht="12" x14ac:dyDescent="0.25">
      <c r="A133" s="278">
        <f t="shared" si="4"/>
        <v>2018</v>
      </c>
      <c r="B133" s="278">
        <f t="shared" si="5"/>
        <v>8</v>
      </c>
      <c r="C133" s="270">
        <v>157.28183877726335</v>
      </c>
      <c r="D133" s="270">
        <v>0</v>
      </c>
      <c r="E133" s="270">
        <v>787.93658582382216</v>
      </c>
      <c r="F133" s="270">
        <v>0</v>
      </c>
      <c r="G133" s="270">
        <v>200</v>
      </c>
      <c r="H133" s="270"/>
      <c r="I133" s="287"/>
      <c r="J133" s="287"/>
      <c r="K133" s="287">
        <v>60</v>
      </c>
      <c r="L133" s="287">
        <v>24</v>
      </c>
      <c r="M133" s="287">
        <v>19</v>
      </c>
      <c r="N133" s="270">
        <f t="shared" si="2"/>
        <v>1248.2184246010856</v>
      </c>
      <c r="O133" s="290"/>
      <c r="P133" s="263">
        <f t="shared" si="3"/>
        <v>942.93658582382216</v>
      </c>
    </row>
    <row r="134" spans="1:16" x14ac:dyDescent="0.2">
      <c r="A134" s="278">
        <f t="shared" si="4"/>
        <v>2018</v>
      </c>
      <c r="B134" s="278">
        <f t="shared" si="5"/>
        <v>9</v>
      </c>
      <c r="C134" s="270">
        <v>145.09909594895282</v>
      </c>
      <c r="D134" s="270">
        <v>0</v>
      </c>
      <c r="E134" s="270">
        <v>676.65609522630905</v>
      </c>
      <c r="F134" s="270">
        <v>0</v>
      </c>
      <c r="G134" s="270">
        <v>200</v>
      </c>
      <c r="H134" s="270"/>
      <c r="I134" s="287"/>
      <c r="J134" s="287"/>
      <c r="K134" s="287">
        <v>0</v>
      </c>
      <c r="L134" s="287">
        <v>0</v>
      </c>
      <c r="M134" s="287">
        <v>0</v>
      </c>
      <c r="N134" s="270">
        <f t="shared" si="2"/>
        <v>1021.7551911752619</v>
      </c>
      <c r="P134" s="263">
        <f t="shared" si="3"/>
        <v>831.65609522630905</v>
      </c>
    </row>
    <row r="135" spans="1:16" x14ac:dyDescent="0.2">
      <c r="A135" s="278">
        <f t="shared" si="4"/>
        <v>2018</v>
      </c>
      <c r="B135" s="278">
        <f t="shared" si="5"/>
        <v>10</v>
      </c>
      <c r="C135" s="270">
        <v>138.72651546749208</v>
      </c>
      <c r="D135" s="270">
        <v>0</v>
      </c>
      <c r="E135" s="270">
        <v>711.07563095524495</v>
      </c>
      <c r="F135" s="270">
        <v>0</v>
      </c>
      <c r="G135" s="270">
        <v>200</v>
      </c>
      <c r="H135" s="270"/>
      <c r="I135" s="287"/>
      <c r="J135" s="287"/>
      <c r="K135" s="287">
        <v>0</v>
      </c>
      <c r="L135" s="287">
        <v>0</v>
      </c>
      <c r="M135" s="287">
        <v>0</v>
      </c>
      <c r="N135" s="270">
        <f t="shared" ref="N135:N198" si="6">SUM(C135:M135)</f>
        <v>1049.802146422737</v>
      </c>
      <c r="P135" s="263">
        <f t="shared" si="3"/>
        <v>866.07563095524495</v>
      </c>
    </row>
    <row r="136" spans="1:16" x14ac:dyDescent="0.2">
      <c r="A136" s="278">
        <f t="shared" si="4"/>
        <v>2018</v>
      </c>
      <c r="B136" s="278">
        <f t="shared" si="5"/>
        <v>11</v>
      </c>
      <c r="C136" s="270">
        <v>123.07483113383906</v>
      </c>
      <c r="D136" s="270">
        <v>0</v>
      </c>
      <c r="E136" s="270">
        <v>583.30769179634785</v>
      </c>
      <c r="F136" s="270">
        <v>0</v>
      </c>
      <c r="G136" s="270">
        <v>200</v>
      </c>
      <c r="H136" s="270"/>
      <c r="I136" s="287"/>
      <c r="J136" s="287"/>
      <c r="K136" s="287">
        <v>0</v>
      </c>
      <c r="L136" s="287">
        <v>0</v>
      </c>
      <c r="M136" s="287">
        <v>0</v>
      </c>
      <c r="N136" s="270">
        <f t="shared" si="6"/>
        <v>906.38252293018695</v>
      </c>
      <c r="P136" s="263">
        <f t="shared" si="3"/>
        <v>738.30769179634785</v>
      </c>
    </row>
    <row r="137" spans="1:16" x14ac:dyDescent="0.2">
      <c r="A137" s="278">
        <f t="shared" si="4"/>
        <v>2018</v>
      </c>
      <c r="B137" s="278">
        <f t="shared" si="5"/>
        <v>12</v>
      </c>
      <c r="C137" s="270">
        <v>117.30866958521651</v>
      </c>
      <c r="D137" s="270">
        <v>0</v>
      </c>
      <c r="E137" s="270">
        <v>548.69751494559682</v>
      </c>
      <c r="F137" s="270">
        <v>0</v>
      </c>
      <c r="G137" s="270">
        <v>200</v>
      </c>
      <c r="H137" s="270"/>
      <c r="I137" s="270"/>
      <c r="J137" s="270"/>
      <c r="K137" s="287">
        <v>0</v>
      </c>
      <c r="L137" s="287">
        <v>0</v>
      </c>
      <c r="M137" s="287">
        <v>0</v>
      </c>
      <c r="N137" s="270">
        <f t="shared" si="6"/>
        <v>866.00618453081336</v>
      </c>
      <c r="O137" s="267"/>
      <c r="P137" s="263">
        <f t="shared" si="3"/>
        <v>703.69751494559682</v>
      </c>
    </row>
    <row r="138" spans="1:16" x14ac:dyDescent="0.2">
      <c r="A138" s="278">
        <f t="shared" si="4"/>
        <v>2019</v>
      </c>
      <c r="B138" s="278">
        <f t="shared" si="5"/>
        <v>1</v>
      </c>
      <c r="C138" s="270">
        <v>114.53232392211292</v>
      </c>
      <c r="D138" s="270">
        <v>0</v>
      </c>
      <c r="E138" s="270">
        <v>746.65800325638725</v>
      </c>
      <c r="F138" s="270">
        <v>0</v>
      </c>
      <c r="G138" s="270">
        <v>200</v>
      </c>
      <c r="H138" s="270"/>
      <c r="I138" s="270"/>
      <c r="J138" s="270"/>
      <c r="K138" s="287">
        <v>60</v>
      </c>
      <c r="L138" s="287">
        <v>27</v>
      </c>
      <c r="M138" s="287">
        <v>19</v>
      </c>
      <c r="N138" s="270">
        <f t="shared" si="6"/>
        <v>1167.1903271785002</v>
      </c>
      <c r="P138" s="263">
        <f t="shared" ref="P138:P201" si="7">E138+G138-45</f>
        <v>901.65800325638725</v>
      </c>
    </row>
    <row r="139" spans="1:16" x14ac:dyDescent="0.2">
      <c r="A139" s="278">
        <f t="shared" si="4"/>
        <v>2019</v>
      </c>
      <c r="B139" s="278">
        <f t="shared" si="5"/>
        <v>2</v>
      </c>
      <c r="C139" s="270">
        <v>121.8665036543769</v>
      </c>
      <c r="D139" s="270">
        <v>0</v>
      </c>
      <c r="E139" s="270">
        <v>670.28533022534725</v>
      </c>
      <c r="F139" s="270">
        <v>0</v>
      </c>
      <c r="G139" s="270">
        <v>200</v>
      </c>
      <c r="H139" s="270"/>
      <c r="I139" s="270"/>
      <c r="J139" s="270"/>
      <c r="K139" s="287">
        <v>0</v>
      </c>
      <c r="L139" s="287">
        <v>0</v>
      </c>
      <c r="M139" s="287">
        <v>0</v>
      </c>
      <c r="N139" s="270">
        <f t="shared" si="6"/>
        <v>992.15183387972411</v>
      </c>
      <c r="P139" s="263">
        <f t="shared" si="7"/>
        <v>825.28533022534725</v>
      </c>
    </row>
    <row r="140" spans="1:16" x14ac:dyDescent="0.2">
      <c r="A140" s="278">
        <f t="shared" si="4"/>
        <v>2019</v>
      </c>
      <c r="B140" s="278">
        <f t="shared" si="5"/>
        <v>3</v>
      </c>
      <c r="C140" s="270">
        <v>115.64771553991832</v>
      </c>
      <c r="D140" s="270">
        <v>0</v>
      </c>
      <c r="E140" s="270">
        <v>617.80944363929848</v>
      </c>
      <c r="F140" s="270">
        <v>0</v>
      </c>
      <c r="G140" s="270">
        <v>200</v>
      </c>
      <c r="H140" s="270"/>
      <c r="I140" s="270"/>
      <c r="J140" s="270"/>
      <c r="K140" s="287">
        <v>0</v>
      </c>
      <c r="L140" s="287">
        <v>0</v>
      </c>
      <c r="M140" s="287">
        <v>0</v>
      </c>
      <c r="N140" s="270">
        <f t="shared" si="6"/>
        <v>933.45715917921677</v>
      </c>
      <c r="P140" s="263">
        <f t="shared" si="7"/>
        <v>772.80944363929848</v>
      </c>
    </row>
    <row r="141" spans="1:16" x14ac:dyDescent="0.2">
      <c r="A141" s="278">
        <f t="shared" si="4"/>
        <v>2019</v>
      </c>
      <c r="B141" s="278">
        <f t="shared" si="5"/>
        <v>4</v>
      </c>
      <c r="C141" s="270">
        <v>137.33775366374431</v>
      </c>
      <c r="D141" s="270">
        <v>0</v>
      </c>
      <c r="E141" s="270">
        <v>611.53923332192392</v>
      </c>
      <c r="F141" s="270">
        <v>0</v>
      </c>
      <c r="G141" s="270">
        <v>200</v>
      </c>
      <c r="H141" s="270"/>
      <c r="I141" s="270"/>
      <c r="J141" s="270"/>
      <c r="K141" s="287">
        <v>0</v>
      </c>
      <c r="L141" s="287">
        <v>0</v>
      </c>
      <c r="M141" s="287">
        <v>0</v>
      </c>
      <c r="N141" s="270">
        <f t="shared" si="6"/>
        <v>948.87698698566828</v>
      </c>
      <c r="P141" s="263">
        <f t="shared" si="7"/>
        <v>766.53923332192392</v>
      </c>
    </row>
    <row r="142" spans="1:16" x14ac:dyDescent="0.2">
      <c r="A142" s="278">
        <f t="shared" si="4"/>
        <v>2019</v>
      </c>
      <c r="B142" s="278">
        <f t="shared" si="5"/>
        <v>5</v>
      </c>
      <c r="C142" s="270">
        <v>145.98862971305815</v>
      </c>
      <c r="D142" s="270">
        <v>0</v>
      </c>
      <c r="E142" s="270">
        <v>707.08345171994279</v>
      </c>
      <c r="F142" s="270">
        <v>0</v>
      </c>
      <c r="G142" s="270">
        <v>200</v>
      </c>
      <c r="H142" s="270"/>
      <c r="I142" s="270"/>
      <c r="J142" s="270"/>
      <c r="K142" s="287">
        <v>0</v>
      </c>
      <c r="L142" s="287">
        <v>0</v>
      </c>
      <c r="M142" s="287">
        <v>0</v>
      </c>
      <c r="N142" s="270">
        <f t="shared" si="6"/>
        <v>1053.0720814330009</v>
      </c>
      <c r="P142" s="263">
        <f t="shared" si="7"/>
        <v>862.08345171994279</v>
      </c>
    </row>
    <row r="143" spans="1:16" x14ac:dyDescent="0.2">
      <c r="A143" s="278">
        <f t="shared" ref="A143:A206" si="8">A131+1</f>
        <v>2019</v>
      </c>
      <c r="B143" s="278">
        <f t="shared" ref="B143:B206" si="9">B131</f>
        <v>6</v>
      </c>
      <c r="C143" s="270">
        <v>150.24495788720674</v>
      </c>
      <c r="D143" s="270">
        <v>0</v>
      </c>
      <c r="E143" s="270">
        <v>773.9390374989938</v>
      </c>
      <c r="F143" s="270">
        <v>0</v>
      </c>
      <c r="G143" s="270">
        <v>200</v>
      </c>
      <c r="H143" s="270"/>
      <c r="I143" s="270"/>
      <c r="J143" s="270"/>
      <c r="K143" s="287">
        <v>0</v>
      </c>
      <c r="L143" s="287">
        <v>0</v>
      </c>
      <c r="M143" s="287">
        <v>0</v>
      </c>
      <c r="N143" s="270">
        <f t="shared" si="6"/>
        <v>1124.1839953862004</v>
      </c>
      <c r="P143" s="263">
        <f t="shared" si="7"/>
        <v>928.9390374989938</v>
      </c>
    </row>
    <row r="144" spans="1:16" x14ac:dyDescent="0.2">
      <c r="A144" s="278">
        <f t="shared" si="8"/>
        <v>2019</v>
      </c>
      <c r="B144" s="278">
        <f t="shared" si="9"/>
        <v>7</v>
      </c>
      <c r="C144" s="270">
        <v>162.7539318807155</v>
      </c>
      <c r="D144" s="270">
        <v>0</v>
      </c>
      <c r="E144" s="270">
        <v>757.64710653756242</v>
      </c>
      <c r="F144" s="270">
        <v>0</v>
      </c>
      <c r="G144" s="270">
        <v>200</v>
      </c>
      <c r="H144" s="270"/>
      <c r="I144" s="270"/>
      <c r="J144" s="270"/>
      <c r="K144" s="287">
        <v>0</v>
      </c>
      <c r="L144" s="287">
        <v>0</v>
      </c>
      <c r="M144" s="287">
        <v>0</v>
      </c>
      <c r="N144" s="270">
        <f t="shared" si="6"/>
        <v>1120.4010384182779</v>
      </c>
      <c r="P144" s="263">
        <f t="shared" si="7"/>
        <v>912.64710653756242</v>
      </c>
    </row>
    <row r="145" spans="1:16" s="284" customFormat="1" ht="12" x14ac:dyDescent="0.25">
      <c r="A145" s="278">
        <f t="shared" si="8"/>
        <v>2019</v>
      </c>
      <c r="B145" s="278">
        <f t="shared" si="9"/>
        <v>8</v>
      </c>
      <c r="C145" s="270">
        <v>158.76431874501409</v>
      </c>
      <c r="D145" s="270">
        <v>0</v>
      </c>
      <c r="E145" s="270">
        <v>792.42803529070613</v>
      </c>
      <c r="F145" s="270">
        <v>0</v>
      </c>
      <c r="G145" s="270">
        <v>200</v>
      </c>
      <c r="H145" s="270"/>
      <c r="I145" s="270"/>
      <c r="J145" s="270"/>
      <c r="K145" s="287">
        <v>60</v>
      </c>
      <c r="L145" s="287">
        <v>27</v>
      </c>
      <c r="M145" s="287">
        <v>19</v>
      </c>
      <c r="N145" s="270">
        <f t="shared" si="6"/>
        <v>1257.1923540357202</v>
      </c>
      <c r="O145" s="290"/>
      <c r="P145" s="263">
        <f t="shared" si="7"/>
        <v>947.42803529070613</v>
      </c>
    </row>
    <row r="146" spans="1:16" x14ac:dyDescent="0.2">
      <c r="A146" s="278">
        <f t="shared" si="8"/>
        <v>2019</v>
      </c>
      <c r="B146" s="278">
        <f t="shared" si="9"/>
        <v>9</v>
      </c>
      <c r="C146" s="270">
        <v>146.46674592529683</v>
      </c>
      <c r="D146" s="270">
        <v>0</v>
      </c>
      <c r="E146" s="270">
        <v>680.52367777017298</v>
      </c>
      <c r="F146" s="270">
        <v>0</v>
      </c>
      <c r="G146" s="270">
        <v>200</v>
      </c>
      <c r="H146" s="270"/>
      <c r="I146" s="270"/>
      <c r="J146" s="270"/>
      <c r="K146" s="287">
        <v>0</v>
      </c>
      <c r="L146" s="287">
        <v>0</v>
      </c>
      <c r="M146" s="287">
        <v>0</v>
      </c>
      <c r="N146" s="270">
        <f t="shared" si="6"/>
        <v>1026.9904236954699</v>
      </c>
      <c r="P146" s="263">
        <f t="shared" si="7"/>
        <v>835.52367777017298</v>
      </c>
    </row>
    <row r="147" spans="1:16" x14ac:dyDescent="0.2">
      <c r="A147" s="278">
        <f t="shared" si="8"/>
        <v>2019</v>
      </c>
      <c r="B147" s="278">
        <f t="shared" si="9"/>
        <v>10</v>
      </c>
      <c r="C147" s="270">
        <v>140.0340998763167</v>
      </c>
      <c r="D147" s="270">
        <v>0</v>
      </c>
      <c r="E147" s="270">
        <v>713.5040634249915</v>
      </c>
      <c r="F147" s="270">
        <v>0</v>
      </c>
      <c r="G147" s="270">
        <v>200</v>
      </c>
      <c r="H147" s="270"/>
      <c r="I147" s="270"/>
      <c r="J147" s="270"/>
      <c r="K147" s="287">
        <v>0</v>
      </c>
      <c r="L147" s="287">
        <v>0</v>
      </c>
      <c r="M147" s="287">
        <v>0</v>
      </c>
      <c r="N147" s="270">
        <f t="shared" si="6"/>
        <v>1053.5381633013083</v>
      </c>
      <c r="P147" s="263">
        <f t="shared" si="7"/>
        <v>868.5040634249915</v>
      </c>
    </row>
    <row r="148" spans="1:16" x14ac:dyDescent="0.2">
      <c r="A148" s="278">
        <f t="shared" si="8"/>
        <v>2019</v>
      </c>
      <c r="B148" s="278">
        <f t="shared" si="9"/>
        <v>11</v>
      </c>
      <c r="C148" s="270">
        <v>124.2348886020672</v>
      </c>
      <c r="D148" s="270">
        <v>0</v>
      </c>
      <c r="E148" s="270">
        <v>584.50124307831402</v>
      </c>
      <c r="F148" s="270">
        <v>0</v>
      </c>
      <c r="G148" s="270">
        <v>200</v>
      </c>
      <c r="H148" s="270"/>
      <c r="I148" s="270"/>
      <c r="J148" s="270"/>
      <c r="K148" s="287">
        <v>0</v>
      </c>
      <c r="L148" s="287">
        <v>0</v>
      </c>
      <c r="M148" s="287">
        <v>0</v>
      </c>
      <c r="N148" s="270">
        <f t="shared" si="6"/>
        <v>908.73613168038128</v>
      </c>
      <c r="P148" s="263">
        <f t="shared" si="7"/>
        <v>739.50124307831402</v>
      </c>
    </row>
    <row r="149" spans="1:16" x14ac:dyDescent="0.2">
      <c r="A149" s="278">
        <f t="shared" si="8"/>
        <v>2019</v>
      </c>
      <c r="B149" s="278">
        <f t="shared" si="9"/>
        <v>12</v>
      </c>
      <c r="C149" s="270">
        <v>118.41437736467509</v>
      </c>
      <c r="D149" s="270">
        <v>0</v>
      </c>
      <c r="E149" s="270">
        <v>550.22177617318289</v>
      </c>
      <c r="F149" s="270">
        <v>0</v>
      </c>
      <c r="G149" s="270">
        <v>200</v>
      </c>
      <c r="H149" s="270"/>
      <c r="I149" s="270"/>
      <c r="J149" s="270"/>
      <c r="K149" s="287">
        <v>0</v>
      </c>
      <c r="L149" s="287">
        <v>0</v>
      </c>
      <c r="M149" s="287">
        <v>0</v>
      </c>
      <c r="N149" s="270">
        <f t="shared" si="6"/>
        <v>868.63615353785804</v>
      </c>
      <c r="O149" s="267"/>
      <c r="P149" s="263">
        <f t="shared" si="7"/>
        <v>705.22177617318289</v>
      </c>
    </row>
    <row r="150" spans="1:16" x14ac:dyDescent="0.2">
      <c r="A150" s="278">
        <f t="shared" si="8"/>
        <v>2020</v>
      </c>
      <c r="B150" s="278">
        <f t="shared" si="9"/>
        <v>1</v>
      </c>
      <c r="C150" s="270">
        <v>115.61186290254741</v>
      </c>
      <c r="D150" s="270">
        <v>0</v>
      </c>
      <c r="E150" s="270">
        <v>747.40604240742721</v>
      </c>
      <c r="F150" s="270">
        <v>0</v>
      </c>
      <c r="G150" s="270">
        <v>200</v>
      </c>
      <c r="H150" s="270"/>
      <c r="I150" s="270"/>
      <c r="J150" s="270"/>
      <c r="K150" s="270"/>
      <c r="L150" s="270">
        <v>27</v>
      </c>
      <c r="M150" s="270">
        <v>19</v>
      </c>
      <c r="N150" s="270">
        <f t="shared" si="6"/>
        <v>1109.0179053099746</v>
      </c>
      <c r="P150" s="263">
        <f t="shared" si="7"/>
        <v>902.40604240742721</v>
      </c>
    </row>
    <row r="151" spans="1:16" x14ac:dyDescent="0.2">
      <c r="A151" s="278">
        <f t="shared" si="8"/>
        <v>2020</v>
      </c>
      <c r="B151" s="278">
        <f t="shared" si="9"/>
        <v>2</v>
      </c>
      <c r="C151" s="270">
        <v>123.01517187832414</v>
      </c>
      <c r="D151" s="270">
        <v>0</v>
      </c>
      <c r="E151" s="270">
        <v>670.95459723548583</v>
      </c>
      <c r="F151" s="270">
        <v>0</v>
      </c>
      <c r="G151" s="270">
        <v>200</v>
      </c>
      <c r="H151" s="270"/>
      <c r="I151" s="270"/>
      <c r="J151" s="270"/>
      <c r="K151" s="270"/>
      <c r="L151" s="270">
        <v>0</v>
      </c>
      <c r="M151" s="270">
        <v>0</v>
      </c>
      <c r="N151" s="270">
        <f t="shared" si="6"/>
        <v>993.96976911381</v>
      </c>
      <c r="P151" s="263">
        <f t="shared" si="7"/>
        <v>825.95459723548583</v>
      </c>
    </row>
    <row r="152" spans="1:16" x14ac:dyDescent="0.2">
      <c r="A152" s="278">
        <f t="shared" si="8"/>
        <v>2020</v>
      </c>
      <c r="B152" s="278">
        <f t="shared" si="9"/>
        <v>3</v>
      </c>
      <c r="C152" s="270">
        <v>116.73776778585409</v>
      </c>
      <c r="D152" s="270">
        <v>0</v>
      </c>
      <c r="E152" s="270">
        <v>618.49009381156111</v>
      </c>
      <c r="F152" s="270">
        <v>0</v>
      </c>
      <c r="G152" s="270">
        <v>200</v>
      </c>
      <c r="H152" s="270"/>
      <c r="I152" s="270"/>
      <c r="J152" s="270"/>
      <c r="K152" s="270"/>
      <c r="L152" s="270">
        <v>0</v>
      </c>
      <c r="M152" s="270">
        <v>0</v>
      </c>
      <c r="N152" s="270">
        <f t="shared" si="6"/>
        <v>935.2278615974152</v>
      </c>
      <c r="P152" s="263">
        <f t="shared" si="7"/>
        <v>773.49009381156111</v>
      </c>
    </row>
    <row r="153" spans="1:16" x14ac:dyDescent="0.2">
      <c r="A153" s="278">
        <f t="shared" si="8"/>
        <v>2020</v>
      </c>
      <c r="B153" s="278">
        <f t="shared" si="9"/>
        <v>4</v>
      </c>
      <c r="C153" s="270">
        <v>138.6322481216246</v>
      </c>
      <c r="D153" s="270">
        <v>0</v>
      </c>
      <c r="E153" s="270">
        <v>615.39654264164335</v>
      </c>
      <c r="F153" s="270">
        <v>0</v>
      </c>
      <c r="G153" s="270">
        <v>200</v>
      </c>
      <c r="H153" s="270"/>
      <c r="I153" s="270"/>
      <c r="J153" s="270"/>
      <c r="K153" s="270"/>
      <c r="L153" s="270">
        <v>0</v>
      </c>
      <c r="M153" s="270">
        <v>0</v>
      </c>
      <c r="N153" s="270">
        <f t="shared" si="6"/>
        <v>954.02879076326792</v>
      </c>
      <c r="P153" s="263">
        <f t="shared" si="7"/>
        <v>770.39654264164335</v>
      </c>
    </row>
    <row r="154" spans="1:16" x14ac:dyDescent="0.2">
      <c r="A154" s="278">
        <f t="shared" si="8"/>
        <v>2020</v>
      </c>
      <c r="B154" s="278">
        <f t="shared" si="9"/>
        <v>5</v>
      </c>
      <c r="C154" s="270">
        <v>147.36466410298843</v>
      </c>
      <c r="D154" s="270">
        <v>0</v>
      </c>
      <c r="E154" s="270">
        <v>710.75572017741422</v>
      </c>
      <c r="F154" s="270">
        <v>0</v>
      </c>
      <c r="G154" s="270">
        <v>200</v>
      </c>
      <c r="H154" s="270"/>
      <c r="I154" s="270"/>
      <c r="J154" s="270"/>
      <c r="K154" s="270"/>
      <c r="L154" s="270">
        <v>0</v>
      </c>
      <c r="M154" s="270">
        <v>0</v>
      </c>
      <c r="N154" s="270">
        <f t="shared" si="6"/>
        <v>1058.1203842804025</v>
      </c>
      <c r="P154" s="263">
        <f t="shared" si="7"/>
        <v>865.75572017741422</v>
      </c>
    </row>
    <row r="155" spans="1:16" x14ac:dyDescent="0.2">
      <c r="A155" s="278">
        <f t="shared" si="8"/>
        <v>2020</v>
      </c>
      <c r="B155" s="278">
        <f t="shared" si="9"/>
        <v>6</v>
      </c>
      <c r="C155" s="270">
        <v>151.66111083947965</v>
      </c>
      <c r="D155" s="270">
        <v>0</v>
      </c>
      <c r="E155" s="270">
        <v>776.66165196350028</v>
      </c>
      <c r="F155" s="270">
        <v>0</v>
      </c>
      <c r="G155" s="270">
        <v>200</v>
      </c>
      <c r="H155" s="270"/>
      <c r="I155" s="270"/>
      <c r="J155" s="270"/>
      <c r="K155" s="270"/>
      <c r="L155" s="270">
        <v>0</v>
      </c>
      <c r="M155" s="270">
        <v>0</v>
      </c>
      <c r="N155" s="270">
        <f t="shared" si="6"/>
        <v>1128.3227628029799</v>
      </c>
      <c r="P155" s="263">
        <f t="shared" si="7"/>
        <v>931.66165196350028</v>
      </c>
    </row>
    <row r="156" spans="1:16" x14ac:dyDescent="0.2">
      <c r="A156" s="278">
        <f t="shared" si="8"/>
        <v>2020</v>
      </c>
      <c r="B156" s="278">
        <f t="shared" si="9"/>
        <v>7</v>
      </c>
      <c r="C156" s="270">
        <v>164.28777128385175</v>
      </c>
      <c r="D156" s="270">
        <v>0</v>
      </c>
      <c r="E156" s="270">
        <v>761.95125633511213</v>
      </c>
      <c r="F156" s="270">
        <v>0</v>
      </c>
      <c r="G156" s="270">
        <v>200</v>
      </c>
      <c r="H156" s="270"/>
      <c r="I156" s="270"/>
      <c r="J156" s="270"/>
      <c r="K156" s="270"/>
      <c r="L156" s="270">
        <v>0</v>
      </c>
      <c r="M156" s="270">
        <v>0</v>
      </c>
      <c r="N156" s="270">
        <f t="shared" si="6"/>
        <v>1126.239027618964</v>
      </c>
      <c r="P156" s="263">
        <f t="shared" si="7"/>
        <v>916.95125633511213</v>
      </c>
    </row>
    <row r="157" spans="1:16" s="284" customFormat="1" ht="12" x14ac:dyDescent="0.25">
      <c r="A157" s="278">
        <f t="shared" si="8"/>
        <v>2020</v>
      </c>
      <c r="B157" s="278">
        <f t="shared" si="9"/>
        <v>8</v>
      </c>
      <c r="C157" s="270">
        <v>160.26077201617903</v>
      </c>
      <c r="D157" s="270">
        <v>0</v>
      </c>
      <c r="E157" s="270">
        <v>796.9519957978199</v>
      </c>
      <c r="F157" s="270">
        <v>0</v>
      </c>
      <c r="G157" s="270">
        <v>200</v>
      </c>
      <c r="H157" s="270"/>
      <c r="I157" s="270"/>
      <c r="J157" s="270"/>
      <c r="K157" s="270"/>
      <c r="L157" s="270">
        <v>27</v>
      </c>
      <c r="M157" s="270">
        <v>19</v>
      </c>
      <c r="N157" s="270">
        <f t="shared" si="6"/>
        <v>1203.2127678139989</v>
      </c>
      <c r="O157" s="290"/>
      <c r="P157" s="263">
        <f>E157+G157-45</f>
        <v>951.9519957978199</v>
      </c>
    </row>
    <row r="158" spans="1:16" x14ac:dyDescent="0.2">
      <c r="A158" s="278">
        <f t="shared" si="8"/>
        <v>2020</v>
      </c>
      <c r="B158" s="278">
        <f t="shared" si="9"/>
        <v>9</v>
      </c>
      <c r="C158" s="270">
        <v>147.84728686037187</v>
      </c>
      <c r="D158" s="270">
        <v>0</v>
      </c>
      <c r="E158" s="270">
        <v>684.41693206816183</v>
      </c>
      <c r="F158" s="270">
        <v>0</v>
      </c>
      <c r="G158" s="270">
        <v>200</v>
      </c>
      <c r="H158" s="270"/>
      <c r="I158" s="270"/>
      <c r="J158" s="270"/>
      <c r="K158" s="270"/>
      <c r="L158" s="270">
        <v>0</v>
      </c>
      <c r="M158" s="270">
        <v>0</v>
      </c>
      <c r="N158" s="270">
        <f t="shared" si="6"/>
        <v>1032.2642189285336</v>
      </c>
      <c r="P158" s="263">
        <f t="shared" si="7"/>
        <v>839.41693206816183</v>
      </c>
    </row>
    <row r="159" spans="1:16" x14ac:dyDescent="0.2">
      <c r="A159" s="278">
        <f t="shared" si="8"/>
        <v>2020</v>
      </c>
      <c r="B159" s="278">
        <f t="shared" si="9"/>
        <v>10</v>
      </c>
      <c r="C159" s="270">
        <v>141.35400908822922</v>
      </c>
      <c r="D159" s="270">
        <v>0</v>
      </c>
      <c r="E159" s="270">
        <v>715.93647041596512</v>
      </c>
      <c r="F159" s="270">
        <v>0</v>
      </c>
      <c r="G159" s="270">
        <v>200</v>
      </c>
      <c r="H159" s="270"/>
      <c r="I159" s="270"/>
      <c r="J159" s="270"/>
      <c r="K159" s="270"/>
      <c r="L159" s="270">
        <v>0</v>
      </c>
      <c r="M159" s="270">
        <v>0</v>
      </c>
      <c r="N159" s="270">
        <f t="shared" si="6"/>
        <v>1057.2904795041943</v>
      </c>
      <c r="P159" s="263">
        <f t="shared" si="7"/>
        <v>870.93647041596512</v>
      </c>
    </row>
    <row r="160" spans="1:16" x14ac:dyDescent="0.2">
      <c r="A160" s="278">
        <f t="shared" si="8"/>
        <v>2020</v>
      </c>
      <c r="B160" s="278">
        <f t="shared" si="9"/>
        <v>11</v>
      </c>
      <c r="C160" s="270">
        <v>125.40588033944847</v>
      </c>
      <c r="D160" s="270">
        <v>0</v>
      </c>
      <c r="E160" s="270">
        <v>585.70075714770041</v>
      </c>
      <c r="F160" s="270">
        <v>0</v>
      </c>
      <c r="G160" s="270">
        <v>200</v>
      </c>
      <c r="H160" s="270"/>
      <c r="I160" s="270"/>
      <c r="J160" s="270"/>
      <c r="K160" s="270"/>
      <c r="L160" s="270">
        <v>0</v>
      </c>
      <c r="M160" s="270">
        <v>0</v>
      </c>
      <c r="N160" s="270">
        <f t="shared" si="6"/>
        <v>911.10663748714887</v>
      </c>
      <c r="P160" s="263">
        <f t="shared" si="7"/>
        <v>740.70075714770041</v>
      </c>
    </row>
    <row r="161" spans="1:16" x14ac:dyDescent="0.2">
      <c r="A161" s="278">
        <f t="shared" si="8"/>
        <v>2020</v>
      </c>
      <c r="B161" s="278">
        <f t="shared" si="9"/>
        <v>12</v>
      </c>
      <c r="C161" s="270">
        <v>119.53050713338548</v>
      </c>
      <c r="D161" s="270">
        <v>0</v>
      </c>
      <c r="E161" s="270">
        <v>551.75590955897871</v>
      </c>
      <c r="F161" s="270">
        <v>0</v>
      </c>
      <c r="G161" s="270">
        <v>200</v>
      </c>
      <c r="H161" s="270"/>
      <c r="I161" s="270"/>
      <c r="J161" s="270"/>
      <c r="K161" s="270"/>
      <c r="L161" s="270">
        <v>0</v>
      </c>
      <c r="M161" s="270">
        <v>0</v>
      </c>
      <c r="N161" s="270">
        <f t="shared" si="6"/>
        <v>871.28641669236424</v>
      </c>
      <c r="O161" s="267"/>
      <c r="P161" s="263">
        <f t="shared" si="7"/>
        <v>706.75590955897871</v>
      </c>
    </row>
    <row r="162" spans="1:16" x14ac:dyDescent="0.2">
      <c r="A162" s="278">
        <f t="shared" si="8"/>
        <v>2021</v>
      </c>
      <c r="B162" s="278">
        <f t="shared" si="9"/>
        <v>1</v>
      </c>
      <c r="C162" s="270">
        <v>116.70157721489144</v>
      </c>
      <c r="D162" s="270">
        <v>0</v>
      </c>
      <c r="E162" s="270">
        <v>748.1530907781347</v>
      </c>
      <c r="F162" s="270">
        <v>0</v>
      </c>
      <c r="G162" s="270">
        <v>200</v>
      </c>
      <c r="H162" s="270"/>
      <c r="I162" s="270"/>
      <c r="J162" s="270"/>
      <c r="K162" s="270"/>
      <c r="L162" s="270">
        <v>27</v>
      </c>
      <c r="M162" s="270">
        <v>19</v>
      </c>
      <c r="N162" s="270">
        <f t="shared" si="6"/>
        <v>1110.8546679930262</v>
      </c>
      <c r="P162" s="263">
        <f t="shared" si="7"/>
        <v>903.1530907781347</v>
      </c>
    </row>
    <row r="163" spans="1:16" x14ac:dyDescent="0.2">
      <c r="A163" s="278">
        <f t="shared" si="8"/>
        <v>2021</v>
      </c>
      <c r="B163" s="278">
        <f t="shared" si="9"/>
        <v>2</v>
      </c>
      <c r="C163" s="270">
        <v>124.17466702065455</v>
      </c>
      <c r="D163" s="270">
        <v>0</v>
      </c>
      <c r="E163" s="270">
        <v>671.62784205846333</v>
      </c>
      <c r="F163" s="270">
        <v>0</v>
      </c>
      <c r="G163" s="270">
        <v>200</v>
      </c>
      <c r="H163" s="270"/>
      <c r="I163" s="270"/>
      <c r="J163" s="270"/>
      <c r="K163" s="270"/>
      <c r="L163" s="270">
        <v>0</v>
      </c>
      <c r="M163" s="270">
        <v>0</v>
      </c>
      <c r="N163" s="270">
        <f t="shared" si="6"/>
        <v>995.80250907911784</v>
      </c>
      <c r="P163" s="263">
        <f t="shared" si="7"/>
        <v>826.62784205846333</v>
      </c>
    </row>
    <row r="164" spans="1:16" x14ac:dyDescent="0.2">
      <c r="A164" s="278">
        <f t="shared" si="8"/>
        <v>2021</v>
      </c>
      <c r="B164" s="278">
        <f t="shared" si="9"/>
        <v>3</v>
      </c>
      <c r="C164" s="270">
        <v>117.83809445782002</v>
      </c>
      <c r="D164" s="270">
        <v>0</v>
      </c>
      <c r="E164" s="270">
        <v>619.17074398382374</v>
      </c>
      <c r="F164" s="270">
        <v>0</v>
      </c>
      <c r="G164" s="270">
        <v>200</v>
      </c>
      <c r="H164" s="270"/>
      <c r="I164" s="270"/>
      <c r="J164" s="270"/>
      <c r="K164" s="270"/>
      <c r="L164" s="270">
        <v>0</v>
      </c>
      <c r="M164" s="270">
        <v>0</v>
      </c>
      <c r="N164" s="270">
        <f t="shared" si="6"/>
        <v>937.00883844164377</v>
      </c>
      <c r="P164" s="263">
        <f t="shared" si="7"/>
        <v>774.17074398382374</v>
      </c>
    </row>
    <row r="165" spans="1:16" x14ac:dyDescent="0.2">
      <c r="A165" s="278">
        <f t="shared" si="8"/>
        <v>2021</v>
      </c>
      <c r="B165" s="278">
        <f t="shared" si="9"/>
        <v>4</v>
      </c>
      <c r="C165" s="270">
        <v>139.9389440015959</v>
      </c>
      <c r="D165" s="270">
        <v>0</v>
      </c>
      <c r="E165" s="270">
        <v>619.28728579647668</v>
      </c>
      <c r="F165" s="270">
        <v>0</v>
      </c>
      <c r="G165" s="270">
        <v>200</v>
      </c>
      <c r="H165" s="270"/>
      <c r="I165" s="270"/>
      <c r="J165" s="270"/>
      <c r="K165" s="270"/>
      <c r="L165" s="270">
        <v>0</v>
      </c>
      <c r="M165" s="270">
        <v>0</v>
      </c>
      <c r="N165" s="270">
        <f t="shared" si="6"/>
        <v>959.22622979807261</v>
      </c>
      <c r="P165" s="263">
        <f t="shared" si="7"/>
        <v>774.28728579647668</v>
      </c>
    </row>
    <row r="166" spans="1:16" x14ac:dyDescent="0.2">
      <c r="A166" s="278">
        <f t="shared" si="8"/>
        <v>2021</v>
      </c>
      <c r="B166" s="278">
        <f t="shared" si="9"/>
        <v>5</v>
      </c>
      <c r="C166" s="270">
        <v>148.75366848000607</v>
      </c>
      <c r="D166" s="270">
        <v>0</v>
      </c>
      <c r="E166" s="270">
        <v>714.44836856025745</v>
      </c>
      <c r="F166" s="270">
        <v>0</v>
      </c>
      <c r="G166" s="270">
        <v>200</v>
      </c>
      <c r="H166" s="270"/>
      <c r="I166" s="270"/>
      <c r="J166" s="270"/>
      <c r="K166" s="270"/>
      <c r="L166" s="270">
        <v>0</v>
      </c>
      <c r="M166" s="270">
        <v>0</v>
      </c>
      <c r="N166" s="270">
        <f t="shared" si="6"/>
        <v>1063.2020370402636</v>
      </c>
      <c r="P166" s="263">
        <f t="shared" si="7"/>
        <v>869.44836856025745</v>
      </c>
    </row>
    <row r="167" spans="1:16" x14ac:dyDescent="0.2">
      <c r="A167" s="278">
        <f t="shared" si="8"/>
        <v>2021</v>
      </c>
      <c r="B167" s="278">
        <f t="shared" si="9"/>
        <v>6</v>
      </c>
      <c r="C167" s="270">
        <v>153.09061192144981</v>
      </c>
      <c r="D167" s="270">
        <v>0</v>
      </c>
      <c r="E167" s="270">
        <v>779.39713229061624</v>
      </c>
      <c r="F167" s="270">
        <v>0</v>
      </c>
      <c r="G167" s="270">
        <v>0</v>
      </c>
      <c r="H167" s="270"/>
      <c r="I167" s="270"/>
      <c r="J167" s="270"/>
      <c r="K167" s="270"/>
      <c r="L167" s="270">
        <v>0</v>
      </c>
      <c r="M167" s="270">
        <v>0</v>
      </c>
      <c r="N167" s="270">
        <f t="shared" si="6"/>
        <v>932.48774421206599</v>
      </c>
      <c r="P167" s="263">
        <f t="shared" si="7"/>
        <v>734.39713229061624</v>
      </c>
    </row>
    <row r="168" spans="1:16" x14ac:dyDescent="0.2">
      <c r="A168" s="278">
        <f t="shared" si="8"/>
        <v>2021</v>
      </c>
      <c r="B168" s="278">
        <f t="shared" si="9"/>
        <v>7</v>
      </c>
      <c r="C168" s="270">
        <v>165.83625587543298</v>
      </c>
      <c r="D168" s="270">
        <v>0</v>
      </c>
      <c r="E168" s="270">
        <v>766.28507012637544</v>
      </c>
      <c r="F168" s="270">
        <v>0</v>
      </c>
      <c r="G168" s="270">
        <v>0</v>
      </c>
      <c r="H168" s="270"/>
      <c r="I168" s="270"/>
      <c r="J168" s="270"/>
      <c r="K168" s="270"/>
      <c r="L168" s="270">
        <v>0</v>
      </c>
      <c r="M168" s="270">
        <v>0</v>
      </c>
      <c r="N168" s="270">
        <f t="shared" si="6"/>
        <v>932.12132600180848</v>
      </c>
      <c r="P168" s="263">
        <f t="shared" si="7"/>
        <v>721.28507012637544</v>
      </c>
    </row>
    <row r="169" spans="1:16" s="284" customFormat="1" ht="12" x14ac:dyDescent="0.25">
      <c r="A169" s="278">
        <f t="shared" si="8"/>
        <v>2021</v>
      </c>
      <c r="B169" s="278">
        <f t="shared" si="9"/>
        <v>8</v>
      </c>
      <c r="C169" s="270">
        <v>161.77133029790608</v>
      </c>
      <c r="D169" s="270">
        <v>0</v>
      </c>
      <c r="E169" s="270">
        <v>801.50551179605156</v>
      </c>
      <c r="F169" s="270">
        <v>0</v>
      </c>
      <c r="G169" s="270">
        <v>0</v>
      </c>
      <c r="H169" s="270"/>
      <c r="I169" s="270"/>
      <c r="J169" s="270"/>
      <c r="K169" s="270"/>
      <c r="L169" s="270">
        <v>27</v>
      </c>
      <c r="M169" s="270">
        <v>19</v>
      </c>
      <c r="N169" s="270">
        <f t="shared" si="6"/>
        <v>1009.2768420939576</v>
      </c>
      <c r="O169" s="290"/>
      <c r="P169" s="263">
        <f t="shared" si="7"/>
        <v>756.50551179605156</v>
      </c>
    </row>
    <row r="170" spans="1:16" x14ac:dyDescent="0.2">
      <c r="A170" s="278">
        <f t="shared" si="8"/>
        <v>2021</v>
      </c>
      <c r="B170" s="278">
        <f t="shared" si="9"/>
        <v>9</v>
      </c>
      <c r="C170" s="270">
        <v>149.24084025954846</v>
      </c>
      <c r="D170" s="270">
        <v>0</v>
      </c>
      <c r="E170" s="270">
        <v>688.33762858607736</v>
      </c>
      <c r="F170" s="270">
        <v>0</v>
      </c>
      <c r="G170" s="270">
        <v>0</v>
      </c>
      <c r="H170" s="270"/>
      <c r="I170" s="270"/>
      <c r="J170" s="270"/>
      <c r="K170" s="270"/>
      <c r="L170" s="270">
        <v>0</v>
      </c>
      <c r="M170" s="270">
        <v>0</v>
      </c>
      <c r="N170" s="270">
        <f t="shared" si="6"/>
        <v>837.57846884562582</v>
      </c>
      <c r="P170" s="263">
        <f t="shared" si="7"/>
        <v>643.33762858607736</v>
      </c>
    </row>
    <row r="171" spans="1:16" x14ac:dyDescent="0.2">
      <c r="A171" s="278">
        <f t="shared" si="8"/>
        <v>2021</v>
      </c>
      <c r="B171" s="278">
        <f t="shared" si="9"/>
        <v>10</v>
      </c>
      <c r="C171" s="270">
        <v>142.686359272228</v>
      </c>
      <c r="D171" s="270">
        <v>0</v>
      </c>
      <c r="E171" s="270">
        <v>718.38378186154034</v>
      </c>
      <c r="F171" s="270">
        <v>0</v>
      </c>
      <c r="G171" s="270">
        <v>0</v>
      </c>
      <c r="H171" s="270"/>
      <c r="I171" s="270"/>
      <c r="J171" s="270"/>
      <c r="K171" s="270"/>
      <c r="L171" s="270">
        <v>0</v>
      </c>
      <c r="M171" s="270">
        <v>0</v>
      </c>
      <c r="N171" s="270">
        <f t="shared" si="6"/>
        <v>861.0701411337684</v>
      </c>
      <c r="P171" s="263">
        <f t="shared" si="7"/>
        <v>673.38378186154034</v>
      </c>
    </row>
    <row r="172" spans="1:16" x14ac:dyDescent="0.2">
      <c r="A172" s="278">
        <f t="shared" si="8"/>
        <v>2021</v>
      </c>
      <c r="B172" s="278">
        <f t="shared" si="9"/>
        <v>11</v>
      </c>
      <c r="C172" s="270">
        <v>126.58790940832692</v>
      </c>
      <c r="D172" s="270">
        <v>0</v>
      </c>
      <c r="E172" s="270">
        <v>586.90424640870037</v>
      </c>
      <c r="F172" s="270">
        <v>0</v>
      </c>
      <c r="G172" s="270">
        <v>0</v>
      </c>
      <c r="H172" s="270"/>
      <c r="I172" s="270"/>
      <c r="J172" s="270"/>
      <c r="K172" s="270"/>
      <c r="L172" s="270">
        <v>0</v>
      </c>
      <c r="M172" s="270">
        <v>0</v>
      </c>
      <c r="N172" s="270">
        <f t="shared" si="6"/>
        <v>713.49215581702731</v>
      </c>
      <c r="P172" s="263">
        <f t="shared" si="7"/>
        <v>541.90424640870037</v>
      </c>
    </row>
    <row r="173" spans="1:16" x14ac:dyDescent="0.2">
      <c r="A173" s="278">
        <f t="shared" si="8"/>
        <v>2021</v>
      </c>
      <c r="B173" s="278">
        <f t="shared" si="9"/>
        <v>12</v>
      </c>
      <c r="C173" s="270">
        <v>120.6571571251323</v>
      </c>
      <c r="D173" s="270">
        <v>0</v>
      </c>
      <c r="E173" s="270">
        <v>553.29695345552136</v>
      </c>
      <c r="F173" s="270">
        <v>0</v>
      </c>
      <c r="G173" s="270">
        <v>0</v>
      </c>
      <c r="H173" s="270"/>
      <c r="I173" s="270"/>
      <c r="J173" s="270"/>
      <c r="K173" s="270"/>
      <c r="L173" s="270">
        <v>0</v>
      </c>
      <c r="M173" s="270">
        <v>0</v>
      </c>
      <c r="N173" s="270">
        <f t="shared" si="6"/>
        <v>673.95411058065361</v>
      </c>
      <c r="O173" s="267"/>
      <c r="P173" s="263">
        <f t="shared" si="7"/>
        <v>508.29695345552136</v>
      </c>
    </row>
    <row r="174" spans="1:16" x14ac:dyDescent="0.2">
      <c r="A174" s="278">
        <f t="shared" si="8"/>
        <v>2022</v>
      </c>
      <c r="B174" s="278">
        <f t="shared" si="9"/>
        <v>1</v>
      </c>
      <c r="C174" s="270">
        <v>117.80156276802961</v>
      </c>
      <c r="D174" s="270">
        <v>0</v>
      </c>
      <c r="E174" s="270">
        <v>748.90013914884219</v>
      </c>
      <c r="F174" s="270">
        <v>0</v>
      </c>
      <c r="G174" s="270">
        <v>0</v>
      </c>
      <c r="H174" s="270"/>
      <c r="I174" s="270"/>
      <c r="J174" s="270"/>
      <c r="K174" s="270"/>
      <c r="L174" s="270">
        <v>27</v>
      </c>
      <c r="M174" s="270">
        <v>19</v>
      </c>
      <c r="N174" s="270">
        <f t="shared" si="6"/>
        <v>912.7017019168718</v>
      </c>
      <c r="P174" s="263">
        <f t="shared" si="7"/>
        <v>703.90013914884219</v>
      </c>
    </row>
    <row r="175" spans="1:16" x14ac:dyDescent="0.2">
      <c r="A175" s="278">
        <f t="shared" si="8"/>
        <v>2022</v>
      </c>
      <c r="B175" s="278">
        <f t="shared" si="9"/>
        <v>2</v>
      </c>
      <c r="C175" s="270">
        <v>125.34509113186381</v>
      </c>
      <c r="D175" s="270">
        <v>0</v>
      </c>
      <c r="E175" s="270">
        <v>672.29810352181164</v>
      </c>
      <c r="F175" s="270">
        <v>0</v>
      </c>
      <c r="G175" s="270">
        <v>0</v>
      </c>
      <c r="H175" s="270"/>
      <c r="I175" s="270"/>
      <c r="J175" s="270"/>
      <c r="K175" s="270"/>
      <c r="L175" s="270">
        <v>0</v>
      </c>
      <c r="M175" s="270">
        <v>0</v>
      </c>
      <c r="N175" s="270">
        <f t="shared" si="6"/>
        <v>797.64319465367544</v>
      </c>
      <c r="P175" s="263">
        <f t="shared" si="7"/>
        <v>627.29810352181164</v>
      </c>
    </row>
    <row r="176" spans="1:16" x14ac:dyDescent="0.2">
      <c r="A176" s="278">
        <f t="shared" si="8"/>
        <v>2022</v>
      </c>
      <c r="B176" s="278">
        <f t="shared" si="9"/>
        <v>3</v>
      </c>
      <c r="C176" s="270">
        <v>118.94879239872488</v>
      </c>
      <c r="D176" s="270">
        <v>0</v>
      </c>
      <c r="E176" s="270">
        <v>619.85437946385957</v>
      </c>
      <c r="F176" s="270">
        <v>0</v>
      </c>
      <c r="G176" s="270">
        <v>0</v>
      </c>
      <c r="H176" s="270"/>
      <c r="I176" s="270"/>
      <c r="J176" s="270"/>
      <c r="K176" s="270"/>
      <c r="L176" s="270">
        <v>0</v>
      </c>
      <c r="M176" s="270">
        <v>0</v>
      </c>
      <c r="N176" s="270">
        <f t="shared" si="6"/>
        <v>738.80317186258446</v>
      </c>
      <c r="P176" s="263">
        <f t="shared" si="7"/>
        <v>574.85437946385957</v>
      </c>
    </row>
    <row r="177" spans="1:16" x14ac:dyDescent="0.2">
      <c r="A177" s="278">
        <f t="shared" si="8"/>
        <v>2022</v>
      </c>
      <c r="B177" s="278">
        <f t="shared" si="9"/>
        <v>4</v>
      </c>
      <c r="C177" s="270">
        <v>141.25795630971336</v>
      </c>
      <c r="D177" s="270">
        <v>0</v>
      </c>
      <c r="E177" s="270">
        <v>623.20955228156038</v>
      </c>
      <c r="F177" s="270">
        <v>0</v>
      </c>
      <c r="G177" s="270">
        <v>0</v>
      </c>
      <c r="H177" s="270"/>
      <c r="I177" s="270"/>
      <c r="J177" s="270"/>
      <c r="K177" s="270"/>
      <c r="L177" s="270">
        <v>0</v>
      </c>
      <c r="M177" s="270">
        <v>0</v>
      </c>
      <c r="N177" s="270">
        <f t="shared" si="6"/>
        <v>764.46750859127371</v>
      </c>
      <c r="P177" s="263">
        <f t="shared" si="7"/>
        <v>578.20955228156038</v>
      </c>
    </row>
    <row r="178" spans="1:16" x14ac:dyDescent="0.2">
      <c r="A178" s="278">
        <f t="shared" si="8"/>
        <v>2022</v>
      </c>
      <c r="B178" s="278">
        <f t="shared" si="9"/>
        <v>5</v>
      </c>
      <c r="C178" s="270">
        <v>150.15576509437321</v>
      </c>
      <c r="D178" s="270">
        <v>0</v>
      </c>
      <c r="E178" s="270">
        <v>718.16139686847225</v>
      </c>
      <c r="F178" s="270">
        <v>0</v>
      </c>
      <c r="G178" s="270">
        <v>0</v>
      </c>
      <c r="H178" s="270"/>
      <c r="I178" s="270"/>
      <c r="J178" s="270"/>
      <c r="K178" s="270"/>
      <c r="L178" s="270">
        <v>0</v>
      </c>
      <c r="M178" s="270">
        <v>0</v>
      </c>
      <c r="N178" s="270">
        <f t="shared" si="6"/>
        <v>868.31716196284549</v>
      </c>
      <c r="P178" s="263">
        <f t="shared" si="7"/>
        <v>673.16139686847225</v>
      </c>
    </row>
    <row r="179" spans="1:16" x14ac:dyDescent="0.2">
      <c r="A179" s="278">
        <f t="shared" si="8"/>
        <v>2022</v>
      </c>
      <c r="B179" s="278">
        <f t="shared" si="9"/>
        <v>6</v>
      </c>
      <c r="C179" s="270">
        <v>154.5335869476107</v>
      </c>
      <c r="D179" s="270">
        <v>0</v>
      </c>
      <c r="E179" s="270">
        <v>782.14448879860231</v>
      </c>
      <c r="F179" s="270">
        <v>0</v>
      </c>
      <c r="G179" s="270">
        <v>0</v>
      </c>
      <c r="H179" s="270"/>
      <c r="I179" s="270"/>
      <c r="J179" s="270"/>
      <c r="K179" s="270"/>
      <c r="L179" s="270">
        <v>0</v>
      </c>
      <c r="M179" s="270">
        <v>0</v>
      </c>
      <c r="N179" s="270">
        <f t="shared" si="6"/>
        <v>936.67807574621304</v>
      </c>
      <c r="P179" s="263">
        <f t="shared" si="7"/>
        <v>737.14448879860231</v>
      </c>
    </row>
    <row r="180" spans="1:16" x14ac:dyDescent="0.2">
      <c r="A180" s="278">
        <f t="shared" si="8"/>
        <v>2022</v>
      </c>
      <c r="B180" s="278">
        <f t="shared" si="9"/>
        <v>7</v>
      </c>
      <c r="C180" s="270">
        <v>167.39938565545916</v>
      </c>
      <c r="D180" s="270">
        <v>0</v>
      </c>
      <c r="E180" s="270">
        <v>770.64854791135235</v>
      </c>
      <c r="F180" s="270">
        <v>0</v>
      </c>
      <c r="G180" s="270">
        <v>0</v>
      </c>
      <c r="H180" s="270"/>
      <c r="I180" s="270"/>
      <c r="J180" s="270"/>
      <c r="K180" s="270"/>
      <c r="L180" s="270">
        <v>0</v>
      </c>
      <c r="M180" s="270">
        <v>0</v>
      </c>
      <c r="N180" s="270">
        <f t="shared" si="6"/>
        <v>938.04793356681148</v>
      </c>
      <c r="P180" s="263">
        <f>E180+G180-45</f>
        <v>725.64854791135235</v>
      </c>
    </row>
    <row r="181" spans="1:16" s="284" customFormat="1" ht="12" x14ac:dyDescent="0.25">
      <c r="A181" s="278">
        <f t="shared" si="8"/>
        <v>2022</v>
      </c>
      <c r="B181" s="278">
        <f t="shared" si="9"/>
        <v>8</v>
      </c>
      <c r="C181" s="270">
        <v>163.29612653876555</v>
      </c>
      <c r="D181" s="270">
        <v>0</v>
      </c>
      <c r="E181" s="270">
        <v>806.08858328540111</v>
      </c>
      <c r="F181" s="270">
        <v>0</v>
      </c>
      <c r="G181" s="270">
        <v>0</v>
      </c>
      <c r="H181" s="270"/>
      <c r="I181" s="270"/>
      <c r="J181" s="270"/>
      <c r="K181" s="270"/>
      <c r="L181" s="270">
        <v>27</v>
      </c>
      <c r="M181" s="270">
        <v>19</v>
      </c>
      <c r="N181" s="270">
        <f t="shared" si="6"/>
        <v>1015.3847098241666</v>
      </c>
      <c r="O181" s="290"/>
      <c r="P181" s="263">
        <f t="shared" si="7"/>
        <v>761.08858328540111</v>
      </c>
    </row>
    <row r="182" spans="1:16" x14ac:dyDescent="0.2">
      <c r="A182" s="278">
        <f t="shared" si="8"/>
        <v>2022</v>
      </c>
      <c r="B182" s="278">
        <f t="shared" si="9"/>
        <v>9</v>
      </c>
      <c r="C182" s="270">
        <v>150.64752877346132</v>
      </c>
      <c r="D182" s="270">
        <v>0</v>
      </c>
      <c r="E182" s="270">
        <v>692.28488209101886</v>
      </c>
      <c r="F182" s="270">
        <v>0</v>
      </c>
      <c r="G182" s="270">
        <v>0</v>
      </c>
      <c r="H182" s="270"/>
      <c r="I182" s="270"/>
      <c r="J182" s="270"/>
      <c r="K182" s="270"/>
      <c r="L182" s="270">
        <v>0</v>
      </c>
      <c r="M182" s="270">
        <v>0</v>
      </c>
      <c r="N182" s="270">
        <f t="shared" si="6"/>
        <v>842.93241086448018</v>
      </c>
      <c r="P182" s="263">
        <f t="shared" si="7"/>
        <v>647.28488209101886</v>
      </c>
    </row>
    <row r="183" spans="1:16" x14ac:dyDescent="0.2">
      <c r="A183" s="278">
        <f t="shared" si="8"/>
        <v>2022</v>
      </c>
      <c r="B183" s="278">
        <f t="shared" si="9"/>
        <v>10</v>
      </c>
      <c r="C183" s="270">
        <v>144.03126769227723</v>
      </c>
      <c r="D183" s="270">
        <v>0</v>
      </c>
      <c r="E183" s="270">
        <v>720.84003597987646</v>
      </c>
      <c r="F183" s="270">
        <v>0</v>
      </c>
      <c r="G183" s="270">
        <v>0</v>
      </c>
      <c r="H183" s="270"/>
      <c r="I183" s="270"/>
      <c r="J183" s="270"/>
      <c r="K183" s="270"/>
      <c r="L183" s="270">
        <v>0</v>
      </c>
      <c r="M183" s="270">
        <v>0</v>
      </c>
      <c r="N183" s="270">
        <f t="shared" si="6"/>
        <v>864.87130367215366</v>
      </c>
      <c r="P183" s="263">
        <f t="shared" si="7"/>
        <v>675.84003597987646</v>
      </c>
    </row>
    <row r="184" spans="1:16" x14ac:dyDescent="0.2">
      <c r="A184" s="278">
        <f t="shared" si="8"/>
        <v>2022</v>
      </c>
      <c r="B184" s="278">
        <f t="shared" si="9"/>
        <v>11</v>
      </c>
      <c r="C184" s="270">
        <v>127.78107984247383</v>
      </c>
      <c r="D184" s="270">
        <v>0</v>
      </c>
      <c r="E184" s="270">
        <v>588.11369845712056</v>
      </c>
      <c r="F184" s="270">
        <v>0</v>
      </c>
      <c r="G184" s="270">
        <v>0</v>
      </c>
      <c r="H184" s="270"/>
      <c r="I184" s="270"/>
      <c r="J184" s="270"/>
      <c r="K184" s="270"/>
      <c r="L184" s="270">
        <v>0</v>
      </c>
      <c r="M184" s="270">
        <v>0</v>
      </c>
      <c r="N184" s="270">
        <f t="shared" si="6"/>
        <v>715.89477829959435</v>
      </c>
      <c r="P184" s="263">
        <f t="shared" si="7"/>
        <v>543.11369845712056</v>
      </c>
    </row>
    <row r="185" spans="1:16" x14ac:dyDescent="0.2">
      <c r="A185" s="278">
        <f t="shared" si="8"/>
        <v>2022</v>
      </c>
      <c r="B185" s="278">
        <f t="shared" si="9"/>
        <v>12</v>
      </c>
      <c r="C185" s="270">
        <v>121.79442649961534</v>
      </c>
      <c r="D185" s="270">
        <v>0</v>
      </c>
      <c r="E185" s="270">
        <v>554.84589507863177</v>
      </c>
      <c r="F185" s="270">
        <v>0</v>
      </c>
      <c r="G185" s="270">
        <v>0</v>
      </c>
      <c r="H185" s="270"/>
      <c r="I185" s="270"/>
      <c r="J185" s="270"/>
      <c r="K185" s="270"/>
      <c r="L185" s="270">
        <v>0</v>
      </c>
      <c r="M185" s="270">
        <v>0</v>
      </c>
      <c r="N185" s="270">
        <f t="shared" si="6"/>
        <v>676.64032157824715</v>
      </c>
      <c r="O185" s="267"/>
      <c r="P185" s="263">
        <f t="shared" si="7"/>
        <v>509.84589507863177</v>
      </c>
    </row>
    <row r="186" spans="1:16" x14ac:dyDescent="0.2">
      <c r="A186" s="278">
        <f t="shared" si="8"/>
        <v>2023</v>
      </c>
      <c r="B186" s="278">
        <f t="shared" si="9"/>
        <v>1</v>
      </c>
      <c r="C186" s="270">
        <v>118.91191637484781</v>
      </c>
      <c r="D186" s="270">
        <v>0</v>
      </c>
      <c r="E186" s="270">
        <v>749.65015986054698</v>
      </c>
      <c r="F186" s="270">
        <v>0</v>
      </c>
      <c r="G186" s="270">
        <v>0</v>
      </c>
      <c r="H186" s="270"/>
      <c r="I186" s="270"/>
      <c r="J186" s="270"/>
      <c r="K186" s="270"/>
      <c r="L186" s="270">
        <v>27</v>
      </c>
      <c r="M186" s="270">
        <v>19</v>
      </c>
      <c r="N186" s="270">
        <f t="shared" si="6"/>
        <v>914.56207623539478</v>
      </c>
      <c r="P186" s="263">
        <f t="shared" si="7"/>
        <v>704.65015986054698</v>
      </c>
    </row>
    <row r="187" spans="1:16" x14ac:dyDescent="0.2">
      <c r="A187" s="278">
        <f t="shared" si="8"/>
        <v>2023</v>
      </c>
      <c r="B187" s="278">
        <f t="shared" si="9"/>
        <v>2</v>
      </c>
      <c r="C187" s="270">
        <v>126.52654722433761</v>
      </c>
      <c r="D187" s="270">
        <v>0</v>
      </c>
      <c r="E187" s="270">
        <v>672.97035389157941</v>
      </c>
      <c r="F187" s="270">
        <v>0</v>
      </c>
      <c r="G187" s="270">
        <v>0</v>
      </c>
      <c r="H187" s="270"/>
      <c r="I187" s="270"/>
      <c r="J187" s="270"/>
      <c r="K187" s="270"/>
      <c r="L187" s="270">
        <v>0</v>
      </c>
      <c r="M187" s="270">
        <v>0</v>
      </c>
      <c r="N187" s="270">
        <f t="shared" si="6"/>
        <v>799.49690111591701</v>
      </c>
      <c r="P187" s="263">
        <f t="shared" si="7"/>
        <v>627.97035389157941</v>
      </c>
    </row>
    <row r="188" spans="1:16" x14ac:dyDescent="0.2">
      <c r="A188" s="278">
        <f t="shared" si="8"/>
        <v>2023</v>
      </c>
      <c r="B188" s="278">
        <f t="shared" si="9"/>
        <v>3</v>
      </c>
      <c r="C188" s="270">
        <v>120.06995936428264</v>
      </c>
      <c r="D188" s="270">
        <v>0</v>
      </c>
      <c r="E188" s="270">
        <v>620.53801494389529</v>
      </c>
      <c r="F188" s="270">
        <v>0</v>
      </c>
      <c r="G188" s="270">
        <v>0</v>
      </c>
      <c r="H188" s="270"/>
      <c r="I188" s="270"/>
      <c r="J188" s="270"/>
      <c r="K188" s="270"/>
      <c r="L188" s="270">
        <v>0</v>
      </c>
      <c r="M188" s="270">
        <v>0</v>
      </c>
      <c r="N188" s="270">
        <f t="shared" si="6"/>
        <v>740.60797430817797</v>
      </c>
      <c r="P188" s="263">
        <f t="shared" si="7"/>
        <v>575.53801494389529</v>
      </c>
    </row>
    <row r="189" spans="1:16" x14ac:dyDescent="0.2">
      <c r="A189" s="278">
        <f t="shared" si="8"/>
        <v>2023</v>
      </c>
      <c r="B189" s="278">
        <f t="shared" si="9"/>
        <v>4</v>
      </c>
      <c r="C189" s="270">
        <v>142.58940113603637</v>
      </c>
      <c r="D189" s="270">
        <v>0</v>
      </c>
      <c r="E189" s="270">
        <v>627.16238684446262</v>
      </c>
      <c r="F189" s="270">
        <v>0</v>
      </c>
      <c r="G189" s="270">
        <v>0</v>
      </c>
      <c r="H189" s="270"/>
      <c r="I189" s="270"/>
      <c r="J189" s="270"/>
      <c r="K189" s="270"/>
      <c r="L189" s="270">
        <v>0</v>
      </c>
      <c r="M189" s="270">
        <v>0</v>
      </c>
      <c r="N189" s="270">
        <f t="shared" si="6"/>
        <v>769.75178798049899</v>
      </c>
      <c r="P189" s="263">
        <f t="shared" si="7"/>
        <v>582.16238684446262</v>
      </c>
    </row>
    <row r="190" spans="1:16" x14ac:dyDescent="0.2">
      <c r="A190" s="278">
        <f t="shared" si="8"/>
        <v>2023</v>
      </c>
      <c r="B190" s="278">
        <f t="shared" si="9"/>
        <v>5</v>
      </c>
      <c r="C190" s="270">
        <v>151.57107734863757</v>
      </c>
      <c r="D190" s="270">
        <v>0</v>
      </c>
      <c r="E190" s="270">
        <v>721.89674604733261</v>
      </c>
      <c r="F190" s="270">
        <v>0</v>
      </c>
      <c r="G190" s="270">
        <v>0</v>
      </c>
      <c r="H190" s="270"/>
      <c r="I190" s="270"/>
      <c r="J190" s="270"/>
      <c r="K190" s="270"/>
      <c r="L190" s="270">
        <v>0</v>
      </c>
      <c r="M190" s="270">
        <v>0</v>
      </c>
      <c r="N190" s="270">
        <f t="shared" si="6"/>
        <v>873.46782339597019</v>
      </c>
      <c r="P190" s="263">
        <f t="shared" si="7"/>
        <v>676.89674604733261</v>
      </c>
    </row>
    <row r="191" spans="1:16" x14ac:dyDescent="0.2">
      <c r="A191" s="278">
        <f t="shared" si="8"/>
        <v>2023</v>
      </c>
      <c r="B191" s="278">
        <f t="shared" si="9"/>
        <v>6</v>
      </c>
      <c r="C191" s="270">
        <v>155.9901629183363</v>
      </c>
      <c r="D191" s="270">
        <v>0</v>
      </c>
      <c r="E191" s="270">
        <v>784.90471116919787</v>
      </c>
      <c r="F191" s="270">
        <v>0</v>
      </c>
      <c r="G191" s="270">
        <v>0</v>
      </c>
      <c r="H191" s="270"/>
      <c r="I191" s="270"/>
      <c r="J191" s="270"/>
      <c r="K191" s="270"/>
      <c r="L191" s="270">
        <v>0</v>
      </c>
      <c r="M191" s="270">
        <v>0</v>
      </c>
      <c r="N191" s="270">
        <f t="shared" si="6"/>
        <v>940.89487408753416</v>
      </c>
      <c r="P191" s="263">
        <f t="shared" si="7"/>
        <v>739.90471116919787</v>
      </c>
    </row>
    <row r="192" spans="1:16" x14ac:dyDescent="0.2">
      <c r="A192" s="278">
        <f t="shared" si="8"/>
        <v>2023</v>
      </c>
      <c r="B192" s="278">
        <f t="shared" si="9"/>
        <v>7</v>
      </c>
      <c r="C192" s="270">
        <v>168.9771606239303</v>
      </c>
      <c r="D192" s="270">
        <v>0</v>
      </c>
      <c r="E192" s="270">
        <v>775.03881898097404</v>
      </c>
      <c r="F192" s="270">
        <v>0</v>
      </c>
      <c r="G192" s="270">
        <v>0</v>
      </c>
      <c r="H192" s="270"/>
      <c r="I192" s="270"/>
      <c r="J192" s="270"/>
      <c r="K192" s="270"/>
      <c r="L192" s="270">
        <v>0</v>
      </c>
      <c r="M192" s="270">
        <v>0</v>
      </c>
      <c r="N192" s="270">
        <f t="shared" si="6"/>
        <v>944.01597960490437</v>
      </c>
      <c r="P192" s="263">
        <f t="shared" si="7"/>
        <v>730.03881898097404</v>
      </c>
    </row>
    <row r="193" spans="1:16" s="284" customFormat="1" ht="12" x14ac:dyDescent="0.25">
      <c r="A193" s="278">
        <f t="shared" si="8"/>
        <v>2023</v>
      </c>
      <c r="B193" s="278">
        <f t="shared" si="9"/>
        <v>8</v>
      </c>
      <c r="C193" s="270">
        <v>164.83529494045135</v>
      </c>
      <c r="D193" s="270">
        <v>0</v>
      </c>
      <c r="E193" s="270">
        <v>810.70416581498046</v>
      </c>
      <c r="F193" s="270">
        <v>0</v>
      </c>
      <c r="G193" s="270">
        <v>0</v>
      </c>
      <c r="H193" s="270"/>
      <c r="I193" s="270"/>
      <c r="J193" s="270"/>
      <c r="K193" s="270"/>
      <c r="L193" s="270">
        <v>27</v>
      </c>
      <c r="M193" s="270">
        <v>19</v>
      </c>
      <c r="N193" s="270">
        <f t="shared" si="6"/>
        <v>1021.5394607554318</v>
      </c>
      <c r="O193" s="290"/>
      <c r="P193" s="263">
        <f t="shared" si="7"/>
        <v>765.70416581498046</v>
      </c>
    </row>
    <row r="194" spans="1:16" x14ac:dyDescent="0.2">
      <c r="A194" s="278">
        <f t="shared" si="8"/>
        <v>2023</v>
      </c>
      <c r="B194" s="278">
        <f t="shared" si="9"/>
        <v>9</v>
      </c>
      <c r="C194" s="270">
        <v>152.06747620880429</v>
      </c>
      <c r="D194" s="270">
        <v>0</v>
      </c>
      <c r="E194" s="270">
        <v>696.25692211718433</v>
      </c>
      <c r="F194" s="270">
        <v>0</v>
      </c>
      <c r="G194" s="270">
        <v>0</v>
      </c>
      <c r="H194" s="270"/>
      <c r="I194" s="270"/>
      <c r="J194" s="270"/>
      <c r="K194" s="270"/>
      <c r="L194" s="270">
        <v>0</v>
      </c>
      <c r="M194" s="270">
        <v>0</v>
      </c>
      <c r="N194" s="270">
        <f t="shared" si="6"/>
        <v>848.32439832598857</v>
      </c>
      <c r="P194" s="263">
        <f t="shared" si="7"/>
        <v>651.25692211718433</v>
      </c>
    </row>
    <row r="195" spans="1:16" x14ac:dyDescent="0.2">
      <c r="A195" s="278">
        <f t="shared" si="8"/>
        <v>2023</v>
      </c>
      <c r="B195" s="278">
        <f t="shared" si="9"/>
        <v>10</v>
      </c>
      <c r="C195" s="270">
        <v>145.38885271762734</v>
      </c>
      <c r="D195" s="270">
        <v>0</v>
      </c>
      <c r="E195" s="270">
        <v>723.30920729220054</v>
      </c>
      <c r="F195" s="270">
        <v>0</v>
      </c>
      <c r="G195" s="270">
        <v>0</v>
      </c>
      <c r="H195" s="270"/>
      <c r="I195" s="270"/>
      <c r="J195" s="270"/>
      <c r="K195" s="270"/>
      <c r="L195" s="270">
        <v>0</v>
      </c>
      <c r="M195" s="270">
        <v>0</v>
      </c>
      <c r="N195" s="270">
        <f t="shared" si="6"/>
        <v>868.69806000982794</v>
      </c>
      <c r="P195" s="263">
        <f t="shared" si="7"/>
        <v>678.30920729220054</v>
      </c>
    </row>
    <row r="196" spans="1:16" x14ac:dyDescent="0.2">
      <c r="A196" s="278">
        <f t="shared" si="8"/>
        <v>2023</v>
      </c>
      <c r="B196" s="278">
        <f t="shared" si="9"/>
        <v>11</v>
      </c>
      <c r="C196" s="270">
        <v>128.98549665624401</v>
      </c>
      <c r="D196" s="270">
        <v>0</v>
      </c>
      <c r="E196" s="270">
        <v>589.32811949505765</v>
      </c>
      <c r="F196" s="270">
        <v>0</v>
      </c>
      <c r="G196" s="270">
        <v>0</v>
      </c>
      <c r="H196" s="270"/>
      <c r="I196" s="270"/>
      <c r="J196" s="270"/>
      <c r="K196" s="270"/>
      <c r="L196" s="270">
        <v>0</v>
      </c>
      <c r="M196" s="270">
        <v>0</v>
      </c>
      <c r="N196" s="270">
        <f t="shared" si="6"/>
        <v>718.31361615130163</v>
      </c>
      <c r="P196" s="263">
        <f t="shared" si="7"/>
        <v>544.32811949505765</v>
      </c>
    </row>
    <row r="197" spans="1:16" x14ac:dyDescent="0.2">
      <c r="A197" s="278">
        <f t="shared" si="8"/>
        <v>2023</v>
      </c>
      <c r="B197" s="278">
        <f t="shared" si="9"/>
        <v>12</v>
      </c>
      <c r="C197" s="270">
        <v>122.94241535117669</v>
      </c>
      <c r="D197" s="270">
        <v>0</v>
      </c>
      <c r="E197" s="270">
        <v>556.40569607577299</v>
      </c>
      <c r="F197" s="270">
        <v>0</v>
      </c>
      <c r="G197" s="270">
        <v>0</v>
      </c>
      <c r="H197" s="270"/>
      <c r="I197" s="270"/>
      <c r="J197" s="270"/>
      <c r="K197" s="270"/>
      <c r="L197" s="270">
        <v>0</v>
      </c>
      <c r="M197" s="270">
        <v>0</v>
      </c>
      <c r="N197" s="270">
        <f t="shared" si="6"/>
        <v>679.34811142694969</v>
      </c>
      <c r="O197" s="267"/>
      <c r="P197" s="263">
        <f t="shared" si="7"/>
        <v>511.40569607577299</v>
      </c>
    </row>
    <row r="198" spans="1:16" x14ac:dyDescent="0.2">
      <c r="A198" s="278">
        <f t="shared" si="8"/>
        <v>2024</v>
      </c>
      <c r="B198" s="278">
        <f t="shared" si="9"/>
        <v>1</v>
      </c>
      <c r="C198" s="270">
        <v>120.03273576075424</v>
      </c>
      <c r="D198" s="270">
        <v>0</v>
      </c>
      <c r="E198" s="270">
        <v>750.400180572252</v>
      </c>
      <c r="F198" s="270">
        <v>0</v>
      </c>
      <c r="G198" s="270">
        <v>0</v>
      </c>
      <c r="H198" s="270"/>
      <c r="I198" s="270"/>
      <c r="J198" s="270"/>
      <c r="K198" s="270"/>
      <c r="L198" s="270">
        <v>27</v>
      </c>
      <c r="M198" s="270"/>
      <c r="N198" s="270">
        <f t="shared" si="6"/>
        <v>897.43291633300623</v>
      </c>
      <c r="P198" s="263">
        <f t="shared" si="7"/>
        <v>705.400180572252</v>
      </c>
    </row>
    <row r="199" spans="1:16" x14ac:dyDescent="0.2">
      <c r="A199" s="278">
        <f t="shared" si="8"/>
        <v>2024</v>
      </c>
      <c r="B199" s="278">
        <f t="shared" si="9"/>
        <v>2</v>
      </c>
      <c r="C199" s="270">
        <v>127.7191392814179</v>
      </c>
      <c r="D199" s="270">
        <v>0</v>
      </c>
      <c r="E199" s="270">
        <v>675.63349958719778</v>
      </c>
      <c r="F199" s="270">
        <v>0</v>
      </c>
      <c r="G199" s="270">
        <v>0</v>
      </c>
      <c r="H199" s="270"/>
      <c r="I199" s="270"/>
      <c r="J199" s="270"/>
      <c r="K199" s="270"/>
      <c r="L199" s="270">
        <v>0</v>
      </c>
      <c r="M199" s="270"/>
      <c r="N199" s="270">
        <f t="shared" ref="N199:N262" si="10">SUM(C199:M199)</f>
        <v>803.35263886861571</v>
      </c>
      <c r="P199" s="263">
        <f t="shared" si="7"/>
        <v>630.63349958719778</v>
      </c>
    </row>
    <row r="200" spans="1:16" x14ac:dyDescent="0.2">
      <c r="A200" s="278">
        <f t="shared" si="8"/>
        <v>2024</v>
      </c>
      <c r="B200" s="278">
        <f t="shared" si="9"/>
        <v>3</v>
      </c>
      <c r="C200" s="270">
        <v>121.20169403161617</v>
      </c>
      <c r="D200" s="270">
        <v>0</v>
      </c>
      <c r="E200" s="270">
        <v>621.22165042393112</v>
      </c>
      <c r="F200" s="270">
        <v>0</v>
      </c>
      <c r="G200" s="270">
        <v>0</v>
      </c>
      <c r="H200" s="270"/>
      <c r="I200" s="270"/>
      <c r="J200" s="270"/>
      <c r="K200" s="270"/>
      <c r="L200" s="270">
        <v>0</v>
      </c>
      <c r="M200" s="270"/>
      <c r="N200" s="270">
        <f t="shared" si="10"/>
        <v>742.42334445554729</v>
      </c>
      <c r="P200" s="263">
        <f t="shared" si="7"/>
        <v>576.22165042393112</v>
      </c>
    </row>
    <row r="201" spans="1:16" x14ac:dyDescent="0.2">
      <c r="A201" s="278">
        <f t="shared" si="8"/>
        <v>2024</v>
      </c>
      <c r="B201" s="278">
        <f t="shared" si="9"/>
        <v>4</v>
      </c>
      <c r="C201" s="270">
        <v>143.93339566484593</v>
      </c>
      <c r="D201" s="270">
        <v>0</v>
      </c>
      <c r="E201" s="270">
        <v>631.1505657473424</v>
      </c>
      <c r="F201" s="270">
        <v>0</v>
      </c>
      <c r="G201" s="270">
        <v>0</v>
      </c>
      <c r="H201" s="270"/>
      <c r="I201" s="270"/>
      <c r="J201" s="270"/>
      <c r="K201" s="270"/>
      <c r="L201" s="270">
        <v>0</v>
      </c>
      <c r="M201" s="270"/>
      <c r="N201" s="270">
        <f t="shared" si="10"/>
        <v>775.08396141218827</v>
      </c>
      <c r="P201" s="263">
        <f t="shared" si="7"/>
        <v>586.1505657473424</v>
      </c>
    </row>
    <row r="202" spans="1:16" x14ac:dyDescent="0.2">
      <c r="A202" s="278">
        <f t="shared" si="8"/>
        <v>2024</v>
      </c>
      <c r="B202" s="278">
        <f t="shared" si="9"/>
        <v>5</v>
      </c>
      <c r="C202" s="270">
        <v>152.99972980849319</v>
      </c>
      <c r="D202" s="270">
        <v>0</v>
      </c>
      <c r="E202" s="270">
        <v>725.65344562420137</v>
      </c>
      <c r="F202" s="270">
        <v>0</v>
      </c>
      <c r="G202" s="270">
        <v>0</v>
      </c>
      <c r="H202" s="270"/>
      <c r="I202" s="270"/>
      <c r="J202" s="270"/>
      <c r="K202" s="270"/>
      <c r="L202" s="270">
        <v>0</v>
      </c>
      <c r="M202" s="270"/>
      <c r="N202" s="270">
        <f t="shared" si="10"/>
        <v>878.65317543269452</v>
      </c>
      <c r="P202" s="263">
        <f t="shared" ref="P202:P265" si="11">E202+G202-45</f>
        <v>680.65344562420137</v>
      </c>
    </row>
    <row r="203" spans="1:16" x14ac:dyDescent="0.2">
      <c r="A203" s="278">
        <f t="shared" si="8"/>
        <v>2024</v>
      </c>
      <c r="B203" s="278">
        <f t="shared" si="9"/>
        <v>6</v>
      </c>
      <c r="C203" s="270">
        <v>157.46046803105878</v>
      </c>
      <c r="D203" s="270">
        <v>0</v>
      </c>
      <c r="E203" s="270">
        <v>787.67878908414207</v>
      </c>
      <c r="F203" s="270">
        <v>0</v>
      </c>
      <c r="G203" s="270">
        <v>0</v>
      </c>
      <c r="H203" s="270"/>
      <c r="I203" s="270"/>
      <c r="J203" s="270"/>
      <c r="K203" s="270"/>
      <c r="L203" s="270">
        <v>0</v>
      </c>
      <c r="M203" s="270"/>
      <c r="N203" s="270">
        <f t="shared" si="10"/>
        <v>945.13925711520085</v>
      </c>
      <c r="P203" s="263">
        <f t="shared" si="11"/>
        <v>742.67878908414207</v>
      </c>
    </row>
    <row r="204" spans="1:16" x14ac:dyDescent="0.2">
      <c r="A204" s="278">
        <f t="shared" si="8"/>
        <v>2024</v>
      </c>
      <c r="B204" s="278">
        <f t="shared" si="9"/>
        <v>7</v>
      </c>
      <c r="C204" s="270">
        <v>170.56958078084642</v>
      </c>
      <c r="D204" s="270">
        <v>0</v>
      </c>
      <c r="E204" s="270">
        <v>779.46162475337837</v>
      </c>
      <c r="F204" s="270">
        <v>0</v>
      </c>
      <c r="G204" s="270">
        <v>0</v>
      </c>
      <c r="H204" s="270"/>
      <c r="I204" s="270"/>
      <c r="J204" s="270"/>
      <c r="K204" s="270"/>
      <c r="L204" s="270">
        <v>0</v>
      </c>
      <c r="M204" s="270"/>
      <c r="N204" s="270">
        <f t="shared" si="10"/>
        <v>950.0312055342248</v>
      </c>
      <c r="P204" s="263">
        <f t="shared" si="11"/>
        <v>734.46162475337837</v>
      </c>
    </row>
    <row r="205" spans="1:16" s="284" customFormat="1" ht="12" x14ac:dyDescent="0.25">
      <c r="A205" s="278">
        <f t="shared" si="8"/>
        <v>2024</v>
      </c>
      <c r="B205" s="278">
        <f t="shared" si="9"/>
        <v>8</v>
      </c>
      <c r="C205" s="270">
        <v>166.38897096959269</v>
      </c>
      <c r="D205" s="270">
        <v>0</v>
      </c>
      <c r="E205" s="270">
        <v>815.35127420175218</v>
      </c>
      <c r="F205" s="270">
        <v>0</v>
      </c>
      <c r="G205" s="270">
        <v>0</v>
      </c>
      <c r="H205" s="270"/>
      <c r="I205" s="270"/>
      <c r="J205" s="270"/>
      <c r="K205" s="270"/>
      <c r="L205" s="270">
        <v>27</v>
      </c>
      <c r="M205" s="270"/>
      <c r="N205" s="270">
        <f t="shared" si="10"/>
        <v>1008.7402451713449</v>
      </c>
      <c r="O205" s="290"/>
      <c r="P205" s="263">
        <f t="shared" si="11"/>
        <v>770.35127420175218</v>
      </c>
    </row>
    <row r="206" spans="1:16" x14ac:dyDescent="0.2">
      <c r="A206" s="278">
        <f t="shared" si="8"/>
        <v>2024</v>
      </c>
      <c r="B206" s="278">
        <f t="shared" si="9"/>
        <v>9</v>
      </c>
      <c r="C206" s="270">
        <v>153.50080753922717</v>
      </c>
      <c r="D206" s="270">
        <v>0</v>
      </c>
      <c r="E206" s="270">
        <v>700.25728959617743</v>
      </c>
      <c r="F206" s="270">
        <v>0</v>
      </c>
      <c r="G206" s="270">
        <v>0</v>
      </c>
      <c r="H206" s="270"/>
      <c r="I206" s="270"/>
      <c r="J206" s="270"/>
      <c r="K206" s="270"/>
      <c r="L206" s="270">
        <v>0</v>
      </c>
      <c r="M206" s="270"/>
      <c r="N206" s="270">
        <f t="shared" si="10"/>
        <v>853.75809713540457</v>
      </c>
      <c r="P206" s="263">
        <f t="shared" si="11"/>
        <v>655.25728959617743</v>
      </c>
    </row>
    <row r="207" spans="1:16" x14ac:dyDescent="0.2">
      <c r="A207" s="278">
        <f t="shared" ref="A207:A270" si="12">A195+1</f>
        <v>2024</v>
      </c>
      <c r="B207" s="278">
        <f t="shared" ref="B207:B270" si="13">B195</f>
        <v>10</v>
      </c>
      <c r="C207" s="270">
        <v>146.75923383323331</v>
      </c>
      <c r="D207" s="270">
        <v>0</v>
      </c>
      <c r="E207" s="270">
        <v>725.78930853789916</v>
      </c>
      <c r="F207" s="270">
        <v>0</v>
      </c>
      <c r="G207" s="270">
        <v>0</v>
      </c>
      <c r="H207" s="270"/>
      <c r="I207" s="270"/>
      <c r="J207" s="270"/>
      <c r="K207" s="270"/>
      <c r="L207" s="270">
        <v>0</v>
      </c>
      <c r="M207" s="270"/>
      <c r="N207" s="270">
        <f t="shared" si="10"/>
        <v>872.5485423711325</v>
      </c>
      <c r="P207" s="263">
        <f t="shared" si="11"/>
        <v>680.78930853789916</v>
      </c>
    </row>
    <row r="208" spans="1:16" x14ac:dyDescent="0.2">
      <c r="A208" s="278">
        <f t="shared" si="12"/>
        <v>2024</v>
      </c>
      <c r="B208" s="278">
        <f t="shared" si="13"/>
        <v>11</v>
      </c>
      <c r="C208" s="270">
        <v>130.2012658538184</v>
      </c>
      <c r="D208" s="270">
        <v>0</v>
      </c>
      <c r="E208" s="270">
        <v>590.54651572460841</v>
      </c>
      <c r="F208" s="270">
        <v>0</v>
      </c>
      <c r="G208" s="270">
        <v>0</v>
      </c>
      <c r="H208" s="270"/>
      <c r="I208" s="270"/>
      <c r="J208" s="270"/>
      <c r="K208" s="270"/>
      <c r="L208" s="270">
        <v>0</v>
      </c>
      <c r="M208" s="270"/>
      <c r="N208" s="270">
        <f t="shared" si="10"/>
        <v>720.74778157842684</v>
      </c>
      <c r="P208" s="263">
        <f t="shared" si="11"/>
        <v>545.54651572460841</v>
      </c>
    </row>
    <row r="209" spans="1:16" x14ac:dyDescent="0.2">
      <c r="A209" s="278">
        <f t="shared" si="12"/>
        <v>2024</v>
      </c>
      <c r="B209" s="278">
        <f t="shared" si="13"/>
        <v>12</v>
      </c>
      <c r="C209" s="270">
        <v>124.10122471761042</v>
      </c>
      <c r="D209" s="270">
        <v>0</v>
      </c>
      <c r="E209" s="270">
        <v>557.97142036783998</v>
      </c>
      <c r="F209" s="270">
        <v>0</v>
      </c>
      <c r="G209" s="270">
        <v>0</v>
      </c>
      <c r="H209" s="270"/>
      <c r="I209" s="270"/>
      <c r="J209" s="270"/>
      <c r="K209" s="270"/>
      <c r="L209" s="270">
        <v>0</v>
      </c>
      <c r="M209" s="270"/>
      <c r="N209" s="270">
        <f t="shared" si="10"/>
        <v>682.0726450854504</v>
      </c>
      <c r="O209" s="267"/>
      <c r="P209" s="263">
        <f t="shared" si="11"/>
        <v>512.97142036783998</v>
      </c>
    </row>
    <row r="210" spans="1:16" x14ac:dyDescent="0.2">
      <c r="A210" s="278">
        <f t="shared" si="12"/>
        <v>2025</v>
      </c>
      <c r="B210" s="278">
        <f t="shared" si="13"/>
        <v>1</v>
      </c>
      <c r="C210" s="270">
        <v>121.1641195722802</v>
      </c>
      <c r="D210" s="270">
        <v>0</v>
      </c>
      <c r="E210" s="270">
        <v>751.15020128395679</v>
      </c>
      <c r="F210" s="270">
        <v>0</v>
      </c>
      <c r="G210" s="270">
        <v>0</v>
      </c>
      <c r="H210" s="270"/>
      <c r="I210" s="270"/>
      <c r="J210" s="270"/>
      <c r="K210" s="270"/>
      <c r="L210" s="270"/>
      <c r="M210" s="270"/>
      <c r="N210" s="270">
        <f t="shared" si="10"/>
        <v>872.31432085623703</v>
      </c>
      <c r="P210" s="263">
        <f t="shared" si="11"/>
        <v>706.15020128395679</v>
      </c>
    </row>
    <row r="211" spans="1:16" x14ac:dyDescent="0.2">
      <c r="A211" s="278">
        <f t="shared" si="12"/>
        <v>2025</v>
      </c>
      <c r="B211" s="278">
        <f t="shared" si="13"/>
        <v>2</v>
      </c>
      <c r="C211" s="270">
        <v>128.92297226655486</v>
      </c>
      <c r="D211" s="270">
        <v>0</v>
      </c>
      <c r="E211" s="270">
        <v>674.31684353753428</v>
      </c>
      <c r="F211" s="270">
        <v>0</v>
      </c>
      <c r="G211" s="270">
        <v>0</v>
      </c>
      <c r="H211" s="270"/>
      <c r="I211" s="270"/>
      <c r="J211" s="270"/>
      <c r="K211" s="270"/>
      <c r="L211" s="270"/>
      <c r="M211" s="270"/>
      <c r="N211" s="270">
        <f t="shared" si="10"/>
        <v>803.23981580408918</v>
      </c>
      <c r="P211" s="263">
        <f t="shared" si="11"/>
        <v>629.31684353753428</v>
      </c>
    </row>
    <row r="212" spans="1:16" x14ac:dyDescent="0.2">
      <c r="A212" s="278">
        <f t="shared" si="12"/>
        <v>2025</v>
      </c>
      <c r="B212" s="278">
        <f t="shared" si="13"/>
        <v>3</v>
      </c>
      <c r="C212" s="270">
        <v>122.3440960079421</v>
      </c>
      <c r="D212" s="270">
        <v>0</v>
      </c>
      <c r="E212" s="270">
        <v>621.90628100655795</v>
      </c>
      <c r="F212" s="270">
        <v>0</v>
      </c>
      <c r="G212" s="270">
        <v>0</v>
      </c>
      <c r="H212" s="270"/>
      <c r="I212" s="270"/>
      <c r="J212" s="270"/>
      <c r="K212" s="270"/>
      <c r="L212" s="270"/>
      <c r="M212" s="270"/>
      <c r="N212" s="270">
        <f t="shared" si="10"/>
        <v>744.25037701450003</v>
      </c>
      <c r="P212" s="263">
        <f t="shared" si="11"/>
        <v>576.90628100655795</v>
      </c>
    </row>
    <row r="213" spans="1:16" x14ac:dyDescent="0.2">
      <c r="A213" s="278">
        <f t="shared" si="12"/>
        <v>2025</v>
      </c>
      <c r="B213" s="278">
        <f t="shared" si="13"/>
        <v>4</v>
      </c>
      <c r="C213" s="270">
        <v>145.29005818495833</v>
      </c>
      <c r="D213" s="270">
        <v>0</v>
      </c>
      <c r="E213" s="270">
        <v>635.17026798047243</v>
      </c>
      <c r="F213" s="270">
        <v>0</v>
      </c>
      <c r="G213" s="270">
        <v>0</v>
      </c>
      <c r="H213" s="270"/>
      <c r="I213" s="270"/>
      <c r="J213" s="270"/>
      <c r="K213" s="270"/>
      <c r="L213" s="270"/>
      <c r="M213" s="270"/>
      <c r="N213" s="270">
        <f t="shared" si="10"/>
        <v>780.46032616543073</v>
      </c>
      <c r="P213" s="263">
        <f t="shared" si="11"/>
        <v>590.17026798047243</v>
      </c>
    </row>
    <row r="214" spans="1:16" x14ac:dyDescent="0.2">
      <c r="A214" s="278">
        <f t="shared" si="12"/>
        <v>2025</v>
      </c>
      <c r="B214" s="278">
        <f t="shared" si="13"/>
        <v>5</v>
      </c>
      <c r="C214" s="270">
        <v>154.4418482137439</v>
      </c>
      <c r="D214" s="270">
        <v>0</v>
      </c>
      <c r="E214" s="270">
        <v>729.43052512644203</v>
      </c>
      <c r="F214" s="270">
        <v>0</v>
      </c>
      <c r="G214" s="270">
        <v>0</v>
      </c>
      <c r="H214" s="270"/>
      <c r="I214" s="270"/>
      <c r="J214" s="270"/>
      <c r="K214" s="270"/>
      <c r="L214" s="270"/>
      <c r="M214" s="270"/>
      <c r="N214" s="270">
        <f t="shared" si="10"/>
        <v>883.87237334018596</v>
      </c>
      <c r="P214" s="263">
        <f t="shared" si="11"/>
        <v>684.43052512644203</v>
      </c>
    </row>
    <row r="215" spans="1:16" x14ac:dyDescent="0.2">
      <c r="A215" s="278">
        <f t="shared" si="12"/>
        <v>2025</v>
      </c>
      <c r="B215" s="278">
        <f t="shared" si="13"/>
        <v>6</v>
      </c>
      <c r="C215" s="270">
        <v>158.94463169155156</v>
      </c>
      <c r="D215" s="270">
        <v>0</v>
      </c>
      <c r="E215" s="270">
        <v>790.46573286169576</v>
      </c>
      <c r="F215" s="270">
        <v>0</v>
      </c>
      <c r="G215" s="270">
        <v>0</v>
      </c>
      <c r="H215" s="270"/>
      <c r="I215" s="270"/>
      <c r="J215" s="270"/>
      <c r="K215" s="270"/>
      <c r="L215" s="270"/>
      <c r="M215" s="270"/>
      <c r="N215" s="270">
        <f t="shared" si="10"/>
        <v>949.41036455324729</v>
      </c>
      <c r="P215" s="263">
        <f t="shared" si="11"/>
        <v>745.46573286169576</v>
      </c>
    </row>
    <row r="216" spans="1:16" x14ac:dyDescent="0.2">
      <c r="A216" s="278">
        <f t="shared" si="12"/>
        <v>2025</v>
      </c>
      <c r="B216" s="278">
        <f t="shared" si="13"/>
        <v>7</v>
      </c>
      <c r="C216" s="270">
        <v>172.17762247210385</v>
      </c>
      <c r="D216" s="270">
        <v>0</v>
      </c>
      <c r="E216" s="270">
        <v>783.91218071345031</v>
      </c>
      <c r="F216" s="270">
        <v>0</v>
      </c>
      <c r="G216" s="270">
        <v>0</v>
      </c>
      <c r="H216" s="270"/>
      <c r="I216" s="270"/>
      <c r="J216" s="270"/>
      <c r="K216" s="270"/>
      <c r="L216" s="270"/>
      <c r="M216" s="270"/>
      <c r="N216" s="270">
        <f t="shared" si="10"/>
        <v>956.08980318555416</v>
      </c>
      <c r="P216" s="263">
        <f t="shared" si="11"/>
        <v>738.91218071345031</v>
      </c>
    </row>
    <row r="217" spans="1:16" s="284" customFormat="1" ht="12" x14ac:dyDescent="0.25">
      <c r="A217" s="278">
        <f t="shared" si="12"/>
        <v>2025</v>
      </c>
      <c r="B217" s="278">
        <f t="shared" si="13"/>
        <v>8</v>
      </c>
      <c r="C217" s="270">
        <v>167.95729136967651</v>
      </c>
      <c r="D217" s="270">
        <v>0</v>
      </c>
      <c r="E217" s="270">
        <v>820.02990844571627</v>
      </c>
      <c r="F217" s="270">
        <v>0</v>
      </c>
      <c r="G217" s="270">
        <v>0</v>
      </c>
      <c r="H217" s="270"/>
      <c r="I217" s="270"/>
      <c r="J217" s="270"/>
      <c r="K217" s="270"/>
      <c r="L217" s="270"/>
      <c r="M217" s="270"/>
      <c r="N217" s="270">
        <f t="shared" si="10"/>
        <v>987.98719981539284</v>
      </c>
      <c r="O217" s="290"/>
      <c r="P217" s="263">
        <f t="shared" si="11"/>
        <v>775.02990844571627</v>
      </c>
    </row>
    <row r="218" spans="1:16" x14ac:dyDescent="0.2">
      <c r="A218" s="278">
        <f t="shared" si="12"/>
        <v>2025</v>
      </c>
      <c r="B218" s="278">
        <f t="shared" si="13"/>
        <v>9</v>
      </c>
      <c r="C218" s="270">
        <v>154.94764891633446</v>
      </c>
      <c r="D218" s="270">
        <v>0</v>
      </c>
      <c r="E218" s="270">
        <v>704.28421406219638</v>
      </c>
      <c r="F218" s="270">
        <v>0</v>
      </c>
      <c r="G218" s="270">
        <v>0</v>
      </c>
      <c r="H218" s="270"/>
      <c r="I218" s="270"/>
      <c r="J218" s="270"/>
      <c r="K218" s="270"/>
      <c r="L218" s="270"/>
      <c r="M218" s="270"/>
      <c r="N218" s="270">
        <f t="shared" si="10"/>
        <v>859.2318629785309</v>
      </c>
      <c r="P218" s="263">
        <f t="shared" si="11"/>
        <v>659.28421406219638</v>
      </c>
    </row>
    <row r="219" spans="1:16" x14ac:dyDescent="0.2">
      <c r="A219" s="278">
        <f t="shared" si="12"/>
        <v>2025</v>
      </c>
      <c r="B219" s="278">
        <f t="shared" si="13"/>
        <v>10</v>
      </c>
      <c r="C219" s="270">
        <v>148.14253165027071</v>
      </c>
      <c r="D219" s="270">
        <v>0</v>
      </c>
      <c r="E219" s="270">
        <v>728.28232697758585</v>
      </c>
      <c r="F219" s="270">
        <v>0</v>
      </c>
      <c r="G219" s="270">
        <v>0</v>
      </c>
      <c r="H219" s="270"/>
      <c r="I219" s="270"/>
      <c r="J219" s="270"/>
      <c r="K219" s="270"/>
      <c r="L219" s="270"/>
      <c r="M219" s="270"/>
      <c r="N219" s="270">
        <f t="shared" si="10"/>
        <v>876.42485862785657</v>
      </c>
      <c r="P219" s="263">
        <f t="shared" si="11"/>
        <v>683.28232697758585</v>
      </c>
    </row>
    <row r="220" spans="1:16" x14ac:dyDescent="0.2">
      <c r="A220" s="278">
        <f t="shared" si="12"/>
        <v>2025</v>
      </c>
      <c r="B220" s="278">
        <f t="shared" si="13"/>
        <v>11</v>
      </c>
      <c r="C220" s="270">
        <v>131.4284944385339</v>
      </c>
      <c r="D220" s="270">
        <v>0</v>
      </c>
      <c r="E220" s="270">
        <v>591.76888714577274</v>
      </c>
      <c r="F220" s="270">
        <v>0</v>
      </c>
      <c r="G220" s="270">
        <v>0</v>
      </c>
      <c r="H220" s="270"/>
      <c r="I220" s="270"/>
      <c r="J220" s="270"/>
      <c r="K220" s="270"/>
      <c r="L220" s="270"/>
      <c r="M220" s="270"/>
      <c r="N220" s="270">
        <f t="shared" si="10"/>
        <v>723.19738158430664</v>
      </c>
      <c r="P220" s="263">
        <f t="shared" si="11"/>
        <v>546.76888714577274</v>
      </c>
    </row>
    <row r="221" spans="1:16" x14ac:dyDescent="0.2">
      <c r="A221" s="278">
        <f t="shared" si="12"/>
        <v>2025</v>
      </c>
      <c r="B221" s="278">
        <f t="shared" si="13"/>
        <v>12</v>
      </c>
      <c r="C221" s="270">
        <v>125.27095658905509</v>
      </c>
      <c r="D221" s="270">
        <v>0</v>
      </c>
      <c r="E221" s="270">
        <v>559.54701681811673</v>
      </c>
      <c r="F221" s="270">
        <v>0</v>
      </c>
      <c r="G221" s="270">
        <v>0</v>
      </c>
      <c r="H221" s="270"/>
      <c r="I221" s="270"/>
      <c r="J221" s="270"/>
      <c r="K221" s="270"/>
      <c r="L221" s="270"/>
      <c r="M221" s="270"/>
      <c r="N221" s="270">
        <f t="shared" si="10"/>
        <v>684.81797340717185</v>
      </c>
      <c r="O221" s="267"/>
      <c r="P221" s="263">
        <f t="shared" si="11"/>
        <v>514.54701681811673</v>
      </c>
    </row>
    <row r="222" spans="1:16" x14ac:dyDescent="0.2">
      <c r="A222" s="278">
        <f t="shared" si="12"/>
        <v>2026</v>
      </c>
      <c r="B222" s="278">
        <f t="shared" si="13"/>
        <v>1</v>
      </c>
      <c r="C222" s="270">
        <v>122.30616738576258</v>
      </c>
      <c r="D222" s="270">
        <v>0</v>
      </c>
      <c r="E222" s="270">
        <v>751.9013216390797</v>
      </c>
      <c r="F222" s="270">
        <v>0</v>
      </c>
      <c r="G222" s="270">
        <v>0</v>
      </c>
      <c r="H222" s="270"/>
      <c r="I222" s="270"/>
      <c r="J222" s="270"/>
      <c r="K222" s="270"/>
      <c r="L222" s="270"/>
      <c r="M222" s="270"/>
      <c r="N222" s="270">
        <f t="shared" si="10"/>
        <v>874.20748902484229</v>
      </c>
      <c r="P222" s="263">
        <f t="shared" si="11"/>
        <v>706.9013216390797</v>
      </c>
    </row>
    <row r="223" spans="1:16" x14ac:dyDescent="0.2">
      <c r="A223" s="278">
        <f t="shared" si="12"/>
        <v>2026</v>
      </c>
      <c r="B223" s="278">
        <f t="shared" si="13"/>
        <v>2</v>
      </c>
      <c r="C223" s="270">
        <v>130.13815213254506</v>
      </c>
      <c r="D223" s="270">
        <v>0</v>
      </c>
      <c r="E223" s="270">
        <v>674.99101529082145</v>
      </c>
      <c r="F223" s="270">
        <v>0</v>
      </c>
      <c r="G223" s="270">
        <v>0</v>
      </c>
      <c r="H223" s="270"/>
      <c r="I223" s="270"/>
      <c r="J223" s="270"/>
      <c r="K223" s="270"/>
      <c r="L223" s="270"/>
      <c r="M223" s="270"/>
      <c r="N223" s="270">
        <f t="shared" si="10"/>
        <v>805.12916742336654</v>
      </c>
      <c r="P223" s="263">
        <f t="shared" si="11"/>
        <v>629.99101529082145</v>
      </c>
    </row>
    <row r="224" spans="1:16" x14ac:dyDescent="0.2">
      <c r="A224" s="278">
        <f t="shared" si="12"/>
        <v>2026</v>
      </c>
      <c r="B224" s="278">
        <f t="shared" si="13"/>
        <v>3</v>
      </c>
      <c r="C224" s="270">
        <v>123.49726583933754</v>
      </c>
      <c r="D224" s="270">
        <v>0</v>
      </c>
      <c r="E224" s="270">
        <v>622.5916880268494</v>
      </c>
      <c r="F224" s="270">
        <v>0</v>
      </c>
      <c r="G224" s="270">
        <v>0</v>
      </c>
      <c r="H224" s="270"/>
      <c r="I224" s="270"/>
      <c r="J224" s="270"/>
      <c r="K224" s="270"/>
      <c r="L224" s="270"/>
      <c r="M224" s="270"/>
      <c r="N224" s="270">
        <f t="shared" si="10"/>
        <v>746.0889538661869</v>
      </c>
      <c r="P224" s="263">
        <f t="shared" si="11"/>
        <v>577.5916880268494</v>
      </c>
    </row>
    <row r="225" spans="1:16" x14ac:dyDescent="0.2">
      <c r="A225" s="278">
        <f t="shared" si="12"/>
        <v>2026</v>
      </c>
      <c r="B225" s="278">
        <f t="shared" si="13"/>
        <v>4</v>
      </c>
      <c r="C225" s="270">
        <v>146.65950810013618</v>
      </c>
      <c r="D225" s="270">
        <v>0</v>
      </c>
      <c r="E225" s="270">
        <v>639.18489267452776</v>
      </c>
      <c r="F225" s="270">
        <v>0</v>
      </c>
      <c r="G225" s="270">
        <v>0</v>
      </c>
      <c r="H225" s="270"/>
      <c r="I225" s="270"/>
      <c r="J225" s="270"/>
      <c r="K225" s="270"/>
      <c r="L225" s="270"/>
      <c r="M225" s="270"/>
      <c r="N225" s="270">
        <f t="shared" si="10"/>
        <v>785.84440077466388</v>
      </c>
      <c r="P225" s="263">
        <f t="shared" si="11"/>
        <v>594.18489267452776</v>
      </c>
    </row>
    <row r="226" spans="1:16" x14ac:dyDescent="0.2">
      <c r="A226" s="278">
        <f t="shared" si="12"/>
        <v>2026</v>
      </c>
      <c r="B226" s="278">
        <f t="shared" si="13"/>
        <v>5</v>
      </c>
      <c r="C226" s="270">
        <v>155.89755948937</v>
      </c>
      <c r="D226" s="270">
        <v>0</v>
      </c>
      <c r="E226" s="270">
        <v>733.20600833976494</v>
      </c>
      <c r="F226" s="270">
        <v>0</v>
      </c>
      <c r="G226" s="270">
        <v>0</v>
      </c>
      <c r="H226" s="270"/>
      <c r="I226" s="270"/>
      <c r="J226" s="270"/>
      <c r="K226" s="270"/>
      <c r="L226" s="270"/>
      <c r="M226" s="270"/>
      <c r="N226" s="270">
        <f t="shared" si="10"/>
        <v>889.10356782913493</v>
      </c>
      <c r="P226" s="263">
        <f t="shared" si="11"/>
        <v>688.20600833976494</v>
      </c>
    </row>
    <row r="227" spans="1:16" x14ac:dyDescent="0.2">
      <c r="A227" s="278">
        <f t="shared" si="12"/>
        <v>2026</v>
      </c>
      <c r="B227" s="278">
        <f t="shared" si="13"/>
        <v>6</v>
      </c>
      <c r="C227" s="270">
        <v>160.44278452531859</v>
      </c>
      <c r="D227" s="270">
        <v>0</v>
      </c>
      <c r="E227" s="270">
        <v>793.24949438112208</v>
      </c>
      <c r="F227" s="270">
        <v>0</v>
      </c>
      <c r="G227" s="270">
        <v>0</v>
      </c>
      <c r="H227" s="270"/>
      <c r="I227" s="270"/>
      <c r="J227" s="270"/>
      <c r="K227" s="270"/>
      <c r="L227" s="270"/>
      <c r="M227" s="270"/>
      <c r="N227" s="270">
        <f t="shared" si="10"/>
        <v>953.69227890644061</v>
      </c>
      <c r="P227" s="263">
        <f t="shared" si="11"/>
        <v>748.24949438112208</v>
      </c>
    </row>
    <row r="228" spans="1:16" x14ac:dyDescent="0.2">
      <c r="A228" s="278">
        <f t="shared" si="12"/>
        <v>2026</v>
      </c>
      <c r="B228" s="278">
        <f t="shared" si="13"/>
        <v>7</v>
      </c>
      <c r="C228" s="270">
        <v>173.80082394782565</v>
      </c>
      <c r="D228" s="270">
        <v>0</v>
      </c>
      <c r="E228" s="270">
        <v>788.37060456123641</v>
      </c>
      <c r="F228" s="270">
        <v>0</v>
      </c>
      <c r="G228" s="270">
        <v>0</v>
      </c>
      <c r="H228" s="270"/>
      <c r="I228" s="270"/>
      <c r="J228" s="270"/>
      <c r="K228" s="270"/>
      <c r="L228" s="270"/>
      <c r="M228" s="270"/>
      <c r="N228" s="270">
        <f t="shared" si="10"/>
        <v>962.17142850906203</v>
      </c>
      <c r="P228" s="263">
        <f t="shared" si="11"/>
        <v>743.37060456123641</v>
      </c>
    </row>
    <row r="229" spans="1:16" s="284" customFormat="1" ht="12" x14ac:dyDescent="0.25">
      <c r="A229" s="278">
        <f t="shared" si="12"/>
        <v>2026</v>
      </c>
      <c r="B229" s="278">
        <f t="shared" si="13"/>
        <v>8</v>
      </c>
      <c r="C229" s="270">
        <v>169.54039417308303</v>
      </c>
      <c r="D229" s="270">
        <v>0</v>
      </c>
      <c r="E229" s="270">
        <v>824.71517143439223</v>
      </c>
      <c r="F229" s="270">
        <v>0</v>
      </c>
      <c r="G229" s="270">
        <v>0</v>
      </c>
      <c r="H229" s="270"/>
      <c r="I229" s="270"/>
      <c r="J229" s="270"/>
      <c r="K229" s="270"/>
      <c r="L229" s="270"/>
      <c r="M229" s="270"/>
      <c r="N229" s="270">
        <f t="shared" si="10"/>
        <v>994.25556560747532</v>
      </c>
      <c r="O229" s="290"/>
      <c r="P229" s="263">
        <f t="shared" si="11"/>
        <v>779.71517143439223</v>
      </c>
    </row>
    <row r="230" spans="1:16" x14ac:dyDescent="0.2">
      <c r="A230" s="278">
        <f t="shared" si="12"/>
        <v>2026</v>
      </c>
      <c r="B230" s="278">
        <f t="shared" si="13"/>
        <v>9</v>
      </c>
      <c r="C230" s="270">
        <v>156.40812768078891</v>
      </c>
      <c r="D230" s="270">
        <v>0</v>
      </c>
      <c r="E230" s="270">
        <v>708.31783743734593</v>
      </c>
      <c r="F230" s="270">
        <v>0</v>
      </c>
      <c r="G230" s="270">
        <v>0</v>
      </c>
      <c r="H230" s="270"/>
      <c r="I230" s="270"/>
      <c r="J230" s="270"/>
      <c r="K230" s="270"/>
      <c r="L230" s="270"/>
      <c r="M230" s="270"/>
      <c r="N230" s="270">
        <f t="shared" si="10"/>
        <v>864.72596511813481</v>
      </c>
      <c r="P230" s="263">
        <f t="shared" si="11"/>
        <v>663.31783743734593</v>
      </c>
    </row>
    <row r="231" spans="1:16" x14ac:dyDescent="0.2">
      <c r="A231" s="278">
        <f t="shared" si="12"/>
        <v>2026</v>
      </c>
      <c r="B231" s="278">
        <f t="shared" si="13"/>
        <v>10</v>
      </c>
      <c r="C231" s="270">
        <v>149.53886791675109</v>
      </c>
      <c r="D231" s="270">
        <v>0</v>
      </c>
      <c r="E231" s="270">
        <v>730.7700549629858</v>
      </c>
      <c r="F231" s="270">
        <v>0</v>
      </c>
      <c r="G231" s="270">
        <v>0</v>
      </c>
      <c r="H231" s="270"/>
      <c r="I231" s="270"/>
      <c r="J231" s="270"/>
      <c r="K231" s="270"/>
      <c r="L231" s="270"/>
      <c r="M231" s="270"/>
      <c r="N231" s="270">
        <f t="shared" si="10"/>
        <v>880.30892287973688</v>
      </c>
      <c r="P231" s="263">
        <f t="shared" si="11"/>
        <v>685.7700549629858</v>
      </c>
    </row>
    <row r="232" spans="1:16" x14ac:dyDescent="0.2">
      <c r="A232" s="278">
        <f t="shared" si="12"/>
        <v>2026</v>
      </c>
      <c r="B232" s="278">
        <f t="shared" si="13"/>
        <v>11</v>
      </c>
      <c r="C232" s="270">
        <v>132.66729042230091</v>
      </c>
      <c r="D232" s="270">
        <v>0</v>
      </c>
      <c r="E232" s="270">
        <v>592.98511221731576</v>
      </c>
      <c r="F232" s="270">
        <v>0</v>
      </c>
      <c r="G232" s="270">
        <v>0</v>
      </c>
      <c r="H232" s="270"/>
      <c r="I232" s="270"/>
      <c r="J232" s="270"/>
      <c r="K232" s="270"/>
      <c r="L232" s="270"/>
      <c r="M232" s="270"/>
      <c r="N232" s="270">
        <f t="shared" si="10"/>
        <v>725.65240263961664</v>
      </c>
      <c r="P232" s="263">
        <f t="shared" si="11"/>
        <v>547.98511221731576</v>
      </c>
    </row>
    <row r="233" spans="1:16" x14ac:dyDescent="0.2">
      <c r="A233" s="278">
        <f t="shared" si="12"/>
        <v>2026</v>
      </c>
      <c r="B233" s="278">
        <f t="shared" si="13"/>
        <v>12</v>
      </c>
      <c r="C233" s="270">
        <v>126.45171391697039</v>
      </c>
      <c r="D233" s="270">
        <v>0</v>
      </c>
      <c r="E233" s="270">
        <v>561.11022299516833</v>
      </c>
      <c r="F233" s="270">
        <v>0</v>
      </c>
      <c r="G233" s="270">
        <v>0</v>
      </c>
      <c r="H233" s="270"/>
      <c r="I233" s="270"/>
      <c r="J233" s="270"/>
      <c r="K233" s="270"/>
      <c r="L233" s="270"/>
      <c r="M233" s="270"/>
      <c r="N233" s="270">
        <f t="shared" si="10"/>
        <v>687.56193691213866</v>
      </c>
      <c r="O233" s="267"/>
      <c r="P233" s="263">
        <f t="shared" si="11"/>
        <v>516.11022299516833</v>
      </c>
    </row>
    <row r="234" spans="1:16" x14ac:dyDescent="0.2">
      <c r="A234" s="278">
        <f t="shared" si="12"/>
        <v>2027</v>
      </c>
      <c r="B234" s="278">
        <f t="shared" si="13"/>
        <v>1</v>
      </c>
      <c r="C234" s="270">
        <v>123.45897971610758</v>
      </c>
      <c r="D234" s="270">
        <v>0</v>
      </c>
      <c r="E234" s="270">
        <v>752.65319308471271</v>
      </c>
      <c r="F234" s="270">
        <v>0</v>
      </c>
      <c r="G234" s="270">
        <v>0</v>
      </c>
      <c r="H234" s="270"/>
      <c r="I234" s="270"/>
      <c r="J234" s="270"/>
      <c r="K234" s="270"/>
      <c r="L234" s="270"/>
      <c r="M234" s="270"/>
      <c r="N234" s="270">
        <f t="shared" si="10"/>
        <v>876.1121728008203</v>
      </c>
      <c r="P234" s="263">
        <f t="shared" si="11"/>
        <v>707.65319308471271</v>
      </c>
    </row>
    <row r="235" spans="1:16" x14ac:dyDescent="0.2">
      <c r="A235" s="278">
        <f t="shared" si="12"/>
        <v>2027</v>
      </c>
      <c r="B235" s="278">
        <f t="shared" si="13"/>
        <v>2</v>
      </c>
      <c r="C235" s="270">
        <v>131.36478583085659</v>
      </c>
      <c r="D235" s="270">
        <v>0</v>
      </c>
      <c r="E235" s="270">
        <v>675.66586107080298</v>
      </c>
      <c r="F235" s="270">
        <v>0</v>
      </c>
      <c r="G235" s="270">
        <v>0</v>
      </c>
      <c r="H235" s="270"/>
      <c r="I235" s="270"/>
      <c r="J235" s="270"/>
      <c r="K235" s="270"/>
      <c r="L235" s="270"/>
      <c r="M235" s="270"/>
      <c r="N235" s="270">
        <f t="shared" si="10"/>
        <v>807.03064690165957</v>
      </c>
      <c r="P235" s="263">
        <f t="shared" si="11"/>
        <v>630.66586107080298</v>
      </c>
    </row>
    <row r="236" spans="1:16" x14ac:dyDescent="0.2">
      <c r="A236" s="278">
        <f t="shared" si="12"/>
        <v>2027</v>
      </c>
      <c r="B236" s="278">
        <f t="shared" si="13"/>
        <v>3</v>
      </c>
      <c r="C236" s="270">
        <v>124.66130501958945</v>
      </c>
      <c r="D236" s="270">
        <v>0</v>
      </c>
      <c r="E236" s="270">
        <v>623.2778504387453</v>
      </c>
      <c r="F236" s="270">
        <v>0</v>
      </c>
      <c r="G236" s="270">
        <v>0</v>
      </c>
      <c r="H236" s="270"/>
      <c r="I236" s="270"/>
      <c r="J236" s="270"/>
      <c r="K236" s="270"/>
      <c r="L236" s="270"/>
      <c r="M236" s="270"/>
      <c r="N236" s="270">
        <f t="shared" si="10"/>
        <v>747.93915545833477</v>
      </c>
      <c r="P236" s="263">
        <f t="shared" si="11"/>
        <v>578.2778504387453</v>
      </c>
    </row>
    <row r="237" spans="1:16" x14ac:dyDescent="0.2">
      <c r="A237" s="278">
        <f t="shared" si="12"/>
        <v>2027</v>
      </c>
      <c r="B237" s="278">
        <f t="shared" si="13"/>
        <v>4</v>
      </c>
      <c r="C237" s="270">
        <v>148.04186593959744</v>
      </c>
      <c r="D237" s="270">
        <v>0</v>
      </c>
      <c r="E237" s="270">
        <v>643.22489199999552</v>
      </c>
      <c r="F237" s="270">
        <v>0</v>
      </c>
      <c r="G237" s="270">
        <v>0</v>
      </c>
      <c r="H237" s="270"/>
      <c r="I237" s="270"/>
      <c r="J237" s="270"/>
      <c r="K237" s="270"/>
      <c r="L237" s="270"/>
      <c r="M237" s="270"/>
      <c r="N237" s="270">
        <f t="shared" si="10"/>
        <v>791.26675793959294</v>
      </c>
      <c r="P237" s="263">
        <f t="shared" si="11"/>
        <v>598.22489199999552</v>
      </c>
    </row>
    <row r="238" spans="1:16" x14ac:dyDescent="0.2">
      <c r="A238" s="278">
        <f t="shared" si="12"/>
        <v>2027</v>
      </c>
      <c r="B238" s="278">
        <f t="shared" si="13"/>
        <v>5</v>
      </c>
      <c r="C238" s="270">
        <v>157.36699175669946</v>
      </c>
      <c r="D238" s="270">
        <v>0</v>
      </c>
      <c r="E238" s="270">
        <v>737.00103319962318</v>
      </c>
      <c r="F238" s="270">
        <v>0</v>
      </c>
      <c r="G238" s="270">
        <v>0</v>
      </c>
      <c r="H238" s="270"/>
      <c r="I238" s="270"/>
      <c r="J238" s="270"/>
      <c r="K238" s="270"/>
      <c r="L238" s="270"/>
      <c r="M238" s="270"/>
      <c r="N238" s="270">
        <f t="shared" si="10"/>
        <v>894.36802495632264</v>
      </c>
      <c r="P238" s="263">
        <f t="shared" si="11"/>
        <v>692.00103319962318</v>
      </c>
    </row>
    <row r="239" spans="1:16" x14ac:dyDescent="0.2">
      <c r="A239" s="278">
        <f t="shared" si="12"/>
        <v>2027</v>
      </c>
      <c r="B239" s="278">
        <f t="shared" si="13"/>
        <v>6</v>
      </c>
      <c r="C239" s="270">
        <v>161.95505838909108</v>
      </c>
      <c r="D239" s="270">
        <v>0</v>
      </c>
      <c r="E239" s="270">
        <v>796.04305939724009</v>
      </c>
      <c r="F239" s="270">
        <v>0</v>
      </c>
      <c r="G239" s="270">
        <v>0</v>
      </c>
      <c r="H239" s="270"/>
      <c r="I239" s="270"/>
      <c r="J239" s="270"/>
      <c r="K239" s="270"/>
      <c r="L239" s="270"/>
      <c r="M239" s="270"/>
      <c r="N239" s="270">
        <f t="shared" si="10"/>
        <v>957.99811778633114</v>
      </c>
      <c r="P239" s="263">
        <f t="shared" si="11"/>
        <v>751.04305939724009</v>
      </c>
    </row>
    <row r="240" spans="1:16" x14ac:dyDescent="0.2">
      <c r="A240" s="278">
        <f t="shared" si="12"/>
        <v>2027</v>
      </c>
      <c r="B240" s="278">
        <f t="shared" si="13"/>
        <v>7</v>
      </c>
      <c r="C240" s="270">
        <v>175.43932812661049</v>
      </c>
      <c r="D240" s="270">
        <v>0</v>
      </c>
      <c r="E240" s="270">
        <v>792.85438525854659</v>
      </c>
      <c r="F240" s="270">
        <v>0</v>
      </c>
      <c r="G240" s="270">
        <v>0</v>
      </c>
      <c r="H240" s="270"/>
      <c r="I240" s="270"/>
      <c r="J240" s="270"/>
      <c r="K240" s="270"/>
      <c r="L240" s="270"/>
      <c r="M240" s="270"/>
      <c r="N240" s="270">
        <f t="shared" si="10"/>
        <v>968.29371338515705</v>
      </c>
      <c r="P240" s="263">
        <f t="shared" si="11"/>
        <v>747.85438525854659</v>
      </c>
    </row>
    <row r="241" spans="1:16" s="284" customFormat="1" ht="12" x14ac:dyDescent="0.25">
      <c r="A241" s="278">
        <f t="shared" si="12"/>
        <v>2027</v>
      </c>
      <c r="B241" s="278">
        <f t="shared" si="13"/>
        <v>8</v>
      </c>
      <c r="C241" s="270">
        <v>171.13841871323416</v>
      </c>
      <c r="D241" s="270">
        <v>0</v>
      </c>
      <c r="E241" s="270">
        <v>829.42720379946161</v>
      </c>
      <c r="F241" s="270">
        <v>0</v>
      </c>
      <c r="G241" s="270">
        <v>0</v>
      </c>
      <c r="H241" s="270"/>
      <c r="I241" s="270"/>
      <c r="J241" s="270"/>
      <c r="K241" s="270"/>
      <c r="L241" s="270"/>
      <c r="M241" s="270"/>
      <c r="N241" s="270">
        <f t="shared" si="10"/>
        <v>1000.5656225126958</v>
      </c>
      <c r="O241" s="290"/>
      <c r="P241" s="263">
        <f t="shared" si="11"/>
        <v>784.42720379946161</v>
      </c>
    </row>
    <row r="242" spans="1:16" x14ac:dyDescent="0.2">
      <c r="A242" s="278">
        <f t="shared" si="12"/>
        <v>2027</v>
      </c>
      <c r="B242" s="278">
        <f t="shared" si="13"/>
        <v>9</v>
      </c>
      <c r="C242" s="270">
        <v>157.88237237351873</v>
      </c>
      <c r="D242" s="270">
        <v>0</v>
      </c>
      <c r="E242" s="270">
        <v>712.37456244846533</v>
      </c>
      <c r="F242" s="270">
        <v>0</v>
      </c>
      <c r="G242" s="270">
        <v>0</v>
      </c>
      <c r="H242" s="270"/>
      <c r="I242" s="270"/>
      <c r="J242" s="270"/>
      <c r="K242" s="270"/>
      <c r="L242" s="270"/>
      <c r="M242" s="270"/>
      <c r="N242" s="270">
        <f t="shared" si="10"/>
        <v>870.25693482198403</v>
      </c>
      <c r="P242" s="263">
        <f t="shared" si="11"/>
        <v>667.37456244846533</v>
      </c>
    </row>
    <row r="243" spans="1:16" x14ac:dyDescent="0.2">
      <c r="A243" s="278">
        <f t="shared" si="12"/>
        <v>2027</v>
      </c>
      <c r="B243" s="278">
        <f t="shared" si="13"/>
        <v>10</v>
      </c>
      <c r="C243" s="270">
        <v>150.94836552823728</v>
      </c>
      <c r="D243" s="270">
        <v>0</v>
      </c>
      <c r="E243" s="270">
        <v>733.26628073873439</v>
      </c>
      <c r="F243" s="270">
        <v>0</v>
      </c>
      <c r="G243" s="270">
        <v>0</v>
      </c>
      <c r="H243" s="270"/>
      <c r="I243" s="270"/>
      <c r="J243" s="270"/>
      <c r="K243" s="270"/>
      <c r="L243" s="270"/>
      <c r="M243" s="270"/>
      <c r="N243" s="270">
        <f t="shared" si="10"/>
        <v>884.21464626697161</v>
      </c>
      <c r="P243" s="263">
        <f t="shared" si="11"/>
        <v>688.26628073873439</v>
      </c>
    </row>
    <row r="244" spans="1:16" x14ac:dyDescent="0.2">
      <c r="A244" s="278">
        <f t="shared" si="12"/>
        <v>2027</v>
      </c>
      <c r="B244" s="278">
        <f t="shared" si="13"/>
        <v>11</v>
      </c>
      <c r="C244" s="270">
        <v>133.91776283510984</v>
      </c>
      <c r="D244" s="270">
        <v>0</v>
      </c>
      <c r="E244" s="270">
        <v>594.20383691913128</v>
      </c>
      <c r="F244" s="270">
        <v>0</v>
      </c>
      <c r="G244" s="270">
        <v>0</v>
      </c>
      <c r="H244" s="270"/>
      <c r="I244" s="270"/>
      <c r="J244" s="270"/>
      <c r="K244" s="270"/>
      <c r="L244" s="270"/>
      <c r="M244" s="270"/>
      <c r="N244" s="270">
        <f t="shared" si="10"/>
        <v>728.12159975424106</v>
      </c>
      <c r="P244" s="263">
        <f t="shared" si="11"/>
        <v>549.20383691913128</v>
      </c>
    </row>
    <row r="245" spans="1:16" x14ac:dyDescent="0.2">
      <c r="A245" s="278">
        <f t="shared" si="12"/>
        <v>2027</v>
      </c>
      <c r="B245" s="278">
        <f t="shared" si="13"/>
        <v>12</v>
      </c>
      <c r="C245" s="270">
        <v>127.64360062319803</v>
      </c>
      <c r="D245" s="270">
        <v>0</v>
      </c>
      <c r="E245" s="270">
        <v>562.67779630041207</v>
      </c>
      <c r="F245" s="270">
        <v>0</v>
      </c>
      <c r="G245" s="270">
        <v>0</v>
      </c>
      <c r="H245" s="270"/>
      <c r="I245" s="270"/>
      <c r="J245" s="270"/>
      <c r="K245" s="270"/>
      <c r="L245" s="270"/>
      <c r="M245" s="270"/>
      <c r="N245" s="270">
        <f t="shared" si="10"/>
        <v>690.32139692361011</v>
      </c>
      <c r="O245" s="267"/>
      <c r="P245" s="263">
        <f t="shared" si="11"/>
        <v>517.67779630041207</v>
      </c>
    </row>
    <row r="246" spans="1:16" x14ac:dyDescent="0.2">
      <c r="A246" s="278">
        <f t="shared" si="12"/>
        <v>2028</v>
      </c>
      <c r="B246" s="278">
        <f t="shared" si="13"/>
        <v>1</v>
      </c>
      <c r="C246" s="270">
        <v>124.62265802563745</v>
      </c>
      <c r="D246" s="270">
        <v>0</v>
      </c>
      <c r="E246" s="270">
        <v>753.40581637191656</v>
      </c>
      <c r="F246" s="270">
        <v>0</v>
      </c>
      <c r="G246" s="270">
        <v>0</v>
      </c>
      <c r="H246" s="270"/>
      <c r="I246" s="270"/>
      <c r="J246" s="270"/>
      <c r="K246" s="270"/>
      <c r="L246" s="270"/>
      <c r="M246" s="270"/>
      <c r="N246" s="270">
        <f t="shared" si="10"/>
        <v>878.02847439755396</v>
      </c>
      <c r="P246" s="263">
        <f t="shared" si="11"/>
        <v>708.40581637191656</v>
      </c>
    </row>
    <row r="247" spans="1:16" x14ac:dyDescent="0.2">
      <c r="A247" s="278">
        <f t="shared" si="12"/>
        <v>2028</v>
      </c>
      <c r="B247" s="278">
        <f t="shared" si="13"/>
        <v>2</v>
      </c>
      <c r="C247" s="270">
        <v>132.60298132104219</v>
      </c>
      <c r="D247" s="270">
        <v>0</v>
      </c>
      <c r="E247" s="270">
        <v>676.34138155136043</v>
      </c>
      <c r="F247" s="270">
        <v>0</v>
      </c>
      <c r="G247" s="270">
        <v>0</v>
      </c>
      <c r="H247" s="270"/>
      <c r="I247" s="270"/>
      <c r="J247" s="270"/>
      <c r="K247" s="270"/>
      <c r="L247" s="270"/>
      <c r="M247" s="270"/>
      <c r="N247" s="270">
        <f t="shared" si="10"/>
        <v>808.94436287240262</v>
      </c>
      <c r="P247" s="263">
        <f t="shared" si="11"/>
        <v>631.34138155136043</v>
      </c>
    </row>
    <row r="248" spans="1:16" x14ac:dyDescent="0.2">
      <c r="A248" s="278">
        <f t="shared" si="12"/>
        <v>2028</v>
      </c>
      <c r="B248" s="278">
        <f t="shared" si="13"/>
        <v>3</v>
      </c>
      <c r="C248" s="270">
        <v>125.83631599912738</v>
      </c>
      <c r="D248" s="270">
        <v>0</v>
      </c>
      <c r="E248" s="270">
        <v>623.96476907476767</v>
      </c>
      <c r="F248" s="270">
        <v>0</v>
      </c>
      <c r="G248" s="270">
        <v>0</v>
      </c>
      <c r="H248" s="270"/>
      <c r="I248" s="270"/>
      <c r="J248" s="270"/>
      <c r="K248" s="270"/>
      <c r="L248" s="270"/>
      <c r="M248" s="270"/>
      <c r="N248" s="270">
        <f t="shared" si="10"/>
        <v>749.80108507389502</v>
      </c>
      <c r="P248" s="263">
        <f t="shared" si="11"/>
        <v>578.96476907476767</v>
      </c>
    </row>
    <row r="249" spans="1:16" x14ac:dyDescent="0.2">
      <c r="A249" s="278">
        <f t="shared" si="12"/>
        <v>2028</v>
      </c>
      <c r="B249" s="278">
        <f t="shared" si="13"/>
        <v>4</v>
      </c>
      <c r="C249" s="270">
        <v>149.43725336862346</v>
      </c>
      <c r="D249" s="270">
        <v>0</v>
      </c>
      <c r="E249" s="270">
        <v>647.29042633847257</v>
      </c>
      <c r="F249" s="270">
        <v>0</v>
      </c>
      <c r="G249" s="270">
        <v>0</v>
      </c>
      <c r="H249" s="270"/>
      <c r="I249" s="270"/>
      <c r="J249" s="270"/>
      <c r="K249" s="270"/>
      <c r="L249" s="270"/>
      <c r="M249" s="270"/>
      <c r="N249" s="270">
        <f t="shared" si="10"/>
        <v>796.72767970709606</v>
      </c>
      <c r="P249" s="263">
        <f t="shared" si="11"/>
        <v>602.29042633847257</v>
      </c>
    </row>
    <row r="250" spans="1:16" x14ac:dyDescent="0.2">
      <c r="A250" s="278">
        <f t="shared" si="12"/>
        <v>2028</v>
      </c>
      <c r="B250" s="278">
        <f t="shared" si="13"/>
        <v>5</v>
      </c>
      <c r="C250" s="270">
        <v>158.85027434468395</v>
      </c>
      <c r="D250" s="270">
        <v>0</v>
      </c>
      <c r="E250" s="270">
        <v>740.81570085226144</v>
      </c>
      <c r="F250" s="270">
        <v>0</v>
      </c>
      <c r="G250" s="270">
        <v>0</v>
      </c>
      <c r="H250" s="270"/>
      <c r="I250" s="270"/>
      <c r="J250" s="270"/>
      <c r="K250" s="270"/>
      <c r="L250" s="270"/>
      <c r="M250" s="270"/>
      <c r="N250" s="270">
        <f t="shared" si="10"/>
        <v>899.6659751969454</v>
      </c>
      <c r="P250" s="263">
        <f t="shared" si="11"/>
        <v>695.81570085226144</v>
      </c>
    </row>
    <row r="251" spans="1:16" x14ac:dyDescent="0.2">
      <c r="A251" s="278">
        <f t="shared" si="12"/>
        <v>2028</v>
      </c>
      <c r="B251" s="278">
        <f t="shared" si="13"/>
        <v>6</v>
      </c>
      <c r="C251" s="270">
        <v>163.48158638243268</v>
      </c>
      <c r="D251" s="270">
        <v>0</v>
      </c>
      <c r="E251" s="270">
        <v>798.84646243475572</v>
      </c>
      <c r="F251" s="270">
        <v>0</v>
      </c>
      <c r="G251" s="270">
        <v>0</v>
      </c>
      <c r="H251" s="270"/>
      <c r="I251" s="270"/>
      <c r="J251" s="270"/>
      <c r="K251" s="270"/>
      <c r="L251" s="270"/>
      <c r="M251" s="270"/>
      <c r="N251" s="270">
        <f t="shared" si="10"/>
        <v>962.32804881718835</v>
      </c>
      <c r="P251" s="263">
        <f t="shared" si="11"/>
        <v>753.84646243475572</v>
      </c>
    </row>
    <row r="252" spans="1:16" x14ac:dyDescent="0.2">
      <c r="A252" s="278">
        <f t="shared" si="12"/>
        <v>2028</v>
      </c>
      <c r="B252" s="278">
        <f t="shared" si="13"/>
        <v>7</v>
      </c>
      <c r="C252" s="270">
        <v>177.09327927441947</v>
      </c>
      <c r="D252" s="270">
        <v>0</v>
      </c>
      <c r="E252" s="270">
        <v>797.36366701998236</v>
      </c>
      <c r="F252" s="270">
        <v>0</v>
      </c>
      <c r="G252" s="270">
        <v>0</v>
      </c>
      <c r="H252" s="270"/>
      <c r="I252" s="270"/>
      <c r="J252" s="270"/>
      <c r="K252" s="270"/>
      <c r="L252" s="270"/>
      <c r="M252" s="270"/>
      <c r="N252" s="270">
        <f t="shared" si="10"/>
        <v>974.45694629440186</v>
      </c>
      <c r="P252" s="263">
        <f t="shared" si="11"/>
        <v>752.36366701998236</v>
      </c>
    </row>
    <row r="253" spans="1:16" s="284" customFormat="1" ht="12" x14ac:dyDescent="0.25">
      <c r="A253" s="278">
        <f t="shared" si="12"/>
        <v>2028</v>
      </c>
      <c r="B253" s="278">
        <f t="shared" si="13"/>
        <v>8</v>
      </c>
      <c r="C253" s="270">
        <v>172.75150563685671</v>
      </c>
      <c r="D253" s="270">
        <v>0</v>
      </c>
      <c r="E253" s="270">
        <v>834.16615848847812</v>
      </c>
      <c r="F253" s="270">
        <v>0</v>
      </c>
      <c r="G253" s="270">
        <v>0</v>
      </c>
      <c r="H253" s="270"/>
      <c r="I253" s="270"/>
      <c r="J253" s="270"/>
      <c r="K253" s="270"/>
      <c r="L253" s="270"/>
      <c r="M253" s="270"/>
      <c r="N253" s="270">
        <f t="shared" si="10"/>
        <v>1006.9176641253348</v>
      </c>
      <c r="O253" s="290"/>
      <c r="P253" s="263">
        <f t="shared" si="11"/>
        <v>789.16615848847812</v>
      </c>
    </row>
    <row r="254" spans="1:16" x14ac:dyDescent="0.2">
      <c r="A254" s="278">
        <f t="shared" si="12"/>
        <v>2028</v>
      </c>
      <c r="B254" s="278">
        <f t="shared" si="13"/>
        <v>9</v>
      </c>
      <c r="C254" s="270">
        <v>159.37051274703106</v>
      </c>
      <c r="D254" s="270">
        <v>0</v>
      </c>
      <c r="E254" s="270">
        <v>716.45452140478005</v>
      </c>
      <c r="F254" s="270">
        <v>0</v>
      </c>
      <c r="G254" s="270">
        <v>0</v>
      </c>
      <c r="H254" s="270"/>
      <c r="I254" s="270"/>
      <c r="J254" s="270"/>
      <c r="K254" s="270"/>
      <c r="L254" s="270"/>
      <c r="M254" s="270"/>
      <c r="N254" s="270">
        <f t="shared" si="10"/>
        <v>875.82503415181111</v>
      </c>
      <c r="P254" s="263">
        <f t="shared" si="11"/>
        <v>671.45452140478005</v>
      </c>
    </row>
    <row r="255" spans="1:16" x14ac:dyDescent="0.2">
      <c r="A255" s="278">
        <f t="shared" si="12"/>
        <v>2028</v>
      </c>
      <c r="B255" s="278">
        <f t="shared" si="13"/>
        <v>10</v>
      </c>
      <c r="C255" s="270">
        <v>152.37114853865998</v>
      </c>
      <c r="D255" s="270">
        <v>0</v>
      </c>
      <c r="E255" s="270">
        <v>735.77103333229832</v>
      </c>
      <c r="F255" s="270">
        <v>0</v>
      </c>
      <c r="G255" s="270">
        <v>0</v>
      </c>
      <c r="H255" s="270"/>
      <c r="I255" s="270"/>
      <c r="J255" s="270"/>
      <c r="K255" s="270"/>
      <c r="L255" s="270"/>
      <c r="M255" s="270"/>
      <c r="N255" s="270">
        <f t="shared" si="10"/>
        <v>888.14218187095832</v>
      </c>
      <c r="P255" s="263">
        <f t="shared" si="11"/>
        <v>690.77103333229832</v>
      </c>
    </row>
    <row r="256" spans="1:16" x14ac:dyDescent="0.2">
      <c r="A256" s="278">
        <f t="shared" si="12"/>
        <v>2028</v>
      </c>
      <c r="B256" s="278">
        <f t="shared" si="13"/>
        <v>11</v>
      </c>
      <c r="C256" s="270">
        <v>135.18002173462713</v>
      </c>
      <c r="D256" s="270">
        <v>0</v>
      </c>
      <c r="E256" s="270">
        <v>595.42506638855093</v>
      </c>
      <c r="F256" s="270">
        <v>0</v>
      </c>
      <c r="G256" s="270">
        <v>0</v>
      </c>
      <c r="H256" s="270"/>
      <c r="I256" s="270"/>
      <c r="J256" s="270"/>
      <c r="K256" s="270"/>
      <c r="L256" s="270"/>
      <c r="M256" s="270"/>
      <c r="N256" s="270">
        <f t="shared" si="10"/>
        <v>730.60508812317812</v>
      </c>
      <c r="P256" s="263">
        <f t="shared" si="11"/>
        <v>550.42506638855093</v>
      </c>
    </row>
    <row r="257" spans="1:16" x14ac:dyDescent="0.2">
      <c r="A257" s="278">
        <f t="shared" si="12"/>
        <v>2028</v>
      </c>
      <c r="B257" s="278">
        <f t="shared" si="13"/>
        <v>12</v>
      </c>
      <c r="C257" s="270">
        <v>128.84672160910822</v>
      </c>
      <c r="D257" s="270">
        <v>0</v>
      </c>
      <c r="E257" s="270">
        <v>564.24974893429146</v>
      </c>
      <c r="F257" s="270">
        <v>0</v>
      </c>
      <c r="G257" s="270">
        <v>0</v>
      </c>
      <c r="H257" s="270"/>
      <c r="I257" s="270"/>
      <c r="J257" s="270"/>
      <c r="K257" s="270"/>
      <c r="L257" s="270"/>
      <c r="M257" s="270"/>
      <c r="N257" s="270">
        <f t="shared" si="10"/>
        <v>693.09647054339962</v>
      </c>
      <c r="O257" s="267"/>
      <c r="P257" s="263">
        <f t="shared" si="11"/>
        <v>519.24974893429146</v>
      </c>
    </row>
    <row r="258" spans="1:16" x14ac:dyDescent="0.2">
      <c r="A258" s="278">
        <f t="shared" si="12"/>
        <v>2029</v>
      </c>
      <c r="B258" s="278">
        <f t="shared" si="13"/>
        <v>1</v>
      </c>
      <c r="C258" s="270">
        <v>125.79730473302048</v>
      </c>
      <c r="D258" s="270">
        <v>0</v>
      </c>
      <c r="E258" s="270">
        <v>754.15919225250286</v>
      </c>
      <c r="F258" s="270">
        <v>0</v>
      </c>
      <c r="G258" s="270">
        <v>0</v>
      </c>
      <c r="H258" s="270"/>
      <c r="I258" s="270"/>
      <c r="J258" s="270"/>
      <c r="K258" s="270"/>
      <c r="L258" s="270"/>
      <c r="M258" s="270"/>
      <c r="N258" s="270">
        <f t="shared" si="10"/>
        <v>879.95649698552336</v>
      </c>
      <c r="P258" s="263">
        <f t="shared" si="11"/>
        <v>709.15919225250286</v>
      </c>
    </row>
    <row r="259" spans="1:16" x14ac:dyDescent="0.2">
      <c r="A259" s="278">
        <f t="shared" si="12"/>
        <v>2029</v>
      </c>
      <c r="B259" s="278">
        <f t="shared" si="13"/>
        <v>2</v>
      </c>
      <c r="C259" s="270">
        <v>133.85284758024113</v>
      </c>
      <c r="D259" s="270">
        <v>0</v>
      </c>
      <c r="E259" s="270">
        <v>677.0175774070492</v>
      </c>
      <c r="F259" s="270">
        <v>0</v>
      </c>
      <c r="G259" s="270">
        <v>0</v>
      </c>
      <c r="H259" s="270"/>
      <c r="I259" s="270"/>
      <c r="J259" s="270"/>
      <c r="K259" s="270"/>
      <c r="L259" s="270"/>
      <c r="M259" s="270"/>
      <c r="N259" s="270">
        <f t="shared" si="10"/>
        <v>810.87042498729033</v>
      </c>
      <c r="P259" s="263">
        <f t="shared" si="11"/>
        <v>632.0175774070492</v>
      </c>
    </row>
    <row r="260" spans="1:16" x14ac:dyDescent="0.2">
      <c r="A260" s="278">
        <f t="shared" si="12"/>
        <v>2029</v>
      </c>
      <c r="B260" s="278">
        <f t="shared" si="13"/>
        <v>3</v>
      </c>
      <c r="C260" s="270">
        <v>127.02240219404041</v>
      </c>
      <c r="D260" s="270">
        <v>0</v>
      </c>
      <c r="E260" s="270">
        <v>624.65244476835642</v>
      </c>
      <c r="F260" s="270">
        <v>0</v>
      </c>
      <c r="G260" s="270">
        <v>0</v>
      </c>
      <c r="H260" s="270"/>
      <c r="I260" s="270"/>
      <c r="J260" s="270"/>
      <c r="K260" s="270"/>
      <c r="L260" s="270"/>
      <c r="M260" s="270"/>
      <c r="N260" s="270">
        <f t="shared" si="10"/>
        <v>751.67484696239683</v>
      </c>
      <c r="P260" s="263">
        <f t="shared" si="11"/>
        <v>579.65244476835642</v>
      </c>
    </row>
    <row r="261" spans="1:16" x14ac:dyDescent="0.2">
      <c r="A261" s="278">
        <f t="shared" si="12"/>
        <v>2029</v>
      </c>
      <c r="B261" s="278">
        <f t="shared" si="13"/>
        <v>4</v>
      </c>
      <c r="C261" s="270">
        <v>150.84579319926726</v>
      </c>
      <c r="D261" s="270">
        <v>0</v>
      </c>
      <c r="E261" s="270">
        <v>651.3816570852556</v>
      </c>
      <c r="F261" s="270">
        <v>0</v>
      </c>
      <c r="G261" s="270">
        <v>0</v>
      </c>
      <c r="H261" s="270"/>
      <c r="I261" s="270"/>
      <c r="J261" s="270"/>
      <c r="K261" s="270"/>
      <c r="L261" s="270"/>
      <c r="M261" s="270"/>
      <c r="N261" s="270">
        <f t="shared" si="10"/>
        <v>802.22745028452289</v>
      </c>
      <c r="P261" s="263">
        <f t="shared" si="11"/>
        <v>606.3816570852556</v>
      </c>
    </row>
    <row r="262" spans="1:16" x14ac:dyDescent="0.2">
      <c r="A262" s="278">
        <f t="shared" si="12"/>
        <v>2029</v>
      </c>
      <c r="B262" s="278">
        <f t="shared" si="13"/>
        <v>5</v>
      </c>
      <c r="C262" s="270">
        <v>160.34753780128173</v>
      </c>
      <c r="D262" s="270">
        <v>0</v>
      </c>
      <c r="E262" s="270">
        <v>744.65011296745081</v>
      </c>
      <c r="F262" s="270">
        <v>0</v>
      </c>
      <c r="G262" s="270">
        <v>0</v>
      </c>
      <c r="H262" s="270"/>
      <c r="I262" s="270"/>
      <c r="J262" s="270"/>
      <c r="K262" s="270"/>
      <c r="L262" s="270"/>
      <c r="M262" s="270"/>
      <c r="N262" s="270">
        <f t="shared" si="10"/>
        <v>904.99765076873257</v>
      </c>
      <c r="P262" s="263">
        <f t="shared" si="11"/>
        <v>699.65011296745081</v>
      </c>
    </row>
    <row r="263" spans="1:16" x14ac:dyDescent="0.2">
      <c r="A263" s="278">
        <f t="shared" si="12"/>
        <v>2029</v>
      </c>
      <c r="B263" s="278">
        <f t="shared" si="13"/>
        <v>6</v>
      </c>
      <c r="C263" s="270">
        <v>165.02250285945385</v>
      </c>
      <c r="D263" s="270">
        <v>0</v>
      </c>
      <c r="E263" s="270">
        <v>801.65973813995936</v>
      </c>
      <c r="F263" s="270">
        <v>0</v>
      </c>
      <c r="G263" s="270">
        <v>0</v>
      </c>
      <c r="H263" s="270"/>
      <c r="I263" s="270"/>
      <c r="J263" s="270"/>
      <c r="K263" s="270"/>
      <c r="L263" s="270"/>
      <c r="M263" s="270"/>
      <c r="N263" s="270">
        <f t="shared" ref="N263:N326" si="14">SUM(C263:M263)</f>
        <v>966.68224099941324</v>
      </c>
      <c r="P263" s="263">
        <f t="shared" si="11"/>
        <v>756.65973813995936</v>
      </c>
    </row>
    <row r="264" spans="1:16" x14ac:dyDescent="0.2">
      <c r="A264" s="278">
        <f t="shared" si="12"/>
        <v>2029</v>
      </c>
      <c r="B264" s="278">
        <f t="shared" si="13"/>
        <v>7</v>
      </c>
      <c r="C264" s="270">
        <v>178.76282301727855</v>
      </c>
      <c r="D264" s="270">
        <v>0</v>
      </c>
      <c r="E264" s="270">
        <v>801.89859488035131</v>
      </c>
      <c r="F264" s="270">
        <v>0</v>
      </c>
      <c r="G264" s="270">
        <v>0</v>
      </c>
      <c r="H264" s="270"/>
      <c r="I264" s="270"/>
      <c r="J264" s="270"/>
      <c r="K264" s="270"/>
      <c r="L264" s="270"/>
      <c r="M264" s="270"/>
      <c r="N264" s="270">
        <f t="shared" si="14"/>
        <v>980.66141789762992</v>
      </c>
      <c r="P264" s="263">
        <f t="shared" si="11"/>
        <v>756.89859488035131</v>
      </c>
    </row>
    <row r="265" spans="1:16" s="284" customFormat="1" ht="12" x14ac:dyDescent="0.25">
      <c r="A265" s="278">
        <f t="shared" si="12"/>
        <v>2029</v>
      </c>
      <c r="B265" s="278">
        <f t="shared" si="13"/>
        <v>8</v>
      </c>
      <c r="C265" s="270">
        <v>174.37979691636099</v>
      </c>
      <c r="D265" s="270">
        <v>0</v>
      </c>
      <c r="E265" s="270">
        <v>838.9321893228655</v>
      </c>
      <c r="F265" s="270">
        <v>0</v>
      </c>
      <c r="G265" s="270">
        <v>0</v>
      </c>
      <c r="H265" s="270"/>
      <c r="I265" s="270"/>
      <c r="J265" s="270"/>
      <c r="K265" s="270"/>
      <c r="L265" s="270"/>
      <c r="M265" s="270"/>
      <c r="N265" s="270">
        <f t="shared" si="14"/>
        <v>1013.3119862392265</v>
      </c>
      <c r="O265" s="290"/>
      <c r="P265" s="263">
        <f t="shared" si="11"/>
        <v>793.9321893228655</v>
      </c>
    </row>
    <row r="266" spans="1:16" x14ac:dyDescent="0.2">
      <c r="A266" s="278">
        <f t="shared" si="12"/>
        <v>2029</v>
      </c>
      <c r="B266" s="278">
        <f t="shared" si="13"/>
        <v>9</v>
      </c>
      <c r="C266" s="270">
        <v>160.8726797768318</v>
      </c>
      <c r="D266" s="270">
        <v>0</v>
      </c>
      <c r="E266" s="270">
        <v>720.55784737328565</v>
      </c>
      <c r="F266" s="270">
        <v>0</v>
      </c>
      <c r="G266" s="270">
        <v>0</v>
      </c>
      <c r="H266" s="270"/>
      <c r="I266" s="270"/>
      <c r="J266" s="270"/>
      <c r="K266" s="270"/>
      <c r="L266" s="270"/>
      <c r="M266" s="270"/>
      <c r="N266" s="270">
        <f t="shared" si="14"/>
        <v>881.43052715011743</v>
      </c>
      <c r="P266" s="263">
        <f t="shared" ref="P266:P276" si="15">E266+G266-45</f>
        <v>675.55784737328565</v>
      </c>
    </row>
    <row r="267" spans="1:16" x14ac:dyDescent="0.2">
      <c r="A267" s="278">
        <f t="shared" si="12"/>
        <v>2029</v>
      </c>
      <c r="B267" s="278">
        <f t="shared" si="13"/>
        <v>10</v>
      </c>
      <c r="C267" s="270">
        <v>153.80734217123592</v>
      </c>
      <c r="D267" s="270">
        <v>0</v>
      </c>
      <c r="E267" s="270">
        <v>738.28434187029836</v>
      </c>
      <c r="F267" s="270">
        <v>0</v>
      </c>
      <c r="G267" s="270">
        <v>0</v>
      </c>
      <c r="H267" s="270"/>
      <c r="I267" s="270"/>
      <c r="J267" s="270"/>
      <c r="K267" s="270"/>
      <c r="L267" s="270"/>
      <c r="M267" s="270"/>
      <c r="N267" s="270">
        <f t="shared" si="14"/>
        <v>892.09168404153434</v>
      </c>
      <c r="P267" s="263">
        <f t="shared" si="15"/>
        <v>693.28434187029836</v>
      </c>
    </row>
    <row r="268" spans="1:16" x14ac:dyDescent="0.2">
      <c r="A268" s="278">
        <f t="shared" si="12"/>
        <v>2029</v>
      </c>
      <c r="B268" s="278">
        <f t="shared" si="13"/>
        <v>11</v>
      </c>
      <c r="C268" s="270">
        <v>136.45417821588174</v>
      </c>
      <c r="D268" s="270">
        <v>0</v>
      </c>
      <c r="E268" s="270">
        <v>596.6488057734648</v>
      </c>
      <c r="F268" s="270">
        <v>0</v>
      </c>
      <c r="G268" s="270">
        <v>0</v>
      </c>
      <c r="H268" s="270"/>
      <c r="I268" s="270"/>
      <c r="J268" s="270"/>
      <c r="K268" s="270"/>
      <c r="L268" s="270"/>
      <c r="M268" s="270"/>
      <c r="N268" s="270">
        <f t="shared" si="14"/>
        <v>733.10298398934651</v>
      </c>
      <c r="P268" s="263">
        <f t="shared" si="15"/>
        <v>551.6488057734648</v>
      </c>
    </row>
    <row r="269" spans="1:16" x14ac:dyDescent="0.2">
      <c r="A269" s="278">
        <f t="shared" si="12"/>
        <v>2029</v>
      </c>
      <c r="B269" s="278">
        <f t="shared" si="13"/>
        <v>12</v>
      </c>
      <c r="C269" s="270">
        <v>130.06118276483238</v>
      </c>
      <c r="D269" s="270">
        <v>0</v>
      </c>
      <c r="E269" s="270">
        <v>565.82609313133435</v>
      </c>
      <c r="F269" s="270">
        <v>0</v>
      </c>
      <c r="G269" s="270">
        <v>0</v>
      </c>
      <c r="H269" s="270"/>
      <c r="I269" s="270"/>
      <c r="J269" s="270"/>
      <c r="K269" s="270"/>
      <c r="L269" s="270"/>
      <c r="M269" s="270"/>
      <c r="N269" s="270">
        <f t="shared" si="14"/>
        <v>695.88727589616678</v>
      </c>
      <c r="O269" s="267"/>
      <c r="P269" s="263">
        <f t="shared" si="15"/>
        <v>520.82609313133435</v>
      </c>
    </row>
    <row r="270" spans="1:16" x14ac:dyDescent="0.2">
      <c r="A270" s="278">
        <f t="shared" si="12"/>
        <v>2030</v>
      </c>
      <c r="B270" s="278">
        <f t="shared" si="13"/>
        <v>1</v>
      </c>
      <c r="C270" s="270">
        <v>126.98302322228511</v>
      </c>
      <c r="D270" s="270">
        <v>0</v>
      </c>
      <c r="E270" s="270">
        <v>754.91332147903518</v>
      </c>
      <c r="F270" s="270">
        <v>0</v>
      </c>
      <c r="G270" s="270">
        <v>0</v>
      </c>
      <c r="H270" s="270"/>
      <c r="I270" s="270"/>
      <c r="J270" s="270"/>
      <c r="K270" s="270"/>
      <c r="L270" s="270"/>
      <c r="M270" s="270"/>
      <c r="N270" s="270">
        <f t="shared" si="14"/>
        <v>881.89634470132023</v>
      </c>
      <c r="P270" s="263">
        <f t="shared" si="15"/>
        <v>709.91332147903518</v>
      </c>
    </row>
    <row r="271" spans="1:16" x14ac:dyDescent="0.2">
      <c r="A271" s="278">
        <f t="shared" ref="A271:A334" si="16">A259+1</f>
        <v>2030</v>
      </c>
      <c r="B271" s="278">
        <f t="shared" ref="B271:B334" si="17">B259</f>
        <v>2</v>
      </c>
      <c r="C271" s="270">
        <v>135.11449461277053</v>
      </c>
      <c r="D271" s="270">
        <v>0</v>
      </c>
      <c r="E271" s="270">
        <v>677.69444931309897</v>
      </c>
      <c r="F271" s="270">
        <v>0</v>
      </c>
      <c r="G271" s="270">
        <v>0</v>
      </c>
      <c r="H271" s="270"/>
      <c r="I271" s="270"/>
      <c r="J271" s="270"/>
      <c r="K271" s="270"/>
      <c r="L271" s="270"/>
      <c r="M271" s="270"/>
      <c r="N271" s="270">
        <f t="shared" si="14"/>
        <v>812.80894392586947</v>
      </c>
      <c r="P271" s="263">
        <f t="shared" si="15"/>
        <v>632.69444931309897</v>
      </c>
    </row>
    <row r="272" spans="1:16" x14ac:dyDescent="0.2">
      <c r="A272" s="278">
        <f t="shared" si="16"/>
        <v>2030</v>
      </c>
      <c r="B272" s="278">
        <f t="shared" si="17"/>
        <v>3</v>
      </c>
      <c r="C272" s="270">
        <v>128.21966799517912</v>
      </c>
      <c r="D272" s="270">
        <v>0</v>
      </c>
      <c r="E272" s="270">
        <v>625.34087835386936</v>
      </c>
      <c r="F272" s="270">
        <v>0</v>
      </c>
      <c r="G272" s="270">
        <v>0</v>
      </c>
      <c r="H272" s="270"/>
      <c r="I272" s="270"/>
      <c r="J272" s="270"/>
      <c r="K272" s="270"/>
      <c r="L272" s="270"/>
      <c r="M272" s="270"/>
      <c r="N272" s="270">
        <f t="shared" si="14"/>
        <v>753.56054634904854</v>
      </c>
      <c r="P272" s="263">
        <f t="shared" si="15"/>
        <v>580.34087835386936</v>
      </c>
    </row>
    <row r="273" spans="1:16" x14ac:dyDescent="0.2">
      <c r="A273" s="278">
        <f t="shared" si="16"/>
        <v>2030</v>
      </c>
      <c r="B273" s="278">
        <f t="shared" si="17"/>
        <v>4</v>
      </c>
      <c r="C273" s="270">
        <v>152.26760940116247</v>
      </c>
      <c r="D273" s="270">
        <v>0</v>
      </c>
      <c r="E273" s="270">
        <v>655.49874665574794</v>
      </c>
      <c r="F273" s="270">
        <v>0</v>
      </c>
      <c r="G273" s="270">
        <v>0</v>
      </c>
      <c r="H273" s="270"/>
      <c r="I273" s="270"/>
      <c r="J273" s="270"/>
      <c r="K273" s="270"/>
      <c r="L273" s="270"/>
      <c r="M273" s="270"/>
      <c r="N273" s="270">
        <f t="shared" si="14"/>
        <v>807.76635605691035</v>
      </c>
      <c r="P273" s="263">
        <f t="shared" si="15"/>
        <v>610.49874665574794</v>
      </c>
    </row>
    <row r="274" spans="1:16" x14ac:dyDescent="0.2">
      <c r="A274" s="278">
        <f t="shared" si="16"/>
        <v>2030</v>
      </c>
      <c r="B274" s="278">
        <f t="shared" si="17"/>
        <v>5</v>
      </c>
      <c r="C274" s="270">
        <v>161.8589139049474</v>
      </c>
      <c r="D274" s="270">
        <v>0</v>
      </c>
      <c r="E274" s="270">
        <v>748.50437174119793</v>
      </c>
      <c r="F274" s="270">
        <v>0</v>
      </c>
      <c r="G274" s="270">
        <v>0</v>
      </c>
      <c r="H274" s="270"/>
      <c r="I274" s="270"/>
      <c r="J274" s="270"/>
      <c r="K274" s="270"/>
      <c r="L274" s="270"/>
      <c r="M274" s="270"/>
      <c r="N274" s="270">
        <f t="shared" si="14"/>
        <v>910.3632856461453</v>
      </c>
      <c r="P274" s="263">
        <f t="shared" si="15"/>
        <v>703.50437174119793</v>
      </c>
    </row>
    <row r="275" spans="1:16" x14ac:dyDescent="0.2">
      <c r="A275" s="278">
        <f t="shared" si="16"/>
        <v>2030</v>
      </c>
      <c r="B275" s="278">
        <f t="shared" si="17"/>
        <v>6</v>
      </c>
      <c r="C275" s="270">
        <v>166.57794344063683</v>
      </c>
      <c r="D275" s="270">
        <v>0</v>
      </c>
      <c r="E275" s="270">
        <v>804.48292128115418</v>
      </c>
      <c r="F275" s="270">
        <v>0</v>
      </c>
      <c r="G275" s="270">
        <v>0</v>
      </c>
      <c r="H275" s="270"/>
      <c r="I275" s="270"/>
      <c r="J275" s="270"/>
      <c r="K275" s="270"/>
      <c r="L275" s="270"/>
      <c r="M275" s="270"/>
      <c r="N275" s="270">
        <f t="shared" si="14"/>
        <v>971.06086472179095</v>
      </c>
      <c r="P275" s="263">
        <f t="shared" si="15"/>
        <v>759.48292128115418</v>
      </c>
    </row>
    <row r="276" spans="1:16" x14ac:dyDescent="0.2">
      <c r="A276" s="278">
        <f t="shared" si="16"/>
        <v>2030</v>
      </c>
      <c r="B276" s="278">
        <f t="shared" si="17"/>
        <v>7</v>
      </c>
      <c r="C276" s="270">
        <v>180.44810635410042</v>
      </c>
      <c r="D276" s="270">
        <v>0</v>
      </c>
      <c r="E276" s="270">
        <v>806.45931469933271</v>
      </c>
      <c r="F276" s="270">
        <v>0</v>
      </c>
      <c r="G276" s="270">
        <v>0</v>
      </c>
      <c r="H276" s="270"/>
      <c r="I276" s="270"/>
      <c r="J276" s="270"/>
      <c r="K276" s="270"/>
      <c r="L276" s="270"/>
      <c r="M276" s="270"/>
      <c r="N276" s="270">
        <f t="shared" si="14"/>
        <v>986.90742105343315</v>
      </c>
      <c r="P276" s="263">
        <f t="shared" si="15"/>
        <v>761.45931469933271</v>
      </c>
    </row>
    <row r="277" spans="1:16" s="284" customFormat="1" ht="12" x14ac:dyDescent="0.25">
      <c r="A277" s="278">
        <f t="shared" si="16"/>
        <v>2030</v>
      </c>
      <c r="B277" s="278">
        <f t="shared" si="17"/>
        <v>8</v>
      </c>
      <c r="C277" s="270">
        <v>176.02343586233647</v>
      </c>
      <c r="D277" s="270">
        <v>0</v>
      </c>
      <c r="E277" s="270">
        <v>843.72545100291006</v>
      </c>
      <c r="F277" s="270">
        <v>0</v>
      </c>
      <c r="G277" s="270">
        <v>0</v>
      </c>
      <c r="H277" s="270"/>
      <c r="I277" s="270"/>
      <c r="J277" s="270"/>
      <c r="K277" s="270"/>
      <c r="L277" s="270"/>
      <c r="M277" s="270"/>
      <c r="N277" s="270">
        <f t="shared" si="14"/>
        <v>1019.7488868652465</v>
      </c>
      <c r="O277" s="290"/>
      <c r="P277" s="263">
        <f>E277+G277-45</f>
        <v>798.72545100291006</v>
      </c>
    </row>
    <row r="278" spans="1:16" x14ac:dyDescent="0.2">
      <c r="A278" s="278">
        <f t="shared" si="16"/>
        <v>2030</v>
      </c>
      <c r="B278" s="278">
        <f t="shared" si="17"/>
        <v>9</v>
      </c>
      <c r="C278" s="270">
        <v>162.38900567295309</v>
      </c>
      <c r="D278" s="270">
        <v>0</v>
      </c>
      <c r="E278" s="270">
        <v>724.68467418308785</v>
      </c>
      <c r="F278" s="270">
        <v>0</v>
      </c>
      <c r="G278" s="270">
        <v>0</v>
      </c>
      <c r="H278" s="270"/>
      <c r="I278" s="270"/>
      <c r="J278" s="270"/>
      <c r="K278" s="270"/>
      <c r="L278" s="270"/>
      <c r="M278" s="270"/>
      <c r="N278" s="270">
        <f t="shared" si="14"/>
        <v>887.07367985604094</v>
      </c>
      <c r="P278" s="263"/>
    </row>
    <row r="279" spans="1:16" x14ac:dyDescent="0.2">
      <c r="A279" s="278">
        <f t="shared" si="16"/>
        <v>2030</v>
      </c>
      <c r="B279" s="278">
        <f t="shared" si="17"/>
        <v>10</v>
      </c>
      <c r="C279" s="270">
        <v>155.25707282948918</v>
      </c>
      <c r="D279" s="270">
        <v>0</v>
      </c>
      <c r="E279" s="270">
        <v>740.80623557884894</v>
      </c>
      <c r="F279" s="270">
        <v>0</v>
      </c>
      <c r="G279" s="270">
        <v>0</v>
      </c>
      <c r="H279" s="270"/>
      <c r="I279" s="270"/>
      <c r="J279" s="270"/>
      <c r="K279" s="270"/>
      <c r="L279" s="270"/>
      <c r="M279" s="270"/>
      <c r="N279" s="270">
        <f t="shared" si="14"/>
        <v>896.06330840833812</v>
      </c>
      <c r="P279" s="263"/>
    </row>
    <row r="280" spans="1:16" x14ac:dyDescent="0.2">
      <c r="A280" s="278">
        <f t="shared" si="16"/>
        <v>2030</v>
      </c>
      <c r="B280" s="278">
        <f t="shared" si="17"/>
        <v>11</v>
      </c>
      <c r="C280" s="270">
        <v>137.74034442104295</v>
      </c>
      <c r="D280" s="270">
        <v>0</v>
      </c>
      <c r="E280" s="270">
        <v>597.875060232343</v>
      </c>
      <c r="F280" s="270">
        <v>0</v>
      </c>
      <c r="G280" s="270">
        <v>0</v>
      </c>
      <c r="H280" s="270"/>
      <c r="I280" s="270"/>
      <c r="J280" s="270"/>
      <c r="K280" s="270"/>
      <c r="L280" s="270"/>
      <c r="M280" s="270"/>
      <c r="N280" s="270">
        <f t="shared" si="14"/>
        <v>735.61540465338589</v>
      </c>
      <c r="P280" s="263"/>
    </row>
    <row r="281" spans="1:16" x14ac:dyDescent="0.2">
      <c r="A281" s="278">
        <f t="shared" si="16"/>
        <v>2030</v>
      </c>
      <c r="B281" s="278">
        <f t="shared" si="17"/>
        <v>12</v>
      </c>
      <c r="C281" s="270">
        <v>131.28709097858294</v>
      </c>
      <c r="D281" s="270">
        <v>0</v>
      </c>
      <c r="E281" s="270">
        <v>567.40684116024829</v>
      </c>
      <c r="F281" s="270">
        <v>0</v>
      </c>
      <c r="G281" s="270">
        <v>0</v>
      </c>
      <c r="H281" s="270"/>
      <c r="I281" s="270"/>
      <c r="J281" s="270"/>
      <c r="K281" s="270"/>
      <c r="L281" s="270"/>
      <c r="M281" s="270"/>
      <c r="N281" s="270">
        <f t="shared" si="14"/>
        <v>698.6939321388312</v>
      </c>
      <c r="O281" s="267"/>
      <c r="P281" s="263"/>
    </row>
    <row r="282" spans="1:16" x14ac:dyDescent="0.2">
      <c r="A282" s="278">
        <f t="shared" si="16"/>
        <v>2031</v>
      </c>
      <c r="B282" s="278">
        <f t="shared" si="17"/>
        <v>1</v>
      </c>
      <c r="C282" s="270">
        <v>128.1799178519191</v>
      </c>
      <c r="D282" s="270">
        <v>0</v>
      </c>
      <c r="E282" s="270">
        <v>755.66820480482954</v>
      </c>
      <c r="F282" s="270">
        <v>0</v>
      </c>
      <c r="G282" s="270">
        <v>0</v>
      </c>
      <c r="H282" s="270"/>
      <c r="I282" s="270"/>
      <c r="J282" s="270"/>
      <c r="K282" s="270"/>
      <c r="L282" s="270"/>
      <c r="M282" s="270"/>
      <c r="N282" s="270">
        <f t="shared" si="14"/>
        <v>883.84812265674861</v>
      </c>
      <c r="P282" s="263"/>
    </row>
    <row r="283" spans="1:16" x14ac:dyDescent="0.2">
      <c r="A283" s="278">
        <f t="shared" si="16"/>
        <v>2031</v>
      </c>
      <c r="B283" s="278">
        <f t="shared" si="17"/>
        <v>2</v>
      </c>
      <c r="C283" s="270">
        <v>136.38803345980713</v>
      </c>
      <c r="D283" s="270">
        <v>0</v>
      </c>
      <c r="E283" s="270">
        <v>678.37199794541493</v>
      </c>
      <c r="F283" s="270">
        <v>0</v>
      </c>
      <c r="G283" s="270">
        <v>0</v>
      </c>
      <c r="H283" s="270"/>
      <c r="I283" s="270"/>
      <c r="J283" s="270"/>
      <c r="K283" s="270"/>
      <c r="L283" s="270"/>
      <c r="M283" s="270"/>
      <c r="N283" s="270">
        <f t="shared" si="14"/>
        <v>814.76003140522209</v>
      </c>
      <c r="P283" s="263"/>
    </row>
    <row r="284" spans="1:16" x14ac:dyDescent="0.2">
      <c r="A284" s="278">
        <f t="shared" si="16"/>
        <v>2031</v>
      </c>
      <c r="B284" s="278">
        <f t="shared" si="17"/>
        <v>3</v>
      </c>
      <c r="C284" s="270">
        <v>129.42821877734337</v>
      </c>
      <c r="D284" s="270">
        <v>0</v>
      </c>
      <c r="E284" s="270">
        <v>626.03007066658438</v>
      </c>
      <c r="F284" s="270">
        <v>0</v>
      </c>
      <c r="G284" s="270">
        <v>0</v>
      </c>
      <c r="H284" s="270"/>
      <c r="I284" s="270"/>
      <c r="J284" s="270"/>
      <c r="K284" s="270"/>
      <c r="L284" s="270"/>
      <c r="M284" s="270"/>
      <c r="N284" s="270">
        <f t="shared" si="14"/>
        <v>755.4582894439277</v>
      </c>
      <c r="P284" s="263"/>
    </row>
    <row r="285" spans="1:16" x14ac:dyDescent="0.2">
      <c r="A285" s="278">
        <f t="shared" si="16"/>
        <v>2031</v>
      </c>
      <c r="B285" s="278">
        <f t="shared" si="17"/>
        <v>4</v>
      </c>
      <c r="C285" s="270">
        <v>153.70282711243419</v>
      </c>
      <c r="D285" s="270">
        <v>0</v>
      </c>
      <c r="E285" s="270">
        <v>659.64185849190744</v>
      </c>
      <c r="F285" s="270">
        <v>0</v>
      </c>
      <c r="G285" s="270">
        <v>0</v>
      </c>
      <c r="H285" s="270"/>
      <c r="I285" s="270"/>
      <c r="J285" s="270"/>
      <c r="K285" s="270"/>
      <c r="L285" s="270"/>
      <c r="M285" s="270"/>
      <c r="N285" s="270">
        <f t="shared" si="14"/>
        <v>813.34468560434163</v>
      </c>
      <c r="P285" s="263"/>
    </row>
    <row r="286" spans="1:16" x14ac:dyDescent="0.2">
      <c r="A286" s="278">
        <f t="shared" si="16"/>
        <v>2031</v>
      </c>
      <c r="B286" s="278">
        <f t="shared" si="17"/>
        <v>5</v>
      </c>
      <c r="C286" s="270">
        <v>163.38453567623014</v>
      </c>
      <c r="D286" s="270">
        <v>0</v>
      </c>
      <c r="E286" s="270">
        <v>752.37857989846941</v>
      </c>
      <c r="F286" s="270">
        <v>0</v>
      </c>
      <c r="G286" s="270">
        <v>0</v>
      </c>
      <c r="H286" s="270"/>
      <c r="I286" s="270"/>
      <c r="J286" s="270"/>
      <c r="K286" s="270"/>
      <c r="L286" s="270"/>
      <c r="M286" s="270"/>
      <c r="N286" s="270">
        <f t="shared" si="14"/>
        <v>915.76311557469955</v>
      </c>
      <c r="P286" s="263"/>
    </row>
    <row r="287" spans="1:16" x14ac:dyDescent="0.2">
      <c r="A287" s="278">
        <f t="shared" si="16"/>
        <v>2031</v>
      </c>
      <c r="B287" s="278">
        <f t="shared" si="17"/>
        <v>6</v>
      </c>
      <c r="C287" s="270">
        <v>168.1480450247719</v>
      </c>
      <c r="D287" s="270">
        <v>0</v>
      </c>
      <c r="E287" s="270">
        <v>807.31604674908635</v>
      </c>
      <c r="F287" s="270">
        <v>0</v>
      </c>
      <c r="G287" s="270">
        <v>0</v>
      </c>
      <c r="H287" s="270"/>
      <c r="I287" s="270"/>
      <c r="J287" s="270"/>
      <c r="K287" s="270"/>
      <c r="L287" s="270"/>
      <c r="M287" s="270"/>
      <c r="N287" s="270">
        <f t="shared" si="14"/>
        <v>975.46409177385829</v>
      </c>
      <c r="P287" s="263"/>
    </row>
    <row r="288" spans="1:16" x14ac:dyDescent="0.2">
      <c r="A288" s="278">
        <f t="shared" si="16"/>
        <v>2031</v>
      </c>
      <c r="B288" s="278">
        <f t="shared" si="17"/>
        <v>7</v>
      </c>
      <c r="C288" s="270">
        <v>182.14927766962739</v>
      </c>
      <c r="D288" s="270">
        <v>0</v>
      </c>
      <c r="E288" s="270">
        <v>811.04597316616798</v>
      </c>
      <c r="F288" s="270">
        <v>0</v>
      </c>
      <c r="G288" s="270">
        <v>0</v>
      </c>
      <c r="H288" s="270"/>
      <c r="I288" s="270"/>
      <c r="J288" s="270"/>
      <c r="K288" s="270"/>
      <c r="L288" s="270"/>
      <c r="M288" s="270"/>
      <c r="N288" s="270">
        <f t="shared" si="14"/>
        <v>993.19525083579538</v>
      </c>
      <c r="P288" s="263"/>
    </row>
    <row r="289" spans="1:16" s="284" customFormat="1" ht="12" x14ac:dyDescent="0.25">
      <c r="A289" s="278">
        <f t="shared" si="16"/>
        <v>2031</v>
      </c>
      <c r="B289" s="278">
        <f t="shared" si="17"/>
        <v>8</v>
      </c>
      <c r="C289" s="270">
        <v>177.68256713616469</v>
      </c>
      <c r="D289" s="270">
        <v>0</v>
      </c>
      <c r="E289" s="270">
        <v>848.54609911278271</v>
      </c>
      <c r="F289" s="270">
        <v>0</v>
      </c>
      <c r="G289" s="270">
        <v>0</v>
      </c>
      <c r="H289" s="270"/>
      <c r="I289" s="270"/>
      <c r="J289" s="270"/>
      <c r="K289" s="270"/>
      <c r="L289" s="270"/>
      <c r="M289" s="270"/>
      <c r="N289" s="270">
        <f t="shared" si="14"/>
        <v>1026.2286662489473</v>
      </c>
      <c r="O289" s="290"/>
      <c r="P289" s="263"/>
    </row>
    <row r="290" spans="1:16" x14ac:dyDescent="0.2">
      <c r="A290" s="278">
        <f t="shared" si="16"/>
        <v>2031</v>
      </c>
      <c r="B290" s="278">
        <f t="shared" si="17"/>
        <v>9</v>
      </c>
      <c r="C290" s="270">
        <v>163.91962389158954</v>
      </c>
      <c r="D290" s="270">
        <v>0</v>
      </c>
      <c r="E290" s="270">
        <v>728.83513642976754</v>
      </c>
      <c r="F290" s="270">
        <v>0</v>
      </c>
      <c r="G290" s="270">
        <v>0</v>
      </c>
      <c r="H290" s="270"/>
      <c r="I290" s="270"/>
      <c r="J290" s="270"/>
      <c r="K290" s="270"/>
      <c r="L290" s="270"/>
      <c r="M290" s="270"/>
      <c r="N290" s="270">
        <f t="shared" si="14"/>
        <v>892.75476032135703</v>
      </c>
      <c r="P290" s="263"/>
    </row>
    <row r="291" spans="1:16" x14ac:dyDescent="0.2">
      <c r="A291" s="278">
        <f t="shared" si="16"/>
        <v>2031</v>
      </c>
      <c r="B291" s="278">
        <f t="shared" si="17"/>
        <v>10</v>
      </c>
      <c r="C291" s="270">
        <v>156.72046810837634</v>
      </c>
      <c r="D291" s="270">
        <v>0</v>
      </c>
      <c r="E291" s="270">
        <v>743.33674378389696</v>
      </c>
      <c r="F291" s="270">
        <v>0</v>
      </c>
      <c r="G291" s="270">
        <v>0</v>
      </c>
      <c r="H291" s="270"/>
      <c r="I291" s="270"/>
      <c r="J291" s="270"/>
      <c r="K291" s="270"/>
      <c r="L291" s="270"/>
      <c r="M291" s="270"/>
      <c r="N291" s="270">
        <f t="shared" si="14"/>
        <v>900.05721189227324</v>
      </c>
      <c r="P291" s="263"/>
    </row>
    <row r="292" spans="1:16" x14ac:dyDescent="0.2">
      <c r="A292" s="278">
        <f t="shared" si="16"/>
        <v>2031</v>
      </c>
      <c r="B292" s="278">
        <f t="shared" si="17"/>
        <v>11</v>
      </c>
      <c r="C292" s="270">
        <v>139.03863354929035</v>
      </c>
      <c r="D292" s="270">
        <v>0</v>
      </c>
      <c r="E292" s="270">
        <v>599.10383493425752</v>
      </c>
      <c r="F292" s="270">
        <v>0</v>
      </c>
      <c r="G292" s="270">
        <v>0</v>
      </c>
      <c r="H292" s="270"/>
      <c r="I292" s="270"/>
      <c r="J292" s="270"/>
      <c r="K292" s="270"/>
      <c r="L292" s="270"/>
      <c r="M292" s="270"/>
      <c r="N292" s="270">
        <f t="shared" si="14"/>
        <v>738.14246848354787</v>
      </c>
      <c r="P292" s="263"/>
    </row>
    <row r="293" spans="1:16" x14ac:dyDescent="0.2">
      <c r="A293" s="278">
        <f t="shared" si="16"/>
        <v>2031</v>
      </c>
      <c r="B293" s="278">
        <f t="shared" si="17"/>
        <v>12</v>
      </c>
      <c r="C293" s="270">
        <v>132.52455414606058</v>
      </c>
      <c r="D293" s="270">
        <v>0</v>
      </c>
      <c r="E293" s="270">
        <v>568.99200532401562</v>
      </c>
      <c r="F293" s="270">
        <v>0</v>
      </c>
      <c r="G293" s="270">
        <v>0</v>
      </c>
      <c r="H293" s="270"/>
      <c r="I293" s="270"/>
      <c r="J293" s="270"/>
      <c r="K293" s="270"/>
      <c r="L293" s="270"/>
      <c r="M293" s="270"/>
      <c r="N293" s="270">
        <f t="shared" si="14"/>
        <v>701.51655947007623</v>
      </c>
      <c r="O293" s="267"/>
      <c r="P293" s="263"/>
    </row>
    <row r="294" spans="1:16" x14ac:dyDescent="0.2">
      <c r="A294" s="278">
        <f t="shared" si="16"/>
        <v>2032</v>
      </c>
      <c r="B294" s="278">
        <f t="shared" si="17"/>
        <v>1</v>
      </c>
      <c r="C294" s="270">
        <v>129.38809396405438</v>
      </c>
      <c r="D294" s="270">
        <v>0</v>
      </c>
      <c r="E294" s="270">
        <v>756.42384298395518</v>
      </c>
      <c r="F294" s="270">
        <v>0</v>
      </c>
      <c r="G294" s="270">
        <v>0</v>
      </c>
      <c r="H294" s="270"/>
      <c r="I294" s="270"/>
      <c r="J294" s="270"/>
      <c r="K294" s="270"/>
      <c r="L294" s="270"/>
      <c r="M294" s="270"/>
      <c r="N294" s="270">
        <f t="shared" si="14"/>
        <v>885.81193694800959</v>
      </c>
      <c r="P294" s="263"/>
    </row>
    <row r="295" spans="1:16" x14ac:dyDescent="0.2">
      <c r="A295" s="278">
        <f t="shared" si="16"/>
        <v>2032</v>
      </c>
      <c r="B295" s="278">
        <f t="shared" si="17"/>
        <v>2</v>
      </c>
      <c r="C295" s="270">
        <v>137.6735762091605</v>
      </c>
      <c r="D295" s="270">
        <v>0</v>
      </c>
      <c r="E295" s="270">
        <v>679.05022398057747</v>
      </c>
      <c r="F295" s="270">
        <v>0</v>
      </c>
      <c r="G295" s="270">
        <v>0</v>
      </c>
      <c r="H295" s="270"/>
      <c r="I295" s="270"/>
      <c r="J295" s="270"/>
      <c r="K295" s="270"/>
      <c r="L295" s="270"/>
      <c r="M295" s="270"/>
      <c r="N295" s="270">
        <f t="shared" si="14"/>
        <v>816.72380018973797</v>
      </c>
      <c r="P295" s="263"/>
    </row>
    <row r="296" spans="1:16" x14ac:dyDescent="0.2">
      <c r="A296" s="278">
        <f t="shared" si="16"/>
        <v>2032</v>
      </c>
      <c r="B296" s="278">
        <f t="shared" si="17"/>
        <v>3</v>
      </c>
      <c r="C296" s="270">
        <v>130.64816090855658</v>
      </c>
      <c r="D296" s="270">
        <v>0</v>
      </c>
      <c r="E296" s="270">
        <v>626.72002254269967</v>
      </c>
      <c r="F296" s="270">
        <v>0</v>
      </c>
      <c r="G296" s="270">
        <v>0</v>
      </c>
      <c r="H296" s="270"/>
      <c r="I296" s="270"/>
      <c r="J296" s="270"/>
      <c r="K296" s="270"/>
      <c r="L296" s="270"/>
      <c r="M296" s="270"/>
      <c r="N296" s="270">
        <f t="shared" si="14"/>
        <v>757.3681834512563</v>
      </c>
      <c r="P296" s="263"/>
    </row>
    <row r="297" spans="1:16" x14ac:dyDescent="0.2">
      <c r="A297" s="278">
        <f t="shared" si="16"/>
        <v>2032</v>
      </c>
      <c r="B297" s="278">
        <f t="shared" si="17"/>
        <v>4</v>
      </c>
      <c r="C297" s="270">
        <v>155.15157265071292</v>
      </c>
      <c r="D297" s="270">
        <v>0</v>
      </c>
      <c r="E297" s="270">
        <v>663.81115706873504</v>
      </c>
      <c r="F297" s="270">
        <v>0</v>
      </c>
      <c r="G297" s="270">
        <v>0</v>
      </c>
      <c r="H297" s="270"/>
      <c r="I297" s="270"/>
      <c r="J297" s="270"/>
      <c r="K297" s="270"/>
      <c r="L297" s="270"/>
      <c r="M297" s="270"/>
      <c r="N297" s="270">
        <f t="shared" si="14"/>
        <v>818.96272971944791</v>
      </c>
      <c r="P297" s="263"/>
    </row>
    <row r="298" spans="1:16" x14ac:dyDescent="0.2">
      <c r="A298" s="278">
        <f t="shared" si="16"/>
        <v>2032</v>
      </c>
      <c r="B298" s="278">
        <f t="shared" si="17"/>
        <v>5</v>
      </c>
      <c r="C298" s="270">
        <v>164.92453738948123</v>
      </c>
      <c r="D298" s="270">
        <v>0</v>
      </c>
      <c r="E298" s="270">
        <v>756.27284069592918</v>
      </c>
      <c r="F298" s="270">
        <v>0</v>
      </c>
      <c r="G298" s="270">
        <v>0</v>
      </c>
      <c r="H298" s="270"/>
      <c r="I298" s="270"/>
      <c r="J298" s="270"/>
      <c r="K298" s="270"/>
      <c r="L298" s="270"/>
      <c r="M298" s="270"/>
      <c r="N298" s="270">
        <f t="shared" si="14"/>
        <v>921.19737808541038</v>
      </c>
      <c r="P298" s="263"/>
    </row>
    <row r="299" spans="1:16" x14ac:dyDescent="0.2">
      <c r="A299" s="278">
        <f t="shared" si="16"/>
        <v>2032</v>
      </c>
      <c r="B299" s="278">
        <f t="shared" si="17"/>
        <v>6</v>
      </c>
      <c r="C299" s="270">
        <v>169.73294580100642</v>
      </c>
      <c r="D299" s="270">
        <v>0</v>
      </c>
      <c r="E299" s="270">
        <v>810.15914955737549</v>
      </c>
      <c r="F299" s="270">
        <v>0</v>
      </c>
      <c r="G299" s="270">
        <v>0</v>
      </c>
      <c r="H299" s="270"/>
      <c r="I299" s="270"/>
      <c r="J299" s="270"/>
      <c r="K299" s="270"/>
      <c r="L299" s="270"/>
      <c r="M299" s="270"/>
      <c r="N299" s="270">
        <f t="shared" si="14"/>
        <v>979.89209535838188</v>
      </c>
      <c r="P299" s="263"/>
    </row>
    <row r="300" spans="1:16" x14ac:dyDescent="0.2">
      <c r="A300" s="278">
        <f t="shared" si="16"/>
        <v>2032</v>
      </c>
      <c r="B300" s="278">
        <f t="shared" si="17"/>
        <v>7</v>
      </c>
      <c r="C300" s="270">
        <v>183.86648674749637</v>
      </c>
      <c r="D300" s="270">
        <v>0</v>
      </c>
      <c r="E300" s="270">
        <v>815.65871780437988</v>
      </c>
      <c r="F300" s="270">
        <v>0</v>
      </c>
      <c r="G300" s="270">
        <v>0</v>
      </c>
      <c r="H300" s="270"/>
      <c r="I300" s="270"/>
      <c r="J300" s="270"/>
      <c r="K300" s="270"/>
      <c r="L300" s="270"/>
      <c r="M300" s="270"/>
      <c r="N300" s="270">
        <f t="shared" si="14"/>
        <v>999.52520455187619</v>
      </c>
      <c r="P300" s="263"/>
    </row>
    <row r="301" spans="1:16" s="284" customFormat="1" ht="12" x14ac:dyDescent="0.25">
      <c r="A301" s="278">
        <f t="shared" si="16"/>
        <v>2032</v>
      </c>
      <c r="B301" s="278">
        <f t="shared" si="17"/>
        <v>8</v>
      </c>
      <c r="C301" s="270">
        <v>179.35733676275154</v>
      </c>
      <c r="D301" s="270">
        <v>0</v>
      </c>
      <c r="E301" s="270">
        <v>853.39429012558844</v>
      </c>
      <c r="F301" s="270">
        <v>0</v>
      </c>
      <c r="G301" s="270">
        <v>0</v>
      </c>
      <c r="H301" s="270"/>
      <c r="I301" s="270"/>
      <c r="J301" s="270"/>
      <c r="K301" s="270"/>
      <c r="L301" s="270"/>
      <c r="M301" s="270"/>
      <c r="N301" s="270">
        <f t="shared" si="14"/>
        <v>1032.7516268883401</v>
      </c>
      <c r="O301" s="290"/>
      <c r="P301" s="263"/>
    </row>
    <row r="302" spans="1:16" x14ac:dyDescent="0.2">
      <c r="A302" s="278">
        <f t="shared" si="16"/>
        <v>2032</v>
      </c>
      <c r="B302" s="278">
        <f t="shared" si="17"/>
        <v>9</v>
      </c>
      <c r="C302" s="270">
        <v>165.46466914684405</v>
      </c>
      <c r="D302" s="270">
        <v>0</v>
      </c>
      <c r="E302" s="270">
        <v>733.00936947977016</v>
      </c>
      <c r="F302" s="270">
        <v>0</v>
      </c>
      <c r="G302" s="270">
        <v>0</v>
      </c>
      <c r="H302" s="270"/>
      <c r="I302" s="270"/>
      <c r="J302" s="270"/>
      <c r="K302" s="270"/>
      <c r="L302" s="270"/>
      <c r="M302" s="270"/>
      <c r="N302" s="270">
        <f t="shared" si="14"/>
        <v>898.47403862661417</v>
      </c>
      <c r="P302" s="263"/>
    </row>
    <row r="303" spans="1:16" x14ac:dyDescent="0.2">
      <c r="A303" s="278">
        <f t="shared" si="16"/>
        <v>2032</v>
      </c>
      <c r="B303" s="278">
        <f t="shared" si="17"/>
        <v>10</v>
      </c>
      <c r="C303" s="270">
        <v>158.19765680551646</v>
      </c>
      <c r="D303" s="270">
        <v>0</v>
      </c>
      <c r="E303" s="270">
        <v>745.87589591156382</v>
      </c>
      <c r="F303" s="270">
        <v>0</v>
      </c>
      <c r="G303" s="270">
        <v>0</v>
      </c>
      <c r="H303" s="270"/>
      <c r="I303" s="270"/>
      <c r="J303" s="270"/>
      <c r="K303" s="270"/>
      <c r="L303" s="270"/>
      <c r="M303" s="270"/>
      <c r="N303" s="270">
        <f t="shared" si="14"/>
        <v>904.07355271708025</v>
      </c>
      <c r="P303" s="263"/>
    </row>
    <row r="304" spans="1:16" x14ac:dyDescent="0.2">
      <c r="A304" s="278">
        <f t="shared" si="16"/>
        <v>2032</v>
      </c>
      <c r="B304" s="278">
        <f t="shared" si="17"/>
        <v>11</v>
      </c>
      <c r="C304" s="270">
        <v>140.34915986677672</v>
      </c>
      <c r="D304" s="270">
        <v>0</v>
      </c>
      <c r="E304" s="270">
        <v>600.33513505890414</v>
      </c>
      <c r="F304" s="270">
        <v>0</v>
      </c>
      <c r="G304" s="270">
        <v>0</v>
      </c>
      <c r="H304" s="270"/>
      <c r="I304" s="270"/>
      <c r="J304" s="270"/>
      <c r="K304" s="270"/>
      <c r="L304" s="270"/>
      <c r="M304" s="270"/>
      <c r="N304" s="270">
        <f t="shared" si="14"/>
        <v>740.68429492568089</v>
      </c>
      <c r="P304" s="263"/>
    </row>
    <row r="305" spans="1:16" x14ac:dyDescent="0.2">
      <c r="A305" s="278">
        <f t="shared" si="16"/>
        <v>2032</v>
      </c>
      <c r="B305" s="278">
        <f t="shared" si="17"/>
        <v>12</v>
      </c>
      <c r="C305" s="270">
        <v>133.77368117995076</v>
      </c>
      <c r="D305" s="270">
        <v>0</v>
      </c>
      <c r="E305" s="270">
        <v>570.58159795998995</v>
      </c>
      <c r="F305" s="270">
        <v>0</v>
      </c>
      <c r="G305" s="270">
        <v>0</v>
      </c>
      <c r="H305" s="270"/>
      <c r="I305" s="270"/>
      <c r="J305" s="270"/>
      <c r="K305" s="270"/>
      <c r="L305" s="270"/>
      <c r="M305" s="270"/>
      <c r="N305" s="270">
        <f t="shared" si="14"/>
        <v>704.35527913994065</v>
      </c>
      <c r="O305" s="267"/>
      <c r="P305" s="263"/>
    </row>
    <row r="306" spans="1:16" x14ac:dyDescent="0.2">
      <c r="A306" s="278">
        <f t="shared" si="16"/>
        <v>2033</v>
      </c>
      <c r="B306" s="278">
        <f t="shared" si="17"/>
        <v>1</v>
      </c>
      <c r="C306" s="270">
        <v>130.6076578937386</v>
      </c>
      <c r="D306" s="270">
        <v>0</v>
      </c>
      <c r="E306" s="270">
        <v>757.18023677123551</v>
      </c>
      <c r="F306" s="270">
        <v>0</v>
      </c>
      <c r="G306" s="270">
        <v>0</v>
      </c>
      <c r="H306" s="270"/>
      <c r="I306" s="270"/>
      <c r="J306" s="270"/>
      <c r="K306" s="270"/>
      <c r="L306" s="270"/>
      <c r="M306" s="270"/>
      <c r="N306" s="270">
        <f t="shared" si="14"/>
        <v>887.78789466497415</v>
      </c>
      <c r="P306" s="263"/>
    </row>
    <row r="307" spans="1:16" x14ac:dyDescent="0.2">
      <c r="A307" s="278">
        <f t="shared" si="16"/>
        <v>2033</v>
      </c>
      <c r="B307" s="278">
        <f t="shared" si="17"/>
        <v>2</v>
      </c>
      <c r="C307" s="270">
        <v>138.97123600513808</v>
      </c>
      <c r="D307" s="270">
        <v>0</v>
      </c>
      <c r="E307" s="270">
        <v>679.72912809584375</v>
      </c>
      <c r="F307" s="270">
        <v>0</v>
      </c>
      <c r="G307" s="270">
        <v>0</v>
      </c>
      <c r="H307" s="270"/>
      <c r="I307" s="270"/>
      <c r="J307" s="270"/>
      <c r="K307" s="270"/>
      <c r="L307" s="270"/>
      <c r="M307" s="270"/>
      <c r="N307" s="270">
        <f t="shared" si="14"/>
        <v>818.7003641009818</v>
      </c>
      <c r="P307" s="263"/>
    </row>
    <row r="308" spans="1:16" x14ac:dyDescent="0.2">
      <c r="A308" s="278">
        <f t="shared" si="16"/>
        <v>2033</v>
      </c>
      <c r="B308" s="278">
        <f t="shared" si="17"/>
        <v>3</v>
      </c>
      <c r="C308" s="270">
        <v>131.87960175942737</v>
      </c>
      <c r="D308" s="270">
        <v>0</v>
      </c>
      <c r="E308" s="270">
        <v>627.41073481933518</v>
      </c>
      <c r="F308" s="270">
        <v>0</v>
      </c>
      <c r="G308" s="270">
        <v>0</v>
      </c>
      <c r="H308" s="270"/>
      <c r="I308" s="270"/>
      <c r="J308" s="270"/>
      <c r="K308" s="270"/>
      <c r="L308" s="270"/>
      <c r="M308" s="270"/>
      <c r="N308" s="270">
        <f t="shared" si="14"/>
        <v>759.29033657876255</v>
      </c>
      <c r="P308" s="263"/>
    </row>
    <row r="309" spans="1:16" x14ac:dyDescent="0.2">
      <c r="A309" s="278">
        <f t="shared" si="16"/>
        <v>2033</v>
      </c>
      <c r="B309" s="278">
        <f t="shared" si="17"/>
        <v>4</v>
      </c>
      <c r="C309" s="270">
        <v>156.613973524252</v>
      </c>
      <c r="D309" s="270">
        <v>0</v>
      </c>
      <c r="E309" s="270">
        <v>668.00680790080378</v>
      </c>
      <c r="F309" s="270">
        <v>0</v>
      </c>
      <c r="G309" s="270">
        <v>0</v>
      </c>
      <c r="H309" s="270"/>
      <c r="I309" s="270"/>
      <c r="J309" s="270"/>
      <c r="K309" s="270"/>
      <c r="L309" s="270"/>
      <c r="M309" s="270"/>
      <c r="N309" s="270">
        <f t="shared" si="14"/>
        <v>824.62078142505584</v>
      </c>
      <c r="P309" s="263"/>
    </row>
    <row r="310" spans="1:16" x14ac:dyDescent="0.2">
      <c r="A310" s="278">
        <f t="shared" si="16"/>
        <v>2033</v>
      </c>
      <c r="B310" s="278">
        <f t="shared" si="17"/>
        <v>5</v>
      </c>
      <c r="C310" s="270">
        <v>166.47905458467187</v>
      </c>
      <c r="D310" s="270">
        <v>0</v>
      </c>
      <c r="E310" s="270">
        <v>760.18725792469058</v>
      </c>
      <c r="F310" s="270">
        <v>0</v>
      </c>
      <c r="G310" s="270">
        <v>0</v>
      </c>
      <c r="H310" s="270"/>
      <c r="I310" s="270"/>
      <c r="J310" s="270"/>
      <c r="K310" s="270"/>
      <c r="L310" s="270"/>
      <c r="M310" s="270"/>
      <c r="N310" s="270">
        <f t="shared" si="14"/>
        <v>926.66631250936246</v>
      </c>
      <c r="P310" s="263"/>
    </row>
    <row r="311" spans="1:16" x14ac:dyDescent="0.2">
      <c r="A311" s="278">
        <f t="shared" si="16"/>
        <v>2033</v>
      </c>
      <c r="B311" s="278">
        <f t="shared" si="17"/>
        <v>6</v>
      </c>
      <c r="C311" s="270">
        <v>171.33278526100699</v>
      </c>
      <c r="D311" s="270">
        <v>0</v>
      </c>
      <c r="E311" s="270">
        <v>813.01226484294807</v>
      </c>
      <c r="F311" s="270">
        <v>0</v>
      </c>
      <c r="G311" s="270">
        <v>0</v>
      </c>
      <c r="H311" s="270"/>
      <c r="I311" s="270"/>
      <c r="J311" s="270"/>
      <c r="K311" s="270"/>
      <c r="L311" s="270"/>
      <c r="M311" s="270"/>
      <c r="N311" s="270">
        <f t="shared" si="14"/>
        <v>984.34505010395503</v>
      </c>
      <c r="P311" s="263"/>
    </row>
    <row r="312" spans="1:16" x14ac:dyDescent="0.2">
      <c r="A312" s="278">
        <f t="shared" si="16"/>
        <v>2033</v>
      </c>
      <c r="B312" s="278">
        <f t="shared" si="17"/>
        <v>7</v>
      </c>
      <c r="C312" s="270">
        <v>185.59988478342677</v>
      </c>
      <c r="D312" s="270">
        <v>0</v>
      </c>
      <c r="E312" s="270">
        <v>820.29769697651625</v>
      </c>
      <c r="F312" s="270">
        <v>0</v>
      </c>
      <c r="G312" s="270">
        <v>0</v>
      </c>
      <c r="H312" s="270"/>
      <c r="I312" s="270"/>
      <c r="J312" s="270"/>
      <c r="K312" s="270"/>
      <c r="L312" s="270"/>
      <c r="M312" s="270"/>
      <c r="N312" s="270">
        <f t="shared" si="14"/>
        <v>1005.897581759943</v>
      </c>
      <c r="P312" s="263"/>
    </row>
    <row r="313" spans="1:16" s="284" customFormat="1" ht="12" x14ac:dyDescent="0.25">
      <c r="A313" s="278">
        <f t="shared" si="16"/>
        <v>2033</v>
      </c>
      <c r="B313" s="278">
        <f t="shared" si="17"/>
        <v>8</v>
      </c>
      <c r="C313" s="270">
        <v>181.0478921433791</v>
      </c>
      <c r="D313" s="270">
        <v>0</v>
      </c>
      <c r="E313" s="270">
        <v>858.27018140844586</v>
      </c>
      <c r="F313" s="270">
        <v>0</v>
      </c>
      <c r="G313" s="270">
        <v>0</v>
      </c>
      <c r="H313" s="270"/>
      <c r="I313" s="270"/>
      <c r="J313" s="270"/>
      <c r="K313" s="270"/>
      <c r="L313" s="270"/>
      <c r="M313" s="270"/>
      <c r="N313" s="270">
        <f t="shared" si="14"/>
        <v>1039.3180735518249</v>
      </c>
      <c r="O313" s="290"/>
      <c r="P313" s="263"/>
    </row>
    <row r="314" spans="1:16" x14ac:dyDescent="0.2">
      <c r="A314" s="278">
        <f t="shared" si="16"/>
        <v>2033</v>
      </c>
      <c r="B314" s="278">
        <f t="shared" si="17"/>
        <v>9</v>
      </c>
      <c r="C314" s="270">
        <v>167.02427742258456</v>
      </c>
      <c r="D314" s="270">
        <v>0</v>
      </c>
      <c r="E314" s="270">
        <v>737.20750947482077</v>
      </c>
      <c r="F314" s="270">
        <v>0</v>
      </c>
      <c r="G314" s="270">
        <v>0</v>
      </c>
      <c r="H314" s="270"/>
      <c r="I314" s="270"/>
      <c r="J314" s="270"/>
      <c r="K314" s="270"/>
      <c r="L314" s="270"/>
      <c r="M314" s="270"/>
      <c r="N314" s="270">
        <f t="shared" si="14"/>
        <v>904.2317868974053</v>
      </c>
      <c r="P314" s="263"/>
    </row>
    <row r="315" spans="1:16" x14ac:dyDescent="0.2">
      <c r="A315" s="278">
        <f t="shared" si="16"/>
        <v>2033</v>
      </c>
      <c r="B315" s="278">
        <f t="shared" si="17"/>
        <v>10</v>
      </c>
      <c r="C315" s="270">
        <v>159.68876893252698</v>
      </c>
      <c r="D315" s="270">
        <v>0</v>
      </c>
      <c r="E315" s="270">
        <v>748.42372148848665</v>
      </c>
      <c r="F315" s="270">
        <v>0</v>
      </c>
      <c r="G315" s="270">
        <v>0</v>
      </c>
      <c r="H315" s="270"/>
      <c r="I315" s="270"/>
      <c r="J315" s="270"/>
      <c r="K315" s="270"/>
      <c r="L315" s="270"/>
      <c r="M315" s="270"/>
      <c r="N315" s="270">
        <f t="shared" si="14"/>
        <v>908.1124904210136</v>
      </c>
      <c r="P315" s="263"/>
    </row>
    <row r="316" spans="1:16" x14ac:dyDescent="0.2">
      <c r="A316" s="278">
        <f t="shared" si="16"/>
        <v>2033</v>
      </c>
      <c r="B316" s="278">
        <f t="shared" si="17"/>
        <v>11</v>
      </c>
      <c r="C316" s="270">
        <v>141.67203871668505</v>
      </c>
      <c r="D316" s="270">
        <v>0</v>
      </c>
      <c r="E316" s="270">
        <v>601.56896579662407</v>
      </c>
      <c r="F316" s="270">
        <v>0</v>
      </c>
      <c r="G316" s="270">
        <v>0</v>
      </c>
      <c r="H316" s="270"/>
      <c r="I316" s="270"/>
      <c r="J316" s="270"/>
      <c r="K316" s="270"/>
      <c r="L316" s="270"/>
      <c r="M316" s="270"/>
      <c r="N316" s="270">
        <f t="shared" si="14"/>
        <v>743.24100451330912</v>
      </c>
      <c r="P316" s="263"/>
    </row>
    <row r="317" spans="1:16" x14ac:dyDescent="0.2">
      <c r="A317" s="278">
        <f t="shared" si="16"/>
        <v>2033</v>
      </c>
      <c r="B317" s="278">
        <f t="shared" si="17"/>
        <v>12</v>
      </c>
      <c r="C317" s="270">
        <v>135.03458201950926</v>
      </c>
      <c r="D317" s="270">
        <v>0</v>
      </c>
      <c r="E317" s="270">
        <v>572.17563143999132</v>
      </c>
      <c r="F317" s="270">
        <v>0</v>
      </c>
      <c r="G317" s="270">
        <v>0</v>
      </c>
      <c r="H317" s="270"/>
      <c r="I317" s="270"/>
      <c r="J317" s="270"/>
      <c r="K317" s="270"/>
      <c r="L317" s="270"/>
      <c r="M317" s="270"/>
      <c r="N317" s="270">
        <f t="shared" si="14"/>
        <v>707.21021345950055</v>
      </c>
      <c r="O317" s="267"/>
      <c r="P317" s="263"/>
    </row>
    <row r="318" spans="1:16" x14ac:dyDescent="0.2">
      <c r="A318" s="278">
        <f t="shared" si="16"/>
        <v>2034</v>
      </c>
      <c r="B318" s="278">
        <f t="shared" si="17"/>
        <v>1</v>
      </c>
      <c r="C318" s="270">
        <v>131.83871697829386</v>
      </c>
      <c r="D318" s="270">
        <v>0</v>
      </c>
      <c r="E318" s="270">
        <v>757.93738692224861</v>
      </c>
      <c r="F318" s="270">
        <v>0</v>
      </c>
      <c r="G318" s="270">
        <v>0</v>
      </c>
      <c r="H318" s="270"/>
      <c r="I318" s="270"/>
      <c r="J318" s="270"/>
      <c r="K318" s="270"/>
      <c r="L318" s="270"/>
      <c r="M318" s="270"/>
      <c r="N318" s="270">
        <f t="shared" si="14"/>
        <v>889.77610390054247</v>
      </c>
      <c r="P318" s="263"/>
    </row>
    <row r="319" spans="1:16" x14ac:dyDescent="0.2">
      <c r="A319" s="278">
        <f t="shared" si="16"/>
        <v>2034</v>
      </c>
      <c r="B319" s="278">
        <f t="shared" si="17"/>
        <v>2</v>
      </c>
      <c r="C319" s="270">
        <v>140.28112705850336</v>
      </c>
      <c r="D319" s="270">
        <v>0</v>
      </c>
      <c r="E319" s="270">
        <v>680.40871096914805</v>
      </c>
      <c r="F319" s="270">
        <v>0</v>
      </c>
      <c r="G319" s="270">
        <v>0</v>
      </c>
      <c r="H319" s="270"/>
      <c r="I319" s="270"/>
      <c r="J319" s="270"/>
      <c r="K319" s="270"/>
      <c r="L319" s="270"/>
      <c r="M319" s="270"/>
      <c r="N319" s="270">
        <f t="shared" si="14"/>
        <v>820.68983802765138</v>
      </c>
      <c r="P319" s="263"/>
    </row>
    <row r="320" spans="1:16" x14ac:dyDescent="0.2">
      <c r="A320" s="278">
        <f t="shared" si="16"/>
        <v>2034</v>
      </c>
      <c r="B320" s="278">
        <f t="shared" si="17"/>
        <v>3</v>
      </c>
      <c r="C320" s="270">
        <v>133.12264971259989</v>
      </c>
      <c r="D320" s="270">
        <v>0</v>
      </c>
      <c r="E320" s="270">
        <v>628.1022083345332</v>
      </c>
      <c r="F320" s="270">
        <v>0</v>
      </c>
      <c r="G320" s="270">
        <v>0</v>
      </c>
      <c r="H320" s="270"/>
      <c r="I320" s="270"/>
      <c r="J320" s="270"/>
      <c r="K320" s="270"/>
      <c r="L320" s="270"/>
      <c r="M320" s="270"/>
      <c r="N320" s="270">
        <f t="shared" si="14"/>
        <v>761.22485804713313</v>
      </c>
      <c r="P320" s="263"/>
    </row>
    <row r="321" spans="1:16" x14ac:dyDescent="0.2">
      <c r="A321" s="278">
        <f t="shared" si="16"/>
        <v>2034</v>
      </c>
      <c r="B321" s="278">
        <f t="shared" si="17"/>
        <v>4</v>
      </c>
      <c r="C321" s="270">
        <v>158.09015844315002</v>
      </c>
      <c r="D321" s="270">
        <v>0</v>
      </c>
      <c r="E321" s="270">
        <v>672.22897754882968</v>
      </c>
      <c r="F321" s="270">
        <v>0</v>
      </c>
      <c r="G321" s="270">
        <v>0</v>
      </c>
      <c r="H321" s="270"/>
      <c r="I321" s="270"/>
      <c r="J321" s="270"/>
      <c r="K321" s="270"/>
      <c r="L321" s="270"/>
      <c r="M321" s="270"/>
      <c r="N321" s="270">
        <f t="shared" si="14"/>
        <v>830.31913599197969</v>
      </c>
      <c r="P321" s="263"/>
    </row>
    <row r="322" spans="1:16" x14ac:dyDescent="0.2">
      <c r="A322" s="278">
        <f t="shared" si="16"/>
        <v>2034</v>
      </c>
      <c r="B322" s="278">
        <f t="shared" si="17"/>
        <v>5</v>
      </c>
      <c r="C322" s="270">
        <v>168.04822407932261</v>
      </c>
      <c r="D322" s="270">
        <v>0</v>
      </c>
      <c r="E322" s="270">
        <v>764.12193591308312</v>
      </c>
      <c r="F322" s="270">
        <v>0</v>
      </c>
      <c r="G322" s="270">
        <v>0</v>
      </c>
      <c r="H322" s="270"/>
      <c r="I322" s="270"/>
      <c r="J322" s="270"/>
      <c r="K322" s="270"/>
      <c r="L322" s="270"/>
      <c r="M322" s="270"/>
      <c r="N322" s="270">
        <f t="shared" si="14"/>
        <v>932.17015999240573</v>
      </c>
      <c r="P322" s="263"/>
    </row>
    <row r="323" spans="1:16" x14ac:dyDescent="0.2">
      <c r="A323" s="278">
        <f t="shared" si="16"/>
        <v>2034</v>
      </c>
      <c r="B323" s="278">
        <f t="shared" si="17"/>
        <v>6</v>
      </c>
      <c r="C323" s="270">
        <v>172.94770421123673</v>
      </c>
      <c r="D323" s="270">
        <v>0</v>
      </c>
      <c r="E323" s="270">
        <v>815.87542786647089</v>
      </c>
      <c r="F323" s="270">
        <v>0</v>
      </c>
      <c r="G323" s="270">
        <v>0</v>
      </c>
      <c r="H323" s="270"/>
      <c r="I323" s="270"/>
      <c r="J323" s="270"/>
      <c r="K323" s="270"/>
      <c r="L323" s="270"/>
      <c r="M323" s="270"/>
      <c r="N323" s="270">
        <f t="shared" si="14"/>
        <v>988.82313207770767</v>
      </c>
      <c r="P323" s="263"/>
    </row>
    <row r="324" spans="1:16" x14ac:dyDescent="0.2">
      <c r="A324" s="278">
        <f t="shared" si="16"/>
        <v>2034</v>
      </c>
      <c r="B324" s="278">
        <f t="shared" si="17"/>
        <v>7</v>
      </c>
      <c r="C324" s="270">
        <v>187.349624398533</v>
      </c>
      <c r="D324" s="270">
        <v>0</v>
      </c>
      <c r="E324" s="270">
        <v>824.96305988892254</v>
      </c>
      <c r="F324" s="270">
        <v>0</v>
      </c>
      <c r="G324" s="270">
        <v>0</v>
      </c>
      <c r="H324" s="270"/>
      <c r="I324" s="270"/>
      <c r="J324" s="270"/>
      <c r="K324" s="270"/>
      <c r="L324" s="270"/>
      <c r="M324" s="270"/>
      <c r="N324" s="270">
        <f t="shared" si="14"/>
        <v>1012.3126842874556</v>
      </c>
      <c r="P324" s="263"/>
    </row>
    <row r="325" spans="1:16" s="284" customFormat="1" ht="12" x14ac:dyDescent="0.25">
      <c r="A325" s="278">
        <f t="shared" si="16"/>
        <v>2034</v>
      </c>
      <c r="B325" s="278">
        <f t="shared" si="17"/>
        <v>8</v>
      </c>
      <c r="C325" s="270">
        <v>182.75438206867906</v>
      </c>
      <c r="D325" s="270">
        <v>0</v>
      </c>
      <c r="E325" s="270">
        <v>863.17393122759461</v>
      </c>
      <c r="F325" s="270">
        <v>0</v>
      </c>
      <c r="G325" s="270">
        <v>0</v>
      </c>
      <c r="H325" s="270"/>
      <c r="I325" s="270"/>
      <c r="J325" s="270"/>
      <c r="K325" s="270"/>
      <c r="L325" s="270"/>
      <c r="M325" s="270"/>
      <c r="N325" s="270">
        <f t="shared" si="14"/>
        <v>1045.9283132962737</v>
      </c>
      <c r="O325" s="290"/>
      <c r="P325" s="263"/>
    </row>
    <row r="326" spans="1:16" x14ac:dyDescent="0.2">
      <c r="A326" s="278">
        <f t="shared" si="16"/>
        <v>2034</v>
      </c>
      <c r="B326" s="278">
        <f t="shared" si="17"/>
        <v>9</v>
      </c>
      <c r="C326" s="270">
        <v>168.59858598441213</v>
      </c>
      <c r="D326" s="270">
        <v>0</v>
      </c>
      <c r="E326" s="270">
        <v>741.42969333636461</v>
      </c>
      <c r="F326" s="270">
        <v>0</v>
      </c>
      <c r="G326" s="270">
        <v>0</v>
      </c>
      <c r="H326" s="270"/>
      <c r="I326" s="270"/>
      <c r="J326" s="270"/>
      <c r="K326" s="270"/>
      <c r="L326" s="270"/>
      <c r="M326" s="270"/>
      <c r="N326" s="270">
        <f t="shared" si="14"/>
        <v>910.02827932077673</v>
      </c>
      <c r="P326" s="263"/>
    </row>
    <row r="327" spans="1:16" x14ac:dyDescent="0.2">
      <c r="A327" s="278">
        <f t="shared" si="16"/>
        <v>2034</v>
      </c>
      <c r="B327" s="278">
        <f t="shared" si="17"/>
        <v>10</v>
      </c>
      <c r="C327" s="270">
        <v>161.19393572646629</v>
      </c>
      <c r="D327" s="270">
        <v>0</v>
      </c>
      <c r="E327" s="270">
        <v>750.98025014216262</v>
      </c>
      <c r="F327" s="270">
        <v>0</v>
      </c>
      <c r="G327" s="270">
        <v>0</v>
      </c>
      <c r="H327" s="270"/>
      <c r="I327" s="270"/>
      <c r="J327" s="270"/>
      <c r="K327" s="270"/>
      <c r="L327" s="270"/>
      <c r="M327" s="270"/>
      <c r="N327" s="270">
        <f t="shared" ref="N327:N390" si="18">SUM(C327:M327)</f>
        <v>912.17418586862891</v>
      </c>
      <c r="P327" s="263"/>
    </row>
    <row r="328" spans="1:16" x14ac:dyDescent="0.2">
      <c r="A328" s="278">
        <f t="shared" si="16"/>
        <v>2034</v>
      </c>
      <c r="B328" s="278">
        <f t="shared" si="17"/>
        <v>11</v>
      </c>
      <c r="C328" s="270">
        <v>143.0073865293802</v>
      </c>
      <c r="D328" s="270">
        <v>0</v>
      </c>
      <c r="E328" s="270">
        <v>602.80533234842585</v>
      </c>
      <c r="F328" s="270">
        <v>0</v>
      </c>
      <c r="G328" s="270">
        <v>0</v>
      </c>
      <c r="H328" s="270"/>
      <c r="I328" s="270"/>
      <c r="J328" s="270"/>
      <c r="K328" s="270"/>
      <c r="L328" s="270"/>
      <c r="M328" s="270"/>
      <c r="N328" s="270">
        <f t="shared" si="18"/>
        <v>745.81271887780599</v>
      </c>
      <c r="P328" s="263"/>
    </row>
    <row r="329" spans="1:16" x14ac:dyDescent="0.2">
      <c r="A329" s="278">
        <f t="shared" si="16"/>
        <v>2034</v>
      </c>
      <c r="B329" s="278">
        <f t="shared" si="17"/>
        <v>12</v>
      </c>
      <c r="C329" s="270">
        <v>136.30736764023828</v>
      </c>
      <c r="D329" s="270">
        <v>0</v>
      </c>
      <c r="E329" s="270">
        <v>573.77411817040331</v>
      </c>
      <c r="F329" s="270">
        <v>0</v>
      </c>
      <c r="G329" s="270">
        <v>0</v>
      </c>
      <c r="H329" s="270"/>
      <c r="I329" s="270"/>
      <c r="J329" s="270"/>
      <c r="K329" s="270"/>
      <c r="L329" s="270"/>
      <c r="M329" s="270"/>
      <c r="N329" s="270">
        <f t="shared" si="18"/>
        <v>710.08148581064165</v>
      </c>
      <c r="O329" s="267"/>
      <c r="P329" s="263"/>
    </row>
    <row r="330" spans="1:16" x14ac:dyDescent="0.2">
      <c r="A330" s="278">
        <f t="shared" si="16"/>
        <v>2035</v>
      </c>
      <c r="B330" s="278">
        <f t="shared" si="17"/>
        <v>1</v>
      </c>
      <c r="C330" s="270">
        <v>133.08137956676387</v>
      </c>
      <c r="D330" s="270">
        <v>0</v>
      </c>
      <c r="E330" s="270">
        <v>758.6952941933281</v>
      </c>
      <c r="F330" s="270">
        <v>0</v>
      </c>
      <c r="G330" s="270">
        <v>0</v>
      </c>
      <c r="H330" s="270"/>
      <c r="I330" s="270"/>
      <c r="J330" s="270"/>
      <c r="K330" s="270"/>
      <c r="L330" s="270"/>
      <c r="M330" s="270"/>
      <c r="N330" s="270">
        <f t="shared" si="18"/>
        <v>891.77667376009197</v>
      </c>
      <c r="P330" s="263"/>
    </row>
    <row r="331" spans="1:16" x14ac:dyDescent="0.2">
      <c r="A331" s="278">
        <f t="shared" si="16"/>
        <v>2035</v>
      </c>
      <c r="B331" s="278">
        <f t="shared" si="17"/>
        <v>2</v>
      </c>
      <c r="C331" s="270">
        <v>141.60336465652784</v>
      </c>
      <c r="D331" s="270">
        <v>0</v>
      </c>
      <c r="E331" s="270">
        <v>681.08897327910233</v>
      </c>
      <c r="F331" s="270">
        <v>0</v>
      </c>
      <c r="G331" s="270">
        <v>0</v>
      </c>
      <c r="H331" s="270"/>
      <c r="I331" s="270"/>
      <c r="J331" s="270"/>
      <c r="K331" s="270"/>
      <c r="L331" s="270"/>
      <c r="M331" s="270"/>
      <c r="N331" s="270">
        <f t="shared" si="18"/>
        <v>822.69233793563012</v>
      </c>
      <c r="P331" s="263"/>
    </row>
    <row r="332" spans="1:16" x14ac:dyDescent="0.2">
      <c r="A332" s="278">
        <f t="shared" si="16"/>
        <v>2035</v>
      </c>
      <c r="B332" s="278">
        <f t="shared" si="17"/>
        <v>3</v>
      </c>
      <c r="C332" s="270">
        <v>134.3774141722925</v>
      </c>
      <c r="D332" s="270">
        <v>0</v>
      </c>
      <c r="E332" s="270">
        <v>628.79444392725986</v>
      </c>
      <c r="F332" s="270">
        <v>0</v>
      </c>
      <c r="G332" s="270">
        <v>0</v>
      </c>
      <c r="H332" s="270"/>
      <c r="I332" s="270"/>
      <c r="J332" s="270"/>
      <c r="K332" s="270"/>
      <c r="L332" s="270"/>
      <c r="M332" s="270"/>
      <c r="N332" s="270">
        <f t="shared" si="18"/>
        <v>763.17185809955231</v>
      </c>
      <c r="P332" s="263"/>
    </row>
    <row r="333" spans="1:16" x14ac:dyDescent="0.2">
      <c r="A333" s="278">
        <f t="shared" si="16"/>
        <v>2035</v>
      </c>
      <c r="B333" s="278">
        <f t="shared" si="17"/>
        <v>4</v>
      </c>
      <c r="C333" s="270">
        <v>159.58025733067896</v>
      </c>
      <c r="D333" s="270">
        <v>0</v>
      </c>
      <c r="E333" s="270">
        <v>676.477833626284</v>
      </c>
      <c r="F333" s="270">
        <v>0</v>
      </c>
      <c r="G333" s="270">
        <v>0</v>
      </c>
      <c r="H333" s="270"/>
      <c r="I333" s="270"/>
      <c r="J333" s="270"/>
      <c r="K333" s="270"/>
      <c r="L333" s="270"/>
      <c r="M333" s="270"/>
      <c r="N333" s="270">
        <f t="shared" si="18"/>
        <v>836.05809095696293</v>
      </c>
      <c r="P333" s="263"/>
    </row>
    <row r="334" spans="1:16" x14ac:dyDescent="0.2">
      <c r="A334" s="278">
        <f t="shared" si="16"/>
        <v>2035</v>
      </c>
      <c r="B334" s="278">
        <f t="shared" si="17"/>
        <v>5</v>
      </c>
      <c r="C334" s="270">
        <v>169.6321839805448</v>
      </c>
      <c r="D334" s="270">
        <v>0</v>
      </c>
      <c r="E334" s="270">
        <v>768.07697952943238</v>
      </c>
      <c r="F334" s="270">
        <v>0</v>
      </c>
      <c r="G334" s="270">
        <v>0</v>
      </c>
      <c r="H334" s="270"/>
      <c r="I334" s="270"/>
      <c r="J334" s="270"/>
      <c r="K334" s="270"/>
      <c r="L334" s="270"/>
      <c r="M334" s="270"/>
      <c r="N334" s="270">
        <f t="shared" si="18"/>
        <v>937.7091635099772</v>
      </c>
      <c r="P334" s="263"/>
    </row>
    <row r="335" spans="1:16" x14ac:dyDescent="0.2">
      <c r="A335" s="278">
        <f t="shared" ref="A335:A375" si="19">A323+1</f>
        <v>2035</v>
      </c>
      <c r="B335" s="278">
        <f t="shared" ref="B335:B375" si="20">B323</f>
        <v>6</v>
      </c>
      <c r="C335" s="270">
        <v>174.57784478534796</v>
      </c>
      <c r="D335" s="270">
        <v>0</v>
      </c>
      <c r="E335" s="270">
        <v>818.74867401278743</v>
      </c>
      <c r="F335" s="270">
        <v>0</v>
      </c>
      <c r="G335" s="270">
        <v>0</v>
      </c>
      <c r="H335" s="270"/>
      <c r="I335" s="270"/>
      <c r="J335" s="270"/>
      <c r="K335" s="270"/>
      <c r="L335" s="270"/>
      <c r="M335" s="270"/>
      <c r="N335" s="270">
        <f t="shared" si="18"/>
        <v>993.32651879813534</v>
      </c>
      <c r="P335" s="263"/>
    </row>
    <row r="336" spans="1:16" x14ac:dyDescent="0.2">
      <c r="A336" s="278">
        <f t="shared" si="19"/>
        <v>2035</v>
      </c>
      <c r="B336" s="278">
        <f t="shared" si="20"/>
        <v>7</v>
      </c>
      <c r="C336" s="270">
        <v>189.11585965276228</v>
      </c>
      <c r="D336" s="270">
        <v>0</v>
      </c>
      <c r="E336" s="270">
        <v>829.65495659654084</v>
      </c>
      <c r="F336" s="270">
        <v>0</v>
      </c>
      <c r="G336" s="270">
        <v>0</v>
      </c>
      <c r="H336" s="270"/>
      <c r="I336" s="270"/>
      <c r="J336" s="270"/>
      <c r="K336" s="270"/>
      <c r="L336" s="270"/>
      <c r="M336" s="270"/>
      <c r="N336" s="270">
        <f t="shared" si="18"/>
        <v>1018.7708162493032</v>
      </c>
      <c r="P336" s="263"/>
    </row>
    <row r="337" spans="1:16" s="284" customFormat="1" ht="12" x14ac:dyDescent="0.25">
      <c r="A337" s="278">
        <f t="shared" si="19"/>
        <v>2035</v>
      </c>
      <c r="B337" s="278">
        <f t="shared" si="20"/>
        <v>8</v>
      </c>
      <c r="C337" s="270">
        <v>184.47695673172808</v>
      </c>
      <c r="D337" s="270">
        <v>0</v>
      </c>
      <c r="E337" s="270">
        <v>868.10569875353281</v>
      </c>
      <c r="F337" s="270">
        <v>0</v>
      </c>
      <c r="G337" s="270">
        <v>0</v>
      </c>
      <c r="H337" s="270"/>
      <c r="I337" s="270"/>
      <c r="J337" s="270"/>
      <c r="K337" s="270"/>
      <c r="L337" s="270"/>
      <c r="M337" s="270"/>
      <c r="N337" s="270">
        <f t="shared" si="18"/>
        <v>1052.5826554852608</v>
      </c>
      <c r="O337" s="290"/>
      <c r="P337" s="263"/>
    </row>
    <row r="338" spans="1:16" x14ac:dyDescent="0.2">
      <c r="A338" s="278">
        <f t="shared" si="19"/>
        <v>2035</v>
      </c>
      <c r="B338" s="278">
        <f t="shared" si="20"/>
        <v>9</v>
      </c>
      <c r="C338" s="270">
        <v>170.1877333917422</v>
      </c>
      <c r="D338" s="270">
        <v>0</v>
      </c>
      <c r="E338" s="270">
        <v>745.67605877003234</v>
      </c>
      <c r="F338" s="270">
        <v>0</v>
      </c>
      <c r="G338" s="270">
        <v>0</v>
      </c>
      <c r="H338" s="270"/>
      <c r="I338" s="270"/>
      <c r="J338" s="270"/>
      <c r="K338" s="270"/>
      <c r="L338" s="270"/>
      <c r="M338" s="270"/>
      <c r="N338" s="270">
        <f t="shared" si="18"/>
        <v>915.86379216177454</v>
      </c>
      <c r="P338" s="263"/>
    </row>
    <row r="339" spans="1:16" x14ac:dyDescent="0.2">
      <c r="A339" s="278">
        <f t="shared" si="19"/>
        <v>2035</v>
      </c>
      <c r="B339" s="278">
        <f t="shared" si="20"/>
        <v>10</v>
      </c>
      <c r="C339" s="270">
        <v>162.71328966138441</v>
      </c>
      <c r="D339" s="270">
        <v>0</v>
      </c>
      <c r="E339" s="270">
        <v>753.5455116012929</v>
      </c>
      <c r="F339" s="270">
        <v>0</v>
      </c>
      <c r="G339" s="270">
        <v>0</v>
      </c>
      <c r="H339" s="270"/>
      <c r="I339" s="270"/>
      <c r="J339" s="270"/>
      <c r="K339" s="270"/>
      <c r="L339" s="270"/>
      <c r="M339" s="270"/>
      <c r="N339" s="270">
        <f t="shared" si="18"/>
        <v>916.25880126267725</v>
      </c>
      <c r="P339" s="263"/>
    </row>
    <row r="340" spans="1:16" x14ac:dyDescent="0.2">
      <c r="A340" s="278">
        <f t="shared" si="19"/>
        <v>2035</v>
      </c>
      <c r="B340" s="278">
        <f t="shared" si="20"/>
        <v>11</v>
      </c>
      <c r="C340" s="270">
        <v>144.3553208326561</v>
      </c>
      <c r="D340" s="270">
        <v>0</v>
      </c>
      <c r="E340" s="270">
        <v>604.04423992600755</v>
      </c>
      <c r="F340" s="270">
        <v>0</v>
      </c>
      <c r="G340" s="270">
        <v>0</v>
      </c>
      <c r="H340" s="270"/>
      <c r="I340" s="270"/>
      <c r="J340" s="270"/>
      <c r="K340" s="270"/>
      <c r="L340" s="270"/>
      <c r="M340" s="270"/>
      <c r="N340" s="270">
        <f t="shared" si="18"/>
        <v>748.39956075866371</v>
      </c>
      <c r="P340" s="263"/>
    </row>
    <row r="341" spans="1:16" x14ac:dyDescent="0.2">
      <c r="A341" s="278">
        <f t="shared" si="19"/>
        <v>2035</v>
      </c>
      <c r="B341" s="278">
        <f t="shared" si="20"/>
        <v>12</v>
      </c>
      <c r="C341" s="270">
        <v>137.59215006365375</v>
      </c>
      <c r="D341" s="270">
        <v>0</v>
      </c>
      <c r="E341" s="270">
        <v>575.37707059226886</v>
      </c>
      <c r="F341" s="270">
        <v>0</v>
      </c>
      <c r="G341" s="270">
        <v>0</v>
      </c>
      <c r="H341" s="270"/>
      <c r="I341" s="270"/>
      <c r="J341" s="270"/>
      <c r="K341" s="270"/>
      <c r="L341" s="270"/>
      <c r="M341" s="270"/>
      <c r="N341" s="270">
        <f t="shared" si="18"/>
        <v>712.96922065592264</v>
      </c>
      <c r="O341" s="267"/>
      <c r="P341" s="263"/>
    </row>
    <row r="342" spans="1:16" x14ac:dyDescent="0.2">
      <c r="A342" s="278">
        <f t="shared" si="19"/>
        <v>2036</v>
      </c>
      <c r="B342" s="278">
        <f t="shared" si="20"/>
        <v>1</v>
      </c>
      <c r="C342" s="270">
        <v>134.33575502945004</v>
      </c>
      <c r="D342" s="270">
        <v>0</v>
      </c>
      <c r="E342" s="270">
        <v>759.45395934156409</v>
      </c>
      <c r="F342" s="270">
        <v>0</v>
      </c>
      <c r="G342" s="270">
        <v>0</v>
      </c>
      <c r="H342" s="270"/>
      <c r="I342" s="270"/>
      <c r="J342" s="270"/>
      <c r="K342" s="270"/>
      <c r="L342" s="270"/>
      <c r="M342" s="270"/>
      <c r="N342" s="270">
        <f t="shared" si="18"/>
        <v>893.78971437101416</v>
      </c>
      <c r="P342" s="263"/>
    </row>
    <row r="343" spans="1:16" x14ac:dyDescent="0.2">
      <c r="A343" s="278">
        <f t="shared" si="19"/>
        <v>2036</v>
      </c>
      <c r="B343" s="278">
        <f t="shared" si="20"/>
        <v>2</v>
      </c>
      <c r="C343" s="270">
        <v>142.93806517313797</v>
      </c>
      <c r="D343" s="270">
        <v>0</v>
      </c>
      <c r="E343" s="270">
        <v>681.76991570499706</v>
      </c>
      <c r="F343" s="270">
        <v>0</v>
      </c>
      <c r="G343" s="270">
        <v>0</v>
      </c>
      <c r="H343" s="270"/>
      <c r="I343" s="270"/>
      <c r="J343" s="270"/>
      <c r="K343" s="270"/>
      <c r="L343" s="270"/>
      <c r="M343" s="270"/>
      <c r="N343" s="270">
        <f t="shared" si="18"/>
        <v>824.707980878135</v>
      </c>
      <c r="P343" s="263"/>
    </row>
    <row r="344" spans="1:16" x14ac:dyDescent="0.2">
      <c r="A344" s="278">
        <f t="shared" si="19"/>
        <v>2036</v>
      </c>
      <c r="B344" s="278">
        <f t="shared" si="20"/>
        <v>3</v>
      </c>
      <c r="C344" s="270">
        <v>135.64400557392707</v>
      </c>
      <c r="D344" s="270">
        <v>0</v>
      </c>
      <c r="E344" s="270">
        <v>629.48744243740578</v>
      </c>
      <c r="F344" s="270">
        <v>0</v>
      </c>
      <c r="G344" s="270">
        <v>0</v>
      </c>
      <c r="H344" s="270"/>
      <c r="I344" s="270"/>
      <c r="J344" s="270"/>
      <c r="K344" s="270"/>
      <c r="L344" s="270"/>
      <c r="M344" s="270"/>
      <c r="N344" s="270">
        <f t="shared" si="18"/>
        <v>765.13144801133285</v>
      </c>
      <c r="P344" s="263"/>
    </row>
    <row r="345" spans="1:16" x14ac:dyDescent="0.2">
      <c r="A345" s="278">
        <f t="shared" si="19"/>
        <v>2036</v>
      </c>
      <c r="B345" s="278">
        <f t="shared" si="20"/>
        <v>4</v>
      </c>
      <c r="C345" s="270">
        <v>161.08440133471913</v>
      </c>
      <c r="D345" s="270">
        <v>0</v>
      </c>
      <c r="E345" s="270">
        <v>680.75354480604699</v>
      </c>
      <c r="F345" s="270">
        <v>0</v>
      </c>
      <c r="G345" s="270">
        <v>0</v>
      </c>
      <c r="H345" s="270"/>
      <c r="I345" s="270"/>
      <c r="J345" s="270"/>
      <c r="K345" s="270"/>
      <c r="L345" s="270"/>
      <c r="M345" s="270"/>
      <c r="N345" s="270">
        <f t="shared" si="18"/>
        <v>841.83794614076612</v>
      </c>
      <c r="P345" s="263"/>
    </row>
    <row r="346" spans="1:16" x14ac:dyDescent="0.2">
      <c r="A346" s="278">
        <f t="shared" si="19"/>
        <v>2036</v>
      </c>
      <c r="B346" s="278">
        <f t="shared" si="20"/>
        <v>5</v>
      </c>
      <c r="C346" s="270">
        <v>171.23107369719602</v>
      </c>
      <c r="D346" s="270">
        <v>0</v>
      </c>
      <c r="E346" s="270">
        <v>772.05249418485539</v>
      </c>
      <c r="F346" s="270">
        <v>0</v>
      </c>
      <c r="G346" s="270">
        <v>0</v>
      </c>
      <c r="H346" s="270"/>
      <c r="I346" s="270"/>
      <c r="J346" s="270"/>
      <c r="K346" s="270"/>
      <c r="L346" s="270"/>
      <c r="M346" s="270"/>
      <c r="N346" s="270">
        <f t="shared" si="18"/>
        <v>943.28356788205144</v>
      </c>
      <c r="P346" s="263"/>
    </row>
    <row r="347" spans="1:16" x14ac:dyDescent="0.2">
      <c r="A347" s="278">
        <f t="shared" si="19"/>
        <v>2036</v>
      </c>
      <c r="B347" s="278">
        <f t="shared" si="20"/>
        <v>6</v>
      </c>
      <c r="C347" s="270">
        <v>176.22335045669178</v>
      </c>
      <c r="D347" s="270">
        <v>0</v>
      </c>
      <c r="E347" s="270">
        <v>821.63203879135517</v>
      </c>
      <c r="F347" s="270">
        <v>0</v>
      </c>
      <c r="G347" s="270">
        <v>0</v>
      </c>
      <c r="H347" s="270"/>
      <c r="I347" s="270"/>
      <c r="J347" s="270"/>
      <c r="K347" s="270"/>
      <c r="L347" s="270"/>
      <c r="M347" s="270"/>
      <c r="N347" s="270">
        <f t="shared" si="18"/>
        <v>997.855389248047</v>
      </c>
      <c r="P347" s="263"/>
    </row>
    <row r="348" spans="1:16" x14ac:dyDescent="0.2">
      <c r="A348" s="278">
        <f t="shared" si="19"/>
        <v>2036</v>
      </c>
      <c r="B348" s="278">
        <f t="shared" si="20"/>
        <v>7</v>
      </c>
      <c r="C348" s="270">
        <v>190.89874605845932</v>
      </c>
      <c r="D348" s="270">
        <v>0</v>
      </c>
      <c r="E348" s="270">
        <v>834.37353800773599</v>
      </c>
      <c r="F348" s="270">
        <v>0</v>
      </c>
      <c r="G348" s="270">
        <v>0</v>
      </c>
      <c r="H348" s="270"/>
      <c r="I348" s="270"/>
      <c r="J348" s="270"/>
      <c r="K348" s="270"/>
      <c r="L348" s="270"/>
      <c r="M348" s="270"/>
      <c r="N348" s="270">
        <f t="shared" si="18"/>
        <v>1025.2722840661954</v>
      </c>
      <c r="P348" s="263"/>
    </row>
    <row r="349" spans="1:16" s="284" customFormat="1" ht="12" x14ac:dyDescent="0.25">
      <c r="A349" s="278">
        <f t="shared" si="19"/>
        <v>2036</v>
      </c>
      <c r="B349" s="278">
        <f t="shared" si="20"/>
        <v>8</v>
      </c>
      <c r="C349" s="270">
        <v>186.2157677412668</v>
      </c>
      <c r="D349" s="270">
        <v>0</v>
      </c>
      <c r="E349" s="270">
        <v>873.06564406618338</v>
      </c>
      <c r="F349" s="270">
        <v>0</v>
      </c>
      <c r="G349" s="270">
        <v>0</v>
      </c>
      <c r="H349" s="270"/>
      <c r="I349" s="270"/>
      <c r="J349" s="270"/>
      <c r="K349" s="270"/>
      <c r="L349" s="270"/>
      <c r="M349" s="270"/>
      <c r="N349" s="270">
        <f t="shared" si="18"/>
        <v>1059.2814118074502</v>
      </c>
      <c r="O349" s="290"/>
      <c r="P349" s="263"/>
    </row>
    <row r="350" spans="1:16" x14ac:dyDescent="0.2">
      <c r="A350" s="278">
        <f t="shared" si="19"/>
        <v>2036</v>
      </c>
      <c r="B350" s="278">
        <f t="shared" si="20"/>
        <v>9</v>
      </c>
      <c r="C350" s="270">
        <v>171.79185950999968</v>
      </c>
      <c r="D350" s="270">
        <v>0</v>
      </c>
      <c r="E350" s="270">
        <v>749.94674427013172</v>
      </c>
      <c r="F350" s="270">
        <v>0</v>
      </c>
      <c r="G350" s="270">
        <v>0</v>
      </c>
      <c r="H350" s="270"/>
      <c r="I350" s="270"/>
      <c r="J350" s="270"/>
      <c r="K350" s="270"/>
      <c r="L350" s="270"/>
      <c r="M350" s="270"/>
      <c r="N350" s="270">
        <f t="shared" si="18"/>
        <v>921.73860378013137</v>
      </c>
      <c r="P350" s="263"/>
    </row>
    <row r="351" spans="1:16" x14ac:dyDescent="0.2">
      <c r="A351" s="278">
        <f t="shared" si="19"/>
        <v>2036</v>
      </c>
      <c r="B351" s="278">
        <f t="shared" si="20"/>
        <v>10</v>
      </c>
      <c r="C351" s="270">
        <v>164.24696445998237</v>
      </c>
      <c r="D351" s="270">
        <v>0</v>
      </c>
      <c r="E351" s="270">
        <v>756.1195356961282</v>
      </c>
      <c r="F351" s="270">
        <v>0</v>
      </c>
      <c r="G351" s="270">
        <v>0</v>
      </c>
      <c r="H351" s="270"/>
      <c r="I351" s="270"/>
      <c r="J351" s="270"/>
      <c r="K351" s="270"/>
      <c r="L351" s="270"/>
      <c r="M351" s="270"/>
      <c r="N351" s="270">
        <f t="shared" si="18"/>
        <v>920.36650015611053</v>
      </c>
      <c r="P351" s="263"/>
    </row>
    <row r="352" spans="1:16" x14ac:dyDescent="0.2">
      <c r="A352" s="278">
        <f t="shared" si="19"/>
        <v>2036</v>
      </c>
      <c r="B352" s="278">
        <f t="shared" si="20"/>
        <v>11</v>
      </c>
      <c r="C352" s="270">
        <v>145.71596026208002</v>
      </c>
      <c r="D352" s="270">
        <v>0</v>
      </c>
      <c r="E352" s="270">
        <v>605.28569375177813</v>
      </c>
      <c r="F352" s="270">
        <v>0</v>
      </c>
      <c r="G352" s="270">
        <v>0</v>
      </c>
      <c r="H352" s="270"/>
      <c r="I352" s="270"/>
      <c r="J352" s="270"/>
      <c r="K352" s="270"/>
      <c r="L352" s="270"/>
      <c r="M352" s="270"/>
      <c r="N352" s="270">
        <f t="shared" si="18"/>
        <v>751.00165401385811</v>
      </c>
      <c r="P352" s="263"/>
    </row>
    <row r="353" spans="1:16" x14ac:dyDescent="0.2">
      <c r="A353" s="278">
        <f t="shared" si="19"/>
        <v>2036</v>
      </c>
      <c r="B353" s="278">
        <f t="shared" si="20"/>
        <v>12</v>
      </c>
      <c r="C353" s="270">
        <v>138.88904236714461</v>
      </c>
      <c r="D353" s="270">
        <v>0</v>
      </c>
      <c r="E353" s="270">
        <v>576.98450118138771</v>
      </c>
      <c r="F353" s="270">
        <v>0</v>
      </c>
      <c r="G353" s="270">
        <v>0</v>
      </c>
      <c r="H353" s="270"/>
      <c r="I353" s="270"/>
      <c r="J353" s="270"/>
      <c r="K353" s="270"/>
      <c r="L353" s="270"/>
      <c r="M353" s="270"/>
      <c r="N353" s="270">
        <f t="shared" si="18"/>
        <v>715.87354354853233</v>
      </c>
      <c r="O353" s="267"/>
      <c r="P353" s="263"/>
    </row>
    <row r="354" spans="1:16" x14ac:dyDescent="0.2">
      <c r="A354" s="278">
        <f t="shared" si="19"/>
        <v>2037</v>
      </c>
      <c r="B354" s="278">
        <f t="shared" si="20"/>
        <v>1</v>
      </c>
      <c r="C354" s="270">
        <v>135.6019537675374</v>
      </c>
      <c r="D354" s="270">
        <v>0</v>
      </c>
      <c r="E354" s="270">
        <v>760.2133831248035</v>
      </c>
      <c r="F354" s="270">
        <v>0</v>
      </c>
      <c r="G354" s="270">
        <v>0</v>
      </c>
      <c r="H354" s="270"/>
      <c r="I354" s="270"/>
      <c r="J354" s="270"/>
      <c r="K354" s="270"/>
      <c r="L354" s="270"/>
      <c r="M354" s="270"/>
      <c r="N354" s="270">
        <f t="shared" si="18"/>
        <v>895.81533689234084</v>
      </c>
      <c r="P354" s="263"/>
    </row>
    <row r="355" spans="1:16" x14ac:dyDescent="0.2">
      <c r="A355" s="278">
        <f t="shared" si="19"/>
        <v>2037</v>
      </c>
      <c r="B355" s="278">
        <f t="shared" si="20"/>
        <v>2</v>
      </c>
      <c r="C355" s="270">
        <v>144.28534607915736</v>
      </c>
      <c r="D355" s="270">
        <v>0</v>
      </c>
      <c r="E355" s="270">
        <v>682.45153892680185</v>
      </c>
      <c r="F355" s="270">
        <v>0</v>
      </c>
      <c r="G355" s="270">
        <v>0</v>
      </c>
      <c r="H355" s="270"/>
      <c r="I355" s="270"/>
      <c r="J355" s="270"/>
      <c r="K355" s="270"/>
      <c r="L355" s="270"/>
      <c r="M355" s="270"/>
      <c r="N355" s="270">
        <f t="shared" si="18"/>
        <v>826.73688500595927</v>
      </c>
      <c r="P355" s="263"/>
    </row>
    <row r="356" spans="1:16" x14ac:dyDescent="0.2">
      <c r="A356" s="278">
        <f t="shared" si="19"/>
        <v>2037</v>
      </c>
      <c r="B356" s="278">
        <f t="shared" si="20"/>
        <v>3</v>
      </c>
      <c r="C356" s="270">
        <v>136.92253539384851</v>
      </c>
      <c r="D356" s="270">
        <v>0</v>
      </c>
      <c r="E356" s="270">
        <v>630.18120470578731</v>
      </c>
      <c r="F356" s="270">
        <v>0</v>
      </c>
      <c r="G356" s="270">
        <v>0</v>
      </c>
      <c r="H356" s="270"/>
      <c r="I356" s="270"/>
      <c r="J356" s="270"/>
      <c r="K356" s="270"/>
      <c r="L356" s="270"/>
      <c r="M356" s="270"/>
      <c r="N356" s="270">
        <f t="shared" si="18"/>
        <v>767.10374009963584</v>
      </c>
      <c r="P356" s="263"/>
    </row>
    <row r="357" spans="1:16" x14ac:dyDescent="0.2">
      <c r="A357" s="278">
        <f t="shared" si="19"/>
        <v>2037</v>
      </c>
      <c r="B357" s="278">
        <f t="shared" si="20"/>
        <v>4</v>
      </c>
      <c r="C357" s="270">
        <v>162.60272283930189</v>
      </c>
      <c r="D357" s="270">
        <v>0</v>
      </c>
      <c r="E357" s="270">
        <v>685.05628082710405</v>
      </c>
      <c r="F357" s="270">
        <v>0</v>
      </c>
      <c r="G357" s="270">
        <v>0</v>
      </c>
      <c r="H357" s="270"/>
      <c r="I357" s="270"/>
      <c r="J357" s="270"/>
      <c r="K357" s="270"/>
      <c r="L357" s="270"/>
      <c r="M357" s="270"/>
      <c r="N357" s="270">
        <f t="shared" si="18"/>
        <v>847.65900366640597</v>
      </c>
      <c r="P357" s="263"/>
    </row>
    <row r="358" spans="1:16" x14ac:dyDescent="0.2">
      <c r="A358" s="278">
        <f t="shared" si="19"/>
        <v>2037</v>
      </c>
      <c r="B358" s="278">
        <f t="shared" si="20"/>
        <v>5</v>
      </c>
      <c r="C358" s="270">
        <v>172.84503395214972</v>
      </c>
      <c r="D358" s="270">
        <v>0</v>
      </c>
      <c r="E358" s="270">
        <v>776.04858583607017</v>
      </c>
      <c r="F358" s="270">
        <v>0</v>
      </c>
      <c r="G358" s="270">
        <v>0</v>
      </c>
      <c r="H358" s="270"/>
      <c r="I358" s="270"/>
      <c r="J358" s="270"/>
      <c r="K358" s="270"/>
      <c r="L358" s="270"/>
      <c r="M358" s="270"/>
      <c r="N358" s="270">
        <f t="shared" si="18"/>
        <v>948.89361978821989</v>
      </c>
      <c r="P358" s="263"/>
    </row>
    <row r="359" spans="1:16" x14ac:dyDescent="0.2">
      <c r="A359" s="278">
        <f t="shared" si="19"/>
        <v>2037</v>
      </c>
      <c r="B359" s="278">
        <f t="shared" si="20"/>
        <v>6</v>
      </c>
      <c r="C359" s="270">
        <v>177.88436605094566</v>
      </c>
      <c r="D359" s="270">
        <v>0</v>
      </c>
      <c r="E359" s="270">
        <v>824.52555783668402</v>
      </c>
      <c r="F359" s="270">
        <v>0</v>
      </c>
      <c r="G359" s="270">
        <v>0</v>
      </c>
      <c r="H359" s="270"/>
      <c r="I359" s="270"/>
      <c r="J359" s="270"/>
      <c r="K359" s="270"/>
      <c r="L359" s="270"/>
      <c r="M359" s="270"/>
      <c r="N359" s="270">
        <f t="shared" si="18"/>
        <v>1002.4099238876297</v>
      </c>
      <c r="P359" s="263"/>
    </row>
    <row r="360" spans="1:16" x14ac:dyDescent="0.2">
      <c r="A360" s="278">
        <f t="shared" si="19"/>
        <v>2037</v>
      </c>
      <c r="B360" s="278">
        <f t="shared" si="20"/>
        <v>7</v>
      </c>
      <c r="C360" s="270">
        <v>192.69844059405861</v>
      </c>
      <c r="D360" s="270">
        <v>0</v>
      </c>
      <c r="E360" s="270">
        <v>839.11895588914933</v>
      </c>
      <c r="F360" s="270">
        <v>0</v>
      </c>
      <c r="G360" s="270">
        <v>0</v>
      </c>
      <c r="H360" s="270"/>
      <c r="I360" s="270"/>
      <c r="J360" s="270"/>
      <c r="K360" s="270"/>
      <c r="L360" s="270"/>
      <c r="M360" s="270"/>
      <c r="N360" s="270">
        <f t="shared" si="18"/>
        <v>1031.8173964832079</v>
      </c>
      <c r="P360" s="263"/>
    </row>
    <row r="361" spans="1:16" s="284" customFormat="1" ht="12" x14ac:dyDescent="0.25">
      <c r="A361" s="278">
        <f t="shared" si="19"/>
        <v>2037</v>
      </c>
      <c r="B361" s="278">
        <f t="shared" si="20"/>
        <v>8</v>
      </c>
      <c r="C361" s="270">
        <v>187.97096813504331</v>
      </c>
      <c r="D361" s="270">
        <v>0</v>
      </c>
      <c r="E361" s="270">
        <v>878.05392816009044</v>
      </c>
      <c r="F361" s="270">
        <v>0</v>
      </c>
      <c r="G361" s="270">
        <v>0</v>
      </c>
      <c r="H361" s="270"/>
      <c r="I361" s="270"/>
      <c r="J361" s="270"/>
      <c r="K361" s="270"/>
      <c r="L361" s="270"/>
      <c r="M361" s="270"/>
      <c r="N361" s="270">
        <f t="shared" si="18"/>
        <v>1066.0248962951337</v>
      </c>
      <c r="O361" s="290"/>
      <c r="P361" s="263"/>
    </row>
    <row r="362" spans="1:16" x14ac:dyDescent="0.2">
      <c r="A362" s="278">
        <f t="shared" si="19"/>
        <v>2037</v>
      </c>
      <c r="B362" s="278">
        <f t="shared" si="20"/>
        <v>9</v>
      </c>
      <c r="C362" s="270">
        <v>173.41110552292869</v>
      </c>
      <c r="D362" s="270">
        <v>0</v>
      </c>
      <c r="E362" s="270">
        <v>754.24188912416389</v>
      </c>
      <c r="F362" s="270">
        <v>0</v>
      </c>
      <c r="G362" s="270">
        <v>0</v>
      </c>
      <c r="H362" s="270"/>
      <c r="I362" s="270"/>
      <c r="J362" s="270"/>
      <c r="K362" s="270"/>
      <c r="L362" s="270"/>
      <c r="M362" s="270"/>
      <c r="N362" s="270">
        <f t="shared" si="18"/>
        <v>927.65299464709256</v>
      </c>
      <c r="P362" s="263"/>
    </row>
    <row r="363" spans="1:16" x14ac:dyDescent="0.2">
      <c r="A363" s="278">
        <f t="shared" si="19"/>
        <v>2037</v>
      </c>
      <c r="B363" s="278">
        <f t="shared" si="20"/>
        <v>10</v>
      </c>
      <c r="C363" s="270">
        <v>165.79509510538148</v>
      </c>
      <c r="D363" s="270">
        <v>0</v>
      </c>
      <c r="E363" s="270">
        <v>758.70235235881614</v>
      </c>
      <c r="F363" s="270">
        <v>0</v>
      </c>
      <c r="G363" s="270">
        <v>0</v>
      </c>
      <c r="H363" s="270"/>
      <c r="I363" s="270"/>
      <c r="J363" s="270"/>
      <c r="K363" s="270"/>
      <c r="L363" s="270"/>
      <c r="M363" s="270"/>
      <c r="N363" s="270">
        <f t="shared" si="18"/>
        <v>924.49744746419765</v>
      </c>
      <c r="P363" s="263"/>
    </row>
    <row r="364" spans="1:16" x14ac:dyDescent="0.2">
      <c r="A364" s="278">
        <f t="shared" si="19"/>
        <v>2037</v>
      </c>
      <c r="B364" s="278">
        <f t="shared" si="20"/>
        <v>11</v>
      </c>
      <c r="C364" s="270">
        <v>147.08942457143368</v>
      </c>
      <c r="D364" s="270">
        <v>0</v>
      </c>
      <c r="E364" s="270">
        <v>606.52969905888017</v>
      </c>
      <c r="F364" s="270">
        <v>0</v>
      </c>
      <c r="G364" s="270">
        <v>0</v>
      </c>
      <c r="H364" s="270"/>
      <c r="I364" s="270"/>
      <c r="J364" s="270"/>
      <c r="K364" s="270"/>
      <c r="L364" s="270"/>
      <c r="M364" s="270"/>
      <c r="N364" s="270">
        <f t="shared" si="18"/>
        <v>753.61912363031388</v>
      </c>
      <c r="P364" s="263"/>
    </row>
    <row r="365" spans="1:16" x14ac:dyDescent="0.2">
      <c r="A365" s="278">
        <f t="shared" si="19"/>
        <v>2037</v>
      </c>
      <c r="B365" s="278">
        <f t="shared" si="20"/>
        <v>12</v>
      </c>
      <c r="C365" s="270">
        <v>140.19815869392514</v>
      </c>
      <c r="D365" s="270">
        <v>0</v>
      </c>
      <c r="E365" s="270">
        <v>578.59642244841314</v>
      </c>
      <c r="F365" s="270">
        <v>0</v>
      </c>
      <c r="G365" s="270">
        <v>0</v>
      </c>
      <c r="H365" s="270"/>
      <c r="I365" s="270"/>
      <c r="J365" s="270"/>
      <c r="K365" s="270"/>
      <c r="L365" s="270"/>
      <c r="M365" s="270"/>
      <c r="N365" s="270">
        <f t="shared" si="18"/>
        <v>718.7945811423383</v>
      </c>
      <c r="O365" s="267"/>
      <c r="P365" s="263"/>
    </row>
    <row r="366" spans="1:16" x14ac:dyDescent="0.2">
      <c r="A366" s="278">
        <f t="shared" si="19"/>
        <v>2038</v>
      </c>
      <c r="B366" s="278">
        <f t="shared" si="20"/>
        <v>1</v>
      </c>
      <c r="C366" s="270">
        <v>136.8800872228114</v>
      </c>
      <c r="D366" s="270">
        <v>0</v>
      </c>
      <c r="E366" s="270">
        <v>760.97356630165132</v>
      </c>
      <c r="F366" s="270">
        <v>0</v>
      </c>
      <c r="G366" s="270">
        <v>0</v>
      </c>
      <c r="H366" s="270"/>
      <c r="I366" s="270"/>
      <c r="J366" s="270"/>
      <c r="K366" s="270"/>
      <c r="L366" s="270"/>
      <c r="M366" s="270"/>
      <c r="N366" s="270">
        <f t="shared" si="18"/>
        <v>897.85365352446274</v>
      </c>
      <c r="P366" s="263"/>
    </row>
    <row r="367" spans="1:16" x14ac:dyDescent="0.2">
      <c r="A367" s="278">
        <f t="shared" si="19"/>
        <v>2038</v>
      </c>
      <c r="B367" s="278">
        <f t="shared" si="20"/>
        <v>2</v>
      </c>
      <c r="C367" s="270">
        <v>145.64532595264581</v>
      </c>
      <c r="D367" s="270">
        <v>0</v>
      </c>
      <c r="E367" s="270">
        <v>683.13384362516615</v>
      </c>
      <c r="F367" s="270">
        <v>0</v>
      </c>
      <c r="G367" s="270">
        <v>0</v>
      </c>
      <c r="H367" s="270"/>
      <c r="I367" s="270"/>
      <c r="J367" s="270"/>
      <c r="K367" s="270"/>
      <c r="L367" s="270"/>
      <c r="M367" s="270"/>
      <c r="N367" s="270">
        <f t="shared" si="18"/>
        <v>828.7791695778119</v>
      </c>
      <c r="P367" s="263"/>
    </row>
    <row r="368" spans="1:16" x14ac:dyDescent="0.2">
      <c r="A368" s="278">
        <f t="shared" si="19"/>
        <v>2038</v>
      </c>
      <c r="B368" s="278">
        <f t="shared" si="20"/>
        <v>3</v>
      </c>
      <c r="C368" s="270">
        <v>138.21311615913618</v>
      </c>
      <c r="D368" s="270">
        <v>0</v>
      </c>
      <c r="E368" s="270">
        <v>630.87573157414749</v>
      </c>
      <c r="F368" s="270">
        <v>0</v>
      </c>
      <c r="G368" s="270">
        <v>0</v>
      </c>
      <c r="H368" s="270"/>
      <c r="I368" s="270"/>
      <c r="J368" s="270"/>
      <c r="K368" s="270"/>
      <c r="L368" s="270"/>
      <c r="M368" s="270"/>
      <c r="N368" s="270">
        <f t="shared" si="18"/>
        <v>769.08884773328373</v>
      </c>
      <c r="P368" s="263"/>
    </row>
    <row r="369" spans="1:16" x14ac:dyDescent="0.2">
      <c r="A369" s="278">
        <f t="shared" si="19"/>
        <v>2038</v>
      </c>
      <c r="B369" s="278">
        <f t="shared" si="20"/>
        <v>4</v>
      </c>
      <c r="C369" s="270">
        <v>164.13535547626103</v>
      </c>
      <c r="D369" s="270">
        <v>0</v>
      </c>
      <c r="E369" s="270">
        <v>689.38621250128438</v>
      </c>
      <c r="F369" s="270">
        <v>0</v>
      </c>
      <c r="G369" s="270">
        <v>0</v>
      </c>
      <c r="H369" s="270"/>
      <c r="I369" s="270"/>
      <c r="J369" s="270"/>
      <c r="K369" s="270"/>
      <c r="L369" s="270"/>
      <c r="M369" s="270"/>
      <c r="N369" s="270">
        <f t="shared" si="18"/>
        <v>853.52156797754537</v>
      </c>
      <c r="P369" s="263"/>
    </row>
    <row r="370" spans="1:16" x14ac:dyDescent="0.2">
      <c r="A370" s="278">
        <f t="shared" si="19"/>
        <v>2038</v>
      </c>
      <c r="B370" s="278">
        <f t="shared" si="20"/>
        <v>5</v>
      </c>
      <c r="C370" s="270">
        <v>174.4742067946807</v>
      </c>
      <c r="D370" s="270">
        <v>0</v>
      </c>
      <c r="E370" s="270">
        <v>780.06536098821937</v>
      </c>
      <c r="F370" s="270">
        <v>0</v>
      </c>
      <c r="G370" s="270">
        <v>0</v>
      </c>
      <c r="H370" s="270"/>
      <c r="I370" s="270"/>
      <c r="J370" s="270"/>
      <c r="K370" s="270"/>
      <c r="L370" s="270"/>
      <c r="M370" s="270"/>
      <c r="N370" s="270">
        <f t="shared" si="18"/>
        <v>954.53956778290012</v>
      </c>
      <c r="P370" s="263"/>
    </row>
    <row r="371" spans="1:16" x14ac:dyDescent="0.2">
      <c r="A371" s="278">
        <f t="shared" si="19"/>
        <v>2038</v>
      </c>
      <c r="B371" s="278">
        <f t="shared" si="20"/>
        <v>6</v>
      </c>
      <c r="C371" s="270">
        <v>179.5610377588599</v>
      </c>
      <c r="D371" s="270">
        <v>0</v>
      </c>
      <c r="E371" s="270">
        <v>827.42926690877721</v>
      </c>
      <c r="F371" s="270">
        <v>0</v>
      </c>
      <c r="G371" s="270">
        <v>0</v>
      </c>
      <c r="H371" s="270"/>
      <c r="I371" s="270"/>
      <c r="J371" s="270"/>
      <c r="K371" s="270"/>
      <c r="L371" s="270"/>
      <c r="M371" s="270"/>
      <c r="N371" s="270">
        <f t="shared" si="18"/>
        <v>1006.9903046676371</v>
      </c>
      <c r="P371" s="263"/>
    </row>
    <row r="372" spans="1:16" x14ac:dyDescent="0.2">
      <c r="A372" s="278">
        <f t="shared" si="19"/>
        <v>2038</v>
      </c>
      <c r="B372" s="278">
        <f t="shared" si="20"/>
        <v>7</v>
      </c>
      <c r="C372" s="270">
        <v>194.51510171790608</v>
      </c>
      <c r="D372" s="270">
        <v>0</v>
      </c>
      <c r="E372" s="270">
        <v>843.89136287058022</v>
      </c>
      <c r="F372" s="270">
        <v>0</v>
      </c>
      <c r="G372" s="270">
        <v>0</v>
      </c>
      <c r="H372" s="270"/>
      <c r="I372" s="270"/>
      <c r="J372" s="270"/>
      <c r="K372" s="270"/>
      <c r="L372" s="270"/>
      <c r="M372" s="270"/>
      <c r="N372" s="270">
        <f t="shared" si="18"/>
        <v>1038.4064645884864</v>
      </c>
      <c r="P372" s="263"/>
    </row>
    <row r="373" spans="1:16" s="284" customFormat="1" ht="12" x14ac:dyDescent="0.25">
      <c r="A373" s="278">
        <f t="shared" si="19"/>
        <v>2038</v>
      </c>
      <c r="B373" s="278">
        <f t="shared" si="20"/>
        <v>8</v>
      </c>
      <c r="C373" s="270">
        <v>189.7427123932824</v>
      </c>
      <c r="D373" s="270">
        <v>0</v>
      </c>
      <c r="E373" s="270">
        <v>883.07071294964464</v>
      </c>
      <c r="F373" s="270">
        <v>0</v>
      </c>
      <c r="G373" s="270">
        <v>0</v>
      </c>
      <c r="H373" s="270"/>
      <c r="I373" s="270"/>
      <c r="J373" s="270"/>
      <c r="K373" s="270"/>
      <c r="L373" s="270"/>
      <c r="M373" s="270"/>
      <c r="N373" s="270">
        <f t="shared" si="18"/>
        <v>1072.8134253429271</v>
      </c>
      <c r="O373" s="290"/>
      <c r="P373" s="263"/>
    </row>
    <row r="374" spans="1:16" x14ac:dyDescent="0.2">
      <c r="A374" s="278">
        <f t="shared" si="19"/>
        <v>2038</v>
      </c>
      <c r="B374" s="278">
        <f t="shared" si="20"/>
        <v>9</v>
      </c>
      <c r="C374" s="270">
        <v>175.04561394501883</v>
      </c>
      <c r="D374" s="270">
        <v>0</v>
      </c>
      <c r="E374" s="270">
        <v>758.56163341736703</v>
      </c>
      <c r="F374" s="270">
        <v>0</v>
      </c>
      <c r="G374" s="270">
        <v>0</v>
      </c>
      <c r="H374" s="270"/>
      <c r="I374" s="270"/>
      <c r="J374" s="270"/>
      <c r="K374" s="270"/>
      <c r="L374" s="270"/>
      <c r="M374" s="270"/>
      <c r="N374" s="270">
        <f t="shared" si="18"/>
        <v>933.60724736238581</v>
      </c>
      <c r="P374" s="263"/>
    </row>
    <row r="375" spans="1:16" x14ac:dyDescent="0.2">
      <c r="A375" s="278">
        <f t="shared" si="19"/>
        <v>2038</v>
      </c>
      <c r="B375" s="278">
        <f t="shared" si="20"/>
        <v>10</v>
      </c>
      <c r="C375" s="270">
        <v>167.35781785300358</v>
      </c>
      <c r="D375" s="270">
        <v>0</v>
      </c>
      <c r="E375" s="270">
        <v>761.29399162374898</v>
      </c>
      <c r="F375" s="270">
        <v>0</v>
      </c>
      <c r="G375" s="270">
        <v>0</v>
      </c>
      <c r="H375" s="270"/>
      <c r="I375" s="270"/>
      <c r="J375" s="270"/>
      <c r="K375" s="270"/>
      <c r="L375" s="270"/>
      <c r="M375" s="270"/>
      <c r="N375" s="270">
        <f t="shared" si="18"/>
        <v>928.65180947675253</v>
      </c>
      <c r="P375" s="263"/>
    </row>
    <row r="376" spans="1:16" x14ac:dyDescent="0.2">
      <c r="A376" s="278">
        <f>A364+1</f>
        <v>2038</v>
      </c>
      <c r="B376" s="278">
        <f>B364</f>
        <v>11</v>
      </c>
      <c r="C376" s="270">
        <v>148.47583464325342</v>
      </c>
      <c r="D376" s="270">
        <v>0</v>
      </c>
      <c r="E376" s="270">
        <v>607.7762610912115</v>
      </c>
      <c r="F376" s="270">
        <v>0</v>
      </c>
      <c r="G376" s="270">
        <v>0</v>
      </c>
      <c r="H376" s="270"/>
      <c r="I376" s="270"/>
      <c r="J376" s="270"/>
      <c r="K376" s="270"/>
      <c r="L376" s="270"/>
      <c r="M376" s="270"/>
      <c r="N376" s="270">
        <f t="shared" si="18"/>
        <v>756.25209573446489</v>
      </c>
      <c r="P376" s="263"/>
    </row>
    <row r="377" spans="1:16" x14ac:dyDescent="0.2">
      <c r="A377" s="278">
        <f t="shared" ref="A377:A389" si="21">A365+1</f>
        <v>2038</v>
      </c>
      <c r="B377" s="278">
        <f t="shared" ref="B377:B389" si="22">B365</f>
        <v>12</v>
      </c>
      <c r="C377" s="270">
        <v>141.51961426308097</v>
      </c>
      <c r="D377" s="270">
        <v>0</v>
      </c>
      <c r="E377" s="270">
        <v>580.21284693894927</v>
      </c>
      <c r="F377" s="270">
        <v>0</v>
      </c>
      <c r="G377" s="270">
        <v>0</v>
      </c>
      <c r="H377" s="270"/>
      <c r="I377" s="270"/>
      <c r="J377" s="270"/>
      <c r="K377" s="270"/>
      <c r="L377" s="270"/>
      <c r="M377" s="270"/>
      <c r="N377" s="270">
        <f t="shared" si="18"/>
        <v>721.73246120203021</v>
      </c>
      <c r="O377" s="267"/>
      <c r="P377" s="263"/>
    </row>
    <row r="378" spans="1:16" x14ac:dyDescent="0.2">
      <c r="A378" s="278">
        <f t="shared" si="21"/>
        <v>2039</v>
      </c>
      <c r="B378" s="278">
        <f t="shared" si="22"/>
        <v>1</v>
      </c>
      <c r="C378" s="270">
        <v>138.17026788746628</v>
      </c>
      <c r="D378" s="270">
        <v>0</v>
      </c>
      <c r="E378" s="270">
        <v>761.73450963147081</v>
      </c>
      <c r="F378" s="270">
        <v>0</v>
      </c>
      <c r="G378" s="270">
        <v>0</v>
      </c>
      <c r="H378" s="270"/>
      <c r="I378" s="270"/>
      <c r="J378" s="270"/>
      <c r="K378" s="270"/>
      <c r="L378" s="270"/>
      <c r="M378" s="270"/>
      <c r="N378" s="270">
        <f t="shared" si="18"/>
        <v>899.90477751893707</v>
      </c>
      <c r="P378" s="263"/>
    </row>
    <row r="379" spans="1:16" x14ac:dyDescent="0.2">
      <c r="A379" s="278">
        <f t="shared" si="21"/>
        <v>2039</v>
      </c>
      <c r="B379" s="278">
        <f t="shared" si="22"/>
        <v>2</v>
      </c>
      <c r="C379" s="270">
        <v>147.01812448933569</v>
      </c>
      <c r="D379" s="270">
        <v>0</v>
      </c>
      <c r="E379" s="270">
        <v>683.81683048141986</v>
      </c>
      <c r="F379" s="270">
        <v>0</v>
      </c>
      <c r="G379" s="270">
        <v>0</v>
      </c>
      <c r="H379" s="270"/>
      <c r="I379" s="270"/>
      <c r="J379" s="270"/>
      <c r="K379" s="270"/>
      <c r="L379" s="270"/>
      <c r="M379" s="270"/>
      <c r="N379" s="270">
        <f t="shared" si="18"/>
        <v>830.83495497075558</v>
      </c>
      <c r="P379" s="263"/>
    </row>
    <row r="380" spans="1:16" x14ac:dyDescent="0.2">
      <c r="A380" s="278">
        <f t="shared" si="21"/>
        <v>2039</v>
      </c>
      <c r="B380" s="278">
        <f t="shared" si="22"/>
        <v>3</v>
      </c>
      <c r="C380" s="270">
        <v>139.51586145750775</v>
      </c>
      <c r="D380" s="270">
        <v>0</v>
      </c>
      <c r="E380" s="270">
        <v>631.57102388515693</v>
      </c>
      <c r="F380" s="270">
        <v>0</v>
      </c>
      <c r="G380" s="270">
        <v>0</v>
      </c>
      <c r="H380" s="270"/>
      <c r="I380" s="270"/>
      <c r="J380" s="270"/>
      <c r="K380" s="270"/>
      <c r="L380" s="270"/>
      <c r="M380" s="270"/>
      <c r="N380" s="270">
        <f t="shared" si="18"/>
        <v>771.08688534266469</v>
      </c>
      <c r="P380" s="263"/>
    </row>
    <row r="381" spans="1:16" x14ac:dyDescent="0.2">
      <c r="A381" s="278">
        <f t="shared" si="21"/>
        <v>2039</v>
      </c>
      <c r="B381" s="278">
        <f t="shared" si="22"/>
        <v>4</v>
      </c>
      <c r="C381" s="270">
        <v>165.68243413699432</v>
      </c>
      <c r="D381" s="270">
        <v>0</v>
      </c>
      <c r="E381" s="270">
        <v>693.7435117200414</v>
      </c>
      <c r="F381" s="270">
        <v>0</v>
      </c>
      <c r="G381" s="270">
        <v>0</v>
      </c>
      <c r="H381" s="270"/>
      <c r="I381" s="270"/>
      <c r="J381" s="270"/>
      <c r="K381" s="270"/>
      <c r="L381" s="270"/>
      <c r="M381" s="270"/>
      <c r="N381" s="270">
        <f t="shared" si="18"/>
        <v>859.42594585703569</v>
      </c>
      <c r="P381" s="263"/>
    </row>
    <row r="382" spans="1:16" x14ac:dyDescent="0.2">
      <c r="A382" s="278">
        <f t="shared" si="21"/>
        <v>2039</v>
      </c>
      <c r="B382" s="278">
        <f t="shared" si="22"/>
        <v>5</v>
      </c>
      <c r="C382" s="270">
        <v>176.11873561296724</v>
      </c>
      <c r="D382" s="270">
        <v>0</v>
      </c>
      <c r="E382" s="270">
        <v>784.10292669770911</v>
      </c>
      <c r="F382" s="270">
        <v>0</v>
      </c>
      <c r="G382" s="270">
        <v>0</v>
      </c>
      <c r="H382" s="270"/>
      <c r="I382" s="270"/>
      <c r="J382" s="270"/>
      <c r="K382" s="270"/>
      <c r="L382" s="270"/>
      <c r="M382" s="270"/>
      <c r="N382" s="270">
        <f t="shared" si="18"/>
        <v>960.22166231067638</v>
      </c>
      <c r="P382" s="263"/>
    </row>
    <row r="383" spans="1:16" x14ac:dyDescent="0.2">
      <c r="A383" s="278">
        <f t="shared" si="21"/>
        <v>2039</v>
      </c>
      <c r="B383" s="278">
        <f t="shared" si="22"/>
        <v>6</v>
      </c>
      <c r="C383" s="270">
        <v>181.25351314912425</v>
      </c>
      <c r="D383" s="270">
        <v>0</v>
      </c>
      <c r="E383" s="270">
        <v>830.34320189357277</v>
      </c>
      <c r="F383" s="270">
        <v>0</v>
      </c>
      <c r="G383" s="270">
        <v>0</v>
      </c>
      <c r="H383" s="270"/>
      <c r="I383" s="270"/>
      <c r="J383" s="270"/>
      <c r="K383" s="270"/>
      <c r="L383" s="270"/>
      <c r="M383" s="270"/>
      <c r="N383" s="270">
        <f t="shared" si="18"/>
        <v>1011.596715042697</v>
      </c>
      <c r="P383" s="263"/>
    </row>
    <row r="384" spans="1:16" x14ac:dyDescent="0.2">
      <c r="A384" s="278">
        <f t="shared" si="21"/>
        <v>2039</v>
      </c>
      <c r="B384" s="278">
        <f t="shared" si="22"/>
        <v>7</v>
      </c>
      <c r="C384" s="270">
        <v>196.34888938221084</v>
      </c>
      <c r="D384" s="270">
        <v>0</v>
      </c>
      <c r="E384" s="270">
        <v>848.69091244989488</v>
      </c>
      <c r="F384" s="270">
        <v>0</v>
      </c>
      <c r="G384" s="270">
        <v>0</v>
      </c>
      <c r="H384" s="270"/>
      <c r="I384" s="270"/>
      <c r="J384" s="270"/>
      <c r="K384" s="270"/>
      <c r="L384" s="270"/>
      <c r="M384" s="270"/>
      <c r="N384" s="270">
        <f t="shared" si="18"/>
        <v>1045.0398018321057</v>
      </c>
      <c r="P384" s="263"/>
    </row>
    <row r="385" spans="1:16" s="284" customFormat="1" ht="12" x14ac:dyDescent="0.25">
      <c r="A385" s="278">
        <f t="shared" si="21"/>
        <v>2039</v>
      </c>
      <c r="B385" s="278">
        <f t="shared" si="22"/>
        <v>8</v>
      </c>
      <c r="C385" s="270">
        <v>191.53115645228192</v>
      </c>
      <c r="D385" s="270">
        <v>0</v>
      </c>
      <c r="E385" s="270">
        <v>888.11616127433899</v>
      </c>
      <c r="F385" s="270">
        <v>0</v>
      </c>
      <c r="G385" s="270">
        <v>0</v>
      </c>
      <c r="H385" s="270"/>
      <c r="I385" s="270"/>
      <c r="J385" s="270"/>
      <c r="K385" s="270"/>
      <c r="L385" s="270"/>
      <c r="M385" s="270"/>
      <c r="N385" s="270">
        <f t="shared" si="18"/>
        <v>1079.6473177266209</v>
      </c>
      <c r="O385" s="290"/>
      <c r="P385" s="263"/>
    </row>
    <row r="386" spans="1:16" x14ac:dyDescent="0.2">
      <c r="A386" s="278">
        <f t="shared" si="21"/>
        <v>2039</v>
      </c>
      <c r="B386" s="278">
        <f t="shared" si="22"/>
        <v>9</v>
      </c>
      <c r="C386" s="270">
        <v>176.69552863404797</v>
      </c>
      <c r="D386" s="270">
        <v>0</v>
      </c>
      <c r="E386" s="270">
        <v>762.90611803728461</v>
      </c>
      <c r="F386" s="270">
        <v>0</v>
      </c>
      <c r="G386" s="270">
        <v>0</v>
      </c>
      <c r="H386" s="270"/>
      <c r="I386" s="270"/>
      <c r="J386" s="270"/>
      <c r="K386" s="270"/>
      <c r="L386" s="270"/>
      <c r="M386" s="270"/>
      <c r="N386" s="270">
        <f t="shared" si="18"/>
        <v>939.60164667133256</v>
      </c>
      <c r="P386" s="263"/>
    </row>
    <row r="387" spans="1:16" x14ac:dyDescent="0.2">
      <c r="A387" s="278">
        <f t="shared" si="21"/>
        <v>2039</v>
      </c>
      <c r="B387" s="278">
        <f t="shared" si="22"/>
        <v>10</v>
      </c>
      <c r="C387" s="270">
        <v>168.93527024256343</v>
      </c>
      <c r="D387" s="270">
        <v>0</v>
      </c>
      <c r="E387" s="270">
        <v>763.89448362791302</v>
      </c>
      <c r="F387" s="270">
        <v>0</v>
      </c>
      <c r="G387" s="270">
        <v>0</v>
      </c>
      <c r="H387" s="270"/>
      <c r="I387" s="270"/>
      <c r="J387" s="270"/>
      <c r="K387" s="270"/>
      <c r="L387" s="270"/>
      <c r="M387" s="270"/>
      <c r="N387" s="270">
        <f t="shared" si="18"/>
        <v>932.82975387047645</v>
      </c>
      <c r="P387" s="263"/>
    </row>
    <row r="388" spans="1:16" x14ac:dyDescent="0.2">
      <c r="A388" s="278">
        <f t="shared" si="21"/>
        <v>2039</v>
      </c>
      <c r="B388" s="278">
        <f t="shared" si="22"/>
        <v>11</v>
      </c>
      <c r="C388" s="270">
        <v>149.87531249946923</v>
      </c>
      <c r="D388" s="270">
        <v>0</v>
      </c>
      <c r="E388" s="270">
        <v>609.02538510344721</v>
      </c>
      <c r="F388" s="270">
        <v>0</v>
      </c>
      <c r="G388" s="270">
        <v>0</v>
      </c>
      <c r="H388" s="270"/>
      <c r="I388" s="270"/>
      <c r="J388" s="270"/>
      <c r="K388" s="270"/>
      <c r="L388" s="270"/>
      <c r="M388" s="270"/>
      <c r="N388" s="270">
        <f t="shared" si="18"/>
        <v>758.90069760291647</v>
      </c>
      <c r="P388" s="263"/>
    </row>
    <row r="389" spans="1:16" x14ac:dyDescent="0.2">
      <c r="A389" s="278">
        <f t="shared" si="21"/>
        <v>2039</v>
      </c>
      <c r="B389" s="278">
        <f t="shared" si="22"/>
        <v>12</v>
      </c>
      <c r="C389" s="270">
        <v>142.85352537970985</v>
      </c>
      <c r="D389" s="270">
        <v>0</v>
      </c>
      <c r="E389" s="270">
        <v>581.83378723364922</v>
      </c>
      <c r="F389" s="270">
        <v>0</v>
      </c>
      <c r="G389" s="270">
        <v>0</v>
      </c>
      <c r="H389" s="270"/>
      <c r="I389" s="270"/>
      <c r="J389" s="270"/>
      <c r="K389" s="270"/>
      <c r="L389" s="270"/>
      <c r="M389" s="270"/>
      <c r="N389" s="270">
        <f t="shared" si="18"/>
        <v>724.68731261335904</v>
      </c>
      <c r="O389" s="267"/>
      <c r="P389" s="263"/>
    </row>
    <row r="390" spans="1:16" x14ac:dyDescent="0.2">
      <c r="A390" s="278">
        <f>A378+1</f>
        <v>2040</v>
      </c>
      <c r="B390" s="278">
        <f>B378</f>
        <v>1</v>
      </c>
      <c r="C390" s="270">
        <v>139.47260931400569</v>
      </c>
      <c r="D390" s="270">
        <v>0</v>
      </c>
      <c r="E390" s="270">
        <v>762.49621387438492</v>
      </c>
      <c r="F390" s="270">
        <v>0</v>
      </c>
      <c r="G390" s="270">
        <v>0</v>
      </c>
      <c r="H390" s="270"/>
      <c r="I390" s="270"/>
      <c r="J390" s="270"/>
      <c r="K390" s="270"/>
      <c r="L390" s="270"/>
      <c r="M390" s="270"/>
      <c r="N390" s="270">
        <f t="shared" si="18"/>
        <v>901.96882318839062</v>
      </c>
      <c r="P390" s="263"/>
    </row>
    <row r="391" spans="1:16" x14ac:dyDescent="0.2">
      <c r="A391" s="278">
        <f t="shared" ref="A391:A454" si="23">A379+1</f>
        <v>2040</v>
      </c>
      <c r="B391" s="278">
        <f t="shared" ref="B391:B454" si="24">B379</f>
        <v>2</v>
      </c>
      <c r="C391" s="270">
        <v>148.40386251316679</v>
      </c>
      <c r="D391" s="270">
        <v>0</v>
      </c>
      <c r="E391" s="270">
        <v>684.50050017757394</v>
      </c>
      <c r="F391" s="270">
        <v>0</v>
      </c>
      <c r="G391" s="270">
        <v>0</v>
      </c>
      <c r="H391" s="270"/>
      <c r="I391" s="270"/>
      <c r="J391" s="270"/>
      <c r="K391" s="270"/>
      <c r="L391" s="270"/>
      <c r="M391" s="270"/>
      <c r="N391" s="270">
        <f t="shared" ref="N391:N454" si="25">SUM(C391:M391)</f>
        <v>832.90436269074075</v>
      </c>
      <c r="P391" s="263"/>
    </row>
    <row r="392" spans="1:16" x14ac:dyDescent="0.2">
      <c r="A392" s="278">
        <f t="shared" si="23"/>
        <v>2040</v>
      </c>
      <c r="B392" s="278">
        <f t="shared" si="24"/>
        <v>3</v>
      </c>
      <c r="C392" s="270">
        <v>140.83088594731637</v>
      </c>
      <c r="D392" s="270">
        <v>0</v>
      </c>
      <c r="E392" s="270">
        <v>632.26708248241505</v>
      </c>
      <c r="F392" s="270">
        <v>0</v>
      </c>
      <c r="G392" s="270">
        <v>0</v>
      </c>
      <c r="H392" s="270"/>
      <c r="I392" s="270"/>
      <c r="J392" s="270"/>
      <c r="K392" s="270"/>
      <c r="L392" s="270"/>
      <c r="M392" s="270"/>
      <c r="N392" s="270">
        <f t="shared" si="25"/>
        <v>773.0979684297314</v>
      </c>
      <c r="P392" s="263"/>
    </row>
    <row r="393" spans="1:16" x14ac:dyDescent="0.2">
      <c r="A393" s="278">
        <f t="shared" si="23"/>
        <v>2040</v>
      </c>
      <c r="B393" s="278">
        <f t="shared" si="24"/>
        <v>4</v>
      </c>
      <c r="C393" s="270">
        <v>167.24409498433542</v>
      </c>
      <c r="D393" s="270">
        <v>0</v>
      </c>
      <c r="E393" s="270">
        <v>698.12835146127679</v>
      </c>
      <c r="F393" s="270">
        <v>0</v>
      </c>
      <c r="G393" s="270">
        <v>0</v>
      </c>
      <c r="H393" s="270"/>
      <c r="I393" s="270"/>
      <c r="J393" s="270"/>
      <c r="K393" s="270"/>
      <c r="L393" s="270"/>
      <c r="M393" s="270"/>
      <c r="N393" s="270">
        <f t="shared" si="25"/>
        <v>865.37244644561224</v>
      </c>
      <c r="P393" s="263"/>
    </row>
    <row r="394" spans="1:16" x14ac:dyDescent="0.2">
      <c r="A394" s="278">
        <f t="shared" si="23"/>
        <v>2040</v>
      </c>
      <c r="B394" s="278">
        <f t="shared" si="24"/>
        <v>5</v>
      </c>
      <c r="C394" s="270">
        <v>177.77876514671115</v>
      </c>
      <c r="D394" s="270">
        <v>0</v>
      </c>
      <c r="E394" s="270">
        <v>788.16139057506246</v>
      </c>
      <c r="F394" s="270">
        <v>0</v>
      </c>
      <c r="G394" s="270">
        <v>0</v>
      </c>
      <c r="H394" s="270"/>
      <c r="I394" s="270"/>
      <c r="J394" s="270"/>
      <c r="K394" s="270"/>
      <c r="L394" s="270"/>
      <c r="M394" s="270"/>
      <c r="N394" s="270">
        <f t="shared" si="25"/>
        <v>965.94015572177364</v>
      </c>
      <c r="P394" s="263"/>
    </row>
    <row r="395" spans="1:16" x14ac:dyDescent="0.2">
      <c r="A395" s="278">
        <f t="shared" si="23"/>
        <v>2040</v>
      </c>
      <c r="B395" s="278">
        <f t="shared" si="24"/>
        <v>6</v>
      </c>
      <c r="C395" s="270">
        <v>182.96194118135591</v>
      </c>
      <c r="D395" s="270">
        <v>0</v>
      </c>
      <c r="E395" s="270">
        <v>833.26739880338744</v>
      </c>
      <c r="F395" s="270">
        <v>0</v>
      </c>
      <c r="G395" s="270">
        <v>0</v>
      </c>
      <c r="H395" s="270"/>
      <c r="I395" s="270"/>
      <c r="J395" s="270"/>
      <c r="K395" s="270"/>
      <c r="L395" s="270"/>
      <c r="M395" s="270"/>
      <c r="N395" s="270">
        <f t="shared" si="25"/>
        <v>1016.2293399847433</v>
      </c>
      <c r="P395" s="263"/>
    </row>
    <row r="396" spans="1:16" x14ac:dyDescent="0.2">
      <c r="A396" s="278">
        <f t="shared" si="23"/>
        <v>2040</v>
      </c>
      <c r="B396" s="278">
        <f t="shared" si="24"/>
        <v>7</v>
      </c>
      <c r="C396" s="270">
        <v>198.19996504712873</v>
      </c>
      <c r="D396" s="270">
        <v>0</v>
      </c>
      <c r="E396" s="270">
        <v>853.51775899796382</v>
      </c>
      <c r="F396" s="270">
        <v>0</v>
      </c>
      <c r="G396" s="270">
        <v>0</v>
      </c>
      <c r="H396" s="270"/>
      <c r="I396" s="270"/>
      <c r="J396" s="270"/>
      <c r="K396" s="270"/>
      <c r="L396" s="270"/>
      <c r="M396" s="270"/>
      <c r="N396" s="270">
        <f t="shared" si="25"/>
        <v>1051.7177240450926</v>
      </c>
      <c r="P396" s="263"/>
    </row>
    <row r="397" spans="1:16" s="284" customFormat="1" ht="12" x14ac:dyDescent="0.25">
      <c r="A397" s="278">
        <f t="shared" si="23"/>
        <v>2040</v>
      </c>
      <c r="B397" s="278">
        <f t="shared" si="24"/>
        <v>8</v>
      </c>
      <c r="C397" s="270">
        <v>193.33645771813713</v>
      </c>
      <c r="D397" s="270">
        <v>0</v>
      </c>
      <c r="E397" s="270">
        <v>893.1904369040542</v>
      </c>
      <c r="F397" s="270">
        <v>0</v>
      </c>
      <c r="G397" s="270">
        <v>0</v>
      </c>
      <c r="H397" s="270"/>
      <c r="I397" s="270"/>
      <c r="J397" s="270"/>
      <c r="K397" s="270"/>
      <c r="L397" s="270"/>
      <c r="M397" s="270"/>
      <c r="N397" s="270">
        <f t="shared" si="25"/>
        <v>1086.5268946221913</v>
      </c>
      <c r="O397" s="290"/>
      <c r="P397" s="263"/>
    </row>
    <row r="398" spans="1:16" x14ac:dyDescent="0.2">
      <c r="A398" s="278">
        <f t="shared" si="23"/>
        <v>2040</v>
      </c>
      <c r="B398" s="278">
        <f t="shared" si="24"/>
        <v>9</v>
      </c>
      <c r="C398" s="270">
        <v>178.36099480374398</v>
      </c>
      <c r="D398" s="270">
        <v>0</v>
      </c>
      <c r="E398" s="270">
        <v>767.27548467836073</v>
      </c>
      <c r="F398" s="270">
        <v>0</v>
      </c>
      <c r="G398" s="270">
        <v>0</v>
      </c>
      <c r="H398" s="270"/>
      <c r="I398" s="270"/>
      <c r="J398" s="270"/>
      <c r="K398" s="270"/>
      <c r="L398" s="270"/>
      <c r="M398" s="270"/>
      <c r="N398" s="270">
        <f t="shared" si="25"/>
        <v>945.63647948210473</v>
      </c>
      <c r="P398" s="263"/>
    </row>
    <row r="399" spans="1:16" x14ac:dyDescent="0.2">
      <c r="A399" s="278">
        <f t="shared" si="23"/>
        <v>2040</v>
      </c>
      <c r="B399" s="278">
        <f t="shared" si="24"/>
        <v>10</v>
      </c>
      <c r="C399" s="270">
        <v>170.5275911101738</v>
      </c>
      <c r="D399" s="270">
        <v>0</v>
      </c>
      <c r="E399" s="270">
        <v>766.50385861123902</v>
      </c>
      <c r="F399" s="270">
        <v>0</v>
      </c>
      <c r="G399" s="270">
        <v>0</v>
      </c>
      <c r="H399" s="270"/>
      <c r="I399" s="270"/>
      <c r="J399" s="270"/>
      <c r="K399" s="270"/>
      <c r="L399" s="270"/>
      <c r="M399" s="270"/>
      <c r="N399" s="270">
        <f t="shared" si="25"/>
        <v>937.03144972141286</v>
      </c>
      <c r="P399" s="263"/>
    </row>
    <row r="400" spans="1:16" x14ac:dyDescent="0.2">
      <c r="A400" s="278">
        <f t="shared" si="23"/>
        <v>2040</v>
      </c>
      <c r="B400" s="278">
        <f t="shared" si="24"/>
        <v>11</v>
      </c>
      <c r="C400" s="270">
        <v>151.28798131214432</v>
      </c>
      <c r="D400" s="270">
        <v>0</v>
      </c>
      <c r="E400" s="270">
        <v>610.27707636106231</v>
      </c>
      <c r="F400" s="270">
        <v>0</v>
      </c>
      <c r="G400" s="270">
        <v>0</v>
      </c>
      <c r="H400" s="270"/>
      <c r="I400" s="270"/>
      <c r="J400" s="270"/>
      <c r="K400" s="270"/>
      <c r="L400" s="270"/>
      <c r="M400" s="270"/>
      <c r="N400" s="270">
        <f t="shared" si="25"/>
        <v>761.56505767320664</v>
      </c>
      <c r="P400" s="263"/>
    </row>
    <row r="401" spans="1:16" x14ac:dyDescent="0.2">
      <c r="A401" s="278">
        <f t="shared" si="23"/>
        <v>2040</v>
      </c>
      <c r="B401" s="278">
        <f t="shared" si="24"/>
        <v>12</v>
      </c>
      <c r="C401" s="270">
        <v>144.20000944515814</v>
      </c>
      <c r="D401" s="270">
        <v>0</v>
      </c>
      <c r="E401" s="270">
        <v>583.45925594831238</v>
      </c>
      <c r="F401" s="270">
        <v>0</v>
      </c>
      <c r="G401" s="270">
        <v>0</v>
      </c>
      <c r="H401" s="270"/>
      <c r="I401" s="270"/>
      <c r="J401" s="270"/>
      <c r="K401" s="270"/>
      <c r="L401" s="270"/>
      <c r="M401" s="270"/>
      <c r="N401" s="270">
        <f t="shared" si="25"/>
        <v>727.65926539347049</v>
      </c>
      <c r="O401" s="267"/>
      <c r="P401" s="263"/>
    </row>
    <row r="402" spans="1:16" x14ac:dyDescent="0.2">
      <c r="A402" s="278">
        <f t="shared" si="23"/>
        <v>2041</v>
      </c>
      <c r="B402" s="278">
        <f t="shared" si="24"/>
        <v>1</v>
      </c>
      <c r="C402" s="270">
        <v>140.78722612523683</v>
      </c>
      <c r="D402" s="270">
        <v>0</v>
      </c>
      <c r="E402" s="270">
        <v>763.25867979127645</v>
      </c>
      <c r="F402" s="270">
        <v>0</v>
      </c>
      <c r="G402" s="270">
        <v>0</v>
      </c>
      <c r="H402" s="270"/>
      <c r="I402" s="270"/>
      <c r="J402" s="270"/>
      <c r="K402" s="270"/>
      <c r="L402" s="270"/>
      <c r="M402" s="270"/>
      <c r="N402" s="270">
        <f t="shared" si="25"/>
        <v>904.04590591651322</v>
      </c>
      <c r="O402" s="267"/>
      <c r="P402" s="263"/>
    </row>
    <row r="403" spans="1:16" x14ac:dyDescent="0.2">
      <c r="A403" s="278">
        <f t="shared" si="23"/>
        <v>2041</v>
      </c>
      <c r="B403" s="278">
        <f t="shared" si="24"/>
        <v>2</v>
      </c>
      <c r="C403" s="270">
        <v>149.80266198692019</v>
      </c>
      <c r="D403" s="270">
        <v>0</v>
      </c>
      <c r="E403" s="270">
        <v>685.18485339632161</v>
      </c>
      <c r="F403" s="270">
        <v>0</v>
      </c>
      <c r="G403" s="270">
        <v>0</v>
      </c>
      <c r="H403" s="270"/>
      <c r="I403" s="270"/>
      <c r="J403" s="270"/>
      <c r="K403" s="270"/>
      <c r="L403" s="270"/>
      <c r="M403" s="270"/>
      <c r="N403" s="270">
        <f t="shared" si="25"/>
        <v>834.98751538324177</v>
      </c>
      <c r="O403" s="267"/>
      <c r="P403" s="263"/>
    </row>
    <row r="404" spans="1:16" x14ac:dyDescent="0.2">
      <c r="A404" s="278">
        <f t="shared" si="23"/>
        <v>2041</v>
      </c>
      <c r="B404" s="278">
        <f t="shared" si="24"/>
        <v>3</v>
      </c>
      <c r="C404" s="270">
        <v>142.1583053676421</v>
      </c>
      <c r="D404" s="270">
        <v>0</v>
      </c>
      <c r="E404" s="270">
        <v>632.963908210451</v>
      </c>
      <c r="F404" s="270">
        <v>0</v>
      </c>
      <c r="G404" s="270">
        <v>0</v>
      </c>
      <c r="H404" s="270"/>
      <c r="I404" s="270"/>
      <c r="J404" s="270"/>
      <c r="K404" s="270"/>
      <c r="L404" s="270"/>
      <c r="M404" s="270"/>
      <c r="N404" s="270">
        <f t="shared" si="25"/>
        <v>775.12221357809312</v>
      </c>
      <c r="O404" s="267"/>
      <c r="P404" s="263"/>
    </row>
    <row r="405" spans="1:16" x14ac:dyDescent="0.2">
      <c r="A405" s="278">
        <f t="shared" si="23"/>
        <v>2041</v>
      </c>
      <c r="B405" s="278">
        <f t="shared" si="24"/>
        <v>4</v>
      </c>
      <c r="C405" s="270">
        <v>168.82047546453816</v>
      </c>
      <c r="D405" s="270">
        <v>0</v>
      </c>
      <c r="E405" s="270">
        <v>702.54090579620799</v>
      </c>
      <c r="F405" s="270">
        <v>0</v>
      </c>
      <c r="G405" s="270">
        <v>0</v>
      </c>
      <c r="H405" s="270"/>
      <c r="I405" s="270"/>
      <c r="J405" s="270"/>
      <c r="K405" s="270"/>
      <c r="L405" s="270"/>
      <c r="M405" s="270"/>
      <c r="N405" s="270">
        <f t="shared" si="25"/>
        <v>871.36138126074616</v>
      </c>
      <c r="O405" s="267"/>
      <c r="P405" s="263"/>
    </row>
    <row r="406" spans="1:16" x14ac:dyDescent="0.2">
      <c r="A406" s="278">
        <f t="shared" si="23"/>
        <v>2041</v>
      </c>
      <c r="B406" s="278">
        <f t="shared" si="24"/>
        <v>5</v>
      </c>
      <c r="C406" s="270">
        <v>179.45444149987671</v>
      </c>
      <c r="D406" s="270">
        <v>0</v>
      </c>
      <c r="E406" s="270">
        <v>792.24086078778703</v>
      </c>
      <c r="F406" s="270">
        <v>0</v>
      </c>
      <c r="G406" s="270">
        <v>0</v>
      </c>
      <c r="H406" s="270"/>
      <c r="I406" s="270"/>
      <c r="J406" s="270"/>
      <c r="K406" s="270"/>
      <c r="L406" s="270"/>
      <c r="M406" s="270"/>
      <c r="N406" s="270">
        <f t="shared" si="25"/>
        <v>971.69530228766371</v>
      </c>
      <c r="O406" s="267"/>
      <c r="P406" s="263"/>
    </row>
    <row r="407" spans="1:16" x14ac:dyDescent="0.2">
      <c r="A407" s="278">
        <f t="shared" si="23"/>
        <v>2041</v>
      </c>
      <c r="B407" s="278">
        <f t="shared" si="24"/>
        <v>6</v>
      </c>
      <c r="C407" s="270">
        <v>184.68647221920995</v>
      </c>
      <c r="D407" s="270">
        <v>0</v>
      </c>
      <c r="E407" s="270">
        <v>836.20189377736153</v>
      </c>
      <c r="F407" s="270">
        <v>0</v>
      </c>
      <c r="G407" s="270">
        <v>0</v>
      </c>
      <c r="H407" s="270"/>
      <c r="I407" s="270"/>
      <c r="J407" s="270"/>
      <c r="K407" s="270"/>
      <c r="L407" s="270"/>
      <c r="M407" s="270"/>
      <c r="N407" s="270">
        <f t="shared" si="25"/>
        <v>1020.8883659965715</v>
      </c>
      <c r="O407" s="267"/>
      <c r="P407" s="263"/>
    </row>
    <row r="408" spans="1:16" x14ac:dyDescent="0.2">
      <c r="A408" s="278">
        <f t="shared" si="23"/>
        <v>2041</v>
      </c>
      <c r="B408" s="278">
        <f t="shared" si="24"/>
        <v>7</v>
      </c>
      <c r="C408" s="270">
        <v>200.06849169497821</v>
      </c>
      <c r="D408" s="270">
        <v>0</v>
      </c>
      <c r="E408" s="270">
        <v>858.3720577636268</v>
      </c>
      <c r="F408" s="270">
        <v>0</v>
      </c>
      <c r="G408" s="270">
        <v>0</v>
      </c>
      <c r="H408" s="270"/>
      <c r="I408" s="270"/>
      <c r="J408" s="270"/>
      <c r="K408" s="270"/>
      <c r="L408" s="270"/>
      <c r="M408" s="270"/>
      <c r="N408" s="270">
        <f t="shared" si="25"/>
        <v>1058.4405494586049</v>
      </c>
      <c r="O408" s="267"/>
      <c r="P408" s="263"/>
    </row>
    <row r="409" spans="1:16" ht="12" x14ac:dyDescent="0.25">
      <c r="A409" s="278">
        <f t="shared" si="23"/>
        <v>2041</v>
      </c>
      <c r="B409" s="278">
        <f t="shared" si="24"/>
        <v>8</v>
      </c>
      <c r="C409" s="270">
        <v>195.15877508059444</v>
      </c>
      <c r="D409" s="270">
        <v>0</v>
      </c>
      <c r="E409" s="270">
        <v>898.29370454437446</v>
      </c>
      <c r="F409" s="270">
        <v>0</v>
      </c>
      <c r="G409" s="270">
        <v>0</v>
      </c>
      <c r="H409" s="270"/>
      <c r="I409" s="270"/>
      <c r="J409" s="270"/>
      <c r="K409" s="270"/>
      <c r="L409" s="270"/>
      <c r="M409" s="270"/>
      <c r="N409" s="270">
        <f t="shared" si="25"/>
        <v>1093.4524796249689</v>
      </c>
      <c r="O409" s="290"/>
      <c r="P409" s="263"/>
    </row>
    <row r="410" spans="1:16" x14ac:dyDescent="0.2">
      <c r="A410" s="278">
        <f t="shared" si="23"/>
        <v>2041</v>
      </c>
      <c r="B410" s="278">
        <f t="shared" si="24"/>
        <v>9</v>
      </c>
      <c r="C410" s="270">
        <v>180.04215903656498</v>
      </c>
      <c r="D410" s="270">
        <v>0</v>
      </c>
      <c r="E410" s="270">
        <v>771.66987584656124</v>
      </c>
      <c r="F410" s="270">
        <v>0</v>
      </c>
      <c r="G410" s="270">
        <v>0</v>
      </c>
      <c r="H410" s="270"/>
      <c r="I410" s="270"/>
      <c r="J410" s="270"/>
      <c r="K410" s="270"/>
      <c r="L410" s="270"/>
      <c r="M410" s="270"/>
      <c r="N410" s="270">
        <f t="shared" si="25"/>
        <v>951.71203488312619</v>
      </c>
      <c r="O410" s="267"/>
      <c r="P410" s="263"/>
    </row>
    <row r="411" spans="1:16" x14ac:dyDescent="0.2">
      <c r="A411" s="278">
        <f t="shared" si="23"/>
        <v>2041</v>
      </c>
      <c r="B411" s="278">
        <f t="shared" si="24"/>
        <v>10</v>
      </c>
      <c r="C411" s="270">
        <v>172.13492060056487</v>
      </c>
      <c r="D411" s="270">
        <v>0</v>
      </c>
      <c r="E411" s="270">
        <v>769.12214691695385</v>
      </c>
      <c r="F411" s="270">
        <v>0</v>
      </c>
      <c r="G411" s="270">
        <v>0</v>
      </c>
      <c r="H411" s="270"/>
      <c r="I411" s="270"/>
      <c r="J411" s="270"/>
      <c r="K411" s="270"/>
      <c r="L411" s="270"/>
      <c r="M411" s="270"/>
      <c r="N411" s="270">
        <f t="shared" si="25"/>
        <v>941.25706751751875</v>
      </c>
      <c r="O411" s="267"/>
      <c r="P411" s="263"/>
    </row>
    <row r="412" spans="1:16" x14ac:dyDescent="0.2">
      <c r="A412" s="278">
        <f t="shared" si="23"/>
        <v>2041</v>
      </c>
      <c r="B412" s="278">
        <f t="shared" si="24"/>
        <v>11</v>
      </c>
      <c r="C412" s="270">
        <v>152.71396541431588</v>
      </c>
      <c r="D412" s="270">
        <v>0</v>
      </c>
      <c r="E412" s="270">
        <v>611.53134014035334</v>
      </c>
      <c r="F412" s="270">
        <v>0</v>
      </c>
      <c r="G412" s="270">
        <v>0</v>
      </c>
      <c r="H412" s="270"/>
      <c r="I412" s="270"/>
      <c r="J412" s="270"/>
      <c r="K412" s="270"/>
      <c r="L412" s="270"/>
      <c r="M412" s="270"/>
      <c r="N412" s="270">
        <f t="shared" si="25"/>
        <v>764.24530555466924</v>
      </c>
      <c r="O412" s="267"/>
      <c r="P412" s="263"/>
    </row>
    <row r="413" spans="1:16" x14ac:dyDescent="0.2">
      <c r="A413" s="278">
        <f t="shared" si="23"/>
        <v>2041</v>
      </c>
      <c r="B413" s="278">
        <f t="shared" si="24"/>
        <v>12</v>
      </c>
      <c r="C413" s="270">
        <v>145.55918496735333</v>
      </c>
      <c r="D413" s="270">
        <v>0</v>
      </c>
      <c r="E413" s="270">
        <v>585.08926573398287</v>
      </c>
      <c r="F413" s="270">
        <v>0</v>
      </c>
      <c r="G413" s="270">
        <v>0</v>
      </c>
      <c r="H413" s="270"/>
      <c r="I413" s="270"/>
      <c r="J413" s="270"/>
      <c r="K413" s="270"/>
      <c r="L413" s="270"/>
      <c r="M413" s="270"/>
      <c r="N413" s="270">
        <f t="shared" si="25"/>
        <v>730.64845070133617</v>
      </c>
      <c r="O413" s="267"/>
      <c r="P413" s="263"/>
    </row>
    <row r="414" spans="1:16" x14ac:dyDescent="0.2">
      <c r="A414" s="278">
        <f t="shared" si="23"/>
        <v>2042</v>
      </c>
      <c r="B414" s="278">
        <f t="shared" si="24"/>
        <v>1</v>
      </c>
      <c r="C414" s="270">
        <v>142.11423402435878</v>
      </c>
      <c r="D414" s="270">
        <v>0</v>
      </c>
      <c r="E414" s="270">
        <v>764.02190814378901</v>
      </c>
      <c r="F414" s="270">
        <v>0</v>
      </c>
      <c r="G414" s="270">
        <v>0</v>
      </c>
      <c r="H414" s="270"/>
      <c r="I414" s="270"/>
      <c r="J414" s="270"/>
      <c r="K414" s="270"/>
      <c r="L414" s="270"/>
      <c r="M414" s="270"/>
      <c r="N414" s="270">
        <f t="shared" si="25"/>
        <v>906.13614216814779</v>
      </c>
      <c r="O414" s="267"/>
      <c r="P414" s="263"/>
    </row>
    <row r="415" spans="1:16" x14ac:dyDescent="0.2">
      <c r="A415" s="278">
        <f t="shared" si="23"/>
        <v>2042</v>
      </c>
      <c r="B415" s="278">
        <f t="shared" si="24"/>
        <v>2</v>
      </c>
      <c r="C415" s="270">
        <v>151.21464602295273</v>
      </c>
      <c r="D415" s="270">
        <v>0</v>
      </c>
      <c r="E415" s="270">
        <v>685.86989082103821</v>
      </c>
      <c r="F415" s="270">
        <v>0</v>
      </c>
      <c r="G415" s="270">
        <v>0</v>
      </c>
      <c r="H415" s="270"/>
      <c r="I415" s="270"/>
      <c r="J415" s="270"/>
      <c r="K415" s="270"/>
      <c r="L415" s="270"/>
      <c r="M415" s="270"/>
      <c r="N415" s="270">
        <f t="shared" si="25"/>
        <v>837.08453684399092</v>
      </c>
      <c r="O415" s="267"/>
      <c r="P415" s="263"/>
    </row>
    <row r="416" spans="1:16" x14ac:dyDescent="0.2">
      <c r="A416" s="278">
        <f t="shared" si="23"/>
        <v>2042</v>
      </c>
      <c r="B416" s="278">
        <f t="shared" si="24"/>
        <v>3</v>
      </c>
      <c r="C416" s="270">
        <v>143.49823654847833</v>
      </c>
      <c r="D416" s="270">
        <v>0</v>
      </c>
      <c r="E416" s="270">
        <v>633.66150191472479</v>
      </c>
      <c r="F416" s="270">
        <v>0</v>
      </c>
      <c r="G416" s="270">
        <v>0</v>
      </c>
      <c r="H416" s="270"/>
      <c r="I416" s="270"/>
      <c r="J416" s="270"/>
      <c r="K416" s="270"/>
      <c r="L416" s="270"/>
      <c r="M416" s="270"/>
      <c r="N416" s="270">
        <f t="shared" si="25"/>
        <v>777.1597384632031</v>
      </c>
      <c r="O416" s="267"/>
      <c r="P416" s="263"/>
    </row>
    <row r="417" spans="1:16" x14ac:dyDescent="0.2">
      <c r="A417" s="278">
        <f t="shared" si="23"/>
        <v>2042</v>
      </c>
      <c r="B417" s="278">
        <f t="shared" si="24"/>
        <v>4</v>
      </c>
      <c r="C417" s="270">
        <v>170.41171431937346</v>
      </c>
      <c r="D417" s="270">
        <v>0</v>
      </c>
      <c r="E417" s="270">
        <v>706.98134989627749</v>
      </c>
      <c r="F417" s="270">
        <v>0</v>
      </c>
      <c r="G417" s="270">
        <v>0</v>
      </c>
      <c r="H417" s="270"/>
      <c r="I417" s="270"/>
      <c r="J417" s="270"/>
      <c r="K417" s="270"/>
      <c r="L417" s="270"/>
      <c r="M417" s="270"/>
      <c r="N417" s="270">
        <f t="shared" si="25"/>
        <v>877.39306421565095</v>
      </c>
      <c r="O417" s="267"/>
      <c r="P417" s="263"/>
    </row>
    <row r="418" spans="1:16" x14ac:dyDescent="0.2">
      <c r="A418" s="278">
        <f t="shared" si="23"/>
        <v>2042</v>
      </c>
      <c r="B418" s="278">
        <f t="shared" si="24"/>
        <v>5</v>
      </c>
      <c r="C418" s="270">
        <v>181.1459121535496</v>
      </c>
      <c r="D418" s="270">
        <v>0</v>
      </c>
      <c r="E418" s="270">
        <v>796.34144606325822</v>
      </c>
      <c r="F418" s="270">
        <v>0</v>
      </c>
      <c r="G418" s="270">
        <v>0</v>
      </c>
      <c r="H418" s="270"/>
      <c r="I418" s="270"/>
      <c r="J418" s="270"/>
      <c r="K418" s="270"/>
      <c r="L418" s="270"/>
      <c r="M418" s="270"/>
      <c r="N418" s="270">
        <f t="shared" si="25"/>
        <v>977.48735821680782</v>
      </c>
      <c r="O418" s="267"/>
      <c r="P418" s="263"/>
    </row>
    <row r="419" spans="1:16" x14ac:dyDescent="0.2">
      <c r="A419" s="278">
        <f t="shared" si="23"/>
        <v>2042</v>
      </c>
      <c r="B419" s="278">
        <f t="shared" si="24"/>
        <v>6</v>
      </c>
      <c r="C419" s="270">
        <v>186.42725804361319</v>
      </c>
      <c r="D419" s="270">
        <v>0</v>
      </c>
      <c r="E419" s="270">
        <v>839.14672308190529</v>
      </c>
      <c r="F419" s="270">
        <v>0</v>
      </c>
      <c r="G419" s="270">
        <v>0</v>
      </c>
      <c r="H419" s="270"/>
      <c r="I419" s="270"/>
      <c r="J419" s="270"/>
      <c r="K419" s="270"/>
      <c r="L419" s="270"/>
      <c r="M419" s="270"/>
      <c r="N419" s="270">
        <f t="shared" si="25"/>
        <v>1025.5739811255185</v>
      </c>
      <c r="O419" s="267"/>
      <c r="P419" s="263"/>
    </row>
    <row r="420" spans="1:16" x14ac:dyDescent="0.2">
      <c r="A420" s="278">
        <f t="shared" si="23"/>
        <v>2042</v>
      </c>
      <c r="B420" s="278">
        <f t="shared" si="24"/>
        <v>7</v>
      </c>
      <c r="C420" s="270">
        <v>201.95463384459075</v>
      </c>
      <c r="D420" s="270">
        <v>0</v>
      </c>
      <c r="E420" s="270">
        <v>863.25396487868602</v>
      </c>
      <c r="F420" s="270">
        <v>0</v>
      </c>
      <c r="G420" s="270">
        <v>0</v>
      </c>
      <c r="H420" s="270"/>
      <c r="I420" s="270"/>
      <c r="J420" s="270"/>
      <c r="K420" s="270"/>
      <c r="L420" s="270"/>
      <c r="M420" s="270"/>
      <c r="N420" s="270">
        <f t="shared" si="25"/>
        <v>1065.2085987232767</v>
      </c>
      <c r="O420" s="267"/>
      <c r="P420" s="263"/>
    </row>
    <row r="421" spans="1:16" ht="12" x14ac:dyDescent="0.25">
      <c r="A421" s="278">
        <f t="shared" si="23"/>
        <v>2042</v>
      </c>
      <c r="B421" s="278">
        <f t="shared" si="24"/>
        <v>8</v>
      </c>
      <c r="C421" s="270">
        <v>196.9982689270357</v>
      </c>
      <c r="D421" s="270">
        <v>0</v>
      </c>
      <c r="E421" s="270">
        <v>903.42612984193431</v>
      </c>
      <c r="F421" s="270">
        <v>0</v>
      </c>
      <c r="G421" s="270">
        <v>0</v>
      </c>
      <c r="H421" s="270"/>
      <c r="I421" s="270"/>
      <c r="J421" s="270"/>
      <c r="K421" s="270"/>
      <c r="L421" s="270"/>
      <c r="M421" s="270"/>
      <c r="N421" s="270">
        <f t="shared" si="25"/>
        <v>1100.4243987689699</v>
      </c>
      <c r="O421" s="290"/>
      <c r="P421" s="263"/>
    </row>
    <row r="422" spans="1:16" x14ac:dyDescent="0.2">
      <c r="A422" s="278">
        <f t="shared" si="23"/>
        <v>2042</v>
      </c>
      <c r="B422" s="278">
        <f t="shared" si="24"/>
        <v>9</v>
      </c>
      <c r="C422" s="270">
        <v>181.73916929660075</v>
      </c>
      <c r="D422" s="270">
        <v>0</v>
      </c>
      <c r="E422" s="270">
        <v>776.08943486402143</v>
      </c>
      <c r="F422" s="270">
        <v>0</v>
      </c>
      <c r="G422" s="270">
        <v>0</v>
      </c>
      <c r="H422" s="270"/>
      <c r="I422" s="270"/>
      <c r="J422" s="270"/>
      <c r="K422" s="270"/>
      <c r="L422" s="270"/>
      <c r="M422" s="270"/>
      <c r="N422" s="270">
        <f t="shared" si="25"/>
        <v>957.82860416062215</v>
      </c>
      <c r="O422" s="267"/>
      <c r="P422" s="263"/>
    </row>
    <row r="423" spans="1:16" x14ac:dyDescent="0.2">
      <c r="A423" s="278">
        <f t="shared" si="23"/>
        <v>2042</v>
      </c>
      <c r="B423" s="278">
        <f t="shared" si="24"/>
        <v>10</v>
      </c>
      <c r="C423" s="270">
        <v>173.7574001794188</v>
      </c>
      <c r="D423" s="270">
        <v>0</v>
      </c>
      <c r="E423" s="270">
        <v>771.74937899193321</v>
      </c>
      <c r="F423" s="270">
        <v>0</v>
      </c>
      <c r="G423" s="270">
        <v>0</v>
      </c>
      <c r="H423" s="270"/>
      <c r="I423" s="270"/>
      <c r="J423" s="270"/>
      <c r="K423" s="270"/>
      <c r="L423" s="270"/>
      <c r="M423" s="270"/>
      <c r="N423" s="270">
        <f t="shared" si="25"/>
        <v>945.50677917135204</v>
      </c>
      <c r="O423" s="267"/>
      <c r="P423" s="263"/>
    </row>
    <row r="424" spans="1:16" x14ac:dyDescent="0.2">
      <c r="A424" s="278">
        <f t="shared" si="23"/>
        <v>2042</v>
      </c>
      <c r="B424" s="278">
        <f t="shared" si="24"/>
        <v>11</v>
      </c>
      <c r="C424" s="270">
        <v>154.15339031093797</v>
      </c>
      <c r="D424" s="270">
        <v>0</v>
      </c>
      <c r="E424" s="270">
        <v>612.78818172846104</v>
      </c>
      <c r="F424" s="270">
        <v>0</v>
      </c>
      <c r="G424" s="270">
        <v>0</v>
      </c>
      <c r="H424" s="270"/>
      <c r="I424" s="270"/>
      <c r="J424" s="270"/>
      <c r="K424" s="270"/>
      <c r="L424" s="270"/>
      <c r="M424" s="270"/>
      <c r="N424" s="270">
        <f t="shared" si="25"/>
        <v>766.94157203939903</v>
      </c>
      <c r="O424" s="267"/>
      <c r="P424" s="263"/>
    </row>
    <row r="425" spans="1:16" x14ac:dyDescent="0.2">
      <c r="A425" s="278">
        <f t="shared" si="23"/>
        <v>2042</v>
      </c>
      <c r="B425" s="278">
        <f t="shared" si="24"/>
        <v>12</v>
      </c>
      <c r="C425" s="270">
        <v>146.93117157123461</v>
      </c>
      <c r="D425" s="270">
        <v>0</v>
      </c>
      <c r="E425" s="270">
        <v>586.72382927704837</v>
      </c>
      <c r="F425" s="270">
        <v>0</v>
      </c>
      <c r="G425" s="270">
        <v>0</v>
      </c>
      <c r="H425" s="270"/>
      <c r="I425" s="270"/>
      <c r="J425" s="270"/>
      <c r="K425" s="270"/>
      <c r="L425" s="270"/>
      <c r="M425" s="270"/>
      <c r="N425" s="270">
        <f t="shared" si="25"/>
        <v>733.65500084828295</v>
      </c>
      <c r="O425" s="267"/>
      <c r="P425" s="263"/>
    </row>
    <row r="426" spans="1:16" x14ac:dyDescent="0.2">
      <c r="A426" s="278">
        <f t="shared" si="23"/>
        <v>2043</v>
      </c>
      <c r="B426" s="278">
        <f t="shared" si="24"/>
        <v>1</v>
      </c>
      <c r="C426" s="270">
        <v>143.45374980514583</v>
      </c>
      <c r="D426" s="270">
        <v>0</v>
      </c>
      <c r="E426" s="270">
        <v>764.78589969432801</v>
      </c>
      <c r="F426" s="270">
        <v>0</v>
      </c>
      <c r="G426" s="270">
        <v>0</v>
      </c>
      <c r="H426" s="270"/>
      <c r="I426" s="270"/>
      <c r="J426" s="270"/>
      <c r="K426" s="270"/>
      <c r="L426" s="270"/>
      <c r="M426" s="270"/>
      <c r="N426" s="270">
        <f t="shared" si="25"/>
        <v>908.2396494994739</v>
      </c>
      <c r="O426" s="267"/>
      <c r="P426" s="263"/>
    </row>
    <row r="427" spans="1:16" x14ac:dyDescent="0.2">
      <c r="A427" s="278">
        <f t="shared" si="23"/>
        <v>2043</v>
      </c>
      <c r="B427" s="278">
        <f t="shared" si="24"/>
        <v>2</v>
      </c>
      <c r="C427" s="270">
        <v>152.63993889403247</v>
      </c>
      <c r="D427" s="270">
        <v>0</v>
      </c>
      <c r="E427" s="270">
        <v>686.55561313578266</v>
      </c>
      <c r="F427" s="270">
        <v>0</v>
      </c>
      <c r="G427" s="270">
        <v>0</v>
      </c>
      <c r="H427" s="270"/>
      <c r="I427" s="270"/>
      <c r="J427" s="270"/>
      <c r="K427" s="270"/>
      <c r="L427" s="270"/>
      <c r="M427" s="270"/>
      <c r="N427" s="270">
        <f t="shared" si="25"/>
        <v>839.19555202981519</v>
      </c>
      <c r="O427" s="267"/>
      <c r="P427" s="263"/>
    </row>
    <row r="428" spans="1:16" x14ac:dyDescent="0.2">
      <c r="A428" s="278">
        <f t="shared" si="23"/>
        <v>2043</v>
      </c>
      <c r="B428" s="278">
        <f t="shared" si="24"/>
        <v>3</v>
      </c>
      <c r="C428" s="270">
        <v>144.85079742101451</v>
      </c>
      <c r="D428" s="270">
        <v>0</v>
      </c>
      <c r="E428" s="270">
        <v>634.35986444162791</v>
      </c>
      <c r="F428" s="270">
        <v>0</v>
      </c>
      <c r="G428" s="270">
        <v>0</v>
      </c>
      <c r="H428" s="270"/>
      <c r="I428" s="270"/>
      <c r="J428" s="270"/>
      <c r="K428" s="270"/>
      <c r="L428" s="270"/>
      <c r="M428" s="270"/>
      <c r="N428" s="270">
        <f t="shared" si="25"/>
        <v>779.21066186264238</v>
      </c>
      <c r="O428" s="267"/>
      <c r="P428" s="263"/>
    </row>
    <row r="429" spans="1:16" x14ac:dyDescent="0.2">
      <c r="A429" s="278">
        <f t="shared" si="23"/>
        <v>2043</v>
      </c>
      <c r="B429" s="278">
        <f t="shared" si="24"/>
        <v>4</v>
      </c>
      <c r="C429" s="270">
        <v>172.01795159834052</v>
      </c>
      <c r="D429" s="270">
        <v>0</v>
      </c>
      <c r="E429" s="270">
        <v>711.44986004010775</v>
      </c>
      <c r="F429" s="270">
        <v>0</v>
      </c>
      <c r="G429" s="270">
        <v>0</v>
      </c>
      <c r="H429" s="270"/>
      <c r="I429" s="270"/>
      <c r="J429" s="270"/>
      <c r="K429" s="270"/>
      <c r="L429" s="270"/>
      <c r="M429" s="270"/>
      <c r="N429" s="270">
        <f t="shared" si="25"/>
        <v>883.46781163844821</v>
      </c>
      <c r="O429" s="267"/>
      <c r="P429" s="263"/>
    </row>
    <row r="430" spans="1:16" x14ac:dyDescent="0.2">
      <c r="A430" s="278">
        <f t="shared" si="23"/>
        <v>2043</v>
      </c>
      <c r="B430" s="278">
        <f t="shared" si="24"/>
        <v>5</v>
      </c>
      <c r="C430" s="270">
        <v>182.85332597891735</v>
      </c>
      <c r="D430" s="270">
        <v>0</v>
      </c>
      <c r="E430" s="270">
        <v>800.46325569161718</v>
      </c>
      <c r="F430" s="270">
        <v>0</v>
      </c>
      <c r="G430" s="270">
        <v>0</v>
      </c>
      <c r="H430" s="270"/>
      <c r="I430" s="270"/>
      <c r="J430" s="270"/>
      <c r="K430" s="270"/>
      <c r="L430" s="270"/>
      <c r="M430" s="270"/>
      <c r="N430" s="270">
        <f t="shared" si="25"/>
        <v>983.31658167053456</v>
      </c>
      <c r="O430" s="267"/>
      <c r="P430" s="263"/>
    </row>
    <row r="431" spans="1:16" x14ac:dyDescent="0.2">
      <c r="A431" s="278">
        <f t="shared" si="23"/>
        <v>2043</v>
      </c>
      <c r="B431" s="278">
        <f t="shared" si="24"/>
        <v>6</v>
      </c>
      <c r="C431" s="270">
        <v>188.18445186612277</v>
      </c>
      <c r="D431" s="270">
        <v>0</v>
      </c>
      <c r="E431" s="270">
        <v>842.10192311114793</v>
      </c>
      <c r="F431" s="270">
        <v>0</v>
      </c>
      <c r="G431" s="270">
        <v>0</v>
      </c>
      <c r="H431" s="270"/>
      <c r="I431" s="270"/>
      <c r="J431" s="270"/>
      <c r="K431" s="270"/>
      <c r="L431" s="270"/>
      <c r="M431" s="270"/>
      <c r="N431" s="270">
        <f t="shared" si="25"/>
        <v>1030.2863749772707</v>
      </c>
      <c r="O431" s="267"/>
      <c r="P431" s="263"/>
    </row>
    <row r="432" spans="1:16" x14ac:dyDescent="0.2">
      <c r="A432" s="278">
        <f t="shared" si="23"/>
        <v>2043</v>
      </c>
      <c r="B432" s="278">
        <f t="shared" si="24"/>
        <v>7</v>
      </c>
      <c r="C432" s="270">
        <v>203.85855756579613</v>
      </c>
      <c r="D432" s="270">
        <v>0</v>
      </c>
      <c r="E432" s="270">
        <v>868.16363736292806</v>
      </c>
      <c r="F432" s="270">
        <v>0</v>
      </c>
      <c r="G432" s="270">
        <v>0</v>
      </c>
      <c r="H432" s="270"/>
      <c r="I432" s="270"/>
      <c r="J432" s="270"/>
      <c r="K432" s="270"/>
      <c r="L432" s="270"/>
      <c r="M432" s="270"/>
      <c r="N432" s="270">
        <f t="shared" si="25"/>
        <v>1072.0221949287243</v>
      </c>
      <c r="O432" s="267"/>
      <c r="P432" s="263"/>
    </row>
    <row r="433" spans="1:16" ht="12" x14ac:dyDescent="0.25">
      <c r="A433" s="278">
        <f t="shared" si="23"/>
        <v>2043</v>
      </c>
      <c r="B433" s="278">
        <f t="shared" si="24"/>
        <v>8</v>
      </c>
      <c r="C433" s="270">
        <v>198.85510115659451</v>
      </c>
      <c r="D433" s="270">
        <v>0</v>
      </c>
      <c r="E433" s="270">
        <v>908.58787938979401</v>
      </c>
      <c r="F433" s="270">
        <v>0</v>
      </c>
      <c r="G433" s="270">
        <v>0</v>
      </c>
      <c r="H433" s="270"/>
      <c r="I433" s="270"/>
      <c r="J433" s="270"/>
      <c r="K433" s="270"/>
      <c r="L433" s="270"/>
      <c r="M433" s="270"/>
      <c r="N433" s="270">
        <f t="shared" si="25"/>
        <v>1107.4429805463885</v>
      </c>
      <c r="O433" s="290"/>
      <c r="P433" s="263"/>
    </row>
    <row r="434" spans="1:16" x14ac:dyDescent="0.2">
      <c r="A434" s="278">
        <f t="shared" si="23"/>
        <v>2043</v>
      </c>
      <c r="B434" s="278">
        <f t="shared" si="24"/>
        <v>9</v>
      </c>
      <c r="C434" s="270">
        <v>183.45217494259546</v>
      </c>
      <c r="D434" s="270">
        <v>0</v>
      </c>
      <c r="E434" s="270">
        <v>780.53430587372111</v>
      </c>
      <c r="F434" s="270">
        <v>0</v>
      </c>
      <c r="G434" s="270">
        <v>0</v>
      </c>
      <c r="H434" s="270"/>
      <c r="I434" s="270"/>
      <c r="J434" s="270"/>
      <c r="K434" s="270"/>
      <c r="L434" s="270"/>
      <c r="M434" s="270"/>
      <c r="N434" s="270">
        <f t="shared" si="25"/>
        <v>963.98648081631654</v>
      </c>
      <c r="O434" s="267"/>
      <c r="P434" s="263"/>
    </row>
    <row r="435" spans="1:16" x14ac:dyDescent="0.2">
      <c r="A435" s="278">
        <f t="shared" si="23"/>
        <v>2043</v>
      </c>
      <c r="B435" s="278">
        <f t="shared" si="24"/>
        <v>10</v>
      </c>
      <c r="C435" s="270">
        <v>175.39517264582057</v>
      </c>
      <c r="D435" s="270">
        <v>0</v>
      </c>
      <c r="E435" s="270">
        <v>774.38558538705593</v>
      </c>
      <c r="F435" s="270">
        <v>0</v>
      </c>
      <c r="G435" s="270">
        <v>0</v>
      </c>
      <c r="H435" s="270"/>
      <c r="I435" s="270"/>
      <c r="J435" s="270"/>
      <c r="K435" s="270"/>
      <c r="L435" s="270"/>
      <c r="M435" s="270"/>
      <c r="N435" s="270">
        <f t="shared" si="25"/>
        <v>949.78075803287652</v>
      </c>
      <c r="O435" s="267"/>
      <c r="P435" s="263"/>
    </row>
    <row r="436" spans="1:16" x14ac:dyDescent="0.2">
      <c r="A436" s="278">
        <f t="shared" si="23"/>
        <v>2043</v>
      </c>
      <c r="B436" s="278">
        <f t="shared" si="24"/>
        <v>11</v>
      </c>
      <c r="C436" s="270">
        <v>155.60638268992747</v>
      </c>
      <c r="D436" s="270">
        <v>0</v>
      </c>
      <c r="E436" s="270">
        <v>614.04760642339238</v>
      </c>
      <c r="F436" s="270">
        <v>0</v>
      </c>
      <c r="G436" s="270">
        <v>0</v>
      </c>
      <c r="H436" s="270"/>
      <c r="I436" s="270"/>
      <c r="J436" s="270"/>
      <c r="K436" s="270"/>
      <c r="L436" s="270"/>
      <c r="M436" s="270"/>
      <c r="N436" s="270">
        <f t="shared" si="25"/>
        <v>769.65398911331988</v>
      </c>
      <c r="O436" s="267"/>
      <c r="P436" s="263"/>
    </row>
    <row r="437" spans="1:16" x14ac:dyDescent="0.2">
      <c r="A437" s="278">
        <f t="shared" si="23"/>
        <v>2043</v>
      </c>
      <c r="B437" s="278">
        <f t="shared" si="24"/>
        <v>12</v>
      </c>
      <c r="C437" s="270">
        <v>148.31609000928114</v>
      </c>
      <c r="D437" s="270">
        <v>0</v>
      </c>
      <c r="E437" s="270">
        <v>588.36295929933806</v>
      </c>
      <c r="F437" s="270">
        <v>0</v>
      </c>
      <c r="G437" s="270">
        <v>0</v>
      </c>
      <c r="H437" s="270"/>
      <c r="I437" s="270"/>
      <c r="J437" s="270"/>
      <c r="K437" s="270"/>
      <c r="L437" s="270"/>
      <c r="M437" s="270"/>
      <c r="N437" s="270">
        <f t="shared" si="25"/>
        <v>736.67904930861914</v>
      </c>
      <c r="O437" s="267"/>
      <c r="P437" s="263"/>
    </row>
    <row r="438" spans="1:16" x14ac:dyDescent="0.2">
      <c r="A438" s="278">
        <f t="shared" si="23"/>
        <v>2044</v>
      </c>
      <c r="B438" s="278">
        <f t="shared" si="24"/>
        <v>1</v>
      </c>
      <c r="C438" s="270">
        <v>144.80589136222684</v>
      </c>
      <c r="D438" s="270">
        <v>0</v>
      </c>
      <c r="E438" s="270">
        <v>765.55065520606115</v>
      </c>
      <c r="F438" s="270">
        <v>0</v>
      </c>
      <c r="G438" s="270">
        <v>0</v>
      </c>
      <c r="H438" s="270"/>
      <c r="I438" s="270"/>
      <c r="J438" s="270"/>
      <c r="K438" s="270"/>
      <c r="L438" s="270"/>
      <c r="M438" s="270"/>
      <c r="N438" s="270">
        <f t="shared" si="25"/>
        <v>910.35654656828797</v>
      </c>
      <c r="O438" s="267"/>
      <c r="P438" s="263"/>
    </row>
    <row r="439" spans="1:16" x14ac:dyDescent="0.2">
      <c r="A439" s="278">
        <f t="shared" si="23"/>
        <v>2044</v>
      </c>
      <c r="B439" s="278">
        <f t="shared" si="24"/>
        <v>2</v>
      </c>
      <c r="C439" s="270">
        <v>154.07866604427619</v>
      </c>
      <c r="D439" s="270">
        <v>0</v>
      </c>
      <c r="E439" s="270">
        <v>687.2420210252975</v>
      </c>
      <c r="F439" s="270">
        <v>0</v>
      </c>
      <c r="G439" s="270">
        <v>0</v>
      </c>
      <c r="H439" s="270"/>
      <c r="I439" s="270"/>
      <c r="J439" s="270"/>
      <c r="K439" s="270"/>
      <c r="L439" s="270"/>
      <c r="M439" s="270"/>
      <c r="N439" s="270">
        <f t="shared" si="25"/>
        <v>841.32068706957375</v>
      </c>
      <c r="O439" s="267"/>
      <c r="P439" s="263"/>
    </row>
    <row r="440" spans="1:16" x14ac:dyDescent="0.2">
      <c r="A440" s="278">
        <f t="shared" si="23"/>
        <v>2044</v>
      </c>
      <c r="B440" s="278">
        <f t="shared" si="24"/>
        <v>3</v>
      </c>
      <c r="C440" s="270">
        <v>146.21610702801541</v>
      </c>
      <c r="D440" s="270">
        <v>0</v>
      </c>
      <c r="E440" s="270">
        <v>635.05899663848504</v>
      </c>
      <c r="F440" s="270">
        <v>0</v>
      </c>
      <c r="G440" s="270">
        <v>0</v>
      </c>
      <c r="H440" s="270"/>
      <c r="I440" s="270"/>
      <c r="J440" s="270"/>
      <c r="K440" s="270"/>
      <c r="L440" s="270"/>
      <c r="M440" s="270"/>
      <c r="N440" s="270">
        <f t="shared" si="25"/>
        <v>781.2751036665004</v>
      </c>
      <c r="O440" s="267"/>
      <c r="P440" s="263"/>
    </row>
    <row r="441" spans="1:16" x14ac:dyDescent="0.2">
      <c r="A441" s="278">
        <f t="shared" si="23"/>
        <v>2044</v>
      </c>
      <c r="B441" s="278">
        <f t="shared" si="24"/>
        <v>4</v>
      </c>
      <c r="C441" s="270">
        <v>173.63932867099277</v>
      </c>
      <c r="D441" s="270">
        <v>0</v>
      </c>
      <c r="E441" s="270">
        <v>715.94661362049897</v>
      </c>
      <c r="F441" s="270">
        <v>0</v>
      </c>
      <c r="G441" s="270">
        <v>0</v>
      </c>
      <c r="H441" s="270"/>
      <c r="I441" s="270"/>
      <c r="J441" s="270"/>
      <c r="K441" s="270"/>
      <c r="L441" s="270"/>
      <c r="M441" s="270"/>
      <c r="N441" s="270">
        <f t="shared" si="25"/>
        <v>889.58594229149173</v>
      </c>
      <c r="O441" s="267"/>
      <c r="P441" s="263"/>
    </row>
    <row r="442" spans="1:16" x14ac:dyDescent="0.2">
      <c r="A442" s="278">
        <f t="shared" si="23"/>
        <v>2044</v>
      </c>
      <c r="B442" s="278">
        <f t="shared" si="24"/>
        <v>5</v>
      </c>
      <c r="C442" s="270">
        <v>184.57683325037175</v>
      </c>
      <c r="D442" s="270">
        <v>0</v>
      </c>
      <c r="E442" s="270">
        <v>804.60639952868326</v>
      </c>
      <c r="F442" s="270">
        <v>0</v>
      </c>
      <c r="G442" s="270">
        <v>0</v>
      </c>
      <c r="H442" s="270"/>
      <c r="I442" s="270"/>
      <c r="J442" s="270"/>
      <c r="K442" s="270"/>
      <c r="L442" s="270"/>
      <c r="M442" s="270"/>
      <c r="N442" s="270">
        <f t="shared" si="25"/>
        <v>989.18323277905506</v>
      </c>
      <c r="O442" s="267"/>
      <c r="P442" s="263"/>
    </row>
    <row r="443" spans="1:16" x14ac:dyDescent="0.2">
      <c r="A443" s="278">
        <f t="shared" si="23"/>
        <v>2044</v>
      </c>
      <c r="B443" s="278">
        <f t="shared" si="24"/>
        <v>6</v>
      </c>
      <c r="C443" s="270">
        <v>189.95820834241096</v>
      </c>
      <c r="D443" s="270">
        <v>0</v>
      </c>
      <c r="E443" s="270">
        <v>845.06753038738623</v>
      </c>
      <c r="F443" s="270">
        <v>0</v>
      </c>
      <c r="G443" s="270">
        <v>0</v>
      </c>
      <c r="H443" s="270"/>
      <c r="I443" s="270"/>
      <c r="J443" s="270"/>
      <c r="K443" s="270"/>
      <c r="L443" s="270"/>
      <c r="M443" s="270"/>
      <c r="N443" s="270">
        <f t="shared" si="25"/>
        <v>1035.0257387297972</v>
      </c>
      <c r="O443" s="267"/>
      <c r="P443" s="263"/>
    </row>
    <row r="444" spans="1:16" x14ac:dyDescent="0.2">
      <c r="A444" s="278">
        <f t="shared" si="23"/>
        <v>2044</v>
      </c>
      <c r="B444" s="278">
        <f t="shared" si="24"/>
        <v>7</v>
      </c>
      <c r="C444" s="270">
        <v>205.78043049404448</v>
      </c>
      <c r="D444" s="270">
        <v>0</v>
      </c>
      <c r="E444" s="270">
        <v>873.10123312917426</v>
      </c>
      <c r="F444" s="270">
        <v>0</v>
      </c>
      <c r="G444" s="270">
        <v>0</v>
      </c>
      <c r="H444" s="270"/>
      <c r="I444" s="270"/>
      <c r="J444" s="270"/>
      <c r="K444" s="270"/>
      <c r="L444" s="270"/>
      <c r="M444" s="270"/>
      <c r="N444" s="270">
        <f t="shared" si="25"/>
        <v>1078.8816636232186</v>
      </c>
      <c r="O444" s="267"/>
      <c r="P444" s="263"/>
    </row>
    <row r="445" spans="1:16" x14ac:dyDescent="0.2">
      <c r="A445" s="278">
        <f t="shared" si="23"/>
        <v>2044</v>
      </c>
      <c r="B445" s="278">
        <f t="shared" si="24"/>
        <v>8</v>
      </c>
      <c r="C445" s="270">
        <v>200.72943519440528</v>
      </c>
      <c r="D445" s="270">
        <v>0</v>
      </c>
      <c r="E445" s="270">
        <v>913.77912073284858</v>
      </c>
      <c r="F445" s="270">
        <v>0</v>
      </c>
      <c r="G445" s="270">
        <v>0</v>
      </c>
      <c r="H445" s="270"/>
      <c r="I445" s="270"/>
      <c r="J445" s="270"/>
      <c r="K445" s="270"/>
      <c r="L445" s="270"/>
      <c r="M445" s="270"/>
      <c r="N445" s="270">
        <f t="shared" si="25"/>
        <v>1114.5085559272538</v>
      </c>
      <c r="O445" s="267"/>
      <c r="P445" s="263"/>
    </row>
    <row r="446" spans="1:16" x14ac:dyDescent="0.2">
      <c r="A446" s="278">
        <f t="shared" si="23"/>
        <v>2044</v>
      </c>
      <c r="B446" s="278">
        <f t="shared" si="24"/>
        <v>9</v>
      </c>
      <c r="C446" s="270">
        <v>185.18132674109305</v>
      </c>
      <c r="D446" s="270">
        <v>0</v>
      </c>
      <c r="E446" s="270">
        <v>785.00463384418504</v>
      </c>
      <c r="F446" s="270">
        <v>0</v>
      </c>
      <c r="G446" s="270">
        <v>0</v>
      </c>
      <c r="H446" s="270"/>
      <c r="I446" s="270"/>
      <c r="J446" s="270"/>
      <c r="K446" s="270"/>
      <c r="L446" s="270"/>
      <c r="M446" s="270"/>
      <c r="N446" s="270">
        <f t="shared" si="25"/>
        <v>970.18596058527805</v>
      </c>
      <c r="O446" s="267"/>
      <c r="P446" s="263"/>
    </row>
    <row r="447" spans="1:16" x14ac:dyDescent="0.2">
      <c r="A447" s="278">
        <f t="shared" si="23"/>
        <v>2044</v>
      </c>
      <c r="B447" s="278">
        <f t="shared" si="24"/>
        <v>10</v>
      </c>
      <c r="C447" s="270">
        <v>177.04838214482604</v>
      </c>
      <c r="D447" s="270">
        <v>0</v>
      </c>
      <c r="E447" s="270">
        <v>777.03079675755907</v>
      </c>
      <c r="F447" s="270">
        <v>0</v>
      </c>
      <c r="G447" s="270">
        <v>0</v>
      </c>
      <c r="H447" s="270"/>
      <c r="I447" s="270"/>
      <c r="J447" s="270"/>
      <c r="K447" s="270"/>
      <c r="L447" s="270"/>
      <c r="M447" s="270"/>
      <c r="N447" s="270">
        <f t="shared" si="25"/>
        <v>954.07917890238514</v>
      </c>
      <c r="O447" s="267"/>
      <c r="P447" s="263"/>
    </row>
    <row r="448" spans="1:16" x14ac:dyDescent="0.2">
      <c r="A448" s="278">
        <f t="shared" si="23"/>
        <v>2044</v>
      </c>
      <c r="B448" s="278">
        <f t="shared" si="24"/>
        <v>11</v>
      </c>
      <c r="C448" s="270">
        <v>157.07307043331437</v>
      </c>
      <c r="D448" s="270">
        <v>0</v>
      </c>
      <c r="E448" s="270">
        <v>615.30961953404301</v>
      </c>
      <c r="F448" s="270">
        <v>0</v>
      </c>
      <c r="G448" s="270">
        <v>0</v>
      </c>
      <c r="H448" s="270"/>
      <c r="I448" s="270"/>
      <c r="J448" s="270"/>
      <c r="K448" s="270"/>
      <c r="L448" s="270"/>
      <c r="M448" s="270"/>
      <c r="N448" s="270">
        <f t="shared" si="25"/>
        <v>772.38268996735735</v>
      </c>
      <c r="O448" s="267"/>
      <c r="P448" s="263"/>
    </row>
    <row r="449" spans="1:16" x14ac:dyDescent="0.2">
      <c r="A449" s="278">
        <f t="shared" si="23"/>
        <v>2044</v>
      </c>
      <c r="B449" s="278">
        <f t="shared" si="24"/>
        <v>12</v>
      </c>
      <c r="C449" s="270">
        <v>149.71406217213996</v>
      </c>
      <c r="D449" s="270">
        <v>0</v>
      </c>
      <c r="E449" s="270">
        <v>590.00666855822237</v>
      </c>
      <c r="F449" s="270">
        <v>0</v>
      </c>
      <c r="G449" s="270">
        <v>0</v>
      </c>
      <c r="H449" s="270"/>
      <c r="I449" s="270"/>
      <c r="J449" s="270"/>
      <c r="K449" s="270"/>
      <c r="L449" s="270"/>
      <c r="M449" s="270"/>
      <c r="N449" s="270">
        <f t="shared" si="25"/>
        <v>739.72073073036233</v>
      </c>
      <c r="O449" s="267"/>
      <c r="P449" s="263"/>
    </row>
    <row r="450" spans="1:16" x14ac:dyDescent="0.2">
      <c r="A450" s="278">
        <f t="shared" si="23"/>
        <v>2045</v>
      </c>
      <c r="B450" s="278">
        <f t="shared" si="24"/>
        <v>1</v>
      </c>
      <c r="C450" s="270">
        <v>146.17077770146145</v>
      </c>
      <c r="D450" s="270">
        <v>0</v>
      </c>
      <c r="E450" s="270">
        <v>766.3161754429193</v>
      </c>
      <c r="F450" s="270">
        <v>0</v>
      </c>
      <c r="G450" s="270">
        <v>0</v>
      </c>
      <c r="H450" s="270"/>
      <c r="I450" s="270"/>
      <c r="J450" s="270"/>
      <c r="K450" s="270"/>
      <c r="L450" s="270"/>
      <c r="M450" s="270"/>
      <c r="N450" s="270">
        <f t="shared" si="25"/>
        <v>912.48695314438078</v>
      </c>
      <c r="O450" s="267"/>
      <c r="P450" s="263"/>
    </row>
    <row r="451" spans="1:16" x14ac:dyDescent="0.2">
      <c r="A451" s="278">
        <f t="shared" si="23"/>
        <v>2045</v>
      </c>
      <c r="B451" s="278">
        <f t="shared" si="24"/>
        <v>2</v>
      </c>
      <c r="C451" s="270">
        <v>155.53095410019012</v>
      </c>
      <c r="D451" s="270">
        <v>0</v>
      </c>
      <c r="E451" s="270">
        <v>687.92911517500988</v>
      </c>
      <c r="F451" s="270">
        <v>0</v>
      </c>
      <c r="G451" s="270">
        <v>0</v>
      </c>
      <c r="H451" s="270"/>
      <c r="I451" s="270"/>
      <c r="J451" s="270"/>
      <c r="K451" s="270"/>
      <c r="L451" s="270"/>
      <c r="M451" s="270"/>
      <c r="N451" s="270">
        <f t="shared" si="25"/>
        <v>843.4600692752</v>
      </c>
      <c r="O451" s="267"/>
      <c r="P451" s="263"/>
    </row>
    <row r="452" spans="1:16" x14ac:dyDescent="0.2">
      <c r="A452" s="278">
        <f t="shared" si="23"/>
        <v>2045</v>
      </c>
      <c r="B452" s="278">
        <f t="shared" si="24"/>
        <v>3</v>
      </c>
      <c r="C452" s="270">
        <v>147.59428553429865</v>
      </c>
      <c r="D452" s="270">
        <v>0</v>
      </c>
      <c r="E452" s="270">
        <v>635.75889935355451</v>
      </c>
      <c r="F452" s="270">
        <v>0</v>
      </c>
      <c r="G452" s="270">
        <v>0</v>
      </c>
      <c r="H452" s="270"/>
      <c r="I452" s="270"/>
      <c r="J452" s="270"/>
      <c r="K452" s="270"/>
      <c r="L452" s="270"/>
      <c r="M452" s="270"/>
      <c r="N452" s="270">
        <f t="shared" si="25"/>
        <v>783.3531848878531</v>
      </c>
      <c r="O452" s="267"/>
      <c r="P452" s="263"/>
    </row>
    <row r="453" spans="1:16" x14ac:dyDescent="0.2">
      <c r="A453" s="278">
        <f t="shared" si="23"/>
        <v>2045</v>
      </c>
      <c r="B453" s="278">
        <f t="shared" si="24"/>
        <v>4</v>
      </c>
      <c r="C453" s="270">
        <v>175.2759882393805</v>
      </c>
      <c r="D453" s="270">
        <v>0</v>
      </c>
      <c r="E453" s="270">
        <v>720.47178915147094</v>
      </c>
      <c r="F453" s="270">
        <v>0</v>
      </c>
      <c r="G453" s="270">
        <v>0</v>
      </c>
      <c r="H453" s="270"/>
      <c r="I453" s="270"/>
      <c r="J453" s="270"/>
      <c r="K453" s="270"/>
      <c r="L453" s="270"/>
      <c r="M453" s="270"/>
      <c r="N453" s="270">
        <f t="shared" si="25"/>
        <v>895.74777739085141</v>
      </c>
      <c r="O453" s="267"/>
      <c r="P453" s="263"/>
    </row>
    <row r="454" spans="1:16" x14ac:dyDescent="0.2">
      <c r="A454" s="278">
        <f t="shared" si="23"/>
        <v>2045</v>
      </c>
      <c r="B454" s="278">
        <f t="shared" si="24"/>
        <v>5</v>
      </c>
      <c r="C454" s="270">
        <v>186.31658565873491</v>
      </c>
      <c r="D454" s="270">
        <v>0</v>
      </c>
      <c r="E454" s="270">
        <v>808.77098799888211</v>
      </c>
      <c r="F454" s="270">
        <v>0</v>
      </c>
      <c r="G454" s="270">
        <v>0</v>
      </c>
      <c r="H454" s="270"/>
      <c r="I454" s="270"/>
      <c r="J454" s="270"/>
      <c r="K454" s="270"/>
      <c r="L454" s="270"/>
      <c r="M454" s="270"/>
      <c r="N454" s="270">
        <f t="shared" si="25"/>
        <v>995.08757365761699</v>
      </c>
      <c r="O454" s="267"/>
      <c r="P454" s="263"/>
    </row>
    <row r="455" spans="1:16" x14ac:dyDescent="0.2">
      <c r="A455" s="278">
        <f t="shared" ref="A455:A518" si="26">A443+1</f>
        <v>2045</v>
      </c>
      <c r="B455" s="278">
        <f t="shared" ref="B455:B518" si="27">B443</f>
        <v>6</v>
      </c>
      <c r="C455" s="270">
        <v>191.74868358587662</v>
      </c>
      <c r="D455" s="270">
        <v>0</v>
      </c>
      <c r="E455" s="270">
        <v>848.04358156153705</v>
      </c>
      <c r="F455" s="270">
        <v>0</v>
      </c>
      <c r="G455" s="270">
        <v>0</v>
      </c>
      <c r="H455" s="270"/>
      <c r="I455" s="270"/>
      <c r="J455" s="270"/>
      <c r="K455" s="270"/>
      <c r="L455" s="270"/>
      <c r="M455" s="270"/>
      <c r="N455" s="270">
        <f t="shared" ref="N455:N518" si="28">SUM(C455:M455)</f>
        <v>1039.7922651474137</v>
      </c>
      <c r="O455" s="267"/>
      <c r="P455" s="263"/>
    </row>
    <row r="456" spans="1:16" x14ac:dyDescent="0.2">
      <c r="A456" s="278">
        <f t="shared" si="26"/>
        <v>2045</v>
      </c>
      <c r="B456" s="278">
        <f t="shared" si="27"/>
        <v>7</v>
      </c>
      <c r="C456" s="270">
        <v>207.72042184516619</v>
      </c>
      <c r="D456" s="270">
        <v>0</v>
      </c>
      <c r="E456" s="270">
        <v>878.06691098835961</v>
      </c>
      <c r="F456" s="270">
        <v>0</v>
      </c>
      <c r="G456" s="270">
        <v>0</v>
      </c>
      <c r="H456" s="270"/>
      <c r="I456" s="270"/>
      <c r="J456" s="270"/>
      <c r="K456" s="270"/>
      <c r="L456" s="270"/>
      <c r="M456" s="270"/>
      <c r="N456" s="270">
        <f t="shared" si="28"/>
        <v>1085.7873328335259</v>
      </c>
      <c r="O456" s="267"/>
      <c r="P456" s="263"/>
    </row>
    <row r="457" spans="1:16" x14ac:dyDescent="0.2">
      <c r="A457" s="278">
        <f t="shared" si="26"/>
        <v>2045</v>
      </c>
      <c r="B457" s="278">
        <f t="shared" si="27"/>
        <v>8</v>
      </c>
      <c r="C457" s="270">
        <v>202.62143600598679</v>
      </c>
      <c r="D457" s="270">
        <v>0</v>
      </c>
      <c r="E457" s="270">
        <v>919.00002237326464</v>
      </c>
      <c r="F457" s="270">
        <v>0</v>
      </c>
      <c r="G457" s="270">
        <v>0</v>
      </c>
      <c r="H457" s="270"/>
      <c r="I457" s="270"/>
      <c r="J457" s="270"/>
      <c r="K457" s="270"/>
      <c r="L457" s="270"/>
      <c r="M457" s="270"/>
      <c r="N457" s="270">
        <f t="shared" si="28"/>
        <v>1121.6214583792514</v>
      </c>
      <c r="O457" s="267"/>
      <c r="P457" s="263"/>
    </row>
    <row r="458" spans="1:16" x14ac:dyDescent="0.2">
      <c r="A458" s="278">
        <f t="shared" si="26"/>
        <v>2045</v>
      </c>
      <c r="B458" s="278">
        <f t="shared" si="27"/>
        <v>9</v>
      </c>
      <c r="C458" s="270">
        <v>186.92677687970667</v>
      </c>
      <c r="D458" s="270">
        <v>0</v>
      </c>
      <c r="E458" s="270">
        <v>789.50056457421135</v>
      </c>
      <c r="F458" s="270">
        <v>0</v>
      </c>
      <c r="G458" s="270">
        <v>0</v>
      </c>
      <c r="H458" s="270"/>
      <c r="I458" s="270"/>
      <c r="J458" s="270"/>
      <c r="K458" s="270"/>
      <c r="L458" s="270"/>
      <c r="M458" s="270"/>
      <c r="N458" s="270">
        <f t="shared" si="28"/>
        <v>976.42734145391796</v>
      </c>
      <c r="O458" s="267"/>
      <c r="P458" s="263"/>
    </row>
    <row r="459" spans="1:16" x14ac:dyDescent="0.2">
      <c r="A459" s="278">
        <f t="shared" si="26"/>
        <v>2045</v>
      </c>
      <c r="B459" s="278">
        <f t="shared" si="27"/>
        <v>10</v>
      </c>
      <c r="C459" s="270">
        <v>178.71717418014865</v>
      </c>
      <c r="D459" s="270">
        <v>0</v>
      </c>
      <c r="E459" s="270">
        <v>779.68504386339441</v>
      </c>
      <c r="F459" s="270">
        <v>0</v>
      </c>
      <c r="G459" s="270">
        <v>0</v>
      </c>
      <c r="H459" s="270"/>
      <c r="I459" s="270"/>
      <c r="J459" s="270"/>
      <c r="K459" s="270"/>
      <c r="L459" s="270"/>
      <c r="M459" s="270"/>
      <c r="N459" s="270">
        <f t="shared" si="28"/>
        <v>958.40221804354303</v>
      </c>
      <c r="O459" s="267"/>
      <c r="P459" s="263"/>
    </row>
    <row r="460" spans="1:16" x14ac:dyDescent="0.2">
      <c r="A460" s="278">
        <f t="shared" si="26"/>
        <v>2045</v>
      </c>
      <c r="B460" s="278">
        <f t="shared" si="27"/>
        <v>11</v>
      </c>
      <c r="C460" s="270">
        <v>158.55358262849697</v>
      </c>
      <c r="D460" s="270">
        <v>0</v>
      </c>
      <c r="E460" s="270">
        <v>616.57422638021967</v>
      </c>
      <c r="F460" s="270">
        <v>0</v>
      </c>
      <c r="G460" s="270">
        <v>0</v>
      </c>
      <c r="H460" s="270"/>
      <c r="I460" s="270"/>
      <c r="J460" s="270"/>
      <c r="K460" s="270"/>
      <c r="L460" s="270"/>
      <c r="M460" s="270"/>
      <c r="N460" s="270">
        <f t="shared" si="28"/>
        <v>775.12780900871667</v>
      </c>
      <c r="O460" s="267"/>
      <c r="P460" s="263"/>
    </row>
    <row r="461" spans="1:16" x14ac:dyDescent="0.2">
      <c r="A461" s="278">
        <f t="shared" si="26"/>
        <v>2045</v>
      </c>
      <c r="B461" s="278">
        <f t="shared" si="27"/>
        <v>12</v>
      </c>
      <c r="C461" s="270">
        <v>151.12521109935392</v>
      </c>
      <c r="D461" s="270">
        <v>0</v>
      </c>
      <c r="E461" s="270">
        <v>591.65496984671211</v>
      </c>
      <c r="F461" s="270">
        <v>0</v>
      </c>
      <c r="G461" s="270">
        <v>0</v>
      </c>
      <c r="H461" s="270"/>
      <c r="I461" s="270"/>
      <c r="J461" s="270"/>
      <c r="K461" s="270"/>
      <c r="L461" s="270"/>
      <c r="M461" s="270"/>
      <c r="N461" s="270">
        <f t="shared" si="28"/>
        <v>742.78018094606603</v>
      </c>
      <c r="O461" s="267"/>
      <c r="P461" s="263"/>
    </row>
    <row r="462" spans="1:16" x14ac:dyDescent="0.2">
      <c r="A462" s="278">
        <f t="shared" si="26"/>
        <v>2046</v>
      </c>
      <c r="B462" s="278">
        <f t="shared" si="27"/>
        <v>1</v>
      </c>
      <c r="C462" s="270">
        <v>147.54852895041424</v>
      </c>
      <c r="D462" s="270">
        <v>0</v>
      </c>
      <c r="E462" s="270">
        <v>767.0824611695972</v>
      </c>
      <c r="F462" s="270">
        <v>0</v>
      </c>
      <c r="G462" s="270">
        <v>0</v>
      </c>
      <c r="H462" s="270"/>
      <c r="I462" s="270"/>
      <c r="J462" s="270"/>
      <c r="K462" s="270"/>
      <c r="L462" s="270"/>
      <c r="M462" s="270"/>
      <c r="N462" s="270">
        <f t="shared" si="28"/>
        <v>914.63099012001146</v>
      </c>
      <c r="O462" s="267"/>
      <c r="P462" s="263"/>
    </row>
    <row r="463" spans="1:16" x14ac:dyDescent="0.2">
      <c r="A463" s="278">
        <f t="shared" si="26"/>
        <v>2046</v>
      </c>
      <c r="B463" s="278">
        <f t="shared" si="27"/>
        <v>2</v>
      </c>
      <c r="C463" s="270">
        <v>156.99693088181473</v>
      </c>
      <c r="D463" s="270">
        <v>0</v>
      </c>
      <c r="E463" s="270">
        <v>688.6168962710326</v>
      </c>
      <c r="F463" s="270">
        <v>0</v>
      </c>
      <c r="G463" s="270">
        <v>0</v>
      </c>
      <c r="H463" s="270"/>
      <c r="I463" s="270"/>
      <c r="J463" s="270"/>
      <c r="K463" s="270"/>
      <c r="L463" s="270"/>
      <c r="M463" s="270"/>
      <c r="N463" s="270">
        <f t="shared" si="28"/>
        <v>845.61382715284731</v>
      </c>
      <c r="O463" s="267"/>
      <c r="P463" s="263"/>
    </row>
    <row r="464" spans="1:16" x14ac:dyDescent="0.2">
      <c r="A464" s="278">
        <f t="shared" si="26"/>
        <v>2046</v>
      </c>
      <c r="B464" s="278">
        <f t="shared" si="27"/>
        <v>3</v>
      </c>
      <c r="C464" s="270">
        <v>148.98545423731045</v>
      </c>
      <c r="D464" s="270">
        <v>0</v>
      </c>
      <c r="E464" s="270">
        <v>636.45957343602947</v>
      </c>
      <c r="F464" s="270">
        <v>0</v>
      </c>
      <c r="G464" s="270">
        <v>0</v>
      </c>
      <c r="H464" s="270"/>
      <c r="I464" s="270"/>
      <c r="J464" s="270"/>
      <c r="K464" s="270"/>
      <c r="L464" s="270"/>
      <c r="M464" s="270"/>
      <c r="N464" s="270">
        <f t="shared" si="28"/>
        <v>785.44502767333995</v>
      </c>
      <c r="O464" s="267"/>
      <c r="P464" s="263"/>
    </row>
    <row r="465" spans="1:16" x14ac:dyDescent="0.2">
      <c r="A465" s="278">
        <f t="shared" si="26"/>
        <v>2046</v>
      </c>
      <c r="B465" s="278">
        <f t="shared" si="27"/>
        <v>4</v>
      </c>
      <c r="C465" s="270">
        <v>176.92807435061016</v>
      </c>
      <c r="D465" s="270">
        <v>0</v>
      </c>
      <c r="E465" s="270">
        <v>725.02556627535023</v>
      </c>
      <c r="F465" s="270">
        <v>0</v>
      </c>
      <c r="G465" s="270">
        <v>0</v>
      </c>
      <c r="H465" s="270"/>
      <c r="I465" s="270"/>
      <c r="J465" s="270"/>
      <c r="K465" s="270"/>
      <c r="L465" s="270"/>
      <c r="M465" s="270"/>
      <c r="N465" s="270">
        <f t="shared" si="28"/>
        <v>901.95364062596036</v>
      </c>
      <c r="O465" s="267"/>
      <c r="P465" s="263"/>
    </row>
    <row r="466" spans="1:16" x14ac:dyDescent="0.2">
      <c r="A466" s="278">
        <f t="shared" si="26"/>
        <v>2046</v>
      </c>
      <c r="B466" s="278">
        <f t="shared" si="27"/>
        <v>5</v>
      </c>
      <c r="C466" s="270">
        <v>188.07273632461019</v>
      </c>
      <c r="D466" s="270">
        <v>0</v>
      </c>
      <c r="E466" s="270">
        <v>812.95713209818882</v>
      </c>
      <c r="F466" s="270">
        <v>0</v>
      </c>
      <c r="G466" s="270">
        <v>0</v>
      </c>
      <c r="H466" s="270"/>
      <c r="I466" s="270"/>
      <c r="J466" s="270"/>
      <c r="K466" s="270"/>
      <c r="L466" s="270"/>
      <c r="M466" s="270"/>
      <c r="N466" s="270">
        <f t="shared" si="28"/>
        <v>1001.029868422799</v>
      </c>
      <c r="O466" s="267"/>
      <c r="P466" s="263"/>
    </row>
    <row r="467" spans="1:16" x14ac:dyDescent="0.2">
      <c r="A467" s="278">
        <f t="shared" si="26"/>
        <v>2046</v>
      </c>
      <c r="B467" s="278">
        <f t="shared" si="27"/>
        <v>6</v>
      </c>
      <c r="C467" s="270">
        <v>193.5560351813854</v>
      </c>
      <c r="D467" s="270">
        <v>0</v>
      </c>
      <c r="E467" s="270">
        <v>851.03011341358967</v>
      </c>
      <c r="F467" s="270">
        <v>0</v>
      </c>
      <c r="G467" s="270">
        <v>0</v>
      </c>
      <c r="H467" s="270"/>
      <c r="I467" s="270"/>
      <c r="J467" s="270"/>
      <c r="K467" s="270"/>
      <c r="L467" s="270"/>
      <c r="M467" s="270"/>
      <c r="N467" s="270">
        <f t="shared" si="28"/>
        <v>1044.5861485949752</v>
      </c>
      <c r="O467" s="267"/>
      <c r="P467" s="263"/>
    </row>
    <row r="468" spans="1:16" x14ac:dyDescent="0.2">
      <c r="A468" s="278">
        <f t="shared" si="26"/>
        <v>2046</v>
      </c>
      <c r="B468" s="278">
        <f t="shared" si="27"/>
        <v>7</v>
      </c>
      <c r="C468" s="270">
        <v>209.6787024302709</v>
      </c>
      <c r="D468" s="270">
        <v>0</v>
      </c>
      <c r="E468" s="270">
        <v>883.06083065464099</v>
      </c>
      <c r="F468" s="270">
        <v>0</v>
      </c>
      <c r="G468" s="270">
        <v>0</v>
      </c>
      <c r="H468" s="270"/>
      <c r="I468" s="270"/>
      <c r="J468" s="270"/>
      <c r="K468" s="270"/>
      <c r="L468" s="270"/>
      <c r="M468" s="270"/>
      <c r="N468" s="270">
        <f t="shared" si="28"/>
        <v>1092.739533084912</v>
      </c>
      <c r="O468" s="267"/>
      <c r="P468" s="263"/>
    </row>
    <row r="469" spans="1:16" x14ac:dyDescent="0.2">
      <c r="A469" s="278">
        <f t="shared" si="26"/>
        <v>2046</v>
      </c>
      <c r="B469" s="278">
        <f t="shared" si="27"/>
        <v>8</v>
      </c>
      <c r="C469" s="270">
        <v>204.53127011176133</v>
      </c>
      <c r="D469" s="270">
        <v>0</v>
      </c>
      <c r="E469" s="270">
        <v>924.2507537759509</v>
      </c>
      <c r="F469" s="270">
        <v>0</v>
      </c>
      <c r="G469" s="270">
        <v>0</v>
      </c>
      <c r="H469" s="270"/>
      <c r="I469" s="270"/>
      <c r="J469" s="270"/>
      <c r="K469" s="270"/>
      <c r="L469" s="270"/>
      <c r="M469" s="270"/>
      <c r="N469" s="270">
        <f t="shared" si="28"/>
        <v>1128.7820238877123</v>
      </c>
      <c r="O469" s="267"/>
      <c r="P469" s="263"/>
    </row>
    <row r="470" spans="1:16" x14ac:dyDescent="0.2">
      <c r="A470" s="278">
        <f t="shared" si="26"/>
        <v>2046</v>
      </c>
      <c r="B470" s="278">
        <f t="shared" si="27"/>
        <v>9</v>
      </c>
      <c r="C470" s="270">
        <v>188.68867898051326</v>
      </c>
      <c r="D470" s="270">
        <v>0</v>
      </c>
      <c r="E470" s="270">
        <v>794.022244697627</v>
      </c>
      <c r="F470" s="270">
        <v>0</v>
      </c>
      <c r="G470" s="270">
        <v>0</v>
      </c>
      <c r="H470" s="270"/>
      <c r="I470" s="270"/>
      <c r="J470" s="270"/>
      <c r="K470" s="270"/>
      <c r="L470" s="270"/>
      <c r="M470" s="270"/>
      <c r="N470" s="270">
        <f t="shared" si="28"/>
        <v>982.71092367814026</v>
      </c>
      <c r="O470" s="267"/>
      <c r="P470" s="263"/>
    </row>
    <row r="471" spans="1:16" x14ac:dyDescent="0.2">
      <c r="A471" s="278">
        <f t="shared" si="26"/>
        <v>2046</v>
      </c>
      <c r="B471" s="278">
        <f t="shared" si="27"/>
        <v>10</v>
      </c>
      <c r="C471" s="270">
        <v>180.40169562696553</v>
      </c>
      <c r="D471" s="270">
        <v>0</v>
      </c>
      <c r="E471" s="270">
        <v>782.34835756958626</v>
      </c>
      <c r="F471" s="270">
        <v>0</v>
      </c>
      <c r="G471" s="270">
        <v>0</v>
      </c>
      <c r="H471" s="270"/>
      <c r="I471" s="270"/>
      <c r="J471" s="270"/>
      <c r="K471" s="270"/>
      <c r="L471" s="270"/>
      <c r="M471" s="270"/>
      <c r="N471" s="270">
        <f t="shared" si="28"/>
        <v>962.75005319655179</v>
      </c>
      <c r="O471" s="267"/>
      <c r="P471" s="263"/>
    </row>
    <row r="472" spans="1:16" x14ac:dyDescent="0.2">
      <c r="A472" s="278">
        <f t="shared" si="26"/>
        <v>2046</v>
      </c>
      <c r="B472" s="278">
        <f t="shared" si="27"/>
        <v>11</v>
      </c>
      <c r="C472" s="270">
        <v>160.04804957960326</v>
      </c>
      <c r="D472" s="270">
        <v>0</v>
      </c>
      <c r="E472" s="270">
        <v>617.8414322926626</v>
      </c>
      <c r="F472" s="270">
        <v>0</v>
      </c>
      <c r="G472" s="270">
        <v>0</v>
      </c>
      <c r="H472" s="270"/>
      <c r="I472" s="270"/>
      <c r="J472" s="270"/>
      <c r="K472" s="270"/>
      <c r="L472" s="270"/>
      <c r="M472" s="270"/>
      <c r="N472" s="270">
        <f t="shared" si="28"/>
        <v>777.88948187226583</v>
      </c>
      <c r="O472" s="267"/>
      <c r="P472" s="263"/>
    </row>
    <row r="473" spans="1:16" x14ac:dyDescent="0.2">
      <c r="A473" s="278">
        <f t="shared" si="26"/>
        <v>2046</v>
      </c>
      <c r="B473" s="278">
        <f t="shared" si="27"/>
        <v>12</v>
      </c>
      <c r="C473" s="270">
        <v>152.54966099019074</v>
      </c>
      <c r="D473" s="270">
        <v>0</v>
      </c>
      <c r="E473" s="270">
        <v>593.30787599355756</v>
      </c>
      <c r="F473" s="270">
        <v>0</v>
      </c>
      <c r="G473" s="270">
        <v>0</v>
      </c>
      <c r="H473" s="270"/>
      <c r="I473" s="270"/>
      <c r="J473" s="270"/>
      <c r="K473" s="270"/>
      <c r="L473" s="270"/>
      <c r="M473" s="270"/>
      <c r="N473" s="270">
        <f t="shared" si="28"/>
        <v>745.85753698374833</v>
      </c>
      <c r="O473" s="267"/>
      <c r="P473" s="263"/>
    </row>
    <row r="474" spans="1:16" x14ac:dyDescent="0.2">
      <c r="A474" s="278">
        <f t="shared" si="26"/>
        <v>2047</v>
      </c>
      <c r="B474" s="278">
        <f t="shared" si="27"/>
        <v>1</v>
      </c>
      <c r="C474" s="270">
        <v>148.93926636892729</v>
      </c>
      <c r="D474" s="270">
        <v>0</v>
      </c>
      <c r="E474" s="270">
        <v>767.84951315155422</v>
      </c>
      <c r="F474" s="270">
        <v>0</v>
      </c>
      <c r="G474" s="270">
        <v>0</v>
      </c>
      <c r="H474" s="270"/>
      <c r="I474" s="270"/>
      <c r="J474" s="270"/>
      <c r="K474" s="270"/>
      <c r="L474" s="270"/>
      <c r="M474" s="270"/>
      <c r="N474" s="270">
        <f t="shared" si="28"/>
        <v>916.78877952048151</v>
      </c>
      <c r="O474" s="267"/>
      <c r="P474" s="263"/>
    </row>
    <row r="475" spans="1:16" x14ac:dyDescent="0.2">
      <c r="A475" s="278">
        <f t="shared" si="26"/>
        <v>2047</v>
      </c>
      <c r="B475" s="278">
        <f t="shared" si="27"/>
        <v>2</v>
      </c>
      <c r="C475" s="270">
        <v>158.47672541397461</v>
      </c>
      <c r="D475" s="270">
        <v>0</v>
      </c>
      <c r="E475" s="270">
        <v>689.30536500016399</v>
      </c>
      <c r="F475" s="270">
        <v>0</v>
      </c>
      <c r="G475" s="270">
        <v>0</v>
      </c>
      <c r="H475" s="270"/>
      <c r="I475" s="270"/>
      <c r="J475" s="270"/>
      <c r="K475" s="270"/>
      <c r="L475" s="270"/>
      <c r="M475" s="270"/>
      <c r="N475" s="270">
        <f t="shared" si="28"/>
        <v>847.78209041413857</v>
      </c>
      <c r="O475" s="267"/>
      <c r="P475" s="263"/>
    </row>
    <row r="476" spans="1:16" x14ac:dyDescent="0.2">
      <c r="A476" s="278">
        <f t="shared" si="26"/>
        <v>2047</v>
      </c>
      <c r="B476" s="278">
        <f t="shared" si="27"/>
        <v>3</v>
      </c>
      <c r="C476" s="270">
        <v>150.38973557780162</v>
      </c>
      <c r="D476" s="270">
        <v>0</v>
      </c>
      <c r="E476" s="270">
        <v>637.16101973603895</v>
      </c>
      <c r="F476" s="270">
        <v>0</v>
      </c>
      <c r="G476" s="270">
        <v>0</v>
      </c>
      <c r="H476" s="270"/>
      <c r="I476" s="270"/>
      <c r="J476" s="270"/>
      <c r="K476" s="270"/>
      <c r="L476" s="270"/>
      <c r="M476" s="270"/>
      <c r="N476" s="270">
        <f t="shared" si="28"/>
        <v>787.55075531384057</v>
      </c>
      <c r="O476" s="267"/>
      <c r="P476" s="263"/>
    </row>
    <row r="477" spans="1:16" x14ac:dyDescent="0.2">
      <c r="A477" s="278">
        <f t="shared" si="26"/>
        <v>2047</v>
      </c>
      <c r="B477" s="278">
        <f t="shared" si="27"/>
        <v>4</v>
      </c>
      <c r="C477" s="270">
        <v>178.59573240952267</v>
      </c>
      <c r="D477" s="270">
        <v>0</v>
      </c>
      <c r="E477" s="270">
        <v>729.60812576990133</v>
      </c>
      <c r="F477" s="270">
        <v>0</v>
      </c>
      <c r="G477" s="270">
        <v>0</v>
      </c>
      <c r="H477" s="270"/>
      <c r="I477" s="270"/>
      <c r="J477" s="270"/>
      <c r="K477" s="270"/>
      <c r="L477" s="270"/>
      <c r="M477" s="270"/>
      <c r="N477" s="270">
        <f t="shared" si="28"/>
        <v>908.20385817942406</v>
      </c>
      <c r="O477" s="267"/>
      <c r="P477" s="263"/>
    </row>
    <row r="478" spans="1:16" x14ac:dyDescent="0.2">
      <c r="A478" s="278">
        <f t="shared" si="26"/>
        <v>2047</v>
      </c>
      <c r="B478" s="278">
        <f t="shared" si="27"/>
        <v>5</v>
      </c>
      <c r="C478" s="270">
        <v>189.8454398118586</v>
      </c>
      <c r="D478" s="270">
        <v>0</v>
      </c>
      <c r="E478" s="270">
        <v>817.1649433970864</v>
      </c>
      <c r="F478" s="270">
        <v>0</v>
      </c>
      <c r="G478" s="270">
        <v>0</v>
      </c>
      <c r="H478" s="270"/>
      <c r="I478" s="270"/>
      <c r="J478" s="270"/>
      <c r="K478" s="270"/>
      <c r="L478" s="270"/>
      <c r="M478" s="270"/>
      <c r="N478" s="270">
        <f t="shared" si="28"/>
        <v>1007.010383208945</v>
      </c>
      <c r="O478" s="267"/>
      <c r="P478" s="263"/>
    </row>
    <row r="479" spans="1:16" x14ac:dyDescent="0.2">
      <c r="A479" s="278">
        <f t="shared" si="26"/>
        <v>2047</v>
      </c>
      <c r="B479" s="278">
        <f t="shared" si="27"/>
        <v>6</v>
      </c>
      <c r="C479" s="270">
        <v>195.3804221991391</v>
      </c>
      <c r="D479" s="270">
        <v>0</v>
      </c>
      <c r="E479" s="270">
        <v>854.02716285306019</v>
      </c>
      <c r="F479" s="270">
        <v>0</v>
      </c>
      <c r="G479" s="270">
        <v>0</v>
      </c>
      <c r="H479" s="270"/>
      <c r="I479" s="270"/>
      <c r="J479" s="270"/>
      <c r="K479" s="270"/>
      <c r="L479" s="270"/>
      <c r="M479" s="270"/>
      <c r="N479" s="270">
        <f t="shared" si="28"/>
        <v>1049.4075850521992</v>
      </c>
      <c r="O479" s="267"/>
      <c r="P479" s="263"/>
    </row>
    <row r="480" spans="1:16" x14ac:dyDescent="0.2">
      <c r="A480" s="278">
        <f t="shared" si="26"/>
        <v>2047</v>
      </c>
      <c r="B480" s="278">
        <f t="shared" si="27"/>
        <v>7</v>
      </c>
      <c r="C480" s="270">
        <v>211.65544467078692</v>
      </c>
      <c r="D480" s="270">
        <v>0</v>
      </c>
      <c r="E480" s="270">
        <v>888.08315275053349</v>
      </c>
      <c r="F480" s="270">
        <v>0</v>
      </c>
      <c r="G480" s="270">
        <v>0</v>
      </c>
      <c r="H480" s="270"/>
      <c r="I480" s="270"/>
      <c r="J480" s="270"/>
      <c r="K480" s="270"/>
      <c r="L480" s="270"/>
      <c r="M480" s="270"/>
      <c r="N480" s="270">
        <f t="shared" si="28"/>
        <v>1099.7385974213205</v>
      </c>
      <c r="O480" s="267"/>
      <c r="P480" s="263"/>
    </row>
    <row r="481" spans="1:16" x14ac:dyDescent="0.2">
      <c r="A481" s="278">
        <f t="shared" si="26"/>
        <v>2047</v>
      </c>
      <c r="B481" s="278">
        <f t="shared" si="27"/>
        <v>8</v>
      </c>
      <c r="C481" s="270">
        <v>206.4591056017106</v>
      </c>
      <c r="D481" s="270">
        <v>0</v>
      </c>
      <c r="E481" s="270">
        <v>929.53148537405832</v>
      </c>
      <c r="F481" s="270">
        <v>0</v>
      </c>
      <c r="G481" s="270">
        <v>0</v>
      </c>
      <c r="H481" s="270"/>
      <c r="I481" s="270"/>
      <c r="J481" s="270"/>
      <c r="K481" s="270"/>
      <c r="L481" s="270"/>
      <c r="M481" s="270"/>
      <c r="N481" s="270">
        <f t="shared" si="28"/>
        <v>1135.990590975769</v>
      </c>
      <c r="O481" s="267"/>
      <c r="P481" s="263"/>
    </row>
    <row r="482" spans="1:16" x14ac:dyDescent="0.2">
      <c r="A482" s="278">
        <f t="shared" si="26"/>
        <v>2047</v>
      </c>
      <c r="B482" s="278">
        <f t="shared" si="27"/>
        <v>9</v>
      </c>
      <c r="C482" s="270">
        <v>190.46718811357414</v>
      </c>
      <c r="D482" s="270">
        <v>0</v>
      </c>
      <c r="E482" s="270">
        <v>798.56982168806951</v>
      </c>
      <c r="F482" s="270">
        <v>0</v>
      </c>
      <c r="G482" s="270">
        <v>0</v>
      </c>
      <c r="H482" s="270"/>
      <c r="I482" s="270"/>
      <c r="J482" s="270"/>
      <c r="K482" s="270"/>
      <c r="L482" s="270"/>
      <c r="M482" s="270"/>
      <c r="N482" s="270">
        <f t="shared" si="28"/>
        <v>989.03700980164365</v>
      </c>
      <c r="O482" s="267"/>
      <c r="P482" s="263"/>
    </row>
    <row r="483" spans="1:16" x14ac:dyDescent="0.2">
      <c r="A483" s="278">
        <f t="shared" si="26"/>
        <v>2047</v>
      </c>
      <c r="B483" s="278">
        <f t="shared" si="27"/>
        <v>10</v>
      </c>
      <c r="C483" s="270">
        <v>182.10209474484458</v>
      </c>
      <c r="D483" s="270">
        <v>0</v>
      </c>
      <c r="E483" s="270">
        <v>785.02076884659004</v>
      </c>
      <c r="F483" s="270">
        <v>0</v>
      </c>
      <c r="G483" s="270">
        <v>0</v>
      </c>
      <c r="H483" s="270"/>
      <c r="I483" s="270"/>
      <c r="J483" s="270"/>
      <c r="K483" s="270"/>
      <c r="L483" s="270"/>
      <c r="M483" s="270"/>
      <c r="N483" s="270">
        <f t="shared" si="28"/>
        <v>967.12286359143468</v>
      </c>
      <c r="O483" s="267"/>
      <c r="P483" s="263"/>
    </row>
    <row r="484" spans="1:16" x14ac:dyDescent="0.2">
      <c r="A484" s="278">
        <f t="shared" si="26"/>
        <v>2047</v>
      </c>
      <c r="B484" s="278">
        <f t="shared" si="27"/>
        <v>11</v>
      </c>
      <c r="C484" s="270">
        <v>161.55660281895939</v>
      </c>
      <c r="D484" s="270">
        <v>0</v>
      </c>
      <c r="E484" s="270">
        <v>619.11124261306782</v>
      </c>
      <c r="F484" s="270">
        <v>0</v>
      </c>
      <c r="G484" s="270">
        <v>0</v>
      </c>
      <c r="H484" s="270"/>
      <c r="I484" s="270"/>
      <c r="J484" s="270"/>
      <c r="K484" s="270"/>
      <c r="L484" s="270"/>
      <c r="M484" s="270"/>
      <c r="N484" s="270">
        <f t="shared" si="28"/>
        <v>780.66784543202721</v>
      </c>
      <c r="O484" s="267"/>
      <c r="P484" s="263"/>
    </row>
    <row r="485" spans="1:16" x14ac:dyDescent="0.2">
      <c r="A485" s="278">
        <f t="shared" si="26"/>
        <v>2047</v>
      </c>
      <c r="B485" s="278">
        <f t="shared" si="27"/>
        <v>12</v>
      </c>
      <c r="C485" s="270">
        <v>153.98753721457405</v>
      </c>
      <c r="D485" s="270">
        <v>0</v>
      </c>
      <c r="E485" s="270">
        <v>594.96539986334869</v>
      </c>
      <c r="F485" s="270">
        <v>0</v>
      </c>
      <c r="G485" s="270">
        <v>0</v>
      </c>
      <c r="H485" s="270"/>
      <c r="I485" s="270"/>
      <c r="J485" s="270"/>
      <c r="K485" s="270"/>
      <c r="L485" s="270"/>
      <c r="M485" s="270"/>
      <c r="N485" s="270">
        <f t="shared" si="28"/>
        <v>748.9529370779228</v>
      </c>
      <c r="O485" s="267"/>
      <c r="P485" s="263"/>
    </row>
    <row r="486" spans="1:16" x14ac:dyDescent="0.2">
      <c r="A486" s="278">
        <f t="shared" si="26"/>
        <v>2048</v>
      </c>
      <c r="B486" s="278">
        <f t="shared" si="27"/>
        <v>1</v>
      </c>
      <c r="C486" s="270">
        <v>150.34311235979285</v>
      </c>
      <c r="D486" s="270">
        <v>0</v>
      </c>
      <c r="E486" s="270">
        <v>768.61733215501522</v>
      </c>
      <c r="F486" s="270">
        <v>0</v>
      </c>
      <c r="G486" s="270">
        <v>0</v>
      </c>
      <c r="H486" s="270"/>
      <c r="I486" s="270"/>
      <c r="J486" s="270"/>
      <c r="K486" s="270"/>
      <c r="L486" s="270"/>
      <c r="M486" s="270"/>
      <c r="N486" s="270">
        <f t="shared" si="28"/>
        <v>918.96044451480805</v>
      </c>
      <c r="O486" s="267"/>
      <c r="P486" s="263"/>
    </row>
    <row r="487" spans="1:16" x14ac:dyDescent="0.2">
      <c r="A487" s="278">
        <f t="shared" si="26"/>
        <v>2048</v>
      </c>
      <c r="B487" s="278">
        <f t="shared" si="27"/>
        <v>2</v>
      </c>
      <c r="C487" s="270">
        <v>159.97046793763408</v>
      </c>
      <c r="D487" s="270">
        <v>0</v>
      </c>
      <c r="E487" s="270">
        <v>689.99452204988927</v>
      </c>
      <c r="F487" s="270">
        <v>0</v>
      </c>
      <c r="G487" s="270">
        <v>0</v>
      </c>
      <c r="H487" s="270"/>
      <c r="I487" s="270"/>
      <c r="J487" s="270"/>
      <c r="K487" s="270"/>
      <c r="L487" s="270"/>
      <c r="M487" s="270"/>
      <c r="N487" s="270">
        <f t="shared" si="28"/>
        <v>849.96498998752338</v>
      </c>
      <c r="O487" s="267"/>
      <c r="P487" s="263"/>
    </row>
    <row r="488" spans="1:16" x14ac:dyDescent="0.2">
      <c r="A488" s="278">
        <f t="shared" si="26"/>
        <v>2048</v>
      </c>
      <c r="B488" s="278">
        <f t="shared" si="27"/>
        <v>3</v>
      </c>
      <c r="C488" s="270">
        <v>151.80725315060383</v>
      </c>
      <c r="D488" s="270">
        <v>0</v>
      </c>
      <c r="E488" s="270">
        <v>637.86323910464898</v>
      </c>
      <c r="F488" s="270">
        <v>0</v>
      </c>
      <c r="G488" s="270">
        <v>0</v>
      </c>
      <c r="H488" s="270"/>
      <c r="I488" s="270"/>
      <c r="J488" s="270"/>
      <c r="K488" s="270"/>
      <c r="L488" s="270"/>
      <c r="M488" s="270"/>
      <c r="N488" s="270">
        <f t="shared" si="28"/>
        <v>789.67049225525284</v>
      </c>
      <c r="O488" s="267"/>
      <c r="P488" s="263"/>
    </row>
    <row r="489" spans="1:16" x14ac:dyDescent="0.2">
      <c r="A489" s="278">
        <f t="shared" si="26"/>
        <v>2048</v>
      </c>
      <c r="B489" s="278">
        <f t="shared" si="27"/>
        <v>4</v>
      </c>
      <c r="C489" s="270">
        <v>180.27910919149065</v>
      </c>
      <c r="D489" s="270">
        <v>0</v>
      </c>
      <c r="E489" s="270">
        <v>734.21964955550357</v>
      </c>
      <c r="F489" s="270">
        <v>0</v>
      </c>
      <c r="G489" s="270">
        <v>0</v>
      </c>
      <c r="H489" s="270"/>
      <c r="I489" s="270"/>
      <c r="J489" s="270"/>
      <c r="K489" s="270"/>
      <c r="L489" s="270"/>
      <c r="M489" s="270"/>
      <c r="N489" s="270">
        <f t="shared" si="28"/>
        <v>914.49875874699421</v>
      </c>
      <c r="O489" s="267"/>
      <c r="P489" s="263"/>
    </row>
    <row r="490" spans="1:16" x14ac:dyDescent="0.2">
      <c r="A490" s="278">
        <f t="shared" si="26"/>
        <v>2048</v>
      </c>
      <c r="B490" s="278">
        <f t="shared" si="27"/>
        <v>5</v>
      </c>
      <c r="C490" s="270">
        <v>191.63485214120243</v>
      </c>
      <c r="D490" s="270">
        <v>0</v>
      </c>
      <c r="E490" s="270">
        <v>821.39453404353878</v>
      </c>
      <c r="F490" s="270">
        <v>0</v>
      </c>
      <c r="G490" s="270">
        <v>0</v>
      </c>
      <c r="H490" s="270"/>
      <c r="I490" s="270"/>
      <c r="J490" s="270"/>
      <c r="K490" s="270"/>
      <c r="L490" s="270"/>
      <c r="M490" s="270"/>
      <c r="N490" s="270">
        <f t="shared" si="28"/>
        <v>1013.0293861847413</v>
      </c>
      <c r="O490" s="267"/>
      <c r="P490" s="263"/>
    </row>
    <row r="491" spans="1:16" x14ac:dyDescent="0.2">
      <c r="A491" s="278">
        <f t="shared" si="26"/>
        <v>2048</v>
      </c>
      <c r="B491" s="278">
        <f t="shared" si="27"/>
        <v>6</v>
      </c>
      <c r="C491" s="270">
        <v>197.22200520867588</v>
      </c>
      <c r="D491" s="270">
        <v>0</v>
      </c>
      <c r="E491" s="270">
        <v>857.0347669194482</v>
      </c>
      <c r="F491" s="270">
        <v>0</v>
      </c>
      <c r="G491" s="270">
        <v>0</v>
      </c>
      <c r="H491" s="270"/>
      <c r="I491" s="270"/>
      <c r="J491" s="270"/>
      <c r="K491" s="270"/>
      <c r="L491" s="270"/>
      <c r="M491" s="270"/>
      <c r="N491" s="270">
        <f t="shared" si="28"/>
        <v>1054.2567721281241</v>
      </c>
      <c r="O491" s="267"/>
      <c r="P491" s="263"/>
    </row>
    <row r="492" spans="1:16" x14ac:dyDescent="0.2">
      <c r="A492" s="278">
        <f t="shared" si="26"/>
        <v>2048</v>
      </c>
      <c r="B492" s="278">
        <f t="shared" si="27"/>
        <v>7</v>
      </c>
      <c r="C492" s="270">
        <v>213.6508226136425</v>
      </c>
      <c r="D492" s="270">
        <v>0</v>
      </c>
      <c r="E492" s="270">
        <v>893.13403881207739</v>
      </c>
      <c r="F492" s="270">
        <v>0</v>
      </c>
      <c r="G492" s="270">
        <v>0</v>
      </c>
      <c r="H492" s="270"/>
      <c r="I492" s="270"/>
      <c r="J492" s="270"/>
      <c r="K492" s="270"/>
      <c r="L492" s="270"/>
      <c r="M492" s="270"/>
      <c r="N492" s="270">
        <f t="shared" si="28"/>
        <v>1106.78486142572</v>
      </c>
      <c r="O492" s="267"/>
      <c r="P492" s="263"/>
    </row>
    <row r="493" spans="1:16" x14ac:dyDescent="0.2">
      <c r="A493" s="278">
        <f t="shared" si="26"/>
        <v>2048</v>
      </c>
      <c r="B493" s="278">
        <f t="shared" si="27"/>
        <v>8</v>
      </c>
      <c r="C493" s="270">
        <v>208.40511215016977</v>
      </c>
      <c r="D493" s="270">
        <v>0</v>
      </c>
      <c r="E493" s="270">
        <v>934.84238857451203</v>
      </c>
      <c r="F493" s="270">
        <v>0</v>
      </c>
      <c r="G493" s="270">
        <v>0</v>
      </c>
      <c r="H493" s="270"/>
      <c r="I493" s="270"/>
      <c r="J493" s="270"/>
      <c r="K493" s="270"/>
      <c r="L493" s="270"/>
      <c r="M493" s="270"/>
      <c r="N493" s="270">
        <f t="shared" si="28"/>
        <v>1143.2475007246817</v>
      </c>
      <c r="O493" s="267"/>
      <c r="P493" s="263"/>
    </row>
    <row r="494" spans="1:16" x14ac:dyDescent="0.2">
      <c r="A494" s="278">
        <f t="shared" si="26"/>
        <v>2048</v>
      </c>
      <c r="B494" s="278">
        <f t="shared" si="27"/>
        <v>9</v>
      </c>
      <c r="C494" s="270">
        <v>192.26246081058315</v>
      </c>
      <c r="D494" s="270">
        <v>0</v>
      </c>
      <c r="E494" s="270">
        <v>803.14344386379764</v>
      </c>
      <c r="F494" s="270">
        <v>0</v>
      </c>
      <c r="G494" s="270">
        <v>0</v>
      </c>
      <c r="H494" s="270"/>
      <c r="I494" s="270"/>
      <c r="J494" s="270"/>
      <c r="K494" s="270"/>
      <c r="L494" s="270"/>
      <c r="M494" s="270"/>
      <c r="N494" s="270">
        <f t="shared" si="28"/>
        <v>995.40590467438074</v>
      </c>
      <c r="O494" s="267"/>
      <c r="P494" s="263"/>
    </row>
    <row r="495" spans="1:16" x14ac:dyDescent="0.2">
      <c r="A495" s="278">
        <f t="shared" si="26"/>
        <v>2048</v>
      </c>
      <c r="B495" s="278">
        <f t="shared" si="27"/>
        <v>10</v>
      </c>
      <c r="C495" s="270">
        <v>183.81852119079298</v>
      </c>
      <c r="D495" s="270">
        <v>0</v>
      </c>
      <c r="E495" s="270">
        <v>787.70230877065285</v>
      </c>
      <c r="F495" s="270">
        <v>0</v>
      </c>
      <c r="G495" s="270">
        <v>0</v>
      </c>
      <c r="H495" s="270"/>
      <c r="I495" s="270"/>
      <c r="J495" s="270"/>
      <c r="K495" s="270"/>
      <c r="L495" s="270"/>
      <c r="M495" s="270"/>
      <c r="N495" s="270">
        <f t="shared" si="28"/>
        <v>971.52082996144577</v>
      </c>
      <c r="O495" s="267"/>
      <c r="P495" s="263"/>
    </row>
    <row r="496" spans="1:16" x14ac:dyDescent="0.2">
      <c r="A496" s="278">
        <f t="shared" si="26"/>
        <v>2048</v>
      </c>
      <c r="B496" s="278">
        <f t="shared" si="27"/>
        <v>11</v>
      </c>
      <c r="C496" s="270">
        <v>163.07937511866615</v>
      </c>
      <c r="D496" s="270">
        <v>0</v>
      </c>
      <c r="E496" s="270">
        <v>620.38366269410972</v>
      </c>
      <c r="F496" s="270">
        <v>0</v>
      </c>
      <c r="G496" s="270">
        <v>0</v>
      </c>
      <c r="H496" s="270"/>
      <c r="I496" s="270"/>
      <c r="J496" s="270"/>
      <c r="K496" s="270"/>
      <c r="L496" s="270"/>
      <c r="M496" s="270"/>
      <c r="N496" s="270">
        <f t="shared" si="28"/>
        <v>783.46303781277584</v>
      </c>
      <c r="O496" s="267"/>
      <c r="P496" s="263"/>
    </row>
    <row r="497" spans="1:16" x14ac:dyDescent="0.2">
      <c r="A497" s="278">
        <f t="shared" si="26"/>
        <v>2048</v>
      </c>
      <c r="B497" s="278">
        <f t="shared" si="27"/>
        <v>12</v>
      </c>
      <c r="C497" s="270">
        <v>155.43896632411767</v>
      </c>
      <c r="D497" s="270">
        <v>0</v>
      </c>
      <c r="E497" s="270">
        <v>596.62755435661563</v>
      </c>
      <c r="F497" s="270">
        <v>0</v>
      </c>
      <c r="G497" s="270">
        <v>0</v>
      </c>
      <c r="H497" s="270"/>
      <c r="I497" s="270"/>
      <c r="J497" s="270"/>
      <c r="K497" s="270"/>
      <c r="L497" s="270"/>
      <c r="M497" s="270"/>
      <c r="N497" s="270">
        <f t="shared" si="28"/>
        <v>752.06652068073333</v>
      </c>
      <c r="O497" s="267"/>
      <c r="P497" s="263"/>
    </row>
    <row r="498" spans="1:16" x14ac:dyDescent="0.2">
      <c r="A498" s="278">
        <f t="shared" si="26"/>
        <v>2049</v>
      </c>
      <c r="B498" s="278">
        <f t="shared" si="27"/>
        <v>1</v>
      </c>
      <c r="C498" s="270">
        <v>151.76019047952619</v>
      </c>
      <c r="D498" s="270">
        <v>0</v>
      </c>
      <c r="E498" s="270">
        <v>769.38591894697117</v>
      </c>
      <c r="F498" s="270">
        <v>0</v>
      </c>
      <c r="G498" s="270">
        <v>0</v>
      </c>
      <c r="H498" s="270"/>
      <c r="I498" s="270"/>
      <c r="J498" s="270"/>
      <c r="K498" s="270"/>
      <c r="L498" s="270"/>
      <c r="M498" s="270"/>
      <c r="N498" s="270">
        <f t="shared" si="28"/>
        <v>921.14610942649733</v>
      </c>
      <c r="O498" s="267"/>
      <c r="P498" s="263"/>
    </row>
    <row r="499" spans="1:16" x14ac:dyDescent="0.2">
      <c r="A499" s="278">
        <f t="shared" si="26"/>
        <v>2049</v>
      </c>
      <c r="B499" s="278">
        <f t="shared" si="27"/>
        <v>2</v>
      </c>
      <c r="C499" s="270">
        <v>161.47828992136044</v>
      </c>
      <c r="D499" s="270">
        <v>0</v>
      </c>
      <c r="E499" s="270">
        <v>690.68436810838102</v>
      </c>
      <c r="F499" s="270">
        <v>0</v>
      </c>
      <c r="G499" s="270">
        <v>0</v>
      </c>
      <c r="H499" s="270"/>
      <c r="I499" s="270"/>
      <c r="J499" s="270"/>
      <c r="K499" s="270"/>
      <c r="L499" s="270"/>
      <c r="M499" s="270"/>
      <c r="N499" s="270">
        <f t="shared" si="28"/>
        <v>852.16265802974146</v>
      </c>
      <c r="O499" s="267"/>
      <c r="P499" s="263"/>
    </row>
    <row r="500" spans="1:16" x14ac:dyDescent="0.2">
      <c r="A500" s="278">
        <f t="shared" si="26"/>
        <v>2049</v>
      </c>
      <c r="B500" s="278">
        <f t="shared" si="27"/>
        <v>3</v>
      </c>
      <c r="C500" s="270">
        <v>153.23813171550754</v>
      </c>
      <c r="D500" s="270">
        <v>0</v>
      </c>
      <c r="E500" s="270">
        <v>638.56623239386374</v>
      </c>
      <c r="F500" s="270">
        <v>0</v>
      </c>
      <c r="G500" s="270">
        <v>0</v>
      </c>
      <c r="H500" s="270"/>
      <c r="I500" s="270"/>
      <c r="J500" s="270"/>
      <c r="K500" s="270"/>
      <c r="L500" s="270"/>
      <c r="M500" s="270"/>
      <c r="N500" s="270">
        <f t="shared" si="28"/>
        <v>791.80436410937125</v>
      </c>
      <c r="O500" s="267"/>
      <c r="P500" s="263"/>
    </row>
    <row r="501" spans="1:16" x14ac:dyDescent="0.2">
      <c r="A501" s="278">
        <f t="shared" si="26"/>
        <v>2049</v>
      </c>
      <c r="B501" s="278">
        <f t="shared" si="27"/>
        <v>4</v>
      </c>
      <c r="C501" s="270">
        <v>181.97835285533671</v>
      </c>
      <c r="D501" s="270">
        <v>0</v>
      </c>
      <c r="E501" s="270">
        <v>738.86032070237286</v>
      </c>
      <c r="F501" s="270">
        <v>0</v>
      </c>
      <c r="G501" s="270">
        <v>0</v>
      </c>
      <c r="H501" s="270"/>
      <c r="I501" s="270"/>
      <c r="J501" s="270"/>
      <c r="K501" s="270"/>
      <c r="L501" s="270"/>
      <c r="M501" s="270"/>
      <c r="N501" s="270">
        <f t="shared" si="28"/>
        <v>920.83867355770963</v>
      </c>
      <c r="O501" s="267"/>
      <c r="P501" s="263"/>
    </row>
    <row r="502" spans="1:16" x14ac:dyDescent="0.2">
      <c r="A502" s="278">
        <f t="shared" si="26"/>
        <v>2049</v>
      </c>
      <c r="B502" s="278">
        <f t="shared" si="27"/>
        <v>5</v>
      </c>
      <c r="C502" s="270">
        <v>193.44113080395715</v>
      </c>
      <c r="D502" s="270">
        <v>0</v>
      </c>
      <c r="E502" s="270">
        <v>825.64601676598033</v>
      </c>
      <c r="F502" s="270">
        <v>0</v>
      </c>
      <c r="G502" s="270">
        <v>0</v>
      </c>
      <c r="H502" s="270"/>
      <c r="I502" s="270"/>
      <c r="J502" s="270"/>
      <c r="K502" s="270"/>
      <c r="L502" s="270"/>
      <c r="M502" s="270"/>
      <c r="N502" s="270">
        <f t="shared" si="28"/>
        <v>1019.0871475699375</v>
      </c>
      <c r="O502" s="267"/>
      <c r="P502" s="263"/>
    </row>
    <row r="503" spans="1:16" x14ac:dyDescent="0.2">
      <c r="A503" s="278">
        <f t="shared" si="26"/>
        <v>2049</v>
      </c>
      <c r="B503" s="278">
        <f t="shared" si="27"/>
        <v>6</v>
      </c>
      <c r="C503" s="270">
        <v>199.08094629300254</v>
      </c>
      <c r="D503" s="270">
        <v>0</v>
      </c>
      <c r="E503" s="270">
        <v>860.05296278269418</v>
      </c>
      <c r="F503" s="270">
        <v>0</v>
      </c>
      <c r="G503" s="270">
        <v>0</v>
      </c>
      <c r="H503" s="270"/>
      <c r="I503" s="270"/>
      <c r="J503" s="270"/>
      <c r="K503" s="270"/>
      <c r="L503" s="270"/>
      <c r="M503" s="270"/>
      <c r="N503" s="270">
        <f t="shared" si="28"/>
        <v>1059.1339090756967</v>
      </c>
      <c r="O503" s="267"/>
      <c r="P503" s="263"/>
    </row>
    <row r="504" spans="1:16" x14ac:dyDescent="0.2">
      <c r="A504" s="278">
        <f t="shared" si="26"/>
        <v>2049</v>
      </c>
      <c r="B504" s="278">
        <f t="shared" si="27"/>
        <v>7</v>
      </c>
      <c r="C504" s="270">
        <v>215.66501194659028</v>
      </c>
      <c r="D504" s="270">
        <v>0</v>
      </c>
      <c r="E504" s="270">
        <v>898.21365129403318</v>
      </c>
      <c r="F504" s="270">
        <v>0</v>
      </c>
      <c r="G504" s="270">
        <v>0</v>
      </c>
      <c r="H504" s="270"/>
      <c r="I504" s="270"/>
      <c r="J504" s="270"/>
      <c r="K504" s="270"/>
      <c r="L504" s="270"/>
      <c r="M504" s="270"/>
      <c r="N504" s="270">
        <f t="shared" si="28"/>
        <v>1113.8786632406234</v>
      </c>
      <c r="O504" s="267"/>
      <c r="P504" s="263"/>
    </row>
    <row r="505" spans="1:16" x14ac:dyDescent="0.2">
      <c r="A505" s="278">
        <f t="shared" si="26"/>
        <v>2049</v>
      </c>
      <c r="B505" s="278">
        <f t="shared" si="27"/>
        <v>8</v>
      </c>
      <c r="C505" s="270">
        <v>210.36946103076107</v>
      </c>
      <c r="D505" s="270">
        <v>0</v>
      </c>
      <c r="E505" s="270">
        <v>940.18363576357547</v>
      </c>
      <c r="F505" s="270">
        <v>0</v>
      </c>
      <c r="G505" s="270">
        <v>0</v>
      </c>
      <c r="H505" s="270"/>
      <c r="I505" s="270"/>
      <c r="J505" s="270"/>
      <c r="K505" s="270"/>
      <c r="L505" s="270"/>
      <c r="M505" s="270"/>
      <c r="N505" s="270">
        <f t="shared" si="28"/>
        <v>1150.5530967943366</v>
      </c>
      <c r="O505" s="267"/>
      <c r="P505" s="263"/>
    </row>
    <row r="506" spans="1:16" x14ac:dyDescent="0.2">
      <c r="A506" s="278">
        <f t="shared" si="26"/>
        <v>2049</v>
      </c>
      <c r="B506" s="278">
        <f t="shared" si="27"/>
        <v>9</v>
      </c>
      <c r="C506" s="270">
        <v>194.07465507864356</v>
      </c>
      <c r="D506" s="270">
        <v>0</v>
      </c>
      <c r="E506" s="270">
        <v>807.7432603925281</v>
      </c>
      <c r="F506" s="270">
        <v>0</v>
      </c>
      <c r="G506" s="270">
        <v>0</v>
      </c>
      <c r="H506" s="270"/>
      <c r="I506" s="270"/>
      <c r="J506" s="270"/>
      <c r="K506" s="270"/>
      <c r="L506" s="270"/>
      <c r="M506" s="270"/>
      <c r="N506" s="270">
        <f t="shared" si="28"/>
        <v>1001.8179154711717</v>
      </c>
      <c r="O506" s="267"/>
      <c r="P506" s="263"/>
    </row>
    <row r="507" spans="1:16" x14ac:dyDescent="0.2">
      <c r="A507" s="278">
        <f t="shared" si="26"/>
        <v>2049</v>
      </c>
      <c r="B507" s="278">
        <f t="shared" si="27"/>
        <v>10</v>
      </c>
      <c r="C507" s="270">
        <v>185.55112603242915</v>
      </c>
      <c r="D507" s="270">
        <v>0</v>
      </c>
      <c r="E507" s="270">
        <v>790.39300852417466</v>
      </c>
      <c r="F507" s="270">
        <v>0</v>
      </c>
      <c r="G507" s="270">
        <v>0</v>
      </c>
      <c r="H507" s="270"/>
      <c r="I507" s="270"/>
      <c r="J507" s="270"/>
      <c r="K507" s="270"/>
      <c r="L507" s="270"/>
      <c r="M507" s="270"/>
      <c r="N507" s="270">
        <f t="shared" si="28"/>
        <v>975.94413455660379</v>
      </c>
      <c r="O507" s="267"/>
      <c r="P507" s="263"/>
    </row>
    <row r="508" spans="1:16" x14ac:dyDescent="0.2">
      <c r="A508" s="278">
        <f t="shared" si="26"/>
        <v>2049</v>
      </c>
      <c r="B508" s="278">
        <f t="shared" si="27"/>
        <v>11</v>
      </c>
      <c r="C508" s="270">
        <v>164.61650050228465</v>
      </c>
      <c r="D508" s="270">
        <v>0</v>
      </c>
      <c r="E508" s="270">
        <v>621.65869789946407</v>
      </c>
      <c r="F508" s="270">
        <v>0</v>
      </c>
      <c r="G508" s="270">
        <v>0</v>
      </c>
      <c r="H508" s="270"/>
      <c r="I508" s="270"/>
      <c r="J508" s="270"/>
      <c r="K508" s="270"/>
      <c r="L508" s="270"/>
      <c r="M508" s="270"/>
      <c r="N508" s="270">
        <f t="shared" si="28"/>
        <v>786.27519840174875</v>
      </c>
      <c r="O508" s="267"/>
      <c r="P508" s="263"/>
    </row>
    <row r="509" spans="1:16" x14ac:dyDescent="0.2">
      <c r="A509" s="278">
        <f t="shared" si="26"/>
        <v>2049</v>
      </c>
      <c r="B509" s="278">
        <f t="shared" si="27"/>
        <v>12</v>
      </c>
      <c r="C509" s="270">
        <v>156.9040760632638</v>
      </c>
      <c r="D509" s="270">
        <v>0</v>
      </c>
      <c r="E509" s="270">
        <v>598.29435240992836</v>
      </c>
      <c r="F509" s="270">
        <v>0</v>
      </c>
      <c r="G509" s="270">
        <v>0</v>
      </c>
      <c r="H509" s="270"/>
      <c r="I509" s="270"/>
      <c r="J509" s="270"/>
      <c r="K509" s="270"/>
      <c r="L509" s="270"/>
      <c r="M509" s="270"/>
      <c r="N509" s="270">
        <f t="shared" si="28"/>
        <v>755.19842847319217</v>
      </c>
      <c r="O509" s="267"/>
      <c r="P509" s="263"/>
    </row>
    <row r="510" spans="1:16" x14ac:dyDescent="0.2">
      <c r="A510" s="278">
        <f t="shared" si="26"/>
        <v>2050</v>
      </c>
      <c r="B510" s="278">
        <f t="shared" si="27"/>
        <v>1</v>
      </c>
      <c r="C510" s="270">
        <v>153.19062544924026</v>
      </c>
      <c r="D510" s="270">
        <v>0</v>
      </c>
      <c r="E510" s="270">
        <v>770.15527429518011</v>
      </c>
      <c r="F510" s="270">
        <v>0</v>
      </c>
      <c r="G510" s="270">
        <v>0</v>
      </c>
      <c r="H510" s="270"/>
      <c r="I510" s="270"/>
      <c r="J510" s="270"/>
      <c r="K510" s="270"/>
      <c r="L510" s="270"/>
      <c r="M510" s="270"/>
      <c r="N510" s="270">
        <f t="shared" si="28"/>
        <v>923.34589974442042</v>
      </c>
      <c r="O510" s="267"/>
      <c r="P510" s="263"/>
    </row>
    <row r="511" spans="1:16" x14ac:dyDescent="0.2">
      <c r="A511" s="278">
        <f t="shared" si="26"/>
        <v>2050</v>
      </c>
      <c r="B511" s="278">
        <f t="shared" si="27"/>
        <v>2</v>
      </c>
      <c r="C511" s="270">
        <v>163.00032407289447</v>
      </c>
      <c r="D511" s="270">
        <v>0</v>
      </c>
      <c r="E511" s="270">
        <v>691.37490386449963</v>
      </c>
      <c r="F511" s="270">
        <v>0</v>
      </c>
      <c r="G511" s="270">
        <v>0</v>
      </c>
      <c r="H511" s="270"/>
      <c r="I511" s="270"/>
      <c r="J511" s="270"/>
      <c r="K511" s="270"/>
      <c r="L511" s="270"/>
      <c r="M511" s="270"/>
      <c r="N511" s="270">
        <f t="shared" si="28"/>
        <v>854.37522793739413</v>
      </c>
      <c r="O511" s="267"/>
      <c r="P511" s="263"/>
    </row>
    <row r="512" spans="1:16" x14ac:dyDescent="0.2">
      <c r="A512" s="278">
        <f t="shared" si="26"/>
        <v>2050</v>
      </c>
      <c r="B512" s="278">
        <f t="shared" si="27"/>
        <v>3</v>
      </c>
      <c r="C512" s="270">
        <v>154.68249720824252</v>
      </c>
      <c r="D512" s="270">
        <v>0</v>
      </c>
      <c r="E512" s="270">
        <v>639.27000045662612</v>
      </c>
      <c r="F512" s="270">
        <v>0</v>
      </c>
      <c r="G512" s="270">
        <v>0</v>
      </c>
      <c r="H512" s="270"/>
      <c r="I512" s="270"/>
      <c r="J512" s="270"/>
      <c r="K512" s="270"/>
      <c r="L512" s="270"/>
      <c r="M512" s="270"/>
      <c r="N512" s="270">
        <f t="shared" si="28"/>
        <v>793.95249766486859</v>
      </c>
      <c r="O512" s="267"/>
      <c r="P512" s="263"/>
    </row>
    <row r="513" spans="1:16" x14ac:dyDescent="0.2">
      <c r="A513" s="278">
        <f t="shared" si="26"/>
        <v>2050</v>
      </c>
      <c r="B513" s="278">
        <f t="shared" si="27"/>
        <v>4</v>
      </c>
      <c r="C513" s="270">
        <v>183.69361295637324</v>
      </c>
      <c r="D513" s="270">
        <v>0</v>
      </c>
      <c r="E513" s="270">
        <v>743.53032343782934</v>
      </c>
      <c r="F513" s="270">
        <v>0</v>
      </c>
      <c r="G513" s="270">
        <v>0</v>
      </c>
      <c r="H513" s="270"/>
      <c r="I513" s="270"/>
      <c r="J513" s="270"/>
      <c r="K513" s="270"/>
      <c r="L513" s="270"/>
      <c r="M513" s="270"/>
      <c r="N513" s="270">
        <f t="shared" si="28"/>
        <v>927.22393639420261</v>
      </c>
      <c r="O513" s="267"/>
      <c r="P513" s="263"/>
    </row>
    <row r="514" spans="1:16" x14ac:dyDescent="0.2">
      <c r="A514" s="278">
        <f t="shared" si="26"/>
        <v>2050</v>
      </c>
      <c r="B514" s="278">
        <f t="shared" si="27"/>
        <v>5</v>
      </c>
      <c r="C514" s="270">
        <v>195.26443477589274</v>
      </c>
      <c r="D514" s="270">
        <v>0</v>
      </c>
      <c r="E514" s="270">
        <v>829.91950487632027</v>
      </c>
      <c r="F514" s="270">
        <v>0</v>
      </c>
      <c r="G514" s="270">
        <v>0</v>
      </c>
      <c r="H514" s="270"/>
      <c r="I514" s="270"/>
      <c r="J514" s="270"/>
      <c r="K514" s="270"/>
      <c r="L514" s="270"/>
      <c r="M514" s="270"/>
      <c r="N514" s="270">
        <f t="shared" si="28"/>
        <v>1025.183939652213</v>
      </c>
      <c r="O514" s="267"/>
      <c r="P514" s="263"/>
    </row>
    <row r="515" spans="1:16" x14ac:dyDescent="0.2">
      <c r="A515" s="278">
        <f t="shared" si="26"/>
        <v>2050</v>
      </c>
      <c r="B515" s="278">
        <f t="shared" si="27"/>
        <v>6</v>
      </c>
      <c r="C515" s="270">
        <v>200.95740906285988</v>
      </c>
      <c r="D515" s="270">
        <v>0</v>
      </c>
      <c r="E515" s="270">
        <v>863.08178774363898</v>
      </c>
      <c r="F515" s="270">
        <v>0</v>
      </c>
      <c r="G515" s="270">
        <v>0</v>
      </c>
      <c r="H515" s="270"/>
      <c r="I515" s="270"/>
      <c r="J515" s="270"/>
      <c r="K515" s="270"/>
      <c r="L515" s="270"/>
      <c r="M515" s="270"/>
      <c r="N515" s="270">
        <f t="shared" si="28"/>
        <v>1064.0391968064989</v>
      </c>
      <c r="O515" s="267"/>
      <c r="P515" s="263"/>
    </row>
    <row r="516" spans="1:16" x14ac:dyDescent="0.2">
      <c r="A516" s="278">
        <f t="shared" si="26"/>
        <v>2050</v>
      </c>
      <c r="B516" s="278">
        <f t="shared" si="27"/>
        <v>7</v>
      </c>
      <c r="C516" s="270">
        <v>217.698190013676</v>
      </c>
      <c r="D516" s="270">
        <v>0</v>
      </c>
      <c r="E516" s="270">
        <v>903.32215357510711</v>
      </c>
      <c r="F516" s="270">
        <v>0</v>
      </c>
      <c r="G516" s="270">
        <v>0</v>
      </c>
      <c r="H516" s="270"/>
      <c r="I516" s="270"/>
      <c r="J516" s="270"/>
      <c r="K516" s="270"/>
      <c r="L516" s="270"/>
      <c r="M516" s="270"/>
      <c r="N516" s="270">
        <f t="shared" si="28"/>
        <v>1121.0203435887831</v>
      </c>
      <c r="O516" s="267"/>
      <c r="P516" s="263"/>
    </row>
    <row r="517" spans="1:16" x14ac:dyDescent="0.2">
      <c r="A517" s="278">
        <f t="shared" si="26"/>
        <v>2050</v>
      </c>
      <c r="B517" s="278">
        <f t="shared" si="27"/>
        <v>8</v>
      </c>
      <c r="C517" s="270">
        <v>212.35232513146798</v>
      </c>
      <c r="D517" s="270">
        <v>0</v>
      </c>
      <c r="E517" s="270">
        <v>945.55540031244561</v>
      </c>
      <c r="F517" s="270">
        <v>0</v>
      </c>
      <c r="G517" s="270">
        <v>0</v>
      </c>
      <c r="H517" s="270"/>
      <c r="I517" s="270"/>
      <c r="J517" s="270"/>
      <c r="K517" s="270"/>
      <c r="L517" s="270"/>
      <c r="M517" s="270"/>
      <c r="N517" s="270">
        <f t="shared" si="28"/>
        <v>1157.9077254439135</v>
      </c>
      <c r="O517" s="267"/>
      <c r="P517" s="263"/>
    </row>
    <row r="518" spans="1:16" x14ac:dyDescent="0.2">
      <c r="A518" s="278">
        <f t="shared" si="26"/>
        <v>2050</v>
      </c>
      <c r="B518" s="278">
        <f t="shared" si="27"/>
        <v>9</v>
      </c>
      <c r="C518" s="270">
        <v>195.90393041417468</v>
      </c>
      <c r="D518" s="270">
        <v>0</v>
      </c>
      <c r="E518" s="270">
        <v>812.36942129630086</v>
      </c>
      <c r="F518" s="270">
        <v>0</v>
      </c>
      <c r="G518" s="270">
        <v>0</v>
      </c>
      <c r="H518" s="270"/>
      <c r="I518" s="270"/>
      <c r="J518" s="270"/>
      <c r="K518" s="270"/>
      <c r="L518" s="270"/>
      <c r="M518" s="270"/>
      <c r="N518" s="270">
        <f t="shared" si="28"/>
        <v>1008.2733517104755</v>
      </c>
      <c r="O518" s="267"/>
      <c r="P518" s="263"/>
    </row>
    <row r="519" spans="1:16" x14ac:dyDescent="0.2">
      <c r="A519" s="278">
        <f>A507+1</f>
        <v>2050</v>
      </c>
      <c r="B519" s="278">
        <f>B507</f>
        <v>10</v>
      </c>
      <c r="C519" s="270">
        <v>187.30006176127844</v>
      </c>
      <c r="D519" s="270">
        <v>0</v>
      </c>
      <c r="E519" s="270">
        <v>793.09289939607072</v>
      </c>
      <c r="F519" s="270">
        <v>0</v>
      </c>
      <c r="G519" s="270">
        <v>0</v>
      </c>
      <c r="H519" s="270"/>
      <c r="I519" s="270"/>
      <c r="J519" s="270"/>
      <c r="K519" s="270"/>
      <c r="L519" s="270"/>
      <c r="M519" s="270"/>
      <c r="N519" s="270">
        <f t="shared" ref="N519:N582" si="29">SUM(C519:M519)</f>
        <v>980.39296115734919</v>
      </c>
      <c r="O519" s="267"/>
      <c r="P519" s="263"/>
    </row>
    <row r="520" spans="1:16" x14ac:dyDescent="0.2">
      <c r="A520" s="278">
        <f>A508+1</f>
        <v>2050</v>
      </c>
      <c r="B520" s="278">
        <f>B508</f>
        <v>11</v>
      </c>
      <c r="C520" s="270">
        <v>166.16811425663207</v>
      </c>
      <c r="D520" s="270">
        <v>0</v>
      </c>
      <c r="E520" s="270">
        <v>622.93635360383007</v>
      </c>
      <c r="F520" s="270">
        <v>0</v>
      </c>
      <c r="G520" s="270">
        <v>0</v>
      </c>
      <c r="H520" s="270"/>
      <c r="I520" s="270"/>
      <c r="J520" s="270"/>
      <c r="K520" s="270"/>
      <c r="L520" s="270"/>
      <c r="M520" s="270"/>
      <c r="N520" s="270">
        <f t="shared" si="29"/>
        <v>789.10446786046214</v>
      </c>
      <c r="O520" s="267"/>
      <c r="P520" s="263"/>
    </row>
    <row r="521" spans="1:16" x14ac:dyDescent="0.2">
      <c r="A521" s="278">
        <f>A509+1</f>
        <v>2050</v>
      </c>
      <c r="B521" s="278">
        <f>B509</f>
        <v>12</v>
      </c>
      <c r="C521" s="270">
        <v>158.38299538052604</v>
      </c>
      <c r="D521" s="270">
        <v>0</v>
      </c>
      <c r="E521" s="270">
        <v>599.96580699599815</v>
      </c>
      <c r="F521" s="270">
        <v>0</v>
      </c>
      <c r="G521" s="270">
        <v>0</v>
      </c>
      <c r="H521" s="270"/>
      <c r="I521" s="270"/>
      <c r="J521" s="270"/>
      <c r="K521" s="270"/>
      <c r="L521" s="270"/>
      <c r="M521" s="270"/>
      <c r="N521" s="270">
        <f t="shared" si="29"/>
        <v>758.34880237652419</v>
      </c>
      <c r="O521" s="267"/>
      <c r="P521" s="263"/>
    </row>
    <row r="522" spans="1:16" x14ac:dyDescent="0.2">
      <c r="A522" s="278">
        <f t="shared" ref="A522:A585" si="30">A510+1</f>
        <v>2051</v>
      </c>
      <c r="B522" s="278">
        <f t="shared" ref="B522:B585" si="31">B510</f>
        <v>1</v>
      </c>
      <c r="C522" s="270">
        <v>154.63454316562274</v>
      </c>
      <c r="D522" s="270">
        <v>0</v>
      </c>
      <c r="E522" s="270">
        <v>770.92539896816766</v>
      </c>
      <c r="F522" s="270">
        <v>0</v>
      </c>
      <c r="G522" s="270">
        <v>0</v>
      </c>
      <c r="H522" s="270"/>
      <c r="I522" s="270"/>
      <c r="J522" s="270"/>
      <c r="K522" s="270"/>
      <c r="L522" s="270"/>
      <c r="M522" s="270"/>
      <c r="N522" s="270">
        <f t="shared" si="29"/>
        <v>925.5599421337904</v>
      </c>
      <c r="P522" s="263"/>
    </row>
    <row r="523" spans="1:16" x14ac:dyDescent="0.2">
      <c r="A523" s="278">
        <f t="shared" si="30"/>
        <v>2051</v>
      </c>
      <c r="B523" s="278">
        <f t="shared" si="31"/>
        <v>2</v>
      </c>
      <c r="C523" s="270">
        <v>164.5367043508308</v>
      </c>
      <c r="D523" s="270">
        <v>0</v>
      </c>
      <c r="E523" s="270">
        <v>692.0661300077943</v>
      </c>
      <c r="F523" s="270">
        <v>0</v>
      </c>
      <c r="G523" s="270">
        <v>0</v>
      </c>
      <c r="H523" s="270"/>
      <c r="I523" s="270"/>
      <c r="J523" s="270"/>
      <c r="K523" s="270"/>
      <c r="L523" s="270"/>
      <c r="M523" s="270"/>
      <c r="N523" s="270">
        <f t="shared" si="29"/>
        <v>856.60283435862516</v>
      </c>
      <c r="P523" s="263"/>
    </row>
    <row r="524" spans="1:16" x14ac:dyDescent="0.2">
      <c r="A524" s="278">
        <f t="shared" si="30"/>
        <v>2051</v>
      </c>
      <c r="B524" s="278">
        <f t="shared" si="31"/>
        <v>3</v>
      </c>
      <c r="C524" s="270">
        <v>156.14047675156166</v>
      </c>
      <c r="D524" s="270">
        <v>0</v>
      </c>
      <c r="E524" s="270">
        <v>639.9745441468192</v>
      </c>
      <c r="F524" s="270">
        <v>0</v>
      </c>
      <c r="G524" s="270">
        <v>0</v>
      </c>
      <c r="H524" s="270"/>
      <c r="I524" s="270"/>
      <c r="J524" s="270"/>
      <c r="K524" s="270"/>
      <c r="L524" s="270"/>
      <c r="M524" s="270"/>
      <c r="N524" s="270">
        <f t="shared" si="29"/>
        <v>796.11502089838086</v>
      </c>
      <c r="P524" s="263"/>
    </row>
    <row r="525" spans="1:16" x14ac:dyDescent="0.2">
      <c r="A525" s="278">
        <f t="shared" si="30"/>
        <v>2051</v>
      </c>
      <c r="B525" s="278">
        <f t="shared" si="31"/>
        <v>4</v>
      </c>
      <c r="C525" s="270">
        <v>185.42504045956528</v>
      </c>
      <c r="D525" s="270">
        <v>0</v>
      </c>
      <c r="E525" s="270">
        <v>748.22984315361089</v>
      </c>
      <c r="F525" s="270">
        <v>0</v>
      </c>
      <c r="G525" s="270">
        <v>0</v>
      </c>
      <c r="H525" s="270"/>
      <c r="I525" s="270"/>
      <c r="J525" s="270"/>
      <c r="K525" s="270"/>
      <c r="L525" s="270"/>
      <c r="M525" s="270"/>
      <c r="N525" s="270">
        <f t="shared" si="29"/>
        <v>933.65488361317614</v>
      </c>
      <c r="O525" s="267"/>
      <c r="P525" s="263"/>
    </row>
    <row r="526" spans="1:16" x14ac:dyDescent="0.2">
      <c r="A526" s="278">
        <f t="shared" si="30"/>
        <v>2051</v>
      </c>
      <c r="B526" s="278">
        <f t="shared" si="31"/>
        <v>5</v>
      </c>
      <c r="C526" s="270">
        <v>197.10492453122538</v>
      </c>
      <c r="D526" s="270">
        <v>0</v>
      </c>
      <c r="E526" s="270">
        <v>834.21511227296253</v>
      </c>
      <c r="F526" s="270">
        <v>0</v>
      </c>
      <c r="G526" s="270">
        <v>0</v>
      </c>
      <c r="H526" s="270"/>
      <c r="I526" s="270"/>
      <c r="J526" s="270"/>
      <c r="K526" s="270"/>
      <c r="L526" s="270"/>
      <c r="M526" s="270"/>
      <c r="N526" s="270">
        <f t="shared" si="29"/>
        <v>1031.320036804188</v>
      </c>
      <c r="O526" s="267"/>
      <c r="P526" s="263"/>
    </row>
    <row r="527" spans="1:16" x14ac:dyDescent="0.2">
      <c r="A527" s="278">
        <f t="shared" si="30"/>
        <v>2051</v>
      </c>
      <c r="B527" s="278">
        <f t="shared" si="31"/>
        <v>6</v>
      </c>
      <c r="C527" s="270">
        <v>202.85155867112252</v>
      </c>
      <c r="D527" s="270">
        <v>0</v>
      </c>
      <c r="E527" s="270">
        <v>866.12127923448497</v>
      </c>
      <c r="F527" s="270">
        <v>0</v>
      </c>
      <c r="G527" s="270">
        <v>0</v>
      </c>
      <c r="H527" s="270"/>
      <c r="I527" s="270"/>
      <c r="J527" s="270"/>
      <c r="K527" s="270"/>
      <c r="L527" s="270"/>
      <c r="M527" s="270"/>
      <c r="N527" s="270">
        <f t="shared" si="29"/>
        <v>1068.9728379056075</v>
      </c>
      <c r="O527" s="267"/>
      <c r="P527" s="263"/>
    </row>
    <row r="528" spans="1:16" x14ac:dyDescent="0.2">
      <c r="A528" s="278">
        <f t="shared" si="30"/>
        <v>2051</v>
      </c>
      <c r="B528" s="278">
        <f t="shared" si="31"/>
        <v>7</v>
      </c>
      <c r="C528" s="270">
        <v>219.75053583085324</v>
      </c>
      <c r="D528" s="270">
        <v>0</v>
      </c>
      <c r="E528" s="270">
        <v>908.4597099632058</v>
      </c>
      <c r="F528" s="270">
        <v>0</v>
      </c>
      <c r="G528" s="270">
        <v>0</v>
      </c>
      <c r="H528" s="270"/>
      <c r="I528" s="270"/>
      <c r="J528" s="270"/>
      <c r="K528" s="270"/>
      <c r="L528" s="270"/>
      <c r="M528" s="270"/>
      <c r="N528" s="270">
        <f t="shared" si="29"/>
        <v>1128.2102457940591</v>
      </c>
      <c r="O528" s="267"/>
      <c r="P528" s="263"/>
    </row>
    <row r="529" spans="1:16" x14ac:dyDescent="0.2">
      <c r="A529" s="278">
        <f t="shared" si="30"/>
        <v>2051</v>
      </c>
      <c r="B529" s="278">
        <f t="shared" si="31"/>
        <v>8</v>
      </c>
      <c r="C529" s="270">
        <v>214.35387896985171</v>
      </c>
      <c r="D529" s="270">
        <v>0</v>
      </c>
      <c r="E529" s="270">
        <v>950.95785658288037</v>
      </c>
      <c r="F529" s="270">
        <v>0</v>
      </c>
      <c r="G529" s="270">
        <v>0</v>
      </c>
      <c r="H529" s="270"/>
      <c r="I529" s="270"/>
      <c r="J529" s="270"/>
      <c r="K529" s="270"/>
      <c r="L529" s="270"/>
      <c r="M529" s="270"/>
      <c r="N529" s="270">
        <f t="shared" si="29"/>
        <v>1165.311735552732</v>
      </c>
      <c r="O529" s="267"/>
      <c r="P529" s="263"/>
    </row>
    <row r="530" spans="1:16" x14ac:dyDescent="0.2">
      <c r="A530" s="278">
        <f t="shared" si="30"/>
        <v>2051</v>
      </c>
      <c r="B530" s="278">
        <f t="shared" si="31"/>
        <v>9</v>
      </c>
      <c r="C530" s="270">
        <v>197.75044781694959</v>
      </c>
      <c r="D530" s="270">
        <v>0</v>
      </c>
      <c r="E530" s="270">
        <v>817.02207745637224</v>
      </c>
      <c r="F530" s="270">
        <v>0</v>
      </c>
      <c r="G530" s="270">
        <v>0</v>
      </c>
      <c r="H530" s="270"/>
      <c r="I530" s="270"/>
      <c r="J530" s="270"/>
      <c r="K530" s="270"/>
      <c r="L530" s="270"/>
      <c r="M530" s="270"/>
      <c r="N530" s="270">
        <f t="shared" si="29"/>
        <v>1014.7725252733219</v>
      </c>
      <c r="O530" s="267"/>
      <c r="P530" s="263"/>
    </row>
    <row r="531" spans="1:16" x14ac:dyDescent="0.2">
      <c r="A531" s="278">
        <f t="shared" si="30"/>
        <v>2051</v>
      </c>
      <c r="B531" s="278">
        <f t="shared" si="31"/>
        <v>10</v>
      </c>
      <c r="C531" s="270">
        <v>189.06548230619461</v>
      </c>
      <c r="D531" s="270">
        <v>0</v>
      </c>
      <c r="E531" s="270">
        <v>795.80201278213576</v>
      </c>
      <c r="F531" s="270">
        <v>0</v>
      </c>
      <c r="G531" s="270">
        <v>0</v>
      </c>
      <c r="H531" s="270"/>
      <c r="I531" s="270"/>
      <c r="J531" s="270"/>
      <c r="K531" s="270"/>
      <c r="L531" s="270"/>
      <c r="M531" s="270"/>
      <c r="N531" s="270">
        <f t="shared" si="29"/>
        <v>984.86749508833032</v>
      </c>
      <c r="O531" s="267"/>
      <c r="P531" s="263"/>
    </row>
    <row r="532" spans="1:16" x14ac:dyDescent="0.2">
      <c r="A532" s="278">
        <f t="shared" si="30"/>
        <v>2051</v>
      </c>
      <c r="B532" s="278">
        <f t="shared" si="31"/>
        <v>11</v>
      </c>
      <c r="C532" s="270">
        <v>167.73435294368878</v>
      </c>
      <c r="D532" s="270">
        <v>0</v>
      </c>
      <c r="E532" s="270">
        <v>624.21663519295305</v>
      </c>
      <c r="F532" s="270">
        <v>0</v>
      </c>
      <c r="G532" s="270">
        <v>0</v>
      </c>
      <c r="H532" s="270"/>
      <c r="I532" s="270"/>
      <c r="J532" s="270"/>
      <c r="K532" s="270"/>
      <c r="L532" s="270"/>
      <c r="M532" s="270"/>
      <c r="N532" s="270">
        <f t="shared" si="29"/>
        <v>791.95098813664185</v>
      </c>
      <c r="O532" s="267"/>
      <c r="P532" s="263"/>
    </row>
    <row r="533" spans="1:16" x14ac:dyDescent="0.2">
      <c r="A533" s="278">
        <f t="shared" si="30"/>
        <v>2051</v>
      </c>
      <c r="B533" s="278">
        <f t="shared" si="31"/>
        <v>12</v>
      </c>
      <c r="C533" s="270">
        <v>159.87585443983863</v>
      </c>
      <c r="D533" s="270">
        <v>0</v>
      </c>
      <c r="E533" s="270">
        <v>601.64193112377768</v>
      </c>
      <c r="F533" s="270">
        <v>0</v>
      </c>
      <c r="G533" s="270">
        <v>0</v>
      </c>
      <c r="H533" s="270"/>
      <c r="I533" s="270"/>
      <c r="J533" s="270"/>
      <c r="K533" s="270"/>
      <c r="L533" s="270"/>
      <c r="M533" s="270"/>
      <c r="N533" s="270">
        <f t="shared" si="29"/>
        <v>761.51778556361637</v>
      </c>
      <c r="O533" s="267"/>
      <c r="P533" s="263"/>
    </row>
    <row r="534" spans="1:16" x14ac:dyDescent="0.2">
      <c r="A534" s="278">
        <f t="shared" si="30"/>
        <v>2052</v>
      </c>
      <c r="B534" s="278">
        <f t="shared" si="31"/>
        <v>1</v>
      </c>
      <c r="C534" s="270">
        <v>156.09207071201646</v>
      </c>
      <c r="D534" s="270">
        <v>0</v>
      </c>
      <c r="E534" s="270">
        <v>771.69629373522821</v>
      </c>
      <c r="F534" s="270">
        <v>0</v>
      </c>
      <c r="G534" s="270">
        <v>0</v>
      </c>
      <c r="H534" s="270"/>
      <c r="I534" s="270"/>
      <c r="J534" s="270"/>
      <c r="K534" s="270"/>
      <c r="L534" s="270"/>
      <c r="M534" s="270"/>
      <c r="N534" s="270">
        <f t="shared" si="29"/>
        <v>927.7883644472447</v>
      </c>
      <c r="O534" s="267"/>
      <c r="P534" s="263"/>
    </row>
    <row r="535" spans="1:16" x14ac:dyDescent="0.2">
      <c r="A535" s="278">
        <f t="shared" si="30"/>
        <v>2052</v>
      </c>
      <c r="B535" s="278">
        <f t="shared" si="31"/>
        <v>2</v>
      </c>
      <c r="C535" s="270">
        <v>166.08756597640772</v>
      </c>
      <c r="D535" s="270">
        <v>0</v>
      </c>
      <c r="E535" s="270">
        <v>692.75804722850364</v>
      </c>
      <c r="F535" s="270">
        <v>0</v>
      </c>
      <c r="G535" s="270">
        <v>0</v>
      </c>
      <c r="H535" s="270"/>
      <c r="I535" s="270"/>
      <c r="J535" s="270"/>
      <c r="K535" s="270"/>
      <c r="L535" s="270"/>
      <c r="M535" s="270"/>
      <c r="N535" s="270">
        <f t="shared" si="29"/>
        <v>858.84561320491139</v>
      </c>
      <c r="O535" s="267"/>
      <c r="P535" s="263"/>
    </row>
    <row r="536" spans="1:16" x14ac:dyDescent="0.2">
      <c r="A536" s="278">
        <f t="shared" si="30"/>
        <v>2052</v>
      </c>
      <c r="B536" s="278">
        <f t="shared" si="31"/>
        <v>3</v>
      </c>
      <c r="C536" s="270">
        <v>157.61219866642969</v>
      </c>
      <c r="D536" s="270">
        <v>0</v>
      </c>
      <c r="E536" s="270">
        <v>640.67986431926704</v>
      </c>
      <c r="F536" s="270">
        <v>0</v>
      </c>
      <c r="G536" s="270">
        <v>0</v>
      </c>
      <c r="H536" s="270"/>
      <c r="I536" s="270"/>
      <c r="J536" s="270"/>
      <c r="K536" s="270"/>
      <c r="L536" s="270"/>
      <c r="M536" s="270"/>
      <c r="N536" s="270">
        <f t="shared" si="29"/>
        <v>798.2920629856967</v>
      </c>
      <c r="P536" s="263"/>
    </row>
    <row r="537" spans="1:16" x14ac:dyDescent="0.2">
      <c r="A537" s="278">
        <f t="shared" si="30"/>
        <v>2052</v>
      </c>
      <c r="B537" s="278">
        <f t="shared" si="31"/>
        <v>4</v>
      </c>
      <c r="C537" s="270">
        <v>187.1727877528173</v>
      </c>
      <c r="D537" s="270">
        <v>0</v>
      </c>
      <c r="E537" s="270">
        <v>752.9590664132329</v>
      </c>
      <c r="F537" s="270">
        <v>0</v>
      </c>
      <c r="G537" s="270">
        <v>0</v>
      </c>
      <c r="H537" s="270"/>
      <c r="I537" s="270"/>
      <c r="J537" s="270"/>
      <c r="K537" s="270"/>
      <c r="L537" s="270"/>
      <c r="M537" s="270"/>
      <c r="N537" s="270">
        <f t="shared" si="29"/>
        <v>940.13185416605018</v>
      </c>
      <c r="P537" s="263"/>
    </row>
    <row r="538" spans="1:16" x14ac:dyDescent="0.2">
      <c r="A538" s="278">
        <f t="shared" si="30"/>
        <v>2052</v>
      </c>
      <c r="B538" s="278">
        <f t="shared" si="31"/>
        <v>5</v>
      </c>
      <c r="C538" s="270">
        <v>198.96276205674141</v>
      </c>
      <c r="D538" s="270">
        <v>0</v>
      </c>
      <c r="E538" s="270">
        <v>838.53295344384151</v>
      </c>
      <c r="F538" s="270">
        <v>0</v>
      </c>
      <c r="G538" s="270">
        <v>0</v>
      </c>
      <c r="H538" s="270"/>
      <c r="I538" s="270"/>
      <c r="J538" s="270"/>
      <c r="K538" s="270"/>
      <c r="L538" s="270"/>
      <c r="M538" s="270"/>
      <c r="N538" s="270">
        <f t="shared" si="29"/>
        <v>1037.4957155005829</v>
      </c>
      <c r="P538" s="263"/>
    </row>
    <row r="539" spans="1:16" x14ac:dyDescent="0.2">
      <c r="A539" s="278">
        <f t="shared" si="30"/>
        <v>2052</v>
      </c>
      <c r="B539" s="278">
        <f t="shared" si="31"/>
        <v>6</v>
      </c>
      <c r="C539" s="270">
        <v>204.76356182733451</v>
      </c>
      <c r="D539" s="270">
        <v>0</v>
      </c>
      <c r="E539" s="270">
        <v>869.17147481925815</v>
      </c>
      <c r="F539" s="270">
        <v>0</v>
      </c>
      <c r="G539" s="270">
        <v>0</v>
      </c>
      <c r="H539" s="270"/>
      <c r="I539" s="270"/>
      <c r="J539" s="270"/>
      <c r="K539" s="270"/>
      <c r="L539" s="270"/>
      <c r="M539" s="270"/>
      <c r="N539" s="270">
        <f t="shared" si="29"/>
        <v>1073.9350366465926</v>
      </c>
      <c r="P539" s="263"/>
    </row>
    <row r="540" spans="1:16" x14ac:dyDescent="0.2">
      <c r="A540" s="278">
        <f t="shared" si="30"/>
        <v>2052</v>
      </c>
      <c r="B540" s="278">
        <f t="shared" si="31"/>
        <v>7</v>
      </c>
      <c r="C540" s="270">
        <v>221.82223010174533</v>
      </c>
      <c r="D540" s="270">
        <v>0</v>
      </c>
      <c r="E540" s="270">
        <v>913.62648570072099</v>
      </c>
      <c r="F540" s="270">
        <v>0</v>
      </c>
      <c r="G540" s="270">
        <v>0</v>
      </c>
      <c r="H540" s="270"/>
      <c r="I540" s="270"/>
      <c r="J540" s="270"/>
      <c r="K540" s="270"/>
      <c r="L540" s="270"/>
      <c r="M540" s="270"/>
      <c r="N540" s="270">
        <f t="shared" si="29"/>
        <v>1135.4487158024663</v>
      </c>
      <c r="P540" s="263"/>
    </row>
    <row r="541" spans="1:16" x14ac:dyDescent="0.2">
      <c r="A541" s="278">
        <f t="shared" si="30"/>
        <v>2052</v>
      </c>
      <c r="B541" s="278">
        <f t="shared" si="31"/>
        <v>8</v>
      </c>
      <c r="C541" s="270">
        <v>216.37429870841083</v>
      </c>
      <c r="D541" s="270">
        <v>0</v>
      </c>
      <c r="E541" s="270">
        <v>956.39117993285834</v>
      </c>
      <c r="F541" s="270">
        <v>0</v>
      </c>
      <c r="G541" s="270">
        <v>0</v>
      </c>
      <c r="H541" s="270"/>
      <c r="I541" s="270"/>
      <c r="J541" s="270"/>
      <c r="K541" s="270"/>
      <c r="L541" s="270"/>
      <c r="M541" s="270"/>
      <c r="N541" s="270">
        <f t="shared" si="29"/>
        <v>1172.7654786412691</v>
      </c>
      <c r="P541" s="263"/>
    </row>
    <row r="542" spans="1:16" x14ac:dyDescent="0.2">
      <c r="A542" s="278">
        <f t="shared" si="30"/>
        <v>2052</v>
      </c>
      <c r="B542" s="278">
        <f t="shared" si="31"/>
        <v>9</v>
      </c>
      <c r="C542" s="270">
        <v>199.61436980426524</v>
      </c>
      <c r="D542" s="270">
        <v>0</v>
      </c>
      <c r="E542" s="270">
        <v>821.70138061813577</v>
      </c>
      <c r="F542" s="270">
        <v>0</v>
      </c>
      <c r="G542" s="270">
        <v>0</v>
      </c>
      <c r="H542" s="270"/>
      <c r="I542" s="270"/>
      <c r="J542" s="270"/>
      <c r="K542" s="270"/>
      <c r="L542" s="270"/>
      <c r="M542" s="270"/>
      <c r="N542" s="270">
        <f t="shared" si="29"/>
        <v>1021.315750422401</v>
      </c>
    </row>
    <row r="543" spans="1:16" x14ac:dyDescent="0.2">
      <c r="A543" s="278">
        <f t="shared" si="30"/>
        <v>2052</v>
      </c>
      <c r="B543" s="278">
        <f t="shared" si="31"/>
        <v>10</v>
      </c>
      <c r="C543" s="270">
        <v>190.8475430469073</v>
      </c>
      <c r="D543" s="270">
        <v>0</v>
      </c>
      <c r="E543" s="270">
        <v>798.52038018540873</v>
      </c>
      <c r="F543" s="270">
        <v>0</v>
      </c>
      <c r="G543" s="270">
        <v>0</v>
      </c>
      <c r="H543" s="270"/>
      <c r="I543" s="270"/>
      <c r="J543" s="270"/>
      <c r="K543" s="270"/>
      <c r="L543" s="270"/>
      <c r="M543" s="270"/>
      <c r="N543" s="270">
        <f t="shared" si="29"/>
        <v>989.367923232316</v>
      </c>
    </row>
    <row r="544" spans="1:16" x14ac:dyDescent="0.2">
      <c r="A544" s="278">
        <f t="shared" si="30"/>
        <v>2052</v>
      </c>
      <c r="B544" s="278">
        <f t="shared" si="31"/>
        <v>11</v>
      </c>
      <c r="C544" s="270">
        <v>169.31535441261735</v>
      </c>
      <c r="D544" s="270">
        <v>0</v>
      </c>
      <c r="E544" s="270">
        <v>625.49954806364758</v>
      </c>
      <c r="F544" s="270">
        <v>0</v>
      </c>
      <c r="G544" s="270">
        <v>0</v>
      </c>
      <c r="H544" s="270"/>
      <c r="I544" s="270"/>
      <c r="J544" s="270"/>
      <c r="K544" s="270"/>
      <c r="L544" s="270"/>
      <c r="M544" s="270"/>
      <c r="N544" s="270">
        <f t="shared" si="29"/>
        <v>794.81490247626493</v>
      </c>
    </row>
    <row r="545" spans="1:14" x14ac:dyDescent="0.2">
      <c r="A545" s="278">
        <f t="shared" si="30"/>
        <v>2052</v>
      </c>
      <c r="B545" s="278">
        <f t="shared" si="31"/>
        <v>12</v>
      </c>
      <c r="C545" s="270">
        <v>161.38278463201254</v>
      </c>
      <c r="D545" s="270">
        <v>0</v>
      </c>
      <c r="E545" s="270">
        <v>603.32273783856294</v>
      </c>
      <c r="F545" s="270">
        <v>0</v>
      </c>
      <c r="G545" s="270">
        <v>0</v>
      </c>
      <c r="H545" s="270"/>
      <c r="I545" s="270"/>
      <c r="J545" s="270"/>
      <c r="K545" s="270"/>
      <c r="L545" s="270"/>
      <c r="M545" s="270"/>
      <c r="N545" s="270">
        <f t="shared" si="29"/>
        <v>764.70552247057549</v>
      </c>
    </row>
    <row r="546" spans="1:14" x14ac:dyDescent="0.2">
      <c r="A546" s="278">
        <f t="shared" si="30"/>
        <v>2053</v>
      </c>
      <c r="B546" s="278">
        <f t="shared" si="31"/>
        <v>1</v>
      </c>
      <c r="C546" s="270">
        <v>157.56333636960451</v>
      </c>
      <c r="D546" s="270">
        <v>0</v>
      </c>
      <c r="E546" s="270">
        <v>772.46795936642513</v>
      </c>
      <c r="F546" s="270">
        <v>0</v>
      </c>
      <c r="G546" s="270">
        <v>0</v>
      </c>
      <c r="H546" s="270"/>
      <c r="I546" s="270"/>
      <c r="J546" s="270"/>
      <c r="K546" s="270"/>
      <c r="L546" s="270"/>
      <c r="M546" s="270"/>
      <c r="N546" s="270">
        <f t="shared" si="29"/>
        <v>930.03129573602962</v>
      </c>
    </row>
    <row r="547" spans="1:14" x14ac:dyDescent="0.2">
      <c r="A547" s="278">
        <f t="shared" si="30"/>
        <v>2053</v>
      </c>
      <c r="B547" s="278">
        <f t="shared" si="31"/>
        <v>2</v>
      </c>
      <c r="C547" s="270">
        <v>167.65304544540857</v>
      </c>
      <c r="D547" s="270">
        <v>0</v>
      </c>
      <c r="E547" s="270">
        <v>693.45065621755646</v>
      </c>
      <c r="F547" s="270">
        <v>0</v>
      </c>
      <c r="G547" s="270">
        <v>0</v>
      </c>
      <c r="H547" s="270"/>
      <c r="I547" s="270"/>
      <c r="J547" s="270"/>
      <c r="K547" s="270"/>
      <c r="L547" s="270"/>
      <c r="M547" s="270"/>
      <c r="N547" s="270">
        <f t="shared" si="29"/>
        <v>861.10370166296502</v>
      </c>
    </row>
    <row r="548" spans="1:14" x14ac:dyDescent="0.2">
      <c r="A548" s="278">
        <f t="shared" si="30"/>
        <v>2053</v>
      </c>
      <c r="B548" s="278">
        <f t="shared" si="31"/>
        <v>3</v>
      </c>
      <c r="C548" s="270">
        <v>159.09779248331674</v>
      </c>
      <c r="D548" s="270">
        <v>0</v>
      </c>
      <c r="E548" s="270">
        <v>641.38596182973606</v>
      </c>
      <c r="F548" s="270">
        <v>0</v>
      </c>
      <c r="G548" s="270">
        <v>0</v>
      </c>
      <c r="H548" s="270"/>
      <c r="I548" s="270"/>
      <c r="J548" s="270"/>
      <c r="K548" s="270"/>
      <c r="L548" s="270"/>
      <c r="M548" s="270"/>
      <c r="N548" s="270">
        <f t="shared" si="29"/>
        <v>800.48375431305283</v>
      </c>
    </row>
    <row r="549" spans="1:14" x14ac:dyDescent="0.2">
      <c r="A549" s="278">
        <f t="shared" si="30"/>
        <v>2053</v>
      </c>
      <c r="B549" s="278">
        <f t="shared" si="31"/>
        <v>4</v>
      </c>
      <c r="C549" s="270">
        <v>188.93700866038537</v>
      </c>
      <c r="D549" s="270">
        <v>0</v>
      </c>
      <c r="E549" s="270">
        <v>757.71818095939489</v>
      </c>
      <c r="F549" s="270">
        <v>0</v>
      </c>
      <c r="G549" s="270">
        <v>0</v>
      </c>
      <c r="H549" s="270"/>
      <c r="I549" s="270"/>
      <c r="J549" s="270"/>
      <c r="K549" s="270"/>
      <c r="L549" s="270"/>
      <c r="M549" s="270"/>
      <c r="N549" s="270">
        <f t="shared" si="29"/>
        <v>946.65518961978023</v>
      </c>
    </row>
    <row r="550" spans="1:14" x14ac:dyDescent="0.2">
      <c r="A550" s="278">
        <f t="shared" si="30"/>
        <v>2053</v>
      </c>
      <c r="B550" s="278">
        <f t="shared" si="31"/>
        <v>5</v>
      </c>
      <c r="C550" s="270">
        <v>200.83811086605422</v>
      </c>
      <c r="D550" s="270">
        <v>0</v>
      </c>
      <c r="E550" s="270">
        <v>842.87314346947358</v>
      </c>
      <c r="F550" s="270">
        <v>0</v>
      </c>
      <c r="G550" s="270">
        <v>0</v>
      </c>
      <c r="H550" s="270"/>
      <c r="I550" s="270"/>
      <c r="J550" s="270"/>
      <c r="K550" s="270"/>
      <c r="L550" s="270"/>
      <c r="M550" s="270"/>
      <c r="N550" s="270">
        <f t="shared" si="29"/>
        <v>1043.7112543355279</v>
      </c>
    </row>
    <row r="551" spans="1:14" x14ac:dyDescent="0.2">
      <c r="A551" s="278">
        <f t="shared" si="30"/>
        <v>2053</v>
      </c>
      <c r="B551" s="278">
        <f t="shared" si="31"/>
        <v>6</v>
      </c>
      <c r="C551" s="270">
        <v>206.69358681238191</v>
      </c>
      <c r="D551" s="270">
        <v>0</v>
      </c>
      <c r="E551" s="270">
        <v>872.23241219427302</v>
      </c>
      <c r="F551" s="270">
        <v>0</v>
      </c>
      <c r="G551" s="270">
        <v>0</v>
      </c>
      <c r="H551" s="270"/>
      <c r="I551" s="270"/>
      <c r="J551" s="270"/>
      <c r="K551" s="270"/>
      <c r="L551" s="270"/>
      <c r="M551" s="270"/>
      <c r="N551" s="270">
        <f t="shared" si="29"/>
        <v>1078.9259990066548</v>
      </c>
    </row>
    <row r="552" spans="1:14" x14ac:dyDescent="0.2">
      <c r="A552" s="278">
        <f t="shared" si="30"/>
        <v>2053</v>
      </c>
      <c r="B552" s="278">
        <f t="shared" si="31"/>
        <v>7</v>
      </c>
      <c r="C552" s="270">
        <v>223.91345523355577</v>
      </c>
      <c r="D552" s="270">
        <v>0</v>
      </c>
      <c r="E552" s="270">
        <v>918.82264696984407</v>
      </c>
      <c r="F552" s="270">
        <v>0</v>
      </c>
      <c r="G552" s="270">
        <v>0</v>
      </c>
      <c r="H552" s="270"/>
      <c r="I552" s="270"/>
      <c r="J552" s="270"/>
      <c r="K552" s="270"/>
      <c r="L552" s="270"/>
      <c r="M552" s="270"/>
      <c r="N552" s="270">
        <f t="shared" si="29"/>
        <v>1142.7361022033999</v>
      </c>
    </row>
    <row r="553" spans="1:14" x14ac:dyDescent="0.2">
      <c r="A553" s="278">
        <f t="shared" si="30"/>
        <v>2053</v>
      </c>
      <c r="B553" s="278">
        <f t="shared" si="31"/>
        <v>8</v>
      </c>
      <c r="C553" s="270">
        <v>218.41376217008604</v>
      </c>
      <c r="D553" s="270">
        <v>0</v>
      </c>
      <c r="E553" s="270">
        <v>961.85554672227067</v>
      </c>
      <c r="F553" s="270">
        <v>0</v>
      </c>
      <c r="G553" s="270">
        <v>0</v>
      </c>
      <c r="H553" s="270"/>
      <c r="I553" s="270"/>
      <c r="J553" s="270"/>
      <c r="K553" s="270"/>
      <c r="L553" s="270"/>
      <c r="M553" s="270"/>
      <c r="N553" s="270">
        <f t="shared" si="29"/>
        <v>1180.2693088923568</v>
      </c>
    </row>
    <row r="554" spans="1:14" x14ac:dyDescent="0.2">
      <c r="A554" s="278">
        <f t="shared" si="30"/>
        <v>2053</v>
      </c>
      <c r="B554" s="278">
        <f t="shared" si="31"/>
        <v>9</v>
      </c>
      <c r="C554" s="270">
        <v>201.49586042524589</v>
      </c>
      <c r="D554" s="270">
        <v>0</v>
      </c>
      <c r="E554" s="270">
        <v>826.40748339607103</v>
      </c>
      <c r="F554" s="270">
        <v>0</v>
      </c>
      <c r="G554" s="270">
        <v>0</v>
      </c>
      <c r="H554" s="270"/>
      <c r="I554" s="270"/>
      <c r="J554" s="270"/>
      <c r="K554" s="270"/>
      <c r="L554" s="270"/>
      <c r="M554" s="270"/>
      <c r="N554" s="270">
        <f t="shared" si="29"/>
        <v>1027.9033438213169</v>
      </c>
    </row>
    <row r="555" spans="1:14" x14ac:dyDescent="0.2">
      <c r="A555" s="278">
        <f t="shared" si="30"/>
        <v>2053</v>
      </c>
      <c r="B555" s="278">
        <f t="shared" si="31"/>
        <v>10</v>
      </c>
      <c r="C555" s="270">
        <v>192.64640082769762</v>
      </c>
      <c r="D555" s="270">
        <v>0</v>
      </c>
      <c r="E555" s="270">
        <v>801.24803321653951</v>
      </c>
      <c r="F555" s="270">
        <v>0</v>
      </c>
      <c r="G555" s="270">
        <v>0</v>
      </c>
      <c r="H555" s="270"/>
      <c r="I555" s="270"/>
      <c r="J555" s="270"/>
      <c r="K555" s="270"/>
      <c r="L555" s="270"/>
      <c r="M555" s="270"/>
      <c r="N555" s="270">
        <f t="shared" si="29"/>
        <v>993.89443404423719</v>
      </c>
    </row>
    <row r="556" spans="1:14" x14ac:dyDescent="0.2">
      <c r="A556" s="278">
        <f t="shared" si="30"/>
        <v>2053</v>
      </c>
      <c r="B556" s="278">
        <f t="shared" si="31"/>
        <v>11</v>
      </c>
      <c r="C556" s="270">
        <v>170.91125781189524</v>
      </c>
      <c r="D556" s="270">
        <v>0</v>
      </c>
      <c r="E556" s="270">
        <v>626.78509762381975</v>
      </c>
      <c r="F556" s="270">
        <v>0</v>
      </c>
      <c r="G556" s="270">
        <v>0</v>
      </c>
      <c r="H556" s="270"/>
      <c r="I556" s="270"/>
      <c r="J556" s="270"/>
      <c r="K556" s="270"/>
      <c r="L556" s="270"/>
      <c r="M556" s="270"/>
      <c r="N556" s="270">
        <f t="shared" si="29"/>
        <v>797.69635543571496</v>
      </c>
    </row>
    <row r="557" spans="1:14" x14ac:dyDescent="0.2">
      <c r="A557" s="278">
        <f t="shared" si="30"/>
        <v>2053</v>
      </c>
      <c r="B557" s="278">
        <f t="shared" si="31"/>
        <v>12</v>
      </c>
      <c r="C557" s="270">
        <v>162.90391858629951</v>
      </c>
      <c r="D557" s="270">
        <v>0</v>
      </c>
      <c r="E557" s="270">
        <v>605.00824022209451</v>
      </c>
      <c r="F557" s="270">
        <v>0</v>
      </c>
      <c r="G557" s="270">
        <v>0</v>
      </c>
      <c r="H557" s="270"/>
      <c r="I557" s="270"/>
      <c r="J557" s="270"/>
      <c r="K557" s="270"/>
      <c r="L557" s="270"/>
      <c r="M557" s="270"/>
      <c r="N557" s="270">
        <f t="shared" si="29"/>
        <v>767.912158808394</v>
      </c>
    </row>
    <row r="558" spans="1:14" x14ac:dyDescent="0.2">
      <c r="A558" s="278">
        <f t="shared" si="30"/>
        <v>2054</v>
      </c>
      <c r="B558" s="278">
        <f t="shared" si="31"/>
        <v>1</v>
      </c>
      <c r="C558" s="270">
        <v>159.04846962870062</v>
      </c>
      <c r="D558" s="270">
        <v>0</v>
      </c>
      <c r="E558" s="270">
        <v>773.24039663259191</v>
      </c>
      <c r="F558" s="270">
        <v>0</v>
      </c>
      <c r="G558" s="270">
        <v>0</v>
      </c>
      <c r="H558" s="270"/>
      <c r="I558" s="270"/>
      <c r="J558" s="270"/>
      <c r="K558" s="270"/>
      <c r="L558" s="270"/>
      <c r="M558" s="270"/>
      <c r="N558" s="270">
        <f t="shared" si="29"/>
        <v>932.28886626129247</v>
      </c>
    </row>
    <row r="559" spans="1:14" x14ac:dyDescent="0.2">
      <c r="A559" s="278">
        <f t="shared" si="30"/>
        <v>2054</v>
      </c>
      <c r="B559" s="278">
        <f t="shared" si="31"/>
        <v>2</v>
      </c>
      <c r="C559" s="270">
        <v>169.23328054017497</v>
      </c>
      <c r="D559" s="270">
        <v>0</v>
      </c>
      <c r="E559" s="270">
        <v>694.14395766657219</v>
      </c>
      <c r="F559" s="270">
        <v>0</v>
      </c>
      <c r="G559" s="270">
        <v>0</v>
      </c>
      <c r="H559" s="270"/>
      <c r="I559" s="270"/>
      <c r="J559" s="270"/>
      <c r="K559" s="270"/>
      <c r="L559" s="270"/>
      <c r="M559" s="270"/>
      <c r="N559" s="270">
        <f t="shared" si="29"/>
        <v>863.37723820674717</v>
      </c>
    </row>
    <row r="560" spans="1:14" x14ac:dyDescent="0.2">
      <c r="A560" s="278">
        <f t="shared" si="30"/>
        <v>2054</v>
      </c>
      <c r="B560" s="278">
        <f t="shared" si="31"/>
        <v>3</v>
      </c>
      <c r="C560" s="270">
        <v>160.59738895359894</v>
      </c>
      <c r="D560" s="270">
        <v>0</v>
      </c>
      <c r="E560" s="270">
        <v>642.09283753493537</v>
      </c>
      <c r="F560" s="270">
        <v>0</v>
      </c>
      <c r="G560" s="270">
        <v>0</v>
      </c>
      <c r="H560" s="270"/>
      <c r="I560" s="270"/>
      <c r="J560" s="270"/>
      <c r="K560" s="270"/>
      <c r="L560" s="270"/>
      <c r="M560" s="270"/>
      <c r="N560" s="270">
        <f t="shared" si="29"/>
        <v>802.69022648853434</v>
      </c>
    </row>
    <row r="561" spans="1:14" x14ac:dyDescent="0.2">
      <c r="A561" s="278">
        <f t="shared" si="30"/>
        <v>2054</v>
      </c>
      <c r="B561" s="278">
        <f t="shared" si="31"/>
        <v>4</v>
      </c>
      <c r="C561" s="270">
        <v>190.71785845641568</v>
      </c>
      <c r="D561" s="270">
        <v>0</v>
      </c>
      <c r="E561" s="270">
        <v>762.50737572143271</v>
      </c>
      <c r="F561" s="270">
        <v>0</v>
      </c>
      <c r="G561" s="270">
        <v>0</v>
      </c>
      <c r="H561" s="270"/>
      <c r="I561" s="270"/>
      <c r="J561" s="270"/>
      <c r="K561" s="270"/>
      <c r="L561" s="270"/>
      <c r="M561" s="270"/>
      <c r="N561" s="270">
        <f t="shared" si="29"/>
        <v>953.22523417784839</v>
      </c>
    </row>
    <row r="562" spans="1:14" x14ac:dyDescent="0.2">
      <c r="A562" s="278">
        <f t="shared" si="30"/>
        <v>2054</v>
      </c>
      <c r="B562" s="278">
        <f t="shared" si="31"/>
        <v>5</v>
      </c>
      <c r="C562" s="270">
        <v>202.73113601399564</v>
      </c>
      <c r="D562" s="270">
        <v>0</v>
      </c>
      <c r="E562" s="270">
        <v>847.23579802602376</v>
      </c>
      <c r="F562" s="270">
        <v>0</v>
      </c>
      <c r="G562" s="270">
        <v>0</v>
      </c>
      <c r="H562" s="270"/>
      <c r="I562" s="270"/>
      <c r="J562" s="270"/>
      <c r="K562" s="270"/>
      <c r="L562" s="270"/>
      <c r="M562" s="270"/>
      <c r="N562" s="270">
        <f t="shared" si="29"/>
        <v>1049.9669340400194</v>
      </c>
    </row>
    <row r="563" spans="1:14" x14ac:dyDescent="0.2">
      <c r="A563" s="278">
        <f t="shared" si="30"/>
        <v>2054</v>
      </c>
      <c r="B563" s="278">
        <f t="shared" si="31"/>
        <v>6</v>
      </c>
      <c r="C563" s="270">
        <v>208.64180349330363</v>
      </c>
      <c r="D563" s="270">
        <v>0</v>
      </c>
      <c r="E563" s="270">
        <v>875.30412918859804</v>
      </c>
      <c r="F563" s="270">
        <v>0</v>
      </c>
      <c r="G563" s="270">
        <v>0</v>
      </c>
      <c r="H563" s="270"/>
      <c r="I563" s="270"/>
      <c r="J563" s="270"/>
      <c r="K563" s="270"/>
      <c r="L563" s="270"/>
      <c r="M563" s="270"/>
      <c r="N563" s="270">
        <f t="shared" si="29"/>
        <v>1083.9459326819017</v>
      </c>
    </row>
    <row r="564" spans="1:14" x14ac:dyDescent="0.2">
      <c r="A564" s="278">
        <f t="shared" si="30"/>
        <v>2054</v>
      </c>
      <c r="B564" s="278">
        <f t="shared" si="31"/>
        <v>7</v>
      </c>
      <c r="C564" s="270">
        <v>226.02439535312874</v>
      </c>
      <c r="D564" s="270">
        <v>0</v>
      </c>
      <c r="E564" s="270">
        <v>924.04836089791183</v>
      </c>
      <c r="F564" s="270">
        <v>0</v>
      </c>
      <c r="G564" s="270">
        <v>0</v>
      </c>
      <c r="H564" s="270"/>
      <c r="I564" s="270"/>
      <c r="J564" s="270"/>
      <c r="K564" s="270"/>
      <c r="L564" s="270"/>
      <c r="M564" s="270"/>
      <c r="N564" s="270">
        <f t="shared" si="29"/>
        <v>1150.0727562510406</v>
      </c>
    </row>
    <row r="565" spans="1:14" x14ac:dyDescent="0.2">
      <c r="A565" s="278">
        <f t="shared" si="30"/>
        <v>2054</v>
      </c>
      <c r="B565" s="278">
        <f t="shared" si="31"/>
        <v>8</v>
      </c>
      <c r="C565" s="270">
        <v>220.47244885391072</v>
      </c>
      <c r="D565" s="270">
        <v>0</v>
      </c>
      <c r="E565" s="270">
        <v>967.35113431864534</v>
      </c>
      <c r="F565" s="270">
        <v>0</v>
      </c>
      <c r="G565" s="270">
        <v>0</v>
      </c>
      <c r="H565" s="270"/>
      <c r="I565" s="270"/>
      <c r="J565" s="270"/>
      <c r="K565" s="270"/>
      <c r="L565" s="270"/>
      <c r="M565" s="270"/>
      <c r="N565" s="270">
        <f t="shared" si="29"/>
        <v>1187.823583172556</v>
      </c>
    </row>
    <row r="566" spans="1:14" x14ac:dyDescent="0.2">
      <c r="A566" s="278">
        <f t="shared" si="30"/>
        <v>2054</v>
      </c>
      <c r="B566" s="278">
        <f t="shared" si="31"/>
        <v>9</v>
      </c>
      <c r="C566" s="270">
        <v>203.39508527528187</v>
      </c>
      <c r="D566" s="270">
        <v>0</v>
      </c>
      <c r="E566" s="270">
        <v>831.14053927872158</v>
      </c>
      <c r="F566" s="270">
        <v>0</v>
      </c>
      <c r="G566" s="270">
        <v>0</v>
      </c>
      <c r="H566" s="270"/>
      <c r="I566" s="270"/>
      <c r="J566" s="270"/>
      <c r="K566" s="270"/>
      <c r="L566" s="270"/>
      <c r="M566" s="270"/>
      <c r="N566" s="270">
        <f t="shared" si="29"/>
        <v>1034.5356245540033</v>
      </c>
    </row>
    <row r="567" spans="1:14" x14ac:dyDescent="0.2">
      <c r="A567" s="278">
        <f t="shared" si="30"/>
        <v>2054</v>
      </c>
      <c r="B567" s="278">
        <f t="shared" si="31"/>
        <v>10</v>
      </c>
      <c r="C567" s="270">
        <v>194.46221397120232</v>
      </c>
      <c r="D567" s="270">
        <v>0</v>
      </c>
      <c r="E567" s="270">
        <v>803.9850035941563</v>
      </c>
      <c r="F567" s="270">
        <v>0</v>
      </c>
      <c r="G567" s="270">
        <v>0</v>
      </c>
      <c r="H567" s="270"/>
      <c r="I567" s="270"/>
      <c r="J567" s="270"/>
      <c r="K567" s="270"/>
      <c r="L567" s="270"/>
      <c r="M567" s="270"/>
      <c r="N567" s="270">
        <f t="shared" si="29"/>
        <v>998.44721756535864</v>
      </c>
    </row>
    <row r="568" spans="1:14" x14ac:dyDescent="0.2">
      <c r="A568" s="278">
        <f t="shared" si="30"/>
        <v>2054</v>
      </c>
      <c r="B568" s="278">
        <f t="shared" si="31"/>
        <v>11</v>
      </c>
      <c r="C568" s="270">
        <v>172.52220360156156</v>
      </c>
      <c r="D568" s="270">
        <v>0</v>
      </c>
      <c r="E568" s="270">
        <v>628.07328929249024</v>
      </c>
      <c r="F568" s="270">
        <v>0</v>
      </c>
      <c r="G568" s="270">
        <v>0</v>
      </c>
      <c r="H568" s="270"/>
      <c r="I568" s="270"/>
      <c r="J568" s="270"/>
      <c r="K568" s="270"/>
      <c r="L568" s="270"/>
      <c r="M568" s="270"/>
      <c r="N568" s="270">
        <f t="shared" si="29"/>
        <v>800.59549289405186</v>
      </c>
    </row>
    <row r="569" spans="1:14" x14ac:dyDescent="0.2">
      <c r="A569" s="278">
        <f t="shared" si="30"/>
        <v>2054</v>
      </c>
      <c r="B569" s="278">
        <f t="shared" si="31"/>
        <v>12</v>
      </c>
      <c r="C569" s="270">
        <v>164.43939018206515</v>
      </c>
      <c r="D569" s="270">
        <v>0</v>
      </c>
      <c r="E569" s="270">
        <v>606.69845139265942</v>
      </c>
      <c r="F569" s="270">
        <v>0</v>
      </c>
      <c r="G569" s="270">
        <v>0</v>
      </c>
      <c r="H569" s="270"/>
      <c r="I569" s="270"/>
      <c r="J569" s="270"/>
      <c r="K569" s="270"/>
      <c r="L569" s="270"/>
      <c r="M569" s="270"/>
      <c r="N569" s="270">
        <f t="shared" si="29"/>
        <v>771.13784157472458</v>
      </c>
    </row>
    <row r="570" spans="1:14" x14ac:dyDescent="0.2">
      <c r="A570" s="278">
        <f t="shared" si="30"/>
        <v>2055</v>
      </c>
      <c r="B570" s="278">
        <f t="shared" si="31"/>
        <v>1</v>
      </c>
      <c r="C570" s="270">
        <v>160.54760120014586</v>
      </c>
      <c r="D570" s="270">
        <v>0</v>
      </c>
      <c r="E570" s="270">
        <v>774.01360630533281</v>
      </c>
      <c r="F570" s="270">
        <v>0</v>
      </c>
      <c r="G570" s="270">
        <v>0</v>
      </c>
      <c r="H570" s="270"/>
      <c r="I570" s="270"/>
      <c r="J570" s="270"/>
      <c r="K570" s="270"/>
      <c r="L570" s="270"/>
      <c r="M570" s="270"/>
      <c r="N570" s="270">
        <f t="shared" si="29"/>
        <v>934.56120750547871</v>
      </c>
    </row>
    <row r="571" spans="1:14" x14ac:dyDescent="0.2">
      <c r="A571" s="278">
        <f t="shared" si="30"/>
        <v>2055</v>
      </c>
      <c r="B571" s="278">
        <f t="shared" si="31"/>
        <v>2</v>
      </c>
      <c r="C571" s="270">
        <v>170.82841034173359</v>
      </c>
      <c r="D571" s="270">
        <v>0</v>
      </c>
      <c r="E571" s="270">
        <v>694.83795226786185</v>
      </c>
      <c r="F571" s="270">
        <v>0</v>
      </c>
      <c r="G571" s="270">
        <v>0</v>
      </c>
      <c r="H571" s="270"/>
      <c r="I571" s="270"/>
      <c r="J571" s="270"/>
      <c r="K571" s="270"/>
      <c r="L571" s="270"/>
      <c r="M571" s="270"/>
      <c r="N571" s="270">
        <f t="shared" si="29"/>
        <v>865.66636260959547</v>
      </c>
    </row>
    <row r="572" spans="1:14" x14ac:dyDescent="0.2">
      <c r="A572" s="278">
        <f t="shared" si="30"/>
        <v>2055</v>
      </c>
      <c r="B572" s="278">
        <f t="shared" si="31"/>
        <v>3</v>
      </c>
      <c r="C572" s="270">
        <v>162.11112006106612</v>
      </c>
      <c r="D572" s="270">
        <v>0</v>
      </c>
      <c r="E572" s="270">
        <v>642.8004922925187</v>
      </c>
      <c r="F572" s="270">
        <v>0</v>
      </c>
      <c r="G572" s="270">
        <v>0</v>
      </c>
      <c r="H572" s="270"/>
      <c r="I572" s="270"/>
      <c r="J572" s="270"/>
      <c r="K572" s="270"/>
      <c r="L572" s="270"/>
      <c r="M572" s="270"/>
      <c r="N572" s="270">
        <f t="shared" si="29"/>
        <v>804.91161235358481</v>
      </c>
    </row>
    <row r="573" spans="1:14" x14ac:dyDescent="0.2">
      <c r="A573" s="278">
        <f t="shared" si="30"/>
        <v>2055</v>
      </c>
      <c r="B573" s="278">
        <f t="shared" si="31"/>
        <v>4</v>
      </c>
      <c r="C573" s="270">
        <v>192.51549387861053</v>
      </c>
      <c r="D573" s="270">
        <v>0</v>
      </c>
      <c r="E573" s="270">
        <v>767.32684082281992</v>
      </c>
      <c r="F573" s="270">
        <v>0</v>
      </c>
      <c r="G573" s="270">
        <v>0</v>
      </c>
      <c r="H573" s="270"/>
      <c r="I573" s="270"/>
      <c r="J573" s="270"/>
      <c r="K573" s="270"/>
      <c r="L573" s="270"/>
      <c r="M573" s="270"/>
      <c r="N573" s="270">
        <f t="shared" si="29"/>
        <v>959.84233470143045</v>
      </c>
    </row>
    <row r="574" spans="1:14" x14ac:dyDescent="0.2">
      <c r="A574" s="278">
        <f t="shared" si="30"/>
        <v>2055</v>
      </c>
      <c r="B574" s="278">
        <f t="shared" si="31"/>
        <v>5</v>
      </c>
      <c r="C574" s="270">
        <v>204.64200411114265</v>
      </c>
      <c r="D574" s="270">
        <v>0</v>
      </c>
      <c r="E574" s="270">
        <v>851.62103338838949</v>
      </c>
      <c r="F574" s="270">
        <v>0</v>
      </c>
      <c r="G574" s="270">
        <v>0</v>
      </c>
      <c r="H574" s="270"/>
      <c r="I574" s="270"/>
      <c r="J574" s="270"/>
      <c r="K574" s="270"/>
      <c r="L574" s="270"/>
      <c r="M574" s="270"/>
      <c r="N574" s="270">
        <f t="shared" si="29"/>
        <v>1056.2630374995322</v>
      </c>
    </row>
    <row r="575" spans="1:14" x14ac:dyDescent="0.2">
      <c r="A575" s="278">
        <f t="shared" si="30"/>
        <v>2055</v>
      </c>
      <c r="B575" s="278">
        <f t="shared" si="31"/>
        <v>6</v>
      </c>
      <c r="C575" s="270">
        <v>210.60838333824196</v>
      </c>
      <c r="D575" s="270">
        <v>0</v>
      </c>
      <c r="E575" s="270">
        <v>878.38666376452318</v>
      </c>
      <c r="F575" s="270">
        <v>0</v>
      </c>
      <c r="G575" s="270">
        <v>0</v>
      </c>
      <c r="H575" s="270"/>
      <c r="I575" s="270"/>
      <c r="J575" s="270"/>
      <c r="K575" s="270"/>
      <c r="L575" s="270"/>
      <c r="M575" s="270"/>
      <c r="N575" s="270">
        <f t="shared" si="29"/>
        <v>1088.9950471027651</v>
      </c>
    </row>
    <row r="576" spans="1:14" x14ac:dyDescent="0.2">
      <c r="A576" s="278">
        <f t="shared" si="30"/>
        <v>2055</v>
      </c>
      <c r="B576" s="278">
        <f t="shared" si="31"/>
        <v>7</v>
      </c>
      <c r="C576" s="270">
        <v>228.15523632316098</v>
      </c>
      <c r="D576" s="270">
        <v>0</v>
      </c>
      <c r="E576" s="270">
        <v>929.30379556278137</v>
      </c>
      <c r="F576" s="270">
        <v>0</v>
      </c>
      <c r="G576" s="270">
        <v>0</v>
      </c>
      <c r="H576" s="270"/>
      <c r="I576" s="270"/>
      <c r="J576" s="270"/>
      <c r="K576" s="270"/>
      <c r="L576" s="270"/>
      <c r="M576" s="270"/>
      <c r="N576" s="270">
        <f t="shared" si="29"/>
        <v>1157.4590318859423</v>
      </c>
    </row>
    <row r="577" spans="1:14" x14ac:dyDescent="0.2">
      <c r="A577" s="278">
        <f t="shared" si="30"/>
        <v>2055</v>
      </c>
      <c r="B577" s="278">
        <f t="shared" si="31"/>
        <v>8</v>
      </c>
      <c r="C577" s="270">
        <v>222.55053995080922</v>
      </c>
      <c r="D577" s="270">
        <v>0</v>
      </c>
      <c r="E577" s="270">
        <v>972.87812110290474</v>
      </c>
      <c r="F577" s="270">
        <v>0</v>
      </c>
      <c r="G577" s="270">
        <v>0</v>
      </c>
      <c r="H577" s="270"/>
      <c r="I577" s="270"/>
      <c r="J577" s="270"/>
      <c r="K577" s="270"/>
      <c r="L577" s="270"/>
      <c r="M577" s="270"/>
      <c r="N577" s="270">
        <f t="shared" si="29"/>
        <v>1195.428661053714</v>
      </c>
    </row>
    <row r="578" spans="1:14" x14ac:dyDescent="0.2">
      <c r="A578" s="278">
        <f t="shared" si="30"/>
        <v>2055</v>
      </c>
      <c r="B578" s="278">
        <f t="shared" si="31"/>
        <v>9</v>
      </c>
      <c r="C578" s="270">
        <v>205.31221151060382</v>
      </c>
      <c r="D578" s="270">
        <v>0</v>
      </c>
      <c r="E578" s="270">
        <v>835.90070263370069</v>
      </c>
      <c r="F578" s="270">
        <v>0</v>
      </c>
      <c r="G578" s="270">
        <v>0</v>
      </c>
      <c r="H578" s="270"/>
      <c r="I578" s="270"/>
      <c r="J578" s="270"/>
      <c r="K578" s="270"/>
      <c r="L578" s="270"/>
      <c r="M578" s="270"/>
      <c r="N578" s="270">
        <f t="shared" si="29"/>
        <v>1041.2129141443045</v>
      </c>
    </row>
    <row r="579" spans="1:14" x14ac:dyDescent="0.2">
      <c r="A579" s="278">
        <f t="shared" si="30"/>
        <v>2055</v>
      </c>
      <c r="B579" s="278">
        <f t="shared" si="31"/>
        <v>10</v>
      </c>
      <c r="C579" s="270">
        <v>196.29514229234832</v>
      </c>
      <c r="D579" s="270">
        <v>0</v>
      </c>
      <c r="E579" s="270">
        <v>806.73132314523411</v>
      </c>
      <c r="F579" s="270">
        <v>0</v>
      </c>
      <c r="G579" s="270">
        <v>0</v>
      </c>
      <c r="H579" s="270"/>
      <c r="I579" s="270"/>
      <c r="J579" s="270"/>
      <c r="K579" s="270"/>
      <c r="L579" s="270"/>
      <c r="M579" s="270"/>
      <c r="N579" s="270">
        <f t="shared" si="29"/>
        <v>1003.0264654375824</v>
      </c>
    </row>
    <row r="580" spans="1:14" x14ac:dyDescent="0.2">
      <c r="A580" s="278">
        <f t="shared" si="30"/>
        <v>2055</v>
      </c>
      <c r="B580" s="278">
        <f t="shared" si="31"/>
        <v>11</v>
      </c>
      <c r="C580" s="270">
        <v>174.14833356557935</v>
      </c>
      <c r="D580" s="270">
        <v>0</v>
      </c>
      <c r="E580" s="270">
        <v>629.36412849981718</v>
      </c>
      <c r="F580" s="270">
        <v>0</v>
      </c>
      <c r="G580" s="270">
        <v>0</v>
      </c>
      <c r="H580" s="270"/>
      <c r="I580" s="270"/>
      <c r="J580" s="270"/>
      <c r="K580" s="270"/>
      <c r="L580" s="270"/>
      <c r="M580" s="270"/>
      <c r="N580" s="270">
        <f t="shared" si="29"/>
        <v>803.51246206539656</v>
      </c>
    </row>
    <row r="581" spans="1:14" x14ac:dyDescent="0.2">
      <c r="A581" s="278">
        <f t="shared" si="30"/>
        <v>2055</v>
      </c>
      <c r="B581" s="278">
        <f t="shared" si="31"/>
        <v>12</v>
      </c>
      <c r="C581" s="270">
        <v>165.98933456057205</v>
      </c>
      <c r="D581" s="270">
        <v>0</v>
      </c>
      <c r="E581" s="270">
        <v>608.39338450519335</v>
      </c>
      <c r="F581" s="270">
        <v>0</v>
      </c>
      <c r="G581" s="270">
        <v>0</v>
      </c>
      <c r="H581" s="270"/>
      <c r="I581" s="270"/>
      <c r="J581" s="270"/>
      <c r="K581" s="270"/>
      <c r="L581" s="270"/>
      <c r="M581" s="270"/>
      <c r="N581" s="270">
        <f t="shared" si="29"/>
        <v>774.3827190657654</v>
      </c>
    </row>
    <row r="582" spans="1:14" x14ac:dyDescent="0.2">
      <c r="A582" s="278">
        <f t="shared" si="30"/>
        <v>2056</v>
      </c>
      <c r="B582" s="278">
        <f t="shared" si="31"/>
        <v>1</v>
      </c>
      <c r="C582" s="270">
        <v>162.06086302681297</v>
      </c>
      <c r="D582" s="270">
        <v>0</v>
      </c>
      <c r="E582" s="270">
        <v>774.78758915702383</v>
      </c>
      <c r="F582" s="270">
        <v>0</v>
      </c>
      <c r="G582" s="270">
        <v>0</v>
      </c>
      <c r="H582" s="270"/>
      <c r="I582" s="270"/>
      <c r="J582" s="270"/>
      <c r="K582" s="270"/>
      <c r="L582" s="270"/>
      <c r="M582" s="270"/>
      <c r="N582" s="270">
        <f t="shared" si="29"/>
        <v>936.8484521838368</v>
      </c>
    </row>
    <row r="583" spans="1:14" x14ac:dyDescent="0.2">
      <c r="A583" s="278">
        <f t="shared" si="30"/>
        <v>2056</v>
      </c>
      <c r="B583" s="278">
        <f t="shared" si="31"/>
        <v>2</v>
      </c>
      <c r="C583" s="270">
        <v>172.43857524203693</v>
      </c>
      <c r="D583" s="270">
        <v>0</v>
      </c>
      <c r="E583" s="270">
        <v>695.53264071442857</v>
      </c>
      <c r="F583" s="270">
        <v>0</v>
      </c>
      <c r="G583" s="270">
        <v>0</v>
      </c>
      <c r="H583" s="270"/>
      <c r="I583" s="270"/>
      <c r="J583" s="270"/>
      <c r="K583" s="270"/>
      <c r="L583" s="270"/>
      <c r="M583" s="270"/>
      <c r="N583" s="270">
        <f t="shared" ref="N583:N646" si="32">SUM(C583:M583)</f>
        <v>867.97121595646547</v>
      </c>
    </row>
    <row r="584" spans="1:14" x14ac:dyDescent="0.2">
      <c r="A584" s="278">
        <f t="shared" si="30"/>
        <v>2056</v>
      </c>
      <c r="B584" s="278">
        <f t="shared" si="31"/>
        <v>3</v>
      </c>
      <c r="C584" s="270">
        <v>163.63911903353809</v>
      </c>
      <c r="D584" s="270">
        <v>0</v>
      </c>
      <c r="E584" s="270">
        <v>643.50892696108474</v>
      </c>
      <c r="F584" s="270">
        <v>0</v>
      </c>
      <c r="G584" s="270">
        <v>0</v>
      </c>
      <c r="H584" s="270"/>
      <c r="I584" s="270"/>
      <c r="J584" s="270"/>
      <c r="K584" s="270"/>
      <c r="L584" s="270"/>
      <c r="M584" s="270"/>
      <c r="N584" s="270">
        <f t="shared" si="32"/>
        <v>807.14804599462286</v>
      </c>
    </row>
    <row r="585" spans="1:14" x14ac:dyDescent="0.2">
      <c r="A585" s="278">
        <f t="shared" si="30"/>
        <v>2056</v>
      </c>
      <c r="B585" s="278">
        <f t="shared" si="31"/>
        <v>4</v>
      </c>
      <c r="C585" s="270">
        <v>194.33007314202342</v>
      </c>
      <c r="D585" s="270">
        <v>0</v>
      </c>
      <c r="E585" s="270">
        <v>772.17676758871426</v>
      </c>
      <c r="F585" s="270">
        <v>0</v>
      </c>
      <c r="G585" s="270">
        <v>0</v>
      </c>
      <c r="H585" s="270"/>
      <c r="I585" s="270"/>
      <c r="J585" s="270"/>
      <c r="K585" s="270"/>
      <c r="L585" s="270"/>
      <c r="M585" s="270"/>
      <c r="N585" s="270">
        <f t="shared" si="32"/>
        <v>966.50684073073762</v>
      </c>
    </row>
    <row r="586" spans="1:14" x14ac:dyDescent="0.2">
      <c r="A586" s="278">
        <f t="shared" ref="A586:A649" si="33">A574+1</f>
        <v>2056</v>
      </c>
      <c r="B586" s="278">
        <f t="shared" ref="B586:B649" si="34">B574</f>
        <v>5</v>
      </c>
      <c r="C586" s="270">
        <v>206.57088333848154</v>
      </c>
      <c r="D586" s="270">
        <v>0</v>
      </c>
      <c r="E586" s="270">
        <v>856.02896643329905</v>
      </c>
      <c r="F586" s="270">
        <v>0</v>
      </c>
      <c r="G586" s="270">
        <v>0</v>
      </c>
      <c r="H586" s="270"/>
      <c r="I586" s="270"/>
      <c r="J586" s="270"/>
      <c r="K586" s="270"/>
      <c r="L586" s="270"/>
      <c r="M586" s="270"/>
      <c r="N586" s="270">
        <f t="shared" si="32"/>
        <v>1062.5998497717806</v>
      </c>
    </row>
    <row r="587" spans="1:14" x14ac:dyDescent="0.2">
      <c r="A587" s="278">
        <f t="shared" si="33"/>
        <v>2056</v>
      </c>
      <c r="B587" s="278">
        <f t="shared" si="34"/>
        <v>6</v>
      </c>
      <c r="C587" s="270">
        <v>212.59349943153404</v>
      </c>
      <c r="D587" s="270">
        <v>0</v>
      </c>
      <c r="E587" s="270">
        <v>881.48005401802925</v>
      </c>
      <c r="F587" s="270">
        <v>0</v>
      </c>
      <c r="G587" s="270">
        <v>0</v>
      </c>
      <c r="H587" s="270"/>
      <c r="I587" s="270"/>
      <c r="J587" s="270"/>
      <c r="K587" s="270"/>
      <c r="L587" s="270"/>
      <c r="M587" s="270"/>
      <c r="N587" s="270">
        <f t="shared" si="32"/>
        <v>1094.0735534495634</v>
      </c>
    </row>
    <row r="588" spans="1:14" x14ac:dyDescent="0.2">
      <c r="A588" s="278">
        <f t="shared" si="33"/>
        <v>2056</v>
      </c>
      <c r="B588" s="278">
        <f t="shared" si="34"/>
        <v>7</v>
      </c>
      <c r="C588" s="270">
        <v>230.30616575856649</v>
      </c>
      <c r="D588" s="270">
        <v>0</v>
      </c>
      <c r="E588" s="270">
        <v>934.5891199982359</v>
      </c>
      <c r="F588" s="270">
        <v>0</v>
      </c>
      <c r="G588" s="270">
        <v>0</v>
      </c>
      <c r="H588" s="270"/>
      <c r="I588" s="270"/>
      <c r="J588" s="270"/>
      <c r="K588" s="270"/>
      <c r="L588" s="270"/>
      <c r="M588" s="270"/>
      <c r="N588" s="270">
        <f t="shared" si="32"/>
        <v>1164.8952857568024</v>
      </c>
    </row>
    <row r="589" spans="1:14" x14ac:dyDescent="0.2">
      <c r="A589" s="278">
        <f t="shared" si="33"/>
        <v>2056</v>
      </c>
      <c r="B589" s="278">
        <f t="shared" si="34"/>
        <v>8</v>
      </c>
      <c r="C589" s="270">
        <v>224.64821835954402</v>
      </c>
      <c r="D589" s="270">
        <v>0</v>
      </c>
      <c r="E589" s="270">
        <v>978.43668647515517</v>
      </c>
      <c r="F589" s="270">
        <v>0</v>
      </c>
      <c r="G589" s="270">
        <v>0</v>
      </c>
      <c r="H589" s="270"/>
      <c r="I589" s="270"/>
      <c r="J589" s="270"/>
      <c r="K589" s="270"/>
      <c r="L589" s="270"/>
      <c r="M589" s="270"/>
      <c r="N589" s="270">
        <f t="shared" si="32"/>
        <v>1203.0849048346993</v>
      </c>
    </row>
    <row r="590" spans="1:14" x14ac:dyDescent="0.2">
      <c r="A590" s="278">
        <f t="shared" si="33"/>
        <v>2056</v>
      </c>
      <c r="B590" s="278">
        <f t="shared" si="34"/>
        <v>9</v>
      </c>
      <c r="C590" s="270">
        <v>207.24740786299466</v>
      </c>
      <c r="D590" s="270">
        <v>0</v>
      </c>
      <c r="E590" s="270">
        <v>840.68812871272621</v>
      </c>
      <c r="F590" s="270">
        <v>0</v>
      </c>
      <c r="G590" s="270">
        <v>0</v>
      </c>
      <c r="H590" s="270"/>
      <c r="I590" s="270"/>
      <c r="J590" s="270"/>
      <c r="K590" s="270"/>
      <c r="L590" s="270"/>
      <c r="M590" s="270"/>
      <c r="N590" s="270">
        <f t="shared" si="32"/>
        <v>1047.9355365757208</v>
      </c>
    </row>
    <row r="591" spans="1:14" x14ac:dyDescent="0.2">
      <c r="A591" s="278">
        <f t="shared" si="33"/>
        <v>2056</v>
      </c>
      <c r="B591" s="278">
        <f t="shared" si="34"/>
        <v>10</v>
      </c>
      <c r="C591" s="270">
        <v>198.14534711241845</v>
      </c>
      <c r="D591" s="270">
        <v>0</v>
      </c>
      <c r="E591" s="270">
        <v>809.4870238054657</v>
      </c>
      <c r="F591" s="270">
        <v>0</v>
      </c>
      <c r="G591" s="270">
        <v>0</v>
      </c>
      <c r="H591" s="270"/>
      <c r="I591" s="270"/>
      <c r="J591" s="270"/>
      <c r="K591" s="270"/>
      <c r="L591" s="270"/>
      <c r="M591" s="270"/>
      <c r="N591" s="270">
        <f t="shared" si="32"/>
        <v>1007.6323709178841</v>
      </c>
    </row>
    <row r="592" spans="1:14" x14ac:dyDescent="0.2">
      <c r="A592" s="278">
        <f t="shared" si="33"/>
        <v>2056</v>
      </c>
      <c r="B592" s="278">
        <f t="shared" si="34"/>
        <v>11</v>
      </c>
      <c r="C592" s="270">
        <v>175.78979082431439</v>
      </c>
      <c r="D592" s="270">
        <v>0</v>
      </c>
      <c r="E592" s="270">
        <v>630.65762068711888</v>
      </c>
      <c r="F592" s="270">
        <v>0</v>
      </c>
      <c r="G592" s="270">
        <v>0</v>
      </c>
      <c r="H592" s="270"/>
      <c r="I592" s="270"/>
      <c r="J592" s="270"/>
      <c r="K592" s="270"/>
      <c r="L592" s="270"/>
      <c r="M592" s="270"/>
      <c r="N592" s="270">
        <f t="shared" si="32"/>
        <v>806.4474115114333</v>
      </c>
    </row>
    <row r="593" spans="1:14" x14ac:dyDescent="0.2">
      <c r="A593" s="278">
        <f t="shared" si="33"/>
        <v>2056</v>
      </c>
      <c r="B593" s="278">
        <f t="shared" si="34"/>
        <v>12</v>
      </c>
      <c r="C593" s="270">
        <v>167.55388813687398</v>
      </c>
      <c r="D593" s="270">
        <v>0</v>
      </c>
      <c r="E593" s="270">
        <v>610.09305275138286</v>
      </c>
      <c r="F593" s="270">
        <v>0</v>
      </c>
      <c r="G593" s="270">
        <v>0</v>
      </c>
      <c r="H593" s="270"/>
      <c r="I593" s="270"/>
      <c r="J593" s="270"/>
      <c r="K593" s="270"/>
      <c r="L593" s="270"/>
      <c r="M593" s="270"/>
      <c r="N593" s="270">
        <f t="shared" si="32"/>
        <v>777.64694088825684</v>
      </c>
    </row>
    <row r="594" spans="1:14" x14ac:dyDescent="0.2">
      <c r="A594" s="278">
        <f t="shared" si="33"/>
        <v>2057</v>
      </c>
      <c r="B594" s="278">
        <f t="shared" si="34"/>
        <v>1</v>
      </c>
      <c r="C594" s="270">
        <v>163.588388295219</v>
      </c>
      <c r="D594" s="270">
        <v>0</v>
      </c>
      <c r="E594" s="270">
        <v>775.56234596081322</v>
      </c>
      <c r="F594" s="270">
        <v>0</v>
      </c>
      <c r="G594" s="270">
        <v>0</v>
      </c>
      <c r="H594" s="270"/>
      <c r="I594" s="270"/>
      <c r="J594" s="270"/>
      <c r="K594" s="270"/>
      <c r="L594" s="270"/>
      <c r="M594" s="270"/>
      <c r="N594" s="270">
        <f t="shared" si="32"/>
        <v>939.15073425603225</v>
      </c>
    </row>
    <row r="595" spans="1:14" x14ac:dyDescent="0.2">
      <c r="A595" s="278">
        <f t="shared" si="33"/>
        <v>2057</v>
      </c>
      <c r="B595" s="278">
        <f t="shared" si="34"/>
        <v>2</v>
      </c>
      <c r="C595" s="270">
        <v>174.06391695631979</v>
      </c>
      <c r="D595" s="270">
        <v>0</v>
      </c>
      <c r="E595" s="270">
        <v>696.22802369996839</v>
      </c>
      <c r="F595" s="270">
        <v>0</v>
      </c>
      <c r="G595" s="270">
        <v>0</v>
      </c>
      <c r="H595" s="270"/>
      <c r="I595" s="270"/>
      <c r="J595" s="270"/>
      <c r="K595" s="270"/>
      <c r="L595" s="270"/>
      <c r="M595" s="270"/>
      <c r="N595" s="270">
        <f t="shared" si="32"/>
        <v>870.29194065628815</v>
      </c>
    </row>
    <row r="596" spans="1:14" x14ac:dyDescent="0.2">
      <c r="A596" s="278">
        <f t="shared" si="33"/>
        <v>2057</v>
      </c>
      <c r="B596" s="278">
        <f t="shared" si="34"/>
        <v>3</v>
      </c>
      <c r="C596" s="270">
        <v>165.18152035459045</v>
      </c>
      <c r="D596" s="270">
        <v>0</v>
      </c>
      <c r="E596" s="270">
        <v>644.21814240017864</v>
      </c>
      <c r="F596" s="270">
        <v>0</v>
      </c>
      <c r="G596" s="270">
        <v>0</v>
      </c>
      <c r="H596" s="270"/>
      <c r="I596" s="270"/>
      <c r="J596" s="270"/>
      <c r="K596" s="270"/>
      <c r="L596" s="270"/>
      <c r="M596" s="270"/>
      <c r="N596" s="270">
        <f t="shared" si="32"/>
        <v>809.39966275476911</v>
      </c>
    </row>
    <row r="597" spans="1:14" x14ac:dyDescent="0.2">
      <c r="A597" s="278">
        <f t="shared" si="33"/>
        <v>2057</v>
      </c>
      <c r="B597" s="278">
        <f t="shared" si="34"/>
        <v>4</v>
      </c>
      <c r="C597" s="270">
        <v>196.16175595298395</v>
      </c>
      <c r="D597" s="270">
        <v>0</v>
      </c>
      <c r="E597" s="270">
        <v>777.05734855355377</v>
      </c>
      <c r="F597" s="270">
        <v>0</v>
      </c>
      <c r="G597" s="270">
        <v>0</v>
      </c>
      <c r="H597" s="270"/>
      <c r="I597" s="270"/>
      <c r="J597" s="270"/>
      <c r="K597" s="270"/>
      <c r="L597" s="270"/>
      <c r="M597" s="270"/>
      <c r="N597" s="270">
        <f t="shared" si="32"/>
        <v>973.21910450653775</v>
      </c>
    </row>
    <row r="598" spans="1:14" x14ac:dyDescent="0.2">
      <c r="A598" s="278">
        <f t="shared" si="33"/>
        <v>2057</v>
      </c>
      <c r="B598" s="278">
        <f t="shared" si="34"/>
        <v>5</v>
      </c>
      <c r="C598" s="270">
        <v>208.51794346220979</v>
      </c>
      <c r="D598" s="270">
        <v>0</v>
      </c>
      <c r="E598" s="270">
        <v>860.45971464242666</v>
      </c>
      <c r="F598" s="270">
        <v>0</v>
      </c>
      <c r="G598" s="270">
        <v>0</v>
      </c>
      <c r="H598" s="270"/>
      <c r="I598" s="270"/>
      <c r="J598" s="270"/>
      <c r="K598" s="270"/>
      <c r="L598" s="270"/>
      <c r="M598" s="270"/>
      <c r="N598" s="270">
        <f t="shared" si="32"/>
        <v>1068.9776581046365</v>
      </c>
    </row>
    <row r="599" spans="1:14" x14ac:dyDescent="0.2">
      <c r="A599" s="278">
        <f t="shared" si="33"/>
        <v>2057</v>
      </c>
      <c r="B599" s="278">
        <f t="shared" si="34"/>
        <v>6</v>
      </c>
      <c r="C599" s="270">
        <v>214.59732648894533</v>
      </c>
      <c r="D599" s="270">
        <v>0</v>
      </c>
      <c r="E599" s="270">
        <v>884.58433817925868</v>
      </c>
      <c r="F599" s="270">
        <v>0</v>
      </c>
      <c r="G599" s="270">
        <v>0</v>
      </c>
      <c r="H599" s="270"/>
      <c r="I599" s="270"/>
      <c r="J599" s="270"/>
      <c r="K599" s="270"/>
      <c r="L599" s="270"/>
      <c r="M599" s="270"/>
      <c r="N599" s="270">
        <f t="shared" si="32"/>
        <v>1099.1816646682041</v>
      </c>
    </row>
    <row r="600" spans="1:14" x14ac:dyDescent="0.2">
      <c r="A600" s="278">
        <f t="shared" si="33"/>
        <v>2057</v>
      </c>
      <c r="B600" s="278">
        <f t="shared" si="34"/>
        <v>7</v>
      </c>
      <c r="C600" s="270">
        <v>232.47737304299557</v>
      </c>
      <c r="D600" s="270">
        <v>0</v>
      </c>
      <c r="E600" s="270">
        <v>939.90450419942192</v>
      </c>
      <c r="F600" s="270">
        <v>0</v>
      </c>
      <c r="G600" s="270">
        <v>0</v>
      </c>
      <c r="H600" s="270"/>
      <c r="I600" s="270"/>
      <c r="J600" s="270"/>
      <c r="K600" s="270"/>
      <c r="L600" s="270"/>
      <c r="M600" s="270"/>
      <c r="N600" s="270">
        <f t="shared" si="32"/>
        <v>1172.3818772424174</v>
      </c>
    </row>
    <row r="601" spans="1:14" x14ac:dyDescent="0.2">
      <c r="A601" s="278">
        <f t="shared" si="33"/>
        <v>2057</v>
      </c>
      <c r="B601" s="278">
        <f t="shared" si="34"/>
        <v>8</v>
      </c>
      <c r="C601" s="270">
        <v>226.76566870281306</v>
      </c>
      <c r="D601" s="270">
        <v>0</v>
      </c>
      <c r="E601" s="270">
        <v>984.02701086051047</v>
      </c>
      <c r="F601" s="270">
        <v>0</v>
      </c>
      <c r="G601" s="270">
        <v>0</v>
      </c>
      <c r="H601" s="270"/>
      <c r="I601" s="270"/>
      <c r="J601" s="270"/>
      <c r="K601" s="270"/>
      <c r="L601" s="270"/>
      <c r="M601" s="270"/>
      <c r="N601" s="270">
        <f t="shared" si="32"/>
        <v>1210.7926795633234</v>
      </c>
    </row>
    <row r="602" spans="1:14" x14ac:dyDescent="0.2">
      <c r="A602" s="278">
        <f t="shared" si="33"/>
        <v>2057</v>
      </c>
      <c r="B602" s="278">
        <f t="shared" si="34"/>
        <v>9</v>
      </c>
      <c r="C602" s="270">
        <v>209.20084465464021</v>
      </c>
      <c r="D602" s="270">
        <v>0</v>
      </c>
      <c r="E602" s="270">
        <v>845.50297365668371</v>
      </c>
      <c r="F602" s="270">
        <v>0</v>
      </c>
      <c r="G602" s="270">
        <v>0</v>
      </c>
      <c r="H602" s="270"/>
      <c r="I602" s="270"/>
      <c r="J602" s="270"/>
      <c r="K602" s="270"/>
      <c r="L602" s="270"/>
      <c r="M602" s="270"/>
      <c r="N602" s="270">
        <f t="shared" si="32"/>
        <v>1054.7038183113239</v>
      </c>
    </row>
    <row r="603" spans="1:14" x14ac:dyDescent="0.2">
      <c r="A603" s="278">
        <f t="shared" si="33"/>
        <v>2057</v>
      </c>
      <c r="B603" s="278">
        <f t="shared" si="34"/>
        <v>10</v>
      </c>
      <c r="C603" s="270">
        <v>200.01299127324984</v>
      </c>
      <c r="D603" s="270">
        <v>0</v>
      </c>
      <c r="E603" s="270">
        <v>812.25213761963209</v>
      </c>
      <c r="F603" s="270">
        <v>0</v>
      </c>
      <c r="G603" s="270">
        <v>0</v>
      </c>
      <c r="H603" s="270"/>
      <c r="I603" s="270"/>
      <c r="J603" s="270"/>
      <c r="K603" s="270"/>
      <c r="L603" s="270"/>
      <c r="M603" s="270"/>
      <c r="N603" s="270">
        <f t="shared" si="32"/>
        <v>1012.2651288928819</v>
      </c>
    </row>
    <row r="604" spans="1:14" x14ac:dyDescent="0.2">
      <c r="A604" s="278">
        <f t="shared" si="33"/>
        <v>2057</v>
      </c>
      <c r="B604" s="278">
        <f t="shared" si="34"/>
        <v>11</v>
      </c>
      <c r="C604" s="270">
        <v>177.44671984713176</v>
      </c>
      <c r="D604" s="270">
        <v>0</v>
      </c>
      <c r="E604" s="270">
        <v>631.9537713068969</v>
      </c>
      <c r="F604" s="270">
        <v>0</v>
      </c>
      <c r="G604" s="270">
        <v>0</v>
      </c>
      <c r="H604" s="270"/>
      <c r="I604" s="270"/>
      <c r="J604" s="270"/>
      <c r="K604" s="270"/>
      <c r="L604" s="270"/>
      <c r="M604" s="270"/>
      <c r="N604" s="270">
        <f t="shared" si="32"/>
        <v>809.40049115402871</v>
      </c>
    </row>
    <row r="605" spans="1:14" x14ac:dyDescent="0.2">
      <c r="A605" s="278">
        <f t="shared" si="33"/>
        <v>2057</v>
      </c>
      <c r="B605" s="278">
        <f t="shared" si="34"/>
        <v>12</v>
      </c>
      <c r="C605" s="270">
        <v>169.13318861182216</v>
      </c>
      <c r="D605" s="270">
        <v>0</v>
      </c>
      <c r="E605" s="270">
        <v>611.79746935976812</v>
      </c>
      <c r="F605" s="270">
        <v>0</v>
      </c>
      <c r="G605" s="270">
        <v>0</v>
      </c>
      <c r="H605" s="270"/>
      <c r="I605" s="270"/>
      <c r="J605" s="270"/>
      <c r="K605" s="270"/>
      <c r="L605" s="270"/>
      <c r="M605" s="270"/>
      <c r="N605" s="270">
        <f t="shared" si="32"/>
        <v>780.93065797159034</v>
      </c>
    </row>
    <row r="606" spans="1:14" x14ac:dyDescent="0.2">
      <c r="A606" s="278">
        <f t="shared" si="33"/>
        <v>2058</v>
      </c>
      <c r="B606" s="278">
        <f t="shared" si="34"/>
        <v>1</v>
      </c>
      <c r="C606" s="270">
        <v>165.13031144724755</v>
      </c>
      <c r="D606" s="270">
        <v>0</v>
      </c>
      <c r="E606" s="270">
        <v>776.33787749062219</v>
      </c>
      <c r="F606" s="270">
        <v>0</v>
      </c>
      <c r="G606" s="270">
        <v>0</v>
      </c>
      <c r="H606" s="270"/>
      <c r="I606" s="270"/>
      <c r="J606" s="270"/>
      <c r="K606" s="270"/>
      <c r="L606" s="270"/>
      <c r="M606" s="270"/>
      <c r="N606" s="270">
        <f t="shared" si="32"/>
        <v>941.46818893786974</v>
      </c>
    </row>
    <row r="607" spans="1:14" x14ac:dyDescent="0.2">
      <c r="A607" s="278">
        <f t="shared" si="33"/>
        <v>2058</v>
      </c>
      <c r="B607" s="278">
        <f t="shared" si="34"/>
        <v>2</v>
      </c>
      <c r="C607" s="270">
        <v>175.70457853557187</v>
      </c>
      <c r="D607" s="270">
        <v>0</v>
      </c>
      <c r="E607" s="270">
        <v>696.92410191887075</v>
      </c>
      <c r="F607" s="270">
        <v>0</v>
      </c>
      <c r="G607" s="270">
        <v>0</v>
      </c>
      <c r="H607" s="270"/>
      <c r="I607" s="270"/>
      <c r="J607" s="270"/>
      <c r="K607" s="270"/>
      <c r="L607" s="270"/>
      <c r="M607" s="270"/>
      <c r="N607" s="270">
        <f t="shared" si="32"/>
        <v>872.62868045444259</v>
      </c>
    </row>
    <row r="608" spans="1:14" x14ac:dyDescent="0.2">
      <c r="A608" s="278">
        <f t="shared" si="33"/>
        <v>2058</v>
      </c>
      <c r="B608" s="278">
        <f t="shared" si="34"/>
        <v>3</v>
      </c>
      <c r="C608" s="270">
        <v>166.73845977539082</v>
      </c>
      <c r="D608" s="270">
        <v>0</v>
      </c>
      <c r="E608" s="270">
        <v>644.92813947029265</v>
      </c>
      <c r="F608" s="270">
        <v>0</v>
      </c>
      <c r="G608" s="270">
        <v>0</v>
      </c>
      <c r="H608" s="270"/>
      <c r="I608" s="270"/>
      <c r="J608" s="270"/>
      <c r="K608" s="270"/>
      <c r="L608" s="270"/>
      <c r="M608" s="270"/>
      <c r="N608" s="270">
        <f t="shared" si="32"/>
        <v>811.66659924568353</v>
      </c>
    </row>
    <row r="609" spans="1:14" x14ac:dyDescent="0.2">
      <c r="A609" s="278">
        <f t="shared" si="33"/>
        <v>2058</v>
      </c>
      <c r="B609" s="278">
        <f t="shared" si="34"/>
        <v>4</v>
      </c>
      <c r="C609" s="270">
        <v>198.01070352315404</v>
      </c>
      <c r="D609" s="270">
        <v>0</v>
      </c>
      <c r="E609" s="270">
        <v>781.96877746869973</v>
      </c>
      <c r="F609" s="270">
        <v>0</v>
      </c>
      <c r="G609" s="270">
        <v>0</v>
      </c>
      <c r="H609" s="270"/>
      <c r="I609" s="270"/>
      <c r="J609" s="270"/>
      <c r="K609" s="270"/>
      <c r="L609" s="270"/>
      <c r="M609" s="270"/>
      <c r="N609" s="270">
        <f t="shared" si="32"/>
        <v>979.97948099185373</v>
      </c>
    </row>
    <row r="610" spans="1:14" x14ac:dyDescent="0.2">
      <c r="A610" s="278">
        <f t="shared" si="33"/>
        <v>2058</v>
      </c>
      <c r="B610" s="278">
        <f t="shared" si="34"/>
        <v>5</v>
      </c>
      <c r="C610" s="270">
        <v>210.4833558486778</v>
      </c>
      <c r="D610" s="270">
        <v>0</v>
      </c>
      <c r="E610" s="270">
        <v>864.91339610552416</v>
      </c>
      <c r="F610" s="270">
        <v>0</v>
      </c>
      <c r="G610" s="270">
        <v>0</v>
      </c>
      <c r="H610" s="270"/>
      <c r="I610" s="270"/>
      <c r="J610" s="270"/>
      <c r="K610" s="270"/>
      <c r="L610" s="270"/>
      <c r="M610" s="270"/>
      <c r="N610" s="270">
        <f t="shared" si="32"/>
        <v>1075.396751954202</v>
      </c>
    </row>
    <row r="611" spans="1:14" x14ac:dyDescent="0.2">
      <c r="A611" s="278">
        <f t="shared" si="33"/>
        <v>2058</v>
      </c>
      <c r="B611" s="278">
        <f t="shared" si="34"/>
        <v>6</v>
      </c>
      <c r="C611" s="270">
        <v>216.62004087304697</v>
      </c>
      <c r="D611" s="270">
        <v>0</v>
      </c>
      <c r="E611" s="270">
        <v>887.69955461298809</v>
      </c>
      <c r="F611" s="270">
        <v>0</v>
      </c>
      <c r="G611" s="270">
        <v>0</v>
      </c>
      <c r="H611" s="270"/>
      <c r="I611" s="270"/>
      <c r="J611" s="270"/>
      <c r="K611" s="270"/>
      <c r="L611" s="270"/>
      <c r="M611" s="270"/>
      <c r="N611" s="270">
        <f t="shared" si="32"/>
        <v>1104.319595486035</v>
      </c>
    </row>
    <row r="612" spans="1:14" x14ac:dyDescent="0.2">
      <c r="A612" s="278">
        <f t="shared" si="33"/>
        <v>2058</v>
      </c>
      <c r="B612" s="278">
        <f t="shared" si="34"/>
        <v>7</v>
      </c>
      <c r="C612" s="270">
        <v>234.66904934550948</v>
      </c>
      <c r="D612" s="270">
        <v>0</v>
      </c>
      <c r="E612" s="270">
        <v>945.25011912831656</v>
      </c>
      <c r="F612" s="270">
        <v>0</v>
      </c>
      <c r="G612" s="270">
        <v>0</v>
      </c>
      <c r="H612" s="270"/>
      <c r="I612" s="270"/>
      <c r="J612" s="270"/>
      <c r="K612" s="270"/>
      <c r="L612" s="270"/>
      <c r="M612" s="270"/>
      <c r="N612" s="270">
        <f t="shared" si="32"/>
        <v>1179.9191684738259</v>
      </c>
    </row>
    <row r="613" spans="1:14" x14ac:dyDescent="0.2">
      <c r="A613" s="278">
        <f t="shared" si="33"/>
        <v>2058</v>
      </c>
      <c r="B613" s="278">
        <f t="shared" si="34"/>
        <v>8</v>
      </c>
      <c r="C613" s="270">
        <v>228.90307734349906</v>
      </c>
      <c r="D613" s="270">
        <v>0</v>
      </c>
      <c r="E613" s="270">
        <v>989.64927571494832</v>
      </c>
      <c r="F613" s="270">
        <v>0</v>
      </c>
      <c r="G613" s="270">
        <v>0</v>
      </c>
      <c r="H613" s="270"/>
      <c r="I613" s="270"/>
      <c r="J613" s="270"/>
      <c r="K613" s="270"/>
      <c r="L613" s="270"/>
      <c r="M613" s="270"/>
      <c r="N613" s="270">
        <f t="shared" si="32"/>
        <v>1218.5523530584474</v>
      </c>
    </row>
    <row r="614" spans="1:14" x14ac:dyDescent="0.2">
      <c r="A614" s="278">
        <f t="shared" si="33"/>
        <v>2058</v>
      </c>
      <c r="B614" s="278">
        <f t="shared" si="34"/>
        <v>9</v>
      </c>
      <c r="C614" s="270">
        <v>211.17269381311968</v>
      </c>
      <c r="D614" s="270">
        <v>0</v>
      </c>
      <c r="E614" s="270">
        <v>850.34539450071941</v>
      </c>
      <c r="F614" s="270">
        <v>0</v>
      </c>
      <c r="G614" s="270">
        <v>0</v>
      </c>
      <c r="H614" s="270"/>
      <c r="I614" s="270"/>
      <c r="J614" s="270"/>
      <c r="K614" s="270"/>
      <c r="L614" s="270"/>
      <c r="M614" s="270"/>
      <c r="N614" s="270">
        <f t="shared" si="32"/>
        <v>1061.5180883138391</v>
      </c>
    </row>
    <row r="615" spans="1:14" x14ac:dyDescent="0.2">
      <c r="A615" s="278">
        <f t="shared" si="33"/>
        <v>2058</v>
      </c>
      <c r="B615" s="278">
        <f t="shared" si="34"/>
        <v>10</v>
      </c>
      <c r="C615" s="270">
        <v>201.89823915156595</v>
      </c>
      <c r="D615" s="270">
        <v>0</v>
      </c>
      <c r="E615" s="270">
        <v>815.02669674197557</v>
      </c>
      <c r="F615" s="270">
        <v>0</v>
      </c>
      <c r="G615" s="270">
        <v>0</v>
      </c>
      <c r="H615" s="270"/>
      <c r="I615" s="270"/>
      <c r="J615" s="270"/>
      <c r="K615" s="270"/>
      <c r="L615" s="270"/>
      <c r="M615" s="270"/>
      <c r="N615" s="270">
        <f t="shared" si="32"/>
        <v>1016.9249358935415</v>
      </c>
    </row>
    <row r="616" spans="1:14" x14ac:dyDescent="0.2">
      <c r="A616" s="278">
        <f t="shared" si="33"/>
        <v>2058</v>
      </c>
      <c r="B616" s="278">
        <f t="shared" si="34"/>
        <v>11</v>
      </c>
      <c r="C616" s="270">
        <v>179.11926646511083</v>
      </c>
      <c r="D616" s="270">
        <v>0</v>
      </c>
      <c r="E616" s="270">
        <v>633.25258582285892</v>
      </c>
      <c r="F616" s="270">
        <v>0</v>
      </c>
      <c r="G616" s="270">
        <v>0</v>
      </c>
      <c r="H616" s="270"/>
      <c r="I616" s="270"/>
      <c r="J616" s="270"/>
      <c r="K616" s="270"/>
      <c r="L616" s="270"/>
      <c r="M616" s="270"/>
      <c r="N616" s="270">
        <f t="shared" si="32"/>
        <v>812.37185228796977</v>
      </c>
    </row>
    <row r="617" spans="1:14" x14ac:dyDescent="0.2">
      <c r="A617" s="278">
        <f t="shared" si="33"/>
        <v>2058</v>
      </c>
      <c r="B617" s="278">
        <f t="shared" si="34"/>
        <v>12</v>
      </c>
      <c r="C617" s="270">
        <v>170.72737498418465</v>
      </c>
      <c r="D617" s="270">
        <v>0</v>
      </c>
      <c r="E617" s="270">
        <v>613.50664759584583</v>
      </c>
      <c r="F617" s="270">
        <v>0</v>
      </c>
      <c r="G617" s="270">
        <v>0</v>
      </c>
      <c r="H617" s="270"/>
      <c r="I617" s="270"/>
      <c r="J617" s="270"/>
      <c r="K617" s="270"/>
      <c r="L617" s="270"/>
      <c r="M617" s="270"/>
      <c r="N617" s="270">
        <f t="shared" si="32"/>
        <v>784.23402258003046</v>
      </c>
    </row>
    <row r="618" spans="1:14" x14ac:dyDescent="0.2">
      <c r="A618" s="278">
        <f t="shared" si="33"/>
        <v>2059</v>
      </c>
      <c r="B618" s="278">
        <f t="shared" si="34"/>
        <v>1</v>
      </c>
      <c r="C618" s="270">
        <v>166.68676819198117</v>
      </c>
      <c r="D618" s="270">
        <v>0</v>
      </c>
      <c r="E618" s="270">
        <v>777.11418452114606</v>
      </c>
      <c r="F618" s="270">
        <v>0</v>
      </c>
      <c r="G618" s="270">
        <v>0</v>
      </c>
      <c r="H618" s="270"/>
      <c r="I618" s="270"/>
      <c r="J618" s="270"/>
      <c r="K618" s="270"/>
      <c r="L618" s="270"/>
      <c r="M618" s="270"/>
      <c r="N618" s="270">
        <f t="shared" si="32"/>
        <v>943.80095271312723</v>
      </c>
    </row>
    <row r="619" spans="1:14" x14ac:dyDescent="0.2">
      <c r="A619" s="278">
        <f t="shared" si="33"/>
        <v>2059</v>
      </c>
      <c r="B619" s="278">
        <f t="shared" si="34"/>
        <v>2</v>
      </c>
      <c r="C619" s="270">
        <v>177.36070437912812</v>
      </c>
      <c r="D619" s="270">
        <v>0</v>
      </c>
      <c r="E619" s="270">
        <v>697.62087606621935</v>
      </c>
      <c r="F619" s="270">
        <v>0</v>
      </c>
      <c r="G619" s="270">
        <v>0</v>
      </c>
      <c r="H619" s="270"/>
      <c r="I619" s="270"/>
      <c r="J619" s="270"/>
      <c r="K619" s="270"/>
      <c r="L619" s="270"/>
      <c r="M619" s="270"/>
      <c r="N619" s="270">
        <f t="shared" si="32"/>
        <v>874.9815804453475</v>
      </c>
    </row>
    <row r="620" spans="1:14" x14ac:dyDescent="0.2">
      <c r="A620" s="278">
        <f t="shared" si="33"/>
        <v>2059</v>
      </c>
      <c r="B620" s="278">
        <f t="shared" si="34"/>
        <v>3</v>
      </c>
      <c r="C620" s="270">
        <v>168.31007432664668</v>
      </c>
      <c r="D620" s="270">
        <v>0</v>
      </c>
      <c r="E620" s="270">
        <v>645.63891903286742</v>
      </c>
      <c r="F620" s="270">
        <v>0</v>
      </c>
      <c r="G620" s="270">
        <v>0</v>
      </c>
      <c r="H620" s="270"/>
      <c r="I620" s="270"/>
      <c r="J620" s="270"/>
      <c r="K620" s="270"/>
      <c r="L620" s="270"/>
      <c r="M620" s="270"/>
      <c r="N620" s="270">
        <f t="shared" si="32"/>
        <v>813.94899335951413</v>
      </c>
    </row>
    <row r="621" spans="1:14" x14ac:dyDescent="0.2">
      <c r="A621" s="278">
        <f t="shared" si="33"/>
        <v>2059</v>
      </c>
      <c r="B621" s="278">
        <f t="shared" si="34"/>
        <v>4</v>
      </c>
      <c r="C621" s="270">
        <v>199.87707858371655</v>
      </c>
      <c r="D621" s="270">
        <v>0</v>
      </c>
      <c r="E621" s="270">
        <v>786.91124931012826</v>
      </c>
      <c r="F621" s="270">
        <v>0</v>
      </c>
      <c r="G621" s="270">
        <v>0</v>
      </c>
      <c r="H621" s="270"/>
      <c r="I621" s="270"/>
      <c r="J621" s="270"/>
      <c r="K621" s="270"/>
      <c r="L621" s="270"/>
      <c r="M621" s="270"/>
      <c r="N621" s="270">
        <f t="shared" si="32"/>
        <v>986.78832789384478</v>
      </c>
    </row>
    <row r="622" spans="1:14" x14ac:dyDescent="0.2">
      <c r="A622" s="278">
        <f t="shared" si="33"/>
        <v>2059</v>
      </c>
      <c r="B622" s="278">
        <f t="shared" si="34"/>
        <v>5</v>
      </c>
      <c r="C622" s="270">
        <v>212.46729347947129</v>
      </c>
      <c r="D622" s="270">
        <v>0</v>
      </c>
      <c r="E622" s="270">
        <v>869.39012952356757</v>
      </c>
      <c r="F622" s="270">
        <v>0</v>
      </c>
      <c r="G622" s="270">
        <v>0</v>
      </c>
      <c r="H622" s="270"/>
      <c r="I622" s="270"/>
      <c r="J622" s="270"/>
      <c r="K622" s="270"/>
      <c r="L622" s="270"/>
      <c r="M622" s="270"/>
      <c r="N622" s="270">
        <f t="shared" si="32"/>
        <v>1081.8574230030388</v>
      </c>
    </row>
    <row r="623" spans="1:14" x14ac:dyDescent="0.2">
      <c r="A623" s="278">
        <f t="shared" si="33"/>
        <v>2059</v>
      </c>
      <c r="B623" s="278">
        <f t="shared" si="34"/>
        <v>6</v>
      </c>
      <c r="C623" s="270">
        <v>218.66182060873803</v>
      </c>
      <c r="D623" s="270">
        <v>0</v>
      </c>
      <c r="E623" s="270">
        <v>890.82574181910184</v>
      </c>
      <c r="F623" s="270">
        <v>0</v>
      </c>
      <c r="G623" s="270">
        <v>0</v>
      </c>
      <c r="H623" s="270"/>
      <c r="I623" s="270"/>
      <c r="J623" s="270"/>
      <c r="K623" s="270"/>
      <c r="L623" s="270"/>
      <c r="M623" s="270"/>
      <c r="N623" s="270">
        <f t="shared" si="32"/>
        <v>1109.4875624278397</v>
      </c>
    </row>
    <row r="624" spans="1:14" x14ac:dyDescent="0.2">
      <c r="A624" s="278">
        <f t="shared" si="33"/>
        <v>2059</v>
      </c>
      <c r="B624" s="278">
        <f t="shared" si="34"/>
        <v>7</v>
      </c>
      <c r="C624" s="270">
        <v>236.88138763741239</v>
      </c>
      <c r="D624" s="270">
        <v>0</v>
      </c>
      <c r="E624" s="270">
        <v>950.62613671922691</v>
      </c>
      <c r="F624" s="270">
        <v>0</v>
      </c>
      <c r="G624" s="270">
        <v>0</v>
      </c>
      <c r="H624" s="270"/>
      <c r="I624" s="270"/>
      <c r="J624" s="270"/>
      <c r="K624" s="270"/>
      <c r="L624" s="270"/>
      <c r="M624" s="270"/>
      <c r="N624" s="270">
        <f t="shared" si="32"/>
        <v>1187.5075243566394</v>
      </c>
    </row>
    <row r="625" spans="1:14" x14ac:dyDescent="0.2">
      <c r="A625" s="278">
        <f t="shared" si="33"/>
        <v>2059</v>
      </c>
      <c r="B625" s="278">
        <f t="shared" si="34"/>
        <v>8</v>
      </c>
      <c r="C625" s="270">
        <v>231.06063240107176</v>
      </c>
      <c r="D625" s="270">
        <v>0</v>
      </c>
      <c r="E625" s="270">
        <v>995.30366353119985</v>
      </c>
      <c r="F625" s="270">
        <v>0</v>
      </c>
      <c r="G625" s="270">
        <v>0</v>
      </c>
      <c r="H625" s="270"/>
      <c r="I625" s="270"/>
      <c r="J625" s="270"/>
      <c r="K625" s="270"/>
      <c r="L625" s="270"/>
      <c r="M625" s="270"/>
      <c r="N625" s="270">
        <f t="shared" si="32"/>
        <v>1226.3642959322715</v>
      </c>
    </row>
    <row r="626" spans="1:14" x14ac:dyDescent="0.2">
      <c r="A626" s="278">
        <f t="shared" si="33"/>
        <v>2059</v>
      </c>
      <c r="B626" s="278">
        <f t="shared" si="34"/>
        <v>9</v>
      </c>
      <c r="C626" s="270">
        <v>213.16312888653758</v>
      </c>
      <c r="D626" s="270">
        <v>0</v>
      </c>
      <c r="E626" s="270">
        <v>855.2155491793618</v>
      </c>
      <c r="F626" s="270">
        <v>0</v>
      </c>
      <c r="G626" s="270">
        <v>0</v>
      </c>
      <c r="H626" s="270"/>
      <c r="I626" s="270"/>
      <c r="J626" s="270"/>
      <c r="K626" s="270"/>
      <c r="L626" s="270"/>
      <c r="M626" s="270"/>
      <c r="N626" s="270">
        <f t="shared" si="32"/>
        <v>1068.3786780658993</v>
      </c>
    </row>
    <row r="627" spans="1:14" x14ac:dyDescent="0.2">
      <c r="A627" s="278">
        <f t="shared" si="33"/>
        <v>2059</v>
      </c>
      <c r="B627" s="278">
        <f t="shared" si="34"/>
        <v>10</v>
      </c>
      <c r="C627" s="270">
        <v>203.8012566734441</v>
      </c>
      <c r="D627" s="270">
        <v>0</v>
      </c>
      <c r="E627" s="270">
        <v>817.81073343657386</v>
      </c>
      <c r="F627" s="270">
        <v>0</v>
      </c>
      <c r="G627" s="270">
        <v>0</v>
      </c>
      <c r="H627" s="270"/>
      <c r="I627" s="270"/>
      <c r="J627" s="270"/>
      <c r="K627" s="270"/>
      <c r="L627" s="270"/>
      <c r="M627" s="270"/>
      <c r="N627" s="270">
        <f t="shared" si="32"/>
        <v>1021.6119901100179</v>
      </c>
    </row>
    <row r="628" spans="1:14" x14ac:dyDescent="0.2">
      <c r="A628" s="278">
        <f t="shared" si="33"/>
        <v>2059</v>
      </c>
      <c r="B628" s="278">
        <f t="shared" si="34"/>
        <v>11</v>
      </c>
      <c r="C628" s="270">
        <v>180.80757788388041</v>
      </c>
      <c r="D628" s="270">
        <v>0</v>
      </c>
      <c r="E628" s="270">
        <v>634.55406970994181</v>
      </c>
      <c r="F628" s="270">
        <v>0</v>
      </c>
      <c r="G628" s="270">
        <v>0</v>
      </c>
      <c r="H628" s="270"/>
      <c r="I628" s="270"/>
      <c r="J628" s="270"/>
      <c r="K628" s="270"/>
      <c r="L628" s="270"/>
      <c r="M628" s="270"/>
      <c r="N628" s="270">
        <f t="shared" si="32"/>
        <v>815.36164759382223</v>
      </c>
    </row>
    <row r="629" spans="1:14" x14ac:dyDescent="0.2">
      <c r="A629" s="278">
        <f t="shared" si="33"/>
        <v>2059</v>
      </c>
      <c r="B629" s="278">
        <f t="shared" si="34"/>
        <v>12</v>
      </c>
      <c r="C629" s="270">
        <v>172.33658756288003</v>
      </c>
      <c r="D629" s="270">
        <v>0</v>
      </c>
      <c r="E629" s="270">
        <v>615.22060076217247</v>
      </c>
      <c r="F629" s="270">
        <v>0</v>
      </c>
      <c r="G629" s="270">
        <v>0</v>
      </c>
      <c r="H629" s="270"/>
      <c r="I629" s="270"/>
      <c r="J629" s="270"/>
      <c r="K629" s="270"/>
      <c r="L629" s="270"/>
      <c r="M629" s="270"/>
      <c r="N629" s="270">
        <f t="shared" si="32"/>
        <v>787.55718832505249</v>
      </c>
    </row>
    <row r="630" spans="1:14" x14ac:dyDescent="0.2">
      <c r="A630" s="278">
        <f t="shared" si="33"/>
        <v>2060</v>
      </c>
      <c r="B630" s="278">
        <f t="shared" si="34"/>
        <v>1</v>
      </c>
      <c r="C630" s="270">
        <v>168.25789551764566</v>
      </c>
      <c r="D630" s="270">
        <v>0</v>
      </c>
      <c r="E630" s="270">
        <v>777.89126782785468</v>
      </c>
      <c r="F630" s="270">
        <v>0</v>
      </c>
      <c r="G630" s="270">
        <v>0</v>
      </c>
      <c r="H630" s="270"/>
      <c r="I630" s="270"/>
      <c r="J630" s="270"/>
      <c r="K630" s="270"/>
      <c r="L630" s="270"/>
      <c r="M630" s="270"/>
      <c r="N630" s="270">
        <f t="shared" si="32"/>
        <v>946.14916334550037</v>
      </c>
    </row>
    <row r="631" spans="1:14" x14ac:dyDescent="0.2">
      <c r="A631" s="278">
        <f t="shared" si="33"/>
        <v>2060</v>
      </c>
      <c r="B631" s="278">
        <f t="shared" si="34"/>
        <v>2</v>
      </c>
      <c r="C631" s="270">
        <v>179.03244024737785</v>
      </c>
      <c r="D631" s="270">
        <v>0</v>
      </c>
      <c r="E631" s="270">
        <v>698.31834683779311</v>
      </c>
      <c r="F631" s="270">
        <v>0</v>
      </c>
      <c r="G631" s="270">
        <v>0</v>
      </c>
      <c r="H631" s="270"/>
      <c r="I631" s="270"/>
      <c r="J631" s="270"/>
      <c r="K631" s="270"/>
      <c r="L631" s="270"/>
      <c r="M631" s="270"/>
      <c r="N631" s="270">
        <f t="shared" si="32"/>
        <v>877.35078708517096</v>
      </c>
    </row>
    <row r="632" spans="1:14" x14ac:dyDescent="0.2">
      <c r="A632" s="278">
        <f t="shared" si="33"/>
        <v>2060</v>
      </c>
      <c r="B632" s="278">
        <f t="shared" si="34"/>
        <v>3</v>
      </c>
      <c r="C632" s="270">
        <v>169.89650233066592</v>
      </c>
      <c r="D632" s="270">
        <v>0</v>
      </c>
      <c r="E632" s="270">
        <v>646.35048195029322</v>
      </c>
      <c r="F632" s="270">
        <v>0</v>
      </c>
      <c r="G632" s="270">
        <v>0</v>
      </c>
      <c r="H632" s="270"/>
      <c r="I632" s="270"/>
      <c r="J632" s="270"/>
      <c r="K632" s="270"/>
      <c r="L632" s="270"/>
      <c r="M632" s="270"/>
      <c r="N632" s="270">
        <f t="shared" si="32"/>
        <v>816.24698428095917</v>
      </c>
    </row>
    <row r="633" spans="1:14" x14ac:dyDescent="0.2">
      <c r="A633" s="278">
        <f t="shared" si="33"/>
        <v>2060</v>
      </c>
      <c r="B633" s="278">
        <f t="shared" si="34"/>
        <v>4</v>
      </c>
      <c r="C633" s="270">
        <v>201.76104539969791</v>
      </c>
      <c r="D633" s="270">
        <v>0</v>
      </c>
      <c r="E633" s="270">
        <v>791.88496028617078</v>
      </c>
      <c r="F633" s="270">
        <v>0</v>
      </c>
      <c r="G633" s="270">
        <v>0</v>
      </c>
      <c r="H633" s="270"/>
      <c r="I633" s="270"/>
      <c r="J633" s="270"/>
      <c r="K633" s="270"/>
      <c r="L633" s="270"/>
      <c r="M633" s="270"/>
      <c r="N633" s="270">
        <f t="shared" si="32"/>
        <v>993.64600568586866</v>
      </c>
    </row>
    <row r="634" spans="1:14" x14ac:dyDescent="0.2">
      <c r="A634" s="278">
        <f t="shared" si="33"/>
        <v>2060</v>
      </c>
      <c r="B634" s="278">
        <f t="shared" si="34"/>
        <v>5</v>
      </c>
      <c r="C634" s="270">
        <v>214.4699309666359</v>
      </c>
      <c r="D634" s="270">
        <v>0</v>
      </c>
      <c r="E634" s="270">
        <v>873.89003421192137</v>
      </c>
      <c r="F634" s="270">
        <v>0</v>
      </c>
      <c r="G634" s="270">
        <v>0</v>
      </c>
      <c r="H634" s="270"/>
      <c r="I634" s="270"/>
      <c r="J634" s="270"/>
      <c r="K634" s="270"/>
      <c r="L634" s="270"/>
      <c r="M634" s="270"/>
      <c r="N634" s="270">
        <f t="shared" si="32"/>
        <v>1088.3599651785573</v>
      </c>
    </row>
    <row r="635" spans="1:14" x14ac:dyDescent="0.2">
      <c r="A635" s="278">
        <f t="shared" si="33"/>
        <v>2060</v>
      </c>
      <c r="B635" s="278">
        <f t="shared" si="34"/>
        <v>6</v>
      </c>
      <c r="C635" s="270">
        <v>220.72284539891376</v>
      </c>
      <c r="D635" s="270">
        <v>0</v>
      </c>
      <c r="E635" s="270">
        <v>893.96293843306853</v>
      </c>
      <c r="F635" s="270">
        <v>0</v>
      </c>
      <c r="G635" s="270">
        <v>0</v>
      </c>
      <c r="H635" s="270"/>
      <c r="I635" s="270"/>
      <c r="J635" s="270"/>
      <c r="K635" s="270"/>
      <c r="L635" s="270"/>
      <c r="M635" s="270"/>
      <c r="N635" s="270">
        <f t="shared" si="32"/>
        <v>1114.6857838319822</v>
      </c>
    </row>
    <row r="636" spans="1:14" x14ac:dyDescent="0.2">
      <c r="A636" s="278">
        <f t="shared" si="33"/>
        <v>2060</v>
      </c>
      <c r="B636" s="278">
        <f t="shared" si="34"/>
        <v>7</v>
      </c>
      <c r="C636" s="270">
        <v>239.11458270924206</v>
      </c>
      <c r="D636" s="270">
        <v>0</v>
      </c>
      <c r="E636" s="270">
        <v>956.032729884319</v>
      </c>
      <c r="F636" s="270">
        <v>0</v>
      </c>
      <c r="G636" s="270">
        <v>0</v>
      </c>
      <c r="H636" s="270"/>
      <c r="I636" s="270"/>
      <c r="J636" s="270"/>
      <c r="K636" s="270"/>
      <c r="L636" s="270"/>
      <c r="M636" s="270"/>
      <c r="N636" s="270">
        <f t="shared" si="32"/>
        <v>1195.1473125935611</v>
      </c>
    </row>
    <row r="637" spans="1:14" x14ac:dyDescent="0.2">
      <c r="A637" s="278">
        <f t="shared" si="33"/>
        <v>2060</v>
      </c>
      <c r="B637" s="278">
        <f t="shared" si="34"/>
        <v>8</v>
      </c>
      <c r="C637" s="270">
        <v>233.23852376814489</v>
      </c>
      <c r="D637" s="270">
        <v>0</v>
      </c>
      <c r="E637" s="270">
        <v>1000.9903578446732</v>
      </c>
      <c r="F637" s="270">
        <v>0</v>
      </c>
      <c r="G637" s="270">
        <v>0</v>
      </c>
      <c r="H637" s="270"/>
      <c r="I637" s="270"/>
      <c r="J637" s="270"/>
      <c r="K637" s="270"/>
      <c r="L637" s="270"/>
      <c r="M637" s="270"/>
      <c r="N637" s="270">
        <f t="shared" si="32"/>
        <v>1234.228881612818</v>
      </c>
    </row>
    <row r="638" spans="1:14" x14ac:dyDescent="0.2">
      <c r="A638" s="278">
        <f t="shared" si="33"/>
        <v>2060</v>
      </c>
      <c r="B638" s="278">
        <f t="shared" si="34"/>
        <v>9</v>
      </c>
      <c r="C638" s="270">
        <v>215.17232505879809</v>
      </c>
      <c r="D638" s="270">
        <v>0</v>
      </c>
      <c r="E638" s="270">
        <v>860.11359653167221</v>
      </c>
      <c r="F638" s="270">
        <v>0</v>
      </c>
      <c r="G638" s="270">
        <v>0</v>
      </c>
      <c r="H638" s="270"/>
      <c r="I638" s="270"/>
      <c r="J638" s="270"/>
      <c r="K638" s="270"/>
      <c r="L638" s="270"/>
      <c r="M638" s="270"/>
      <c r="N638" s="270">
        <f t="shared" si="32"/>
        <v>1075.2859215904703</v>
      </c>
    </row>
    <row r="639" spans="1:14" x14ac:dyDescent="0.2">
      <c r="A639" s="278">
        <f t="shared" si="33"/>
        <v>2060</v>
      </c>
      <c r="B639" s="278">
        <f t="shared" si="34"/>
        <v>10</v>
      </c>
      <c r="C639" s="270">
        <v>205.7222113289188</v>
      </c>
      <c r="D639" s="270">
        <v>0</v>
      </c>
      <c r="E639" s="270">
        <v>820.60428007771498</v>
      </c>
      <c r="F639" s="270">
        <v>0</v>
      </c>
      <c r="G639" s="270">
        <v>0</v>
      </c>
      <c r="H639" s="270"/>
      <c r="I639" s="270"/>
      <c r="J639" s="270"/>
      <c r="K639" s="270"/>
      <c r="L639" s="270"/>
      <c r="M639" s="270"/>
      <c r="N639" s="270">
        <f t="shared" si="32"/>
        <v>1026.3264914066337</v>
      </c>
    </row>
    <row r="640" spans="1:14" x14ac:dyDescent="0.2">
      <c r="A640" s="278">
        <f t="shared" si="33"/>
        <v>2060</v>
      </c>
      <c r="B640" s="278">
        <f t="shared" si="34"/>
        <v>11</v>
      </c>
      <c r="C640" s="270">
        <v>182.51180269657456</v>
      </c>
      <c r="D640" s="270">
        <v>0</v>
      </c>
      <c r="E640" s="270">
        <v>635.85822845433484</v>
      </c>
      <c r="F640" s="270">
        <v>0</v>
      </c>
      <c r="G640" s="270">
        <v>0</v>
      </c>
      <c r="H640" s="270"/>
      <c r="I640" s="270"/>
      <c r="J640" s="270"/>
      <c r="K640" s="270"/>
      <c r="L640" s="270"/>
      <c r="M640" s="270"/>
      <c r="N640" s="270">
        <f t="shared" si="32"/>
        <v>818.37003115090943</v>
      </c>
    </row>
    <row r="641" spans="1:14" x14ac:dyDescent="0.2">
      <c r="A641" s="278">
        <f t="shared" si="33"/>
        <v>2060</v>
      </c>
      <c r="B641" s="278">
        <f t="shared" si="34"/>
        <v>12</v>
      </c>
      <c r="C641" s="270">
        <v>173.96096797932654</v>
      </c>
      <c r="D641" s="270">
        <v>0</v>
      </c>
      <c r="E641" s="270">
        <v>616.9393421984679</v>
      </c>
      <c r="F641" s="270">
        <v>0</v>
      </c>
      <c r="G641" s="270">
        <v>0</v>
      </c>
      <c r="H641" s="270"/>
      <c r="I641" s="270"/>
      <c r="J641" s="270"/>
      <c r="K641" s="270"/>
      <c r="L641" s="270"/>
      <c r="M641" s="270"/>
      <c r="N641" s="270">
        <f t="shared" si="32"/>
        <v>790.90031017779438</v>
      </c>
    </row>
    <row r="642" spans="1:14" x14ac:dyDescent="0.2">
      <c r="A642" s="278">
        <f t="shared" si="33"/>
        <v>2061</v>
      </c>
      <c r="B642" s="278">
        <f t="shared" si="34"/>
        <v>1</v>
      </c>
      <c r="C642" s="270">
        <v>169.84383170366675</v>
      </c>
      <c r="D642" s="270">
        <v>0</v>
      </c>
      <c r="E642" s="270">
        <v>778.66912818699348</v>
      </c>
      <c r="F642" s="270">
        <v>0</v>
      </c>
      <c r="G642" s="270">
        <v>0</v>
      </c>
      <c r="H642" s="270"/>
      <c r="I642" s="270"/>
      <c r="J642" s="270"/>
      <c r="K642" s="270"/>
      <c r="L642" s="270"/>
      <c r="M642" s="270"/>
      <c r="N642" s="270">
        <f t="shared" si="32"/>
        <v>948.51295989066023</v>
      </c>
    </row>
    <row r="643" spans="1:14" x14ac:dyDescent="0.2">
      <c r="A643" s="278">
        <f t="shared" si="33"/>
        <v>2061</v>
      </c>
      <c r="B643" s="278">
        <f t="shared" si="34"/>
        <v>2</v>
      </c>
      <c r="C643" s="270">
        <v>180.71993327459339</v>
      </c>
      <c r="D643" s="270">
        <v>0</v>
      </c>
      <c r="E643" s="270">
        <v>699.01651493006625</v>
      </c>
      <c r="F643" s="270">
        <v>0</v>
      </c>
      <c r="G643" s="270">
        <v>0</v>
      </c>
      <c r="H643" s="270"/>
      <c r="I643" s="270"/>
      <c r="J643" s="270"/>
      <c r="K643" s="270"/>
      <c r="L643" s="270"/>
      <c r="M643" s="270"/>
      <c r="N643" s="270">
        <f t="shared" si="32"/>
        <v>879.73644820465961</v>
      </c>
    </row>
    <row r="644" spans="1:14" x14ac:dyDescent="0.2">
      <c r="A644" s="278">
        <f t="shared" si="33"/>
        <v>2061</v>
      </c>
      <c r="B644" s="278">
        <f t="shared" si="34"/>
        <v>3</v>
      </c>
      <c r="C644" s="270">
        <v>171.49788341353087</v>
      </c>
      <c r="D644" s="270">
        <v>0</v>
      </c>
      <c r="E644" s="270">
        <v>647.06282908591049</v>
      </c>
      <c r="F644" s="270">
        <v>0</v>
      </c>
      <c r="G644" s="270">
        <v>0</v>
      </c>
      <c r="H644" s="270"/>
      <c r="I644" s="270"/>
      <c r="J644" s="270"/>
      <c r="K644" s="270"/>
      <c r="L644" s="270"/>
      <c r="M644" s="270"/>
      <c r="N644" s="270">
        <f t="shared" si="32"/>
        <v>818.56071249944137</v>
      </c>
    </row>
    <row r="645" spans="1:14" x14ac:dyDescent="0.2">
      <c r="A645" s="278">
        <f t="shared" si="33"/>
        <v>2061</v>
      </c>
      <c r="B645" s="278">
        <f t="shared" si="34"/>
        <v>4</v>
      </c>
      <c r="C645" s="270">
        <v>203.66276978442536</v>
      </c>
      <c r="D645" s="270">
        <v>0</v>
      </c>
      <c r="E645" s="270">
        <v>796.89010784530319</v>
      </c>
      <c r="F645" s="270">
        <v>0</v>
      </c>
      <c r="G645" s="270">
        <v>0</v>
      </c>
      <c r="H645" s="270"/>
      <c r="I645" s="270"/>
      <c r="J645" s="270"/>
      <c r="K645" s="270"/>
      <c r="L645" s="270"/>
      <c r="M645" s="270"/>
      <c r="N645" s="270">
        <f t="shared" si="32"/>
        <v>1000.5528776297285</v>
      </c>
    </row>
    <row r="646" spans="1:14" x14ac:dyDescent="0.2">
      <c r="A646" s="278">
        <f t="shared" si="33"/>
        <v>2061</v>
      </c>
      <c r="B646" s="278">
        <f t="shared" si="34"/>
        <v>5</v>
      </c>
      <c r="C646" s="270">
        <v>216.4914445680453</v>
      </c>
      <c r="D646" s="270">
        <v>0</v>
      </c>
      <c r="E646" s="270">
        <v>878.41323010351823</v>
      </c>
      <c r="F646" s="270">
        <v>0</v>
      </c>
      <c r="G646" s="270">
        <v>0</v>
      </c>
      <c r="H646" s="270"/>
      <c r="I646" s="270"/>
      <c r="J646" s="270"/>
      <c r="K646" s="270"/>
      <c r="L646" s="270"/>
      <c r="M646" s="270"/>
      <c r="N646" s="270">
        <f t="shared" si="32"/>
        <v>1094.9046746715635</v>
      </c>
    </row>
    <row r="647" spans="1:14" x14ac:dyDescent="0.2">
      <c r="A647" s="278">
        <f t="shared" si="33"/>
        <v>2061</v>
      </c>
      <c r="B647" s="278">
        <f t="shared" si="34"/>
        <v>6</v>
      </c>
      <c r="C647" s="270">
        <v>222.80329664028199</v>
      </c>
      <c r="D647" s="270">
        <v>0</v>
      </c>
      <c r="E647" s="270">
        <v>897.11118322641835</v>
      </c>
      <c r="F647" s="270">
        <v>0</v>
      </c>
      <c r="G647" s="270">
        <v>0</v>
      </c>
      <c r="H647" s="270"/>
      <c r="I647" s="270"/>
      <c r="J647" s="270"/>
      <c r="K647" s="270"/>
      <c r="L647" s="270"/>
      <c r="M647" s="270"/>
      <c r="N647" s="270">
        <f t="shared" ref="N647:N677" si="35">SUM(C647:M647)</f>
        <v>1119.9144798667003</v>
      </c>
    </row>
    <row r="648" spans="1:14" x14ac:dyDescent="0.2">
      <c r="A648" s="278">
        <f t="shared" si="33"/>
        <v>2061</v>
      </c>
      <c r="B648" s="278">
        <f t="shared" si="34"/>
        <v>7</v>
      </c>
      <c r="C648" s="270">
        <v>241.36883118792056</v>
      </c>
      <c r="D648" s="270">
        <v>0</v>
      </c>
      <c r="E648" s="270">
        <v>961.47007251918023</v>
      </c>
      <c r="F648" s="270">
        <v>0</v>
      </c>
      <c r="G648" s="270">
        <v>0</v>
      </c>
      <c r="H648" s="270"/>
      <c r="I648" s="270"/>
      <c r="J648" s="270"/>
      <c r="K648" s="270"/>
      <c r="L648" s="270"/>
      <c r="M648" s="270"/>
      <c r="N648" s="270">
        <f t="shared" si="35"/>
        <v>1202.8389037071008</v>
      </c>
    </row>
    <row r="649" spans="1:14" x14ac:dyDescent="0.2">
      <c r="A649" s="278">
        <f t="shared" si="33"/>
        <v>2061</v>
      </c>
      <c r="B649" s="278">
        <f t="shared" si="34"/>
        <v>8</v>
      </c>
      <c r="C649" s="270">
        <v>235.43694312718915</v>
      </c>
      <c r="D649" s="270">
        <v>0</v>
      </c>
      <c r="E649" s="270">
        <v>1006.7095432394112</v>
      </c>
      <c r="F649" s="270">
        <v>0</v>
      </c>
      <c r="G649" s="270">
        <v>0</v>
      </c>
      <c r="H649" s="270"/>
      <c r="I649" s="270"/>
      <c r="J649" s="270"/>
      <c r="K649" s="270"/>
      <c r="L649" s="270"/>
      <c r="M649" s="270"/>
      <c r="N649" s="270">
        <f t="shared" si="35"/>
        <v>1242.1464863666004</v>
      </c>
    </row>
    <row r="650" spans="1:14" x14ac:dyDescent="0.2">
      <c r="A650" s="278">
        <f t="shared" ref="A650:A677" si="36">A638+1</f>
        <v>2061</v>
      </c>
      <c r="B650" s="278">
        <f t="shared" ref="B650:B677" si="37">B638</f>
        <v>9</v>
      </c>
      <c r="C650" s="270">
        <v>217.2004591650236</v>
      </c>
      <c r="D650" s="270">
        <v>0</v>
      </c>
      <c r="E650" s="270">
        <v>865.03969630642564</v>
      </c>
      <c r="F650" s="270">
        <v>0</v>
      </c>
      <c r="G650" s="270">
        <v>0</v>
      </c>
      <c r="H650" s="270"/>
      <c r="I650" s="270"/>
      <c r="J650" s="270"/>
      <c r="K650" s="270"/>
      <c r="L650" s="270"/>
      <c r="M650" s="270"/>
      <c r="N650" s="270">
        <f t="shared" si="35"/>
        <v>1082.2401554714493</v>
      </c>
    </row>
    <row r="651" spans="1:14" x14ac:dyDescent="0.2">
      <c r="A651" s="278">
        <f t="shared" si="36"/>
        <v>2061</v>
      </c>
      <c r="B651" s="278">
        <f t="shared" si="37"/>
        <v>10</v>
      </c>
      <c r="C651" s="270">
        <v>207.66127218672329</v>
      </c>
      <c r="D651" s="270">
        <v>0</v>
      </c>
      <c r="E651" s="270">
        <v>823.40736915027333</v>
      </c>
      <c r="F651" s="270">
        <v>0</v>
      </c>
      <c r="G651" s="270">
        <v>0</v>
      </c>
      <c r="H651" s="270"/>
      <c r="I651" s="270"/>
      <c r="J651" s="270"/>
      <c r="K651" s="270"/>
      <c r="L651" s="270"/>
      <c r="M651" s="270"/>
      <c r="N651" s="270">
        <f t="shared" si="35"/>
        <v>1031.0686413369967</v>
      </c>
    </row>
    <row r="652" spans="1:14" x14ac:dyDescent="0.2">
      <c r="A652" s="278">
        <f t="shared" si="36"/>
        <v>2061</v>
      </c>
      <c r="B652" s="278">
        <f t="shared" si="37"/>
        <v>11</v>
      </c>
      <c r="C652" s="270">
        <v>184.23209089691096</v>
      </c>
      <c r="D652" s="270">
        <v>0</v>
      </c>
      <c r="E652" s="270">
        <v>637.16506755350258</v>
      </c>
      <c r="F652" s="270">
        <v>0</v>
      </c>
      <c r="G652" s="270">
        <v>0</v>
      </c>
      <c r="H652" s="270"/>
      <c r="I652" s="270"/>
      <c r="J652" s="270"/>
      <c r="K652" s="270"/>
      <c r="L652" s="270"/>
      <c r="M652" s="270"/>
      <c r="N652" s="270">
        <f t="shared" si="35"/>
        <v>821.3971584504136</v>
      </c>
    </row>
    <row r="653" spans="1:14" x14ac:dyDescent="0.2">
      <c r="A653" s="278">
        <f t="shared" si="36"/>
        <v>2061</v>
      </c>
      <c r="B653" s="278">
        <f t="shared" si="37"/>
        <v>12</v>
      </c>
      <c r="C653" s="270">
        <v>175.60065919990728</v>
      </c>
      <c r="D653" s="270">
        <v>0</v>
      </c>
      <c r="E653" s="270">
        <v>618.66288528171924</v>
      </c>
      <c r="F653" s="270">
        <v>0</v>
      </c>
      <c r="G653" s="270">
        <v>0</v>
      </c>
      <c r="H653" s="270"/>
      <c r="I653" s="270"/>
      <c r="J653" s="270"/>
      <c r="K653" s="270"/>
      <c r="L653" s="270"/>
      <c r="M653" s="270"/>
      <c r="N653" s="270">
        <f t="shared" si="35"/>
        <v>794.26354448162647</v>
      </c>
    </row>
    <row r="654" spans="1:14" x14ac:dyDescent="0.2">
      <c r="A654" s="278">
        <f t="shared" si="36"/>
        <v>2062</v>
      </c>
      <c r="B654" s="278">
        <f t="shared" si="37"/>
        <v>1</v>
      </c>
      <c r="C654" s="270">
        <v>171.44471633284047</v>
      </c>
      <c r="D654" s="270">
        <v>0</v>
      </c>
      <c r="E654" s="270">
        <v>779.44776637558391</v>
      </c>
      <c r="F654" s="270">
        <v>0</v>
      </c>
      <c r="G654" s="270">
        <v>0</v>
      </c>
      <c r="H654" s="270"/>
      <c r="I654" s="270"/>
      <c r="J654" s="270"/>
      <c r="K654" s="270"/>
      <c r="L654" s="270"/>
      <c r="M654" s="270"/>
      <c r="N654" s="270">
        <f t="shared" si="35"/>
        <v>950.89248270842438</v>
      </c>
    </row>
    <row r="655" spans="1:14" x14ac:dyDescent="0.2">
      <c r="A655" s="278">
        <f t="shared" si="36"/>
        <v>2062</v>
      </c>
      <c r="B655" s="278">
        <f t="shared" si="37"/>
        <v>2</v>
      </c>
      <c r="C655" s="270">
        <v>182.42333198187993</v>
      </c>
      <c r="D655" s="270">
        <v>0</v>
      </c>
      <c r="E655" s="270">
        <v>699.71538104020931</v>
      </c>
      <c r="F655" s="270">
        <v>0</v>
      </c>
      <c r="G655" s="270">
        <v>0</v>
      </c>
      <c r="H655" s="270"/>
      <c r="I655" s="270"/>
      <c r="J655" s="270"/>
      <c r="K655" s="270"/>
      <c r="L655" s="270"/>
      <c r="M655" s="270"/>
      <c r="N655" s="270">
        <f t="shared" si="35"/>
        <v>882.13871302208918</v>
      </c>
    </row>
    <row r="656" spans="1:14" x14ac:dyDescent="0.2">
      <c r="A656" s="278">
        <f t="shared" si="36"/>
        <v>2062</v>
      </c>
      <c r="B656" s="278">
        <f t="shared" si="37"/>
        <v>3</v>
      </c>
      <c r="C656" s="270">
        <v>173.11435851738727</v>
      </c>
      <c r="D656" s="270">
        <v>0</v>
      </c>
      <c r="E656" s="270">
        <v>647.77596130401128</v>
      </c>
      <c r="F656" s="270">
        <v>0</v>
      </c>
      <c r="G656" s="270">
        <v>0</v>
      </c>
      <c r="H656" s="270"/>
      <c r="I656" s="270"/>
      <c r="J656" s="270"/>
      <c r="K656" s="270"/>
      <c r="L656" s="270"/>
      <c r="M656" s="270"/>
      <c r="N656" s="270">
        <f t="shared" si="35"/>
        <v>820.89031982139852</v>
      </c>
    </row>
    <row r="657" spans="1:14" x14ac:dyDescent="0.2">
      <c r="A657" s="278">
        <f t="shared" si="36"/>
        <v>2062</v>
      </c>
      <c r="B657" s="278">
        <f t="shared" si="37"/>
        <v>4</v>
      </c>
      <c r="C657" s="270">
        <v>205.58241911412074</v>
      </c>
      <c r="D657" s="270">
        <v>0</v>
      </c>
      <c r="E657" s="270">
        <v>801.92689068398374</v>
      </c>
      <c r="F657" s="270">
        <v>0</v>
      </c>
      <c r="G657" s="270">
        <v>0</v>
      </c>
      <c r="H657" s="270"/>
      <c r="I657" s="270"/>
      <c r="J657" s="270"/>
      <c r="K657" s="270"/>
      <c r="L657" s="270"/>
      <c r="M657" s="270"/>
      <c r="N657" s="270">
        <f t="shared" si="35"/>
        <v>1007.5093097981045</v>
      </c>
    </row>
    <row r="658" spans="1:14" x14ac:dyDescent="0.2">
      <c r="A658" s="278">
        <f t="shared" si="36"/>
        <v>2062</v>
      </c>
      <c r="B658" s="278">
        <f t="shared" si="37"/>
        <v>5</v>
      </c>
      <c r="C658" s="270">
        <v>218.53201220291413</v>
      </c>
      <c r="D658" s="270">
        <v>0</v>
      </c>
      <c r="E658" s="270">
        <v>882.95983775205571</v>
      </c>
      <c r="F658" s="270">
        <v>0</v>
      </c>
      <c r="G658" s="270">
        <v>0</v>
      </c>
      <c r="H658" s="270"/>
      <c r="I658" s="270"/>
      <c r="J658" s="270"/>
      <c r="K658" s="270"/>
      <c r="L658" s="270"/>
      <c r="M658" s="270"/>
      <c r="N658" s="270">
        <f t="shared" si="35"/>
        <v>1101.4918499549699</v>
      </c>
    </row>
    <row r="659" spans="1:14" x14ac:dyDescent="0.2">
      <c r="A659" s="278">
        <f t="shared" si="36"/>
        <v>2062</v>
      </c>
      <c r="B659" s="278">
        <f t="shared" si="37"/>
        <v>6</v>
      </c>
      <c r="C659" s="270">
        <v>224.90335743932829</v>
      </c>
      <c r="D659" s="270">
        <v>0</v>
      </c>
      <c r="E659" s="270">
        <v>900.27051510722197</v>
      </c>
      <c r="F659" s="270">
        <v>0</v>
      </c>
      <c r="G659" s="270">
        <v>0</v>
      </c>
      <c r="H659" s="270"/>
      <c r="I659" s="270"/>
      <c r="J659" s="270"/>
      <c r="K659" s="270"/>
      <c r="L659" s="270"/>
      <c r="M659" s="270"/>
      <c r="N659" s="270">
        <f t="shared" si="35"/>
        <v>1125.1738725465502</v>
      </c>
    </row>
    <row r="660" spans="1:14" x14ac:dyDescent="0.2">
      <c r="A660" s="278">
        <f t="shared" si="36"/>
        <v>2062</v>
      </c>
      <c r="B660" s="278">
        <f t="shared" si="37"/>
        <v>7</v>
      </c>
      <c r="C660" s="270">
        <v>243.64433155406675</v>
      </c>
      <c r="D660" s="270">
        <v>0</v>
      </c>
      <c r="E660" s="270">
        <v>966.93833950841213</v>
      </c>
      <c r="F660" s="270">
        <v>0</v>
      </c>
      <c r="G660" s="270">
        <v>0</v>
      </c>
      <c r="H660" s="270"/>
      <c r="I660" s="270"/>
      <c r="J660" s="270"/>
      <c r="K660" s="270"/>
      <c r="L660" s="270"/>
      <c r="M660" s="270"/>
      <c r="N660" s="270">
        <f t="shared" si="35"/>
        <v>1210.5826710624788</v>
      </c>
    </row>
    <row r="661" spans="1:14" x14ac:dyDescent="0.2">
      <c r="A661" s="278">
        <f t="shared" si="36"/>
        <v>2062</v>
      </c>
      <c r="B661" s="278">
        <f t="shared" si="37"/>
        <v>8</v>
      </c>
      <c r="C661" s="270">
        <v>237.65608396740271</v>
      </c>
      <c r="D661" s="270">
        <v>0</v>
      </c>
      <c r="E661" s="270">
        <v>1012.4614053540829</v>
      </c>
      <c r="F661" s="270">
        <v>0</v>
      </c>
      <c r="G661" s="270">
        <v>0</v>
      </c>
      <c r="H661" s="270"/>
      <c r="I661" s="270"/>
      <c r="J661" s="270"/>
      <c r="K661" s="270"/>
      <c r="L661" s="270"/>
      <c r="M661" s="270"/>
      <c r="N661" s="270">
        <f t="shared" si="35"/>
        <v>1250.1174893214857</v>
      </c>
    </row>
    <row r="662" spans="1:14" x14ac:dyDescent="0.2">
      <c r="A662" s="278">
        <f t="shared" si="36"/>
        <v>2062</v>
      </c>
      <c r="B662" s="278">
        <f t="shared" si="37"/>
        <v>9</v>
      </c>
      <c r="C662" s="270">
        <v>219.24770970711845</v>
      </c>
      <c r="D662" s="270">
        <v>0</v>
      </c>
      <c r="E662" s="270">
        <v>869.99400916732111</v>
      </c>
      <c r="F662" s="270">
        <v>0</v>
      </c>
      <c r="G662" s="270">
        <v>0</v>
      </c>
      <c r="H662" s="270"/>
      <c r="I662" s="270"/>
      <c r="J662" s="270"/>
      <c r="K662" s="270"/>
      <c r="L662" s="270"/>
      <c r="M662" s="270"/>
      <c r="N662" s="270">
        <f t="shared" si="35"/>
        <v>1089.2417188744396</v>
      </c>
    </row>
    <row r="663" spans="1:14" x14ac:dyDescent="0.2">
      <c r="A663" s="278">
        <f t="shared" si="36"/>
        <v>2062</v>
      </c>
      <c r="B663" s="278">
        <f t="shared" si="37"/>
        <v>10</v>
      </c>
      <c r="C663" s="270">
        <v>209.61860990916955</v>
      </c>
      <c r="D663" s="270">
        <v>0</v>
      </c>
      <c r="E663" s="270">
        <v>826.22003325008836</v>
      </c>
      <c r="F663" s="270">
        <v>0</v>
      </c>
      <c r="G663" s="270">
        <v>0</v>
      </c>
      <c r="H663" s="270"/>
      <c r="I663" s="270"/>
      <c r="J663" s="270"/>
      <c r="K663" s="270"/>
      <c r="L663" s="270"/>
      <c r="M663" s="270"/>
      <c r="N663" s="270">
        <f t="shared" si="35"/>
        <v>1035.838643159258</v>
      </c>
    </row>
    <row r="664" spans="1:14" x14ac:dyDescent="0.2">
      <c r="A664" s="278">
        <f t="shared" si="36"/>
        <v>2062</v>
      </c>
      <c r="B664" s="278">
        <f t="shared" si="37"/>
        <v>11</v>
      </c>
      <c r="C664" s="270">
        <v>185.96859389239208</v>
      </c>
      <c r="D664" s="270">
        <v>0</v>
      </c>
      <c r="E664" s="270">
        <v>638.4745925162083</v>
      </c>
      <c r="F664" s="270">
        <v>0</v>
      </c>
      <c r="G664" s="270">
        <v>0</v>
      </c>
      <c r="H664" s="270"/>
      <c r="I664" s="270"/>
      <c r="J664" s="270"/>
      <c r="K664" s="270"/>
      <c r="L664" s="270"/>
      <c r="M664" s="270"/>
      <c r="N664" s="270">
        <f t="shared" si="35"/>
        <v>824.44318640860035</v>
      </c>
    </row>
    <row r="665" spans="1:14" x14ac:dyDescent="0.2">
      <c r="A665" s="278">
        <f t="shared" si="36"/>
        <v>2062</v>
      </c>
      <c r="B665" s="278">
        <f t="shared" si="37"/>
        <v>12</v>
      </c>
      <c r="C665" s="270">
        <v>177.25580553855318</v>
      </c>
      <c r="D665" s="270">
        <v>0</v>
      </c>
      <c r="E665" s="270">
        <v>620.39124342628475</v>
      </c>
      <c r="F665" s="270">
        <v>0</v>
      </c>
      <c r="G665" s="270">
        <v>0</v>
      </c>
      <c r="H665" s="270"/>
      <c r="I665" s="270"/>
      <c r="J665" s="270"/>
      <c r="K665" s="270"/>
      <c r="L665" s="270"/>
      <c r="M665" s="270"/>
      <c r="N665" s="270">
        <f t="shared" si="35"/>
        <v>797.64704896483795</v>
      </c>
    </row>
    <row r="666" spans="1:14" x14ac:dyDescent="0.2">
      <c r="A666" s="278">
        <f t="shared" si="36"/>
        <v>2063</v>
      </c>
      <c r="B666" s="278">
        <f t="shared" si="37"/>
        <v>1</v>
      </c>
      <c r="C666" s="270">
        <v>173.06069030361829</v>
      </c>
      <c r="D666" s="270">
        <v>0</v>
      </c>
      <c r="E666" s="270">
        <v>780.22718317142449</v>
      </c>
      <c r="F666" s="270">
        <v>0</v>
      </c>
      <c r="G666" s="270">
        <v>0</v>
      </c>
      <c r="H666" s="270"/>
      <c r="I666" s="270"/>
      <c r="J666" s="270"/>
      <c r="K666" s="270"/>
      <c r="L666" s="270"/>
      <c r="M666" s="270"/>
      <c r="N666" s="270">
        <f t="shared" si="35"/>
        <v>953.28787347504272</v>
      </c>
    </row>
    <row r="667" spans="1:14" x14ac:dyDescent="0.2">
      <c r="A667" s="278">
        <f t="shared" si="36"/>
        <v>2063</v>
      </c>
      <c r="B667" s="278">
        <f t="shared" si="37"/>
        <v>2</v>
      </c>
      <c r="C667" s="270">
        <v>184.1427862902471</v>
      </c>
      <c r="D667" s="270">
        <v>0</v>
      </c>
      <c r="E667" s="270">
        <v>700.41494586609019</v>
      </c>
      <c r="F667" s="270">
        <v>0</v>
      </c>
      <c r="G667" s="270">
        <v>0</v>
      </c>
      <c r="H667" s="270"/>
      <c r="I667" s="270"/>
      <c r="J667" s="270"/>
      <c r="K667" s="270"/>
      <c r="L667" s="270"/>
      <c r="M667" s="270"/>
      <c r="N667" s="270">
        <f t="shared" si="35"/>
        <v>884.55773215633735</v>
      </c>
    </row>
    <row r="668" spans="1:14" x14ac:dyDescent="0.2">
      <c r="A668" s="278">
        <f t="shared" si="36"/>
        <v>2063</v>
      </c>
      <c r="B668" s="278">
        <f t="shared" si="37"/>
        <v>3</v>
      </c>
      <c r="C668" s="270">
        <v>174.74606991284904</v>
      </c>
      <c r="D668" s="270">
        <v>0</v>
      </c>
      <c r="E668" s="270">
        <v>648.48987946984028</v>
      </c>
      <c r="F668" s="270">
        <v>0</v>
      </c>
      <c r="G668" s="270">
        <v>0</v>
      </c>
      <c r="H668" s="270"/>
      <c r="I668" s="270"/>
      <c r="J668" s="270"/>
      <c r="K668" s="270"/>
      <c r="L668" s="270"/>
      <c r="M668" s="270"/>
      <c r="N668" s="270">
        <f t="shared" si="35"/>
        <v>823.23594938268934</v>
      </c>
    </row>
    <row r="669" spans="1:14" x14ac:dyDescent="0.2">
      <c r="A669" s="278">
        <f t="shared" si="36"/>
        <v>2063</v>
      </c>
      <c r="B669" s="278">
        <f t="shared" si="37"/>
        <v>4</v>
      </c>
      <c r="C669" s="270">
        <v>207.52016234263181</v>
      </c>
      <c r="D669" s="270">
        <v>0</v>
      </c>
      <c r="E669" s="270">
        <v>806.99550875454167</v>
      </c>
      <c r="F669" s="270">
        <v>0</v>
      </c>
      <c r="G669" s="270">
        <v>0</v>
      </c>
      <c r="H669" s="270"/>
      <c r="I669" s="270"/>
      <c r="J669" s="270"/>
      <c r="K669" s="270"/>
      <c r="L669" s="270"/>
      <c r="M669" s="270"/>
      <c r="N669" s="270">
        <f t="shared" si="35"/>
        <v>1014.5156710971735</v>
      </c>
    </row>
    <row r="670" spans="1:14" x14ac:dyDescent="0.2">
      <c r="A670" s="278">
        <f t="shared" si="36"/>
        <v>2063</v>
      </c>
      <c r="B670" s="278">
        <f t="shared" si="37"/>
        <v>5</v>
      </c>
      <c r="C670" s="270">
        <v>220.59181346745729</v>
      </c>
      <c r="D670" s="270">
        <v>0</v>
      </c>
      <c r="E670" s="270">
        <v>887.52997833520897</v>
      </c>
      <c r="F670" s="270">
        <v>0</v>
      </c>
      <c r="G670" s="270">
        <v>0</v>
      </c>
      <c r="H670" s="270"/>
      <c r="I670" s="270"/>
      <c r="J670" s="270"/>
      <c r="K670" s="270"/>
      <c r="L670" s="270"/>
      <c r="M670" s="270"/>
      <c r="N670" s="270">
        <f t="shared" si="35"/>
        <v>1108.1217918026662</v>
      </c>
    </row>
    <row r="671" spans="1:14" x14ac:dyDescent="0.2">
      <c r="A671" s="278">
        <f t="shared" si="36"/>
        <v>2063</v>
      </c>
      <c r="B671" s="278">
        <f t="shared" si="37"/>
        <v>6</v>
      </c>
      <c r="C671" s="270">
        <v>227.02321262843162</v>
      </c>
      <c r="D671" s="270">
        <v>0</v>
      </c>
      <c r="E671" s="270">
        <v>903.44097312057147</v>
      </c>
      <c r="F671" s="270">
        <v>0</v>
      </c>
      <c r="G671" s="270">
        <v>0</v>
      </c>
      <c r="H671" s="270"/>
      <c r="I671" s="270"/>
      <c r="J671" s="270"/>
      <c r="K671" s="270"/>
      <c r="L671" s="270"/>
      <c r="M671" s="270"/>
      <c r="N671" s="270">
        <f t="shared" si="35"/>
        <v>1130.464185749003</v>
      </c>
    </row>
    <row r="672" spans="1:14" x14ac:dyDescent="0.2">
      <c r="A672" s="278">
        <f t="shared" si="36"/>
        <v>2063</v>
      </c>
      <c r="B672" s="278">
        <f t="shared" si="37"/>
        <v>7</v>
      </c>
      <c r="C672" s="270">
        <v>245.94128415947208</v>
      </c>
      <c r="D672" s="270">
        <v>0</v>
      </c>
      <c r="E672" s="270">
        <v>972.43770673125516</v>
      </c>
      <c r="F672" s="270">
        <v>0</v>
      </c>
      <c r="G672" s="270">
        <v>0</v>
      </c>
      <c r="H672" s="270"/>
      <c r="I672" s="270"/>
      <c r="J672" s="270"/>
      <c r="K672" s="270"/>
      <c r="L672" s="270"/>
      <c r="M672" s="270"/>
      <c r="N672" s="270">
        <f t="shared" si="35"/>
        <v>1218.3789908907272</v>
      </c>
    </row>
    <row r="673" spans="1:17" x14ac:dyDescent="0.2">
      <c r="A673" s="278">
        <f t="shared" si="36"/>
        <v>2063</v>
      </c>
      <c r="B673" s="278">
        <f t="shared" si="37"/>
        <v>8</v>
      </c>
      <c r="C673" s="270">
        <v>239.89614160174082</v>
      </c>
      <c r="D673" s="270">
        <v>0</v>
      </c>
      <c r="E673" s="270">
        <v>1018.2461308880082</v>
      </c>
      <c r="F673" s="270">
        <v>0</v>
      </c>
      <c r="G673" s="270">
        <v>0</v>
      </c>
      <c r="H673" s="270"/>
      <c r="I673" s="270"/>
      <c r="J673" s="270"/>
      <c r="K673" s="270"/>
      <c r="L673" s="270"/>
      <c r="M673" s="270"/>
      <c r="N673" s="270">
        <f t="shared" si="35"/>
        <v>1258.1422724897491</v>
      </c>
    </row>
    <row r="674" spans="1:17" x14ac:dyDescent="0.2">
      <c r="A674" s="278">
        <f t="shared" si="36"/>
        <v>2063</v>
      </c>
      <c r="B674" s="278">
        <f t="shared" si="37"/>
        <v>9</v>
      </c>
      <c r="C674" s="270">
        <v>221.31425686947927</v>
      </c>
      <c r="D674" s="270">
        <v>0</v>
      </c>
      <c r="E674" s="270">
        <v>874.97669669822108</v>
      </c>
      <c r="F674" s="270">
        <v>0</v>
      </c>
      <c r="G674" s="270">
        <v>0</v>
      </c>
      <c r="H674" s="270"/>
      <c r="I674" s="270"/>
      <c r="J674" s="270"/>
      <c r="K674" s="270"/>
      <c r="L674" s="270"/>
      <c r="M674" s="270"/>
      <c r="N674" s="270">
        <f t="shared" si="35"/>
        <v>1096.2909535677004</v>
      </c>
    </row>
    <row r="675" spans="1:17" x14ac:dyDescent="0.2">
      <c r="A675" s="278">
        <f t="shared" si="36"/>
        <v>2063</v>
      </c>
      <c r="B675" s="278">
        <f t="shared" si="37"/>
        <v>10</v>
      </c>
      <c r="C675" s="270">
        <v>211.59439676716897</v>
      </c>
      <c r="D675" s="270">
        <v>0</v>
      </c>
      <c r="E675" s="270">
        <v>829.04230508434296</v>
      </c>
      <c r="F675" s="270">
        <v>0</v>
      </c>
      <c r="G675" s="270">
        <v>0</v>
      </c>
      <c r="H675" s="270"/>
      <c r="I675" s="270"/>
      <c r="J675" s="270"/>
      <c r="K675" s="270"/>
      <c r="L675" s="270"/>
      <c r="M675" s="270"/>
      <c r="N675" s="270">
        <f t="shared" si="35"/>
        <v>1040.636701851512</v>
      </c>
    </row>
    <row r="676" spans="1:17" x14ac:dyDescent="0.2">
      <c r="A676" s="278">
        <f t="shared" si="36"/>
        <v>2063</v>
      </c>
      <c r="B676" s="278">
        <f t="shared" si="37"/>
        <v>11</v>
      </c>
      <c r="C676" s="270">
        <v>187.72146451763103</v>
      </c>
      <c r="D676" s="270">
        <v>0</v>
      </c>
      <c r="E676" s="270">
        <v>639.78680886253699</v>
      </c>
      <c r="F676" s="270">
        <v>0</v>
      </c>
      <c r="G676" s="270">
        <v>0</v>
      </c>
      <c r="H676" s="270"/>
      <c r="I676" s="270"/>
      <c r="J676" s="270"/>
      <c r="K676" s="270"/>
      <c r="L676" s="270"/>
      <c r="M676" s="270"/>
      <c r="N676" s="270">
        <f t="shared" si="35"/>
        <v>827.50827338016802</v>
      </c>
    </row>
    <row r="677" spans="1:17" x14ac:dyDescent="0.2">
      <c r="A677" s="278">
        <f t="shared" si="36"/>
        <v>2063</v>
      </c>
      <c r="B677" s="278">
        <f t="shared" si="37"/>
        <v>12</v>
      </c>
      <c r="C677" s="270">
        <v>178.92655266944448</v>
      </c>
      <c r="D677" s="270">
        <v>0</v>
      </c>
      <c r="E677" s="270">
        <v>622.1244300839985</v>
      </c>
      <c r="F677" s="270">
        <v>0</v>
      </c>
      <c r="G677" s="270">
        <v>0</v>
      </c>
      <c r="H677" s="270"/>
      <c r="I677" s="270"/>
      <c r="J677" s="270"/>
      <c r="K677" s="270"/>
      <c r="L677" s="270"/>
      <c r="M677" s="270"/>
      <c r="N677" s="270">
        <f t="shared" si="35"/>
        <v>801.05098275344301</v>
      </c>
    </row>
    <row r="678" spans="1:17" s="291" customFormat="1" x14ac:dyDescent="0.2">
      <c r="A678" s="278"/>
      <c r="B678" s="278"/>
      <c r="C678" s="269"/>
      <c r="D678" s="269"/>
      <c r="E678" s="269"/>
      <c r="F678" s="269"/>
      <c r="G678" s="269"/>
      <c r="H678" s="269"/>
      <c r="I678" s="269"/>
      <c r="J678" s="269"/>
      <c r="K678" s="269"/>
      <c r="L678" s="269"/>
      <c r="M678" s="269"/>
      <c r="N678" s="269"/>
      <c r="O678" s="282"/>
      <c r="P678" s="282"/>
      <c r="Q678" s="282"/>
    </row>
    <row r="679" spans="1:17" s="291" customFormat="1" x14ac:dyDescent="0.2">
      <c r="A679" s="278"/>
      <c r="B679" s="278"/>
      <c r="C679" s="269"/>
      <c r="D679" s="269"/>
      <c r="E679" s="269"/>
      <c r="F679" s="269"/>
      <c r="G679" s="269"/>
      <c r="H679" s="269"/>
      <c r="I679" s="269"/>
      <c r="J679" s="269"/>
      <c r="K679" s="269"/>
      <c r="L679" s="269"/>
      <c r="M679" s="269"/>
      <c r="N679" s="269"/>
      <c r="O679" s="282"/>
      <c r="P679" s="282"/>
      <c r="Q679" s="282"/>
    </row>
    <row r="680" spans="1:17" s="291" customFormat="1" x14ac:dyDescent="0.2">
      <c r="A680" s="278"/>
      <c r="B680" s="278"/>
      <c r="C680" s="269"/>
      <c r="D680" s="269"/>
      <c r="E680" s="269"/>
      <c r="F680" s="269"/>
      <c r="G680" s="269"/>
      <c r="H680" s="269"/>
      <c r="I680" s="269"/>
      <c r="J680" s="269"/>
      <c r="K680" s="269"/>
      <c r="L680" s="269"/>
      <c r="M680" s="269"/>
      <c r="N680" s="269"/>
      <c r="O680" s="282"/>
      <c r="P680" s="282"/>
      <c r="Q680" s="282"/>
    </row>
    <row r="681" spans="1:17" s="291" customFormat="1" x14ac:dyDescent="0.2">
      <c r="A681" s="278"/>
      <c r="B681" s="278"/>
      <c r="C681" s="269"/>
      <c r="D681" s="269"/>
      <c r="E681" s="269"/>
      <c r="F681" s="269"/>
      <c r="G681" s="269"/>
      <c r="H681" s="269"/>
      <c r="I681" s="269"/>
      <c r="J681" s="269"/>
      <c r="K681" s="269"/>
      <c r="L681" s="269"/>
      <c r="M681" s="269"/>
      <c r="N681" s="269"/>
      <c r="O681" s="282"/>
      <c r="P681" s="282"/>
      <c r="Q681" s="282"/>
    </row>
    <row r="682" spans="1:17" s="291" customFormat="1" x14ac:dyDescent="0.2">
      <c r="A682" s="278"/>
      <c r="B682" s="278"/>
      <c r="C682" s="269"/>
      <c r="D682" s="269"/>
      <c r="E682" s="269"/>
      <c r="F682" s="269"/>
      <c r="G682" s="269"/>
      <c r="H682" s="269"/>
      <c r="I682" s="269"/>
      <c r="J682" s="269"/>
      <c r="K682" s="269"/>
      <c r="L682" s="269"/>
      <c r="M682" s="269"/>
      <c r="N682" s="269"/>
      <c r="O682" s="282"/>
      <c r="P682" s="282"/>
      <c r="Q682" s="282"/>
    </row>
    <row r="683" spans="1:17" s="291" customFormat="1" x14ac:dyDescent="0.2">
      <c r="A683" s="278"/>
      <c r="B683" s="278"/>
      <c r="C683" s="269"/>
      <c r="D683" s="269"/>
      <c r="E683" s="269"/>
      <c r="F683" s="269"/>
      <c r="G683" s="269"/>
      <c r="H683" s="269"/>
      <c r="I683" s="269"/>
      <c r="J683" s="269"/>
      <c r="K683" s="269"/>
      <c r="L683" s="269"/>
      <c r="M683" s="269"/>
      <c r="N683" s="269"/>
      <c r="O683" s="282"/>
      <c r="P683" s="282"/>
      <c r="Q683" s="282"/>
    </row>
    <row r="684" spans="1:17" s="291" customFormat="1" x14ac:dyDescent="0.2">
      <c r="A684" s="278"/>
      <c r="B684" s="278"/>
      <c r="C684" s="269"/>
      <c r="D684" s="269"/>
      <c r="E684" s="269"/>
      <c r="F684" s="269"/>
      <c r="G684" s="269"/>
      <c r="H684" s="269"/>
      <c r="I684" s="269"/>
      <c r="J684" s="269"/>
      <c r="K684" s="269"/>
      <c r="L684" s="269"/>
      <c r="M684" s="269"/>
      <c r="N684" s="269"/>
      <c r="O684" s="282"/>
      <c r="P684" s="282"/>
      <c r="Q684" s="282"/>
    </row>
    <row r="685" spans="1:17" s="291" customFormat="1" x14ac:dyDescent="0.2">
      <c r="A685" s="278"/>
      <c r="B685" s="278"/>
      <c r="C685" s="269"/>
      <c r="D685" s="269"/>
      <c r="E685" s="269"/>
      <c r="F685" s="269"/>
      <c r="G685" s="269"/>
      <c r="H685" s="269"/>
      <c r="I685" s="269"/>
      <c r="J685" s="269"/>
      <c r="K685" s="269"/>
      <c r="L685" s="269"/>
      <c r="M685" s="269"/>
      <c r="N685" s="269"/>
      <c r="O685" s="282"/>
      <c r="P685" s="282"/>
      <c r="Q685" s="282"/>
    </row>
    <row r="686" spans="1:17" s="291" customFormat="1" x14ac:dyDescent="0.2">
      <c r="A686" s="278"/>
      <c r="B686" s="278"/>
      <c r="C686" s="269"/>
      <c r="D686" s="269"/>
      <c r="E686" s="269"/>
      <c r="F686" s="269"/>
      <c r="G686" s="269"/>
      <c r="H686" s="269"/>
      <c r="I686" s="269"/>
      <c r="J686" s="269"/>
      <c r="K686" s="269"/>
      <c r="L686" s="269"/>
      <c r="M686" s="269"/>
      <c r="N686" s="269"/>
      <c r="O686" s="282"/>
      <c r="P686" s="282"/>
      <c r="Q686" s="282"/>
    </row>
    <row r="687" spans="1:17" s="291" customFormat="1" x14ac:dyDescent="0.2">
      <c r="A687" s="278"/>
      <c r="B687" s="278"/>
      <c r="C687" s="269"/>
      <c r="D687" s="269"/>
      <c r="E687" s="269"/>
      <c r="F687" s="269"/>
      <c r="G687" s="269"/>
      <c r="H687" s="269"/>
      <c r="I687" s="269"/>
      <c r="J687" s="269"/>
      <c r="K687" s="269"/>
      <c r="L687" s="269"/>
      <c r="M687" s="269"/>
      <c r="N687" s="269"/>
      <c r="O687" s="282"/>
      <c r="P687" s="282"/>
      <c r="Q687" s="282"/>
    </row>
    <row r="688" spans="1:17" s="291" customFormat="1" x14ac:dyDescent="0.2">
      <c r="A688" s="278"/>
      <c r="B688" s="278"/>
      <c r="C688" s="269"/>
      <c r="D688" s="269"/>
      <c r="E688" s="269"/>
      <c r="F688" s="269"/>
      <c r="G688" s="269"/>
      <c r="H688" s="269"/>
      <c r="I688" s="269"/>
      <c r="J688" s="269"/>
      <c r="K688" s="269"/>
      <c r="L688" s="269"/>
      <c r="M688" s="269"/>
      <c r="N688" s="269"/>
      <c r="O688" s="282"/>
      <c r="P688" s="282"/>
      <c r="Q688" s="282"/>
    </row>
    <row r="689" spans="1:17" s="291" customFormat="1" x14ac:dyDescent="0.2">
      <c r="A689" s="278"/>
      <c r="B689" s="278"/>
      <c r="C689" s="269"/>
      <c r="D689" s="269"/>
      <c r="E689" s="269"/>
      <c r="F689" s="269"/>
      <c r="G689" s="269"/>
      <c r="H689" s="269"/>
      <c r="I689" s="269"/>
      <c r="J689" s="269"/>
      <c r="K689" s="269"/>
      <c r="L689" s="269"/>
      <c r="M689" s="269"/>
      <c r="N689" s="269"/>
      <c r="O689" s="282"/>
      <c r="P689" s="282"/>
      <c r="Q689" s="282"/>
    </row>
    <row r="690" spans="1:17" s="291" customFormat="1" x14ac:dyDescent="0.2">
      <c r="A690" s="278"/>
      <c r="B690" s="278"/>
      <c r="C690" s="269"/>
      <c r="D690" s="269"/>
      <c r="E690" s="269"/>
      <c r="F690" s="269"/>
      <c r="G690" s="269"/>
      <c r="H690" s="269"/>
      <c r="I690" s="269"/>
      <c r="J690" s="269"/>
      <c r="K690" s="269"/>
      <c r="L690" s="269"/>
      <c r="M690" s="269"/>
      <c r="N690" s="269"/>
      <c r="O690" s="282"/>
      <c r="P690" s="282"/>
      <c r="Q690" s="282"/>
    </row>
    <row r="691" spans="1:17" s="291" customFormat="1" x14ac:dyDescent="0.2">
      <c r="A691" s="278"/>
      <c r="B691" s="278"/>
      <c r="C691" s="269"/>
      <c r="D691" s="269"/>
      <c r="E691" s="269"/>
      <c r="F691" s="269"/>
      <c r="G691" s="269"/>
      <c r="H691" s="269"/>
      <c r="I691" s="269"/>
      <c r="J691" s="269"/>
      <c r="K691" s="269"/>
      <c r="L691" s="269"/>
      <c r="M691" s="269"/>
      <c r="N691" s="269"/>
      <c r="O691" s="282"/>
      <c r="P691" s="282"/>
      <c r="Q691" s="282"/>
    </row>
    <row r="692" spans="1:17" s="291" customFormat="1" x14ac:dyDescent="0.2">
      <c r="A692" s="278"/>
      <c r="B692" s="278"/>
      <c r="C692" s="269"/>
      <c r="D692" s="269"/>
      <c r="E692" s="269"/>
      <c r="F692" s="269"/>
      <c r="G692" s="269"/>
      <c r="H692" s="269"/>
      <c r="I692" s="269"/>
      <c r="J692" s="269"/>
      <c r="K692" s="269"/>
      <c r="L692" s="269"/>
      <c r="M692" s="269"/>
      <c r="N692" s="269"/>
      <c r="O692" s="282"/>
      <c r="P692" s="282"/>
      <c r="Q692" s="282"/>
    </row>
    <row r="693" spans="1:17" s="291" customFormat="1" x14ac:dyDescent="0.2">
      <c r="A693" s="278"/>
      <c r="B693" s="278"/>
      <c r="C693" s="269"/>
      <c r="D693" s="269"/>
      <c r="E693" s="269"/>
      <c r="F693" s="269"/>
      <c r="G693" s="269"/>
      <c r="H693" s="269"/>
      <c r="I693" s="269"/>
      <c r="J693" s="269"/>
      <c r="K693" s="269"/>
      <c r="L693" s="269"/>
      <c r="M693" s="269"/>
      <c r="N693" s="269"/>
      <c r="O693" s="282"/>
      <c r="P693" s="282"/>
      <c r="Q693" s="282"/>
    </row>
    <row r="694" spans="1:17" s="291" customFormat="1" x14ac:dyDescent="0.2">
      <c r="A694" s="278"/>
      <c r="B694" s="278"/>
      <c r="C694" s="269"/>
      <c r="D694" s="269"/>
      <c r="E694" s="269"/>
      <c r="F694" s="269"/>
      <c r="G694" s="269"/>
      <c r="H694" s="269"/>
      <c r="I694" s="269"/>
      <c r="J694" s="269"/>
      <c r="K694" s="269"/>
      <c r="L694" s="269"/>
      <c r="M694" s="269"/>
      <c r="N694" s="269"/>
      <c r="O694" s="282"/>
      <c r="P694" s="282"/>
      <c r="Q694" s="282"/>
    </row>
    <row r="695" spans="1:17" s="291" customFormat="1" x14ac:dyDescent="0.2">
      <c r="A695" s="278"/>
      <c r="B695" s="278"/>
      <c r="C695" s="269"/>
      <c r="D695" s="269"/>
      <c r="E695" s="269"/>
      <c r="F695" s="269"/>
      <c r="G695" s="269"/>
      <c r="H695" s="269"/>
      <c r="I695" s="269"/>
      <c r="J695" s="269"/>
      <c r="K695" s="269"/>
      <c r="L695" s="269"/>
      <c r="M695" s="269"/>
      <c r="N695" s="269"/>
      <c r="O695" s="282"/>
      <c r="P695" s="282"/>
      <c r="Q695" s="282"/>
    </row>
    <row r="696" spans="1:17" x14ac:dyDescent="0.2">
      <c r="A696" s="278"/>
      <c r="B696" s="282"/>
      <c r="C696" s="282"/>
      <c r="D696" s="282"/>
      <c r="E696" s="282"/>
      <c r="F696" s="282"/>
      <c r="G696" s="282"/>
      <c r="I696" s="282"/>
      <c r="J696" s="282"/>
      <c r="K696" s="282"/>
      <c r="L696" s="282"/>
      <c r="M696" s="282"/>
      <c r="N696" s="282"/>
      <c r="O696" s="282"/>
      <c r="P696" s="282"/>
      <c r="Q696" s="282"/>
    </row>
    <row r="720" spans="3:3" x14ac:dyDescent="0.2">
      <c r="C720" s="266"/>
    </row>
    <row r="721" spans="3:3" x14ac:dyDescent="0.2">
      <c r="C721" s="266"/>
    </row>
    <row r="722" spans="3:3" x14ac:dyDescent="0.2">
      <c r="C722" s="266"/>
    </row>
    <row r="723" spans="3:3" x14ac:dyDescent="0.2">
      <c r="C723" s="266"/>
    </row>
    <row r="724" spans="3:3" x14ac:dyDescent="0.2">
      <c r="C724" s="266"/>
    </row>
    <row r="725" spans="3:3" x14ac:dyDescent="0.2">
      <c r="C725" s="266"/>
    </row>
    <row r="726" spans="3:3" x14ac:dyDescent="0.2">
      <c r="C726" s="266"/>
    </row>
    <row r="727" spans="3:3" x14ac:dyDescent="0.2">
      <c r="C727" s="266"/>
    </row>
    <row r="728" spans="3:3" x14ac:dyDescent="0.2">
      <c r="C728" s="266"/>
    </row>
    <row r="729" spans="3:3" x14ac:dyDescent="0.2">
      <c r="C729" s="266"/>
    </row>
    <row r="730" spans="3:3" x14ac:dyDescent="0.2">
      <c r="C730" s="266"/>
    </row>
    <row r="731" spans="3:3" x14ac:dyDescent="0.2">
      <c r="C731" s="266"/>
    </row>
    <row r="732" spans="3:3" x14ac:dyDescent="0.2">
      <c r="C732" s="266"/>
    </row>
    <row r="733" spans="3:3" x14ac:dyDescent="0.2">
      <c r="C733" s="266"/>
    </row>
    <row r="734" spans="3:3" x14ac:dyDescent="0.2">
      <c r="C734" s="266"/>
    </row>
    <row r="735" spans="3:3" x14ac:dyDescent="0.2">
      <c r="C735" s="266"/>
    </row>
    <row r="736" spans="3:3" x14ac:dyDescent="0.2">
      <c r="C736" s="266"/>
    </row>
    <row r="737" spans="3:3" x14ac:dyDescent="0.2">
      <c r="C737" s="266"/>
    </row>
    <row r="738" spans="3:3" x14ac:dyDescent="0.2">
      <c r="C738" s="266"/>
    </row>
    <row r="739" spans="3:3" x14ac:dyDescent="0.2">
      <c r="C739" s="266"/>
    </row>
    <row r="740" spans="3:3" x14ac:dyDescent="0.2">
      <c r="C740" s="266"/>
    </row>
    <row r="741" spans="3:3" x14ac:dyDescent="0.2">
      <c r="C741" s="266"/>
    </row>
    <row r="742" spans="3:3" x14ac:dyDescent="0.2">
      <c r="C742" s="266"/>
    </row>
    <row r="743" spans="3:3" x14ac:dyDescent="0.2">
      <c r="C743" s="266"/>
    </row>
    <row r="744" spans="3:3" x14ac:dyDescent="0.2">
      <c r="C744" s="266"/>
    </row>
    <row r="745" spans="3:3" x14ac:dyDescent="0.2">
      <c r="C745" s="266"/>
    </row>
    <row r="746" spans="3:3" x14ac:dyDescent="0.2">
      <c r="C746" s="266"/>
    </row>
    <row r="747" spans="3:3" x14ac:dyDescent="0.2">
      <c r="C747" s="266"/>
    </row>
    <row r="748" spans="3:3" x14ac:dyDescent="0.2">
      <c r="C748" s="266"/>
    </row>
    <row r="749" spans="3:3" x14ac:dyDescent="0.2">
      <c r="C749" s="266"/>
    </row>
    <row r="750" spans="3:3" x14ac:dyDescent="0.2">
      <c r="C750" s="266"/>
    </row>
    <row r="751" spans="3:3" x14ac:dyDescent="0.2">
      <c r="C751" s="266"/>
    </row>
    <row r="752" spans="3:3" x14ac:dyDescent="0.2">
      <c r="C752" s="266"/>
    </row>
    <row r="753" spans="3:3" x14ac:dyDescent="0.2">
      <c r="C753" s="266"/>
    </row>
    <row r="754" spans="3:3" x14ac:dyDescent="0.2">
      <c r="C754" s="266"/>
    </row>
    <row r="755" spans="3:3" x14ac:dyDescent="0.2">
      <c r="C755" s="266"/>
    </row>
    <row r="756" spans="3:3" x14ac:dyDescent="0.2">
      <c r="C756" s="266"/>
    </row>
    <row r="757" spans="3:3" x14ac:dyDescent="0.2">
      <c r="C757" s="266"/>
    </row>
    <row r="758" spans="3:3" x14ac:dyDescent="0.2">
      <c r="C758" s="266"/>
    </row>
    <row r="759" spans="3:3" x14ac:dyDescent="0.2">
      <c r="C759" s="266"/>
    </row>
    <row r="760" spans="3:3" x14ac:dyDescent="0.2">
      <c r="C760" s="266"/>
    </row>
    <row r="761" spans="3:3" x14ac:dyDescent="0.2">
      <c r="C761" s="266"/>
    </row>
    <row r="762" spans="3:3" x14ac:dyDescent="0.2">
      <c r="C762" s="266"/>
    </row>
    <row r="763" spans="3:3" x14ac:dyDescent="0.2">
      <c r="C763" s="266"/>
    </row>
    <row r="764" spans="3:3" x14ac:dyDescent="0.2">
      <c r="C764" s="266"/>
    </row>
    <row r="765" spans="3:3" x14ac:dyDescent="0.2">
      <c r="C765" s="266"/>
    </row>
  </sheetData>
  <mergeCells count="1">
    <mergeCell ref="A4:N4"/>
  </mergeCells>
  <pageMargins left="0.25" right="0.24" top="0.19" bottom="0.2" header="0.17" footer="0.18"/>
  <pageSetup scale="60" orientation="portrait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pageSetUpPr fitToPage="1"/>
  </sheetPr>
  <dimension ref="A1:W722"/>
  <sheetViews>
    <sheetView workbookViewId="0">
      <pane xSplit="2" ySplit="5" topLeftCell="C6" activePane="bottomRight" state="frozen"/>
      <selection pane="topRight"/>
      <selection pane="bottomLeft"/>
      <selection pane="bottomRight" activeCell="A2" sqref="A1:A2"/>
    </sheetView>
  </sheetViews>
  <sheetFormatPr defaultColWidth="9.109375" defaultRowHeight="11.4" x14ac:dyDescent="0.2"/>
  <cols>
    <col min="1" max="1" width="11.33203125" style="257" customWidth="1"/>
    <col min="2" max="2" width="6.109375" style="256" bestFit="1" customWidth="1"/>
    <col min="3" max="3" width="10.6640625" style="256" bestFit="1" customWidth="1"/>
    <col min="4" max="4" width="8.33203125" style="256" bestFit="1" customWidth="1"/>
    <col min="5" max="5" width="9.88671875" style="256" bestFit="1" customWidth="1"/>
    <col min="6" max="6" width="10" style="256" bestFit="1" customWidth="1"/>
    <col min="7" max="7" width="17.88671875" style="256" bestFit="1" customWidth="1"/>
    <col min="8" max="8" width="17.88671875" style="256" customWidth="1"/>
    <col min="9" max="9" width="8.88671875" style="256" bestFit="1" customWidth="1"/>
    <col min="10" max="10" width="10.6640625" style="256" bestFit="1" customWidth="1"/>
    <col min="11" max="11" width="10" style="256" bestFit="1" customWidth="1"/>
    <col min="12" max="13" width="10" style="256" customWidth="1"/>
    <col min="14" max="14" width="17.88671875" style="256" bestFit="1" customWidth="1"/>
    <col min="15" max="15" width="8.88671875" style="256" bestFit="1" customWidth="1"/>
    <col min="16" max="16" width="4.5546875" style="256" bestFit="1" customWidth="1"/>
    <col min="17" max="17" width="9.109375" style="256"/>
    <col min="18" max="19" width="6.5546875" style="256" bestFit="1" customWidth="1"/>
    <col min="20" max="20" width="5.5546875" style="256" bestFit="1" customWidth="1"/>
    <col min="21" max="22" width="7.5546875" style="256" bestFit="1" customWidth="1"/>
    <col min="23" max="23" width="7" style="256" bestFit="1" customWidth="1"/>
    <col min="24" max="16384" width="9.109375" style="256"/>
  </cols>
  <sheetData>
    <row r="1" spans="1:20" ht="13.2" x14ac:dyDescent="0.25">
      <c r="A1" s="322" t="s">
        <v>198</v>
      </c>
    </row>
    <row r="2" spans="1:20" ht="13.2" x14ac:dyDescent="0.25">
      <c r="A2" s="322" t="s">
        <v>190</v>
      </c>
    </row>
    <row r="3" spans="1:20" x14ac:dyDescent="0.2">
      <c r="A3" s="314"/>
    </row>
    <row r="4" spans="1:20" ht="13.8" x14ac:dyDescent="0.25">
      <c r="A4" s="320" t="s">
        <v>181</v>
      </c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</row>
    <row r="5" spans="1:20" ht="12" thickBot="1" x14ac:dyDescent="0.25">
      <c r="A5" s="258" t="s">
        <v>141</v>
      </c>
      <c r="B5" s="258" t="s">
        <v>142</v>
      </c>
      <c r="C5" s="259" t="s">
        <v>164</v>
      </c>
      <c r="D5" s="259" t="s">
        <v>165</v>
      </c>
      <c r="E5" s="259" t="s">
        <v>166</v>
      </c>
      <c r="F5" s="259" t="s">
        <v>167</v>
      </c>
      <c r="G5" s="292" t="s">
        <v>168</v>
      </c>
      <c r="H5" s="260" t="s">
        <v>169</v>
      </c>
      <c r="I5" s="260" t="s">
        <v>170</v>
      </c>
      <c r="J5" s="259" t="s">
        <v>171</v>
      </c>
      <c r="K5" s="259" t="s">
        <v>172</v>
      </c>
      <c r="L5" s="259" t="s">
        <v>173</v>
      </c>
      <c r="M5" s="259" t="s">
        <v>174</v>
      </c>
      <c r="N5" s="259" t="s">
        <v>182</v>
      </c>
    </row>
    <row r="6" spans="1:20" x14ac:dyDescent="0.2">
      <c r="A6" s="257">
        <v>2008</v>
      </c>
      <c r="B6" s="262">
        <v>1</v>
      </c>
      <c r="C6" s="263">
        <v>59023.203175345363</v>
      </c>
      <c r="D6" s="263">
        <v>18675</v>
      </c>
      <c r="E6" s="264"/>
      <c r="F6" s="263">
        <v>619.11699999999996</v>
      </c>
      <c r="G6" s="263"/>
      <c r="H6" s="263"/>
      <c r="I6" s="263"/>
      <c r="J6" s="263"/>
      <c r="K6" s="263"/>
      <c r="L6" s="263"/>
      <c r="M6" s="263"/>
      <c r="N6" s="263">
        <f>SUM(C6:M6)</f>
        <v>78317.320175345361</v>
      </c>
      <c r="T6" s="267"/>
    </row>
    <row r="7" spans="1:20" x14ac:dyDescent="0.2">
      <c r="A7" s="257">
        <v>2008</v>
      </c>
      <c r="B7" s="262">
        <v>2</v>
      </c>
      <c r="C7" s="263">
        <v>55655.236707890836</v>
      </c>
      <c r="D7" s="263">
        <v>21230</v>
      </c>
      <c r="F7" s="263">
        <v>295.18900000000002</v>
      </c>
      <c r="G7" s="263"/>
      <c r="H7" s="263"/>
      <c r="I7" s="263"/>
      <c r="J7" s="263"/>
      <c r="K7" s="263"/>
      <c r="L7" s="263"/>
      <c r="M7" s="263"/>
      <c r="N7" s="263">
        <f t="shared" ref="N7:N70" si="0">SUM(C7:M7)</f>
        <v>77180.425707890841</v>
      </c>
    </row>
    <row r="8" spans="1:20" x14ac:dyDescent="0.2">
      <c r="A8" s="257">
        <v>2008</v>
      </c>
      <c r="B8" s="262">
        <v>3</v>
      </c>
      <c r="C8" s="263">
        <v>63599.532302397762</v>
      </c>
      <c r="D8" s="263">
        <v>25200</v>
      </c>
      <c r="F8" s="263">
        <v>659.91099999999994</v>
      </c>
      <c r="G8" s="263"/>
      <c r="H8" s="263"/>
      <c r="I8" s="263"/>
      <c r="J8" s="263"/>
      <c r="K8" s="263"/>
      <c r="L8" s="263"/>
      <c r="M8" s="263"/>
      <c r="N8" s="263">
        <f t="shared" si="0"/>
        <v>89459.443302397762</v>
      </c>
    </row>
    <row r="9" spans="1:20" x14ac:dyDescent="0.2">
      <c r="A9" s="257">
        <v>2008</v>
      </c>
      <c r="B9" s="262">
        <v>4</v>
      </c>
      <c r="C9" s="263">
        <v>66776.160181778978</v>
      </c>
      <c r="D9" s="263">
        <v>24595</v>
      </c>
      <c r="F9" s="263">
        <v>642.32100000000003</v>
      </c>
      <c r="G9" s="263"/>
      <c r="H9" s="263"/>
      <c r="I9" s="263"/>
      <c r="J9" s="263"/>
      <c r="K9" s="263"/>
      <c r="L9" s="263"/>
      <c r="M9" s="263"/>
      <c r="N9" s="263">
        <f t="shared" si="0"/>
        <v>92013.481181778974</v>
      </c>
    </row>
    <row r="10" spans="1:20" x14ac:dyDescent="0.2">
      <c r="A10" s="257">
        <v>2008</v>
      </c>
      <c r="B10" s="262">
        <v>5</v>
      </c>
      <c r="C10" s="263">
        <v>75572.570382843522</v>
      </c>
      <c r="D10" s="263">
        <v>25695</v>
      </c>
      <c r="F10" s="263">
        <v>601.43499999999995</v>
      </c>
      <c r="G10" s="263"/>
      <c r="H10" s="263"/>
      <c r="I10" s="263"/>
      <c r="J10" s="263"/>
      <c r="K10" s="263"/>
      <c r="L10" s="263"/>
      <c r="M10" s="263"/>
      <c r="N10" s="263">
        <f t="shared" si="0"/>
        <v>101869.00538284352</v>
      </c>
    </row>
    <row r="11" spans="1:20" x14ac:dyDescent="0.2">
      <c r="A11" s="257">
        <v>2008</v>
      </c>
      <c r="B11" s="262">
        <v>6</v>
      </c>
      <c r="C11" s="263">
        <v>82246.4570844439</v>
      </c>
      <c r="D11" s="263">
        <v>23085</v>
      </c>
      <c r="F11" s="263">
        <v>615.66700000000003</v>
      </c>
      <c r="G11" s="263"/>
      <c r="H11" s="263"/>
      <c r="I11" s="263"/>
      <c r="J11" s="263"/>
      <c r="K11" s="263"/>
      <c r="L11" s="263"/>
      <c r="M11" s="263"/>
      <c r="N11" s="263">
        <f t="shared" si="0"/>
        <v>105947.1240844439</v>
      </c>
    </row>
    <row r="12" spans="1:20" x14ac:dyDescent="0.2">
      <c r="A12" s="257">
        <v>2008</v>
      </c>
      <c r="B12" s="262">
        <v>7</v>
      </c>
      <c r="C12" s="263">
        <v>89939.557058437174</v>
      </c>
      <c r="D12" s="263">
        <v>23040</v>
      </c>
      <c r="F12" s="263">
        <v>643.12400000000002</v>
      </c>
      <c r="G12" s="263"/>
      <c r="H12" s="263"/>
      <c r="I12" s="263"/>
      <c r="J12" s="263"/>
      <c r="K12" s="263"/>
      <c r="L12" s="263"/>
      <c r="M12" s="263"/>
      <c r="N12" s="263">
        <f t="shared" si="0"/>
        <v>113622.68105843717</v>
      </c>
    </row>
    <row r="13" spans="1:20" x14ac:dyDescent="0.2">
      <c r="A13" s="257">
        <v>2008</v>
      </c>
      <c r="B13" s="262">
        <v>8</v>
      </c>
      <c r="C13" s="263">
        <v>89170.652294697997</v>
      </c>
      <c r="D13" s="263">
        <v>23130</v>
      </c>
      <c r="F13" s="263">
        <v>597.28899999999999</v>
      </c>
      <c r="G13" s="263"/>
      <c r="H13" s="263"/>
      <c r="I13" s="263"/>
      <c r="J13" s="263"/>
      <c r="K13" s="263"/>
      <c r="L13" s="263"/>
      <c r="M13" s="263"/>
      <c r="N13" s="263">
        <f t="shared" si="0"/>
        <v>112897.941294698</v>
      </c>
      <c r="P13" s="267"/>
      <c r="Q13" s="267"/>
    </row>
    <row r="14" spans="1:20" x14ac:dyDescent="0.2">
      <c r="A14" s="257">
        <v>2008</v>
      </c>
      <c r="B14" s="262">
        <v>9</v>
      </c>
      <c r="C14" s="263">
        <v>75867.815131669719</v>
      </c>
      <c r="D14" s="263">
        <v>21330</v>
      </c>
      <c r="F14" s="263">
        <v>589.96900000000005</v>
      </c>
      <c r="G14" s="263"/>
      <c r="H14" s="263"/>
      <c r="I14" s="263"/>
      <c r="J14" s="263"/>
      <c r="K14" s="263"/>
      <c r="L14" s="263"/>
      <c r="M14" s="263"/>
      <c r="N14" s="263">
        <f t="shared" si="0"/>
        <v>97787.784131669716</v>
      </c>
    </row>
    <row r="15" spans="1:20" x14ac:dyDescent="0.2">
      <c r="A15" s="257">
        <v>2008</v>
      </c>
      <c r="B15" s="262">
        <v>10</v>
      </c>
      <c r="C15" s="263">
        <v>70148.500013628742</v>
      </c>
      <c r="D15" s="263">
        <v>19440</v>
      </c>
      <c r="F15" s="263">
        <v>506.46699999999998</v>
      </c>
      <c r="G15" s="263"/>
      <c r="H15" s="263"/>
      <c r="I15" s="263"/>
      <c r="J15" s="263"/>
      <c r="K15" s="263"/>
      <c r="L15" s="263"/>
      <c r="M15" s="263"/>
      <c r="N15" s="263">
        <f t="shared" si="0"/>
        <v>90094.967013628746</v>
      </c>
    </row>
    <row r="16" spans="1:20" x14ac:dyDescent="0.2">
      <c r="A16" s="257">
        <v>2008</v>
      </c>
      <c r="B16" s="262">
        <v>11</v>
      </c>
      <c r="C16" s="263">
        <v>57730.079574527139</v>
      </c>
      <c r="D16" s="263">
        <v>16605</v>
      </c>
      <c r="F16" s="263">
        <v>531.90200000000004</v>
      </c>
      <c r="G16" s="263"/>
      <c r="H16" s="263"/>
      <c r="I16" s="263"/>
      <c r="J16" s="263"/>
      <c r="K16" s="263"/>
      <c r="L16" s="263"/>
      <c r="M16" s="263"/>
      <c r="N16" s="263">
        <f t="shared" si="0"/>
        <v>74866.981574527133</v>
      </c>
    </row>
    <row r="17" spans="1:20" x14ac:dyDescent="0.2">
      <c r="A17" s="257">
        <v>2008</v>
      </c>
      <c r="B17" s="262">
        <v>12</v>
      </c>
      <c r="C17" s="263">
        <v>59567.636397317627</v>
      </c>
      <c r="D17" s="263">
        <v>16200</v>
      </c>
      <c r="E17" s="266"/>
      <c r="F17" s="263">
        <v>656.68100000000004</v>
      </c>
      <c r="G17" s="263">
        <v>3250</v>
      </c>
      <c r="H17" s="263"/>
      <c r="I17" s="263"/>
      <c r="J17" s="263"/>
      <c r="K17" s="263"/>
      <c r="L17" s="263"/>
      <c r="M17" s="263"/>
      <c r="N17" s="263">
        <f t="shared" si="0"/>
        <v>79674.317397317631</v>
      </c>
      <c r="R17" s="267"/>
      <c r="S17" s="267"/>
      <c r="T17" s="267"/>
    </row>
    <row r="18" spans="1:20" x14ac:dyDescent="0.2">
      <c r="A18" s="257">
        <v>2009</v>
      </c>
      <c r="B18" s="262">
        <v>1</v>
      </c>
      <c r="C18" s="263">
        <v>59748.861715540697</v>
      </c>
      <c r="D18" s="263">
        <v>16245</v>
      </c>
      <c r="E18" s="264"/>
      <c r="F18" s="263">
        <v>611.02</v>
      </c>
      <c r="G18" s="263">
        <v>0</v>
      </c>
      <c r="H18" s="263"/>
      <c r="I18" s="263"/>
      <c r="J18" s="263"/>
      <c r="K18" s="263"/>
      <c r="L18" s="263"/>
      <c r="M18" s="263"/>
      <c r="N18" s="263">
        <f t="shared" si="0"/>
        <v>76604.881715540701</v>
      </c>
      <c r="T18" s="267"/>
    </row>
    <row r="19" spans="1:20" x14ac:dyDescent="0.2">
      <c r="A19" s="257">
        <v>2009</v>
      </c>
      <c r="B19" s="262">
        <v>2</v>
      </c>
      <c r="C19" s="263">
        <v>56339.487911670723</v>
      </c>
      <c r="D19" s="263">
        <v>15795</v>
      </c>
      <c r="F19" s="263">
        <v>417.03899999999999</v>
      </c>
      <c r="G19" s="263">
        <v>10550</v>
      </c>
      <c r="H19" s="263"/>
      <c r="I19" s="263"/>
      <c r="J19" s="263"/>
      <c r="K19" s="263"/>
      <c r="L19" s="263"/>
      <c r="M19" s="263"/>
      <c r="N19" s="263">
        <f t="shared" si="0"/>
        <v>83101.526911670735</v>
      </c>
    </row>
    <row r="20" spans="1:20" x14ac:dyDescent="0.2">
      <c r="A20" s="257">
        <v>2009</v>
      </c>
      <c r="B20" s="262">
        <v>3</v>
      </c>
      <c r="C20" s="263">
        <v>64381.454348047475</v>
      </c>
      <c r="D20" s="263">
        <v>17100</v>
      </c>
      <c r="F20" s="263">
        <v>611.95299999999997</v>
      </c>
      <c r="G20" s="263">
        <v>19400</v>
      </c>
      <c r="H20" s="263"/>
      <c r="I20" s="263"/>
      <c r="J20" s="263"/>
      <c r="K20" s="263"/>
      <c r="L20" s="263"/>
      <c r="M20" s="263"/>
      <c r="N20" s="263">
        <f t="shared" si="0"/>
        <v>101493.40734804746</v>
      </c>
      <c r="S20" s="275"/>
    </row>
    <row r="21" spans="1:20" x14ac:dyDescent="0.2">
      <c r="A21" s="257">
        <v>2009</v>
      </c>
      <c r="B21" s="262">
        <v>4</v>
      </c>
      <c r="C21" s="263">
        <v>67597.137158806232</v>
      </c>
      <c r="D21" s="263">
        <v>17465</v>
      </c>
      <c r="F21" s="263">
        <v>553.96199999999999</v>
      </c>
      <c r="G21" s="263">
        <v>14850</v>
      </c>
      <c r="H21" s="263"/>
      <c r="I21" s="263"/>
      <c r="J21" s="263"/>
      <c r="K21" s="263"/>
      <c r="L21" s="263"/>
      <c r="M21" s="263"/>
      <c r="N21" s="263">
        <f t="shared" si="0"/>
        <v>100466.09915880623</v>
      </c>
    </row>
    <row r="22" spans="1:20" x14ac:dyDescent="0.2">
      <c r="A22" s="257">
        <v>2009</v>
      </c>
      <c r="B22" s="262">
        <v>5</v>
      </c>
      <c r="C22" s="263">
        <v>76501.694492558585</v>
      </c>
      <c r="D22" s="263">
        <v>20115</v>
      </c>
      <c r="F22" s="263">
        <v>608.64499999999998</v>
      </c>
      <c r="G22" s="263">
        <v>18150</v>
      </c>
      <c r="H22" s="263"/>
      <c r="I22" s="263"/>
      <c r="J22" s="263"/>
      <c r="K22" s="263"/>
      <c r="L22" s="263"/>
      <c r="M22" s="263"/>
      <c r="N22" s="263">
        <f t="shared" si="0"/>
        <v>115375.33949255859</v>
      </c>
    </row>
    <row r="23" spans="1:20" x14ac:dyDescent="0.2">
      <c r="A23" s="257">
        <v>2009</v>
      </c>
      <c r="B23" s="262">
        <v>6</v>
      </c>
      <c r="C23" s="263">
        <v>83257.633041920009</v>
      </c>
      <c r="D23" s="263">
        <v>21060</v>
      </c>
      <c r="F23" s="263">
        <v>503.77800000000002</v>
      </c>
      <c r="G23" s="263">
        <v>21525</v>
      </c>
      <c r="H23" s="263"/>
      <c r="I23" s="263"/>
      <c r="J23" s="263"/>
      <c r="K23" s="263"/>
      <c r="L23" s="263"/>
      <c r="M23" s="263"/>
      <c r="N23" s="263">
        <f t="shared" si="0"/>
        <v>126346.41104192002</v>
      </c>
    </row>
    <row r="24" spans="1:20" x14ac:dyDescent="0.2">
      <c r="A24" s="257">
        <v>2009</v>
      </c>
      <c r="B24" s="262">
        <v>7</v>
      </c>
      <c r="C24" s="263">
        <v>91045.315542722616</v>
      </c>
      <c r="D24" s="263">
        <v>22185</v>
      </c>
      <c r="F24" s="263">
        <v>593.649</v>
      </c>
      <c r="G24" s="263">
        <v>29850</v>
      </c>
      <c r="H24" s="263"/>
      <c r="I24" s="263"/>
      <c r="J24" s="263"/>
      <c r="K24" s="263"/>
      <c r="L24" s="263"/>
      <c r="M24" s="263"/>
      <c r="N24" s="263">
        <f t="shared" si="0"/>
        <v>143673.96454272262</v>
      </c>
    </row>
    <row r="25" spans="1:20" x14ac:dyDescent="0.2">
      <c r="A25" s="257">
        <v>2009</v>
      </c>
      <c r="B25" s="262">
        <v>8</v>
      </c>
      <c r="C25" s="263">
        <v>90266.957508432417</v>
      </c>
      <c r="D25" s="263">
        <v>22770</v>
      </c>
      <c r="F25" s="263">
        <v>525.66899999999998</v>
      </c>
      <c r="G25" s="263">
        <v>30150</v>
      </c>
      <c r="H25" s="263"/>
      <c r="I25" s="263"/>
      <c r="J25" s="263"/>
      <c r="K25" s="263"/>
      <c r="L25" s="263"/>
      <c r="M25" s="263"/>
      <c r="N25" s="263">
        <f t="shared" si="0"/>
        <v>143712.62650843241</v>
      </c>
      <c r="P25" s="267"/>
      <c r="Q25" s="267"/>
    </row>
    <row r="26" spans="1:20" x14ac:dyDescent="0.2">
      <c r="A26" s="257">
        <v>2009</v>
      </c>
      <c r="B26" s="262">
        <v>9</v>
      </c>
      <c r="C26" s="263">
        <v>76800.569116788145</v>
      </c>
      <c r="D26" s="263">
        <v>21060</v>
      </c>
      <c r="F26" s="263">
        <v>539.79</v>
      </c>
      <c r="G26" s="263">
        <v>31425</v>
      </c>
      <c r="H26" s="263"/>
      <c r="I26" s="263"/>
      <c r="J26" s="263"/>
      <c r="K26" s="263"/>
      <c r="L26" s="263"/>
      <c r="M26" s="263"/>
      <c r="N26" s="263">
        <f t="shared" si="0"/>
        <v>129825.35911678814</v>
      </c>
    </row>
    <row r="27" spans="1:20" x14ac:dyDescent="0.2">
      <c r="A27" s="257">
        <v>2009</v>
      </c>
      <c r="B27" s="262">
        <v>10</v>
      </c>
      <c r="C27" s="263">
        <v>71010.938095234684</v>
      </c>
      <c r="D27" s="263">
        <v>19440</v>
      </c>
      <c r="F27" s="263">
        <v>500.00099999999998</v>
      </c>
      <c r="G27" s="263">
        <v>19400</v>
      </c>
      <c r="H27" s="263"/>
      <c r="I27" s="263"/>
      <c r="J27" s="263"/>
      <c r="K27" s="263"/>
      <c r="L27" s="263"/>
      <c r="M27" s="263"/>
      <c r="N27" s="263">
        <f t="shared" si="0"/>
        <v>110350.93909523469</v>
      </c>
    </row>
    <row r="28" spans="1:20" x14ac:dyDescent="0.2">
      <c r="A28" s="257">
        <v>2009</v>
      </c>
      <c r="B28" s="262">
        <v>11</v>
      </c>
      <c r="C28" s="263">
        <v>58439.839855495942</v>
      </c>
      <c r="D28" s="263">
        <v>16583</v>
      </c>
      <c r="F28" s="263">
        <v>347.55399999999997</v>
      </c>
      <c r="G28" s="263">
        <v>13200</v>
      </c>
      <c r="H28" s="263"/>
      <c r="I28" s="263"/>
      <c r="J28" s="263"/>
      <c r="K28" s="263"/>
      <c r="L28" s="263"/>
      <c r="M28" s="263"/>
      <c r="N28" s="263">
        <f t="shared" si="0"/>
        <v>88570.393855495946</v>
      </c>
    </row>
    <row r="29" spans="1:20" x14ac:dyDescent="0.2">
      <c r="A29" s="257">
        <v>2009</v>
      </c>
      <c r="B29" s="262">
        <v>12</v>
      </c>
      <c r="C29" s="263">
        <v>60299.988451179393</v>
      </c>
      <c r="D29" s="263">
        <v>16110</v>
      </c>
      <c r="E29" s="266"/>
      <c r="F29" s="263">
        <v>430.14699999999999</v>
      </c>
      <c r="G29" s="263">
        <v>4950</v>
      </c>
      <c r="H29" s="263"/>
      <c r="I29" s="263"/>
      <c r="J29" s="263"/>
      <c r="K29" s="263"/>
      <c r="L29" s="263"/>
      <c r="M29" s="263"/>
      <c r="N29" s="263">
        <f t="shared" si="0"/>
        <v>81790.135451179391</v>
      </c>
      <c r="R29" s="267"/>
      <c r="S29" s="267"/>
    </row>
    <row r="30" spans="1:20" x14ac:dyDescent="0.2">
      <c r="A30" s="257">
        <v>2010</v>
      </c>
      <c r="B30" s="262">
        <v>1</v>
      </c>
      <c r="C30" s="263">
        <v>60483.441837226535</v>
      </c>
      <c r="D30" s="263">
        <v>16200</v>
      </c>
      <c r="E30" s="263">
        <v>109394.3</v>
      </c>
      <c r="F30" s="263">
        <v>436.29700000000003</v>
      </c>
      <c r="G30" s="263">
        <v>0</v>
      </c>
      <c r="H30" s="263"/>
      <c r="I30" s="263"/>
      <c r="J30" s="263"/>
      <c r="K30" s="263"/>
      <c r="L30" s="263"/>
      <c r="M30" s="263"/>
      <c r="N30" s="263">
        <f t="shared" si="0"/>
        <v>186514.03883722654</v>
      </c>
      <c r="Q30" s="268"/>
    </row>
    <row r="31" spans="1:20" x14ac:dyDescent="0.2">
      <c r="A31" s="257">
        <v>2010</v>
      </c>
      <c r="B31" s="262">
        <v>2</v>
      </c>
      <c r="C31" s="263">
        <v>57032.151616008843</v>
      </c>
      <c r="D31" s="263">
        <v>15480</v>
      </c>
      <c r="E31" s="263">
        <v>85973.099000000002</v>
      </c>
      <c r="F31" s="263">
        <v>253.86799999999999</v>
      </c>
      <c r="G31" s="263">
        <v>0</v>
      </c>
      <c r="H31" s="263"/>
      <c r="I31" s="263"/>
      <c r="J31" s="263"/>
      <c r="K31" s="263"/>
      <c r="L31" s="263"/>
      <c r="M31" s="263"/>
      <c r="N31" s="263">
        <f t="shared" si="0"/>
        <v>158739.11861600881</v>
      </c>
      <c r="Q31" s="268"/>
    </row>
    <row r="32" spans="1:20" x14ac:dyDescent="0.2">
      <c r="A32" s="257">
        <v>2010</v>
      </c>
      <c r="B32" s="262">
        <v>3</v>
      </c>
      <c r="C32" s="263">
        <v>65172.989704728556</v>
      </c>
      <c r="D32" s="263">
        <v>17055</v>
      </c>
      <c r="E32" s="263">
        <v>88619.247000000003</v>
      </c>
      <c r="F32" s="263">
        <v>615.59</v>
      </c>
      <c r="G32" s="263">
        <v>0</v>
      </c>
      <c r="H32" s="263"/>
      <c r="I32" s="263"/>
      <c r="J32" s="263"/>
      <c r="K32" s="263"/>
      <c r="L32" s="263"/>
      <c r="M32" s="263"/>
      <c r="N32" s="263">
        <f t="shared" si="0"/>
        <v>171462.82670472856</v>
      </c>
      <c r="Q32" s="268"/>
    </row>
    <row r="33" spans="1:17" x14ac:dyDescent="0.2">
      <c r="A33" s="257">
        <v>2010</v>
      </c>
      <c r="B33" s="262">
        <v>4</v>
      </c>
      <c r="C33" s="263">
        <v>68428.207606242286</v>
      </c>
      <c r="D33" s="263">
        <v>17235</v>
      </c>
      <c r="E33" s="263">
        <v>86660.504000000001</v>
      </c>
      <c r="F33" s="263">
        <v>593.88499999999999</v>
      </c>
      <c r="G33" s="263">
        <v>0</v>
      </c>
      <c r="H33" s="263"/>
      <c r="I33" s="263"/>
      <c r="J33" s="263"/>
      <c r="K33" s="263"/>
      <c r="L33" s="263"/>
      <c r="M33" s="263"/>
      <c r="N33" s="263">
        <f t="shared" si="0"/>
        <v>172917.5966062423</v>
      </c>
      <c r="Q33" s="268"/>
    </row>
    <row r="34" spans="1:17" x14ac:dyDescent="0.2">
      <c r="A34" s="257">
        <v>2010</v>
      </c>
      <c r="B34" s="262">
        <v>5</v>
      </c>
      <c r="C34" s="263">
        <v>77442.24168351703</v>
      </c>
      <c r="D34" s="263">
        <v>20250</v>
      </c>
      <c r="E34" s="263">
        <v>111143.427</v>
      </c>
      <c r="F34" s="263">
        <v>668.79899999999998</v>
      </c>
      <c r="G34" s="263">
        <v>0</v>
      </c>
      <c r="H34" s="263"/>
      <c r="I34" s="263"/>
      <c r="J34" s="263"/>
      <c r="K34" s="263"/>
      <c r="L34" s="263"/>
      <c r="M34" s="263"/>
      <c r="N34" s="263">
        <f t="shared" si="0"/>
        <v>209504.46768351702</v>
      </c>
      <c r="Q34" s="268"/>
    </row>
    <row r="35" spans="1:17" x14ac:dyDescent="0.2">
      <c r="A35" s="257">
        <v>2010</v>
      </c>
      <c r="B35" s="262">
        <v>6</v>
      </c>
      <c r="C35" s="263">
        <v>84281.240863979998</v>
      </c>
      <c r="D35" s="263">
        <v>21060</v>
      </c>
      <c r="E35" s="263">
        <v>115273.648</v>
      </c>
      <c r="F35" s="263">
        <v>467.71600000000001</v>
      </c>
      <c r="G35" s="263">
        <v>0</v>
      </c>
      <c r="H35" s="263"/>
      <c r="I35" s="263"/>
      <c r="J35" s="263"/>
      <c r="K35" s="263"/>
      <c r="L35" s="263"/>
      <c r="M35" s="263"/>
      <c r="N35" s="263">
        <f t="shared" si="0"/>
        <v>221082.60486398</v>
      </c>
      <c r="Q35" s="268"/>
    </row>
    <row r="36" spans="1:17" x14ac:dyDescent="0.2">
      <c r="A36" s="257">
        <v>2010</v>
      </c>
      <c r="B36" s="262">
        <v>7</v>
      </c>
      <c r="C36" s="263">
        <v>92164.6687328923</v>
      </c>
      <c r="D36" s="263">
        <v>22275</v>
      </c>
      <c r="E36" s="263">
        <v>113803.861</v>
      </c>
      <c r="F36" s="263">
        <v>593.03899999999999</v>
      </c>
      <c r="G36" s="263">
        <v>0</v>
      </c>
      <c r="H36" s="263"/>
      <c r="I36" s="263"/>
      <c r="J36" s="263"/>
      <c r="K36" s="263"/>
      <c r="L36" s="263"/>
      <c r="M36" s="263"/>
      <c r="N36" s="263">
        <f t="shared" si="0"/>
        <v>228836.56873289228</v>
      </c>
      <c r="Q36" s="268"/>
    </row>
    <row r="37" spans="1:17" x14ac:dyDescent="0.2">
      <c r="A37" s="257">
        <v>2010</v>
      </c>
      <c r="B37" s="262">
        <v>8</v>
      </c>
      <c r="C37" s="263">
        <v>91376.741205173661</v>
      </c>
      <c r="D37" s="263">
        <v>22815</v>
      </c>
      <c r="E37" s="263">
        <v>113071.015</v>
      </c>
      <c r="F37" s="263">
        <v>586.66099999999994</v>
      </c>
      <c r="G37" s="263">
        <v>0</v>
      </c>
      <c r="H37" s="263"/>
      <c r="I37" s="263"/>
      <c r="J37" s="263"/>
      <c r="K37" s="263"/>
      <c r="L37" s="263"/>
      <c r="M37" s="263"/>
      <c r="N37" s="263">
        <f t="shared" si="0"/>
        <v>227849.41720517367</v>
      </c>
      <c r="Q37" s="268"/>
    </row>
    <row r="38" spans="1:17" x14ac:dyDescent="0.2">
      <c r="A38" s="257">
        <v>2010</v>
      </c>
      <c r="B38" s="262">
        <v>9</v>
      </c>
      <c r="C38" s="263">
        <v>77744.790810515871</v>
      </c>
      <c r="D38" s="263">
        <v>21060</v>
      </c>
      <c r="E38" s="263">
        <v>106584.899</v>
      </c>
      <c r="F38" s="263">
        <v>556.12</v>
      </c>
      <c r="G38" s="263">
        <v>0</v>
      </c>
      <c r="H38" s="263"/>
      <c r="I38" s="263"/>
      <c r="J38" s="263"/>
      <c r="K38" s="263"/>
      <c r="L38" s="263"/>
      <c r="M38" s="263"/>
      <c r="N38" s="263">
        <f t="shared" si="0"/>
        <v>205945.80981051587</v>
      </c>
      <c r="Q38" s="268"/>
    </row>
    <row r="39" spans="1:17" x14ac:dyDescent="0.2">
      <c r="A39" s="257">
        <v>2010</v>
      </c>
      <c r="B39" s="262">
        <v>10</v>
      </c>
      <c r="C39" s="263">
        <v>71883.979389232336</v>
      </c>
      <c r="D39" s="263">
        <v>19395</v>
      </c>
      <c r="E39" s="263">
        <v>95246.997000000003</v>
      </c>
      <c r="F39" s="263">
        <v>597.32399999999996</v>
      </c>
      <c r="G39" s="263">
        <v>0</v>
      </c>
      <c r="H39" s="263"/>
      <c r="I39" s="263"/>
      <c r="J39" s="263"/>
      <c r="K39" s="263"/>
      <c r="L39" s="263"/>
      <c r="M39" s="263"/>
      <c r="N39" s="263">
        <f t="shared" si="0"/>
        <v>187123.30038923232</v>
      </c>
      <c r="Q39" s="268"/>
    </row>
    <row r="40" spans="1:17" x14ac:dyDescent="0.2">
      <c r="A40" s="257">
        <v>2010</v>
      </c>
      <c r="B40" s="262">
        <v>11</v>
      </c>
      <c r="C40" s="263">
        <v>59158.326257408182</v>
      </c>
      <c r="D40" s="263">
        <v>16560</v>
      </c>
      <c r="E40" s="263">
        <v>83461.894</v>
      </c>
      <c r="F40" s="263">
        <v>530.99099999999999</v>
      </c>
      <c r="G40" s="263">
        <v>0</v>
      </c>
      <c r="H40" s="263"/>
      <c r="I40" s="263"/>
      <c r="J40" s="263"/>
      <c r="K40" s="263"/>
      <c r="L40" s="263"/>
      <c r="M40" s="263"/>
      <c r="N40" s="263">
        <f t="shared" si="0"/>
        <v>159711.2112574082</v>
      </c>
      <c r="Q40" s="268"/>
    </row>
    <row r="41" spans="1:17" x14ac:dyDescent="0.2">
      <c r="A41" s="257">
        <v>2010</v>
      </c>
      <c r="B41" s="262">
        <v>12</v>
      </c>
      <c r="C41" s="263">
        <v>61041.344379682385</v>
      </c>
      <c r="D41" s="263">
        <v>18045</v>
      </c>
      <c r="E41" s="263">
        <v>101294.148</v>
      </c>
      <c r="F41" s="263">
        <v>692.06799999999998</v>
      </c>
      <c r="G41" s="263">
        <v>0</v>
      </c>
      <c r="H41" s="263"/>
      <c r="I41" s="263"/>
      <c r="J41" s="263"/>
      <c r="K41" s="263"/>
      <c r="L41" s="263"/>
      <c r="M41" s="263"/>
      <c r="N41" s="263">
        <f t="shared" si="0"/>
        <v>181072.56037968237</v>
      </c>
      <c r="Q41" s="268"/>
    </row>
    <row r="42" spans="1:17" x14ac:dyDescent="0.2">
      <c r="A42" s="257">
        <v>2011</v>
      </c>
      <c r="B42" s="262">
        <v>1</v>
      </c>
      <c r="C42" s="263">
        <v>61227.053226449229</v>
      </c>
      <c r="D42" s="263">
        <v>16110</v>
      </c>
      <c r="E42" s="263">
        <v>88944.758000000002</v>
      </c>
      <c r="F42" s="263">
        <v>618.84900000000005</v>
      </c>
      <c r="G42" s="263">
        <v>0</v>
      </c>
      <c r="H42" s="263"/>
      <c r="I42" s="263"/>
      <c r="J42" s="263"/>
      <c r="K42" s="263"/>
      <c r="L42" s="263"/>
      <c r="M42" s="263"/>
      <c r="N42" s="263">
        <f t="shared" si="0"/>
        <v>166900.66022644922</v>
      </c>
      <c r="Q42" s="268"/>
    </row>
    <row r="43" spans="1:17" x14ac:dyDescent="0.2">
      <c r="A43" s="257">
        <v>2011</v>
      </c>
      <c r="B43" s="262">
        <v>2</v>
      </c>
      <c r="C43" s="263">
        <v>57733.331248075301</v>
      </c>
      <c r="D43" s="263">
        <v>15435</v>
      </c>
      <c r="E43" s="263">
        <v>80799.967000000004</v>
      </c>
      <c r="F43" s="263">
        <v>355.99700000000001</v>
      </c>
      <c r="G43" s="263">
        <v>0</v>
      </c>
      <c r="H43" s="263"/>
      <c r="I43" s="263"/>
      <c r="J43" s="263"/>
      <c r="K43" s="263"/>
      <c r="L43" s="263"/>
      <c r="M43" s="263"/>
      <c r="N43" s="263">
        <f t="shared" si="0"/>
        <v>154324.2952480753</v>
      </c>
      <c r="Q43" s="268"/>
    </row>
    <row r="44" spans="1:17" x14ac:dyDescent="0.2">
      <c r="A44" s="257">
        <v>2011</v>
      </c>
      <c r="B44" s="262">
        <v>3</v>
      </c>
      <c r="C44" s="263">
        <v>65974.256562930095</v>
      </c>
      <c r="D44" s="263">
        <v>17100</v>
      </c>
      <c r="E44" s="263">
        <v>92072.525999999998</v>
      </c>
      <c r="F44" s="263">
        <v>723.96900000000005</v>
      </c>
      <c r="G44" s="263">
        <v>0</v>
      </c>
      <c r="H44" s="263"/>
      <c r="I44" s="263"/>
      <c r="J44" s="263"/>
      <c r="K44" s="263"/>
      <c r="L44" s="263"/>
      <c r="M44" s="263"/>
      <c r="N44" s="263">
        <f t="shared" si="0"/>
        <v>175870.75156293009</v>
      </c>
      <c r="Q44" s="268"/>
    </row>
    <row r="45" spans="1:17" x14ac:dyDescent="0.2">
      <c r="A45" s="257">
        <v>2011</v>
      </c>
      <c r="B45" s="262">
        <v>4</v>
      </c>
      <c r="C45" s="263">
        <v>69269.495617877546</v>
      </c>
      <c r="D45" s="263">
        <v>17325</v>
      </c>
      <c r="E45" s="263">
        <v>104888.65700000001</v>
      </c>
      <c r="F45" s="263">
        <v>688.89300000000003</v>
      </c>
      <c r="G45" s="263">
        <v>0</v>
      </c>
      <c r="H45" s="263"/>
      <c r="I45" s="263"/>
      <c r="J45" s="263"/>
      <c r="K45" s="263"/>
      <c r="L45" s="263"/>
      <c r="M45" s="263"/>
      <c r="N45" s="263">
        <f t="shared" si="0"/>
        <v>192172.04561787756</v>
      </c>
      <c r="Q45" s="268"/>
    </row>
    <row r="46" spans="1:17" x14ac:dyDescent="0.2">
      <c r="A46" s="257">
        <v>2011</v>
      </c>
      <c r="B46" s="262">
        <v>5</v>
      </c>
      <c r="C46" s="263">
        <v>78394.352396359347</v>
      </c>
      <c r="D46" s="263">
        <v>20115</v>
      </c>
      <c r="E46" s="263">
        <v>107074.308</v>
      </c>
      <c r="F46" s="263">
        <v>765.34199999999998</v>
      </c>
      <c r="G46" s="263">
        <v>0</v>
      </c>
      <c r="H46" s="263"/>
      <c r="I46" s="263"/>
      <c r="J46" s="263"/>
      <c r="K46" s="263"/>
      <c r="L46" s="263"/>
      <c r="M46" s="263"/>
      <c r="N46" s="263">
        <f t="shared" si="0"/>
        <v>206349.00239635934</v>
      </c>
      <c r="Q46" s="268"/>
    </row>
    <row r="47" spans="1:17" x14ac:dyDescent="0.2">
      <c r="A47" s="257">
        <v>2011</v>
      </c>
      <c r="B47" s="262">
        <v>6</v>
      </c>
      <c r="C47" s="263">
        <v>72436.462</v>
      </c>
      <c r="D47" s="263">
        <v>21060</v>
      </c>
      <c r="E47" s="263">
        <v>108087.621</v>
      </c>
      <c r="F47" s="263">
        <v>633.72699999999998</v>
      </c>
      <c r="G47" s="263">
        <v>0</v>
      </c>
      <c r="H47" s="263"/>
      <c r="I47" s="263"/>
      <c r="J47" s="263"/>
      <c r="K47" s="263"/>
      <c r="L47" s="263"/>
      <c r="M47" s="263"/>
      <c r="N47" s="263">
        <f t="shared" si="0"/>
        <v>202217.81</v>
      </c>
      <c r="Q47" s="268"/>
    </row>
    <row r="48" spans="1:17" x14ac:dyDescent="0.2">
      <c r="A48" s="257">
        <v>2011</v>
      </c>
      <c r="B48" s="262">
        <v>7</v>
      </c>
      <c r="C48" s="263">
        <v>80409.620999999999</v>
      </c>
      <c r="D48" s="263">
        <v>22140</v>
      </c>
      <c r="E48" s="263">
        <v>112792.205</v>
      </c>
      <c r="F48" s="263">
        <v>622.54</v>
      </c>
      <c r="G48" s="263">
        <v>0</v>
      </c>
      <c r="H48" s="263"/>
      <c r="I48" s="263"/>
      <c r="J48" s="263"/>
      <c r="K48" s="263"/>
      <c r="L48" s="263"/>
      <c r="M48" s="263"/>
      <c r="N48" s="263">
        <f t="shared" si="0"/>
        <v>215964.36600000001</v>
      </c>
      <c r="Q48" s="268"/>
    </row>
    <row r="49" spans="1:17" x14ac:dyDescent="0.2">
      <c r="A49" s="257">
        <v>2011</v>
      </c>
      <c r="B49" s="262">
        <v>8</v>
      </c>
      <c r="C49" s="263">
        <v>76752.611000000004</v>
      </c>
      <c r="D49" s="263">
        <v>22770</v>
      </c>
      <c r="E49" s="263">
        <v>114067.916</v>
      </c>
      <c r="F49" s="263">
        <v>581.34400000000005</v>
      </c>
      <c r="G49" s="263">
        <v>0</v>
      </c>
      <c r="H49" s="263"/>
      <c r="I49" s="263"/>
      <c r="J49" s="263"/>
      <c r="K49" s="263"/>
      <c r="L49" s="263"/>
      <c r="M49" s="263"/>
      <c r="N49" s="263">
        <f t="shared" si="0"/>
        <v>214171.87100000001</v>
      </c>
      <c r="Q49" s="268"/>
    </row>
    <row r="50" spans="1:17" x14ac:dyDescent="0.2">
      <c r="A50" s="257">
        <v>2011</v>
      </c>
      <c r="B50" s="262">
        <v>9</v>
      </c>
      <c r="C50" s="263">
        <v>69116.777000000002</v>
      </c>
      <c r="D50" s="263">
        <v>21060</v>
      </c>
      <c r="E50" s="263">
        <v>107230.47500000001</v>
      </c>
      <c r="F50" s="263">
        <v>614.32799999999997</v>
      </c>
      <c r="G50" s="263">
        <v>0</v>
      </c>
      <c r="H50" s="263"/>
      <c r="I50" s="263"/>
      <c r="J50" s="263"/>
      <c r="K50" s="263"/>
      <c r="L50" s="263"/>
      <c r="M50" s="263"/>
      <c r="N50" s="263">
        <f t="shared" si="0"/>
        <v>198021.58000000002</v>
      </c>
      <c r="Q50" s="268"/>
    </row>
    <row r="51" spans="1:17" x14ac:dyDescent="0.2">
      <c r="A51" s="257">
        <v>2011</v>
      </c>
      <c r="B51" s="262">
        <v>10</v>
      </c>
      <c r="C51" s="263">
        <v>56226.877</v>
      </c>
      <c r="D51" s="263">
        <v>20970</v>
      </c>
      <c r="E51" s="263">
        <v>91884.466</v>
      </c>
      <c r="F51" s="263">
        <v>488.70699999999999</v>
      </c>
      <c r="G51" s="263">
        <v>0</v>
      </c>
      <c r="H51" s="263"/>
      <c r="I51" s="263">
        <v>4846.848</v>
      </c>
      <c r="J51" s="263"/>
      <c r="K51" s="263"/>
      <c r="L51" s="263"/>
      <c r="M51" s="263"/>
      <c r="N51" s="263">
        <f t="shared" si="0"/>
        <v>174416.89799999999</v>
      </c>
      <c r="Q51" s="268"/>
    </row>
    <row r="52" spans="1:17" x14ac:dyDescent="0.2">
      <c r="A52" s="257">
        <v>2011</v>
      </c>
      <c r="B52" s="262">
        <v>11</v>
      </c>
      <c r="C52" s="263">
        <v>51407.406999999999</v>
      </c>
      <c r="D52" s="263">
        <v>16560</v>
      </c>
      <c r="E52" s="263">
        <v>84513.237999999998</v>
      </c>
      <c r="F52" s="263">
        <v>622.82799999999997</v>
      </c>
      <c r="G52" s="263">
        <v>0</v>
      </c>
      <c r="H52" s="263"/>
      <c r="I52" s="263">
        <v>4334.5439999999999</v>
      </c>
      <c r="J52" s="263"/>
      <c r="K52" s="263"/>
      <c r="L52" s="263"/>
      <c r="M52" s="263"/>
      <c r="N52" s="263">
        <f t="shared" si="0"/>
        <v>157438.01700000002</v>
      </c>
      <c r="Q52" s="268"/>
    </row>
    <row r="53" spans="1:17" x14ac:dyDescent="0.2">
      <c r="A53" s="257">
        <v>2011</v>
      </c>
      <c r="B53" s="262">
        <v>12</v>
      </c>
      <c r="C53" s="263">
        <v>54239.466</v>
      </c>
      <c r="D53" s="263">
        <v>16110</v>
      </c>
      <c r="E53" s="263">
        <v>85559.115000000005</v>
      </c>
      <c r="F53" s="263">
        <v>442.48099999999999</v>
      </c>
      <c r="G53" s="263">
        <v>0</v>
      </c>
      <c r="H53" s="263"/>
      <c r="I53" s="263">
        <v>4447.3829999999998</v>
      </c>
      <c r="J53" s="263"/>
      <c r="K53" s="263"/>
      <c r="L53" s="263"/>
      <c r="M53" s="263"/>
      <c r="N53" s="263">
        <f t="shared" si="0"/>
        <v>160798.44500000001</v>
      </c>
      <c r="Q53" s="268"/>
    </row>
    <row r="54" spans="1:17" x14ac:dyDescent="0.2">
      <c r="A54" s="257">
        <v>2012</v>
      </c>
      <c r="B54" s="262">
        <v>1</v>
      </c>
      <c r="C54" s="263">
        <v>50699.966999999997</v>
      </c>
      <c r="D54" s="263">
        <v>16110</v>
      </c>
      <c r="E54" s="263">
        <v>89991.824999999997</v>
      </c>
      <c r="F54" s="263">
        <v>573.01</v>
      </c>
      <c r="G54" s="263">
        <v>0</v>
      </c>
      <c r="H54" s="263"/>
      <c r="I54" s="263">
        <v>4696.8019999999997</v>
      </c>
      <c r="J54" s="263"/>
      <c r="K54" s="263"/>
      <c r="L54" s="263"/>
      <c r="M54" s="263"/>
      <c r="N54" s="263">
        <f t="shared" si="0"/>
        <v>162071.60400000002</v>
      </c>
      <c r="Q54" s="268"/>
    </row>
    <row r="55" spans="1:17" x14ac:dyDescent="0.2">
      <c r="A55" s="257">
        <v>2012</v>
      </c>
      <c r="B55" s="262">
        <v>2</v>
      </c>
      <c r="C55" s="263">
        <v>52001.394</v>
      </c>
      <c r="D55" s="263">
        <v>15975</v>
      </c>
      <c r="E55" s="263">
        <v>86884.248000000007</v>
      </c>
      <c r="F55" s="263">
        <v>365.38</v>
      </c>
      <c r="G55" s="263">
        <v>0</v>
      </c>
      <c r="H55" s="263"/>
      <c r="I55" s="263">
        <v>4387.8370000000004</v>
      </c>
      <c r="J55" s="263"/>
      <c r="K55" s="263"/>
      <c r="L55" s="263"/>
      <c r="M55" s="263"/>
      <c r="N55" s="263">
        <f t="shared" si="0"/>
        <v>159613.859</v>
      </c>
      <c r="Q55" s="268"/>
    </row>
    <row r="56" spans="1:17" x14ac:dyDescent="0.2">
      <c r="A56" s="257">
        <v>2012</v>
      </c>
      <c r="B56" s="262">
        <v>3</v>
      </c>
      <c r="C56" s="263">
        <v>59426.750999999997</v>
      </c>
      <c r="D56" s="263">
        <v>17100</v>
      </c>
      <c r="E56" s="263">
        <v>97530.347999999998</v>
      </c>
      <c r="F56" s="263">
        <v>568.66899999999998</v>
      </c>
      <c r="G56" s="263">
        <v>0</v>
      </c>
      <c r="H56" s="263"/>
      <c r="I56" s="263">
        <v>4923.1809999999996</v>
      </c>
      <c r="J56" s="263"/>
      <c r="K56" s="263"/>
      <c r="L56" s="263"/>
      <c r="M56" s="263"/>
      <c r="N56" s="263">
        <f t="shared" si="0"/>
        <v>179548.94899999999</v>
      </c>
      <c r="Q56" s="268"/>
    </row>
    <row r="57" spans="1:17" x14ac:dyDescent="0.2">
      <c r="A57" s="257">
        <v>2012</v>
      </c>
      <c r="B57" s="262">
        <v>4</v>
      </c>
      <c r="C57" s="263">
        <v>56813.245000000003</v>
      </c>
      <c r="D57" s="263">
        <v>17235</v>
      </c>
      <c r="E57" s="263">
        <v>95089.768262941448</v>
      </c>
      <c r="F57" s="263">
        <v>500.34399999999999</v>
      </c>
      <c r="G57" s="263">
        <v>0</v>
      </c>
      <c r="H57" s="263"/>
      <c r="I57" s="263">
        <v>4983.3242271417157</v>
      </c>
      <c r="J57" s="263"/>
      <c r="K57" s="263"/>
      <c r="L57" s="263"/>
      <c r="M57" s="263"/>
      <c r="N57" s="263">
        <f t="shared" si="0"/>
        <v>174621.68149008317</v>
      </c>
      <c r="Q57" s="268"/>
    </row>
    <row r="58" spans="1:17" x14ac:dyDescent="0.2">
      <c r="A58" s="257">
        <v>2012</v>
      </c>
      <c r="B58" s="262">
        <v>5</v>
      </c>
      <c r="C58" s="263">
        <v>65762.341</v>
      </c>
      <c r="D58" s="263">
        <v>20115</v>
      </c>
      <c r="E58" s="263">
        <v>109264.15473627282</v>
      </c>
      <c r="F58" s="263">
        <v>520.57500000000005</v>
      </c>
      <c r="G58" s="263">
        <v>0</v>
      </c>
      <c r="H58" s="263"/>
      <c r="I58" s="263">
        <v>6121.0438671659167</v>
      </c>
      <c r="J58" s="263">
        <v>3589.85</v>
      </c>
      <c r="K58" s="263"/>
      <c r="L58" s="263"/>
      <c r="M58" s="263"/>
      <c r="N58" s="263">
        <f t="shared" si="0"/>
        <v>205372.96460343877</v>
      </c>
      <c r="Q58" s="268"/>
    </row>
    <row r="59" spans="1:17" x14ac:dyDescent="0.2">
      <c r="A59" s="257">
        <v>2012</v>
      </c>
      <c r="B59" s="262">
        <v>6</v>
      </c>
      <c r="C59" s="263">
        <v>69687.191999999995</v>
      </c>
      <c r="D59" s="263">
        <v>21060</v>
      </c>
      <c r="E59" s="263">
        <v>105197.076</v>
      </c>
      <c r="F59" s="263">
        <v>532.69100000000003</v>
      </c>
      <c r="G59" s="263">
        <v>0</v>
      </c>
      <c r="H59" s="263"/>
      <c r="I59" s="263">
        <v>5728.7449999999999</v>
      </c>
      <c r="J59" s="263">
        <v>3674.2170000000001</v>
      </c>
      <c r="K59" s="263"/>
      <c r="L59" s="263"/>
      <c r="M59" s="263"/>
      <c r="N59" s="263">
        <f t="shared" si="0"/>
        <v>205879.92099999997</v>
      </c>
      <c r="Q59" s="268"/>
    </row>
    <row r="60" spans="1:17" x14ac:dyDescent="0.2">
      <c r="A60" s="257">
        <v>2012</v>
      </c>
      <c r="B60" s="262">
        <v>7</v>
      </c>
      <c r="C60" s="263">
        <v>77143.074999999997</v>
      </c>
      <c r="D60" s="263">
        <v>22140</v>
      </c>
      <c r="E60" s="263">
        <v>113099.62346554556</v>
      </c>
      <c r="F60" s="263">
        <v>551.08500000000004</v>
      </c>
      <c r="G60" s="263">
        <v>0</v>
      </c>
      <c r="H60" s="263"/>
      <c r="I60" s="263">
        <v>6238.9201239816821</v>
      </c>
      <c r="J60" s="263">
        <v>4116.0389621796339</v>
      </c>
      <c r="K60" s="263"/>
      <c r="L60" s="263"/>
      <c r="M60" s="263"/>
      <c r="N60" s="263">
        <f t="shared" si="0"/>
        <v>223288.74255170685</v>
      </c>
      <c r="Q60" s="268"/>
    </row>
    <row r="61" spans="1:17" x14ac:dyDescent="0.2">
      <c r="A61" s="257">
        <v>2012</v>
      </c>
      <c r="B61" s="262">
        <v>8</v>
      </c>
      <c r="C61" s="263">
        <v>77510.92</v>
      </c>
      <c r="D61" s="269">
        <v>22815</v>
      </c>
      <c r="E61" s="263">
        <v>115345.071</v>
      </c>
      <c r="F61" s="269">
        <v>497.99200000000002</v>
      </c>
      <c r="G61" s="269">
        <v>0</v>
      </c>
      <c r="H61" s="269"/>
      <c r="I61" s="269">
        <v>6415.799</v>
      </c>
      <c r="J61" s="263">
        <v>3897.069</v>
      </c>
      <c r="K61" s="263"/>
      <c r="L61" s="263"/>
      <c r="M61" s="263"/>
      <c r="N61" s="263">
        <f t="shared" si="0"/>
        <v>226481.85099999997</v>
      </c>
      <c r="Q61" s="268"/>
    </row>
    <row r="62" spans="1:17" x14ac:dyDescent="0.2">
      <c r="A62" s="257">
        <v>2012</v>
      </c>
      <c r="B62" s="262">
        <v>9</v>
      </c>
      <c r="C62" s="263">
        <v>67200.520999999993</v>
      </c>
      <c r="D62" s="269">
        <v>21060</v>
      </c>
      <c r="E62" s="263">
        <v>104983.170117042</v>
      </c>
      <c r="F62" s="269">
        <v>479.16399999999999</v>
      </c>
      <c r="G62" s="269">
        <v>0</v>
      </c>
      <c r="H62" s="269"/>
      <c r="I62" s="269">
        <v>5749.07</v>
      </c>
      <c r="J62" s="269">
        <v>3490.9690000000001</v>
      </c>
      <c r="K62" s="269"/>
      <c r="L62" s="269"/>
      <c r="M62" s="269"/>
      <c r="N62" s="263">
        <f t="shared" si="0"/>
        <v>202962.89411704199</v>
      </c>
      <c r="Q62" s="268"/>
    </row>
    <row r="63" spans="1:17" x14ac:dyDescent="0.2">
      <c r="A63" s="257">
        <v>2012</v>
      </c>
      <c r="B63" s="262">
        <v>10</v>
      </c>
      <c r="C63" s="263">
        <v>62224.504000000001</v>
      </c>
      <c r="D63" s="269">
        <v>19395</v>
      </c>
      <c r="E63" s="263">
        <v>100007.63579220197</v>
      </c>
      <c r="F63" s="269">
        <v>437.06900000000002</v>
      </c>
      <c r="G63" s="269">
        <v>0</v>
      </c>
      <c r="H63" s="269"/>
      <c r="I63" s="269">
        <v>5337.9445716882938</v>
      </c>
      <c r="J63" s="269">
        <v>3039.8842042482142</v>
      </c>
      <c r="K63" s="269"/>
      <c r="L63" s="269"/>
      <c r="M63" s="269"/>
      <c r="N63" s="263">
        <f t="shared" si="0"/>
        <v>190442.0375681385</v>
      </c>
      <c r="Q63" s="268"/>
    </row>
    <row r="64" spans="1:17" x14ac:dyDescent="0.2">
      <c r="A64" s="257">
        <v>2012</v>
      </c>
      <c r="B64" s="262">
        <v>11</v>
      </c>
      <c r="C64" s="263">
        <v>45517.811999999998</v>
      </c>
      <c r="D64" s="269">
        <v>16560</v>
      </c>
      <c r="E64" s="263">
        <v>79468.151715833839</v>
      </c>
      <c r="F64" s="269">
        <v>487.79899999999998</v>
      </c>
      <c r="G64" s="269">
        <v>0</v>
      </c>
      <c r="H64" s="269"/>
      <c r="I64" s="269">
        <v>4122.5100809971245</v>
      </c>
      <c r="J64" s="269">
        <v>2761.0590672933672</v>
      </c>
      <c r="K64" s="269"/>
      <c r="L64" s="269"/>
      <c r="M64" s="269"/>
      <c r="N64" s="263">
        <f t="shared" si="0"/>
        <v>148917.33186412434</v>
      </c>
      <c r="Q64" s="268"/>
    </row>
    <row r="65" spans="1:17" x14ac:dyDescent="0.2">
      <c r="A65" s="257">
        <v>2012</v>
      </c>
      <c r="B65" s="262">
        <v>12</v>
      </c>
      <c r="C65" s="263">
        <v>52972.152000000002</v>
      </c>
      <c r="D65" s="269">
        <v>16110</v>
      </c>
      <c r="E65" s="263">
        <v>87506.641904509233</v>
      </c>
      <c r="F65" s="269">
        <v>594.61800000000005</v>
      </c>
      <c r="G65" s="269">
        <v>0</v>
      </c>
      <c r="H65" s="269"/>
      <c r="I65" s="269">
        <v>4579.3830153135004</v>
      </c>
      <c r="J65" s="269">
        <v>3043.755076468025</v>
      </c>
      <c r="K65" s="269"/>
      <c r="L65" s="269"/>
      <c r="M65" s="269"/>
      <c r="N65" s="263">
        <f t="shared" si="0"/>
        <v>164806.54999629073</v>
      </c>
      <c r="Q65" s="268"/>
    </row>
    <row r="66" spans="1:17" x14ac:dyDescent="0.2">
      <c r="A66" s="257">
        <v>2013</v>
      </c>
      <c r="B66" s="262">
        <v>1</v>
      </c>
      <c r="C66" s="263">
        <v>55278.137000000002</v>
      </c>
      <c r="D66" s="269">
        <v>16110</v>
      </c>
      <c r="E66" s="263">
        <v>89786.426392106048</v>
      </c>
      <c r="F66" s="269">
        <v>495.65699999999998</v>
      </c>
      <c r="G66" s="269">
        <v>0</v>
      </c>
      <c r="H66" s="269"/>
      <c r="I66" s="269">
        <v>4430.5299867769299</v>
      </c>
      <c r="J66" s="269">
        <v>2945.2308177473742</v>
      </c>
      <c r="K66" s="269"/>
      <c r="L66" s="269"/>
      <c r="M66" s="269"/>
      <c r="N66" s="263">
        <f t="shared" si="0"/>
        <v>169045.98119663034</v>
      </c>
      <c r="Q66" s="268"/>
    </row>
    <row r="67" spans="1:17" x14ac:dyDescent="0.2">
      <c r="A67" s="257">
        <v>2013</v>
      </c>
      <c r="B67" s="262">
        <v>2</v>
      </c>
      <c r="C67" s="263">
        <v>50969.712</v>
      </c>
      <c r="D67" s="269">
        <v>15615</v>
      </c>
      <c r="E67" s="263">
        <v>84958.675088521297</v>
      </c>
      <c r="F67" s="269">
        <v>262.108</v>
      </c>
      <c r="G67" s="269">
        <v>0</v>
      </c>
      <c r="H67" s="269"/>
      <c r="I67" s="269">
        <v>4216.1531965523254</v>
      </c>
      <c r="J67" s="269">
        <v>2657.6967411061955</v>
      </c>
      <c r="K67" s="269"/>
      <c r="L67" s="269"/>
      <c r="M67" s="269"/>
      <c r="N67" s="263">
        <f t="shared" si="0"/>
        <v>158679.34502617983</v>
      </c>
      <c r="Q67" s="268"/>
    </row>
    <row r="68" spans="1:17" x14ac:dyDescent="0.2">
      <c r="A68" s="257">
        <v>2013</v>
      </c>
      <c r="B68" s="262">
        <v>3</v>
      </c>
      <c r="C68" s="263">
        <v>53074.279000000002</v>
      </c>
      <c r="D68" s="269">
        <v>17100</v>
      </c>
      <c r="E68" s="263">
        <v>92662.203695956079</v>
      </c>
      <c r="F68" s="269">
        <v>399.06799999999998</v>
      </c>
      <c r="G68" s="269">
        <v>0</v>
      </c>
      <c r="H68" s="269"/>
      <c r="I68" s="269">
        <v>4511.5509407255704</v>
      </c>
      <c r="J68" s="269">
        <v>2948.5339202169525</v>
      </c>
      <c r="K68" s="269"/>
      <c r="L68" s="269"/>
      <c r="M68" s="269"/>
      <c r="N68" s="263">
        <f t="shared" si="0"/>
        <v>170695.6355568986</v>
      </c>
      <c r="Q68" s="268"/>
    </row>
    <row r="69" spans="1:17" x14ac:dyDescent="0.2">
      <c r="A69" s="257">
        <v>2013</v>
      </c>
      <c r="B69" s="262">
        <v>4</v>
      </c>
      <c r="C69" s="263">
        <v>61920.624000000003</v>
      </c>
      <c r="D69" s="269">
        <v>17235</v>
      </c>
      <c r="E69" s="263">
        <v>101520.4838824886</v>
      </c>
      <c r="F69" s="269">
        <v>563.31700000000001</v>
      </c>
      <c r="G69" s="269">
        <v>0</v>
      </c>
      <c r="H69" s="269"/>
      <c r="I69" s="269">
        <v>5015.6158196515544</v>
      </c>
      <c r="J69" s="269">
        <v>2772.4259640793093</v>
      </c>
      <c r="K69" s="269"/>
      <c r="L69" s="269"/>
      <c r="M69" s="269"/>
      <c r="N69" s="263">
        <f t="shared" si="0"/>
        <v>189027.46666621946</v>
      </c>
      <c r="Q69" s="268"/>
    </row>
    <row r="70" spans="1:17" x14ac:dyDescent="0.2">
      <c r="A70" s="257">
        <v>2013</v>
      </c>
      <c r="B70" s="262">
        <v>5</v>
      </c>
      <c r="C70" s="263">
        <v>64215.762000000002</v>
      </c>
      <c r="D70" s="269">
        <v>20115</v>
      </c>
      <c r="E70" s="263">
        <v>102931.97379565096</v>
      </c>
      <c r="F70" s="269">
        <v>547.91300000000001</v>
      </c>
      <c r="G70" s="269">
        <v>0</v>
      </c>
      <c r="H70" s="269"/>
      <c r="I70" s="269">
        <v>5416.7007267145045</v>
      </c>
      <c r="J70" s="269">
        <v>3201.016648104046</v>
      </c>
      <c r="K70" s="269"/>
      <c r="L70" s="269"/>
      <c r="M70" s="269"/>
      <c r="N70" s="263">
        <f t="shared" si="0"/>
        <v>196428.36617046953</v>
      </c>
      <c r="Q70" s="268"/>
    </row>
    <row r="71" spans="1:17" x14ac:dyDescent="0.2">
      <c r="A71" s="257">
        <v>2013</v>
      </c>
      <c r="B71" s="262">
        <v>6</v>
      </c>
      <c r="C71" s="263">
        <v>71685.377999999997</v>
      </c>
      <c r="D71" s="269">
        <v>0</v>
      </c>
      <c r="E71" s="263">
        <v>107378.41511970102</v>
      </c>
      <c r="F71" s="269">
        <v>531.08699999999999</v>
      </c>
      <c r="G71" s="269">
        <v>0</v>
      </c>
      <c r="H71" s="269"/>
      <c r="I71" s="269">
        <v>5723.4525108652842</v>
      </c>
      <c r="J71" s="269">
        <v>3746.2911983350436</v>
      </c>
      <c r="K71" s="269"/>
      <c r="L71" s="269"/>
      <c r="M71" s="269"/>
      <c r="N71" s="263">
        <f t="shared" ref="N71:N134" si="1">SUM(C71:M71)</f>
        <v>189064.62382890136</v>
      </c>
      <c r="Q71" s="268"/>
    </row>
    <row r="72" spans="1:17" x14ac:dyDescent="0.2">
      <c r="A72" s="257">
        <v>2013</v>
      </c>
      <c r="B72" s="262">
        <v>7</v>
      </c>
      <c r="C72" s="263">
        <v>75399.978000000003</v>
      </c>
      <c r="D72" s="263">
        <v>0</v>
      </c>
      <c r="E72" s="263">
        <v>108944.62694622365</v>
      </c>
      <c r="F72" s="269">
        <v>540.61865999999998</v>
      </c>
      <c r="G72" s="269">
        <v>0</v>
      </c>
      <c r="H72" s="269"/>
      <c r="I72" s="269">
        <v>5654.0406598902682</v>
      </c>
      <c r="J72" s="269">
        <v>3766.6253020786016</v>
      </c>
      <c r="K72" s="269"/>
      <c r="L72" s="269"/>
      <c r="M72" s="269"/>
      <c r="N72" s="263">
        <f t="shared" si="1"/>
        <v>194305.88956819256</v>
      </c>
      <c r="Q72" s="268"/>
    </row>
    <row r="73" spans="1:17" x14ac:dyDescent="0.2">
      <c r="A73" s="257">
        <v>2013</v>
      </c>
      <c r="B73" s="262">
        <v>8</v>
      </c>
      <c r="C73" s="263">
        <v>77641.076000000001</v>
      </c>
      <c r="D73" s="263">
        <v>0</v>
      </c>
      <c r="E73" s="263">
        <v>116066.39817520851</v>
      </c>
      <c r="F73" s="269">
        <v>502.01190000000003</v>
      </c>
      <c r="G73" s="269">
        <v>0</v>
      </c>
      <c r="H73" s="269"/>
      <c r="I73" s="269">
        <v>6416.3103488429579</v>
      </c>
      <c r="J73" s="269">
        <v>3922.965878606436</v>
      </c>
      <c r="K73" s="269"/>
      <c r="L73" s="269"/>
      <c r="M73" s="269"/>
      <c r="N73" s="263">
        <f t="shared" si="1"/>
        <v>204548.76230265791</v>
      </c>
      <c r="Q73" s="268"/>
    </row>
    <row r="74" spans="1:17" x14ac:dyDescent="0.2">
      <c r="A74" s="257">
        <v>2013</v>
      </c>
      <c r="B74" s="262">
        <v>9</v>
      </c>
      <c r="C74" s="263">
        <v>68405.673999999999</v>
      </c>
      <c r="D74" s="263">
        <v>0</v>
      </c>
      <c r="E74" s="263">
        <v>104907.72481492419</v>
      </c>
      <c r="F74" s="269">
        <v>500.28677999999996</v>
      </c>
      <c r="G74" s="269">
        <v>0</v>
      </c>
      <c r="H74" s="269"/>
      <c r="I74" s="269">
        <v>5734.3011775500026</v>
      </c>
      <c r="J74" s="269">
        <v>3620.5108547538325</v>
      </c>
      <c r="K74" s="269"/>
      <c r="L74" s="269"/>
      <c r="M74" s="269"/>
      <c r="N74" s="263">
        <f t="shared" si="1"/>
        <v>183168.497627228</v>
      </c>
      <c r="Q74" s="268"/>
    </row>
    <row r="75" spans="1:17" x14ac:dyDescent="0.2">
      <c r="A75" s="257">
        <v>2013</v>
      </c>
      <c r="B75" s="262">
        <v>10</v>
      </c>
      <c r="C75" s="263">
        <v>66036.695999999996</v>
      </c>
      <c r="D75" s="263">
        <v>0</v>
      </c>
      <c r="E75" s="263">
        <v>106317.40680019959</v>
      </c>
      <c r="F75" s="269">
        <v>455.32223999999997</v>
      </c>
      <c r="G75" s="269">
        <v>0</v>
      </c>
      <c r="H75" s="269"/>
      <c r="I75" s="269">
        <v>5499.3547912053045</v>
      </c>
      <c r="J75" s="269">
        <v>2964.0968759488965</v>
      </c>
      <c r="K75" s="269"/>
      <c r="L75" s="269"/>
      <c r="M75" s="269"/>
      <c r="N75" s="263">
        <f t="shared" si="1"/>
        <v>181272.8767073538</v>
      </c>
      <c r="Q75" s="268"/>
    </row>
    <row r="76" spans="1:17" x14ac:dyDescent="0.2">
      <c r="A76" s="257">
        <v>2013</v>
      </c>
      <c r="B76" s="262">
        <v>11</v>
      </c>
      <c r="C76" s="263">
        <v>55916.605000000003</v>
      </c>
      <c r="D76" s="263">
        <v>0</v>
      </c>
      <c r="E76" s="263">
        <v>93649.224565440978</v>
      </c>
      <c r="F76" s="269">
        <v>453.79331999999999</v>
      </c>
      <c r="G76" s="269">
        <v>0</v>
      </c>
      <c r="H76" s="269"/>
      <c r="I76" s="269">
        <v>4493.9387189187546</v>
      </c>
      <c r="J76" s="269">
        <v>2661.8907088192309</v>
      </c>
      <c r="K76" s="269"/>
      <c r="L76" s="269"/>
      <c r="M76" s="269"/>
      <c r="N76" s="263">
        <f t="shared" si="1"/>
        <v>157175.45231317895</v>
      </c>
      <c r="P76" s="263"/>
      <c r="Q76" s="268"/>
    </row>
    <row r="77" spans="1:17" x14ac:dyDescent="0.2">
      <c r="A77" s="257">
        <v>2013</v>
      </c>
      <c r="B77" s="262">
        <v>12</v>
      </c>
      <c r="C77" s="263">
        <v>58140.180999999997</v>
      </c>
      <c r="D77" s="263">
        <v>0</v>
      </c>
      <c r="E77" s="263">
        <v>93356.393389203993</v>
      </c>
      <c r="F77" s="269">
        <v>0</v>
      </c>
      <c r="G77" s="269">
        <v>0</v>
      </c>
      <c r="H77" s="269"/>
      <c r="I77" s="269">
        <v>4642.2964096855567</v>
      </c>
      <c r="J77" s="269">
        <v>2936.5061938137978</v>
      </c>
      <c r="K77" s="269"/>
      <c r="L77" s="269"/>
      <c r="M77" s="269"/>
      <c r="N77" s="263">
        <f t="shared" si="1"/>
        <v>159075.37699270333</v>
      </c>
      <c r="Q77" s="268"/>
    </row>
    <row r="78" spans="1:17" x14ac:dyDescent="0.2">
      <c r="A78" s="257">
        <v>2014</v>
      </c>
      <c r="B78" s="262">
        <v>1</v>
      </c>
      <c r="C78" s="263">
        <v>53789.683053531968</v>
      </c>
      <c r="D78" s="263">
        <v>0</v>
      </c>
      <c r="E78" s="263">
        <v>302663.98175208498</v>
      </c>
      <c r="F78" s="269">
        <v>0</v>
      </c>
      <c r="G78" s="269">
        <v>0</v>
      </c>
      <c r="H78" s="269">
        <v>0</v>
      </c>
      <c r="I78" s="269">
        <v>5124.569409685555</v>
      </c>
      <c r="J78" s="269">
        <v>3598.7401938137978</v>
      </c>
      <c r="K78" s="269">
        <v>16537</v>
      </c>
      <c r="L78" s="269"/>
      <c r="M78" s="269"/>
      <c r="N78" s="263">
        <f t="shared" si="1"/>
        <v>381713.97440911632</v>
      </c>
      <c r="Q78" s="268"/>
    </row>
    <row r="79" spans="1:17" x14ac:dyDescent="0.2">
      <c r="A79" s="257">
        <v>2014</v>
      </c>
      <c r="B79" s="262">
        <v>2</v>
      </c>
      <c r="C79" s="263">
        <v>55279.361545482316</v>
      </c>
      <c r="D79" s="263">
        <v>0</v>
      </c>
      <c r="E79" s="263">
        <v>247855.38629166124</v>
      </c>
      <c r="F79" s="269">
        <v>0</v>
      </c>
      <c r="G79" s="269">
        <v>0</v>
      </c>
      <c r="H79" s="269">
        <v>18635</v>
      </c>
      <c r="I79" s="269">
        <v>4132.2357440350515</v>
      </c>
      <c r="J79" s="269">
        <v>2923.0439027417733</v>
      </c>
      <c r="K79" s="269">
        <v>15456</v>
      </c>
      <c r="L79" s="269"/>
      <c r="M79" s="269"/>
      <c r="N79" s="263">
        <f t="shared" si="1"/>
        <v>344281.02748392033</v>
      </c>
      <c r="Q79" s="268"/>
    </row>
    <row r="80" spans="1:17" x14ac:dyDescent="0.2">
      <c r="A80" s="257">
        <v>2014</v>
      </c>
      <c r="B80" s="262">
        <v>3</v>
      </c>
      <c r="C80" s="263">
        <v>60007.115803946937</v>
      </c>
      <c r="D80" s="263">
        <v>0</v>
      </c>
      <c r="E80" s="263">
        <v>277647.81523986027</v>
      </c>
      <c r="F80" s="269">
        <v>0</v>
      </c>
      <c r="G80" s="269">
        <v>0</v>
      </c>
      <c r="H80" s="269">
        <v>14868</v>
      </c>
      <c r="I80" s="269">
        <v>4021.6145055988081</v>
      </c>
      <c r="J80" s="269">
        <v>2594.3847094808966</v>
      </c>
      <c r="K80" s="269">
        <v>16997</v>
      </c>
      <c r="L80" s="269"/>
      <c r="M80" s="269"/>
      <c r="N80" s="263">
        <f t="shared" si="1"/>
        <v>376135.93025888689</v>
      </c>
      <c r="Q80" s="268"/>
    </row>
    <row r="81" spans="1:17" x14ac:dyDescent="0.2">
      <c r="A81" s="257">
        <v>2014</v>
      </c>
      <c r="B81" s="262">
        <v>4</v>
      </c>
      <c r="C81" s="263">
        <v>62174.597000000002</v>
      </c>
      <c r="D81" s="263">
        <v>0</v>
      </c>
      <c r="E81" s="263">
        <v>311518.40575135191</v>
      </c>
      <c r="F81" s="269">
        <v>0</v>
      </c>
      <c r="G81" s="269">
        <v>0</v>
      </c>
      <c r="H81" s="269">
        <v>7200</v>
      </c>
      <c r="I81" s="269">
        <v>5396.7403632383848</v>
      </c>
      <c r="J81" s="269">
        <v>2558.409262151109</v>
      </c>
      <c r="K81" s="269">
        <v>15387</v>
      </c>
      <c r="L81" s="269"/>
      <c r="M81" s="269"/>
      <c r="N81" s="263">
        <f t="shared" si="1"/>
        <v>404235.1523767414</v>
      </c>
      <c r="Q81" s="268"/>
    </row>
    <row r="82" spans="1:17" x14ac:dyDescent="0.2">
      <c r="A82" s="257">
        <v>2014</v>
      </c>
      <c r="B82" s="262">
        <v>5</v>
      </c>
      <c r="C82" s="263">
        <v>69701.235000000001</v>
      </c>
      <c r="D82" s="263">
        <v>0</v>
      </c>
      <c r="E82" s="263">
        <v>346316.90070568124</v>
      </c>
      <c r="F82" s="269">
        <v>0</v>
      </c>
      <c r="G82" s="269">
        <v>0</v>
      </c>
      <c r="H82" s="269">
        <v>14775</v>
      </c>
      <c r="I82" s="269">
        <v>5912.6414068960285</v>
      </c>
      <c r="J82" s="269">
        <v>2856.3084321532915</v>
      </c>
      <c r="K82" s="269">
        <v>16790</v>
      </c>
      <c r="L82" s="269"/>
      <c r="M82" s="269"/>
      <c r="N82" s="263">
        <f t="shared" si="1"/>
        <v>456352.08554473054</v>
      </c>
      <c r="Q82" s="268"/>
    </row>
    <row r="83" spans="1:17" x14ac:dyDescent="0.2">
      <c r="A83" s="257">
        <v>2014</v>
      </c>
      <c r="B83" s="262">
        <v>6</v>
      </c>
      <c r="C83" s="263">
        <v>74290.361000000004</v>
      </c>
      <c r="D83" s="263">
        <v>0</v>
      </c>
      <c r="E83" s="263">
        <v>361951.71226013481</v>
      </c>
      <c r="F83" s="269">
        <v>0</v>
      </c>
      <c r="G83" s="269">
        <v>81900</v>
      </c>
      <c r="H83" s="269">
        <v>23090</v>
      </c>
      <c r="I83" s="269">
        <v>5789.2380307687336</v>
      </c>
      <c r="J83" s="269">
        <v>4003.3649859109446</v>
      </c>
      <c r="K83" s="269">
        <v>16560</v>
      </c>
      <c r="L83" s="269"/>
      <c r="M83" s="269"/>
      <c r="N83" s="263">
        <f t="shared" si="1"/>
        <v>567584.67627681443</v>
      </c>
      <c r="Q83" s="268"/>
    </row>
    <row r="84" spans="1:17" x14ac:dyDescent="0.2">
      <c r="A84" s="257">
        <v>2014</v>
      </c>
      <c r="B84" s="262">
        <v>7</v>
      </c>
      <c r="C84" s="263">
        <v>83182.856999999989</v>
      </c>
      <c r="D84" s="263">
        <v>0</v>
      </c>
      <c r="E84" s="263">
        <v>342204.55535516626</v>
      </c>
      <c r="F84" s="269">
        <v>0</v>
      </c>
      <c r="G84" s="269">
        <v>90850</v>
      </c>
      <c r="H84" s="269">
        <v>24575</v>
      </c>
      <c r="I84" s="269">
        <v>6401.7082499392218</v>
      </c>
      <c r="J84" s="269">
        <v>3991.8651475950396</v>
      </c>
      <c r="K84" s="269">
        <v>17112</v>
      </c>
      <c r="L84" s="269"/>
      <c r="M84" s="269"/>
      <c r="N84" s="263">
        <f t="shared" si="1"/>
        <v>568317.9857527006</v>
      </c>
      <c r="Q84" s="268"/>
    </row>
    <row r="85" spans="1:17" x14ac:dyDescent="0.2">
      <c r="A85" s="257">
        <v>2014</v>
      </c>
      <c r="B85" s="262">
        <v>8</v>
      </c>
      <c r="C85" s="263">
        <v>85591.366999999998</v>
      </c>
      <c r="D85" s="263">
        <v>0</v>
      </c>
      <c r="E85" s="263">
        <v>419564.14984265558</v>
      </c>
      <c r="F85" s="269">
        <v>0</v>
      </c>
      <c r="G85" s="269">
        <v>96050</v>
      </c>
      <c r="H85" s="269">
        <v>25040</v>
      </c>
      <c r="I85" s="269">
        <v>6197.4538796816068</v>
      </c>
      <c r="J85" s="269">
        <v>3823.33904429315</v>
      </c>
      <c r="K85" s="269">
        <v>17112</v>
      </c>
      <c r="L85" s="269"/>
      <c r="M85" s="269"/>
      <c r="N85" s="263">
        <f t="shared" si="1"/>
        <v>653378.30976663041</v>
      </c>
      <c r="Q85" s="268"/>
    </row>
    <row r="86" spans="1:17" x14ac:dyDescent="0.2">
      <c r="A86" s="257">
        <v>2014</v>
      </c>
      <c r="B86" s="262">
        <v>9</v>
      </c>
      <c r="C86" s="263">
        <v>67753.782000000007</v>
      </c>
      <c r="D86" s="263">
        <v>0</v>
      </c>
      <c r="E86" s="263">
        <v>345805.26331882627</v>
      </c>
      <c r="F86" s="269">
        <v>0</v>
      </c>
      <c r="G86" s="269">
        <v>91130</v>
      </c>
      <c r="H86" s="269">
        <v>17885</v>
      </c>
      <c r="I86" s="269">
        <v>6805.4888168294692</v>
      </c>
      <c r="J86" s="269">
        <v>3785.5901196064347</v>
      </c>
      <c r="K86" s="269">
        <v>16560</v>
      </c>
      <c r="L86" s="269"/>
      <c r="M86" s="269"/>
      <c r="N86" s="263">
        <f t="shared" si="1"/>
        <v>549725.1242552622</v>
      </c>
      <c r="Q86" s="268"/>
    </row>
    <row r="87" spans="1:17" x14ac:dyDescent="0.2">
      <c r="A87" s="257">
        <v>2014</v>
      </c>
      <c r="B87" s="262">
        <v>10</v>
      </c>
      <c r="C87" s="263">
        <v>64604.751999999979</v>
      </c>
      <c r="D87" s="263">
        <v>0</v>
      </c>
      <c r="E87" s="263">
        <v>322850.12587526627</v>
      </c>
      <c r="F87" s="269">
        <v>0</v>
      </c>
      <c r="G87" s="269">
        <v>87075</v>
      </c>
      <c r="H87" s="269">
        <v>14590</v>
      </c>
      <c r="I87" s="269">
        <v>5315.6805058958926</v>
      </c>
      <c r="J87" s="269">
        <v>3217.6337529843995</v>
      </c>
      <c r="K87" s="269">
        <v>16583</v>
      </c>
      <c r="L87" s="269"/>
      <c r="M87" s="269"/>
      <c r="N87" s="263">
        <f t="shared" si="1"/>
        <v>514236.19213414652</v>
      </c>
      <c r="Q87" s="268"/>
    </row>
    <row r="88" spans="1:17" x14ac:dyDescent="0.2">
      <c r="A88" s="257">
        <v>2014</v>
      </c>
      <c r="B88" s="262">
        <v>11</v>
      </c>
      <c r="C88" s="263">
        <v>51616.438000000002</v>
      </c>
      <c r="D88" s="263">
        <v>0</v>
      </c>
      <c r="E88" s="263">
        <v>236602.42883206101</v>
      </c>
      <c r="F88" s="269">
        <v>0</v>
      </c>
      <c r="G88" s="269">
        <v>44020</v>
      </c>
      <c r="H88" s="269">
        <v>7205</v>
      </c>
      <c r="I88" s="269">
        <v>3679.2900633923027</v>
      </c>
      <c r="J88" s="269">
        <v>2410.9527906332833</v>
      </c>
      <c r="K88" s="269">
        <v>16077</v>
      </c>
      <c r="L88" s="269"/>
      <c r="M88" s="269"/>
      <c r="N88" s="263">
        <f t="shared" si="1"/>
        <v>361611.10968608665</v>
      </c>
      <c r="Q88" s="268"/>
    </row>
    <row r="89" spans="1:17" x14ac:dyDescent="0.2">
      <c r="A89" s="257">
        <v>2014</v>
      </c>
      <c r="B89" s="262">
        <v>12</v>
      </c>
      <c r="C89" s="263">
        <v>52485.398999999998</v>
      </c>
      <c r="D89" s="263">
        <v>0</v>
      </c>
      <c r="E89" s="263">
        <v>316442.92193695024</v>
      </c>
      <c r="F89" s="269">
        <v>0</v>
      </c>
      <c r="G89" s="269">
        <v>13575</v>
      </c>
      <c r="H89" s="269">
        <v>14375</v>
      </c>
      <c r="I89" s="269">
        <v>4424.6242624126007</v>
      </c>
      <c r="J89" s="269">
        <v>2923.9965997321551</v>
      </c>
      <c r="K89" s="269">
        <v>15847</v>
      </c>
      <c r="L89" s="269"/>
      <c r="M89" s="269"/>
      <c r="N89" s="263">
        <f t="shared" si="1"/>
        <v>420073.94179909496</v>
      </c>
      <c r="Q89" s="268"/>
    </row>
    <row r="90" spans="1:17" x14ac:dyDescent="0.2">
      <c r="A90" s="257">
        <f>+A78+1</f>
        <v>2015</v>
      </c>
      <c r="B90" s="262">
        <v>1</v>
      </c>
      <c r="C90" s="263">
        <v>55893.767999999996</v>
      </c>
      <c r="D90" s="263">
        <v>0</v>
      </c>
      <c r="E90" s="263">
        <v>270576.53929652547</v>
      </c>
      <c r="F90" s="269">
        <v>0</v>
      </c>
      <c r="G90" s="269">
        <v>73250</v>
      </c>
      <c r="H90" s="269">
        <v>23405</v>
      </c>
      <c r="I90" s="269">
        <v>4758.6501985440973</v>
      </c>
      <c r="J90" s="269">
        <v>2854.7034059911311</v>
      </c>
      <c r="K90" s="269">
        <v>12284.608</v>
      </c>
      <c r="L90" s="269">
        <v>0</v>
      </c>
      <c r="M90" s="269"/>
      <c r="N90" s="263">
        <f t="shared" si="1"/>
        <v>443023.26890106068</v>
      </c>
      <c r="O90" s="265"/>
      <c r="P90" s="267"/>
      <c r="Q90" s="268"/>
    </row>
    <row r="91" spans="1:17" x14ac:dyDescent="0.2">
      <c r="A91" s="257">
        <f t="shared" ref="A91:A154" si="2">+A79+1</f>
        <v>2015</v>
      </c>
      <c r="B91" s="262">
        <v>2</v>
      </c>
      <c r="C91" s="263">
        <v>48914.218000000001</v>
      </c>
      <c r="D91" s="263">
        <v>0</v>
      </c>
      <c r="E91" s="263">
        <v>301035.69455627701</v>
      </c>
      <c r="F91" s="269">
        <v>0</v>
      </c>
      <c r="G91" s="269">
        <v>85800</v>
      </c>
      <c r="H91" s="269">
        <v>21900</v>
      </c>
      <c r="I91" s="269">
        <v>1891.0991284847378</v>
      </c>
      <c r="J91" s="269">
        <v>3125.6857217388688</v>
      </c>
      <c r="K91" s="269">
        <v>14177.11</v>
      </c>
      <c r="L91" s="269">
        <v>0</v>
      </c>
      <c r="M91" s="269"/>
      <c r="N91" s="263">
        <f t="shared" si="1"/>
        <v>476843.80740650056</v>
      </c>
      <c r="O91" s="265"/>
      <c r="P91" s="267"/>
      <c r="Q91" s="268"/>
    </row>
    <row r="92" spans="1:17" x14ac:dyDescent="0.2">
      <c r="A92" s="257">
        <f t="shared" si="2"/>
        <v>2015</v>
      </c>
      <c r="B92" s="262">
        <v>3</v>
      </c>
      <c r="C92" s="263">
        <v>66651.542000000016</v>
      </c>
      <c r="D92" s="263">
        <v>0</v>
      </c>
      <c r="E92" s="263">
        <v>304886.05383588315</v>
      </c>
      <c r="F92" s="269">
        <v>0</v>
      </c>
      <c r="G92" s="269">
        <v>111860</v>
      </c>
      <c r="H92" s="269">
        <v>14690</v>
      </c>
      <c r="I92" s="269">
        <v>7271.0262253584497</v>
      </c>
      <c r="J92" s="269">
        <v>3177.2140875774903</v>
      </c>
      <c r="K92" s="269">
        <v>13087.405999999997</v>
      </c>
      <c r="L92" s="269">
        <v>0</v>
      </c>
      <c r="M92" s="269"/>
      <c r="N92" s="263">
        <f t="shared" si="1"/>
        <v>521623.24214881909</v>
      </c>
      <c r="O92" s="265"/>
      <c r="P92" s="267"/>
      <c r="Q92" s="268"/>
    </row>
    <row r="93" spans="1:17" x14ac:dyDescent="0.2">
      <c r="A93" s="257">
        <f t="shared" si="2"/>
        <v>2015</v>
      </c>
      <c r="B93" s="262">
        <v>4</v>
      </c>
      <c r="C93" s="263">
        <v>71298.913</v>
      </c>
      <c r="D93" s="263">
        <v>0</v>
      </c>
      <c r="E93" s="263">
        <v>335684.37210155645</v>
      </c>
      <c r="F93" s="269">
        <v>0</v>
      </c>
      <c r="G93" s="269">
        <v>125830</v>
      </c>
      <c r="H93" s="269">
        <v>14400</v>
      </c>
      <c r="I93" s="269">
        <v>5562.312992333108</v>
      </c>
      <c r="J93" s="269">
        <v>2118.9420340686947</v>
      </c>
      <c r="K93" s="269">
        <v>16697.978999999999</v>
      </c>
      <c r="L93" s="269">
        <v>0</v>
      </c>
      <c r="M93" s="269"/>
      <c r="N93" s="263">
        <f t="shared" si="1"/>
        <v>571592.51912795834</v>
      </c>
      <c r="O93" s="265"/>
      <c r="P93" s="267"/>
      <c r="Q93" s="268"/>
    </row>
    <row r="94" spans="1:17" x14ac:dyDescent="0.2">
      <c r="A94" s="257">
        <f t="shared" si="2"/>
        <v>2015</v>
      </c>
      <c r="B94" s="262">
        <v>5</v>
      </c>
      <c r="C94" s="263">
        <v>72522.712999999989</v>
      </c>
      <c r="D94" s="263">
        <v>0</v>
      </c>
      <c r="E94" s="263">
        <v>363433.20049330872</v>
      </c>
      <c r="F94" s="269">
        <v>0</v>
      </c>
      <c r="G94" s="269">
        <v>113525</v>
      </c>
      <c r="H94" s="269">
        <v>18285</v>
      </c>
      <c r="I94" s="269">
        <v>6014.8991004178788</v>
      </c>
      <c r="J94" s="269">
        <v>3481.674325252809</v>
      </c>
      <c r="K94" s="269">
        <v>20002.003000000004</v>
      </c>
      <c r="L94" s="269">
        <v>0</v>
      </c>
      <c r="M94" s="269"/>
      <c r="N94" s="263">
        <f t="shared" si="1"/>
        <v>597264.48991897935</v>
      </c>
      <c r="O94" s="265"/>
      <c r="P94" s="267"/>
      <c r="Q94" s="268"/>
    </row>
    <row r="95" spans="1:17" x14ac:dyDescent="0.2">
      <c r="A95" s="257">
        <f t="shared" si="2"/>
        <v>2015</v>
      </c>
      <c r="B95" s="262">
        <v>6</v>
      </c>
      <c r="C95" s="263">
        <v>76756.249999999985</v>
      </c>
      <c r="D95" s="263">
        <v>0</v>
      </c>
      <c r="E95" s="263">
        <v>363754.52057248855</v>
      </c>
      <c r="F95" s="269">
        <v>0</v>
      </c>
      <c r="G95" s="269">
        <v>115975</v>
      </c>
      <c r="H95" s="269">
        <v>26070</v>
      </c>
      <c r="I95" s="269">
        <v>6068.0906072946518</v>
      </c>
      <c r="J95" s="269">
        <v>3690.9136656444712</v>
      </c>
      <c r="K95" s="269">
        <v>21595.621000000006</v>
      </c>
      <c r="L95" s="269">
        <v>0</v>
      </c>
      <c r="M95" s="269"/>
      <c r="N95" s="263">
        <f t="shared" si="1"/>
        <v>613910.39584542776</v>
      </c>
      <c r="O95" s="265"/>
      <c r="P95" s="267"/>
      <c r="Q95" s="268"/>
    </row>
    <row r="96" spans="1:17" x14ac:dyDescent="0.2">
      <c r="A96" s="257">
        <f t="shared" si="2"/>
        <v>2015</v>
      </c>
      <c r="B96" s="262">
        <v>7</v>
      </c>
      <c r="C96" s="263">
        <v>87703.695000000022</v>
      </c>
      <c r="D96" s="263">
        <v>0</v>
      </c>
      <c r="E96" s="263">
        <v>389609.56643043342</v>
      </c>
      <c r="F96" s="269">
        <v>0</v>
      </c>
      <c r="G96" s="269">
        <v>144250</v>
      </c>
      <c r="H96" s="269">
        <v>29660</v>
      </c>
      <c r="I96" s="269">
        <v>6157.5820506803384</v>
      </c>
      <c r="J96" s="269">
        <v>3999.2680194534855</v>
      </c>
      <c r="K96" s="269">
        <v>22495.288999999997</v>
      </c>
      <c r="L96" s="269">
        <v>0</v>
      </c>
      <c r="M96" s="269"/>
      <c r="N96" s="263">
        <f t="shared" si="1"/>
        <v>683875.40050056728</v>
      </c>
      <c r="O96" s="265"/>
      <c r="P96" s="267"/>
      <c r="Q96" s="268"/>
    </row>
    <row r="97" spans="1:17" x14ac:dyDescent="0.2">
      <c r="A97" s="257">
        <f t="shared" si="2"/>
        <v>2015</v>
      </c>
      <c r="B97" s="262">
        <v>8</v>
      </c>
      <c r="C97" s="270">
        <v>84789.614446202409</v>
      </c>
      <c r="D97" s="270">
        <v>0</v>
      </c>
      <c r="E97" s="270">
        <v>366364.25569662271</v>
      </c>
      <c r="F97" s="270">
        <v>0</v>
      </c>
      <c r="G97" s="270">
        <v>96050</v>
      </c>
      <c r="H97" s="270">
        <v>33480</v>
      </c>
      <c r="I97" s="270">
        <v>6306.8821142622819</v>
      </c>
      <c r="J97" s="270">
        <v>3873.152461449793</v>
      </c>
      <c r="K97" s="270">
        <v>28556.690733999956</v>
      </c>
      <c r="L97" s="270">
        <v>2803</v>
      </c>
      <c r="M97" s="270"/>
      <c r="N97" s="270">
        <f t="shared" si="1"/>
        <v>622223.59545253729</v>
      </c>
      <c r="O97" s="265"/>
      <c r="P97" s="267"/>
      <c r="Q97" s="268"/>
    </row>
    <row r="98" spans="1:17" x14ac:dyDescent="0.2">
      <c r="A98" s="257">
        <f t="shared" si="2"/>
        <v>2015</v>
      </c>
      <c r="B98" s="262">
        <v>9</v>
      </c>
      <c r="C98" s="270">
        <v>72614.355987308183</v>
      </c>
      <c r="D98" s="270">
        <v>0</v>
      </c>
      <c r="E98" s="270">
        <v>345994.38642515155</v>
      </c>
      <c r="F98" s="270">
        <v>0</v>
      </c>
      <c r="G98" s="270">
        <v>91130</v>
      </c>
      <c r="H98" s="270">
        <v>21600</v>
      </c>
      <c r="I98" s="270">
        <v>6269.8949971897364</v>
      </c>
      <c r="J98" s="270">
        <v>3703.0504871801336</v>
      </c>
      <c r="K98" s="270">
        <v>27811.956985999961</v>
      </c>
      <c r="L98" s="270">
        <v>978</v>
      </c>
      <c r="M98" s="270"/>
      <c r="N98" s="270">
        <f t="shared" si="1"/>
        <v>570101.64488282963</v>
      </c>
      <c r="O98" s="265"/>
      <c r="P98" s="267"/>
      <c r="Q98" s="268"/>
    </row>
    <row r="99" spans="1:17" x14ac:dyDescent="0.2">
      <c r="A99" s="257">
        <f t="shared" si="2"/>
        <v>2015</v>
      </c>
      <c r="B99" s="262">
        <v>10</v>
      </c>
      <c r="C99" s="270">
        <v>67065.214001382061</v>
      </c>
      <c r="D99" s="270">
        <v>0</v>
      </c>
      <c r="E99" s="270">
        <v>313843.15266004909</v>
      </c>
      <c r="F99" s="270">
        <v>0</v>
      </c>
      <c r="G99" s="270">
        <v>87075</v>
      </c>
      <c r="H99" s="270">
        <v>14880</v>
      </c>
      <c r="I99" s="270">
        <v>5407.5176485505981</v>
      </c>
      <c r="J99" s="270">
        <v>3090.8653144666478</v>
      </c>
      <c r="K99" s="270">
        <v>23220.03601499998</v>
      </c>
      <c r="L99" s="270">
        <v>149</v>
      </c>
      <c r="M99" s="270"/>
      <c r="N99" s="270">
        <f t="shared" si="1"/>
        <v>514730.78563944838</v>
      </c>
      <c r="O99" s="265"/>
      <c r="P99" s="267"/>
      <c r="Q99" s="268"/>
    </row>
    <row r="100" spans="1:17" x14ac:dyDescent="0.2">
      <c r="A100" s="257">
        <f t="shared" si="2"/>
        <v>2015</v>
      </c>
      <c r="B100" s="262">
        <v>11</v>
      </c>
      <c r="C100" s="270">
        <v>55372.932019007938</v>
      </c>
      <c r="D100" s="270">
        <v>0</v>
      </c>
      <c r="E100" s="270">
        <v>273964.67858190584</v>
      </c>
      <c r="F100" s="270">
        <v>0</v>
      </c>
      <c r="G100" s="270">
        <v>44020</v>
      </c>
      <c r="H100" s="270">
        <v>10800</v>
      </c>
      <c r="I100" s="270">
        <v>4086.6143911555287</v>
      </c>
      <c r="J100" s="270">
        <v>2536.4217497262571</v>
      </c>
      <c r="K100" s="270">
        <v>17586.602599499987</v>
      </c>
      <c r="L100" s="270">
        <v>0</v>
      </c>
      <c r="M100" s="270"/>
      <c r="N100" s="270">
        <f t="shared" si="1"/>
        <v>408367.24934129551</v>
      </c>
      <c r="O100" s="265"/>
      <c r="P100" s="267"/>
      <c r="Q100" s="268"/>
    </row>
    <row r="101" spans="1:17" x14ac:dyDescent="0.2">
      <c r="A101" s="257">
        <f t="shared" si="2"/>
        <v>2015</v>
      </c>
      <c r="B101" s="262">
        <v>12</v>
      </c>
      <c r="C101" s="270">
        <v>56986.291477158251</v>
      </c>
      <c r="D101" s="270">
        <v>0</v>
      </c>
      <c r="E101" s="270">
        <v>278690.86105160962</v>
      </c>
      <c r="F101" s="270">
        <v>0</v>
      </c>
      <c r="G101" s="270">
        <v>13575</v>
      </c>
      <c r="H101" s="270">
        <v>14880</v>
      </c>
      <c r="I101" s="270">
        <v>4533.4603360490783</v>
      </c>
      <c r="J101" s="270">
        <v>2930.2513967729765</v>
      </c>
      <c r="K101" s="270">
        <v>18631.660261500016</v>
      </c>
      <c r="L101" s="270">
        <v>0</v>
      </c>
      <c r="M101" s="270"/>
      <c r="N101" s="270">
        <f t="shared" si="1"/>
        <v>390227.52452308999</v>
      </c>
      <c r="O101" s="265"/>
      <c r="P101" s="267"/>
      <c r="Q101" s="268"/>
    </row>
    <row r="102" spans="1:17" x14ac:dyDescent="0.2">
      <c r="A102" s="257">
        <f t="shared" si="2"/>
        <v>2016</v>
      </c>
      <c r="B102" s="262">
        <v>1</v>
      </c>
      <c r="C102" s="270">
        <v>56207.637395501188</v>
      </c>
      <c r="D102" s="270">
        <v>0</v>
      </c>
      <c r="E102" s="270">
        <v>279779.94199999998</v>
      </c>
      <c r="F102" s="270">
        <v>0</v>
      </c>
      <c r="G102" s="270">
        <v>73250</v>
      </c>
      <c r="H102" s="270">
        <v>29760</v>
      </c>
      <c r="I102" s="270">
        <v>4941.6098041148261</v>
      </c>
      <c r="J102" s="270">
        <v>3226.7217999024642</v>
      </c>
      <c r="K102" s="270">
        <v>19158.070717499995</v>
      </c>
      <c r="L102" s="270">
        <v>72</v>
      </c>
      <c r="M102" s="270">
        <v>76</v>
      </c>
      <c r="N102" s="270">
        <f t="shared" si="1"/>
        <v>466471.98171701847</v>
      </c>
      <c r="O102" s="265"/>
      <c r="Q102" s="268"/>
    </row>
    <row r="103" spans="1:17" x14ac:dyDescent="0.2">
      <c r="A103" s="257">
        <f t="shared" si="2"/>
        <v>2016</v>
      </c>
      <c r="B103" s="262">
        <v>2</v>
      </c>
      <c r="C103" s="270">
        <v>53000.332000697315</v>
      </c>
      <c r="D103" s="270">
        <v>0</v>
      </c>
      <c r="E103" s="270">
        <v>271689.087</v>
      </c>
      <c r="F103" s="270">
        <v>0</v>
      </c>
      <c r="G103" s="270">
        <v>85800</v>
      </c>
      <c r="H103" s="270">
        <v>27840</v>
      </c>
      <c r="I103" s="270">
        <v>3011.6674362598947</v>
      </c>
      <c r="J103" s="270">
        <v>3024.364812240321</v>
      </c>
      <c r="K103" s="270">
        <v>18016.16909950001</v>
      </c>
      <c r="L103" s="270">
        <v>0</v>
      </c>
      <c r="M103" s="270">
        <v>0</v>
      </c>
      <c r="N103" s="270">
        <f t="shared" si="1"/>
        <v>462381.62034869753</v>
      </c>
      <c r="O103" s="265"/>
      <c r="Q103" s="268"/>
    </row>
    <row r="104" spans="1:17" x14ac:dyDescent="0.2">
      <c r="A104" s="257">
        <f t="shared" si="2"/>
        <v>2016</v>
      </c>
      <c r="B104" s="262">
        <v>3</v>
      </c>
      <c r="C104" s="270">
        <v>60565.663296123232</v>
      </c>
      <c r="D104" s="270">
        <v>0</v>
      </c>
      <c r="E104" s="270">
        <v>322430.74699999997</v>
      </c>
      <c r="F104" s="270">
        <v>0</v>
      </c>
      <c r="G104" s="270">
        <v>111860</v>
      </c>
      <c r="H104" s="270">
        <v>18600</v>
      </c>
      <c r="I104" s="270">
        <v>5646.3203654786284</v>
      </c>
      <c r="J104" s="270">
        <v>2885.7993985291932</v>
      </c>
      <c r="K104" s="270">
        <v>18348.208477499997</v>
      </c>
      <c r="L104" s="270">
        <v>0</v>
      </c>
      <c r="M104" s="270">
        <v>0</v>
      </c>
      <c r="N104" s="270">
        <f t="shared" si="1"/>
        <v>540336.738537631</v>
      </c>
      <c r="O104" s="265"/>
      <c r="Q104" s="268"/>
    </row>
    <row r="105" spans="1:17" x14ac:dyDescent="0.2">
      <c r="A105" s="257">
        <f t="shared" si="2"/>
        <v>2016</v>
      </c>
      <c r="B105" s="262">
        <v>4</v>
      </c>
      <c r="C105" s="270">
        <v>63590.757468905809</v>
      </c>
      <c r="D105" s="270">
        <v>0</v>
      </c>
      <c r="E105" s="270">
        <v>352644.26</v>
      </c>
      <c r="F105" s="270">
        <v>0</v>
      </c>
      <c r="G105" s="270">
        <v>125830</v>
      </c>
      <c r="H105" s="270">
        <v>14400</v>
      </c>
      <c r="I105" s="270">
        <v>5479.5266777857469</v>
      </c>
      <c r="J105" s="270">
        <v>2338.6756481099019</v>
      </c>
      <c r="K105" s="270">
        <v>18832.609399999983</v>
      </c>
      <c r="L105" s="270">
        <v>0</v>
      </c>
      <c r="M105" s="270">
        <v>0</v>
      </c>
      <c r="N105" s="270">
        <f t="shared" si="1"/>
        <v>583115.82919480139</v>
      </c>
      <c r="O105" s="265"/>
      <c r="Q105" s="268"/>
    </row>
    <row r="106" spans="1:17" x14ac:dyDescent="0.2">
      <c r="A106" s="257">
        <f t="shared" si="2"/>
        <v>2016</v>
      </c>
      <c r="B106" s="262">
        <v>5</v>
      </c>
      <c r="C106" s="270">
        <v>71967.555208850405</v>
      </c>
      <c r="D106" s="270">
        <v>0</v>
      </c>
      <c r="E106" s="270">
        <v>357421.43099999998</v>
      </c>
      <c r="F106" s="270">
        <v>0</v>
      </c>
      <c r="G106" s="270">
        <v>113525</v>
      </c>
      <c r="H106" s="270">
        <v>22320</v>
      </c>
      <c r="I106" s="270">
        <v>5963.7702536569541</v>
      </c>
      <c r="J106" s="270">
        <v>3168.99137870305</v>
      </c>
      <c r="K106" s="270">
        <v>24239.112666999979</v>
      </c>
      <c r="L106" s="270">
        <v>0</v>
      </c>
      <c r="M106" s="270">
        <v>0</v>
      </c>
      <c r="N106" s="270">
        <f t="shared" si="1"/>
        <v>598605.86050821026</v>
      </c>
      <c r="O106" s="265"/>
      <c r="Q106" s="268"/>
    </row>
    <row r="107" spans="1:17" x14ac:dyDescent="0.2">
      <c r="A107" s="257">
        <f t="shared" si="2"/>
        <v>2016</v>
      </c>
      <c r="B107" s="262">
        <v>6</v>
      </c>
      <c r="C107" s="270">
        <v>78323.079537609708</v>
      </c>
      <c r="D107" s="270">
        <v>0</v>
      </c>
      <c r="E107" s="270">
        <v>369136.08</v>
      </c>
      <c r="F107" s="270">
        <v>0</v>
      </c>
      <c r="G107" s="270">
        <v>115975</v>
      </c>
      <c r="H107" s="270">
        <v>28800</v>
      </c>
      <c r="I107" s="270">
        <v>5928.6643190316927</v>
      </c>
      <c r="J107" s="270">
        <v>3847.1393257777081</v>
      </c>
      <c r="K107" s="270">
        <v>27847.388459000002</v>
      </c>
      <c r="L107" s="270">
        <v>0</v>
      </c>
      <c r="M107" s="270">
        <v>0</v>
      </c>
      <c r="N107" s="270">
        <f t="shared" si="1"/>
        <v>629857.35164141899</v>
      </c>
      <c r="O107" s="265"/>
      <c r="Q107" s="268"/>
    </row>
    <row r="108" spans="1:17" x14ac:dyDescent="0.2">
      <c r="A108" s="257">
        <f t="shared" si="2"/>
        <v>2016</v>
      </c>
      <c r="B108" s="262">
        <v>7</v>
      </c>
      <c r="C108" s="270">
        <v>85649.197920255829</v>
      </c>
      <c r="D108" s="270">
        <v>0</v>
      </c>
      <c r="E108" s="270">
        <v>347333.56099999999</v>
      </c>
      <c r="F108" s="270">
        <v>0</v>
      </c>
      <c r="G108" s="270">
        <v>144250</v>
      </c>
      <c r="H108" s="270">
        <v>33480</v>
      </c>
      <c r="I108" s="270">
        <v>6279.6451503097796</v>
      </c>
      <c r="J108" s="270">
        <v>3995.5665835242626</v>
      </c>
      <c r="K108" s="270">
        <v>27951.824873499972</v>
      </c>
      <c r="L108" s="270">
        <v>0</v>
      </c>
      <c r="M108" s="270">
        <v>0</v>
      </c>
      <c r="N108" s="270">
        <f t="shared" si="1"/>
        <v>648939.79552758974</v>
      </c>
      <c r="O108" s="265"/>
      <c r="Q108" s="268"/>
    </row>
    <row r="109" spans="1:17" x14ac:dyDescent="0.2">
      <c r="A109" s="257">
        <f t="shared" si="2"/>
        <v>2016</v>
      </c>
      <c r="B109" s="262">
        <v>8</v>
      </c>
      <c r="C109" s="270">
        <v>84916.971984914213</v>
      </c>
      <c r="D109" s="270">
        <v>0</v>
      </c>
      <c r="E109" s="270">
        <v>372588.69099999999</v>
      </c>
      <c r="F109" s="270">
        <v>0</v>
      </c>
      <c r="G109" s="270">
        <v>96050</v>
      </c>
      <c r="H109" s="270">
        <v>33480</v>
      </c>
      <c r="I109" s="270">
        <v>6252.1679969719444</v>
      </c>
      <c r="J109" s="270">
        <v>3848.2457528714713</v>
      </c>
      <c r="K109" s="270">
        <v>28556.690733999956</v>
      </c>
      <c r="L109" s="270">
        <v>72</v>
      </c>
      <c r="M109" s="270">
        <v>76</v>
      </c>
      <c r="N109" s="270">
        <f t="shared" si="1"/>
        <v>625840.76746875758</v>
      </c>
      <c r="O109" s="265"/>
      <c r="Q109" s="268"/>
    </row>
    <row r="110" spans="1:17" x14ac:dyDescent="0.2">
      <c r="A110" s="257">
        <f t="shared" si="2"/>
        <v>2016</v>
      </c>
      <c r="B110" s="262">
        <v>9</v>
      </c>
      <c r="C110" s="270">
        <v>72248.715987868927</v>
      </c>
      <c r="D110" s="270">
        <v>0</v>
      </c>
      <c r="E110" s="270">
        <v>367780.05300000001</v>
      </c>
      <c r="F110" s="270">
        <v>0</v>
      </c>
      <c r="G110" s="270">
        <v>91130</v>
      </c>
      <c r="H110" s="270">
        <v>25200</v>
      </c>
      <c r="I110" s="270">
        <v>6537.6919070096028</v>
      </c>
      <c r="J110" s="270">
        <v>3744.3203033932841</v>
      </c>
      <c r="K110" s="270">
        <v>27811.956985999961</v>
      </c>
      <c r="L110" s="270">
        <v>0</v>
      </c>
      <c r="M110" s="270">
        <v>0</v>
      </c>
      <c r="N110" s="270">
        <f t="shared" si="1"/>
        <v>594452.73818427173</v>
      </c>
      <c r="O110" s="265"/>
      <c r="Q110" s="268"/>
    </row>
    <row r="111" spans="1:17" x14ac:dyDescent="0.2">
      <c r="A111" s="257">
        <f t="shared" si="2"/>
        <v>2016</v>
      </c>
      <c r="B111" s="262">
        <v>10</v>
      </c>
      <c r="C111" s="270">
        <v>66802.22760684292</v>
      </c>
      <c r="D111" s="270">
        <v>0</v>
      </c>
      <c r="E111" s="270">
        <v>336292.25300000003</v>
      </c>
      <c r="F111" s="270">
        <v>0</v>
      </c>
      <c r="G111" s="270">
        <v>87075</v>
      </c>
      <c r="H111" s="270">
        <v>18600</v>
      </c>
      <c r="I111" s="270">
        <v>5361.5990772232453</v>
      </c>
      <c r="J111" s="270">
        <v>3154.2495337255236</v>
      </c>
      <c r="K111" s="270">
        <v>23220.03601499998</v>
      </c>
      <c r="L111" s="270">
        <v>0</v>
      </c>
      <c r="M111" s="270">
        <v>0</v>
      </c>
      <c r="N111" s="270">
        <f t="shared" si="1"/>
        <v>540505.36523279164</v>
      </c>
      <c r="O111" s="265"/>
      <c r="Q111" s="268"/>
    </row>
    <row r="112" spans="1:17" x14ac:dyDescent="0.2">
      <c r="A112" s="257">
        <f t="shared" si="2"/>
        <v>2016</v>
      </c>
      <c r="B112" s="262">
        <v>11</v>
      </c>
      <c r="C112" s="270">
        <v>54976.199273675971</v>
      </c>
      <c r="D112" s="270">
        <v>0</v>
      </c>
      <c r="E112" s="270">
        <v>306122.18900000001</v>
      </c>
      <c r="F112" s="270">
        <v>0</v>
      </c>
      <c r="G112" s="270">
        <v>44020</v>
      </c>
      <c r="H112" s="270">
        <v>14400</v>
      </c>
      <c r="I112" s="270">
        <v>3882.9522272739159</v>
      </c>
      <c r="J112" s="270">
        <v>2473.6872701797702</v>
      </c>
      <c r="K112" s="270">
        <v>17586.602599499987</v>
      </c>
      <c r="L112" s="270">
        <v>0</v>
      </c>
      <c r="M112" s="270">
        <v>0</v>
      </c>
      <c r="N112" s="270">
        <f t="shared" si="1"/>
        <v>443461.63037062966</v>
      </c>
      <c r="O112" s="265"/>
      <c r="Q112" s="268"/>
    </row>
    <row r="113" spans="1:17" x14ac:dyDescent="0.2">
      <c r="A113" s="257">
        <f t="shared" si="2"/>
        <v>2016</v>
      </c>
      <c r="B113" s="262">
        <v>12</v>
      </c>
      <c r="C113" s="270">
        <v>56726.099686267953</v>
      </c>
      <c r="D113" s="270">
        <v>0</v>
      </c>
      <c r="E113" s="270">
        <v>286734.03399999999</v>
      </c>
      <c r="F113" s="270">
        <v>0</v>
      </c>
      <c r="G113" s="270">
        <v>13575</v>
      </c>
      <c r="H113" s="270">
        <v>18600</v>
      </c>
      <c r="I113" s="270">
        <v>4479.0422992308395</v>
      </c>
      <c r="J113" s="270">
        <v>2927.1239982525658</v>
      </c>
      <c r="K113" s="270">
        <v>18631.660261500016</v>
      </c>
      <c r="L113" s="270">
        <v>0</v>
      </c>
      <c r="M113" s="270">
        <v>0</v>
      </c>
      <c r="N113" s="270">
        <f t="shared" si="1"/>
        <v>401672.96024525131</v>
      </c>
      <c r="O113" s="265"/>
      <c r="Q113" s="268"/>
    </row>
    <row r="114" spans="1:17" x14ac:dyDescent="0.2">
      <c r="A114" s="257">
        <f t="shared" si="2"/>
        <v>2017</v>
      </c>
      <c r="B114" s="262">
        <v>1</v>
      </c>
      <c r="C114" s="270">
        <v>56898.680068652589</v>
      </c>
      <c r="D114" s="270">
        <v>0</v>
      </c>
      <c r="E114" s="270">
        <v>283976.641</v>
      </c>
      <c r="F114" s="270">
        <v>0</v>
      </c>
      <c r="G114" s="270">
        <v>73250</v>
      </c>
      <c r="H114" s="270">
        <v>180</v>
      </c>
      <c r="I114" s="270"/>
      <c r="J114" s="270">
        <v>0</v>
      </c>
      <c r="K114" s="270">
        <v>240</v>
      </c>
      <c r="L114" s="270">
        <v>84</v>
      </c>
      <c r="M114" s="270">
        <v>76</v>
      </c>
      <c r="N114" s="270">
        <f t="shared" si="1"/>
        <v>414705.32106865261</v>
      </c>
      <c r="O114" s="265"/>
      <c r="Q114" s="268"/>
    </row>
    <row r="115" spans="1:17" x14ac:dyDescent="0.2">
      <c r="A115" s="257">
        <f t="shared" si="2"/>
        <v>2017</v>
      </c>
      <c r="B115" s="262">
        <v>2</v>
      </c>
      <c r="C115" s="270">
        <v>53651.9425789175</v>
      </c>
      <c r="D115" s="270">
        <v>0</v>
      </c>
      <c r="E115" s="270">
        <v>275764.42200000002</v>
      </c>
      <c r="F115" s="270">
        <v>0</v>
      </c>
      <c r="G115" s="270">
        <v>85800</v>
      </c>
      <c r="H115" s="270">
        <v>0</v>
      </c>
      <c r="I115" s="270"/>
      <c r="J115" s="270">
        <v>0</v>
      </c>
      <c r="K115" s="270">
        <v>0</v>
      </c>
      <c r="L115" s="270">
        <v>0</v>
      </c>
      <c r="M115" s="270">
        <v>0</v>
      </c>
      <c r="N115" s="270">
        <f t="shared" si="1"/>
        <v>415216.36457891751</v>
      </c>
      <c r="O115" s="265"/>
      <c r="Q115" s="268"/>
    </row>
    <row r="116" spans="1:17" x14ac:dyDescent="0.2">
      <c r="A116" s="257">
        <f t="shared" si="2"/>
        <v>2017</v>
      </c>
      <c r="B116" s="262">
        <v>3</v>
      </c>
      <c r="C116" s="270">
        <v>61310.285553964131</v>
      </c>
      <c r="D116" s="270">
        <v>0</v>
      </c>
      <c r="E116" s="270">
        <v>327267.20799999998</v>
      </c>
      <c r="F116" s="270">
        <v>0</v>
      </c>
      <c r="G116" s="270">
        <v>111860</v>
      </c>
      <c r="H116" s="270">
        <v>0</v>
      </c>
      <c r="I116" s="270"/>
      <c r="J116" s="270">
        <v>0</v>
      </c>
      <c r="K116" s="270">
        <v>0</v>
      </c>
      <c r="L116" s="270">
        <v>0</v>
      </c>
      <c r="M116" s="270">
        <v>0</v>
      </c>
      <c r="N116" s="270">
        <f t="shared" si="1"/>
        <v>500437.49355396413</v>
      </c>
      <c r="O116" s="265"/>
      <c r="Q116" s="268"/>
    </row>
    <row r="117" spans="1:17" x14ac:dyDescent="0.2">
      <c r="A117" s="257">
        <f t="shared" si="2"/>
        <v>2017</v>
      </c>
      <c r="B117" s="262">
        <v>4</v>
      </c>
      <c r="C117" s="270">
        <v>64372.571632696869</v>
      </c>
      <c r="D117" s="270">
        <v>0</v>
      </c>
      <c r="E117" s="270">
        <v>357933.924</v>
      </c>
      <c r="F117" s="270">
        <v>0</v>
      </c>
      <c r="G117" s="270">
        <v>125830</v>
      </c>
      <c r="H117" s="270">
        <v>0</v>
      </c>
      <c r="I117" s="270"/>
      <c r="J117" s="270">
        <v>0</v>
      </c>
      <c r="K117" s="270">
        <v>0</v>
      </c>
      <c r="L117" s="270">
        <v>0</v>
      </c>
      <c r="M117" s="270">
        <v>0</v>
      </c>
      <c r="N117" s="270">
        <f t="shared" si="1"/>
        <v>548136.4956326969</v>
      </c>
      <c r="O117" s="265"/>
      <c r="Q117" s="268"/>
    </row>
    <row r="118" spans="1:17" x14ac:dyDescent="0.2">
      <c r="A118" s="257">
        <f t="shared" si="2"/>
        <v>2017</v>
      </c>
      <c r="B118" s="262">
        <v>5</v>
      </c>
      <c r="C118" s="270">
        <v>72852.357595788562</v>
      </c>
      <c r="D118" s="270">
        <v>0</v>
      </c>
      <c r="E118" s="270">
        <v>362782.75199999998</v>
      </c>
      <c r="F118" s="270">
        <v>0</v>
      </c>
      <c r="G118" s="270">
        <v>113525</v>
      </c>
      <c r="H118" s="270">
        <v>0</v>
      </c>
      <c r="I118" s="270"/>
      <c r="J118" s="270"/>
      <c r="K118" s="270">
        <v>0</v>
      </c>
      <c r="L118" s="270">
        <v>0</v>
      </c>
      <c r="M118" s="270">
        <v>0</v>
      </c>
      <c r="N118" s="270">
        <f t="shared" si="1"/>
        <v>549160.10959578853</v>
      </c>
      <c r="O118" s="265"/>
      <c r="Q118" s="268"/>
    </row>
    <row r="119" spans="1:17" x14ac:dyDescent="0.2">
      <c r="A119" s="257">
        <f t="shared" si="2"/>
        <v>2017</v>
      </c>
      <c r="B119" s="262">
        <v>6</v>
      </c>
      <c r="C119" s="270">
        <v>79286.019678151046</v>
      </c>
      <c r="D119" s="270">
        <v>0</v>
      </c>
      <c r="E119" s="270">
        <v>374673.12099999998</v>
      </c>
      <c r="F119" s="270">
        <v>0</v>
      </c>
      <c r="G119" s="270">
        <v>115975</v>
      </c>
      <c r="H119" s="270">
        <v>0</v>
      </c>
      <c r="I119" s="270"/>
      <c r="J119" s="270"/>
      <c r="K119" s="270">
        <v>0</v>
      </c>
      <c r="L119" s="270">
        <v>0</v>
      </c>
      <c r="M119" s="270">
        <v>0</v>
      </c>
      <c r="N119" s="270">
        <f t="shared" si="1"/>
        <v>569934.14067815104</v>
      </c>
      <c r="O119" s="265"/>
      <c r="Q119" s="268"/>
    </row>
    <row r="120" spans="1:17" x14ac:dyDescent="0.2">
      <c r="A120" s="257">
        <f t="shared" si="2"/>
        <v>2017</v>
      </c>
      <c r="B120" s="262">
        <v>7</v>
      </c>
      <c r="C120" s="270">
        <v>86702.208746304605</v>
      </c>
      <c r="D120" s="270">
        <v>0</v>
      </c>
      <c r="E120" s="270">
        <v>352543.565</v>
      </c>
      <c r="F120" s="270">
        <v>0</v>
      </c>
      <c r="G120" s="270">
        <v>144250</v>
      </c>
      <c r="H120" s="270">
        <v>0</v>
      </c>
      <c r="I120" s="270"/>
      <c r="J120" s="270"/>
      <c r="K120" s="270">
        <v>0</v>
      </c>
      <c r="L120" s="270">
        <v>0</v>
      </c>
      <c r="M120" s="270">
        <v>0</v>
      </c>
      <c r="N120" s="270">
        <f t="shared" si="1"/>
        <v>583495.77374630468</v>
      </c>
      <c r="O120" s="265"/>
      <c r="Q120" s="268"/>
    </row>
    <row r="121" spans="1:17" x14ac:dyDescent="0.2">
      <c r="A121" s="257">
        <f t="shared" si="2"/>
        <v>2017</v>
      </c>
      <c r="B121" s="262">
        <v>8</v>
      </c>
      <c r="C121" s="270">
        <v>85960.980486881133</v>
      </c>
      <c r="D121" s="270">
        <v>0</v>
      </c>
      <c r="E121" s="270">
        <v>378177.52100000001</v>
      </c>
      <c r="F121" s="270">
        <v>0</v>
      </c>
      <c r="G121" s="270">
        <v>96050</v>
      </c>
      <c r="H121" s="270">
        <v>180</v>
      </c>
      <c r="I121" s="270"/>
      <c r="J121" s="270"/>
      <c r="K121" s="270">
        <v>240</v>
      </c>
      <c r="L121" s="270">
        <v>84</v>
      </c>
      <c r="M121" s="270">
        <v>76</v>
      </c>
      <c r="N121" s="270">
        <f t="shared" si="1"/>
        <v>560768.50148688117</v>
      </c>
      <c r="O121" s="265"/>
      <c r="Q121" s="268"/>
    </row>
    <row r="122" spans="1:17" x14ac:dyDescent="0.2">
      <c r="A122" s="257">
        <f t="shared" si="2"/>
        <v>2017</v>
      </c>
      <c r="B122" s="262">
        <v>9</v>
      </c>
      <c r="C122" s="270">
        <v>73136.975095376081</v>
      </c>
      <c r="D122" s="270">
        <v>0</v>
      </c>
      <c r="E122" s="270">
        <v>373296.75400000002</v>
      </c>
      <c r="F122" s="270">
        <v>0</v>
      </c>
      <c r="G122" s="270">
        <v>91130</v>
      </c>
      <c r="H122" s="270">
        <v>0</v>
      </c>
      <c r="I122" s="270"/>
      <c r="J122" s="270"/>
      <c r="K122" s="270">
        <v>0</v>
      </c>
      <c r="L122" s="270">
        <v>0</v>
      </c>
      <c r="M122" s="270">
        <v>0</v>
      </c>
      <c r="N122" s="270">
        <f t="shared" si="1"/>
        <v>537563.7290953761</v>
      </c>
      <c r="O122" s="265"/>
      <c r="Q122" s="268"/>
    </row>
    <row r="123" spans="1:17" x14ac:dyDescent="0.2">
      <c r="A123" s="257">
        <f t="shared" si="2"/>
        <v>2017</v>
      </c>
      <c r="B123" s="262">
        <v>10</v>
      </c>
      <c r="C123" s="270">
        <v>67623.525068842209</v>
      </c>
      <c r="D123" s="270">
        <v>0</v>
      </c>
      <c r="E123" s="270">
        <v>341336.63799999998</v>
      </c>
      <c r="F123" s="270">
        <v>0</v>
      </c>
      <c r="G123" s="270">
        <v>87075</v>
      </c>
      <c r="H123" s="270">
        <v>0</v>
      </c>
      <c r="I123" s="270"/>
      <c r="J123" s="270"/>
      <c r="K123" s="270">
        <v>0</v>
      </c>
      <c r="L123" s="270">
        <v>0</v>
      </c>
      <c r="M123" s="270">
        <v>0</v>
      </c>
      <c r="N123" s="270">
        <f t="shared" si="1"/>
        <v>496035.1630688422</v>
      </c>
      <c r="O123" s="265"/>
      <c r="Q123" s="268"/>
    </row>
    <row r="124" spans="1:17" x14ac:dyDescent="0.2">
      <c r="A124" s="257">
        <f t="shared" si="2"/>
        <v>2017</v>
      </c>
      <c r="B124" s="262">
        <v>11</v>
      </c>
      <c r="C124" s="270">
        <v>55652.102077390431</v>
      </c>
      <c r="D124" s="270">
        <v>0</v>
      </c>
      <c r="E124" s="270">
        <v>310714.022</v>
      </c>
      <c r="F124" s="270">
        <v>0</v>
      </c>
      <c r="G124" s="270">
        <v>44020</v>
      </c>
      <c r="H124" s="270">
        <v>0</v>
      </c>
      <c r="I124" s="270"/>
      <c r="J124" s="270"/>
      <c r="K124" s="270">
        <v>0</v>
      </c>
      <c r="L124" s="270">
        <v>0</v>
      </c>
      <c r="M124" s="270">
        <v>0</v>
      </c>
      <c r="N124" s="270">
        <f t="shared" si="1"/>
        <v>410386.12407739041</v>
      </c>
      <c r="O124" s="265"/>
      <c r="Q124" s="268"/>
    </row>
    <row r="125" spans="1:17" x14ac:dyDescent="0.2">
      <c r="A125" s="257">
        <f t="shared" si="2"/>
        <v>2017</v>
      </c>
      <c r="B125" s="262">
        <v>12</v>
      </c>
      <c r="C125" s="270">
        <v>57423.516574453846</v>
      </c>
      <c r="D125" s="270">
        <v>0</v>
      </c>
      <c r="E125" s="270">
        <v>291035.04399999999</v>
      </c>
      <c r="F125" s="270">
        <v>0</v>
      </c>
      <c r="G125" s="270">
        <v>13575</v>
      </c>
      <c r="H125" s="270">
        <v>0</v>
      </c>
      <c r="I125" s="270"/>
      <c r="J125" s="270"/>
      <c r="K125" s="270">
        <v>0</v>
      </c>
      <c r="L125" s="270">
        <v>0</v>
      </c>
      <c r="M125" s="270">
        <v>0</v>
      </c>
      <c r="N125" s="270">
        <f t="shared" si="1"/>
        <v>362033.56057445385</v>
      </c>
      <c r="O125" s="265"/>
      <c r="Q125" s="268"/>
    </row>
    <row r="126" spans="1:17" x14ac:dyDescent="0.2">
      <c r="A126" s="257">
        <f t="shared" si="2"/>
        <v>2018</v>
      </c>
      <c r="B126" s="262">
        <v>1</v>
      </c>
      <c r="C126" s="270">
        <v>57598.218739825686</v>
      </c>
      <c r="D126" s="270">
        <v>0</v>
      </c>
      <c r="E126" s="270">
        <v>288236.29200000002</v>
      </c>
      <c r="F126" s="270">
        <v>0</v>
      </c>
      <c r="G126" s="270">
        <v>73250</v>
      </c>
      <c r="H126" s="270">
        <v>180</v>
      </c>
      <c r="I126" s="270"/>
      <c r="J126" s="270"/>
      <c r="K126" s="270">
        <v>240</v>
      </c>
      <c r="L126" s="270">
        <v>96</v>
      </c>
      <c r="M126" s="270">
        <v>76</v>
      </c>
      <c r="N126" s="270">
        <f t="shared" si="1"/>
        <v>419676.51073982572</v>
      </c>
      <c r="O126" s="265"/>
      <c r="Q126" s="268"/>
    </row>
    <row r="127" spans="1:17" x14ac:dyDescent="0.2">
      <c r="A127" s="257">
        <f t="shared" si="2"/>
        <v>2018</v>
      </c>
      <c r="B127" s="262">
        <v>2</v>
      </c>
      <c r="C127" s="270">
        <v>54311.564358758915</v>
      </c>
      <c r="D127" s="270">
        <v>0</v>
      </c>
      <c r="E127" s="270">
        <v>279900.88900000002</v>
      </c>
      <c r="F127" s="270">
        <v>0</v>
      </c>
      <c r="G127" s="270">
        <v>85800</v>
      </c>
      <c r="H127" s="270">
        <v>0</v>
      </c>
      <c r="I127" s="270"/>
      <c r="J127" s="270"/>
      <c r="K127" s="270">
        <v>0</v>
      </c>
      <c r="L127" s="270">
        <v>0</v>
      </c>
      <c r="M127" s="270">
        <v>0</v>
      </c>
      <c r="N127" s="270">
        <f t="shared" si="1"/>
        <v>420012.45335875894</v>
      </c>
      <c r="O127" s="265"/>
      <c r="Q127" s="268"/>
    </row>
    <row r="128" spans="1:17" x14ac:dyDescent="0.2">
      <c r="A128" s="257">
        <f t="shared" si="2"/>
        <v>2018</v>
      </c>
      <c r="B128" s="262">
        <v>3</v>
      </c>
      <c r="C128" s="270">
        <v>62064.062542005224</v>
      </c>
      <c r="D128" s="270">
        <v>0</v>
      </c>
      <c r="E128" s="270">
        <v>332176.21500000003</v>
      </c>
      <c r="F128" s="270">
        <v>0</v>
      </c>
      <c r="G128" s="270">
        <v>111860</v>
      </c>
      <c r="H128" s="270">
        <v>0</v>
      </c>
      <c r="I128" s="270"/>
      <c r="J128" s="270"/>
      <c r="K128" s="270">
        <v>0</v>
      </c>
      <c r="L128" s="270">
        <v>0</v>
      </c>
      <c r="M128" s="270">
        <v>0</v>
      </c>
      <c r="N128" s="270">
        <f t="shared" si="1"/>
        <v>506100.27754200523</v>
      </c>
      <c r="O128" s="265"/>
      <c r="Q128" s="268"/>
    </row>
    <row r="129" spans="1:17" x14ac:dyDescent="0.2">
      <c r="A129" s="257">
        <f t="shared" si="2"/>
        <v>2018</v>
      </c>
      <c r="B129" s="262">
        <v>4</v>
      </c>
      <c r="C129" s="270">
        <v>65163.997781169877</v>
      </c>
      <c r="D129" s="270">
        <v>0</v>
      </c>
      <c r="E129" s="270">
        <v>363302.93300000002</v>
      </c>
      <c r="F129" s="270">
        <v>0</v>
      </c>
      <c r="G129" s="270">
        <v>125830</v>
      </c>
      <c r="H129" s="270">
        <v>0</v>
      </c>
      <c r="I129" s="270"/>
      <c r="J129" s="270"/>
      <c r="K129" s="270">
        <v>0</v>
      </c>
      <c r="L129" s="270">
        <v>0</v>
      </c>
      <c r="M129" s="270">
        <v>0</v>
      </c>
      <c r="N129" s="270">
        <f t="shared" si="1"/>
        <v>554296.93078116991</v>
      </c>
      <c r="O129" s="265"/>
      <c r="Q129" s="268"/>
    </row>
    <row r="130" spans="1:17" x14ac:dyDescent="0.2">
      <c r="A130" s="257">
        <f t="shared" si="2"/>
        <v>2018</v>
      </c>
      <c r="B130" s="262">
        <v>5</v>
      </c>
      <c r="C130" s="270">
        <v>73748.038152224923</v>
      </c>
      <c r="D130" s="270">
        <v>0</v>
      </c>
      <c r="E130" s="270">
        <v>368224.49400000001</v>
      </c>
      <c r="F130" s="270">
        <v>0</v>
      </c>
      <c r="G130" s="270">
        <v>113525</v>
      </c>
      <c r="H130" s="270">
        <v>0</v>
      </c>
      <c r="I130" s="270"/>
      <c r="J130" s="270"/>
      <c r="K130" s="270">
        <v>0</v>
      </c>
      <c r="L130" s="270">
        <v>0</v>
      </c>
      <c r="M130" s="270">
        <v>0</v>
      </c>
      <c r="N130" s="270">
        <f t="shared" si="1"/>
        <v>555497.53215222491</v>
      </c>
      <c r="O130" s="265"/>
      <c r="Q130" s="268"/>
    </row>
    <row r="131" spans="1:17" x14ac:dyDescent="0.2">
      <c r="A131" s="257">
        <f t="shared" si="2"/>
        <v>2018</v>
      </c>
      <c r="B131" s="262">
        <v>6</v>
      </c>
      <c r="C131" s="270">
        <v>80260.798649848381</v>
      </c>
      <c r="D131" s="270">
        <v>0</v>
      </c>
      <c r="E131" s="270">
        <v>380293.21899999998</v>
      </c>
      <c r="F131" s="270">
        <v>0</v>
      </c>
      <c r="G131" s="270">
        <v>115975</v>
      </c>
      <c r="H131" s="270">
        <v>0</v>
      </c>
      <c r="I131" s="270"/>
      <c r="J131" s="270"/>
      <c r="K131" s="270">
        <v>0</v>
      </c>
      <c r="L131" s="270">
        <v>0</v>
      </c>
      <c r="M131" s="270">
        <v>0</v>
      </c>
      <c r="N131" s="270">
        <f t="shared" si="1"/>
        <v>576529.01764984836</v>
      </c>
      <c r="O131" s="265"/>
      <c r="Q131" s="268"/>
    </row>
    <row r="132" spans="1:17" x14ac:dyDescent="0.2">
      <c r="A132" s="257">
        <f t="shared" si="2"/>
        <v>2018</v>
      </c>
      <c r="B132" s="262">
        <v>7</v>
      </c>
      <c r="C132" s="270">
        <v>87768.165774147448</v>
      </c>
      <c r="D132" s="270">
        <v>0</v>
      </c>
      <c r="E132" s="270">
        <v>357831.71799999999</v>
      </c>
      <c r="F132" s="270">
        <v>0</v>
      </c>
      <c r="G132" s="270">
        <v>144250</v>
      </c>
      <c r="H132" s="270">
        <v>0</v>
      </c>
      <c r="I132" s="270"/>
      <c r="J132" s="270"/>
      <c r="K132" s="270">
        <v>0</v>
      </c>
      <c r="L132" s="270">
        <v>0</v>
      </c>
      <c r="M132" s="270">
        <v>0</v>
      </c>
      <c r="N132" s="270">
        <f t="shared" si="1"/>
        <v>589849.88377414737</v>
      </c>
      <c r="O132" s="265"/>
      <c r="Q132" s="268"/>
    </row>
    <row r="133" spans="1:17" x14ac:dyDescent="0.2">
      <c r="A133" s="257">
        <f t="shared" si="2"/>
        <v>2018</v>
      </c>
      <c r="B133" s="262">
        <v>8</v>
      </c>
      <c r="C133" s="270">
        <v>87017.824511909042</v>
      </c>
      <c r="D133" s="270">
        <v>0</v>
      </c>
      <c r="E133" s="270">
        <v>383850.18400000001</v>
      </c>
      <c r="F133" s="270">
        <v>0</v>
      </c>
      <c r="G133" s="270">
        <v>96050</v>
      </c>
      <c r="H133" s="270">
        <v>180</v>
      </c>
      <c r="I133" s="270"/>
      <c r="J133" s="270"/>
      <c r="K133" s="270">
        <v>240</v>
      </c>
      <c r="L133" s="270">
        <v>96</v>
      </c>
      <c r="M133" s="270">
        <v>76</v>
      </c>
      <c r="N133" s="270">
        <f t="shared" si="1"/>
        <v>567510.00851190905</v>
      </c>
      <c r="O133" s="265"/>
      <c r="Q133" s="268"/>
    </row>
    <row r="134" spans="1:17" x14ac:dyDescent="0.2">
      <c r="A134" s="257">
        <f t="shared" si="2"/>
        <v>2018</v>
      </c>
      <c r="B134" s="262">
        <v>9</v>
      </c>
      <c r="C134" s="270">
        <v>74036.154870901766</v>
      </c>
      <c r="D134" s="270">
        <v>0</v>
      </c>
      <c r="E134" s="270">
        <v>378896.20500000002</v>
      </c>
      <c r="F134" s="270">
        <v>0</v>
      </c>
      <c r="G134" s="270">
        <v>91130</v>
      </c>
      <c r="H134" s="270">
        <v>0</v>
      </c>
      <c r="I134" s="270"/>
      <c r="J134" s="270"/>
      <c r="K134" s="270">
        <v>0</v>
      </c>
      <c r="L134" s="270">
        <v>0</v>
      </c>
      <c r="M134" s="270">
        <v>0</v>
      </c>
      <c r="N134" s="270">
        <f t="shared" si="1"/>
        <v>544062.3598709018</v>
      </c>
      <c r="O134" s="265"/>
      <c r="Q134" s="268"/>
    </row>
    <row r="135" spans="1:17" x14ac:dyDescent="0.2">
      <c r="A135" s="257">
        <f t="shared" si="2"/>
        <v>2018</v>
      </c>
      <c r="B135" s="262">
        <v>10</v>
      </c>
      <c r="C135" s="270">
        <v>68454.919941440676</v>
      </c>
      <c r="D135" s="270">
        <v>0</v>
      </c>
      <c r="E135" s="270">
        <v>346456.68800000002</v>
      </c>
      <c r="F135" s="270">
        <v>0</v>
      </c>
      <c r="G135" s="270">
        <v>87075</v>
      </c>
      <c r="H135" s="270">
        <v>0</v>
      </c>
      <c r="I135" s="270"/>
      <c r="J135" s="270"/>
      <c r="K135" s="270">
        <v>0</v>
      </c>
      <c r="L135" s="270">
        <v>0</v>
      </c>
      <c r="M135" s="270">
        <v>0</v>
      </c>
      <c r="N135" s="270">
        <f t="shared" ref="N135:N198" si="3">SUM(C135:M135)</f>
        <v>501986.60794144071</v>
      </c>
      <c r="O135" s="265"/>
      <c r="Q135" s="268"/>
    </row>
    <row r="136" spans="1:17" x14ac:dyDescent="0.2">
      <c r="A136" s="257">
        <f t="shared" si="2"/>
        <v>2018</v>
      </c>
      <c r="B136" s="262">
        <v>11</v>
      </c>
      <c r="C136" s="270">
        <v>56336.314742574126</v>
      </c>
      <c r="D136" s="270">
        <v>0</v>
      </c>
      <c r="E136" s="270">
        <v>315374.73200000002</v>
      </c>
      <c r="F136" s="270">
        <v>0</v>
      </c>
      <c r="G136" s="270">
        <v>44020</v>
      </c>
      <c r="H136" s="270">
        <v>0</v>
      </c>
      <c r="I136" s="270"/>
      <c r="J136" s="270"/>
      <c r="K136" s="270">
        <v>0</v>
      </c>
      <c r="L136" s="270">
        <v>0</v>
      </c>
      <c r="M136" s="270">
        <v>0</v>
      </c>
      <c r="N136" s="270">
        <f t="shared" si="3"/>
        <v>415731.04674257414</v>
      </c>
      <c r="O136" s="265"/>
      <c r="Q136" s="268"/>
    </row>
    <row r="137" spans="1:17" x14ac:dyDescent="0.2">
      <c r="A137" s="257">
        <f t="shared" si="2"/>
        <v>2018</v>
      </c>
      <c r="B137" s="262">
        <v>12</v>
      </c>
      <c r="C137" s="270">
        <v>58129.507828207206</v>
      </c>
      <c r="D137" s="270">
        <v>0</v>
      </c>
      <c r="E137" s="270">
        <v>295400.571</v>
      </c>
      <c r="F137" s="270">
        <v>0</v>
      </c>
      <c r="G137" s="270">
        <v>13575</v>
      </c>
      <c r="H137" s="270">
        <v>0</v>
      </c>
      <c r="I137" s="270"/>
      <c r="J137" s="270"/>
      <c r="K137" s="270">
        <v>0</v>
      </c>
      <c r="L137" s="270">
        <v>0</v>
      </c>
      <c r="M137" s="270">
        <v>0</v>
      </c>
      <c r="N137" s="270">
        <f t="shared" si="3"/>
        <v>367105.07882820722</v>
      </c>
      <c r="O137" s="265"/>
      <c r="Q137" s="268"/>
    </row>
    <row r="138" spans="1:17" x14ac:dyDescent="0.2">
      <c r="A138" s="257">
        <f t="shared" si="2"/>
        <v>2019</v>
      </c>
      <c r="B138" s="262">
        <v>1</v>
      </c>
      <c r="C138" s="270">
        <v>58306.357862746969</v>
      </c>
      <c r="D138" s="270">
        <v>0</v>
      </c>
      <c r="E138" s="270">
        <v>292559.83500000002</v>
      </c>
      <c r="F138" s="270">
        <v>0</v>
      </c>
      <c r="G138" s="270">
        <v>73250</v>
      </c>
      <c r="H138" s="270">
        <v>0</v>
      </c>
      <c r="I138" s="270"/>
      <c r="J138" s="270"/>
      <c r="K138" s="270">
        <v>240</v>
      </c>
      <c r="L138" s="270">
        <v>108</v>
      </c>
      <c r="M138" s="270">
        <v>76</v>
      </c>
      <c r="N138" s="270">
        <f t="shared" si="3"/>
        <v>424540.192862747</v>
      </c>
      <c r="O138" s="265"/>
      <c r="Q138" s="268"/>
    </row>
    <row r="139" spans="1:17" x14ac:dyDescent="0.2">
      <c r="A139" s="257">
        <f t="shared" si="2"/>
        <v>2019</v>
      </c>
      <c r="B139" s="262">
        <v>2</v>
      </c>
      <c r="C139" s="270">
        <v>54979.295833636999</v>
      </c>
      <c r="D139" s="270">
        <v>0</v>
      </c>
      <c r="E139" s="270">
        <v>284099.40100000001</v>
      </c>
      <c r="F139" s="270">
        <v>0</v>
      </c>
      <c r="G139" s="270">
        <v>85800</v>
      </c>
      <c r="H139" s="270">
        <v>0</v>
      </c>
      <c r="I139" s="270"/>
      <c r="J139" s="270"/>
      <c r="K139" s="270">
        <v>0</v>
      </c>
      <c r="L139" s="270">
        <v>0</v>
      </c>
      <c r="M139" s="270">
        <v>0</v>
      </c>
      <c r="N139" s="270">
        <f t="shared" si="3"/>
        <v>424878.69683363702</v>
      </c>
      <c r="O139" s="265"/>
      <c r="Q139" s="268"/>
    </row>
    <row r="140" spans="1:17" x14ac:dyDescent="0.2">
      <c r="A140" s="257">
        <f t="shared" si="2"/>
        <v>2019</v>
      </c>
      <c r="B140" s="262">
        <v>3</v>
      </c>
      <c r="C140" s="270">
        <v>62827.106812730883</v>
      </c>
      <c r="D140" s="270">
        <v>0</v>
      </c>
      <c r="E140" s="270">
        <v>337158.859</v>
      </c>
      <c r="F140" s="270">
        <v>0</v>
      </c>
      <c r="G140" s="270">
        <v>111860</v>
      </c>
      <c r="H140" s="270">
        <v>0</v>
      </c>
      <c r="I140" s="270"/>
      <c r="J140" s="270"/>
      <c r="K140" s="270">
        <v>0</v>
      </c>
      <c r="L140" s="270">
        <v>0</v>
      </c>
      <c r="M140" s="270">
        <v>0</v>
      </c>
      <c r="N140" s="270">
        <f t="shared" si="3"/>
        <v>511845.96581273089</v>
      </c>
      <c r="O140" s="265"/>
      <c r="Q140" s="268"/>
    </row>
    <row r="141" spans="1:17" x14ac:dyDescent="0.2">
      <c r="A141" s="257">
        <f t="shared" si="2"/>
        <v>2019</v>
      </c>
      <c r="B141" s="262">
        <v>4</v>
      </c>
      <c r="C141" s="270">
        <v>65965.154088507144</v>
      </c>
      <c r="D141" s="270">
        <v>0</v>
      </c>
      <c r="E141" s="270">
        <v>368752.47700000001</v>
      </c>
      <c r="F141" s="270">
        <v>0</v>
      </c>
      <c r="G141" s="270">
        <v>125830</v>
      </c>
      <c r="H141" s="270">
        <v>0</v>
      </c>
      <c r="I141" s="270"/>
      <c r="J141" s="270"/>
      <c r="K141" s="270">
        <v>0</v>
      </c>
      <c r="L141" s="270">
        <v>0</v>
      </c>
      <c r="M141" s="270">
        <v>0</v>
      </c>
      <c r="N141" s="270">
        <f t="shared" si="3"/>
        <v>560547.63108850713</v>
      </c>
      <c r="O141" s="265"/>
      <c r="Q141" s="268"/>
    </row>
    <row r="142" spans="1:17" x14ac:dyDescent="0.2">
      <c r="A142" s="257">
        <f t="shared" si="2"/>
        <v>2019</v>
      </c>
      <c r="B142" s="262">
        <v>5</v>
      </c>
      <c r="C142" s="270">
        <v>74654.730619403126</v>
      </c>
      <c r="D142" s="270">
        <v>0</v>
      </c>
      <c r="E142" s="270">
        <v>373747.86099999998</v>
      </c>
      <c r="F142" s="270">
        <v>0</v>
      </c>
      <c r="G142" s="270">
        <v>113525</v>
      </c>
      <c r="H142" s="270">
        <v>0</v>
      </c>
      <c r="I142" s="270"/>
      <c r="J142" s="270"/>
      <c r="K142" s="270">
        <v>0</v>
      </c>
      <c r="L142" s="270">
        <v>0</v>
      </c>
      <c r="M142" s="270">
        <v>0</v>
      </c>
      <c r="N142" s="270">
        <f t="shared" si="3"/>
        <v>561927.5916194031</v>
      </c>
      <c r="O142" s="265"/>
      <c r="Q142" s="268"/>
    </row>
    <row r="143" spans="1:17" x14ac:dyDescent="0.2">
      <c r="A143" s="257">
        <f t="shared" si="2"/>
        <v>2019</v>
      </c>
      <c r="B143" s="262">
        <v>6</v>
      </c>
      <c r="C143" s="270">
        <v>81247.562004763851</v>
      </c>
      <c r="D143" s="270">
        <v>0</v>
      </c>
      <c r="E143" s="270">
        <v>385997.61599999998</v>
      </c>
      <c r="F143" s="270">
        <v>0</v>
      </c>
      <c r="G143" s="270">
        <v>115975</v>
      </c>
      <c r="H143" s="270">
        <v>0</v>
      </c>
      <c r="I143" s="270"/>
      <c r="J143" s="270"/>
      <c r="K143" s="270">
        <v>0</v>
      </c>
      <c r="L143" s="270">
        <v>0</v>
      </c>
      <c r="M143" s="270">
        <v>0</v>
      </c>
      <c r="N143" s="270">
        <f t="shared" si="3"/>
        <v>583220.17800476379</v>
      </c>
      <c r="O143" s="265"/>
      <c r="Q143" s="268"/>
    </row>
    <row r="144" spans="1:17" x14ac:dyDescent="0.2">
      <c r="A144" s="257">
        <f t="shared" si="2"/>
        <v>2019</v>
      </c>
      <c r="B144" s="262">
        <v>7</v>
      </c>
      <c r="C144" s="270">
        <v>88847.228170372924</v>
      </c>
      <c r="D144" s="270">
        <v>0</v>
      </c>
      <c r="E144" s="270">
        <v>363199.19400000002</v>
      </c>
      <c r="F144" s="270">
        <v>0</v>
      </c>
      <c r="G144" s="270">
        <v>144250</v>
      </c>
      <c r="H144" s="270">
        <v>0</v>
      </c>
      <c r="I144" s="270"/>
      <c r="J144" s="270"/>
      <c r="K144" s="270">
        <v>0</v>
      </c>
      <c r="L144" s="270">
        <v>0</v>
      </c>
      <c r="M144" s="270">
        <v>0</v>
      </c>
      <c r="N144" s="270">
        <f t="shared" si="3"/>
        <v>596296.42217037291</v>
      </c>
      <c r="O144" s="265"/>
      <c r="Q144" s="268"/>
    </row>
    <row r="145" spans="1:17" x14ac:dyDescent="0.2">
      <c r="A145" s="257">
        <f t="shared" si="2"/>
        <v>2019</v>
      </c>
      <c r="B145" s="262">
        <v>8</v>
      </c>
      <c r="C145" s="270">
        <v>88087.661865850925</v>
      </c>
      <c r="D145" s="270">
        <v>0</v>
      </c>
      <c r="E145" s="270">
        <v>389607.93800000002</v>
      </c>
      <c r="F145" s="270">
        <v>0</v>
      </c>
      <c r="G145" s="270">
        <v>96050</v>
      </c>
      <c r="H145" s="270">
        <v>0</v>
      </c>
      <c r="I145" s="270"/>
      <c r="J145" s="270"/>
      <c r="K145" s="270">
        <v>240</v>
      </c>
      <c r="L145" s="270">
        <v>108</v>
      </c>
      <c r="M145" s="270">
        <v>76</v>
      </c>
      <c r="N145" s="270">
        <f t="shared" si="3"/>
        <v>574169.59986585099</v>
      </c>
      <c r="O145" s="265"/>
      <c r="Q145" s="268"/>
    </row>
    <row r="146" spans="1:17" x14ac:dyDescent="0.2">
      <c r="A146" s="257">
        <f t="shared" si="2"/>
        <v>2019</v>
      </c>
      <c r="B146" s="262">
        <v>9</v>
      </c>
      <c r="C146" s="270">
        <v>74946.389578186107</v>
      </c>
      <c r="D146" s="270">
        <v>0</v>
      </c>
      <c r="E146" s="270">
        <v>384579.64799999999</v>
      </c>
      <c r="F146" s="270">
        <v>0</v>
      </c>
      <c r="G146" s="270">
        <v>91130</v>
      </c>
      <c r="H146" s="270">
        <v>0</v>
      </c>
      <c r="I146" s="270"/>
      <c r="J146" s="270"/>
      <c r="K146" s="270">
        <v>0</v>
      </c>
      <c r="L146" s="270">
        <v>0</v>
      </c>
      <c r="M146" s="270">
        <v>0</v>
      </c>
      <c r="N146" s="270">
        <f t="shared" si="3"/>
        <v>550656.03757818602</v>
      </c>
      <c r="O146" s="265"/>
      <c r="Q146" s="268"/>
    </row>
    <row r="147" spans="1:17" x14ac:dyDescent="0.2">
      <c r="A147" s="257">
        <f t="shared" si="2"/>
        <v>2019</v>
      </c>
      <c r="B147" s="262">
        <v>10</v>
      </c>
      <c r="C147" s="270">
        <v>69296.536366871209</v>
      </c>
      <c r="D147" s="270">
        <v>0</v>
      </c>
      <c r="E147" s="270">
        <v>351653.538</v>
      </c>
      <c r="F147" s="270">
        <v>0</v>
      </c>
      <c r="G147" s="270">
        <v>87075</v>
      </c>
      <c r="H147" s="270">
        <v>0</v>
      </c>
      <c r="I147" s="270"/>
      <c r="J147" s="270"/>
      <c r="K147" s="270">
        <v>0</v>
      </c>
      <c r="L147" s="270">
        <v>0</v>
      </c>
      <c r="M147" s="270">
        <v>0</v>
      </c>
      <c r="N147" s="270">
        <f t="shared" si="3"/>
        <v>508025.07436687121</v>
      </c>
      <c r="O147" s="265"/>
      <c r="Q147" s="268"/>
    </row>
    <row r="148" spans="1:17" x14ac:dyDescent="0.2">
      <c r="A148" s="257">
        <f t="shared" si="2"/>
        <v>2019</v>
      </c>
      <c r="B148" s="262">
        <v>11</v>
      </c>
      <c r="C148" s="270">
        <v>57028.93943450474</v>
      </c>
      <c r="D148" s="270">
        <v>0</v>
      </c>
      <c r="E148" s="270">
        <v>320105.353</v>
      </c>
      <c r="F148" s="270">
        <v>0</v>
      </c>
      <c r="G148" s="270">
        <v>44020</v>
      </c>
      <c r="H148" s="270">
        <v>0</v>
      </c>
      <c r="I148" s="270"/>
      <c r="J148" s="270"/>
      <c r="K148" s="270">
        <v>0</v>
      </c>
      <c r="L148" s="270">
        <v>0</v>
      </c>
      <c r="M148" s="270">
        <v>0</v>
      </c>
      <c r="N148" s="270">
        <f t="shared" si="3"/>
        <v>421154.29243450472</v>
      </c>
      <c r="O148" s="265"/>
      <c r="Q148" s="268"/>
    </row>
    <row r="149" spans="1:17" x14ac:dyDescent="0.2">
      <c r="A149" s="257">
        <f t="shared" si="2"/>
        <v>2019</v>
      </c>
      <c r="B149" s="262">
        <v>12</v>
      </c>
      <c r="C149" s="270">
        <v>58844.17886474137</v>
      </c>
      <c r="D149" s="270">
        <v>0</v>
      </c>
      <c r="E149" s="270">
        <v>299831.58</v>
      </c>
      <c r="F149" s="270">
        <v>0</v>
      </c>
      <c r="G149" s="270">
        <v>13575</v>
      </c>
      <c r="H149" s="270">
        <v>0</v>
      </c>
      <c r="I149" s="270"/>
      <c r="J149" s="270"/>
      <c r="K149" s="270">
        <v>0</v>
      </c>
      <c r="L149" s="270">
        <v>0</v>
      </c>
      <c r="M149" s="270">
        <v>0</v>
      </c>
      <c r="N149" s="270">
        <f t="shared" si="3"/>
        <v>372250.75886474136</v>
      </c>
      <c r="O149" s="265"/>
      <c r="Q149" s="268"/>
    </row>
    <row r="150" spans="1:17" x14ac:dyDescent="0.2">
      <c r="A150" s="257">
        <f t="shared" si="2"/>
        <v>2020</v>
      </c>
      <c r="B150" s="262">
        <v>1</v>
      </c>
      <c r="C150" s="270">
        <v>59023.203175345363</v>
      </c>
      <c r="D150" s="270">
        <v>0</v>
      </c>
      <c r="E150" s="270">
        <v>296948.23300000001</v>
      </c>
      <c r="F150" s="270">
        <v>0</v>
      </c>
      <c r="G150" s="270">
        <v>73250</v>
      </c>
      <c r="H150" s="270">
        <v>0</v>
      </c>
      <c r="I150" s="270"/>
      <c r="J150" s="270"/>
      <c r="K150" s="270"/>
      <c r="L150" s="270">
        <v>108</v>
      </c>
      <c r="M150" s="270">
        <v>76</v>
      </c>
      <c r="N150" s="270">
        <f t="shared" si="3"/>
        <v>429405.43617534538</v>
      </c>
      <c r="O150" s="265"/>
      <c r="Q150" s="268"/>
    </row>
    <row r="151" spans="1:17" x14ac:dyDescent="0.2">
      <c r="A151" s="257">
        <f t="shared" si="2"/>
        <v>2020</v>
      </c>
      <c r="B151" s="262">
        <v>2</v>
      </c>
      <c r="C151" s="270">
        <v>55655.236707890836</v>
      </c>
      <c r="D151" s="270">
        <v>0</v>
      </c>
      <c r="E151" s="270">
        <v>288360.89299999998</v>
      </c>
      <c r="F151" s="270">
        <v>0</v>
      </c>
      <c r="G151" s="270">
        <v>85800</v>
      </c>
      <c r="H151" s="270">
        <v>0</v>
      </c>
      <c r="I151" s="270"/>
      <c r="J151" s="270"/>
      <c r="K151" s="270"/>
      <c r="L151" s="270">
        <v>0</v>
      </c>
      <c r="M151" s="270">
        <v>0</v>
      </c>
      <c r="N151" s="270">
        <f t="shared" si="3"/>
        <v>429816.1297078908</v>
      </c>
      <c r="O151" s="265"/>
      <c r="Q151" s="268"/>
    </row>
    <row r="152" spans="1:17" x14ac:dyDescent="0.2">
      <c r="A152" s="257">
        <f t="shared" si="2"/>
        <v>2020</v>
      </c>
      <c r="B152" s="262">
        <v>3</v>
      </c>
      <c r="C152" s="270">
        <v>63599.532302397762</v>
      </c>
      <c r="D152" s="270">
        <v>0</v>
      </c>
      <c r="E152" s="270">
        <v>342216.24099999998</v>
      </c>
      <c r="F152" s="270">
        <v>0</v>
      </c>
      <c r="G152" s="270">
        <v>111860</v>
      </c>
      <c r="H152" s="270">
        <v>0</v>
      </c>
      <c r="I152" s="270"/>
      <c r="J152" s="270"/>
      <c r="K152" s="270"/>
      <c r="L152" s="270">
        <v>0</v>
      </c>
      <c r="M152" s="270">
        <v>0</v>
      </c>
      <c r="N152" s="270">
        <f t="shared" si="3"/>
        <v>517675.77330239775</v>
      </c>
      <c r="O152" s="265"/>
      <c r="Q152" s="268"/>
    </row>
    <row r="153" spans="1:17" x14ac:dyDescent="0.2">
      <c r="A153" s="257">
        <f t="shared" si="2"/>
        <v>2020</v>
      </c>
      <c r="B153" s="262">
        <v>4</v>
      </c>
      <c r="C153" s="270">
        <v>66776.160181778978</v>
      </c>
      <c r="D153" s="270">
        <v>0</v>
      </c>
      <c r="E153" s="270">
        <v>374283.76400000002</v>
      </c>
      <c r="F153" s="270">
        <v>0</v>
      </c>
      <c r="G153" s="270">
        <v>125830</v>
      </c>
      <c r="H153" s="270">
        <v>0</v>
      </c>
      <c r="I153" s="270"/>
      <c r="J153" s="270"/>
      <c r="K153" s="270"/>
      <c r="L153" s="270">
        <v>0</v>
      </c>
      <c r="M153" s="270">
        <v>0</v>
      </c>
      <c r="N153" s="270">
        <f t="shared" si="3"/>
        <v>566889.92418177903</v>
      </c>
      <c r="O153" s="265"/>
      <c r="Q153" s="268"/>
    </row>
    <row r="154" spans="1:17" x14ac:dyDescent="0.2">
      <c r="A154" s="257">
        <f t="shared" si="2"/>
        <v>2020</v>
      </c>
      <c r="B154" s="262">
        <v>5</v>
      </c>
      <c r="C154" s="270">
        <v>75572.570382843522</v>
      </c>
      <c r="D154" s="270">
        <v>0</v>
      </c>
      <c r="E154" s="270">
        <v>379354.07900000003</v>
      </c>
      <c r="F154" s="270">
        <v>0</v>
      </c>
      <c r="G154" s="270">
        <v>113525</v>
      </c>
      <c r="H154" s="270">
        <v>0</v>
      </c>
      <c r="I154" s="270"/>
      <c r="J154" s="270"/>
      <c r="K154" s="270"/>
      <c r="L154" s="270">
        <v>0</v>
      </c>
      <c r="M154" s="270">
        <v>0</v>
      </c>
      <c r="N154" s="270">
        <f t="shared" si="3"/>
        <v>568451.64938284352</v>
      </c>
      <c r="O154" s="265"/>
      <c r="Q154" s="268"/>
    </row>
    <row r="155" spans="1:17" x14ac:dyDescent="0.2">
      <c r="A155" s="257">
        <f t="shared" ref="A155:A218" si="4">+A143+1</f>
        <v>2020</v>
      </c>
      <c r="B155" s="262">
        <v>6</v>
      </c>
      <c r="C155" s="270">
        <v>82246.4570844439</v>
      </c>
      <c r="D155" s="270">
        <v>0</v>
      </c>
      <c r="E155" s="270">
        <v>391787.58100000001</v>
      </c>
      <c r="F155" s="270">
        <v>0</v>
      </c>
      <c r="G155" s="270">
        <v>115975</v>
      </c>
      <c r="H155" s="270">
        <v>0</v>
      </c>
      <c r="I155" s="270"/>
      <c r="J155" s="270"/>
      <c r="K155" s="270"/>
      <c r="L155" s="270">
        <v>0</v>
      </c>
      <c r="M155" s="270">
        <v>0</v>
      </c>
      <c r="N155" s="270">
        <f t="shared" si="3"/>
        <v>590009.03808444389</v>
      </c>
      <c r="O155" s="265"/>
      <c r="Q155" s="268"/>
    </row>
    <row r="156" spans="1:17" x14ac:dyDescent="0.2">
      <c r="A156" s="257">
        <f t="shared" si="4"/>
        <v>2020</v>
      </c>
      <c r="B156" s="262">
        <v>7</v>
      </c>
      <c r="C156" s="270">
        <v>89939.557058437174</v>
      </c>
      <c r="D156" s="270">
        <v>0</v>
      </c>
      <c r="E156" s="270">
        <v>368647.18199999997</v>
      </c>
      <c r="F156" s="270">
        <v>0</v>
      </c>
      <c r="G156" s="270">
        <v>144250</v>
      </c>
      <c r="H156" s="270">
        <v>0</v>
      </c>
      <c r="I156" s="270"/>
      <c r="J156" s="270"/>
      <c r="K156" s="270"/>
      <c r="L156" s="270">
        <v>0</v>
      </c>
      <c r="M156" s="270">
        <v>0</v>
      </c>
      <c r="N156" s="270">
        <f t="shared" si="3"/>
        <v>602836.73905843718</v>
      </c>
      <c r="O156" s="265"/>
      <c r="Q156" s="268"/>
    </row>
    <row r="157" spans="1:17" x14ac:dyDescent="0.2">
      <c r="A157" s="257">
        <f t="shared" si="4"/>
        <v>2020</v>
      </c>
      <c r="B157" s="262">
        <v>8</v>
      </c>
      <c r="C157" s="270">
        <v>89170.652294697997</v>
      </c>
      <c r="D157" s="270">
        <v>0</v>
      </c>
      <c r="E157" s="270">
        <v>395452.05599999998</v>
      </c>
      <c r="F157" s="270">
        <v>0</v>
      </c>
      <c r="G157" s="270">
        <v>96050</v>
      </c>
      <c r="H157" s="270">
        <v>0</v>
      </c>
      <c r="I157" s="270"/>
      <c r="J157" s="270"/>
      <c r="K157" s="270"/>
      <c r="L157" s="270">
        <v>108</v>
      </c>
      <c r="M157" s="270">
        <v>76</v>
      </c>
      <c r="N157" s="270">
        <f t="shared" si="3"/>
        <v>580856.70829469804</v>
      </c>
      <c r="O157" s="265"/>
      <c r="Q157" s="268"/>
    </row>
    <row r="158" spans="1:17" x14ac:dyDescent="0.2">
      <c r="A158" s="257">
        <f t="shared" si="4"/>
        <v>2020</v>
      </c>
      <c r="B158" s="262">
        <v>9</v>
      </c>
      <c r="C158" s="270">
        <v>75867.815131669719</v>
      </c>
      <c r="D158" s="270">
        <v>0</v>
      </c>
      <c r="E158" s="270">
        <v>390348.342</v>
      </c>
      <c r="F158" s="270">
        <v>0</v>
      </c>
      <c r="G158" s="270">
        <v>91130</v>
      </c>
      <c r="H158" s="270">
        <v>0</v>
      </c>
      <c r="I158" s="270"/>
      <c r="J158" s="270"/>
      <c r="K158" s="270"/>
      <c r="L158" s="270">
        <v>0</v>
      </c>
      <c r="M158" s="270">
        <v>0</v>
      </c>
      <c r="N158" s="270">
        <f t="shared" si="3"/>
        <v>557346.15713166969</v>
      </c>
      <c r="O158" s="265"/>
      <c r="Q158" s="268"/>
    </row>
    <row r="159" spans="1:17" x14ac:dyDescent="0.2">
      <c r="A159" s="257">
        <f t="shared" si="4"/>
        <v>2020</v>
      </c>
      <c r="B159" s="262">
        <v>10</v>
      </c>
      <c r="C159" s="270">
        <v>70148.500013628742</v>
      </c>
      <c r="D159" s="270">
        <v>0</v>
      </c>
      <c r="E159" s="270">
        <v>356928.34100000001</v>
      </c>
      <c r="F159" s="270">
        <v>0</v>
      </c>
      <c r="G159" s="270">
        <v>87075</v>
      </c>
      <c r="H159" s="270">
        <v>0</v>
      </c>
      <c r="I159" s="270"/>
      <c r="J159" s="270"/>
      <c r="K159" s="270"/>
      <c r="L159" s="270">
        <v>0</v>
      </c>
      <c r="M159" s="270">
        <v>0</v>
      </c>
      <c r="N159" s="270">
        <f t="shared" si="3"/>
        <v>514151.84101362876</v>
      </c>
      <c r="O159" s="265"/>
      <c r="Q159" s="268"/>
    </row>
    <row r="160" spans="1:17" x14ac:dyDescent="0.2">
      <c r="A160" s="257">
        <f t="shared" si="4"/>
        <v>2020</v>
      </c>
      <c r="B160" s="262">
        <v>11</v>
      </c>
      <c r="C160" s="270">
        <v>57730.079574527139</v>
      </c>
      <c r="D160" s="270">
        <v>0</v>
      </c>
      <c r="E160" s="270">
        <v>324906.93400000001</v>
      </c>
      <c r="F160" s="270">
        <v>0</v>
      </c>
      <c r="G160" s="270">
        <v>44020</v>
      </c>
      <c r="H160" s="270">
        <v>0</v>
      </c>
      <c r="I160" s="270"/>
      <c r="J160" s="270"/>
      <c r="K160" s="270"/>
      <c r="L160" s="270">
        <v>0</v>
      </c>
      <c r="M160" s="270">
        <v>0</v>
      </c>
      <c r="N160" s="270">
        <f t="shared" si="3"/>
        <v>426657.01357452717</v>
      </c>
      <c r="O160" s="265"/>
      <c r="Q160" s="268"/>
    </row>
    <row r="161" spans="1:17" x14ac:dyDescent="0.2">
      <c r="A161" s="257">
        <f t="shared" si="4"/>
        <v>2020</v>
      </c>
      <c r="B161" s="262">
        <v>12</v>
      </c>
      <c r="C161" s="270">
        <v>59567.636397317627</v>
      </c>
      <c r="D161" s="270">
        <v>0</v>
      </c>
      <c r="E161" s="270">
        <v>304329.05200000003</v>
      </c>
      <c r="F161" s="270">
        <v>0</v>
      </c>
      <c r="G161" s="270">
        <v>13575</v>
      </c>
      <c r="H161" s="270">
        <v>0</v>
      </c>
      <c r="I161" s="270"/>
      <c r="J161" s="270"/>
      <c r="K161" s="270"/>
      <c r="L161" s="270">
        <v>0</v>
      </c>
      <c r="M161" s="270">
        <v>0</v>
      </c>
      <c r="N161" s="270">
        <f t="shared" si="3"/>
        <v>377471.68839731766</v>
      </c>
      <c r="O161" s="265"/>
      <c r="Q161" s="268"/>
    </row>
    <row r="162" spans="1:17" x14ac:dyDescent="0.2">
      <c r="A162" s="257">
        <f t="shared" si="4"/>
        <v>2021</v>
      </c>
      <c r="B162" s="262">
        <v>1</v>
      </c>
      <c r="C162" s="270">
        <v>59748.861715540697</v>
      </c>
      <c r="D162" s="270">
        <v>0</v>
      </c>
      <c r="E162" s="270">
        <v>301402.45600000001</v>
      </c>
      <c r="F162" s="270">
        <v>0</v>
      </c>
      <c r="G162" s="270">
        <v>73250</v>
      </c>
      <c r="H162" s="270">
        <v>0</v>
      </c>
      <c r="I162" s="270"/>
      <c r="J162" s="270"/>
      <c r="K162" s="270"/>
      <c r="L162" s="270">
        <v>108</v>
      </c>
      <c r="M162" s="270">
        <v>76</v>
      </c>
      <c r="N162" s="270">
        <f t="shared" si="3"/>
        <v>434585.3177155407</v>
      </c>
      <c r="O162" s="265"/>
      <c r="Q162" s="268"/>
    </row>
    <row r="163" spans="1:17" x14ac:dyDescent="0.2">
      <c r="A163" s="257">
        <f t="shared" si="4"/>
        <v>2021</v>
      </c>
      <c r="B163" s="262">
        <v>2</v>
      </c>
      <c r="C163" s="270">
        <v>56339.487911670723</v>
      </c>
      <c r="D163" s="270">
        <v>0</v>
      </c>
      <c r="E163" s="270">
        <v>292686.30599999998</v>
      </c>
      <c r="F163" s="270">
        <v>0</v>
      </c>
      <c r="G163" s="270">
        <v>85800</v>
      </c>
      <c r="H163" s="270">
        <v>0</v>
      </c>
      <c r="I163" s="270"/>
      <c r="J163" s="270"/>
      <c r="K163" s="270"/>
      <c r="L163" s="270">
        <v>0</v>
      </c>
      <c r="M163" s="270">
        <v>0</v>
      </c>
      <c r="N163" s="270">
        <f t="shared" si="3"/>
        <v>434825.79391167068</v>
      </c>
      <c r="O163" s="265"/>
      <c r="Q163" s="268"/>
    </row>
    <row r="164" spans="1:17" x14ac:dyDescent="0.2">
      <c r="A164" s="257">
        <f t="shared" si="4"/>
        <v>2021</v>
      </c>
      <c r="B164" s="262">
        <v>3</v>
      </c>
      <c r="C164" s="270">
        <v>64381.454348047475</v>
      </c>
      <c r="D164" s="270">
        <v>0</v>
      </c>
      <c r="E164" s="270">
        <v>347349.48499999999</v>
      </c>
      <c r="F164" s="270">
        <v>0</v>
      </c>
      <c r="G164" s="270">
        <v>111860</v>
      </c>
      <c r="H164" s="270">
        <v>0</v>
      </c>
      <c r="I164" s="270"/>
      <c r="J164" s="270"/>
      <c r="K164" s="270"/>
      <c r="L164" s="270">
        <v>0</v>
      </c>
      <c r="M164" s="270">
        <v>0</v>
      </c>
      <c r="N164" s="270">
        <f t="shared" si="3"/>
        <v>523590.93934804748</v>
      </c>
      <c r="O164" s="265"/>
      <c r="Q164" s="268"/>
    </row>
    <row r="165" spans="1:17" x14ac:dyDescent="0.2">
      <c r="A165" s="257">
        <f t="shared" si="4"/>
        <v>2021</v>
      </c>
      <c r="B165" s="262">
        <v>4</v>
      </c>
      <c r="C165" s="270">
        <v>67597.137158806232</v>
      </c>
      <c r="D165" s="270">
        <v>0</v>
      </c>
      <c r="E165" s="270">
        <v>379898.02</v>
      </c>
      <c r="F165" s="270">
        <v>0</v>
      </c>
      <c r="G165" s="270">
        <v>125830</v>
      </c>
      <c r="H165" s="270">
        <v>0</v>
      </c>
      <c r="I165" s="270"/>
      <c r="J165" s="270"/>
      <c r="K165" s="270"/>
      <c r="L165" s="270">
        <v>0</v>
      </c>
      <c r="M165" s="270">
        <v>0</v>
      </c>
      <c r="N165" s="270">
        <f t="shared" si="3"/>
        <v>573325.15715880622</v>
      </c>
      <c r="O165" s="265"/>
      <c r="Q165" s="268"/>
    </row>
    <row r="166" spans="1:17" x14ac:dyDescent="0.2">
      <c r="A166" s="257">
        <f t="shared" si="4"/>
        <v>2021</v>
      </c>
      <c r="B166" s="262">
        <v>5</v>
      </c>
      <c r="C166" s="270">
        <v>76501.694492558585</v>
      </c>
      <c r="D166" s="270">
        <v>0</v>
      </c>
      <c r="E166" s="270">
        <v>385044.39</v>
      </c>
      <c r="F166" s="270">
        <v>0</v>
      </c>
      <c r="G166" s="270">
        <v>113525</v>
      </c>
      <c r="H166" s="270">
        <v>0</v>
      </c>
      <c r="I166" s="270"/>
      <c r="J166" s="270"/>
      <c r="K166" s="270"/>
      <c r="L166" s="270">
        <v>0</v>
      </c>
      <c r="M166" s="270">
        <v>0</v>
      </c>
      <c r="N166" s="270">
        <f t="shared" si="3"/>
        <v>575071.08449255861</v>
      </c>
      <c r="O166" s="265"/>
      <c r="Q166" s="268"/>
    </row>
    <row r="167" spans="1:17" x14ac:dyDescent="0.2">
      <c r="A167" s="257">
        <f t="shared" si="4"/>
        <v>2021</v>
      </c>
      <c r="B167" s="262">
        <v>6</v>
      </c>
      <c r="C167" s="270">
        <v>83257.633041920009</v>
      </c>
      <c r="D167" s="270">
        <v>0</v>
      </c>
      <c r="E167" s="270">
        <v>397664.39399999997</v>
      </c>
      <c r="F167" s="270">
        <v>0</v>
      </c>
      <c r="G167" s="270">
        <v>0</v>
      </c>
      <c r="H167" s="270">
        <v>0</v>
      </c>
      <c r="I167" s="270"/>
      <c r="J167" s="270"/>
      <c r="K167" s="270"/>
      <c r="L167" s="270">
        <v>0</v>
      </c>
      <c r="M167" s="270">
        <v>0</v>
      </c>
      <c r="N167" s="270">
        <f t="shared" si="3"/>
        <v>480922.02704192</v>
      </c>
      <c r="O167" s="265"/>
      <c r="Q167" s="268"/>
    </row>
    <row r="168" spans="1:17" x14ac:dyDescent="0.2">
      <c r="A168" s="257">
        <f t="shared" si="4"/>
        <v>2021</v>
      </c>
      <c r="B168" s="262">
        <v>7</v>
      </c>
      <c r="C168" s="270">
        <v>91045.315542722616</v>
      </c>
      <c r="D168" s="270">
        <v>0</v>
      </c>
      <c r="E168" s="270">
        <v>374176.89</v>
      </c>
      <c r="F168" s="270">
        <v>0</v>
      </c>
      <c r="G168" s="270">
        <v>0</v>
      </c>
      <c r="H168" s="270">
        <v>0</v>
      </c>
      <c r="I168" s="270"/>
      <c r="J168" s="270"/>
      <c r="K168" s="270"/>
      <c r="L168" s="270">
        <v>0</v>
      </c>
      <c r="M168" s="270">
        <v>0</v>
      </c>
      <c r="N168" s="270">
        <f t="shared" si="3"/>
        <v>465222.2055427226</v>
      </c>
      <c r="O168" s="265"/>
      <c r="Q168" s="268"/>
    </row>
    <row r="169" spans="1:17" x14ac:dyDescent="0.2">
      <c r="A169" s="257">
        <f t="shared" si="4"/>
        <v>2021</v>
      </c>
      <c r="B169" s="262">
        <v>8</v>
      </c>
      <c r="C169" s="270">
        <v>90266.957508432417</v>
      </c>
      <c r="D169" s="270">
        <v>0</v>
      </c>
      <c r="E169" s="270">
        <v>401383.837</v>
      </c>
      <c r="F169" s="270">
        <v>0</v>
      </c>
      <c r="G169" s="270">
        <v>0</v>
      </c>
      <c r="H169" s="270">
        <v>0</v>
      </c>
      <c r="I169" s="270"/>
      <c r="J169" s="270"/>
      <c r="K169" s="270"/>
      <c r="L169" s="270">
        <v>108</v>
      </c>
      <c r="M169" s="270">
        <v>76</v>
      </c>
      <c r="N169" s="270">
        <f t="shared" si="3"/>
        <v>491834.79450843239</v>
      </c>
      <c r="O169" s="265"/>
      <c r="Q169" s="268"/>
    </row>
    <row r="170" spans="1:17" x14ac:dyDescent="0.2">
      <c r="A170" s="257">
        <f t="shared" si="4"/>
        <v>2021</v>
      </c>
      <c r="B170" s="262">
        <v>9</v>
      </c>
      <c r="C170" s="270">
        <v>76800.569116788145</v>
      </c>
      <c r="D170" s="270">
        <v>0</v>
      </c>
      <c r="E170" s="270">
        <v>396203.56800000003</v>
      </c>
      <c r="F170" s="270">
        <v>0</v>
      </c>
      <c r="G170" s="270">
        <v>0</v>
      </c>
      <c r="H170" s="270">
        <v>0</v>
      </c>
      <c r="I170" s="270"/>
      <c r="J170" s="270"/>
      <c r="K170" s="270"/>
      <c r="L170" s="270">
        <v>0</v>
      </c>
      <c r="M170" s="270">
        <v>0</v>
      </c>
      <c r="N170" s="270">
        <f t="shared" si="3"/>
        <v>473004.13711678819</v>
      </c>
      <c r="O170" s="265"/>
      <c r="Q170" s="268"/>
    </row>
    <row r="171" spans="1:17" x14ac:dyDescent="0.2">
      <c r="A171" s="257">
        <f t="shared" si="4"/>
        <v>2021</v>
      </c>
      <c r="B171" s="262">
        <v>10</v>
      </c>
      <c r="C171" s="270">
        <v>71010.938095234684</v>
      </c>
      <c r="D171" s="270">
        <v>0</v>
      </c>
      <c r="E171" s="270">
        <v>362282.266</v>
      </c>
      <c r="F171" s="270">
        <v>0</v>
      </c>
      <c r="G171" s="270">
        <v>0</v>
      </c>
      <c r="H171" s="270">
        <v>0</v>
      </c>
      <c r="I171" s="270"/>
      <c r="J171" s="270"/>
      <c r="K171" s="270"/>
      <c r="L171" s="270">
        <v>0</v>
      </c>
      <c r="M171" s="270">
        <v>0</v>
      </c>
      <c r="N171" s="270">
        <f t="shared" si="3"/>
        <v>433293.20409523469</v>
      </c>
      <c r="O171" s="265"/>
      <c r="Q171" s="268"/>
    </row>
    <row r="172" spans="1:17" x14ac:dyDescent="0.2">
      <c r="A172" s="257">
        <f t="shared" si="4"/>
        <v>2021</v>
      </c>
      <c r="B172" s="262">
        <v>11</v>
      </c>
      <c r="C172" s="270">
        <v>58439.839855495942</v>
      </c>
      <c r="D172" s="270">
        <v>0</v>
      </c>
      <c r="E172" s="270">
        <v>329780.53700000001</v>
      </c>
      <c r="F172" s="270">
        <v>0</v>
      </c>
      <c r="G172" s="270">
        <v>0</v>
      </c>
      <c r="H172" s="270">
        <v>0</v>
      </c>
      <c r="I172" s="270"/>
      <c r="J172" s="270"/>
      <c r="K172" s="270"/>
      <c r="L172" s="270">
        <v>0</v>
      </c>
      <c r="M172" s="270">
        <v>0</v>
      </c>
      <c r="N172" s="270">
        <f t="shared" si="3"/>
        <v>388220.37685549597</v>
      </c>
      <c r="O172" s="265"/>
      <c r="Q172" s="268"/>
    </row>
    <row r="173" spans="1:17" x14ac:dyDescent="0.2">
      <c r="A173" s="257">
        <f t="shared" si="4"/>
        <v>2021</v>
      </c>
      <c r="B173" s="262">
        <v>12</v>
      </c>
      <c r="C173" s="270">
        <v>60299.988451179393</v>
      </c>
      <c r="D173" s="270">
        <v>0</v>
      </c>
      <c r="E173" s="270">
        <v>308893.98800000001</v>
      </c>
      <c r="F173" s="270">
        <v>0</v>
      </c>
      <c r="G173" s="270">
        <v>0</v>
      </c>
      <c r="H173" s="270">
        <v>0</v>
      </c>
      <c r="I173" s="270"/>
      <c r="J173" s="270"/>
      <c r="K173" s="270"/>
      <c r="L173" s="270">
        <v>0</v>
      </c>
      <c r="M173" s="270">
        <v>0</v>
      </c>
      <c r="N173" s="270">
        <f t="shared" si="3"/>
        <v>369193.97645117942</v>
      </c>
      <c r="O173" s="265"/>
      <c r="Q173" s="268"/>
    </row>
    <row r="174" spans="1:17" x14ac:dyDescent="0.2">
      <c r="A174" s="257">
        <f t="shared" si="4"/>
        <v>2022</v>
      </c>
      <c r="B174" s="262">
        <v>1</v>
      </c>
      <c r="C174" s="270">
        <v>60483.441837226535</v>
      </c>
      <c r="D174" s="270">
        <v>0</v>
      </c>
      <c r="E174" s="270">
        <v>305923.49300000002</v>
      </c>
      <c r="F174" s="270">
        <v>0</v>
      </c>
      <c r="G174" s="270">
        <v>0</v>
      </c>
      <c r="H174" s="270">
        <v>0</v>
      </c>
      <c r="I174" s="270"/>
      <c r="J174" s="270"/>
      <c r="K174" s="270"/>
      <c r="L174" s="270">
        <v>108</v>
      </c>
      <c r="M174" s="270">
        <v>76</v>
      </c>
      <c r="N174" s="270">
        <f t="shared" si="3"/>
        <v>366590.93483722652</v>
      </c>
      <c r="O174" s="265"/>
      <c r="Q174" s="268"/>
    </row>
    <row r="175" spans="1:17" x14ac:dyDescent="0.2">
      <c r="A175" s="257">
        <f t="shared" si="4"/>
        <v>2022</v>
      </c>
      <c r="B175" s="262">
        <v>2</v>
      </c>
      <c r="C175" s="270">
        <v>57032.151616008843</v>
      </c>
      <c r="D175" s="270">
        <v>0</v>
      </c>
      <c r="E175" s="270">
        <v>297076.60100000002</v>
      </c>
      <c r="F175" s="270">
        <v>0</v>
      </c>
      <c r="G175" s="270">
        <v>0</v>
      </c>
      <c r="H175" s="270">
        <v>0</v>
      </c>
      <c r="I175" s="270"/>
      <c r="J175" s="270"/>
      <c r="K175" s="270"/>
      <c r="L175" s="270">
        <v>0</v>
      </c>
      <c r="M175" s="270">
        <v>0</v>
      </c>
      <c r="N175" s="270">
        <f t="shared" si="3"/>
        <v>354108.75261600886</v>
      </c>
      <c r="O175" s="265"/>
      <c r="Q175" s="268"/>
    </row>
    <row r="176" spans="1:17" x14ac:dyDescent="0.2">
      <c r="A176" s="257">
        <f t="shared" si="4"/>
        <v>2022</v>
      </c>
      <c r="B176" s="262">
        <v>3</v>
      </c>
      <c r="C176" s="270">
        <v>65172.989704728556</v>
      </c>
      <c r="D176" s="270">
        <v>0</v>
      </c>
      <c r="E176" s="270">
        <v>352559.728</v>
      </c>
      <c r="F176" s="270">
        <v>0</v>
      </c>
      <c r="G176" s="270">
        <v>0</v>
      </c>
      <c r="H176" s="270">
        <v>0</v>
      </c>
      <c r="I176" s="270"/>
      <c r="J176" s="270"/>
      <c r="K176" s="270"/>
      <c r="L176" s="270">
        <v>0</v>
      </c>
      <c r="M176" s="270">
        <v>0</v>
      </c>
      <c r="N176" s="270">
        <f t="shared" si="3"/>
        <v>417732.71770472854</v>
      </c>
      <c r="O176" s="265"/>
      <c r="Q176" s="268"/>
    </row>
    <row r="177" spans="1:17" x14ac:dyDescent="0.2">
      <c r="A177" s="257">
        <f t="shared" si="4"/>
        <v>2022</v>
      </c>
      <c r="B177" s="262">
        <v>4</v>
      </c>
      <c r="C177" s="270">
        <v>68428.207606242286</v>
      </c>
      <c r="D177" s="270">
        <v>0</v>
      </c>
      <c r="E177" s="270">
        <v>385596.49</v>
      </c>
      <c r="F177" s="270">
        <v>0</v>
      </c>
      <c r="G177" s="270">
        <v>0</v>
      </c>
      <c r="H177" s="270">
        <v>0</v>
      </c>
      <c r="I177" s="270"/>
      <c r="J177" s="270"/>
      <c r="K177" s="270"/>
      <c r="L177" s="270">
        <v>0</v>
      </c>
      <c r="M177" s="270">
        <v>0</v>
      </c>
      <c r="N177" s="270">
        <f t="shared" si="3"/>
        <v>454024.69760624226</v>
      </c>
      <c r="O177" s="265"/>
      <c r="Q177" s="268"/>
    </row>
    <row r="178" spans="1:17" x14ac:dyDescent="0.2">
      <c r="A178" s="257">
        <f t="shared" si="4"/>
        <v>2022</v>
      </c>
      <c r="B178" s="262">
        <v>5</v>
      </c>
      <c r="C178" s="270">
        <v>77442.24168351703</v>
      </c>
      <c r="D178" s="270">
        <v>0</v>
      </c>
      <c r="E178" s="270">
        <v>390820.05599999998</v>
      </c>
      <c r="F178" s="270">
        <v>0</v>
      </c>
      <c r="G178" s="270">
        <v>0</v>
      </c>
      <c r="H178" s="270">
        <v>0</v>
      </c>
      <c r="I178" s="270"/>
      <c r="J178" s="270"/>
      <c r="K178" s="270"/>
      <c r="L178" s="270">
        <v>0</v>
      </c>
      <c r="M178" s="270">
        <v>0</v>
      </c>
      <c r="N178" s="270">
        <f t="shared" si="3"/>
        <v>468262.29768351698</v>
      </c>
      <c r="O178" s="265"/>
      <c r="Q178" s="268"/>
    </row>
    <row r="179" spans="1:17" x14ac:dyDescent="0.2">
      <c r="A179" s="257">
        <f t="shared" si="4"/>
        <v>2022</v>
      </c>
      <c r="B179" s="262">
        <v>6</v>
      </c>
      <c r="C179" s="270">
        <v>84281.240863979998</v>
      </c>
      <c r="D179" s="270">
        <v>0</v>
      </c>
      <c r="E179" s="270">
        <v>403629.36</v>
      </c>
      <c r="F179" s="270">
        <v>0</v>
      </c>
      <c r="G179" s="270">
        <v>0</v>
      </c>
      <c r="H179" s="270">
        <v>0</v>
      </c>
      <c r="I179" s="270"/>
      <c r="J179" s="270"/>
      <c r="K179" s="270"/>
      <c r="L179" s="270">
        <v>0</v>
      </c>
      <c r="M179" s="270">
        <v>0</v>
      </c>
      <c r="N179" s="270">
        <f t="shared" si="3"/>
        <v>487910.60086398001</v>
      </c>
      <c r="O179" s="265"/>
      <c r="Q179" s="268"/>
    </row>
    <row r="180" spans="1:17" x14ac:dyDescent="0.2">
      <c r="A180" s="257">
        <f t="shared" si="4"/>
        <v>2022</v>
      </c>
      <c r="B180" s="262">
        <v>7</v>
      </c>
      <c r="C180" s="270">
        <v>92164.6687328923</v>
      </c>
      <c r="D180" s="270">
        <v>0</v>
      </c>
      <c r="E180" s="270">
        <v>379789.54200000002</v>
      </c>
      <c r="F180" s="270">
        <v>0</v>
      </c>
      <c r="G180" s="270">
        <v>0</v>
      </c>
      <c r="H180" s="270">
        <v>0</v>
      </c>
      <c r="I180" s="270"/>
      <c r="J180" s="270"/>
      <c r="K180" s="270"/>
      <c r="L180" s="270">
        <v>0</v>
      </c>
      <c r="M180" s="270">
        <v>0</v>
      </c>
      <c r="N180" s="270">
        <f t="shared" si="3"/>
        <v>471954.21073289233</v>
      </c>
      <c r="O180" s="265"/>
      <c r="Q180" s="268"/>
    </row>
    <row r="181" spans="1:17" x14ac:dyDescent="0.2">
      <c r="A181" s="257">
        <f t="shared" si="4"/>
        <v>2022</v>
      </c>
      <c r="B181" s="262">
        <v>8</v>
      </c>
      <c r="C181" s="270">
        <v>91376.741205173661</v>
      </c>
      <c r="D181" s="270">
        <v>0</v>
      </c>
      <c r="E181" s="270">
        <v>407404.59399999998</v>
      </c>
      <c r="F181" s="270">
        <v>0</v>
      </c>
      <c r="G181" s="270">
        <v>0</v>
      </c>
      <c r="H181" s="270">
        <v>0</v>
      </c>
      <c r="I181" s="270"/>
      <c r="J181" s="270"/>
      <c r="K181" s="270"/>
      <c r="L181" s="270">
        <v>108</v>
      </c>
      <c r="M181" s="270">
        <v>76</v>
      </c>
      <c r="N181" s="270">
        <f t="shared" si="3"/>
        <v>498965.33520517364</v>
      </c>
      <c r="O181" s="265"/>
      <c r="Q181" s="268"/>
    </row>
    <row r="182" spans="1:17" x14ac:dyDescent="0.2">
      <c r="A182" s="257">
        <f t="shared" si="4"/>
        <v>2022</v>
      </c>
      <c r="B182" s="262">
        <v>9</v>
      </c>
      <c r="C182" s="270">
        <v>77744.790810515871</v>
      </c>
      <c r="D182" s="270">
        <v>0</v>
      </c>
      <c r="E182" s="270">
        <v>402146.62099999998</v>
      </c>
      <c r="F182" s="270">
        <v>0</v>
      </c>
      <c r="G182" s="270">
        <v>0</v>
      </c>
      <c r="H182" s="270">
        <v>0</v>
      </c>
      <c r="I182" s="270"/>
      <c r="J182" s="270"/>
      <c r="K182" s="270"/>
      <c r="L182" s="270">
        <v>0</v>
      </c>
      <c r="M182" s="270">
        <v>0</v>
      </c>
      <c r="N182" s="270">
        <f t="shared" si="3"/>
        <v>479891.41181051586</v>
      </c>
      <c r="O182" s="265"/>
      <c r="Q182" s="268"/>
    </row>
    <row r="183" spans="1:17" x14ac:dyDescent="0.2">
      <c r="A183" s="257">
        <f t="shared" si="4"/>
        <v>2022</v>
      </c>
      <c r="B183" s="262">
        <v>10</v>
      </c>
      <c r="C183" s="270">
        <v>71883.979389232336</v>
      </c>
      <c r="D183" s="270">
        <v>0</v>
      </c>
      <c r="E183" s="270">
        <v>367716.5</v>
      </c>
      <c r="F183" s="270">
        <v>0</v>
      </c>
      <c r="G183" s="270">
        <v>0</v>
      </c>
      <c r="H183" s="270">
        <v>0</v>
      </c>
      <c r="I183" s="270"/>
      <c r="J183" s="270"/>
      <c r="K183" s="270"/>
      <c r="L183" s="270">
        <v>0</v>
      </c>
      <c r="M183" s="270">
        <v>0</v>
      </c>
      <c r="N183" s="270">
        <f t="shared" si="3"/>
        <v>439600.47938923235</v>
      </c>
      <c r="O183" s="265"/>
      <c r="Q183" s="268"/>
    </row>
    <row r="184" spans="1:17" x14ac:dyDescent="0.2">
      <c r="A184" s="257">
        <f t="shared" si="4"/>
        <v>2022</v>
      </c>
      <c r="B184" s="262">
        <v>11</v>
      </c>
      <c r="C184" s="270">
        <v>59158.326257408182</v>
      </c>
      <c r="D184" s="270">
        <v>0</v>
      </c>
      <c r="E184" s="270">
        <v>334727.24599999998</v>
      </c>
      <c r="F184" s="270">
        <v>0</v>
      </c>
      <c r="G184" s="270">
        <v>0</v>
      </c>
      <c r="H184" s="270">
        <v>0</v>
      </c>
      <c r="I184" s="270"/>
      <c r="J184" s="270"/>
      <c r="K184" s="270"/>
      <c r="L184" s="270">
        <v>0</v>
      </c>
      <c r="M184" s="270">
        <v>0</v>
      </c>
      <c r="N184" s="270">
        <f t="shared" si="3"/>
        <v>393885.57225740817</v>
      </c>
      <c r="O184" s="265"/>
      <c r="Q184" s="268"/>
    </row>
    <row r="185" spans="1:17" x14ac:dyDescent="0.2">
      <c r="A185" s="257">
        <f t="shared" si="4"/>
        <v>2022</v>
      </c>
      <c r="B185" s="262">
        <v>12</v>
      </c>
      <c r="C185" s="270">
        <v>61041.344379682385</v>
      </c>
      <c r="D185" s="270">
        <v>0</v>
      </c>
      <c r="E185" s="270">
        <v>313527.39799999999</v>
      </c>
      <c r="F185" s="270">
        <v>0</v>
      </c>
      <c r="G185" s="270">
        <v>0</v>
      </c>
      <c r="H185" s="270">
        <v>0</v>
      </c>
      <c r="I185" s="270"/>
      <c r="J185" s="270"/>
      <c r="K185" s="270"/>
      <c r="L185" s="270">
        <v>0</v>
      </c>
      <c r="M185" s="270">
        <v>0</v>
      </c>
      <c r="N185" s="270">
        <f t="shared" si="3"/>
        <v>374568.74237968237</v>
      </c>
      <c r="O185" s="265"/>
      <c r="Q185" s="268"/>
    </row>
    <row r="186" spans="1:17" x14ac:dyDescent="0.2">
      <c r="A186" s="257">
        <f t="shared" si="4"/>
        <v>2023</v>
      </c>
      <c r="B186" s="262">
        <v>1</v>
      </c>
      <c r="C186" s="270">
        <v>61227.053226449229</v>
      </c>
      <c r="D186" s="270">
        <v>0</v>
      </c>
      <c r="E186" s="270">
        <v>310512.34600000002</v>
      </c>
      <c r="F186" s="270">
        <v>0</v>
      </c>
      <c r="G186" s="270">
        <v>0</v>
      </c>
      <c r="H186" s="270">
        <v>0</v>
      </c>
      <c r="I186" s="270"/>
      <c r="J186" s="270"/>
      <c r="K186" s="270"/>
      <c r="L186" s="270">
        <v>108</v>
      </c>
      <c r="M186" s="270">
        <v>76</v>
      </c>
      <c r="N186" s="270">
        <f t="shared" si="3"/>
        <v>371923.39922644926</v>
      </c>
      <c r="O186" s="265"/>
      <c r="Q186" s="268"/>
    </row>
    <row r="187" spans="1:17" x14ac:dyDescent="0.2">
      <c r="A187" s="257">
        <f t="shared" si="4"/>
        <v>2023</v>
      </c>
      <c r="B187" s="262">
        <v>2</v>
      </c>
      <c r="C187" s="270">
        <v>57733.331248075301</v>
      </c>
      <c r="D187" s="270">
        <v>0</v>
      </c>
      <c r="E187" s="270">
        <v>301532.75</v>
      </c>
      <c r="F187" s="270">
        <v>0</v>
      </c>
      <c r="G187" s="270">
        <v>0</v>
      </c>
      <c r="H187" s="270">
        <v>0</v>
      </c>
      <c r="I187" s="270"/>
      <c r="J187" s="270"/>
      <c r="K187" s="270"/>
      <c r="L187" s="270">
        <v>0</v>
      </c>
      <c r="M187" s="270">
        <v>0</v>
      </c>
      <c r="N187" s="270">
        <f t="shared" si="3"/>
        <v>359266.08124807529</v>
      </c>
      <c r="O187" s="265"/>
      <c r="Q187" s="268"/>
    </row>
    <row r="188" spans="1:17" x14ac:dyDescent="0.2">
      <c r="A188" s="257">
        <f t="shared" si="4"/>
        <v>2023</v>
      </c>
      <c r="B188" s="262">
        <v>3</v>
      </c>
      <c r="C188" s="270">
        <v>65974.256562930095</v>
      </c>
      <c r="D188" s="270">
        <v>0</v>
      </c>
      <c r="E188" s="270">
        <v>357848.12300000002</v>
      </c>
      <c r="F188" s="270">
        <v>0</v>
      </c>
      <c r="G188" s="270">
        <v>0</v>
      </c>
      <c r="H188" s="270">
        <v>0</v>
      </c>
      <c r="I188" s="270"/>
      <c r="J188" s="270"/>
      <c r="K188" s="270"/>
      <c r="L188" s="270">
        <v>0</v>
      </c>
      <c r="M188" s="270">
        <v>0</v>
      </c>
      <c r="N188" s="270">
        <f t="shared" si="3"/>
        <v>423822.37956293009</v>
      </c>
      <c r="O188" s="265"/>
      <c r="Q188" s="268"/>
    </row>
    <row r="189" spans="1:17" x14ac:dyDescent="0.2">
      <c r="A189" s="257">
        <f t="shared" si="4"/>
        <v>2023</v>
      </c>
      <c r="B189" s="262">
        <v>4</v>
      </c>
      <c r="C189" s="270">
        <v>69269.495617877546</v>
      </c>
      <c r="D189" s="270">
        <v>0</v>
      </c>
      <c r="E189" s="270">
        <v>391380.43800000002</v>
      </c>
      <c r="F189" s="270">
        <v>0</v>
      </c>
      <c r="G189" s="270">
        <v>0</v>
      </c>
      <c r="H189" s="270">
        <v>0</v>
      </c>
      <c r="I189" s="270"/>
      <c r="J189" s="270"/>
      <c r="K189" s="270"/>
      <c r="L189" s="270">
        <v>0</v>
      </c>
      <c r="M189" s="270">
        <v>0</v>
      </c>
      <c r="N189" s="270">
        <f t="shared" si="3"/>
        <v>460649.93361787754</v>
      </c>
      <c r="O189" s="265"/>
      <c r="Q189" s="268"/>
    </row>
    <row r="190" spans="1:17" x14ac:dyDescent="0.2">
      <c r="A190" s="257">
        <f t="shared" si="4"/>
        <v>2023</v>
      </c>
      <c r="B190" s="262">
        <v>5</v>
      </c>
      <c r="C190" s="270">
        <v>78394.352396359347</v>
      </c>
      <c r="D190" s="270">
        <v>0</v>
      </c>
      <c r="E190" s="270">
        <v>396682.35700000002</v>
      </c>
      <c r="F190" s="270">
        <v>0</v>
      </c>
      <c r="G190" s="270">
        <v>0</v>
      </c>
      <c r="H190" s="270">
        <v>0</v>
      </c>
      <c r="I190" s="270"/>
      <c r="J190" s="270"/>
      <c r="K190" s="270"/>
      <c r="L190" s="270">
        <v>0</v>
      </c>
      <c r="M190" s="270">
        <v>0</v>
      </c>
      <c r="N190" s="270">
        <f t="shared" si="3"/>
        <v>475076.70939635939</v>
      </c>
      <c r="O190" s="265"/>
      <c r="Q190" s="268"/>
    </row>
    <row r="191" spans="1:17" x14ac:dyDescent="0.2">
      <c r="A191" s="257">
        <f t="shared" si="4"/>
        <v>2023</v>
      </c>
      <c r="B191" s="262">
        <v>6</v>
      </c>
      <c r="C191" s="270">
        <v>85317.433393713029</v>
      </c>
      <c r="D191" s="270">
        <v>0</v>
      </c>
      <c r="E191" s="270">
        <v>409683.80099999998</v>
      </c>
      <c r="F191" s="270">
        <v>0</v>
      </c>
      <c r="G191" s="270">
        <v>0</v>
      </c>
      <c r="H191" s="270">
        <v>0</v>
      </c>
      <c r="I191" s="270"/>
      <c r="J191" s="270"/>
      <c r="K191" s="270"/>
      <c r="L191" s="270">
        <v>0</v>
      </c>
      <c r="M191" s="270">
        <v>0</v>
      </c>
      <c r="N191" s="270">
        <f t="shared" si="3"/>
        <v>495001.23439371301</v>
      </c>
      <c r="O191" s="265"/>
      <c r="Q191" s="268"/>
    </row>
    <row r="192" spans="1:17" x14ac:dyDescent="0.2">
      <c r="A192" s="257">
        <f t="shared" si="4"/>
        <v>2023</v>
      </c>
      <c r="B192" s="262">
        <v>7</v>
      </c>
      <c r="C192" s="270">
        <v>93297.783768543828</v>
      </c>
      <c r="D192" s="270">
        <v>0</v>
      </c>
      <c r="E192" s="270">
        <v>385486.38699999999</v>
      </c>
      <c r="F192" s="270">
        <v>0</v>
      </c>
      <c r="G192" s="270">
        <v>0</v>
      </c>
      <c r="H192" s="270">
        <v>0</v>
      </c>
      <c r="I192" s="270"/>
      <c r="J192" s="270"/>
      <c r="K192" s="270"/>
      <c r="L192" s="270">
        <v>0</v>
      </c>
      <c r="M192" s="270">
        <v>0</v>
      </c>
      <c r="N192" s="270">
        <f t="shared" si="3"/>
        <v>478784.17076854385</v>
      </c>
      <c r="O192" s="265"/>
      <c r="Q192" s="268"/>
    </row>
    <row r="193" spans="1:17" x14ac:dyDescent="0.2">
      <c r="A193" s="257">
        <f t="shared" si="4"/>
        <v>2023</v>
      </c>
      <c r="B193" s="262">
        <v>8</v>
      </c>
      <c r="C193" s="270">
        <v>92500.169095621532</v>
      </c>
      <c r="D193" s="270">
        <v>0</v>
      </c>
      <c r="E193" s="270">
        <v>413515.66399999999</v>
      </c>
      <c r="F193" s="270">
        <v>0</v>
      </c>
      <c r="G193" s="270">
        <v>0</v>
      </c>
      <c r="H193" s="270">
        <v>0</v>
      </c>
      <c r="I193" s="270"/>
      <c r="J193" s="270"/>
      <c r="K193" s="270"/>
      <c r="L193" s="270">
        <v>108</v>
      </c>
      <c r="M193" s="270">
        <v>76</v>
      </c>
      <c r="N193" s="270">
        <f t="shared" si="3"/>
        <v>506199.83309562155</v>
      </c>
      <c r="O193" s="265"/>
      <c r="Q193" s="268"/>
    </row>
    <row r="194" spans="1:17" x14ac:dyDescent="0.2">
      <c r="A194" s="257">
        <f t="shared" si="4"/>
        <v>2023</v>
      </c>
      <c r="B194" s="262">
        <v>9</v>
      </c>
      <c r="C194" s="270">
        <v>78700.621202162874</v>
      </c>
      <c r="D194" s="270">
        <v>0</v>
      </c>
      <c r="E194" s="270">
        <v>408178.821</v>
      </c>
      <c r="F194" s="270">
        <v>0</v>
      </c>
      <c r="G194" s="270">
        <v>0</v>
      </c>
      <c r="H194" s="270">
        <v>0</v>
      </c>
      <c r="I194" s="270"/>
      <c r="J194" s="270"/>
      <c r="K194" s="270"/>
      <c r="L194" s="270">
        <v>0</v>
      </c>
      <c r="M194" s="270">
        <v>0</v>
      </c>
      <c r="N194" s="270">
        <f t="shared" si="3"/>
        <v>486879.44220216287</v>
      </c>
      <c r="O194" s="265"/>
      <c r="Q194" s="268"/>
    </row>
    <row r="195" spans="1:17" x14ac:dyDescent="0.2">
      <c r="A195" s="257">
        <f t="shared" si="4"/>
        <v>2023</v>
      </c>
      <c r="B195" s="262">
        <v>10</v>
      </c>
      <c r="C195" s="270">
        <v>72767.754256415617</v>
      </c>
      <c r="D195" s="270">
        <v>0</v>
      </c>
      <c r="E195" s="270">
        <v>373232.24800000002</v>
      </c>
      <c r="F195" s="270">
        <v>0</v>
      </c>
      <c r="G195" s="270">
        <v>0</v>
      </c>
      <c r="H195" s="270">
        <v>0</v>
      </c>
      <c r="I195" s="270"/>
      <c r="J195" s="270"/>
      <c r="K195" s="270"/>
      <c r="L195" s="270">
        <v>0</v>
      </c>
      <c r="M195" s="270">
        <v>0</v>
      </c>
      <c r="N195" s="270">
        <f t="shared" si="3"/>
        <v>446000.00225641567</v>
      </c>
      <c r="O195" s="265"/>
      <c r="Q195" s="268"/>
    </row>
    <row r="196" spans="1:17" x14ac:dyDescent="0.2">
      <c r="A196" s="257">
        <f t="shared" si="4"/>
        <v>2023</v>
      </c>
      <c r="B196" s="262">
        <v>11</v>
      </c>
      <c r="C196" s="270">
        <v>59885.646063227912</v>
      </c>
      <c r="D196" s="270">
        <v>0</v>
      </c>
      <c r="E196" s="270">
        <v>339748.15399999998</v>
      </c>
      <c r="F196" s="270">
        <v>0</v>
      </c>
      <c r="G196" s="270">
        <v>0</v>
      </c>
      <c r="H196" s="270">
        <v>0</v>
      </c>
      <c r="I196" s="270"/>
      <c r="J196" s="270"/>
      <c r="K196" s="270"/>
      <c r="L196" s="270">
        <v>0</v>
      </c>
      <c r="M196" s="270">
        <v>0</v>
      </c>
      <c r="N196" s="270">
        <f t="shared" si="3"/>
        <v>399633.80006322789</v>
      </c>
      <c r="O196" s="265"/>
      <c r="Q196" s="268"/>
    </row>
    <row r="197" spans="1:17" x14ac:dyDescent="0.2">
      <c r="A197" s="257">
        <f t="shared" si="4"/>
        <v>2023</v>
      </c>
      <c r="B197" s="262">
        <v>12</v>
      </c>
      <c r="C197" s="270">
        <v>61791.814880623009</v>
      </c>
      <c r="D197" s="270">
        <v>0</v>
      </c>
      <c r="E197" s="270">
        <v>318230.30900000001</v>
      </c>
      <c r="F197" s="270">
        <v>0</v>
      </c>
      <c r="G197" s="270">
        <v>0</v>
      </c>
      <c r="H197" s="270">
        <v>0</v>
      </c>
      <c r="I197" s="270"/>
      <c r="J197" s="270"/>
      <c r="K197" s="270"/>
      <c r="L197" s="270">
        <v>0</v>
      </c>
      <c r="M197" s="270">
        <v>0</v>
      </c>
      <c r="N197" s="270">
        <f t="shared" si="3"/>
        <v>380022.12388062302</v>
      </c>
      <c r="O197" s="265"/>
      <c r="Q197" s="268"/>
    </row>
    <row r="198" spans="1:17" x14ac:dyDescent="0.2">
      <c r="A198" s="257">
        <f t="shared" si="4"/>
        <v>2024</v>
      </c>
      <c r="B198" s="262">
        <v>1</v>
      </c>
      <c r="C198" s="270">
        <v>61979.806917786111</v>
      </c>
      <c r="D198" s="270">
        <v>0</v>
      </c>
      <c r="E198" s="270">
        <v>315170.03100000002</v>
      </c>
      <c r="F198" s="270">
        <v>0</v>
      </c>
      <c r="G198" s="270">
        <v>0</v>
      </c>
      <c r="H198" s="270">
        <v>0</v>
      </c>
      <c r="I198" s="270"/>
      <c r="J198" s="270"/>
      <c r="K198" s="270"/>
      <c r="L198" s="270">
        <v>108</v>
      </c>
      <c r="M198" s="270"/>
      <c r="N198" s="270">
        <f t="shared" si="3"/>
        <v>377257.83791778615</v>
      </c>
      <c r="O198" s="265"/>
      <c r="Q198" s="268"/>
    </row>
    <row r="199" spans="1:17" x14ac:dyDescent="0.2">
      <c r="A199" s="257">
        <f t="shared" si="4"/>
        <v>2024</v>
      </c>
      <c r="B199" s="262">
        <v>2</v>
      </c>
      <c r="C199" s="270">
        <v>58443.131506621634</v>
      </c>
      <c r="D199" s="270">
        <v>0</v>
      </c>
      <c r="E199" s="270">
        <v>306055.74200000003</v>
      </c>
      <c r="F199" s="270">
        <v>0</v>
      </c>
      <c r="G199" s="270">
        <v>0</v>
      </c>
      <c r="H199" s="270">
        <v>0</v>
      </c>
      <c r="I199" s="270"/>
      <c r="J199" s="270"/>
      <c r="K199" s="270"/>
      <c r="L199" s="270">
        <v>0</v>
      </c>
      <c r="M199" s="270"/>
      <c r="N199" s="270">
        <f t="shared" ref="N199:N262" si="5">SUM(C199:M199)</f>
        <v>364498.87350662169</v>
      </c>
      <c r="O199" s="265"/>
      <c r="Q199" s="268"/>
    </row>
    <row r="200" spans="1:17" x14ac:dyDescent="0.2">
      <c r="A200" s="257">
        <f t="shared" si="4"/>
        <v>2024</v>
      </c>
      <c r="B200" s="262">
        <v>3</v>
      </c>
      <c r="C200" s="270">
        <v>66785.374566229628</v>
      </c>
      <c r="D200" s="270">
        <v>0</v>
      </c>
      <c r="E200" s="270">
        <v>363215.84600000002</v>
      </c>
      <c r="F200" s="270">
        <v>0</v>
      </c>
      <c r="G200" s="270">
        <v>0</v>
      </c>
      <c r="H200" s="270">
        <v>0</v>
      </c>
      <c r="I200" s="270"/>
      <c r="J200" s="270"/>
      <c r="K200" s="270"/>
      <c r="L200" s="270">
        <v>0</v>
      </c>
      <c r="M200" s="270"/>
      <c r="N200" s="270">
        <f t="shared" si="5"/>
        <v>430001.22056622966</v>
      </c>
      <c r="O200" s="265"/>
      <c r="Q200" s="268"/>
    </row>
    <row r="201" spans="1:17" x14ac:dyDescent="0.2">
      <c r="A201" s="257">
        <f t="shared" si="4"/>
        <v>2024</v>
      </c>
      <c r="B201" s="262">
        <v>4</v>
      </c>
      <c r="C201" s="270">
        <v>70121.126813168798</v>
      </c>
      <c r="D201" s="270">
        <v>0</v>
      </c>
      <c r="E201" s="270">
        <v>397251.14399999997</v>
      </c>
      <c r="F201" s="270">
        <v>0</v>
      </c>
      <c r="G201" s="270">
        <v>0</v>
      </c>
      <c r="H201" s="270">
        <v>0</v>
      </c>
      <c r="I201" s="270"/>
      <c r="J201" s="270"/>
      <c r="K201" s="270"/>
      <c r="L201" s="270">
        <v>0</v>
      </c>
      <c r="M201" s="270"/>
      <c r="N201" s="270">
        <f t="shared" si="5"/>
        <v>467372.27081316878</v>
      </c>
      <c r="O201" s="265"/>
      <c r="Q201" s="268"/>
    </row>
    <row r="202" spans="1:17" x14ac:dyDescent="0.2">
      <c r="A202" s="257">
        <f t="shared" si="4"/>
        <v>2024</v>
      </c>
      <c r="B202" s="262">
        <v>5</v>
      </c>
      <c r="C202" s="270">
        <v>79358.168798368264</v>
      </c>
      <c r="D202" s="270">
        <v>0</v>
      </c>
      <c r="E202" s="270">
        <v>402632.59299999999</v>
      </c>
      <c r="F202" s="270">
        <v>0</v>
      </c>
      <c r="G202" s="270">
        <v>0</v>
      </c>
      <c r="H202" s="270">
        <v>0</v>
      </c>
      <c r="I202" s="270"/>
      <c r="J202" s="270"/>
      <c r="K202" s="270"/>
      <c r="L202" s="270">
        <v>0</v>
      </c>
      <c r="M202" s="270"/>
      <c r="N202" s="270">
        <f t="shared" si="5"/>
        <v>481990.76179836824</v>
      </c>
      <c r="O202" s="265"/>
      <c r="Q202" s="268"/>
    </row>
    <row r="203" spans="1:17" x14ac:dyDescent="0.2">
      <c r="A203" s="257">
        <f t="shared" si="4"/>
        <v>2024</v>
      </c>
      <c r="B203" s="262">
        <v>6</v>
      </c>
      <c r="C203" s="270">
        <v>86366.365353331857</v>
      </c>
      <c r="D203" s="270">
        <v>0</v>
      </c>
      <c r="E203" s="270">
        <v>415829.05699999997</v>
      </c>
      <c r="F203" s="270">
        <v>0</v>
      </c>
      <c r="G203" s="270">
        <v>0</v>
      </c>
      <c r="H203" s="270">
        <v>0</v>
      </c>
      <c r="I203" s="270"/>
      <c r="J203" s="270"/>
      <c r="K203" s="270"/>
      <c r="L203" s="270">
        <v>0</v>
      </c>
      <c r="M203" s="270"/>
      <c r="N203" s="270">
        <f t="shared" si="5"/>
        <v>502195.42235333181</v>
      </c>
      <c r="O203" s="265"/>
      <c r="Q203" s="268"/>
    </row>
    <row r="204" spans="1:17" x14ac:dyDescent="0.2">
      <c r="A204" s="257">
        <f t="shared" si="4"/>
        <v>2024</v>
      </c>
      <c r="B204" s="262">
        <v>7</v>
      </c>
      <c r="C204" s="270">
        <v>94444.829844166205</v>
      </c>
      <c r="D204" s="270">
        <v>0</v>
      </c>
      <c r="E204" s="270">
        <v>391268.68199999997</v>
      </c>
      <c r="F204" s="270">
        <v>0</v>
      </c>
      <c r="G204" s="270">
        <v>0</v>
      </c>
      <c r="H204" s="270">
        <v>0</v>
      </c>
      <c r="I204" s="270"/>
      <c r="J204" s="270"/>
      <c r="K204" s="270"/>
      <c r="L204" s="270">
        <v>0</v>
      </c>
      <c r="M204" s="270"/>
      <c r="N204" s="270">
        <f t="shared" si="5"/>
        <v>485713.51184416621</v>
      </c>
      <c r="O204" s="265"/>
      <c r="Q204" s="268"/>
    </row>
    <row r="205" spans="1:17" x14ac:dyDescent="0.2">
      <c r="A205" s="257">
        <f t="shared" si="4"/>
        <v>2024</v>
      </c>
      <c r="B205" s="262">
        <v>8</v>
      </c>
      <c r="C205" s="270">
        <v>93637.40892779977</v>
      </c>
      <c r="D205" s="270">
        <v>0</v>
      </c>
      <c r="E205" s="270">
        <v>419718.39799999999</v>
      </c>
      <c r="F205" s="270">
        <v>0</v>
      </c>
      <c r="G205" s="270">
        <v>0</v>
      </c>
      <c r="H205" s="270">
        <v>0</v>
      </c>
      <c r="I205" s="270"/>
      <c r="J205" s="270"/>
      <c r="K205" s="270"/>
      <c r="L205" s="270">
        <v>108</v>
      </c>
      <c r="M205" s="270"/>
      <c r="N205" s="270">
        <f t="shared" si="5"/>
        <v>513463.80692779977</v>
      </c>
      <c r="O205" s="265"/>
      <c r="Q205" s="268"/>
    </row>
    <row r="206" spans="1:17" x14ac:dyDescent="0.2">
      <c r="A206" s="257">
        <f t="shared" si="4"/>
        <v>2024</v>
      </c>
      <c r="B206" s="262">
        <v>9</v>
      </c>
      <c r="C206" s="270">
        <v>79668.203014426908</v>
      </c>
      <c r="D206" s="270">
        <v>0</v>
      </c>
      <c r="E206" s="270">
        <v>414301.50300000003</v>
      </c>
      <c r="F206" s="270">
        <v>0</v>
      </c>
      <c r="G206" s="270">
        <v>0</v>
      </c>
      <c r="H206" s="270">
        <v>0</v>
      </c>
      <c r="I206" s="270"/>
      <c r="J206" s="270"/>
      <c r="K206" s="270"/>
      <c r="L206" s="270">
        <v>0</v>
      </c>
      <c r="M206" s="270"/>
      <c r="N206" s="270">
        <f t="shared" si="5"/>
        <v>493969.70601442695</v>
      </c>
      <c r="O206" s="265"/>
      <c r="Q206" s="268"/>
    </row>
    <row r="207" spans="1:17" x14ac:dyDescent="0.2">
      <c r="A207" s="257">
        <f t="shared" si="4"/>
        <v>2024</v>
      </c>
      <c r="B207" s="262">
        <v>10</v>
      </c>
      <c r="C207" s="270">
        <v>73662.394660294289</v>
      </c>
      <c r="D207" s="270">
        <v>0</v>
      </c>
      <c r="E207" s="270">
        <v>378830.73100000003</v>
      </c>
      <c r="F207" s="270">
        <v>0</v>
      </c>
      <c r="G207" s="270">
        <v>0</v>
      </c>
      <c r="H207" s="270">
        <v>0</v>
      </c>
      <c r="I207" s="270"/>
      <c r="J207" s="270"/>
      <c r="K207" s="270"/>
      <c r="L207" s="270">
        <v>0</v>
      </c>
      <c r="M207" s="270"/>
      <c r="N207" s="270">
        <f t="shared" si="5"/>
        <v>452493.12566029432</v>
      </c>
      <c r="O207" s="265"/>
      <c r="Q207" s="268"/>
    </row>
    <row r="208" spans="1:17" x14ac:dyDescent="0.2">
      <c r="A208" s="257">
        <f t="shared" si="4"/>
        <v>2024</v>
      </c>
      <c r="B208" s="262">
        <v>11</v>
      </c>
      <c r="C208" s="270">
        <v>60621.907874905555</v>
      </c>
      <c r="D208" s="270">
        <v>0</v>
      </c>
      <c r="E208" s="270">
        <v>344844.37699999998</v>
      </c>
      <c r="F208" s="270">
        <v>0</v>
      </c>
      <c r="G208" s="270">
        <v>0</v>
      </c>
      <c r="H208" s="270">
        <v>0</v>
      </c>
      <c r="I208" s="270"/>
      <c r="J208" s="270"/>
      <c r="K208" s="270"/>
      <c r="L208" s="270">
        <v>0</v>
      </c>
      <c r="M208" s="270"/>
      <c r="N208" s="270">
        <f t="shared" si="5"/>
        <v>405466.28487490554</v>
      </c>
      <c r="O208" s="265"/>
      <c r="Q208" s="268"/>
    </row>
    <row r="209" spans="1:17" x14ac:dyDescent="0.2">
      <c r="A209" s="257">
        <f t="shared" si="4"/>
        <v>2024</v>
      </c>
      <c r="B209" s="262">
        <v>12</v>
      </c>
      <c r="C209" s="270">
        <v>62551.512012767547</v>
      </c>
      <c r="D209" s="270">
        <v>0</v>
      </c>
      <c r="E209" s="270">
        <v>323003.76299999998</v>
      </c>
      <c r="F209" s="270">
        <v>0</v>
      </c>
      <c r="G209" s="270">
        <v>0</v>
      </c>
      <c r="H209" s="270">
        <v>0</v>
      </c>
      <c r="I209" s="270"/>
      <c r="J209" s="270"/>
      <c r="K209" s="270"/>
      <c r="L209" s="270">
        <v>0</v>
      </c>
      <c r="M209" s="270"/>
      <c r="N209" s="270">
        <f t="shared" si="5"/>
        <v>385555.27501276752</v>
      </c>
      <c r="O209" s="265"/>
      <c r="Q209" s="268"/>
    </row>
    <row r="210" spans="1:17" x14ac:dyDescent="0.2">
      <c r="A210" s="257">
        <f t="shared" si="4"/>
        <v>2025</v>
      </c>
      <c r="B210" s="262">
        <v>1</v>
      </c>
      <c r="C210" s="270">
        <v>62741.815310924918</v>
      </c>
      <c r="D210" s="270">
        <v>0</v>
      </c>
      <c r="E210" s="270">
        <v>319897.58100000001</v>
      </c>
      <c r="F210" s="270">
        <v>0</v>
      </c>
      <c r="G210" s="270">
        <v>0</v>
      </c>
      <c r="H210" s="270">
        <v>0</v>
      </c>
      <c r="I210" s="270"/>
      <c r="J210" s="270"/>
      <c r="K210" s="270"/>
      <c r="L210" s="270"/>
      <c r="M210" s="270"/>
      <c r="N210" s="270">
        <f t="shared" si="5"/>
        <v>382639.3963109249</v>
      </c>
      <c r="O210" s="265"/>
      <c r="Q210" s="268"/>
    </row>
    <row r="211" spans="1:17" x14ac:dyDescent="0.2">
      <c r="A211" s="257">
        <f t="shared" si="4"/>
        <v>2025</v>
      </c>
      <c r="B211" s="262">
        <v>2</v>
      </c>
      <c r="C211" s="270">
        <v>59161.658377614207</v>
      </c>
      <c r="D211" s="270">
        <v>0</v>
      </c>
      <c r="E211" s="270">
        <v>310646.57699999999</v>
      </c>
      <c r="F211" s="270">
        <v>0</v>
      </c>
      <c r="G211" s="270">
        <v>0</v>
      </c>
      <c r="H211" s="270">
        <v>0</v>
      </c>
      <c r="I211" s="270"/>
      <c r="J211" s="270"/>
      <c r="K211" s="270"/>
      <c r="L211" s="270"/>
      <c r="M211" s="270"/>
      <c r="N211" s="270">
        <f t="shared" si="5"/>
        <v>369808.23537761421</v>
      </c>
      <c r="O211" s="265"/>
      <c r="Q211" s="268"/>
    </row>
    <row r="212" spans="1:17" x14ac:dyDescent="0.2">
      <c r="A212" s="257">
        <f t="shared" si="4"/>
        <v>2025</v>
      </c>
      <c r="B212" s="262">
        <v>3</v>
      </c>
      <c r="C212" s="270">
        <v>67606.464829158183</v>
      </c>
      <c r="D212" s="270">
        <v>0</v>
      </c>
      <c r="E212" s="270">
        <v>368664.08299999998</v>
      </c>
      <c r="F212" s="270">
        <v>0</v>
      </c>
      <c r="G212" s="270">
        <v>0</v>
      </c>
      <c r="H212" s="270">
        <v>0</v>
      </c>
      <c r="I212" s="270"/>
      <c r="J212" s="270"/>
      <c r="K212" s="270"/>
      <c r="L212" s="270"/>
      <c r="M212" s="270"/>
      <c r="N212" s="270">
        <f t="shared" si="5"/>
        <v>436270.54782915814</v>
      </c>
      <c r="O212" s="265"/>
      <c r="Q212" s="268"/>
    </row>
    <row r="213" spans="1:17" x14ac:dyDescent="0.2">
      <c r="A213" s="257">
        <f t="shared" si="4"/>
        <v>2025</v>
      </c>
      <c r="B213" s="262">
        <v>4</v>
      </c>
      <c r="C213" s="270">
        <v>70983.228355996456</v>
      </c>
      <c r="D213" s="270">
        <v>0</v>
      </c>
      <c r="E213" s="270">
        <v>403209.91200000001</v>
      </c>
      <c r="F213" s="270">
        <v>0</v>
      </c>
      <c r="G213" s="270">
        <v>0</v>
      </c>
      <c r="H213" s="270">
        <v>0</v>
      </c>
      <c r="I213" s="270"/>
      <c r="J213" s="270"/>
      <c r="K213" s="270"/>
      <c r="L213" s="270"/>
      <c r="M213" s="270"/>
      <c r="N213" s="270">
        <f t="shared" si="5"/>
        <v>474193.14035599644</v>
      </c>
      <c r="O213" s="265"/>
      <c r="Q213" s="268"/>
    </row>
    <row r="214" spans="1:17" x14ac:dyDescent="0.2">
      <c r="A214" s="257">
        <f t="shared" si="4"/>
        <v>2025</v>
      </c>
      <c r="B214" s="262">
        <v>5</v>
      </c>
      <c r="C214" s="270">
        <v>80333.834804696686</v>
      </c>
      <c r="D214" s="270">
        <v>0</v>
      </c>
      <c r="E214" s="270">
        <v>408672.08100000001</v>
      </c>
      <c r="F214" s="270">
        <v>0</v>
      </c>
      <c r="G214" s="270">
        <v>0</v>
      </c>
      <c r="H214" s="270">
        <v>0</v>
      </c>
      <c r="I214" s="270"/>
      <c r="J214" s="270"/>
      <c r="K214" s="270"/>
      <c r="L214" s="270"/>
      <c r="M214" s="270"/>
      <c r="N214" s="270">
        <f t="shared" si="5"/>
        <v>489005.91580469668</v>
      </c>
      <c r="O214" s="265"/>
      <c r="Q214" s="268"/>
    </row>
    <row r="215" spans="1:17" x14ac:dyDescent="0.2">
      <c r="A215" s="257">
        <f t="shared" si="4"/>
        <v>2025</v>
      </c>
      <c r="B215" s="262">
        <v>6</v>
      </c>
      <c r="C215" s="270">
        <v>87428.193367275642</v>
      </c>
      <c r="D215" s="270">
        <v>0</v>
      </c>
      <c r="E215" s="270">
        <v>422066.49300000002</v>
      </c>
      <c r="F215" s="270">
        <v>0</v>
      </c>
      <c r="G215" s="270">
        <v>0</v>
      </c>
      <c r="H215" s="270">
        <v>0</v>
      </c>
      <c r="I215" s="270"/>
      <c r="J215" s="270"/>
      <c r="K215" s="270"/>
      <c r="L215" s="270"/>
      <c r="M215" s="270"/>
      <c r="N215" s="270">
        <f t="shared" si="5"/>
        <v>509494.68636727566</v>
      </c>
      <c r="O215" s="265"/>
      <c r="Q215" s="268"/>
    </row>
    <row r="216" spans="1:17" x14ac:dyDescent="0.2">
      <c r="A216" s="257">
        <f t="shared" si="4"/>
        <v>2025</v>
      </c>
      <c r="B216" s="262">
        <v>7</v>
      </c>
      <c r="C216" s="270">
        <v>95605.978234403738</v>
      </c>
      <c r="D216" s="270">
        <v>0</v>
      </c>
      <c r="E216" s="270">
        <v>397137.712</v>
      </c>
      <c r="F216" s="270">
        <v>0</v>
      </c>
      <c r="G216" s="270">
        <v>0</v>
      </c>
      <c r="H216" s="270">
        <v>0</v>
      </c>
      <c r="I216" s="270"/>
      <c r="J216" s="270"/>
      <c r="K216" s="270"/>
      <c r="L216" s="270"/>
      <c r="M216" s="270"/>
      <c r="N216" s="270">
        <f t="shared" si="5"/>
        <v>492743.69023440371</v>
      </c>
      <c r="O216" s="265"/>
      <c r="Q216" s="268"/>
    </row>
    <row r="217" spans="1:17" x14ac:dyDescent="0.2">
      <c r="A217" s="257">
        <f t="shared" si="4"/>
        <v>2025</v>
      </c>
      <c r="B217" s="262">
        <v>8</v>
      </c>
      <c r="C217" s="270">
        <v>94788.630512103846</v>
      </c>
      <c r="D217" s="270">
        <v>0</v>
      </c>
      <c r="E217" s="270">
        <v>426014.17499999999</v>
      </c>
      <c r="F217" s="270">
        <v>0</v>
      </c>
      <c r="G217" s="270">
        <v>0</v>
      </c>
      <c r="H217" s="270">
        <v>0</v>
      </c>
      <c r="I217" s="270"/>
      <c r="J217" s="270"/>
      <c r="K217" s="270"/>
      <c r="L217" s="270"/>
      <c r="M217" s="270"/>
      <c r="N217" s="270">
        <f t="shared" si="5"/>
        <v>520802.80551210383</v>
      </c>
      <c r="O217" s="265"/>
      <c r="Q217" s="268"/>
    </row>
    <row r="218" spans="1:17" x14ac:dyDescent="0.2">
      <c r="A218" s="257">
        <f t="shared" si="4"/>
        <v>2025</v>
      </c>
      <c r="B218" s="262">
        <v>9</v>
      </c>
      <c r="C218" s="270">
        <v>80647.680724704493</v>
      </c>
      <c r="D218" s="270">
        <v>0</v>
      </c>
      <c r="E218" s="270">
        <v>420516.02600000001</v>
      </c>
      <c r="F218" s="270">
        <v>0</v>
      </c>
      <c r="G218" s="270">
        <v>0</v>
      </c>
      <c r="H218" s="270">
        <v>0</v>
      </c>
      <c r="I218" s="270"/>
      <c r="J218" s="270"/>
      <c r="K218" s="270"/>
      <c r="L218" s="270"/>
      <c r="M218" s="270"/>
      <c r="N218" s="270">
        <f t="shared" si="5"/>
        <v>501163.70672470448</v>
      </c>
      <c r="O218" s="265"/>
      <c r="Q218" s="268"/>
    </row>
    <row r="219" spans="1:17" x14ac:dyDescent="0.2">
      <c r="A219" s="257">
        <f t="shared" ref="A219:A245" si="6">+A207+1</f>
        <v>2025</v>
      </c>
      <c r="B219" s="262">
        <v>10</v>
      </c>
      <c r="C219" s="270">
        <v>74568.034186798526</v>
      </c>
      <c r="D219" s="270">
        <v>0</v>
      </c>
      <c r="E219" s="270">
        <v>384513.19199999998</v>
      </c>
      <c r="F219" s="270">
        <v>0</v>
      </c>
      <c r="G219" s="270">
        <v>0</v>
      </c>
      <c r="H219" s="270">
        <v>0</v>
      </c>
      <c r="I219" s="270"/>
      <c r="J219" s="270"/>
      <c r="K219" s="270"/>
      <c r="L219" s="270"/>
      <c r="M219" s="270"/>
      <c r="N219" s="270">
        <f t="shared" si="5"/>
        <v>459081.22618679854</v>
      </c>
      <c r="O219" s="265"/>
      <c r="Q219" s="268"/>
    </row>
    <row r="220" spans="1:17" x14ac:dyDescent="0.2">
      <c r="A220" s="257">
        <f t="shared" si="6"/>
        <v>2025</v>
      </c>
      <c r="B220" s="262">
        <v>11</v>
      </c>
      <c r="C220" s="270">
        <v>61367.221629594089</v>
      </c>
      <c r="D220" s="270">
        <v>0</v>
      </c>
      <c r="E220" s="270">
        <v>350017.04200000002</v>
      </c>
      <c r="F220" s="270">
        <v>0</v>
      </c>
      <c r="G220" s="270">
        <v>0</v>
      </c>
      <c r="H220" s="270">
        <v>0</v>
      </c>
      <c r="I220" s="270"/>
      <c r="J220" s="270"/>
      <c r="K220" s="270"/>
      <c r="L220" s="270"/>
      <c r="M220" s="270"/>
      <c r="N220" s="270">
        <f t="shared" si="5"/>
        <v>411384.26362959412</v>
      </c>
      <c r="O220" s="265"/>
      <c r="Q220" s="268"/>
    </row>
    <row r="221" spans="1:17" x14ac:dyDescent="0.2">
      <c r="A221" s="257">
        <f t="shared" si="6"/>
        <v>2025</v>
      </c>
      <c r="B221" s="262">
        <v>12</v>
      </c>
      <c r="C221" s="270">
        <v>63320.549212584534</v>
      </c>
      <c r="D221" s="270">
        <v>0</v>
      </c>
      <c r="E221" s="270">
        <v>327848.821</v>
      </c>
      <c r="F221" s="270">
        <v>0</v>
      </c>
      <c r="G221" s="270">
        <v>0</v>
      </c>
      <c r="H221" s="270">
        <v>0</v>
      </c>
      <c r="I221" s="270"/>
      <c r="J221" s="270"/>
      <c r="K221" s="270"/>
      <c r="L221" s="270"/>
      <c r="M221" s="270"/>
      <c r="N221" s="270">
        <f t="shared" si="5"/>
        <v>391169.3702125845</v>
      </c>
      <c r="O221" s="265"/>
      <c r="Q221" s="268"/>
    </row>
    <row r="222" spans="1:17" x14ac:dyDescent="0.2">
      <c r="A222" s="257">
        <f t="shared" si="6"/>
        <v>2026</v>
      </c>
      <c r="B222" s="262">
        <v>1</v>
      </c>
      <c r="C222" s="270">
        <v>63513.192187447101</v>
      </c>
      <c r="D222" s="270">
        <v>0</v>
      </c>
      <c r="E222" s="270">
        <v>324696.04471795494</v>
      </c>
      <c r="F222" s="270">
        <v>0</v>
      </c>
      <c r="G222" s="270">
        <v>0</v>
      </c>
      <c r="H222" s="270">
        <v>0</v>
      </c>
      <c r="I222" s="270"/>
      <c r="J222" s="270"/>
      <c r="K222" s="270"/>
      <c r="L222" s="270"/>
      <c r="M222" s="270"/>
      <c r="N222" s="270">
        <f t="shared" si="5"/>
        <v>388209.23690540204</v>
      </c>
      <c r="O222" s="265"/>
      <c r="Q222" s="268"/>
    </row>
    <row r="223" spans="1:17" x14ac:dyDescent="0.2">
      <c r="A223" s="257">
        <f t="shared" si="6"/>
        <v>2026</v>
      </c>
      <c r="B223" s="262">
        <v>2</v>
      </c>
      <c r="C223" s="270">
        <v>59889.019150059852</v>
      </c>
      <c r="D223" s="270">
        <v>0</v>
      </c>
      <c r="E223" s="270">
        <v>315306.27565786947</v>
      </c>
      <c r="F223" s="270">
        <v>0</v>
      </c>
      <c r="G223" s="270">
        <v>0</v>
      </c>
      <c r="H223" s="270">
        <v>0</v>
      </c>
      <c r="I223" s="270"/>
      <c r="J223" s="270"/>
      <c r="K223" s="270"/>
      <c r="L223" s="270"/>
      <c r="M223" s="270"/>
      <c r="N223" s="270">
        <f t="shared" si="5"/>
        <v>375195.29480792931</v>
      </c>
      <c r="O223" s="265"/>
      <c r="Q223" s="268"/>
    </row>
    <row r="224" spans="1:17" x14ac:dyDescent="0.2">
      <c r="A224" s="257">
        <f t="shared" si="6"/>
        <v>2026</v>
      </c>
      <c r="B224" s="262">
        <v>3</v>
      </c>
      <c r="C224" s="270">
        <v>68437.649955284782</v>
      </c>
      <c r="D224" s="270">
        <v>0</v>
      </c>
      <c r="E224" s="270">
        <v>374194.04424840538</v>
      </c>
      <c r="F224" s="270">
        <v>0</v>
      </c>
      <c r="G224" s="270">
        <v>0</v>
      </c>
      <c r="H224" s="270">
        <v>0</v>
      </c>
      <c r="I224" s="270"/>
      <c r="J224" s="270"/>
      <c r="K224" s="270"/>
      <c r="L224" s="270"/>
      <c r="M224" s="270"/>
      <c r="N224" s="270">
        <f t="shared" si="5"/>
        <v>442631.69420369016</v>
      </c>
      <c r="O224" s="265"/>
      <c r="Q224" s="268"/>
    </row>
    <row r="225" spans="1:17" x14ac:dyDescent="0.2">
      <c r="A225" s="257">
        <f t="shared" si="6"/>
        <v>2026</v>
      </c>
      <c r="B225" s="262">
        <v>4</v>
      </c>
      <c r="C225" s="270">
        <v>71855.928973652539</v>
      </c>
      <c r="D225" s="270">
        <v>0</v>
      </c>
      <c r="E225" s="270">
        <v>409258.06068372453</v>
      </c>
      <c r="F225" s="270">
        <v>0</v>
      </c>
      <c r="G225" s="270">
        <v>0</v>
      </c>
      <c r="H225" s="270">
        <v>0</v>
      </c>
      <c r="I225" s="270"/>
      <c r="J225" s="270"/>
      <c r="K225" s="270"/>
      <c r="L225" s="270"/>
      <c r="M225" s="270"/>
      <c r="N225" s="270">
        <f t="shared" si="5"/>
        <v>481113.98965737707</v>
      </c>
      <c r="O225" s="265"/>
      <c r="Q225" s="268"/>
    </row>
    <row r="226" spans="1:17" x14ac:dyDescent="0.2">
      <c r="A226" s="257">
        <f t="shared" si="6"/>
        <v>2026</v>
      </c>
      <c r="B226" s="262">
        <v>5</v>
      </c>
      <c r="C226" s="270">
        <v>81321.496099856988</v>
      </c>
      <c r="D226" s="270">
        <v>0</v>
      </c>
      <c r="E226" s="270">
        <v>414802.16221877496</v>
      </c>
      <c r="F226" s="270">
        <v>0</v>
      </c>
      <c r="G226" s="270">
        <v>0</v>
      </c>
      <c r="H226" s="270">
        <v>0</v>
      </c>
      <c r="I226" s="270"/>
      <c r="J226" s="270"/>
      <c r="K226" s="270"/>
      <c r="L226" s="270"/>
      <c r="M226" s="270"/>
      <c r="N226" s="270">
        <f t="shared" si="5"/>
        <v>496123.65831863193</v>
      </c>
      <c r="O226" s="265"/>
      <c r="Q226" s="268"/>
    </row>
    <row r="227" spans="1:17" x14ac:dyDescent="0.2">
      <c r="A227" s="257">
        <f t="shared" si="6"/>
        <v>2026</v>
      </c>
      <c r="B227" s="262">
        <v>6</v>
      </c>
      <c r="C227" s="270">
        <v>88503.075985596748</v>
      </c>
      <c r="D227" s="270">
        <v>0</v>
      </c>
      <c r="E227" s="270">
        <v>428397.49039889872</v>
      </c>
      <c r="F227" s="270">
        <v>0</v>
      </c>
      <c r="G227" s="270">
        <v>0</v>
      </c>
      <c r="H227" s="270">
        <v>0</v>
      </c>
      <c r="I227" s="270"/>
      <c r="J227" s="270"/>
      <c r="K227" s="270"/>
      <c r="L227" s="270"/>
      <c r="M227" s="270"/>
      <c r="N227" s="270">
        <f t="shared" si="5"/>
        <v>516900.56638449547</v>
      </c>
      <c r="O227" s="265"/>
      <c r="Q227" s="268"/>
    </row>
    <row r="228" spans="1:17" x14ac:dyDescent="0.2">
      <c r="A228" s="257">
        <f t="shared" si="6"/>
        <v>2026</v>
      </c>
      <c r="B228" s="262">
        <v>7</v>
      </c>
      <c r="C228" s="270">
        <v>96781.402319630361</v>
      </c>
      <c r="D228" s="270">
        <v>0</v>
      </c>
      <c r="E228" s="270">
        <v>403094.77768366842</v>
      </c>
      <c r="F228" s="270">
        <v>0</v>
      </c>
      <c r="G228" s="270">
        <v>0</v>
      </c>
      <c r="H228" s="270">
        <v>0</v>
      </c>
      <c r="I228" s="270"/>
      <c r="J228" s="270"/>
      <c r="K228" s="270"/>
      <c r="L228" s="270"/>
      <c r="M228" s="270"/>
      <c r="N228" s="270">
        <f t="shared" si="5"/>
        <v>499876.1800032988</v>
      </c>
      <c r="O228" s="265"/>
      <c r="Q228" s="268"/>
    </row>
    <row r="229" spans="1:17" x14ac:dyDescent="0.2">
      <c r="A229" s="257">
        <f t="shared" si="6"/>
        <v>2026</v>
      </c>
      <c r="B229" s="262">
        <v>8</v>
      </c>
      <c r="C229" s="270">
        <v>95954.005746656709</v>
      </c>
      <c r="D229" s="270">
        <v>0</v>
      </c>
      <c r="E229" s="270">
        <v>432404.38762893516</v>
      </c>
      <c r="F229" s="270">
        <v>0</v>
      </c>
      <c r="G229" s="270">
        <v>0</v>
      </c>
      <c r="H229" s="270">
        <v>0</v>
      </c>
      <c r="I229" s="270"/>
      <c r="J229" s="270"/>
      <c r="K229" s="270"/>
      <c r="L229" s="270"/>
      <c r="M229" s="270"/>
      <c r="N229" s="270">
        <f t="shared" si="5"/>
        <v>528358.39337559184</v>
      </c>
      <c r="O229" s="265"/>
      <c r="Q229" s="268"/>
    </row>
    <row r="230" spans="1:17" x14ac:dyDescent="0.2">
      <c r="A230" s="257">
        <f t="shared" si="6"/>
        <v>2026</v>
      </c>
      <c r="B230" s="262">
        <v>9</v>
      </c>
      <c r="C230" s="270">
        <v>81639.200586664054</v>
      </c>
      <c r="D230" s="270">
        <v>0</v>
      </c>
      <c r="E230" s="270">
        <v>426823.76639388438</v>
      </c>
      <c r="F230" s="270">
        <v>0</v>
      </c>
      <c r="G230" s="270">
        <v>0</v>
      </c>
      <c r="H230" s="270">
        <v>0</v>
      </c>
      <c r="I230" s="270"/>
      <c r="J230" s="270"/>
      <c r="K230" s="270"/>
      <c r="L230" s="270"/>
      <c r="M230" s="270"/>
      <c r="N230" s="270">
        <f t="shared" si="5"/>
        <v>508462.96698054846</v>
      </c>
      <c r="O230" s="265"/>
      <c r="Q230" s="268"/>
    </row>
    <row r="231" spans="1:17" x14ac:dyDescent="0.2">
      <c r="A231" s="257">
        <f t="shared" si="6"/>
        <v>2026</v>
      </c>
      <c r="B231" s="262">
        <v>10</v>
      </c>
      <c r="C231" s="270">
        <v>75484.808064225639</v>
      </c>
      <c r="D231" s="270">
        <v>0</v>
      </c>
      <c r="E231" s="270">
        <v>390280.8898835518</v>
      </c>
      <c r="F231" s="270">
        <v>0</v>
      </c>
      <c r="G231" s="270">
        <v>0</v>
      </c>
      <c r="H231" s="270">
        <v>0</v>
      </c>
      <c r="I231" s="270"/>
      <c r="J231" s="270"/>
      <c r="K231" s="270"/>
      <c r="L231" s="270"/>
      <c r="M231" s="270"/>
      <c r="N231" s="270">
        <f t="shared" si="5"/>
        <v>465765.69794777746</v>
      </c>
      <c r="O231" s="265"/>
      <c r="Q231" s="268"/>
    </row>
    <row r="232" spans="1:17" x14ac:dyDescent="0.2">
      <c r="A232" s="257">
        <f t="shared" si="6"/>
        <v>2026</v>
      </c>
      <c r="B232" s="262">
        <v>11</v>
      </c>
      <c r="C232" s="270">
        <v>62121.69861606467</v>
      </c>
      <c r="D232" s="270">
        <v>0</v>
      </c>
      <c r="E232" s="270">
        <v>355267.29763323319</v>
      </c>
      <c r="F232" s="270">
        <v>0</v>
      </c>
      <c r="G232" s="270">
        <v>0</v>
      </c>
      <c r="H232" s="270">
        <v>0</v>
      </c>
      <c r="I232" s="270"/>
      <c r="J232" s="270"/>
      <c r="K232" s="270"/>
      <c r="L232" s="270"/>
      <c r="M232" s="270"/>
      <c r="N232" s="270">
        <f t="shared" si="5"/>
        <v>417388.99624929787</v>
      </c>
      <c r="O232" s="265"/>
      <c r="Q232" s="268"/>
    </row>
    <row r="233" spans="1:17" x14ac:dyDescent="0.2">
      <c r="A233" s="257">
        <f t="shared" si="6"/>
        <v>2026</v>
      </c>
      <c r="B233" s="262">
        <v>12</v>
      </c>
      <c r="C233" s="270">
        <v>64099.041311182889</v>
      </c>
      <c r="D233" s="270">
        <v>0</v>
      </c>
      <c r="E233" s="270">
        <v>332766.5533180284</v>
      </c>
      <c r="F233" s="270">
        <v>0</v>
      </c>
      <c r="G233" s="270">
        <v>0</v>
      </c>
      <c r="H233" s="270">
        <v>0</v>
      </c>
      <c r="I233" s="270"/>
      <c r="J233" s="270"/>
      <c r="K233" s="270"/>
      <c r="L233" s="270"/>
      <c r="M233" s="270"/>
      <c r="N233" s="270">
        <f t="shared" si="5"/>
        <v>396865.59462921129</v>
      </c>
      <c r="O233" s="265"/>
      <c r="Q233" s="268"/>
    </row>
    <row r="234" spans="1:17" x14ac:dyDescent="0.2">
      <c r="A234" s="257">
        <f t="shared" si="6"/>
        <v>2027</v>
      </c>
      <c r="B234" s="262">
        <v>1</v>
      </c>
      <c r="C234" s="270">
        <v>64294.052727817463</v>
      </c>
      <c r="D234" s="270">
        <v>0</v>
      </c>
      <c r="E234" s="270">
        <v>329566.48539172352</v>
      </c>
      <c r="F234" s="270">
        <v>0</v>
      </c>
      <c r="G234" s="270">
        <v>0</v>
      </c>
      <c r="H234" s="270">
        <v>0</v>
      </c>
      <c r="I234" s="270"/>
      <c r="J234" s="270"/>
      <c r="K234" s="270"/>
      <c r="L234" s="270"/>
      <c r="M234" s="270"/>
      <c r="N234" s="270">
        <f t="shared" si="5"/>
        <v>393860.53811954096</v>
      </c>
      <c r="O234" s="265"/>
      <c r="Q234" s="268"/>
    </row>
    <row r="235" spans="1:17" x14ac:dyDescent="0.2">
      <c r="A235" s="257">
        <f t="shared" si="6"/>
        <v>2027</v>
      </c>
      <c r="B235" s="262">
        <v>2</v>
      </c>
      <c r="C235" s="270">
        <v>60625.322432026034</v>
      </c>
      <c r="D235" s="270">
        <v>0</v>
      </c>
      <c r="E235" s="270">
        <v>320035.86979565007</v>
      </c>
      <c r="F235" s="270">
        <v>0</v>
      </c>
      <c r="G235" s="270">
        <v>0</v>
      </c>
      <c r="H235" s="270">
        <v>0</v>
      </c>
      <c r="I235" s="270"/>
      <c r="J235" s="270"/>
      <c r="K235" s="270"/>
      <c r="L235" s="270"/>
      <c r="M235" s="270"/>
      <c r="N235" s="270">
        <f t="shared" si="5"/>
        <v>380661.1922276761</v>
      </c>
      <c r="O235" s="265"/>
      <c r="Q235" s="268"/>
    </row>
    <row r="236" spans="1:17" x14ac:dyDescent="0.2">
      <c r="A236" s="257">
        <f t="shared" si="6"/>
        <v>2027</v>
      </c>
      <c r="B236" s="262">
        <v>3</v>
      </c>
      <c r="C236" s="270">
        <v>69279.054055523389</v>
      </c>
      <c r="D236" s="270">
        <v>0</v>
      </c>
      <c r="E236" s="270">
        <v>379806.95491558796</v>
      </c>
      <c r="F236" s="270">
        <v>0</v>
      </c>
      <c r="G236" s="270">
        <v>0</v>
      </c>
      <c r="H236" s="270">
        <v>0</v>
      </c>
      <c r="I236" s="270"/>
      <c r="J236" s="270"/>
      <c r="K236" s="270"/>
      <c r="L236" s="270"/>
      <c r="M236" s="270"/>
      <c r="N236" s="270">
        <f t="shared" si="5"/>
        <v>449086.00897111138</v>
      </c>
      <c r="O236" s="265"/>
      <c r="Q236" s="268"/>
    </row>
    <row r="237" spans="1:17" x14ac:dyDescent="0.2">
      <c r="A237" s="257">
        <f t="shared" si="6"/>
        <v>2027</v>
      </c>
      <c r="B237" s="262">
        <v>4</v>
      </c>
      <c r="C237" s="270">
        <v>72739.358976061849</v>
      </c>
      <c r="D237" s="270">
        <v>0</v>
      </c>
      <c r="E237" s="270">
        <v>415396.93159776076</v>
      </c>
      <c r="F237" s="270">
        <v>0</v>
      </c>
      <c r="G237" s="270">
        <v>0</v>
      </c>
      <c r="H237" s="270">
        <v>0</v>
      </c>
      <c r="I237" s="270"/>
      <c r="J237" s="270"/>
      <c r="K237" s="270"/>
      <c r="L237" s="270"/>
      <c r="M237" s="270"/>
      <c r="N237" s="270">
        <f t="shared" si="5"/>
        <v>488136.29057382263</v>
      </c>
      <c r="O237" s="265"/>
      <c r="Q237" s="268"/>
    </row>
    <row r="238" spans="1:17" x14ac:dyDescent="0.2">
      <c r="A238" s="257">
        <f t="shared" si="6"/>
        <v>2027</v>
      </c>
      <c r="B238" s="262">
        <v>5</v>
      </c>
      <c r="C238" s="270">
        <v>82321.300159474253</v>
      </c>
      <c r="D238" s="270">
        <v>0</v>
      </c>
      <c r="E238" s="270">
        <v>421024.19465588819</v>
      </c>
      <c r="F238" s="270">
        <v>0</v>
      </c>
      <c r="G238" s="270">
        <v>0</v>
      </c>
      <c r="H238" s="270">
        <v>0</v>
      </c>
      <c r="I238" s="270"/>
      <c r="J238" s="270"/>
      <c r="K238" s="270"/>
      <c r="L238" s="270"/>
      <c r="M238" s="270"/>
      <c r="N238" s="270">
        <f t="shared" si="5"/>
        <v>503345.49481536244</v>
      </c>
      <c r="O238" s="265"/>
      <c r="Q238" s="268"/>
    </row>
    <row r="239" spans="1:17" x14ac:dyDescent="0.2">
      <c r="A239" s="257">
        <f t="shared" si="6"/>
        <v>2027</v>
      </c>
      <c r="B239" s="262">
        <v>6</v>
      </c>
      <c r="C239" s="270">
        <v>89591.1737076352</v>
      </c>
      <c r="D239" s="270">
        <v>0</v>
      </c>
      <c r="E239" s="270">
        <v>434823.45275883941</v>
      </c>
      <c r="F239" s="270">
        <v>0</v>
      </c>
      <c r="G239" s="270">
        <v>0</v>
      </c>
      <c r="H239" s="270">
        <v>0</v>
      </c>
      <c r="I239" s="270"/>
      <c r="J239" s="270"/>
      <c r="K239" s="270"/>
      <c r="L239" s="270"/>
      <c r="M239" s="270"/>
      <c r="N239" s="270">
        <f t="shared" si="5"/>
        <v>524414.62646647461</v>
      </c>
      <c r="O239" s="265"/>
      <c r="Q239" s="268"/>
    </row>
    <row r="240" spans="1:17" x14ac:dyDescent="0.2">
      <c r="A240" s="257">
        <f t="shared" si="6"/>
        <v>2027</v>
      </c>
      <c r="B240" s="262">
        <v>7</v>
      </c>
      <c r="C240" s="270">
        <v>97971.27761183845</v>
      </c>
      <c r="D240" s="270">
        <v>0</v>
      </c>
      <c r="E240" s="270">
        <v>409141.19935264689</v>
      </c>
      <c r="F240" s="270">
        <v>0</v>
      </c>
      <c r="G240" s="270">
        <v>0</v>
      </c>
      <c r="H240" s="270">
        <v>0</v>
      </c>
      <c r="I240" s="270"/>
      <c r="J240" s="270"/>
      <c r="K240" s="270"/>
      <c r="L240" s="270"/>
      <c r="M240" s="270"/>
      <c r="N240" s="270">
        <f t="shared" si="5"/>
        <v>507112.47696448537</v>
      </c>
      <c r="O240" s="265"/>
      <c r="Q240" s="268"/>
    </row>
    <row r="241" spans="1:17" x14ac:dyDescent="0.2">
      <c r="A241" s="257">
        <f t="shared" si="6"/>
        <v>2027</v>
      </c>
      <c r="B241" s="262">
        <v>8</v>
      </c>
      <c r="C241" s="270">
        <v>97133.7086429763</v>
      </c>
      <c r="D241" s="270">
        <v>0</v>
      </c>
      <c r="E241" s="270">
        <v>438890.4534473634</v>
      </c>
      <c r="F241" s="270">
        <v>0</v>
      </c>
      <c r="G241" s="270">
        <v>0</v>
      </c>
      <c r="H241" s="270">
        <v>0</v>
      </c>
      <c r="I241" s="270"/>
      <c r="J241" s="270"/>
      <c r="K241" s="270"/>
      <c r="L241" s="270"/>
      <c r="M241" s="270"/>
      <c r="N241" s="270">
        <f t="shared" si="5"/>
        <v>536024.1620903397</v>
      </c>
      <c r="O241" s="265"/>
      <c r="Q241" s="268"/>
    </row>
    <row r="242" spans="1:17" x14ac:dyDescent="0.2">
      <c r="A242" s="257">
        <f t="shared" si="6"/>
        <v>2027</v>
      </c>
      <c r="B242" s="262">
        <v>9</v>
      </c>
      <c r="C242" s="270">
        <v>82642.910652084218</v>
      </c>
      <c r="D242" s="270">
        <v>0</v>
      </c>
      <c r="E242" s="270">
        <v>433226.1228937353</v>
      </c>
      <c r="F242" s="270">
        <v>0</v>
      </c>
      <c r="G242" s="270">
        <v>0</v>
      </c>
      <c r="H242" s="270">
        <v>0</v>
      </c>
      <c r="I242" s="270"/>
      <c r="J242" s="270"/>
      <c r="K242" s="270"/>
      <c r="L242" s="270"/>
      <c r="M242" s="270"/>
      <c r="N242" s="270">
        <f t="shared" si="5"/>
        <v>515869.03354581952</v>
      </c>
      <c r="O242" s="265"/>
      <c r="Q242" s="268"/>
    </row>
    <row r="243" spans="1:17" x14ac:dyDescent="0.2">
      <c r="A243" s="257">
        <f t="shared" si="6"/>
        <v>2027</v>
      </c>
      <c r="B243" s="262">
        <v>10</v>
      </c>
      <c r="C243" s="270">
        <v>76412.853183432133</v>
      </c>
      <c r="D243" s="270">
        <v>0</v>
      </c>
      <c r="E243" s="270">
        <v>396135.10323541018</v>
      </c>
      <c r="F243" s="270">
        <v>0</v>
      </c>
      <c r="G243" s="270">
        <v>0</v>
      </c>
      <c r="H243" s="270">
        <v>0</v>
      </c>
      <c r="I243" s="270"/>
      <c r="J243" s="270"/>
      <c r="K243" s="270"/>
      <c r="L243" s="270"/>
      <c r="M243" s="270"/>
      <c r="N243" s="270">
        <f t="shared" si="5"/>
        <v>472547.95641884231</v>
      </c>
      <c r="O243" s="265"/>
      <c r="Q243" s="268"/>
    </row>
    <row r="244" spans="1:17" x14ac:dyDescent="0.2">
      <c r="A244" s="257">
        <f t="shared" si="6"/>
        <v>2027</v>
      </c>
      <c r="B244" s="262">
        <v>11</v>
      </c>
      <c r="C244" s="270">
        <v>62885.451491324056</v>
      </c>
      <c r="D244" s="270">
        <v>0</v>
      </c>
      <c r="E244" s="270">
        <v>360596.30710101337</v>
      </c>
      <c r="F244" s="270">
        <v>0</v>
      </c>
      <c r="G244" s="270">
        <v>0</v>
      </c>
      <c r="H244" s="270">
        <v>0</v>
      </c>
      <c r="I244" s="270"/>
      <c r="J244" s="270"/>
      <c r="K244" s="270"/>
      <c r="L244" s="270"/>
      <c r="M244" s="270"/>
      <c r="N244" s="270">
        <f t="shared" si="5"/>
        <v>423481.75859233743</v>
      </c>
      <c r="O244" s="265"/>
      <c r="Q244" s="268"/>
    </row>
    <row r="245" spans="1:17" x14ac:dyDescent="0.2">
      <c r="A245" s="257">
        <f t="shared" si="6"/>
        <v>2027</v>
      </c>
      <c r="B245" s="262">
        <v>12</v>
      </c>
      <c r="C245" s="270">
        <v>64887.104551458258</v>
      </c>
      <c r="D245" s="270">
        <v>0</v>
      </c>
      <c r="E245" s="270">
        <v>337758.05162087263</v>
      </c>
      <c r="F245" s="270">
        <v>0</v>
      </c>
      <c r="G245" s="270">
        <v>0</v>
      </c>
      <c r="H245" s="270">
        <v>0</v>
      </c>
      <c r="I245" s="270"/>
      <c r="J245" s="270"/>
      <c r="K245" s="270"/>
      <c r="L245" s="270"/>
      <c r="M245" s="270"/>
      <c r="N245" s="270">
        <f t="shared" si="5"/>
        <v>402645.1561723309</v>
      </c>
      <c r="O245" s="265"/>
      <c r="Q245" s="268"/>
    </row>
    <row r="246" spans="1:17" x14ac:dyDescent="0.2">
      <c r="A246" s="257">
        <v>2028</v>
      </c>
      <c r="B246" s="257">
        <v>1</v>
      </c>
      <c r="C246" s="270">
        <v>65084.513528582676</v>
      </c>
      <c r="D246" s="270">
        <v>0</v>
      </c>
      <c r="E246" s="270">
        <v>334509.98267564364</v>
      </c>
      <c r="F246" s="270">
        <v>0</v>
      </c>
      <c r="G246" s="270">
        <v>0</v>
      </c>
      <c r="H246" s="270">
        <v>0</v>
      </c>
      <c r="I246" s="270"/>
      <c r="J246" s="270"/>
      <c r="K246" s="270"/>
      <c r="L246" s="270"/>
      <c r="M246" s="270"/>
      <c r="N246" s="270">
        <f t="shared" si="5"/>
        <v>399594.49620422634</v>
      </c>
      <c r="O246" s="265"/>
      <c r="Q246" s="268"/>
    </row>
    <row r="247" spans="1:17" x14ac:dyDescent="0.2">
      <c r="A247" s="257">
        <v>2028</v>
      </c>
      <c r="B247" s="257">
        <v>2</v>
      </c>
      <c r="C247" s="270">
        <v>61370.678166858008</v>
      </c>
      <c r="D247" s="270">
        <v>0</v>
      </c>
      <c r="E247" s="270">
        <v>324836.40784554108</v>
      </c>
      <c r="F247" s="270">
        <v>0</v>
      </c>
      <c r="G247" s="270">
        <v>0</v>
      </c>
      <c r="H247" s="270">
        <v>0</v>
      </c>
      <c r="I247" s="270"/>
      <c r="J247" s="270"/>
      <c r="K247" s="270"/>
      <c r="L247" s="270"/>
      <c r="M247" s="270"/>
      <c r="N247" s="270">
        <f t="shared" si="5"/>
        <v>386207.08601239906</v>
      </c>
      <c r="O247" s="265"/>
      <c r="Q247" s="267"/>
    </row>
    <row r="248" spans="1:17" x14ac:dyDescent="0.2">
      <c r="A248" s="257">
        <v>2028</v>
      </c>
      <c r="B248" s="257">
        <v>3</v>
      </c>
      <c r="C248" s="270">
        <v>70130.802766664929</v>
      </c>
      <c r="D248" s="270">
        <v>0</v>
      </c>
      <c r="E248" s="270">
        <v>385504.05924283015</v>
      </c>
      <c r="F248" s="270">
        <v>0</v>
      </c>
      <c r="G248" s="270">
        <v>0</v>
      </c>
      <c r="H248" s="270">
        <v>0</v>
      </c>
      <c r="I248" s="270"/>
      <c r="J248" s="270"/>
      <c r="K248" s="270"/>
      <c r="L248" s="270"/>
      <c r="M248" s="270"/>
      <c r="N248" s="270">
        <f t="shared" si="5"/>
        <v>455634.86200949509</v>
      </c>
      <c r="O248" s="265"/>
      <c r="Q248" s="267"/>
    </row>
    <row r="249" spans="1:17" x14ac:dyDescent="0.2">
      <c r="A249" s="257">
        <v>2028</v>
      </c>
      <c r="B249" s="257">
        <v>4</v>
      </c>
      <c r="C249" s="270">
        <v>73633.650275239619</v>
      </c>
      <c r="D249" s="270">
        <v>0</v>
      </c>
      <c r="E249" s="270">
        <v>421627.88557556429</v>
      </c>
      <c r="F249" s="270">
        <v>0</v>
      </c>
      <c r="G249" s="270">
        <v>0</v>
      </c>
      <c r="H249" s="270">
        <v>0</v>
      </c>
      <c r="I249" s="270"/>
      <c r="J249" s="270"/>
      <c r="K249" s="270"/>
      <c r="L249" s="270"/>
      <c r="M249" s="270"/>
      <c r="N249" s="270">
        <f t="shared" si="5"/>
        <v>495261.53585080389</v>
      </c>
      <c r="O249" s="265"/>
      <c r="Q249" s="267"/>
    </row>
    <row r="250" spans="1:17" x14ac:dyDescent="0.2">
      <c r="A250" s="257">
        <v>2028</v>
      </c>
      <c r="B250" s="257">
        <v>5</v>
      </c>
      <c r="C250" s="270">
        <v>83333.396272307058</v>
      </c>
      <c r="D250" s="270">
        <v>0</v>
      </c>
      <c r="E250" s="270">
        <v>427339.55757961556</v>
      </c>
      <c r="F250" s="270">
        <v>0</v>
      </c>
      <c r="G250" s="270">
        <v>0</v>
      </c>
      <c r="H250" s="270">
        <v>0</v>
      </c>
      <c r="I250" s="270"/>
      <c r="J250" s="270"/>
      <c r="K250" s="270"/>
      <c r="L250" s="270"/>
      <c r="M250" s="270"/>
      <c r="N250" s="270">
        <f t="shared" si="5"/>
        <v>510672.95385192265</v>
      </c>
      <c r="O250" s="265"/>
      <c r="Q250" s="267"/>
    </row>
    <row r="251" spans="1:17" x14ac:dyDescent="0.2">
      <c r="A251" s="257">
        <v>2028</v>
      </c>
      <c r="B251" s="257">
        <v>6</v>
      </c>
      <c r="C251" s="270">
        <v>90692.649005984087</v>
      </c>
      <c r="D251" s="270">
        <v>0</v>
      </c>
      <c r="E251" s="270">
        <v>441345.80455423857</v>
      </c>
      <c r="F251" s="270">
        <v>0</v>
      </c>
      <c r="G251" s="270">
        <v>0</v>
      </c>
      <c r="H251" s="270">
        <v>0</v>
      </c>
      <c r="I251" s="270"/>
      <c r="J251" s="270"/>
      <c r="K251" s="270"/>
      <c r="L251" s="270"/>
      <c r="M251" s="270"/>
      <c r="N251" s="270">
        <f t="shared" si="5"/>
        <v>532038.45356022264</v>
      </c>
      <c r="O251" s="265"/>
      <c r="Q251" s="267"/>
    </row>
    <row r="252" spans="1:17" x14ac:dyDescent="0.2">
      <c r="A252" s="257">
        <v>2028</v>
      </c>
      <c r="B252" s="257">
        <v>7</v>
      </c>
      <c r="C252" s="270">
        <v>99175.781780845937</v>
      </c>
      <c r="D252" s="270">
        <v>0</v>
      </c>
      <c r="E252" s="270">
        <v>415278.31734671589</v>
      </c>
      <c r="F252" s="270">
        <v>0</v>
      </c>
      <c r="G252" s="270">
        <v>0</v>
      </c>
      <c r="H252" s="270">
        <v>0</v>
      </c>
      <c r="I252" s="270"/>
      <c r="J252" s="270"/>
      <c r="K252" s="270"/>
      <c r="L252" s="270"/>
      <c r="M252" s="270"/>
      <c r="N252" s="270">
        <f t="shared" si="5"/>
        <v>514454.09912756184</v>
      </c>
      <c r="O252" s="265"/>
      <c r="Q252" s="267"/>
    </row>
    <row r="253" spans="1:17" x14ac:dyDescent="0.2">
      <c r="A253" s="257">
        <v>2028</v>
      </c>
      <c r="B253" s="257">
        <v>8</v>
      </c>
      <c r="C253" s="270">
        <v>98327.915351958596</v>
      </c>
      <c r="D253" s="270">
        <v>0</v>
      </c>
      <c r="E253" s="270">
        <v>445473.81025312794</v>
      </c>
      <c r="F253" s="270">
        <v>0</v>
      </c>
      <c r="G253" s="270">
        <v>0</v>
      </c>
      <c r="H253" s="270">
        <v>0</v>
      </c>
      <c r="I253" s="270"/>
      <c r="J253" s="270"/>
      <c r="K253" s="270"/>
      <c r="L253" s="270"/>
      <c r="M253" s="270"/>
      <c r="N253" s="270">
        <f t="shared" si="5"/>
        <v>543801.72560508654</v>
      </c>
      <c r="O253" s="265"/>
      <c r="Q253" s="267"/>
    </row>
    <row r="254" spans="1:17" x14ac:dyDescent="0.2">
      <c r="A254" s="257">
        <v>2028</v>
      </c>
      <c r="B254" s="257">
        <v>9</v>
      </c>
      <c r="C254" s="270">
        <v>83658.960792960614</v>
      </c>
      <c r="D254" s="270">
        <v>0</v>
      </c>
      <c r="E254" s="270">
        <v>439724.5147411431</v>
      </c>
      <c r="F254" s="270">
        <v>0</v>
      </c>
      <c r="G254" s="270">
        <v>0</v>
      </c>
      <c r="H254" s="270">
        <v>0</v>
      </c>
      <c r="I254" s="270"/>
      <c r="J254" s="270"/>
      <c r="K254" s="270"/>
      <c r="L254" s="270"/>
      <c r="M254" s="270"/>
      <c r="N254" s="270">
        <f t="shared" si="5"/>
        <v>523383.47553410369</v>
      </c>
      <c r="O254" s="265"/>
      <c r="Q254" s="267"/>
    </row>
    <row r="255" spans="1:17" x14ac:dyDescent="0.2">
      <c r="A255" s="257">
        <v>2028</v>
      </c>
      <c r="B255" s="257">
        <v>10</v>
      </c>
      <c r="C255" s="270">
        <v>77352.308118273984</v>
      </c>
      <c r="D255" s="270">
        <v>0</v>
      </c>
      <c r="E255" s="270">
        <v>402077.12978760048</v>
      </c>
      <c r="F255" s="270">
        <v>0</v>
      </c>
      <c r="G255" s="270">
        <v>0</v>
      </c>
      <c r="H255" s="270">
        <v>0</v>
      </c>
      <c r="I255" s="270"/>
      <c r="J255" s="270"/>
      <c r="K255" s="270"/>
      <c r="L255" s="270"/>
      <c r="M255" s="270"/>
      <c r="N255" s="270">
        <f t="shared" si="5"/>
        <v>479429.43790587445</v>
      </c>
      <c r="O255" s="265"/>
      <c r="Q255" s="267"/>
    </row>
    <row r="256" spans="1:17" x14ac:dyDescent="0.2">
      <c r="A256" s="257">
        <v>2028</v>
      </c>
      <c r="B256" s="257">
        <v>11</v>
      </c>
      <c r="C256" s="270">
        <v>63658.594297436306</v>
      </c>
      <c r="D256" s="270">
        <v>0</v>
      </c>
      <c r="E256" s="270">
        <v>366005.25171085948</v>
      </c>
      <c r="F256" s="270">
        <v>0</v>
      </c>
      <c r="G256" s="270">
        <v>0</v>
      </c>
      <c r="H256" s="270">
        <v>0</v>
      </c>
      <c r="I256" s="270"/>
      <c r="J256" s="270"/>
      <c r="K256" s="270"/>
      <c r="L256" s="270"/>
      <c r="M256" s="270"/>
      <c r="N256" s="270">
        <f t="shared" si="5"/>
        <v>429663.84600829578</v>
      </c>
      <c r="O256" s="265"/>
      <c r="Q256" s="267"/>
    </row>
    <row r="257" spans="1:17" x14ac:dyDescent="0.2">
      <c r="A257" s="257">
        <v>2028</v>
      </c>
      <c r="B257" s="257">
        <v>12</v>
      </c>
      <c r="C257" s="270">
        <v>65684.856605450172</v>
      </c>
      <c r="D257" s="270">
        <v>0</v>
      </c>
      <c r="E257" s="270">
        <v>342824.42239830567</v>
      </c>
      <c r="F257" s="270">
        <v>0</v>
      </c>
      <c r="G257" s="270">
        <v>0</v>
      </c>
      <c r="H257" s="270">
        <v>0</v>
      </c>
      <c r="I257" s="270"/>
      <c r="J257" s="270"/>
      <c r="K257" s="270"/>
      <c r="L257" s="270"/>
      <c r="M257" s="270"/>
      <c r="N257" s="270">
        <f t="shared" si="5"/>
        <v>408509.27900375583</v>
      </c>
      <c r="O257" s="265"/>
      <c r="Q257" s="267"/>
    </row>
    <row r="258" spans="1:17" x14ac:dyDescent="0.2">
      <c r="A258" s="257">
        <v>2029</v>
      </c>
      <c r="B258" s="257">
        <v>1</v>
      </c>
      <c r="C258" s="270">
        <v>65884.692619781243</v>
      </c>
      <c r="D258" s="270">
        <v>0</v>
      </c>
      <c r="E258" s="270">
        <v>339527.63241886825</v>
      </c>
      <c r="F258" s="270">
        <v>0</v>
      </c>
      <c r="G258" s="270">
        <v>0</v>
      </c>
      <c r="H258" s="270">
        <v>0</v>
      </c>
      <c r="I258" s="270"/>
      <c r="J258" s="270"/>
      <c r="K258" s="270"/>
      <c r="L258" s="270"/>
      <c r="M258" s="270"/>
      <c r="N258" s="270">
        <f t="shared" si="5"/>
        <v>405412.32503864949</v>
      </c>
      <c r="O258" s="265"/>
      <c r="Q258" s="267"/>
    </row>
    <row r="259" spans="1:17" x14ac:dyDescent="0.2">
      <c r="A259" s="257">
        <v>2029</v>
      </c>
      <c r="B259" s="257">
        <v>2</v>
      </c>
      <c r="C259" s="270">
        <v>62125.19764959532</v>
      </c>
      <c r="D259" s="270">
        <v>0</v>
      </c>
      <c r="E259" s="270">
        <v>329708.95396622474</v>
      </c>
      <c r="F259" s="270">
        <v>0</v>
      </c>
      <c r="G259" s="270">
        <v>0</v>
      </c>
      <c r="H259" s="270">
        <v>0</v>
      </c>
      <c r="I259" s="270"/>
      <c r="J259" s="270"/>
      <c r="K259" s="270"/>
      <c r="L259" s="270"/>
      <c r="M259" s="270"/>
      <c r="N259" s="270">
        <f t="shared" si="5"/>
        <v>391834.15161582007</v>
      </c>
      <c r="O259" s="265"/>
      <c r="Q259" s="267"/>
    </row>
    <row r="260" spans="1:17" x14ac:dyDescent="0.2">
      <c r="A260" s="257">
        <v>2029</v>
      </c>
      <c r="B260" s="257">
        <v>3</v>
      </c>
      <c r="C260" s="270">
        <v>70993.023270137099</v>
      </c>
      <c r="D260" s="270">
        <v>0</v>
      </c>
      <c r="E260" s="270">
        <v>391286.62013503356</v>
      </c>
      <c r="F260" s="270">
        <v>0</v>
      </c>
      <c r="G260" s="270">
        <v>0</v>
      </c>
      <c r="H260" s="270">
        <v>0</v>
      </c>
      <c r="I260" s="270"/>
      <c r="J260" s="270"/>
      <c r="K260" s="270"/>
      <c r="L260" s="270"/>
      <c r="M260" s="270"/>
      <c r="N260" s="270">
        <f t="shared" si="5"/>
        <v>462279.64340517065</v>
      </c>
      <c r="O260" s="265"/>
      <c r="Q260" s="267"/>
    </row>
    <row r="261" spans="1:17" x14ac:dyDescent="0.2">
      <c r="A261" s="257">
        <v>2029</v>
      </c>
      <c r="B261" s="257">
        <v>4</v>
      </c>
      <c r="C261" s="270">
        <v>74538.936404988388</v>
      </c>
      <c r="D261" s="270">
        <v>0</v>
      </c>
      <c r="E261" s="270">
        <v>427952.30386309238</v>
      </c>
      <c r="F261" s="270">
        <v>0</v>
      </c>
      <c r="G261" s="270">
        <v>0</v>
      </c>
      <c r="H261" s="270">
        <v>0</v>
      </c>
      <c r="I261" s="270"/>
      <c r="J261" s="270"/>
      <c r="K261" s="270"/>
      <c r="L261" s="270"/>
      <c r="M261" s="270"/>
      <c r="N261" s="270">
        <f t="shared" si="5"/>
        <v>502491.24026808079</v>
      </c>
      <c r="O261" s="265"/>
      <c r="Q261" s="267"/>
    </row>
    <row r="262" spans="1:17" x14ac:dyDescent="0.2">
      <c r="A262" s="257">
        <v>2029</v>
      </c>
      <c r="B262" s="257">
        <v>5</v>
      </c>
      <c r="C262" s="270">
        <v>84357.935562538987</v>
      </c>
      <c r="D262" s="270">
        <v>0</v>
      </c>
      <c r="E262" s="270">
        <v>433749.65094725718</v>
      </c>
      <c r="F262" s="270">
        <v>0</v>
      </c>
      <c r="G262" s="270">
        <v>0</v>
      </c>
      <c r="H262" s="270">
        <v>0</v>
      </c>
      <c r="I262" s="270"/>
      <c r="J262" s="270"/>
      <c r="K262" s="270"/>
      <c r="L262" s="270"/>
      <c r="M262" s="270"/>
      <c r="N262" s="270">
        <f t="shared" si="5"/>
        <v>518107.58650979615</v>
      </c>
      <c r="O262" s="265"/>
      <c r="Q262" s="267"/>
    </row>
    <row r="263" spans="1:17" x14ac:dyDescent="0.2">
      <c r="A263" s="257">
        <v>2029</v>
      </c>
      <c r="B263" s="257">
        <v>6</v>
      </c>
      <c r="C263" s="270">
        <v>91807.666350749641</v>
      </c>
      <c r="D263" s="270">
        <v>0</v>
      </c>
      <c r="E263" s="270">
        <v>447965.99162662891</v>
      </c>
      <c r="F263" s="270">
        <v>0</v>
      </c>
      <c r="G263" s="270">
        <v>0</v>
      </c>
      <c r="H263" s="270">
        <v>0</v>
      </c>
      <c r="I263" s="270"/>
      <c r="J263" s="270"/>
      <c r="K263" s="270"/>
      <c r="L263" s="270"/>
      <c r="M263" s="270"/>
      <c r="N263" s="270">
        <f t="shared" ref="N263:N326" si="7">SUM(C263:M263)</f>
        <v>539773.65797737858</v>
      </c>
      <c r="O263" s="265"/>
      <c r="Q263" s="267"/>
    </row>
    <row r="264" spans="1:17" x14ac:dyDescent="0.2">
      <c r="A264" s="257">
        <v>2029</v>
      </c>
      <c r="B264" s="257">
        <v>7</v>
      </c>
      <c r="C264" s="270">
        <v>100395.09468082561</v>
      </c>
      <c r="D264" s="270">
        <v>0</v>
      </c>
      <c r="E264" s="270">
        <v>421507.49211075262</v>
      </c>
      <c r="F264" s="270">
        <v>0</v>
      </c>
      <c r="G264" s="270">
        <v>0</v>
      </c>
      <c r="H264" s="270">
        <v>0</v>
      </c>
      <c r="I264" s="270"/>
      <c r="J264" s="270"/>
      <c r="K264" s="270"/>
      <c r="L264" s="270"/>
      <c r="M264" s="270"/>
      <c r="N264" s="270">
        <f t="shared" si="7"/>
        <v>521902.58679157821</v>
      </c>
      <c r="O264" s="265"/>
      <c r="Q264" s="267"/>
    </row>
    <row r="265" spans="1:17" x14ac:dyDescent="0.2">
      <c r="A265" s="257">
        <v>2029</v>
      </c>
      <c r="B265" s="257">
        <v>8</v>
      </c>
      <c r="C265" s="270">
        <v>99536.80419018009</v>
      </c>
      <c r="D265" s="270">
        <v>0</v>
      </c>
      <c r="E265" s="270">
        <v>452155.91741103976</v>
      </c>
      <c r="F265" s="270">
        <v>0</v>
      </c>
      <c r="G265" s="270">
        <v>0</v>
      </c>
      <c r="H265" s="270">
        <v>0</v>
      </c>
      <c r="I265" s="270"/>
      <c r="J265" s="270"/>
      <c r="K265" s="270"/>
      <c r="L265" s="270"/>
      <c r="M265" s="270"/>
      <c r="N265" s="270">
        <f t="shared" si="7"/>
        <v>551692.72160121985</v>
      </c>
      <c r="O265" s="265"/>
      <c r="Q265" s="267"/>
    </row>
    <row r="266" spans="1:17" x14ac:dyDescent="0.2">
      <c r="A266" s="257">
        <v>2029</v>
      </c>
      <c r="B266" s="257">
        <v>9</v>
      </c>
      <c r="C266" s="270">
        <v>84687.502723884449</v>
      </c>
      <c r="D266" s="270">
        <v>0</v>
      </c>
      <c r="E266" s="270">
        <v>446320.38246632204</v>
      </c>
      <c r="F266" s="270">
        <v>0</v>
      </c>
      <c r="G266" s="270">
        <v>0</v>
      </c>
      <c r="H266" s="270">
        <v>0</v>
      </c>
      <c r="I266" s="270"/>
      <c r="J266" s="270"/>
      <c r="K266" s="270"/>
      <c r="L266" s="270"/>
      <c r="M266" s="270"/>
      <c r="N266" s="270">
        <f t="shared" si="7"/>
        <v>531007.88519020646</v>
      </c>
      <c r="O266" s="265"/>
      <c r="Q266" s="267"/>
    </row>
    <row r="267" spans="1:17" x14ac:dyDescent="0.2">
      <c r="A267" s="257">
        <v>2029</v>
      </c>
      <c r="B267" s="257">
        <v>10</v>
      </c>
      <c r="C267" s="270">
        <v>78303.313146298198</v>
      </c>
      <c r="D267" s="270">
        <v>0</v>
      </c>
      <c r="E267" s="270">
        <v>408108.28673812858</v>
      </c>
      <c r="F267" s="270">
        <v>0</v>
      </c>
      <c r="G267" s="270">
        <v>0</v>
      </c>
      <c r="H267" s="270">
        <v>0</v>
      </c>
      <c r="I267" s="270"/>
      <c r="J267" s="270"/>
      <c r="K267" s="270"/>
      <c r="L267" s="270"/>
      <c r="M267" s="270"/>
      <c r="N267" s="270">
        <f t="shared" si="7"/>
        <v>486411.5998844268</v>
      </c>
      <c r="O267" s="265"/>
      <c r="Q267" s="267"/>
    </row>
    <row r="268" spans="1:17" x14ac:dyDescent="0.2">
      <c r="A268" s="257">
        <v>2029</v>
      </c>
      <c r="B268" s="257">
        <v>11</v>
      </c>
      <c r="C268" s="270">
        <v>64441.242478551314</v>
      </c>
      <c r="D268" s="270">
        <v>0</v>
      </c>
      <c r="E268" s="270">
        <v>371495.33048990322</v>
      </c>
      <c r="F268" s="270">
        <v>0</v>
      </c>
      <c r="G268" s="270">
        <v>0</v>
      </c>
      <c r="H268" s="270">
        <v>0</v>
      </c>
      <c r="I268" s="270"/>
      <c r="J268" s="270"/>
      <c r="K268" s="270"/>
      <c r="L268" s="270"/>
      <c r="M268" s="270"/>
      <c r="N268" s="270">
        <f t="shared" si="7"/>
        <v>435936.57296845457</v>
      </c>
      <c r="O268" s="265"/>
      <c r="Q268" s="267"/>
    </row>
    <row r="269" spans="1:17" x14ac:dyDescent="0.2">
      <c r="A269" s="257">
        <v>2029</v>
      </c>
      <c r="B269" s="257">
        <v>12</v>
      </c>
      <c r="C269" s="270">
        <v>66492.41659191261</v>
      </c>
      <c r="D269" s="270">
        <v>0</v>
      </c>
      <c r="E269" s="270">
        <v>347966.788737447</v>
      </c>
      <c r="F269" s="270">
        <v>0</v>
      </c>
      <c r="G269" s="270">
        <v>0</v>
      </c>
      <c r="H269" s="270">
        <v>0</v>
      </c>
      <c r="I269" s="270"/>
      <c r="J269" s="270"/>
      <c r="K269" s="270"/>
      <c r="L269" s="270"/>
      <c r="M269" s="270"/>
      <c r="N269" s="270">
        <f t="shared" si="7"/>
        <v>414459.20532935963</v>
      </c>
      <c r="O269" s="265"/>
      <c r="Q269" s="267"/>
    </row>
    <row r="270" spans="1:17" x14ac:dyDescent="0.2">
      <c r="A270" s="257">
        <v>2030</v>
      </c>
      <c r="B270" s="257">
        <v>1</v>
      </c>
      <c r="C270" s="270">
        <v>66694.709482567516</v>
      </c>
      <c r="D270" s="270">
        <v>0</v>
      </c>
      <c r="E270" s="270">
        <v>344620.54690828756</v>
      </c>
      <c r="F270" s="270">
        <v>0</v>
      </c>
      <c r="G270" s="270">
        <v>0</v>
      </c>
      <c r="H270" s="270">
        <v>0</v>
      </c>
      <c r="I270" s="270"/>
      <c r="J270" s="270"/>
      <c r="K270" s="270"/>
      <c r="L270" s="270"/>
      <c r="M270" s="270"/>
      <c r="N270" s="270">
        <f t="shared" si="7"/>
        <v>411315.25639085507</v>
      </c>
      <c r="O270" s="265"/>
      <c r="Q270" s="267"/>
    </row>
    <row r="271" spans="1:17" x14ac:dyDescent="0.2">
      <c r="A271" s="257">
        <v>2030</v>
      </c>
      <c r="B271" s="257">
        <v>2</v>
      </c>
      <c r="C271" s="270">
        <v>62888.993543590179</v>
      </c>
      <c r="D271" s="270">
        <v>0</v>
      </c>
      <c r="E271" s="270">
        <v>334654.58827876369</v>
      </c>
      <c r="F271" s="270">
        <v>0</v>
      </c>
      <c r="G271" s="270">
        <v>0</v>
      </c>
      <c r="H271" s="270">
        <v>0</v>
      </c>
      <c r="I271" s="270"/>
      <c r="J271" s="270"/>
      <c r="K271" s="270"/>
      <c r="L271" s="270"/>
      <c r="M271" s="270"/>
      <c r="N271" s="270">
        <f t="shared" si="7"/>
        <v>397543.58182235388</v>
      </c>
      <c r="O271" s="265"/>
      <c r="Q271" s="267"/>
    </row>
    <row r="272" spans="1:17" x14ac:dyDescent="0.2">
      <c r="A272" s="257">
        <v>2030</v>
      </c>
      <c r="B272" s="257">
        <v>3</v>
      </c>
      <c r="C272" s="270">
        <v>71865.844310994828</v>
      </c>
      <c r="D272" s="270">
        <v>0</v>
      </c>
      <c r="E272" s="270">
        <v>397155.91944067343</v>
      </c>
      <c r="F272" s="270">
        <v>0</v>
      </c>
      <c r="G272" s="270">
        <v>0</v>
      </c>
      <c r="H272" s="270">
        <v>0</v>
      </c>
      <c r="I272" s="270"/>
      <c r="J272" s="270"/>
      <c r="K272" s="270"/>
      <c r="L272" s="270"/>
      <c r="M272" s="270"/>
      <c r="N272" s="270">
        <f t="shared" si="7"/>
        <v>469021.76375166827</v>
      </c>
      <c r="O272" s="265"/>
      <c r="Q272" s="267"/>
    </row>
    <row r="273" spans="1:17" x14ac:dyDescent="0.2">
      <c r="A273" s="257">
        <v>2030</v>
      </c>
      <c r="B273" s="257">
        <v>4</v>
      </c>
      <c r="C273" s="270">
        <v>75455.352540836975</v>
      </c>
      <c r="D273" s="270">
        <v>0</v>
      </c>
      <c r="E273" s="270">
        <v>434371.58842499182</v>
      </c>
      <c r="F273" s="270">
        <v>0</v>
      </c>
      <c r="G273" s="270">
        <v>0</v>
      </c>
      <c r="H273" s="270">
        <v>0</v>
      </c>
      <c r="I273" s="270"/>
      <c r="J273" s="270"/>
      <c r="K273" s="270"/>
      <c r="L273" s="270"/>
      <c r="M273" s="270"/>
      <c r="N273" s="270">
        <f t="shared" si="7"/>
        <v>509826.94096582878</v>
      </c>
      <c r="O273" s="265"/>
      <c r="Q273" s="267"/>
    </row>
    <row r="274" spans="1:17" x14ac:dyDescent="0.2">
      <c r="A274" s="257">
        <v>2030</v>
      </c>
      <c r="B274" s="257">
        <v>5</v>
      </c>
      <c r="C274" s="270">
        <v>85395.071012344197</v>
      </c>
      <c r="D274" s="270">
        <v>0</v>
      </c>
      <c r="E274" s="270">
        <v>440255.89571547264</v>
      </c>
      <c r="F274" s="270">
        <v>0</v>
      </c>
      <c r="G274" s="270">
        <v>0</v>
      </c>
      <c r="H274" s="270">
        <v>0</v>
      </c>
      <c r="I274" s="270"/>
      <c r="J274" s="270"/>
      <c r="K274" s="270"/>
      <c r="L274" s="270"/>
      <c r="M274" s="270"/>
      <c r="N274" s="270">
        <f t="shared" si="7"/>
        <v>525650.96672781685</v>
      </c>
      <c r="O274" s="265"/>
      <c r="Q274" s="267"/>
    </row>
    <row r="275" spans="1:17" x14ac:dyDescent="0.2">
      <c r="A275" s="257">
        <v>2030</v>
      </c>
      <c r="B275" s="257">
        <v>6</v>
      </c>
      <c r="C275" s="270">
        <v>92936.392234109604</v>
      </c>
      <c r="D275" s="270">
        <v>0</v>
      </c>
      <c r="E275" s="270">
        <v>454685.48150516627</v>
      </c>
      <c r="F275" s="270">
        <v>0</v>
      </c>
      <c r="G275" s="270">
        <v>0</v>
      </c>
      <c r="H275" s="270">
        <v>0</v>
      </c>
      <c r="I275" s="270"/>
      <c r="J275" s="270"/>
      <c r="K275" s="270"/>
      <c r="L275" s="270"/>
      <c r="M275" s="270"/>
      <c r="N275" s="270">
        <f t="shared" si="7"/>
        <v>547621.87373927585</v>
      </c>
      <c r="O275" s="265"/>
      <c r="Q275" s="267"/>
    </row>
    <row r="276" spans="1:17" x14ac:dyDescent="0.2">
      <c r="A276" s="257">
        <v>2030</v>
      </c>
      <c r="B276" s="257">
        <v>7</v>
      </c>
      <c r="C276" s="270">
        <v>101629.39837716061</v>
      </c>
      <c r="D276" s="270">
        <v>0</v>
      </c>
      <c r="E276" s="270">
        <v>427830.10449630744</v>
      </c>
      <c r="F276" s="270">
        <v>0</v>
      </c>
      <c r="G276" s="270">
        <v>0</v>
      </c>
      <c r="H276" s="270">
        <v>0</v>
      </c>
      <c r="I276" s="270"/>
      <c r="J276" s="270"/>
      <c r="K276" s="270"/>
      <c r="L276" s="270"/>
      <c r="M276" s="270"/>
      <c r="N276" s="270">
        <f t="shared" si="7"/>
        <v>529459.5028734681</v>
      </c>
      <c r="O276" s="265"/>
      <c r="Q276" s="267"/>
    </row>
    <row r="277" spans="1:17" x14ac:dyDescent="0.2">
      <c r="A277" s="257">
        <v>2030</v>
      </c>
      <c r="B277" s="257">
        <v>8</v>
      </c>
      <c r="C277" s="270">
        <v>100760.55566652368</v>
      </c>
      <c r="D277" s="270">
        <v>0</v>
      </c>
      <c r="E277" s="270">
        <v>458938.25617638201</v>
      </c>
      <c r="F277" s="270">
        <v>0</v>
      </c>
      <c r="G277" s="270">
        <v>0</v>
      </c>
      <c r="H277" s="270">
        <v>0</v>
      </c>
      <c r="I277" s="270"/>
      <c r="J277" s="270"/>
      <c r="K277" s="270"/>
      <c r="L277" s="270"/>
      <c r="M277" s="270"/>
      <c r="N277" s="270">
        <f t="shared" si="7"/>
        <v>559698.81184290571</v>
      </c>
      <c r="O277" s="265"/>
      <c r="Q277" s="267"/>
    </row>
    <row r="278" spans="1:17" x14ac:dyDescent="0.2">
      <c r="A278" s="257">
        <v>2030</v>
      </c>
      <c r="B278" s="257">
        <v>9</v>
      </c>
      <c r="C278" s="270">
        <v>85728.690024696232</v>
      </c>
      <c r="D278" s="270">
        <v>0</v>
      </c>
      <c r="E278" s="270">
        <v>453015.18820743961</v>
      </c>
      <c r="F278" s="270">
        <v>0</v>
      </c>
      <c r="G278" s="270">
        <v>0</v>
      </c>
      <c r="H278" s="270">
        <v>0</v>
      </c>
      <c r="I278" s="270"/>
      <c r="J278" s="270"/>
      <c r="K278" s="270"/>
      <c r="L278" s="270"/>
      <c r="M278" s="270"/>
      <c r="N278" s="270">
        <f t="shared" si="7"/>
        <v>538743.8782321359</v>
      </c>
      <c r="O278" s="265"/>
      <c r="Q278" s="267"/>
    </row>
    <row r="279" spans="1:17" x14ac:dyDescent="0.2">
      <c r="A279" s="257">
        <v>2030</v>
      </c>
      <c r="B279" s="257">
        <v>10</v>
      </c>
      <c r="C279" s="270">
        <v>79266.010269688777</v>
      </c>
      <c r="D279" s="270">
        <v>0</v>
      </c>
      <c r="E279" s="270">
        <v>414229.91104297026</v>
      </c>
      <c r="F279" s="270">
        <v>0</v>
      </c>
      <c r="G279" s="270">
        <v>0</v>
      </c>
      <c r="H279" s="270">
        <v>0</v>
      </c>
      <c r="I279" s="270"/>
      <c r="J279" s="270"/>
      <c r="K279" s="270"/>
      <c r="L279" s="270"/>
      <c r="M279" s="270"/>
      <c r="N279" s="270">
        <f t="shared" si="7"/>
        <v>493495.92131265905</v>
      </c>
      <c r="O279" s="265"/>
      <c r="Q279" s="267"/>
    </row>
    <row r="280" spans="1:17" x14ac:dyDescent="0.2">
      <c r="A280" s="257">
        <v>2030</v>
      </c>
      <c r="B280" s="257">
        <v>11</v>
      </c>
      <c r="C280" s="270">
        <v>65233.512898142726</v>
      </c>
      <c r="D280" s="270">
        <v>0</v>
      </c>
      <c r="E280" s="270">
        <v>377067.76045068336</v>
      </c>
      <c r="F280" s="270">
        <v>0</v>
      </c>
      <c r="G280" s="270">
        <v>0</v>
      </c>
      <c r="H280" s="270">
        <v>0</v>
      </c>
      <c r="I280" s="270"/>
      <c r="J280" s="270"/>
      <c r="K280" s="270"/>
      <c r="L280" s="270"/>
      <c r="M280" s="270"/>
      <c r="N280" s="270">
        <f t="shared" si="7"/>
        <v>442301.2733488261</v>
      </c>
      <c r="O280" s="265"/>
      <c r="Q280" s="267"/>
    </row>
    <row r="281" spans="1:17" x14ac:dyDescent="0.2">
      <c r="A281" s="257">
        <v>2030</v>
      </c>
      <c r="B281" s="257">
        <v>12</v>
      </c>
      <c r="C281" s="270">
        <v>67309.905094100555</v>
      </c>
      <c r="D281" s="270">
        <v>0</v>
      </c>
      <c r="E281" s="270">
        <v>353186.29057172296</v>
      </c>
      <c r="F281" s="270">
        <v>0</v>
      </c>
      <c r="G281" s="270">
        <v>0</v>
      </c>
      <c r="H281" s="270">
        <v>0</v>
      </c>
      <c r="I281" s="270"/>
      <c r="J281" s="270"/>
      <c r="K281" s="270"/>
      <c r="L281" s="270"/>
      <c r="M281" s="270"/>
      <c r="N281" s="270">
        <f t="shared" si="7"/>
        <v>420496.19566582353</v>
      </c>
      <c r="O281" s="265"/>
      <c r="Q281" s="267"/>
    </row>
    <row r="282" spans="1:17" x14ac:dyDescent="0.2">
      <c r="A282" s="257">
        <v>2031</v>
      </c>
      <c r="B282" s="257">
        <v>1</v>
      </c>
      <c r="C282" s="270">
        <v>67514.6850670524</v>
      </c>
      <c r="D282" s="270">
        <v>0</v>
      </c>
      <c r="E282" s="270">
        <v>349789.85511509521</v>
      </c>
      <c r="F282" s="270">
        <v>0</v>
      </c>
      <c r="G282" s="270">
        <v>0</v>
      </c>
      <c r="H282" s="270">
        <v>0</v>
      </c>
      <c r="I282" s="270"/>
      <c r="J282" s="270"/>
      <c r="K282" s="270"/>
      <c r="L282" s="270"/>
      <c r="M282" s="270"/>
      <c r="N282" s="270">
        <f t="shared" si="7"/>
        <v>417304.54018214764</v>
      </c>
      <c r="O282" s="265"/>
      <c r="Q282" s="267"/>
    </row>
    <row r="283" spans="1:17" x14ac:dyDescent="0.2">
      <c r="A283" s="257">
        <v>2031</v>
      </c>
      <c r="B283" s="257">
        <v>2</v>
      </c>
      <c r="C283" s="270">
        <v>63662.179897330119</v>
      </c>
      <c r="D283" s="270">
        <v>0</v>
      </c>
      <c r="E283" s="270">
        <v>339674.40710603644</v>
      </c>
      <c r="F283" s="270">
        <v>0</v>
      </c>
      <c r="G283" s="270">
        <v>0</v>
      </c>
      <c r="H283" s="270">
        <v>0</v>
      </c>
      <c r="I283" s="270"/>
      <c r="J283" s="270"/>
      <c r="K283" s="270"/>
      <c r="L283" s="270"/>
      <c r="M283" s="270"/>
      <c r="N283" s="270">
        <f t="shared" si="7"/>
        <v>403336.58700336656</v>
      </c>
      <c r="O283" s="265"/>
      <c r="Q283" s="267"/>
    </row>
    <row r="284" spans="1:17" x14ac:dyDescent="0.2">
      <c r="A284" s="257">
        <v>2031</v>
      </c>
      <c r="B284" s="257">
        <v>3</v>
      </c>
      <c r="C284" s="270">
        <v>72749.396217144269</v>
      </c>
      <c r="D284" s="270">
        <v>0</v>
      </c>
      <c r="E284" s="270">
        <v>403113.25823595212</v>
      </c>
      <c r="F284" s="270">
        <v>0</v>
      </c>
      <c r="G284" s="270">
        <v>0</v>
      </c>
      <c r="H284" s="270">
        <v>0</v>
      </c>
      <c r="I284" s="270"/>
      <c r="J284" s="270"/>
      <c r="K284" s="270"/>
      <c r="L284" s="270"/>
      <c r="M284" s="270"/>
      <c r="N284" s="270">
        <f t="shared" si="7"/>
        <v>475862.65445309639</v>
      </c>
      <c r="O284" s="265"/>
      <c r="Q284" s="267"/>
    </row>
    <row r="285" spans="1:17" x14ac:dyDescent="0.2">
      <c r="A285" s="257">
        <v>2031</v>
      </c>
      <c r="B285" s="257">
        <v>4</v>
      </c>
      <c r="C285" s="270">
        <v>76383.035520224628</v>
      </c>
      <c r="D285" s="270">
        <v>0</v>
      </c>
      <c r="E285" s="270">
        <v>440887.16225537908</v>
      </c>
      <c r="F285" s="270">
        <v>0</v>
      </c>
      <c r="G285" s="270">
        <v>0</v>
      </c>
      <c r="H285" s="270">
        <v>0</v>
      </c>
      <c r="I285" s="270"/>
      <c r="J285" s="270"/>
      <c r="K285" s="270"/>
      <c r="L285" s="270"/>
      <c r="M285" s="270"/>
      <c r="N285" s="270">
        <f t="shared" si="7"/>
        <v>517270.19777560374</v>
      </c>
      <c r="O285" s="265"/>
      <c r="Q285" s="267"/>
    </row>
    <row r="286" spans="1:17" x14ac:dyDescent="0.2">
      <c r="A286" s="257">
        <v>2031</v>
      </c>
      <c r="B286" s="257">
        <v>5</v>
      </c>
      <c r="C286" s="270">
        <v>86444.957484730388</v>
      </c>
      <c r="D286" s="270">
        <v>0</v>
      </c>
      <c r="E286" s="270">
        <v>446859.73415527144</v>
      </c>
      <c r="F286" s="270">
        <v>0</v>
      </c>
      <c r="G286" s="270">
        <v>0</v>
      </c>
      <c r="H286" s="270">
        <v>0</v>
      </c>
      <c r="I286" s="270"/>
      <c r="J286" s="270"/>
      <c r="K286" s="270"/>
      <c r="L286" s="270"/>
      <c r="M286" s="270"/>
      <c r="N286" s="270">
        <f t="shared" si="7"/>
        <v>533304.69164000184</v>
      </c>
      <c r="O286" s="265"/>
      <c r="Q286" s="267"/>
    </row>
    <row r="287" spans="1:17" x14ac:dyDescent="0.2">
      <c r="A287" s="257">
        <v>2031</v>
      </c>
      <c r="B287" s="257">
        <v>6</v>
      </c>
      <c r="C287" s="270">
        <v>94078.995195173498</v>
      </c>
      <c r="D287" s="270">
        <v>0</v>
      </c>
      <c r="E287" s="270">
        <v>461505.76373194379</v>
      </c>
      <c r="F287" s="270">
        <v>0</v>
      </c>
      <c r="G287" s="270">
        <v>0</v>
      </c>
      <c r="H287" s="270">
        <v>0</v>
      </c>
      <c r="I287" s="270"/>
      <c r="J287" s="270"/>
      <c r="K287" s="270"/>
      <c r="L287" s="270"/>
      <c r="M287" s="270"/>
      <c r="N287" s="270">
        <f t="shared" si="7"/>
        <v>555584.75892711733</v>
      </c>
      <c r="O287" s="265"/>
      <c r="Q287" s="267"/>
    </row>
    <row r="288" spans="1:17" x14ac:dyDescent="0.2">
      <c r="A288" s="257">
        <v>2031</v>
      </c>
      <c r="B288" s="257">
        <v>7</v>
      </c>
      <c r="C288" s="270">
        <v>102878.87717363004</v>
      </c>
      <c r="D288" s="270">
        <v>0</v>
      </c>
      <c r="E288" s="270">
        <v>434247.55606770399</v>
      </c>
      <c r="F288" s="270">
        <v>0</v>
      </c>
      <c r="G288" s="270">
        <v>0</v>
      </c>
      <c r="H288" s="270">
        <v>0</v>
      </c>
      <c r="I288" s="270"/>
      <c r="J288" s="270"/>
      <c r="K288" s="270"/>
      <c r="L288" s="270"/>
      <c r="M288" s="270"/>
      <c r="N288" s="270">
        <f t="shared" si="7"/>
        <v>537126.43324133405</v>
      </c>
      <c r="O288" s="265"/>
      <c r="Q288" s="267"/>
    </row>
    <row r="289" spans="1:17" x14ac:dyDescent="0.2">
      <c r="A289" s="257">
        <v>2031</v>
      </c>
      <c r="B289" s="257">
        <v>8</v>
      </c>
      <c r="C289" s="270">
        <v>101999.35250913192</v>
      </c>
      <c r="D289" s="270">
        <v>0</v>
      </c>
      <c r="E289" s="270">
        <v>465822.33002326702</v>
      </c>
      <c r="F289" s="270">
        <v>0</v>
      </c>
      <c r="G289" s="270">
        <v>0</v>
      </c>
      <c r="H289" s="270">
        <v>0</v>
      </c>
      <c r="I289" s="270"/>
      <c r="J289" s="270"/>
      <c r="K289" s="270"/>
      <c r="L289" s="270"/>
      <c r="M289" s="270"/>
      <c r="N289" s="270">
        <f t="shared" si="7"/>
        <v>567821.68253239896</v>
      </c>
      <c r="O289" s="265"/>
      <c r="Q289" s="267"/>
    </row>
    <row r="290" spans="1:17" x14ac:dyDescent="0.2">
      <c r="A290" s="257">
        <v>2031</v>
      </c>
      <c r="B290" s="257">
        <v>9</v>
      </c>
      <c r="C290" s="270">
        <v>86782.678163418022</v>
      </c>
      <c r="D290" s="270">
        <v>0</v>
      </c>
      <c r="E290" s="270">
        <v>459810.4160347358</v>
      </c>
      <c r="F290" s="270">
        <v>0</v>
      </c>
      <c r="G290" s="270">
        <v>0</v>
      </c>
      <c r="H290" s="270">
        <v>0</v>
      </c>
      <c r="I290" s="270"/>
      <c r="J290" s="270"/>
      <c r="K290" s="270"/>
      <c r="L290" s="270"/>
      <c r="M290" s="270"/>
      <c r="N290" s="270">
        <f t="shared" si="7"/>
        <v>546593.09419815382</v>
      </c>
      <c r="O290" s="265"/>
      <c r="Q290" s="267"/>
    </row>
    <row r="291" spans="1:17" x14ac:dyDescent="0.2">
      <c r="A291" s="257">
        <v>2031</v>
      </c>
      <c r="B291" s="257">
        <v>10</v>
      </c>
      <c r="C291" s="270">
        <v>80240.543236470214</v>
      </c>
      <c r="D291" s="270">
        <v>0</v>
      </c>
      <c r="E291" s="270">
        <v>420443.3597124411</v>
      </c>
      <c r="F291" s="270">
        <v>0</v>
      </c>
      <c r="G291" s="270">
        <v>0</v>
      </c>
      <c r="H291" s="270">
        <v>0</v>
      </c>
      <c r="I291" s="270"/>
      <c r="J291" s="270"/>
      <c r="K291" s="270"/>
      <c r="L291" s="270"/>
      <c r="M291" s="270"/>
      <c r="N291" s="270">
        <f t="shared" si="7"/>
        <v>500683.9029489113</v>
      </c>
      <c r="O291" s="265"/>
      <c r="Q291" s="267"/>
    </row>
    <row r="292" spans="1:17" x14ac:dyDescent="0.2">
      <c r="A292" s="257">
        <v>2031</v>
      </c>
      <c r="B292" s="257">
        <v>11</v>
      </c>
      <c r="C292" s="270">
        <v>66035.523856457745</v>
      </c>
      <c r="D292" s="270">
        <v>0</v>
      </c>
      <c r="E292" s="270">
        <v>382723.77686092665</v>
      </c>
      <c r="F292" s="270">
        <v>0</v>
      </c>
      <c r="G292" s="270">
        <v>0</v>
      </c>
      <c r="H292" s="270">
        <v>0</v>
      </c>
      <c r="I292" s="270"/>
      <c r="J292" s="270"/>
      <c r="K292" s="270"/>
      <c r="L292" s="270"/>
      <c r="M292" s="270"/>
      <c r="N292" s="270">
        <f t="shared" si="7"/>
        <v>448759.30071738438</v>
      </c>
      <c r="O292" s="265"/>
      <c r="Q292" s="267"/>
    </row>
    <row r="293" spans="1:17" x14ac:dyDescent="0.2">
      <c r="A293" s="257">
        <v>2031</v>
      </c>
      <c r="B293" s="257">
        <v>12</v>
      </c>
      <c r="C293" s="270">
        <v>68137.44417777528</v>
      </c>
      <c r="D293" s="270">
        <v>0</v>
      </c>
      <c r="E293" s="270">
        <v>358484.08493356127</v>
      </c>
      <c r="F293" s="270">
        <v>0</v>
      </c>
      <c r="G293" s="270">
        <v>0</v>
      </c>
      <c r="H293" s="270">
        <v>0</v>
      </c>
      <c r="I293" s="270"/>
      <c r="J293" s="270"/>
      <c r="K293" s="270"/>
      <c r="L293" s="270"/>
      <c r="M293" s="270"/>
      <c r="N293" s="270">
        <f t="shared" si="7"/>
        <v>426621.52911133657</v>
      </c>
      <c r="O293" s="265"/>
      <c r="Q293" s="267"/>
    </row>
    <row r="294" spans="1:17" x14ac:dyDescent="0.2">
      <c r="A294" s="257">
        <v>2032</v>
      </c>
      <c r="B294" s="257">
        <v>1</v>
      </c>
      <c r="C294" s="270">
        <v>68344.741810363339</v>
      </c>
      <c r="D294" s="270">
        <v>0</v>
      </c>
      <c r="E294" s="270">
        <v>355036.7029450527</v>
      </c>
      <c r="F294" s="270">
        <v>0</v>
      </c>
      <c r="G294" s="270">
        <v>0</v>
      </c>
      <c r="H294" s="270">
        <v>0</v>
      </c>
      <c r="I294" s="270"/>
      <c r="J294" s="270"/>
      <c r="K294" s="270"/>
      <c r="L294" s="270"/>
      <c r="M294" s="270"/>
      <c r="N294" s="270">
        <f t="shared" si="7"/>
        <v>423381.44475541601</v>
      </c>
      <c r="O294" s="265"/>
      <c r="Q294" s="267"/>
    </row>
    <row r="295" spans="1:17" x14ac:dyDescent="0.2">
      <c r="A295" s="257">
        <v>2032</v>
      </c>
      <c r="B295" s="257">
        <v>2</v>
      </c>
      <c r="C295" s="270">
        <v>64444.872161467487</v>
      </c>
      <c r="D295" s="270">
        <v>0</v>
      </c>
      <c r="E295" s="270">
        <v>344769.52321576461</v>
      </c>
      <c r="F295" s="270">
        <v>0</v>
      </c>
      <c r="G295" s="270">
        <v>0</v>
      </c>
      <c r="H295" s="270">
        <v>0</v>
      </c>
      <c r="I295" s="270"/>
      <c r="J295" s="270"/>
      <c r="K295" s="270"/>
      <c r="L295" s="270"/>
      <c r="M295" s="270"/>
      <c r="N295" s="270">
        <f t="shared" si="7"/>
        <v>409214.39537723211</v>
      </c>
      <c r="O295" s="265"/>
      <c r="Q295" s="267"/>
    </row>
    <row r="296" spans="1:17" x14ac:dyDescent="0.2">
      <c r="A296" s="257">
        <v>2032</v>
      </c>
      <c r="B296" s="257">
        <v>3</v>
      </c>
      <c r="C296" s="270">
        <v>73643.810918803094</v>
      </c>
      <c r="D296" s="270">
        <v>0</v>
      </c>
      <c r="E296" s="270">
        <v>409159.957113215</v>
      </c>
      <c r="F296" s="270">
        <v>0</v>
      </c>
      <c r="G296" s="270">
        <v>0</v>
      </c>
      <c r="H296" s="270">
        <v>0</v>
      </c>
      <c r="I296" s="270"/>
      <c r="J296" s="270"/>
      <c r="K296" s="270"/>
      <c r="L296" s="270"/>
      <c r="M296" s="270"/>
      <c r="N296" s="270">
        <f t="shared" si="7"/>
        <v>482803.7680320181</v>
      </c>
      <c r="O296" s="265"/>
      <c r="Q296" s="267"/>
    </row>
    <row r="297" spans="1:17" x14ac:dyDescent="0.2">
      <c r="A297" s="257">
        <v>2032</v>
      </c>
      <c r="B297" s="257">
        <v>4</v>
      </c>
      <c r="C297" s="270">
        <v>77322.123862933324</v>
      </c>
      <c r="D297" s="270">
        <v>0</v>
      </c>
      <c r="E297" s="270">
        <v>447500.46969328233</v>
      </c>
      <c r="F297" s="270">
        <v>0</v>
      </c>
      <c r="G297" s="270">
        <v>0</v>
      </c>
      <c r="H297" s="270">
        <v>0</v>
      </c>
      <c r="I297" s="270"/>
      <c r="J297" s="270"/>
      <c r="K297" s="270"/>
      <c r="L297" s="270"/>
      <c r="M297" s="270"/>
      <c r="N297" s="270">
        <f t="shared" si="7"/>
        <v>524822.59355621564</v>
      </c>
      <c r="O297" s="265"/>
      <c r="Q297" s="267"/>
    </row>
    <row r="298" spans="1:17" x14ac:dyDescent="0.2">
      <c r="A298" s="257">
        <v>2032</v>
      </c>
      <c r="B298" s="257">
        <v>5</v>
      </c>
      <c r="C298" s="270">
        <v>87507.75174666266</v>
      </c>
      <c r="D298" s="270">
        <v>0</v>
      </c>
      <c r="E298" s="270">
        <v>453562.6301717282</v>
      </c>
      <c r="F298" s="270">
        <v>0</v>
      </c>
      <c r="G298" s="270">
        <v>0</v>
      </c>
      <c r="H298" s="270">
        <v>0</v>
      </c>
      <c r="I298" s="270"/>
      <c r="J298" s="270"/>
      <c r="K298" s="270"/>
      <c r="L298" s="270"/>
      <c r="M298" s="270"/>
      <c r="N298" s="270">
        <f t="shared" si="7"/>
        <v>541070.38191839086</v>
      </c>
      <c r="O298" s="265"/>
      <c r="Q298" s="267"/>
    </row>
    <row r="299" spans="1:17" x14ac:dyDescent="0.2">
      <c r="A299" s="257">
        <v>2032</v>
      </c>
      <c r="B299" s="257">
        <v>6</v>
      </c>
      <c r="C299" s="270">
        <v>95235.645845148567</v>
      </c>
      <c r="D299" s="270">
        <v>0</v>
      </c>
      <c r="E299" s="270">
        <v>468428.35019218596</v>
      </c>
      <c r="F299" s="270">
        <v>0</v>
      </c>
      <c r="G299" s="270">
        <v>0</v>
      </c>
      <c r="H299" s="270">
        <v>0</v>
      </c>
      <c r="I299" s="270"/>
      <c r="J299" s="270"/>
      <c r="K299" s="270"/>
      <c r="L299" s="270"/>
      <c r="M299" s="270"/>
      <c r="N299" s="270">
        <f t="shared" si="7"/>
        <v>563663.99603733455</v>
      </c>
      <c r="O299" s="265"/>
      <c r="Q299" s="267"/>
    </row>
    <row r="300" spans="1:17" x14ac:dyDescent="0.2">
      <c r="A300" s="257">
        <v>2032</v>
      </c>
      <c r="B300" s="257">
        <v>7</v>
      </c>
      <c r="C300" s="270">
        <v>104143.71763992883</v>
      </c>
      <c r="D300" s="270">
        <v>0</v>
      </c>
      <c r="E300" s="270">
        <v>440761.26941273076</v>
      </c>
      <c r="F300" s="270">
        <v>0</v>
      </c>
      <c r="G300" s="270">
        <v>0</v>
      </c>
      <c r="H300" s="270">
        <v>0</v>
      </c>
      <c r="I300" s="270"/>
      <c r="J300" s="270"/>
      <c r="K300" s="270"/>
      <c r="L300" s="270"/>
      <c r="M300" s="270"/>
      <c r="N300" s="270">
        <f t="shared" si="7"/>
        <v>544904.98705265962</v>
      </c>
      <c r="O300" s="265"/>
      <c r="Q300" s="267"/>
    </row>
    <row r="301" spans="1:17" x14ac:dyDescent="0.2">
      <c r="A301" s="257">
        <v>2032</v>
      </c>
      <c r="B301" s="257">
        <v>8</v>
      </c>
      <c r="C301" s="270">
        <v>103253.37969269158</v>
      </c>
      <c r="D301" s="270">
        <v>0</v>
      </c>
      <c r="E301" s="270">
        <v>472809.6649779189</v>
      </c>
      <c r="F301" s="270">
        <v>0</v>
      </c>
      <c r="G301" s="270">
        <v>0</v>
      </c>
      <c r="H301" s="270">
        <v>0</v>
      </c>
      <c r="I301" s="270"/>
      <c r="J301" s="270"/>
      <c r="K301" s="270"/>
      <c r="L301" s="270"/>
      <c r="M301" s="270"/>
      <c r="N301" s="270">
        <f t="shared" si="7"/>
        <v>576063.04467061046</v>
      </c>
      <c r="O301" s="265"/>
      <c r="Q301" s="267"/>
    </row>
    <row r="302" spans="1:17" x14ac:dyDescent="0.2">
      <c r="A302" s="257">
        <v>2032</v>
      </c>
      <c r="B302" s="257">
        <v>9</v>
      </c>
      <c r="C302" s="270">
        <v>87849.624519467601</v>
      </c>
      <c r="D302" s="270">
        <v>0</v>
      </c>
      <c r="E302" s="270">
        <v>466707.57227950421</v>
      </c>
      <c r="F302" s="270">
        <v>0</v>
      </c>
      <c r="G302" s="270">
        <v>0</v>
      </c>
      <c r="H302" s="270">
        <v>0</v>
      </c>
      <c r="I302" s="270"/>
      <c r="J302" s="270"/>
      <c r="K302" s="270"/>
      <c r="L302" s="270"/>
      <c r="M302" s="270"/>
      <c r="N302" s="270">
        <f t="shared" si="7"/>
        <v>554557.19679897185</v>
      </c>
      <c r="O302" s="265"/>
      <c r="Q302" s="267"/>
    </row>
    <row r="303" spans="1:17" x14ac:dyDescent="0.2">
      <c r="A303" s="257">
        <v>2032</v>
      </c>
      <c r="B303" s="257">
        <v>10</v>
      </c>
      <c r="C303" s="270">
        <v>81227.05756197164</v>
      </c>
      <c r="D303" s="270">
        <v>0</v>
      </c>
      <c r="E303" s="270">
        <v>426750.01011201146</v>
      </c>
      <c r="F303" s="270">
        <v>0</v>
      </c>
      <c r="G303" s="270">
        <v>0</v>
      </c>
      <c r="H303" s="270">
        <v>0</v>
      </c>
      <c r="I303" s="270"/>
      <c r="J303" s="270"/>
      <c r="K303" s="270"/>
      <c r="L303" s="270"/>
      <c r="M303" s="270"/>
      <c r="N303" s="270">
        <f t="shared" si="7"/>
        <v>507977.06767398311</v>
      </c>
      <c r="O303" s="265"/>
      <c r="Q303" s="267"/>
    </row>
    <row r="304" spans="1:17" x14ac:dyDescent="0.2">
      <c r="A304" s="257">
        <v>2032</v>
      </c>
      <c r="B304" s="257">
        <v>11</v>
      </c>
      <c r="C304" s="270">
        <v>66847.395108181488</v>
      </c>
      <c r="D304" s="270">
        <v>0</v>
      </c>
      <c r="E304" s="270">
        <v>388464.63351737586</v>
      </c>
      <c r="F304" s="270">
        <v>0</v>
      </c>
      <c r="G304" s="270">
        <v>0</v>
      </c>
      <c r="H304" s="270">
        <v>0</v>
      </c>
      <c r="I304" s="270"/>
      <c r="J304" s="270"/>
      <c r="K304" s="270"/>
      <c r="L304" s="270"/>
      <c r="M304" s="270"/>
      <c r="N304" s="270">
        <f t="shared" si="7"/>
        <v>455312.02862555732</v>
      </c>
      <c r="O304" s="265"/>
      <c r="Q304" s="267"/>
    </row>
    <row r="305" spans="1:17" x14ac:dyDescent="0.2">
      <c r="A305" s="257">
        <v>2032</v>
      </c>
      <c r="B305" s="257">
        <v>12</v>
      </c>
      <c r="C305" s="270">
        <v>68975.157409430918</v>
      </c>
      <c r="D305" s="270">
        <v>0</v>
      </c>
      <c r="E305" s="270">
        <v>363861.34621087607</v>
      </c>
      <c r="F305" s="270">
        <v>0</v>
      </c>
      <c r="G305" s="270">
        <v>0</v>
      </c>
      <c r="H305" s="270">
        <v>0</v>
      </c>
      <c r="I305" s="270"/>
      <c r="J305" s="270"/>
      <c r="K305" s="270"/>
      <c r="L305" s="270"/>
      <c r="M305" s="270"/>
      <c r="N305" s="270">
        <f t="shared" si="7"/>
        <v>432836.50362030696</v>
      </c>
      <c r="O305" s="265"/>
      <c r="Q305" s="267"/>
    </row>
    <row r="306" spans="1:17" x14ac:dyDescent="0.2">
      <c r="A306" s="257">
        <v>2033</v>
      </c>
      <c r="B306" s="257">
        <v>1</v>
      </c>
      <c r="C306" s="270">
        <v>69185.003654926433</v>
      </c>
      <c r="D306" s="270">
        <v>0</v>
      </c>
      <c r="E306" s="270">
        <v>360362.25349250803</v>
      </c>
      <c r="F306" s="270">
        <v>0</v>
      </c>
      <c r="G306" s="270">
        <v>0</v>
      </c>
      <c r="H306" s="270">
        <v>0</v>
      </c>
      <c r="I306" s="270"/>
      <c r="J306" s="270"/>
      <c r="K306" s="270"/>
      <c r="L306" s="270"/>
      <c r="M306" s="270"/>
      <c r="N306" s="270">
        <f t="shared" si="7"/>
        <v>429547.25714743446</v>
      </c>
      <c r="O306" s="265"/>
      <c r="Q306" s="267"/>
    </row>
    <row r="307" spans="1:17" x14ac:dyDescent="0.2">
      <c r="A307" s="257">
        <v>2033</v>
      </c>
      <c r="B307" s="257">
        <v>2</v>
      </c>
      <c r="C307" s="270">
        <v>65237.187206058312</v>
      </c>
      <c r="D307" s="270">
        <v>0</v>
      </c>
      <c r="E307" s="270">
        <v>349941.06606718578</v>
      </c>
      <c r="F307" s="270">
        <v>0</v>
      </c>
      <c r="G307" s="270">
        <v>0</v>
      </c>
      <c r="H307" s="270">
        <v>0</v>
      </c>
      <c r="I307" s="270"/>
      <c r="J307" s="270"/>
      <c r="K307" s="270"/>
      <c r="L307" s="270"/>
      <c r="M307" s="270"/>
      <c r="N307" s="270">
        <f t="shared" si="7"/>
        <v>415178.25327324407</v>
      </c>
      <c r="O307" s="265"/>
      <c r="Q307" s="267"/>
    </row>
    <row r="308" spans="1:17" x14ac:dyDescent="0.2">
      <c r="A308" s="257">
        <v>2033</v>
      </c>
      <c r="B308" s="257">
        <v>3</v>
      </c>
      <c r="C308" s="270">
        <v>74549.221968200058</v>
      </c>
      <c r="D308" s="270">
        <v>0</v>
      </c>
      <c r="E308" s="270">
        <v>415297.35647369269</v>
      </c>
      <c r="F308" s="270">
        <v>0</v>
      </c>
      <c r="G308" s="270">
        <v>0</v>
      </c>
      <c r="H308" s="270">
        <v>0</v>
      </c>
      <c r="I308" s="270"/>
      <c r="J308" s="270"/>
      <c r="K308" s="270"/>
      <c r="L308" s="270"/>
      <c r="M308" s="270"/>
      <c r="N308" s="270">
        <f t="shared" si="7"/>
        <v>489846.57844189275</v>
      </c>
      <c r="O308" s="265"/>
      <c r="Q308" s="267"/>
    </row>
    <row r="309" spans="1:17" x14ac:dyDescent="0.2">
      <c r="A309" s="257">
        <v>2033</v>
      </c>
      <c r="B309" s="257">
        <v>4</v>
      </c>
      <c r="C309" s="270">
        <v>78272.757791771248</v>
      </c>
      <c r="D309" s="270">
        <v>0</v>
      </c>
      <c r="E309" s="270">
        <v>454212.97674281523</v>
      </c>
      <c r="F309" s="270">
        <v>0</v>
      </c>
      <c r="G309" s="270">
        <v>0</v>
      </c>
      <c r="H309" s="270">
        <v>0</v>
      </c>
      <c r="I309" s="270"/>
      <c r="J309" s="270"/>
      <c r="K309" s="270"/>
      <c r="L309" s="270"/>
      <c r="M309" s="270"/>
      <c r="N309" s="270">
        <f t="shared" si="7"/>
        <v>532485.73453458643</v>
      </c>
      <c r="O309" s="265"/>
      <c r="Q309" s="267"/>
    </row>
    <row r="310" spans="1:17" x14ac:dyDescent="0.2">
      <c r="A310" s="257">
        <v>2033</v>
      </c>
      <c r="B310" s="257">
        <v>5</v>
      </c>
      <c r="C310" s="270">
        <v>88583.612492471628</v>
      </c>
      <c r="D310" s="270">
        <v>0</v>
      </c>
      <c r="E310" s="270">
        <v>460366.06962849374</v>
      </c>
      <c r="F310" s="270">
        <v>0</v>
      </c>
      <c r="G310" s="270">
        <v>0</v>
      </c>
      <c r="H310" s="270">
        <v>0</v>
      </c>
      <c r="I310" s="270"/>
      <c r="J310" s="270"/>
      <c r="K310" s="270"/>
      <c r="L310" s="270"/>
      <c r="M310" s="270"/>
      <c r="N310" s="270">
        <f t="shared" si="7"/>
        <v>548949.68212096533</v>
      </c>
      <c r="O310" s="265"/>
      <c r="Q310" s="267"/>
    </row>
    <row r="311" spans="1:17" x14ac:dyDescent="0.2">
      <c r="A311" s="257">
        <v>2033</v>
      </c>
      <c r="B311" s="257">
        <v>6</v>
      </c>
      <c r="C311" s="270">
        <v>96406.516892815096</v>
      </c>
      <c r="D311" s="270">
        <v>0</v>
      </c>
      <c r="E311" s="270">
        <v>475454.7754493957</v>
      </c>
      <c r="F311" s="270">
        <v>0</v>
      </c>
      <c r="G311" s="270">
        <v>0</v>
      </c>
      <c r="H311" s="270">
        <v>0</v>
      </c>
      <c r="I311" s="270"/>
      <c r="J311" s="270"/>
      <c r="K311" s="270"/>
      <c r="L311" s="270"/>
      <c r="M311" s="270"/>
      <c r="N311" s="270">
        <f t="shared" si="7"/>
        <v>571861.29234221077</v>
      </c>
      <c r="O311" s="265"/>
      <c r="Q311" s="267"/>
    </row>
    <row r="312" spans="1:17" x14ac:dyDescent="0.2">
      <c r="A312" s="257">
        <v>2033</v>
      </c>
      <c r="B312" s="257">
        <v>7</v>
      </c>
      <c r="C312" s="270">
        <v>105424.10863952598</v>
      </c>
      <c r="D312" s="270">
        <v>0</v>
      </c>
      <c r="E312" s="270">
        <v>447372.68845799309</v>
      </c>
      <c r="F312" s="270">
        <v>0</v>
      </c>
      <c r="G312" s="270">
        <v>0</v>
      </c>
      <c r="H312" s="270">
        <v>0</v>
      </c>
      <c r="I312" s="270"/>
      <c r="J312" s="270"/>
      <c r="K312" s="270"/>
      <c r="L312" s="270"/>
      <c r="M312" s="270"/>
      <c r="N312" s="270">
        <f t="shared" si="7"/>
        <v>552796.79709751904</v>
      </c>
      <c r="O312" s="265"/>
      <c r="Q312" s="267"/>
    </row>
    <row r="313" spans="1:17" x14ac:dyDescent="0.2">
      <c r="A313" s="257">
        <v>2033</v>
      </c>
      <c r="B313" s="257">
        <v>8</v>
      </c>
      <c r="C313" s="270">
        <v>104522.82446605375</v>
      </c>
      <c r="D313" s="270">
        <v>0</v>
      </c>
      <c r="E313" s="270">
        <v>479901.80995695514</v>
      </c>
      <c r="F313" s="270">
        <v>0</v>
      </c>
      <c r="G313" s="270">
        <v>0</v>
      </c>
      <c r="H313" s="270">
        <v>0</v>
      </c>
      <c r="I313" s="270"/>
      <c r="J313" s="270"/>
      <c r="K313" s="270"/>
      <c r="L313" s="270"/>
      <c r="M313" s="270"/>
      <c r="N313" s="270">
        <f t="shared" si="7"/>
        <v>584424.63442300889</v>
      </c>
      <c r="O313" s="265"/>
      <c r="Q313" s="267"/>
    </row>
    <row r="314" spans="1:17" x14ac:dyDescent="0.2">
      <c r="A314" s="257">
        <v>2033</v>
      </c>
      <c r="B314" s="257">
        <v>9</v>
      </c>
      <c r="C314" s="270">
        <v>88929.688407158043</v>
      </c>
      <c r="D314" s="270">
        <v>0</v>
      </c>
      <c r="E314" s="270">
        <v>473708.18586800783</v>
      </c>
      <c r="F314" s="270">
        <v>0</v>
      </c>
      <c r="G314" s="270">
        <v>0</v>
      </c>
      <c r="H314" s="270">
        <v>0</v>
      </c>
      <c r="I314" s="270"/>
      <c r="J314" s="270"/>
      <c r="K314" s="270"/>
      <c r="L314" s="270"/>
      <c r="M314" s="270"/>
      <c r="N314" s="270">
        <f t="shared" si="7"/>
        <v>562637.87427516584</v>
      </c>
      <c r="O314" s="265"/>
      <c r="Q314" s="267"/>
    </row>
    <row r="315" spans="1:17" x14ac:dyDescent="0.2">
      <c r="A315" s="257">
        <v>2033</v>
      </c>
      <c r="B315" s="257">
        <v>10</v>
      </c>
      <c r="C315" s="270">
        <v>82225.700550554902</v>
      </c>
      <c r="D315" s="270">
        <v>0</v>
      </c>
      <c r="E315" s="270">
        <v>433151.2602676336</v>
      </c>
      <c r="F315" s="270">
        <v>0</v>
      </c>
      <c r="G315" s="270">
        <v>0</v>
      </c>
      <c r="H315" s="270">
        <v>0</v>
      </c>
      <c r="I315" s="270"/>
      <c r="J315" s="270"/>
      <c r="K315" s="270"/>
      <c r="L315" s="270"/>
      <c r="M315" s="270"/>
      <c r="N315" s="270">
        <f t="shared" si="7"/>
        <v>515376.9608181885</v>
      </c>
      <c r="O315" s="265"/>
      <c r="Q315" s="267"/>
    </row>
    <row r="316" spans="1:17" x14ac:dyDescent="0.2">
      <c r="A316" s="257">
        <v>2033</v>
      </c>
      <c r="B316" s="257">
        <v>11</v>
      </c>
      <c r="C316" s="270">
        <v>67669.247880318522</v>
      </c>
      <c r="D316" s="270">
        <v>0</v>
      </c>
      <c r="E316" s="270">
        <v>394291.60302372481</v>
      </c>
      <c r="F316" s="270">
        <v>0</v>
      </c>
      <c r="G316" s="270">
        <v>0</v>
      </c>
      <c r="H316" s="270">
        <v>0</v>
      </c>
      <c r="I316" s="270"/>
      <c r="J316" s="270"/>
      <c r="K316" s="270"/>
      <c r="L316" s="270"/>
      <c r="M316" s="270"/>
      <c r="N316" s="270">
        <f t="shared" si="7"/>
        <v>461960.8509040433</v>
      </c>
      <c r="O316" s="265"/>
      <c r="Q316" s="267"/>
    </row>
    <row r="317" spans="1:17" x14ac:dyDescent="0.2">
      <c r="A317" s="257">
        <v>2033</v>
      </c>
      <c r="B317" s="257">
        <v>12</v>
      </c>
      <c r="C317" s="270">
        <v>69823.169874745217</v>
      </c>
      <c r="D317" s="270">
        <v>0</v>
      </c>
      <c r="E317" s="270">
        <v>369319.26640740025</v>
      </c>
      <c r="F317" s="270">
        <v>0</v>
      </c>
      <c r="G317" s="270">
        <v>0</v>
      </c>
      <c r="H317" s="270">
        <v>0</v>
      </c>
      <c r="I317" s="270"/>
      <c r="J317" s="270"/>
      <c r="K317" s="270"/>
      <c r="L317" s="270"/>
      <c r="M317" s="270"/>
      <c r="N317" s="270">
        <f t="shared" si="7"/>
        <v>439142.43628214544</v>
      </c>
      <c r="O317" s="265"/>
      <c r="Q317" s="267"/>
    </row>
    <row r="318" spans="1:17" x14ac:dyDescent="0.2">
      <c r="A318" s="257">
        <v>2034</v>
      </c>
      <c r="B318" s="257">
        <v>1</v>
      </c>
      <c r="C318" s="270">
        <v>70035.59606697323</v>
      </c>
      <c r="D318" s="270">
        <v>0</v>
      </c>
      <c r="E318" s="270">
        <v>365767.68729822437</v>
      </c>
      <c r="F318" s="270">
        <v>0</v>
      </c>
      <c r="G318" s="270">
        <v>0</v>
      </c>
      <c r="H318" s="270">
        <v>0</v>
      </c>
      <c r="I318" s="270"/>
      <c r="J318" s="270"/>
      <c r="K318" s="270"/>
      <c r="L318" s="270"/>
      <c r="M318" s="270"/>
      <c r="N318" s="270">
        <f t="shared" si="7"/>
        <v>435803.2833651976</v>
      </c>
      <c r="O318" s="265"/>
      <c r="Q318" s="267"/>
    </row>
    <row r="319" spans="1:17" x14ac:dyDescent="0.2">
      <c r="A319" s="257">
        <v>2034</v>
      </c>
      <c r="B319" s="257">
        <v>2</v>
      </c>
      <c r="C319" s="270">
        <v>66039.243338013111</v>
      </c>
      <c r="D319" s="270">
        <v>0</v>
      </c>
      <c r="E319" s="270">
        <v>355190.18206142605</v>
      </c>
      <c r="F319" s="270">
        <v>0</v>
      </c>
      <c r="G319" s="270">
        <v>0</v>
      </c>
      <c r="H319" s="270">
        <v>0</v>
      </c>
      <c r="I319" s="270"/>
      <c r="J319" s="270"/>
      <c r="K319" s="270"/>
      <c r="L319" s="270"/>
      <c r="M319" s="270"/>
      <c r="N319" s="270">
        <f t="shared" si="7"/>
        <v>421229.42539943918</v>
      </c>
      <c r="O319" s="265"/>
      <c r="Q319" s="267"/>
    </row>
    <row r="320" spans="1:17" x14ac:dyDescent="0.2">
      <c r="A320" s="257">
        <v>2034</v>
      </c>
      <c r="B320" s="257">
        <v>3</v>
      </c>
      <c r="C320" s="270">
        <v>75465.764559516727</v>
      </c>
      <c r="D320" s="270">
        <v>0</v>
      </c>
      <c r="E320" s="270">
        <v>421526.81682463427</v>
      </c>
      <c r="F320" s="270">
        <v>0</v>
      </c>
      <c r="G320" s="270">
        <v>0</v>
      </c>
      <c r="H320" s="270">
        <v>0</v>
      </c>
      <c r="I320" s="270"/>
      <c r="J320" s="270"/>
      <c r="K320" s="270"/>
      <c r="L320" s="270"/>
      <c r="M320" s="270"/>
      <c r="N320" s="270">
        <f t="shared" si="7"/>
        <v>496992.58138415101</v>
      </c>
      <c r="O320" s="265"/>
      <c r="Q320" s="267"/>
    </row>
    <row r="321" spans="1:17" x14ac:dyDescent="0.2">
      <c r="A321" s="257">
        <v>2034</v>
      </c>
      <c r="B321" s="257">
        <v>4</v>
      </c>
      <c r="C321" s="270">
        <v>79235.079253510616</v>
      </c>
      <c r="D321" s="270">
        <v>0</v>
      </c>
      <c r="E321" s="270">
        <v>461026.17139815312</v>
      </c>
      <c r="F321" s="270">
        <v>0</v>
      </c>
      <c r="G321" s="270">
        <v>0</v>
      </c>
      <c r="H321" s="270">
        <v>0</v>
      </c>
      <c r="I321" s="270"/>
      <c r="J321" s="270"/>
      <c r="K321" s="270"/>
      <c r="L321" s="270"/>
      <c r="M321" s="270"/>
      <c r="N321" s="270">
        <f t="shared" si="7"/>
        <v>540261.25065166375</v>
      </c>
      <c r="O321" s="265"/>
      <c r="Q321" s="267"/>
    </row>
    <row r="322" spans="1:17" x14ac:dyDescent="0.2">
      <c r="A322" s="257">
        <v>2034</v>
      </c>
      <c r="B322" s="257">
        <v>5</v>
      </c>
      <c r="C322" s="270">
        <v>89672.700367549362</v>
      </c>
      <c r="D322" s="270">
        <v>0</v>
      </c>
      <c r="E322" s="270">
        <v>467271.56067717361</v>
      </c>
      <c r="F322" s="270">
        <v>0</v>
      </c>
      <c r="G322" s="270">
        <v>0</v>
      </c>
      <c r="H322" s="270">
        <v>0</v>
      </c>
      <c r="I322" s="270"/>
      <c r="J322" s="270"/>
      <c r="K322" s="270"/>
      <c r="L322" s="270"/>
      <c r="M322" s="270"/>
      <c r="N322" s="270">
        <f t="shared" si="7"/>
        <v>556944.26104472298</v>
      </c>
      <c r="O322" s="265"/>
      <c r="Q322" s="267"/>
    </row>
    <row r="323" spans="1:17" x14ac:dyDescent="0.2">
      <c r="A323" s="257">
        <v>2034</v>
      </c>
      <c r="B323" s="257">
        <v>6</v>
      </c>
      <c r="C323" s="270">
        <v>97591.783170314928</v>
      </c>
      <c r="D323" s="270">
        <v>0</v>
      </c>
      <c r="E323" s="270">
        <v>482586.59708552848</v>
      </c>
      <c r="F323" s="270">
        <v>0</v>
      </c>
      <c r="G323" s="270">
        <v>0</v>
      </c>
      <c r="H323" s="270">
        <v>0</v>
      </c>
      <c r="I323" s="270"/>
      <c r="J323" s="270"/>
      <c r="K323" s="270"/>
      <c r="L323" s="270"/>
      <c r="M323" s="270"/>
      <c r="N323" s="270">
        <f t="shared" si="7"/>
        <v>580178.3802558434</v>
      </c>
      <c r="O323" s="265"/>
      <c r="Q323" s="267"/>
    </row>
    <row r="324" spans="1:17" x14ac:dyDescent="0.2">
      <c r="A324" s="257">
        <v>2034</v>
      </c>
      <c r="B324" s="257">
        <v>7</v>
      </c>
      <c r="C324" s="270">
        <v>106720.24135786528</v>
      </c>
      <c r="D324" s="270">
        <v>0</v>
      </c>
      <c r="E324" s="270">
        <v>454083.27878899546</v>
      </c>
      <c r="F324" s="270">
        <v>0</v>
      </c>
      <c r="G324" s="270">
        <v>0</v>
      </c>
      <c r="H324" s="270">
        <v>0</v>
      </c>
      <c r="I324" s="270"/>
      <c r="J324" s="270"/>
      <c r="K324" s="270"/>
      <c r="L324" s="270"/>
      <c r="M324" s="270"/>
      <c r="N324" s="270">
        <f t="shared" si="7"/>
        <v>560803.52014686074</v>
      </c>
      <c r="O324" s="265"/>
      <c r="Q324" s="267"/>
    </row>
    <row r="325" spans="1:17" x14ac:dyDescent="0.2">
      <c r="A325" s="257">
        <v>2034</v>
      </c>
      <c r="B325" s="257">
        <v>8</v>
      </c>
      <c r="C325" s="270">
        <v>105807.8763801934</v>
      </c>
      <c r="D325" s="270">
        <v>0</v>
      </c>
      <c r="E325" s="270">
        <v>487100.3371107424</v>
      </c>
      <c r="F325" s="270">
        <v>0</v>
      </c>
      <c r="G325" s="270">
        <v>0</v>
      </c>
      <c r="H325" s="270">
        <v>0</v>
      </c>
      <c r="I325" s="270"/>
      <c r="J325" s="270"/>
      <c r="K325" s="270"/>
      <c r="L325" s="270"/>
      <c r="M325" s="270"/>
      <c r="N325" s="270">
        <f t="shared" si="7"/>
        <v>592908.21349093574</v>
      </c>
      <c r="O325" s="265"/>
      <c r="Q325" s="267"/>
    </row>
    <row r="326" spans="1:17" x14ac:dyDescent="0.2">
      <c r="A326" s="257">
        <v>2034</v>
      </c>
      <c r="B326" s="257">
        <v>9</v>
      </c>
      <c r="C326" s="270">
        <v>90023.031099486223</v>
      </c>
      <c r="D326" s="270">
        <v>0</v>
      </c>
      <c r="E326" s="270">
        <v>480813.80866040365</v>
      </c>
      <c r="F326" s="270">
        <v>0</v>
      </c>
      <c r="G326" s="270">
        <v>0</v>
      </c>
      <c r="H326" s="270">
        <v>0</v>
      </c>
      <c r="I326" s="270"/>
      <c r="J326" s="270"/>
      <c r="K326" s="270"/>
      <c r="L326" s="270"/>
      <c r="M326" s="270"/>
      <c r="N326" s="270">
        <f t="shared" si="7"/>
        <v>570836.83975988987</v>
      </c>
      <c r="O326" s="265"/>
      <c r="Q326" s="267"/>
    </row>
    <row r="327" spans="1:17" x14ac:dyDescent="0.2">
      <c r="A327" s="257">
        <v>2034</v>
      </c>
      <c r="B327" s="257">
        <v>10</v>
      </c>
      <c r="C327" s="270">
        <v>83236.621317609781</v>
      </c>
      <c r="D327" s="270">
        <v>0</v>
      </c>
      <c r="E327" s="270">
        <v>439648.52917564922</v>
      </c>
      <c r="F327" s="270">
        <v>0</v>
      </c>
      <c r="G327" s="270">
        <v>0</v>
      </c>
      <c r="H327" s="270">
        <v>0</v>
      </c>
      <c r="I327" s="270"/>
      <c r="J327" s="270"/>
      <c r="K327" s="270"/>
      <c r="L327" s="270"/>
      <c r="M327" s="270"/>
      <c r="N327" s="270">
        <f t="shared" ref="N327:N390" si="8">SUM(C327:M327)</f>
        <v>522885.15049325902</v>
      </c>
      <c r="O327" s="265"/>
      <c r="Q327" s="267"/>
    </row>
    <row r="328" spans="1:17" x14ac:dyDescent="0.2">
      <c r="A328" s="257">
        <v>2034</v>
      </c>
      <c r="B328" s="257">
        <v>11</v>
      </c>
      <c r="C328" s="270">
        <v>68501.204890294233</v>
      </c>
      <c r="D328" s="270">
        <v>0</v>
      </c>
      <c r="E328" s="270">
        <v>400205.9770727228</v>
      </c>
      <c r="F328" s="270">
        <v>0</v>
      </c>
      <c r="G328" s="270">
        <v>0</v>
      </c>
      <c r="H328" s="270">
        <v>0</v>
      </c>
      <c r="I328" s="270"/>
      <c r="J328" s="270"/>
      <c r="K328" s="270"/>
      <c r="L328" s="270"/>
      <c r="M328" s="270"/>
      <c r="N328" s="270">
        <f t="shared" si="8"/>
        <v>468707.18196301704</v>
      </c>
      <c r="O328" s="265"/>
      <c r="Q328" s="267"/>
    </row>
    <row r="329" spans="1:17" x14ac:dyDescent="0.2">
      <c r="A329" s="257">
        <v>2034</v>
      </c>
      <c r="B329" s="257">
        <v>12</v>
      </c>
      <c r="C329" s="270">
        <v>70681.608197257054</v>
      </c>
      <c r="D329" s="270">
        <v>0</v>
      </c>
      <c r="E329" s="270">
        <v>374859.05540692271</v>
      </c>
      <c r="F329" s="270">
        <v>0</v>
      </c>
      <c r="G329" s="270">
        <v>0</v>
      </c>
      <c r="H329" s="270">
        <v>0</v>
      </c>
      <c r="I329" s="270"/>
      <c r="J329" s="270"/>
      <c r="K329" s="270"/>
      <c r="L329" s="270"/>
      <c r="M329" s="270"/>
      <c r="N329" s="270">
        <f t="shared" si="8"/>
        <v>445540.66360417975</v>
      </c>
      <c r="O329" s="265"/>
      <c r="Q329" s="267"/>
    </row>
    <row r="330" spans="1:17" x14ac:dyDescent="0.2">
      <c r="A330" s="257">
        <v>2035</v>
      </c>
      <c r="B330" s="257">
        <v>1</v>
      </c>
      <c r="C330" s="270">
        <v>70896.646055275138</v>
      </c>
      <c r="D330" s="270">
        <v>0</v>
      </c>
      <c r="E330" s="270">
        <v>371254.20261107641</v>
      </c>
      <c r="F330" s="270">
        <v>0</v>
      </c>
      <c r="G330" s="270">
        <v>0</v>
      </c>
      <c r="H330" s="270">
        <v>0</v>
      </c>
      <c r="I330" s="270"/>
      <c r="J330" s="270"/>
      <c r="K330" s="270"/>
      <c r="L330" s="270"/>
      <c r="M330" s="270"/>
      <c r="N330" s="270">
        <f t="shared" si="8"/>
        <v>442150.84866635152</v>
      </c>
      <c r="O330" s="265"/>
      <c r="Q330" s="267"/>
    </row>
    <row r="331" spans="1:17" x14ac:dyDescent="0.2">
      <c r="A331" s="257">
        <v>2035</v>
      </c>
      <c r="B331" s="257">
        <v>2</v>
      </c>
      <c r="C331" s="270">
        <v>66851.160318762253</v>
      </c>
      <c r="D331" s="270">
        <v>0</v>
      </c>
      <c r="E331" s="270">
        <v>360518.03479562839</v>
      </c>
      <c r="F331" s="270">
        <v>0</v>
      </c>
      <c r="G331" s="270">
        <v>0</v>
      </c>
      <c r="H331" s="270">
        <v>0</v>
      </c>
      <c r="I331" s="270"/>
      <c r="J331" s="270"/>
      <c r="K331" s="270"/>
      <c r="L331" s="270"/>
      <c r="M331" s="270"/>
      <c r="N331" s="270">
        <f t="shared" si="8"/>
        <v>427369.19511439063</v>
      </c>
      <c r="O331" s="265"/>
      <c r="Q331" s="267"/>
    </row>
    <row r="332" spans="1:17" x14ac:dyDescent="0.2">
      <c r="A332" s="257">
        <v>2035</v>
      </c>
      <c r="B332" s="257">
        <v>3</v>
      </c>
      <c r="C332" s="270">
        <v>76393.575549074434</v>
      </c>
      <c r="D332" s="270">
        <v>0</v>
      </c>
      <c r="E332" s="270">
        <v>427849.71908089751</v>
      </c>
      <c r="F332" s="270">
        <v>0</v>
      </c>
      <c r="G332" s="270">
        <v>0</v>
      </c>
      <c r="H332" s="270">
        <v>0</v>
      </c>
      <c r="I332" s="270"/>
      <c r="J332" s="270"/>
      <c r="K332" s="270"/>
      <c r="L332" s="270"/>
      <c r="M332" s="270"/>
      <c r="N332" s="270">
        <f t="shared" si="8"/>
        <v>504243.29462997196</v>
      </c>
      <c r="O332" s="265"/>
      <c r="Q332" s="267"/>
    </row>
    <row r="333" spans="1:17" x14ac:dyDescent="0.2">
      <c r="A333" s="257">
        <v>2035</v>
      </c>
      <c r="B333" s="257">
        <v>4</v>
      </c>
      <c r="C333" s="270">
        <v>80209.231940082856</v>
      </c>
      <c r="D333" s="270">
        <v>0</v>
      </c>
      <c r="E333" s="270">
        <v>467941.56397338398</v>
      </c>
      <c r="F333" s="270">
        <v>0</v>
      </c>
      <c r="G333" s="270">
        <v>0</v>
      </c>
      <c r="H333" s="270">
        <v>0</v>
      </c>
      <c r="I333" s="270"/>
      <c r="J333" s="270"/>
      <c r="K333" s="270"/>
      <c r="L333" s="270"/>
      <c r="M333" s="270"/>
      <c r="N333" s="270">
        <f t="shared" si="8"/>
        <v>548150.79591346683</v>
      </c>
      <c r="O333" s="265"/>
      <c r="Q333" s="267"/>
    </row>
    <row r="334" spans="1:17" x14ac:dyDescent="0.2">
      <c r="A334" s="257">
        <v>2035</v>
      </c>
      <c r="B334" s="257">
        <v>5</v>
      </c>
      <c r="C334" s="270">
        <v>90775.177992336641</v>
      </c>
      <c r="D334" s="270">
        <v>0</v>
      </c>
      <c r="E334" s="270">
        <v>474280.63409164746</v>
      </c>
      <c r="F334" s="270">
        <v>0</v>
      </c>
      <c r="G334" s="270">
        <v>0</v>
      </c>
      <c r="H334" s="270">
        <v>0</v>
      </c>
      <c r="I334" s="270"/>
      <c r="J334" s="270"/>
      <c r="K334" s="270"/>
      <c r="L334" s="270"/>
      <c r="M334" s="270"/>
      <c r="N334" s="270">
        <f t="shared" si="8"/>
        <v>565055.81208398414</v>
      </c>
      <c r="O334" s="265"/>
      <c r="Q334" s="267"/>
    </row>
    <row r="335" spans="1:17" x14ac:dyDescent="0.2">
      <c r="A335" s="257">
        <v>2035</v>
      </c>
      <c r="B335" s="257">
        <v>6</v>
      </c>
      <c r="C335" s="270">
        <v>98791.621659257071</v>
      </c>
      <c r="D335" s="270">
        <v>0</v>
      </c>
      <c r="E335" s="270">
        <v>489825.39604626916</v>
      </c>
      <c r="F335" s="270">
        <v>0</v>
      </c>
      <c r="G335" s="270">
        <v>0</v>
      </c>
      <c r="H335" s="270">
        <v>0</v>
      </c>
      <c r="I335" s="270"/>
      <c r="J335" s="270"/>
      <c r="K335" s="270"/>
      <c r="L335" s="270"/>
      <c r="M335" s="270"/>
      <c r="N335" s="270">
        <f t="shared" si="8"/>
        <v>588617.0177055262</v>
      </c>
      <c r="O335" s="265"/>
      <c r="Q335" s="267"/>
    </row>
    <row r="336" spans="1:17" x14ac:dyDescent="0.2">
      <c r="A336" s="257">
        <v>2035</v>
      </c>
      <c r="B336" s="257">
        <v>7</v>
      </c>
      <c r="C336" s="270">
        <v>108032.30933091271</v>
      </c>
      <c r="D336" s="270">
        <v>0</v>
      </c>
      <c r="E336" s="270">
        <v>460894.52797502483</v>
      </c>
      <c r="F336" s="270">
        <v>0</v>
      </c>
      <c r="G336" s="270">
        <v>0</v>
      </c>
      <c r="H336" s="270">
        <v>0</v>
      </c>
      <c r="I336" s="270"/>
      <c r="J336" s="270"/>
      <c r="K336" s="270"/>
      <c r="L336" s="270"/>
      <c r="M336" s="270"/>
      <c r="N336" s="270">
        <f t="shared" si="8"/>
        <v>568926.83730593754</v>
      </c>
      <c r="O336" s="265"/>
      <c r="Q336" s="267"/>
    </row>
    <row r="337" spans="1:17" x14ac:dyDescent="0.2">
      <c r="A337" s="257">
        <v>2035</v>
      </c>
      <c r="B337" s="257">
        <v>8</v>
      </c>
      <c r="C337" s="270">
        <v>107108.72731651284</v>
      </c>
      <c r="D337" s="270">
        <v>0</v>
      </c>
      <c r="E337" s="270">
        <v>494406.842171903</v>
      </c>
      <c r="F337" s="270">
        <v>0</v>
      </c>
      <c r="G337" s="270">
        <v>0</v>
      </c>
      <c r="H337" s="270">
        <v>0</v>
      </c>
      <c r="I337" s="270"/>
      <c r="J337" s="270"/>
      <c r="K337" s="270"/>
      <c r="L337" s="270"/>
      <c r="M337" s="270"/>
      <c r="N337" s="270">
        <f t="shared" si="8"/>
        <v>601515.56948841584</v>
      </c>
      <c r="O337" s="265"/>
      <c r="Q337" s="267"/>
    </row>
    <row r="338" spans="1:17" x14ac:dyDescent="0.2">
      <c r="A338" s="257">
        <v>2035</v>
      </c>
      <c r="B338" s="257">
        <v>9</v>
      </c>
      <c r="C338" s="270">
        <v>91129.815852213782</v>
      </c>
      <c r="D338" s="270">
        <v>0</v>
      </c>
      <c r="E338" s="270">
        <v>488026.01579475106</v>
      </c>
      <c r="F338" s="270">
        <v>0</v>
      </c>
      <c r="G338" s="270">
        <v>0</v>
      </c>
      <c r="H338" s="270">
        <v>0</v>
      </c>
      <c r="I338" s="270"/>
      <c r="J338" s="270"/>
      <c r="K338" s="270"/>
      <c r="L338" s="270"/>
      <c r="M338" s="270"/>
      <c r="N338" s="270">
        <f t="shared" si="8"/>
        <v>579155.83164696489</v>
      </c>
      <c r="O338" s="265"/>
      <c r="Q338" s="267"/>
    </row>
    <row r="339" spans="1:17" x14ac:dyDescent="0.2">
      <c r="A339" s="257">
        <v>2035</v>
      </c>
      <c r="B339" s="257">
        <v>10</v>
      </c>
      <c r="C339" s="270">
        <v>84259.970811819556</v>
      </c>
      <c r="D339" s="270">
        <v>0</v>
      </c>
      <c r="E339" s="270">
        <v>446243.25711734506</v>
      </c>
      <c r="F339" s="270">
        <v>0</v>
      </c>
      <c r="G339" s="270">
        <v>0</v>
      </c>
      <c r="H339" s="270">
        <v>0</v>
      </c>
      <c r="I339" s="270"/>
      <c r="J339" s="270"/>
      <c r="K339" s="270"/>
      <c r="L339" s="270"/>
      <c r="M339" s="270"/>
      <c r="N339" s="270">
        <f t="shared" si="8"/>
        <v>530503.22792916466</v>
      </c>
      <c r="O339" s="265"/>
      <c r="Q339" s="267"/>
    </row>
    <row r="340" spans="1:17" x14ac:dyDescent="0.2">
      <c r="A340" s="257">
        <v>2035</v>
      </c>
      <c r="B340" s="257">
        <v>11</v>
      </c>
      <c r="C340" s="270">
        <v>69343.390364278763</v>
      </c>
      <c r="D340" s="270">
        <v>0</v>
      </c>
      <c r="E340" s="270">
        <v>406209.0667325104</v>
      </c>
      <c r="F340" s="270">
        <v>0</v>
      </c>
      <c r="G340" s="270">
        <v>0</v>
      </c>
      <c r="H340" s="270">
        <v>0</v>
      </c>
      <c r="I340" s="270"/>
      <c r="J340" s="270"/>
      <c r="K340" s="270"/>
      <c r="L340" s="270"/>
      <c r="M340" s="270"/>
      <c r="N340" s="270">
        <f t="shared" si="8"/>
        <v>475552.45709678915</v>
      </c>
      <c r="O340" s="265"/>
      <c r="Q340" s="267"/>
    </row>
    <row r="341" spans="1:17" x14ac:dyDescent="0.2">
      <c r="A341" s="257">
        <v>2035</v>
      </c>
      <c r="B341" s="257">
        <v>12</v>
      </c>
      <c r="C341" s="270">
        <v>71550.600557273618</v>
      </c>
      <c r="D341" s="270">
        <v>0</v>
      </c>
      <c r="E341" s="270">
        <v>380481.9412414892</v>
      </c>
      <c r="F341" s="270">
        <v>0</v>
      </c>
      <c r="G341" s="270">
        <v>0</v>
      </c>
      <c r="H341" s="270">
        <v>0</v>
      </c>
      <c r="I341" s="270"/>
      <c r="J341" s="270"/>
      <c r="K341" s="270"/>
      <c r="L341" s="270"/>
      <c r="M341" s="270"/>
      <c r="N341" s="270">
        <f t="shared" si="8"/>
        <v>452032.5417987628</v>
      </c>
      <c r="O341" s="265"/>
      <c r="Q341" s="267"/>
    </row>
    <row r="342" spans="1:17" x14ac:dyDescent="0.2">
      <c r="A342" s="257">
        <v>2036</v>
      </c>
      <c r="B342" s="257">
        <v>1</v>
      </c>
      <c r="C342" s="270">
        <v>71768.282190108104</v>
      </c>
      <c r="D342" s="270">
        <v>0</v>
      </c>
      <c r="E342" s="270">
        <v>376823.01565367193</v>
      </c>
      <c r="F342" s="270">
        <v>0</v>
      </c>
      <c r="G342" s="270">
        <v>0</v>
      </c>
      <c r="H342" s="270">
        <v>0</v>
      </c>
      <c r="I342" s="270"/>
      <c r="J342" s="270"/>
      <c r="K342" s="270"/>
      <c r="L342" s="270"/>
      <c r="M342" s="270"/>
      <c r="N342" s="270">
        <f t="shared" si="8"/>
        <v>448591.29784378002</v>
      </c>
      <c r="O342" s="265"/>
      <c r="Q342" s="267"/>
    </row>
    <row r="343" spans="1:17" x14ac:dyDescent="0.2">
      <c r="A343" s="257">
        <v>2036</v>
      </c>
      <c r="B343" s="257">
        <v>2</v>
      </c>
      <c r="C343" s="270">
        <v>67673.059382138468</v>
      </c>
      <c r="D343" s="270">
        <v>0</v>
      </c>
      <c r="E343" s="270">
        <v>365925.80532089301</v>
      </c>
      <c r="F343" s="270">
        <v>0</v>
      </c>
      <c r="G343" s="270">
        <v>0</v>
      </c>
      <c r="H343" s="270">
        <v>0</v>
      </c>
      <c r="I343" s="270"/>
      <c r="J343" s="270"/>
      <c r="K343" s="270"/>
      <c r="L343" s="270"/>
      <c r="M343" s="270"/>
      <c r="N343" s="270">
        <f t="shared" si="8"/>
        <v>433598.86470303149</v>
      </c>
      <c r="O343" s="265"/>
      <c r="Q343" s="267"/>
    </row>
    <row r="344" spans="1:17" x14ac:dyDescent="0.2">
      <c r="A344" s="257">
        <v>2036</v>
      </c>
      <c r="B344" s="257">
        <v>3</v>
      </c>
      <c r="C344" s="270">
        <v>77332.793475769373</v>
      </c>
      <c r="D344" s="270">
        <v>0</v>
      </c>
      <c r="E344" s="270">
        <v>434267.46487106313</v>
      </c>
      <c r="F344" s="270">
        <v>0</v>
      </c>
      <c r="G344" s="270">
        <v>0</v>
      </c>
      <c r="H344" s="270">
        <v>0</v>
      </c>
      <c r="I344" s="270"/>
      <c r="J344" s="270"/>
      <c r="K344" s="270"/>
      <c r="L344" s="270"/>
      <c r="M344" s="270"/>
      <c r="N344" s="270">
        <f t="shared" si="8"/>
        <v>511600.25834683247</v>
      </c>
      <c r="O344" s="265"/>
      <c r="Q344" s="267"/>
    </row>
    <row r="345" spans="1:17" x14ac:dyDescent="0.2">
      <c r="A345" s="257">
        <v>2036</v>
      </c>
      <c r="B345" s="257">
        <v>4</v>
      </c>
      <c r="C345" s="270">
        <v>81195.361310034437</v>
      </c>
      <c r="D345" s="270">
        <v>0</v>
      </c>
      <c r="E345" s="270">
        <v>474960.68743730721</v>
      </c>
      <c r="F345" s="270">
        <v>0</v>
      </c>
      <c r="G345" s="270">
        <v>0</v>
      </c>
      <c r="H345" s="270">
        <v>0</v>
      </c>
      <c r="I345" s="270"/>
      <c r="J345" s="270"/>
      <c r="K345" s="270"/>
      <c r="L345" s="270"/>
      <c r="M345" s="270"/>
      <c r="N345" s="270">
        <f t="shared" si="8"/>
        <v>556156.04874734161</v>
      </c>
      <c r="O345" s="265"/>
      <c r="Q345" s="267"/>
    </row>
    <row r="346" spans="1:17" x14ac:dyDescent="0.2">
      <c r="A346" s="257">
        <v>2036</v>
      </c>
      <c r="B346" s="257">
        <v>5</v>
      </c>
      <c r="C346" s="270">
        <v>91891.209986605099</v>
      </c>
      <c r="D346" s="270">
        <v>0</v>
      </c>
      <c r="E346" s="270">
        <v>481394.84360740316</v>
      </c>
      <c r="F346" s="270">
        <v>0</v>
      </c>
      <c r="G346" s="270">
        <v>0</v>
      </c>
      <c r="H346" s="270">
        <v>0</v>
      </c>
      <c r="I346" s="270"/>
      <c r="J346" s="270"/>
      <c r="K346" s="270"/>
      <c r="L346" s="270"/>
      <c r="M346" s="270"/>
      <c r="N346" s="270">
        <f t="shared" si="8"/>
        <v>573286.05359400832</v>
      </c>
      <c r="O346" s="265"/>
      <c r="Q346" s="267"/>
    </row>
    <row r="347" spans="1:17" x14ac:dyDescent="0.2">
      <c r="A347" s="257">
        <v>2036</v>
      </c>
      <c r="B347" s="257">
        <v>6</v>
      </c>
      <c r="C347" s="270">
        <v>100006.21151714421</v>
      </c>
      <c r="D347" s="270">
        <v>0</v>
      </c>
      <c r="E347" s="270">
        <v>497172.77699148783</v>
      </c>
      <c r="F347" s="270">
        <v>0</v>
      </c>
      <c r="G347" s="270">
        <v>0</v>
      </c>
      <c r="H347" s="270">
        <v>0</v>
      </c>
      <c r="I347" s="270"/>
      <c r="J347" s="270"/>
      <c r="K347" s="270"/>
      <c r="L347" s="270"/>
      <c r="M347" s="270"/>
      <c r="N347" s="270">
        <f t="shared" si="8"/>
        <v>597178.98850863206</v>
      </c>
      <c r="O347" s="265"/>
      <c r="Q347" s="267"/>
    </row>
    <row r="348" spans="1:17" x14ac:dyDescent="0.2">
      <c r="A348" s="257">
        <v>2036</v>
      </c>
      <c r="B348" s="257">
        <v>7</v>
      </c>
      <c r="C348" s="270">
        <v>109360.50847405491</v>
      </c>
      <c r="D348" s="270">
        <v>0</v>
      </c>
      <c r="E348" s="270">
        <v>467807.94589890755</v>
      </c>
      <c r="F348" s="270">
        <v>0</v>
      </c>
      <c r="G348" s="270">
        <v>0</v>
      </c>
      <c r="H348" s="270">
        <v>0</v>
      </c>
      <c r="I348" s="270"/>
      <c r="J348" s="270"/>
      <c r="K348" s="270"/>
      <c r="L348" s="270"/>
      <c r="M348" s="270"/>
      <c r="N348" s="270">
        <f t="shared" si="8"/>
        <v>577168.45437296247</v>
      </c>
      <c r="O348" s="265"/>
      <c r="Q348" s="267"/>
    </row>
    <row r="349" spans="1:17" x14ac:dyDescent="0.2">
      <c r="A349" s="257">
        <v>2036</v>
      </c>
      <c r="B349" s="257">
        <v>8</v>
      </c>
      <c r="C349" s="270">
        <v>108425.57151549302</v>
      </c>
      <c r="D349" s="270">
        <v>0</v>
      </c>
      <c r="E349" s="270">
        <v>501822.94480904849</v>
      </c>
      <c r="F349" s="270">
        <v>0</v>
      </c>
      <c r="G349" s="270">
        <v>0</v>
      </c>
      <c r="H349" s="270">
        <v>0</v>
      </c>
      <c r="I349" s="270"/>
      <c r="J349" s="270"/>
      <c r="K349" s="270"/>
      <c r="L349" s="270"/>
      <c r="M349" s="270"/>
      <c r="N349" s="270">
        <f t="shared" si="8"/>
        <v>610248.51632454153</v>
      </c>
      <c r="O349" s="265"/>
      <c r="Q349" s="267"/>
    </row>
    <row r="350" spans="1:17" x14ac:dyDescent="0.2">
      <c r="A350" s="257">
        <v>2036</v>
      </c>
      <c r="B350" s="257">
        <v>9</v>
      </c>
      <c r="C350" s="270">
        <v>92250.207928244155</v>
      </c>
      <c r="D350" s="270">
        <v>0</v>
      </c>
      <c r="E350" s="270">
        <v>495346.40603618033</v>
      </c>
      <c r="F350" s="270">
        <v>0</v>
      </c>
      <c r="G350" s="270">
        <v>0</v>
      </c>
      <c r="H350" s="270">
        <v>0</v>
      </c>
      <c r="I350" s="270"/>
      <c r="J350" s="270"/>
      <c r="K350" s="270"/>
      <c r="L350" s="270"/>
      <c r="M350" s="270"/>
      <c r="N350" s="270">
        <f t="shared" si="8"/>
        <v>587596.61396442447</v>
      </c>
      <c r="O350" s="265"/>
      <c r="Q350" s="267"/>
    </row>
    <row r="351" spans="1:17" x14ac:dyDescent="0.2">
      <c r="A351" s="257">
        <v>2036</v>
      </c>
      <c r="B351" s="257">
        <v>10</v>
      </c>
      <c r="C351" s="270">
        <v>85295.901837700396</v>
      </c>
      <c r="D351" s="270">
        <v>0</v>
      </c>
      <c r="E351" s="270">
        <v>452936.90597822727</v>
      </c>
      <c r="F351" s="270">
        <v>0</v>
      </c>
      <c r="G351" s="270">
        <v>0</v>
      </c>
      <c r="H351" s="270">
        <v>0</v>
      </c>
      <c r="I351" s="270"/>
      <c r="J351" s="270"/>
      <c r="K351" s="270"/>
      <c r="L351" s="270"/>
      <c r="M351" s="270"/>
      <c r="N351" s="270">
        <f t="shared" si="8"/>
        <v>538232.80781592766</v>
      </c>
      <c r="O351" s="265"/>
      <c r="Q351" s="267"/>
    </row>
    <row r="352" spans="1:17" x14ac:dyDescent="0.2">
      <c r="A352" s="257">
        <v>2036</v>
      </c>
      <c r="B352" s="257">
        <v>11</v>
      </c>
      <c r="C352" s="270">
        <v>70195.9300557362</v>
      </c>
      <c r="D352" s="270">
        <v>0</v>
      </c>
      <c r="E352" s="270">
        <v>412302.20273725031</v>
      </c>
      <c r="F352" s="270">
        <v>0</v>
      </c>
      <c r="G352" s="270">
        <v>0</v>
      </c>
      <c r="H352" s="270">
        <v>0</v>
      </c>
      <c r="I352" s="270"/>
      <c r="J352" s="270"/>
      <c r="K352" s="270"/>
      <c r="L352" s="270"/>
      <c r="M352" s="270"/>
      <c r="N352" s="270">
        <f t="shared" si="8"/>
        <v>482498.13279298652</v>
      </c>
      <c r="O352" s="265"/>
      <c r="Q352" s="267"/>
    </row>
    <row r="353" spans="1:17" x14ac:dyDescent="0.2">
      <c r="A353" s="257">
        <v>2036</v>
      </c>
      <c r="B353" s="257">
        <v>12</v>
      </c>
      <c r="C353" s="270">
        <v>72430.276711010039</v>
      </c>
      <c r="D353" s="270">
        <v>0</v>
      </c>
      <c r="E353" s="270">
        <v>386189.17036362609</v>
      </c>
      <c r="F353" s="270">
        <v>0</v>
      </c>
      <c r="G353" s="270">
        <v>0</v>
      </c>
      <c r="H353" s="270">
        <v>0</v>
      </c>
      <c r="I353" s="270"/>
      <c r="J353" s="270"/>
      <c r="K353" s="270"/>
      <c r="L353" s="270"/>
      <c r="M353" s="270"/>
      <c r="N353" s="270">
        <f t="shared" si="8"/>
        <v>458619.44707463612</v>
      </c>
      <c r="O353" s="265"/>
      <c r="Q353" s="267"/>
    </row>
    <row r="354" spans="1:17" x14ac:dyDescent="0.2">
      <c r="A354" s="257">
        <v>2037</v>
      </c>
      <c r="B354" s="257">
        <v>1</v>
      </c>
      <c r="C354" s="270">
        <v>72650.634622450452</v>
      </c>
      <c r="D354" s="270">
        <v>0</v>
      </c>
      <c r="E354" s="270">
        <v>382475.36089195777</v>
      </c>
      <c r="F354" s="270">
        <v>0</v>
      </c>
      <c r="G354" s="270">
        <v>0</v>
      </c>
      <c r="H354" s="270">
        <v>0</v>
      </c>
      <c r="I354" s="270"/>
      <c r="J354" s="270"/>
      <c r="K354" s="270"/>
      <c r="L354" s="270"/>
      <c r="M354" s="270"/>
      <c r="N354" s="270">
        <f t="shared" si="8"/>
        <v>455125.99551440822</v>
      </c>
      <c r="O354" s="265"/>
      <c r="Q354" s="267"/>
    </row>
    <row r="355" spans="1:17" x14ac:dyDescent="0.2">
      <c r="A355" s="257">
        <v>2037</v>
      </c>
      <c r="B355" s="257">
        <v>2</v>
      </c>
      <c r="C355" s="270">
        <v>68505.063252479245</v>
      </c>
      <c r="D355" s="270">
        <v>0</v>
      </c>
      <c r="E355" s="270">
        <v>371414.69240408653</v>
      </c>
      <c r="F355" s="270">
        <v>0</v>
      </c>
      <c r="G355" s="270">
        <v>0</v>
      </c>
      <c r="H355" s="270">
        <v>0</v>
      </c>
      <c r="I355" s="270"/>
      <c r="J355" s="270"/>
      <c r="K355" s="270"/>
      <c r="L355" s="270"/>
      <c r="M355" s="270"/>
      <c r="N355" s="270">
        <f t="shared" si="8"/>
        <v>439919.75565656577</v>
      </c>
      <c r="O355" s="265"/>
      <c r="Q355" s="267"/>
    </row>
    <row r="356" spans="1:17" x14ac:dyDescent="0.2">
      <c r="A356" s="257">
        <v>2037</v>
      </c>
      <c r="B356" s="257">
        <v>3</v>
      </c>
      <c r="C356" s="270">
        <v>78283.55858175896</v>
      </c>
      <c r="D356" s="270">
        <v>0</v>
      </c>
      <c r="E356" s="270">
        <v>440781.47684814048</v>
      </c>
      <c r="F356" s="270">
        <v>0</v>
      </c>
      <c r="G356" s="270">
        <v>0</v>
      </c>
      <c r="H356" s="270">
        <v>0</v>
      </c>
      <c r="I356" s="270"/>
      <c r="J356" s="270"/>
      <c r="K356" s="270"/>
      <c r="L356" s="270"/>
      <c r="M356" s="270"/>
      <c r="N356" s="270">
        <f t="shared" si="8"/>
        <v>519065.03542989946</v>
      </c>
      <c r="O356" s="265"/>
      <c r="Q356" s="267"/>
    </row>
    <row r="357" spans="1:17" x14ac:dyDescent="0.2">
      <c r="A357" s="257">
        <v>2037</v>
      </c>
      <c r="B357" s="257">
        <v>4</v>
      </c>
      <c r="C357" s="270">
        <v>82193.614610246412</v>
      </c>
      <c r="D357" s="270">
        <v>0</v>
      </c>
      <c r="E357" s="270">
        <v>482085.09775325411</v>
      </c>
      <c r="F357" s="270">
        <v>0</v>
      </c>
      <c r="G357" s="270">
        <v>0</v>
      </c>
      <c r="H357" s="270">
        <v>0</v>
      </c>
      <c r="I357" s="270"/>
      <c r="J357" s="270"/>
      <c r="K357" s="270"/>
      <c r="L357" s="270"/>
      <c r="M357" s="270"/>
      <c r="N357" s="270">
        <f t="shared" si="8"/>
        <v>564278.7123635005</v>
      </c>
      <c r="O357" s="265"/>
      <c r="Q357" s="267"/>
    </row>
    <row r="358" spans="1:17" x14ac:dyDescent="0.2">
      <c r="A358" s="257">
        <v>2037</v>
      </c>
      <c r="B358" s="257">
        <v>5</v>
      </c>
      <c r="C358" s="270">
        <v>93020.962994037924</v>
      </c>
      <c r="D358" s="270">
        <v>0</v>
      </c>
      <c r="E358" s="270">
        <v>488615.76626596093</v>
      </c>
      <c r="F358" s="270">
        <v>0</v>
      </c>
      <c r="G358" s="270">
        <v>0</v>
      </c>
      <c r="H358" s="270">
        <v>0</v>
      </c>
      <c r="I358" s="270"/>
      <c r="J358" s="270"/>
      <c r="K358" s="270"/>
      <c r="L358" s="270"/>
      <c r="M358" s="270"/>
      <c r="N358" s="270">
        <f t="shared" si="8"/>
        <v>581636.72925999889</v>
      </c>
      <c r="O358" s="265"/>
      <c r="Q358" s="267"/>
    </row>
    <row r="359" spans="1:17" x14ac:dyDescent="0.2">
      <c r="A359" s="257">
        <v>2037</v>
      </c>
      <c r="B359" s="257">
        <v>6</v>
      </c>
      <c r="C359" s="270">
        <v>101235.73410412422</v>
      </c>
      <c r="D359" s="270">
        <v>0</v>
      </c>
      <c r="E359" s="270">
        <v>504630.36865095265</v>
      </c>
      <c r="F359" s="270">
        <v>0</v>
      </c>
      <c r="G359" s="270">
        <v>0</v>
      </c>
      <c r="H359" s="270">
        <v>0</v>
      </c>
      <c r="I359" s="270"/>
      <c r="J359" s="270"/>
      <c r="K359" s="270"/>
      <c r="L359" s="270"/>
      <c r="M359" s="270"/>
      <c r="N359" s="270">
        <f t="shared" si="8"/>
        <v>605866.10275507683</v>
      </c>
      <c r="O359" s="265"/>
      <c r="Q359" s="267"/>
    </row>
    <row r="360" spans="1:17" x14ac:dyDescent="0.2">
      <c r="A360" s="257">
        <v>2037</v>
      </c>
      <c r="B360" s="257">
        <v>7</v>
      </c>
      <c r="C360" s="270">
        <v>110705.03711135278</v>
      </c>
      <c r="D360" s="270">
        <v>0</v>
      </c>
      <c r="E360" s="270">
        <v>474825.0650917124</v>
      </c>
      <c r="F360" s="270">
        <v>0</v>
      </c>
      <c r="G360" s="270">
        <v>0</v>
      </c>
      <c r="H360" s="270">
        <v>0</v>
      </c>
      <c r="I360" s="270"/>
      <c r="J360" s="270"/>
      <c r="K360" s="270"/>
      <c r="L360" s="270"/>
      <c r="M360" s="270"/>
      <c r="N360" s="270">
        <f t="shared" si="8"/>
        <v>585530.10220306518</v>
      </c>
      <c r="O360" s="265"/>
      <c r="Q360" s="267"/>
    </row>
    <row r="361" spans="1:17" x14ac:dyDescent="0.2">
      <c r="A361" s="257">
        <v>2037</v>
      </c>
      <c r="B361" s="257">
        <v>8</v>
      </c>
      <c r="C361" s="270">
        <v>109758.60560569713</v>
      </c>
      <c r="D361" s="270">
        <v>0</v>
      </c>
      <c r="E361" s="270">
        <v>509350.28898581967</v>
      </c>
      <c r="F361" s="270">
        <v>0</v>
      </c>
      <c r="G361" s="270">
        <v>0</v>
      </c>
      <c r="H361" s="270">
        <v>0</v>
      </c>
      <c r="I361" s="270"/>
      <c r="J361" s="270"/>
      <c r="K361" s="270"/>
      <c r="L361" s="270"/>
      <c r="M361" s="270"/>
      <c r="N361" s="270">
        <f t="shared" si="8"/>
        <v>619108.89459151682</v>
      </c>
      <c r="O361" s="265"/>
      <c r="Q361" s="267"/>
    </row>
    <row r="362" spans="1:17" x14ac:dyDescent="0.2">
      <c r="A362" s="257">
        <v>2037</v>
      </c>
      <c r="B362" s="257">
        <v>9</v>
      </c>
      <c r="C362" s="270">
        <v>93384.374622299307</v>
      </c>
      <c r="D362" s="270">
        <v>0</v>
      </c>
      <c r="E362" s="270">
        <v>502776.60213129863</v>
      </c>
      <c r="F362" s="270">
        <v>0</v>
      </c>
      <c r="G362" s="270">
        <v>0</v>
      </c>
      <c r="H362" s="270">
        <v>0</v>
      </c>
      <c r="I362" s="270"/>
      <c r="J362" s="270"/>
      <c r="K362" s="270"/>
      <c r="L362" s="270"/>
      <c r="M362" s="270"/>
      <c r="N362" s="270">
        <f t="shared" si="8"/>
        <v>596160.97675359796</v>
      </c>
      <c r="O362" s="265"/>
      <c r="Q362" s="267"/>
    </row>
    <row r="363" spans="1:17" x14ac:dyDescent="0.2">
      <c r="A363" s="257">
        <v>2037</v>
      </c>
      <c r="B363" s="257">
        <v>10</v>
      </c>
      <c r="C363" s="270">
        <v>86344.5690784178</v>
      </c>
      <c r="D363" s="270">
        <v>0</v>
      </c>
      <c r="E363" s="270">
        <v>459730.95957208454</v>
      </c>
      <c r="F363" s="270">
        <v>0</v>
      </c>
      <c r="G363" s="270">
        <v>0</v>
      </c>
      <c r="H363" s="270">
        <v>0</v>
      </c>
      <c r="I363" s="270"/>
      <c r="J363" s="270"/>
      <c r="K363" s="270"/>
      <c r="L363" s="270"/>
      <c r="M363" s="270"/>
      <c r="N363" s="270">
        <f t="shared" si="8"/>
        <v>546075.52865050233</v>
      </c>
      <c r="O363" s="265"/>
      <c r="Q363" s="267"/>
    </row>
    <row r="364" spans="1:17" x14ac:dyDescent="0.2">
      <c r="A364" s="257">
        <v>2037</v>
      </c>
      <c r="B364" s="257">
        <v>11</v>
      </c>
      <c r="C364" s="270">
        <v>71058.951264201853</v>
      </c>
      <c r="D364" s="270">
        <v>0</v>
      </c>
      <c r="E364" s="270">
        <v>418486.73578211758</v>
      </c>
      <c r="F364" s="270">
        <v>0</v>
      </c>
      <c r="G364" s="270">
        <v>0</v>
      </c>
      <c r="H364" s="270">
        <v>0</v>
      </c>
      <c r="I364" s="270"/>
      <c r="J364" s="270"/>
      <c r="K364" s="270"/>
      <c r="L364" s="270"/>
      <c r="M364" s="270"/>
      <c r="N364" s="270">
        <f t="shared" si="8"/>
        <v>489545.68704631942</v>
      </c>
      <c r="O364" s="265"/>
      <c r="Q364" s="267"/>
    </row>
    <row r="365" spans="1:17" x14ac:dyDescent="0.2">
      <c r="A365" s="257">
        <v>2037</v>
      </c>
      <c r="B365" s="257">
        <v>12</v>
      </c>
      <c r="C365" s="270">
        <v>73320.768009964333</v>
      </c>
      <c r="D365" s="270">
        <v>0</v>
      </c>
      <c r="E365" s="270">
        <v>391982.00792264781</v>
      </c>
      <c r="F365" s="270">
        <v>0</v>
      </c>
      <c r="G365" s="270">
        <v>0</v>
      </c>
      <c r="H365" s="270">
        <v>0</v>
      </c>
      <c r="I365" s="270"/>
      <c r="J365" s="270"/>
      <c r="K365" s="270"/>
      <c r="L365" s="270"/>
      <c r="M365" s="270"/>
      <c r="N365" s="270">
        <f t="shared" si="8"/>
        <v>465302.77593261213</v>
      </c>
      <c r="O365" s="265"/>
      <c r="Q365" s="267"/>
    </row>
    <row r="366" spans="1:17" x14ac:dyDescent="0.2">
      <c r="A366" s="257">
        <v>2038</v>
      </c>
      <c r="B366" s="257">
        <v>1</v>
      </c>
      <c r="C366" s="270">
        <v>73543.835103416815</v>
      </c>
      <c r="D366" s="270">
        <v>0</v>
      </c>
      <c r="E366" s="270">
        <v>388212.49130887014</v>
      </c>
      <c r="F366" s="270">
        <v>0</v>
      </c>
      <c r="G366" s="270">
        <v>0</v>
      </c>
      <c r="H366" s="270">
        <v>0</v>
      </c>
      <c r="I366" s="270"/>
      <c r="J366" s="270"/>
      <c r="K366" s="270"/>
      <c r="L366" s="270"/>
      <c r="M366" s="270"/>
      <c r="N366" s="270">
        <f t="shared" si="8"/>
        <v>461756.32641228696</v>
      </c>
      <c r="O366" s="265"/>
      <c r="Q366" s="267"/>
    </row>
    <row r="367" spans="1:17" x14ac:dyDescent="0.2">
      <c r="A367" s="257">
        <v>2038</v>
      </c>
      <c r="B367" s="257">
        <v>2</v>
      </c>
      <c r="C367" s="270">
        <v>69347.296162951825</v>
      </c>
      <c r="D367" s="270">
        <v>0</v>
      </c>
      <c r="E367" s="270">
        <v>376985.91279357864</v>
      </c>
      <c r="F367" s="270">
        <v>0</v>
      </c>
      <c r="G367" s="270">
        <v>0</v>
      </c>
      <c r="H367" s="270">
        <v>0</v>
      </c>
      <c r="I367" s="270"/>
      <c r="J367" s="270"/>
      <c r="K367" s="270"/>
      <c r="L367" s="270"/>
      <c r="M367" s="270"/>
      <c r="N367" s="270">
        <f t="shared" si="8"/>
        <v>446333.20895653043</v>
      </c>
      <c r="O367" s="265"/>
      <c r="Q367" s="267"/>
    </row>
    <row r="368" spans="1:17" x14ac:dyDescent="0.2">
      <c r="A368" s="257">
        <v>2038</v>
      </c>
      <c r="B368" s="257">
        <v>3</v>
      </c>
      <c r="C368" s="270">
        <v>79246.012833402536</v>
      </c>
      <c r="D368" s="270">
        <v>0</v>
      </c>
      <c r="E368" s="270">
        <v>447393.19900493417</v>
      </c>
      <c r="F368" s="270">
        <v>0</v>
      </c>
      <c r="G368" s="270">
        <v>0</v>
      </c>
      <c r="H368" s="270">
        <v>0</v>
      </c>
      <c r="I368" s="270"/>
      <c r="J368" s="270"/>
      <c r="K368" s="270"/>
      <c r="L368" s="270"/>
      <c r="M368" s="270"/>
      <c r="N368" s="270">
        <f t="shared" si="8"/>
        <v>526639.21183833666</v>
      </c>
      <c r="O368" s="265"/>
      <c r="Q368" s="267"/>
    </row>
    <row r="369" spans="1:17" x14ac:dyDescent="0.2">
      <c r="A369" s="257">
        <v>2038</v>
      </c>
      <c r="B369" s="257">
        <v>4</v>
      </c>
      <c r="C369" s="270">
        <v>83204.140897921039</v>
      </c>
      <c r="D369" s="270">
        <v>0</v>
      </c>
      <c r="E369" s="270">
        <v>489316.37422400602</v>
      </c>
      <c r="F369" s="270">
        <v>0</v>
      </c>
      <c r="G369" s="270">
        <v>0</v>
      </c>
      <c r="H369" s="270">
        <v>0</v>
      </c>
      <c r="I369" s="270"/>
      <c r="J369" s="270"/>
      <c r="K369" s="270"/>
      <c r="L369" s="270"/>
      <c r="M369" s="270"/>
      <c r="N369" s="270">
        <f t="shared" si="8"/>
        <v>572520.51512192702</v>
      </c>
      <c r="O369" s="265"/>
      <c r="Q369" s="267"/>
    </row>
    <row r="370" spans="1:17" x14ac:dyDescent="0.2">
      <c r="A370" s="257">
        <v>2038</v>
      </c>
      <c r="B370" s="257">
        <v>5</v>
      </c>
      <c r="C370" s="270">
        <v>94164.605707112773</v>
      </c>
      <c r="D370" s="270">
        <v>0</v>
      </c>
      <c r="E370" s="270">
        <v>495945.00276446377</v>
      </c>
      <c r="F370" s="270">
        <v>0</v>
      </c>
      <c r="G370" s="270">
        <v>0</v>
      </c>
      <c r="H370" s="270">
        <v>0</v>
      </c>
      <c r="I370" s="270"/>
      <c r="J370" s="270"/>
      <c r="K370" s="270"/>
      <c r="L370" s="270"/>
      <c r="M370" s="270"/>
      <c r="N370" s="270">
        <f t="shared" si="8"/>
        <v>590109.60847157659</v>
      </c>
      <c r="O370" s="265"/>
      <c r="Q370" s="267"/>
    </row>
    <row r="371" spans="1:17" x14ac:dyDescent="0.2">
      <c r="A371" s="257">
        <v>2038</v>
      </c>
      <c r="B371" s="257">
        <v>6</v>
      </c>
      <c r="C371" s="270">
        <v>102480.37301007041</v>
      </c>
      <c r="D371" s="270">
        <v>0</v>
      </c>
      <c r="E371" s="270">
        <v>512199.82418537827</v>
      </c>
      <c r="F371" s="270">
        <v>0</v>
      </c>
      <c r="G371" s="270">
        <v>0</v>
      </c>
      <c r="H371" s="270">
        <v>0</v>
      </c>
      <c r="I371" s="270"/>
      <c r="J371" s="270"/>
      <c r="K371" s="270"/>
      <c r="L371" s="270"/>
      <c r="M371" s="270"/>
      <c r="N371" s="270">
        <f t="shared" si="8"/>
        <v>614680.19719544868</v>
      </c>
      <c r="O371" s="265"/>
      <c r="Q371" s="267"/>
    </row>
    <row r="372" spans="1:17" x14ac:dyDescent="0.2">
      <c r="A372" s="257">
        <v>2038</v>
      </c>
      <c r="B372" s="257">
        <v>7</v>
      </c>
      <c r="C372" s="270">
        <v>112066.09600515493</v>
      </c>
      <c r="D372" s="270">
        <v>0</v>
      </c>
      <c r="E372" s="270">
        <v>481947.44107247412</v>
      </c>
      <c r="F372" s="270">
        <v>0</v>
      </c>
      <c r="G372" s="270">
        <v>0</v>
      </c>
      <c r="H372" s="270">
        <v>0</v>
      </c>
      <c r="I372" s="270"/>
      <c r="J372" s="270"/>
      <c r="K372" s="270"/>
      <c r="L372" s="270"/>
      <c r="M372" s="270"/>
      <c r="N372" s="270">
        <f t="shared" si="8"/>
        <v>594013.53707762901</v>
      </c>
      <c r="O372" s="265"/>
      <c r="Q372" s="267"/>
    </row>
    <row r="373" spans="1:17" x14ac:dyDescent="0.2">
      <c r="A373" s="257">
        <v>2038</v>
      </c>
      <c r="B373" s="257">
        <v>8</v>
      </c>
      <c r="C373" s="270">
        <v>111108.0286331308</v>
      </c>
      <c r="D373" s="270">
        <v>0</v>
      </c>
      <c r="E373" s="270">
        <v>516990.54332531191</v>
      </c>
      <c r="F373" s="270">
        <v>0</v>
      </c>
      <c r="G373" s="270">
        <v>0</v>
      </c>
      <c r="H373" s="270">
        <v>0</v>
      </c>
      <c r="I373" s="270"/>
      <c r="J373" s="270"/>
      <c r="K373" s="270"/>
      <c r="L373" s="270"/>
      <c r="M373" s="270"/>
      <c r="N373" s="270">
        <f t="shared" si="8"/>
        <v>628098.57195844268</v>
      </c>
      <c r="O373" s="265"/>
      <c r="Q373" s="267"/>
    </row>
    <row r="374" spans="1:17" x14ac:dyDescent="0.2">
      <c r="A374" s="257">
        <v>2038</v>
      </c>
      <c r="B374" s="257">
        <v>9</v>
      </c>
      <c r="C374" s="270">
        <v>94532.485285899806</v>
      </c>
      <c r="D374" s="270">
        <v>0</v>
      </c>
      <c r="E374" s="270">
        <v>510318.25116791233</v>
      </c>
      <c r="F374" s="270">
        <v>0</v>
      </c>
      <c r="G374" s="270">
        <v>0</v>
      </c>
      <c r="H374" s="270">
        <v>0</v>
      </c>
      <c r="I374" s="270"/>
      <c r="J374" s="270"/>
      <c r="K374" s="270"/>
      <c r="L374" s="270"/>
      <c r="M374" s="270"/>
      <c r="N374" s="270">
        <f t="shared" si="8"/>
        <v>604850.7364538121</v>
      </c>
      <c r="O374" s="265"/>
      <c r="Q374" s="267"/>
    </row>
    <row r="375" spans="1:17" x14ac:dyDescent="0.2">
      <c r="A375" s="257">
        <v>2038</v>
      </c>
      <c r="B375" s="257">
        <v>10</v>
      </c>
      <c r="C375" s="270">
        <v>87406.129118883619</v>
      </c>
      <c r="D375" s="270">
        <v>0</v>
      </c>
      <c r="E375" s="270">
        <v>466626.9239699124</v>
      </c>
      <c r="F375" s="270">
        <v>0</v>
      </c>
      <c r="G375" s="270">
        <v>0</v>
      </c>
      <c r="H375" s="270">
        <v>0</v>
      </c>
      <c r="I375" s="270"/>
      <c r="J375" s="270"/>
      <c r="K375" s="270"/>
      <c r="L375" s="270"/>
      <c r="M375" s="270"/>
      <c r="N375" s="270">
        <f t="shared" si="8"/>
        <v>554033.05308879598</v>
      </c>
      <c r="O375" s="265"/>
      <c r="Q375" s="267"/>
    </row>
    <row r="376" spans="1:17" x14ac:dyDescent="0.2">
      <c r="A376" s="257">
        <v>2038</v>
      </c>
      <c r="B376" s="257">
        <v>11</v>
      </c>
      <c r="C376" s="270">
        <v>71932.582854290347</v>
      </c>
      <c r="D376" s="270">
        <v>0</v>
      </c>
      <c r="E376" s="270">
        <v>424764.03682271496</v>
      </c>
      <c r="F376" s="270">
        <v>0</v>
      </c>
      <c r="G376" s="270">
        <v>0</v>
      </c>
      <c r="H376" s="270">
        <v>0</v>
      </c>
      <c r="I376" s="270"/>
      <c r="J376" s="270"/>
      <c r="K376" s="270"/>
      <c r="L376" s="270"/>
      <c r="M376" s="270"/>
      <c r="N376" s="270">
        <f t="shared" si="8"/>
        <v>496696.61967700534</v>
      </c>
      <c r="O376" s="265"/>
      <c r="Q376" s="267"/>
    </row>
    <row r="377" spans="1:17" x14ac:dyDescent="0.2">
      <c r="A377" s="257">
        <v>2038</v>
      </c>
      <c r="B377" s="257">
        <v>12</v>
      </c>
      <c r="C377" s="270">
        <v>74222.207420530525</v>
      </c>
      <c r="D377" s="270">
        <v>0</v>
      </c>
      <c r="E377" s="270">
        <v>397861.73804510833</v>
      </c>
      <c r="F377" s="270">
        <v>0</v>
      </c>
      <c r="G377" s="270">
        <v>0</v>
      </c>
      <c r="H377" s="270">
        <v>0</v>
      </c>
      <c r="I377" s="270"/>
      <c r="J377" s="270"/>
      <c r="K377" s="270"/>
      <c r="L377" s="270"/>
      <c r="M377" s="270"/>
      <c r="N377" s="270">
        <f t="shared" si="8"/>
        <v>472083.94546563888</v>
      </c>
      <c r="O377" s="265"/>
      <c r="Q377" s="267"/>
    </row>
    <row r="378" spans="1:17" x14ac:dyDescent="0.2">
      <c r="A378" s="257">
        <v>2039</v>
      </c>
      <c r="B378" s="257">
        <v>1</v>
      </c>
      <c r="C378" s="270">
        <v>74448.017003930916</v>
      </c>
      <c r="D378" s="270">
        <v>0</v>
      </c>
      <c r="E378" s="270">
        <v>394035.6786820892</v>
      </c>
      <c r="F378" s="270">
        <v>0</v>
      </c>
      <c r="G378" s="270">
        <v>0</v>
      </c>
      <c r="H378" s="270">
        <v>0</v>
      </c>
      <c r="I378" s="270"/>
      <c r="J378" s="270"/>
      <c r="K378" s="270"/>
      <c r="L378" s="270"/>
      <c r="M378" s="270"/>
      <c r="N378" s="270">
        <f t="shared" si="8"/>
        <v>468483.69568602013</v>
      </c>
      <c r="O378" s="265"/>
      <c r="Q378" s="267"/>
    </row>
    <row r="379" spans="1:17" x14ac:dyDescent="0.2">
      <c r="A379" s="257">
        <v>2039</v>
      </c>
      <c r="B379" s="257">
        <v>2</v>
      </c>
      <c r="C379" s="270">
        <v>70199.883874103427</v>
      </c>
      <c r="D379" s="270">
        <v>0</v>
      </c>
      <c r="E379" s="270">
        <v>382640.70148896461</v>
      </c>
      <c r="F379" s="270">
        <v>0</v>
      </c>
      <c r="G379" s="270">
        <v>0</v>
      </c>
      <c r="H379" s="270">
        <v>0</v>
      </c>
      <c r="I379" s="270"/>
      <c r="J379" s="270"/>
      <c r="K379" s="270"/>
      <c r="L379" s="270"/>
      <c r="M379" s="270"/>
      <c r="N379" s="270">
        <f t="shared" si="8"/>
        <v>452840.58536306804</v>
      </c>
      <c r="O379" s="265"/>
      <c r="Q379" s="267"/>
    </row>
    <row r="380" spans="1:17" x14ac:dyDescent="0.2">
      <c r="A380" s="257">
        <v>2039</v>
      </c>
      <c r="B380" s="257">
        <v>3</v>
      </c>
      <c r="C380" s="270">
        <v>80220.299942459445</v>
      </c>
      <c r="D380" s="270">
        <v>0</v>
      </c>
      <c r="E380" s="270">
        <v>454104.09699414083</v>
      </c>
      <c r="F380" s="270">
        <v>0</v>
      </c>
      <c r="G380" s="270">
        <v>0</v>
      </c>
      <c r="H380" s="270">
        <v>0</v>
      </c>
      <c r="I380" s="270"/>
      <c r="J380" s="270"/>
      <c r="K380" s="270"/>
      <c r="L380" s="270"/>
      <c r="M380" s="270"/>
      <c r="N380" s="270">
        <f t="shared" si="8"/>
        <v>534324.39693660033</v>
      </c>
      <c r="O380" s="265"/>
      <c r="Q380" s="267"/>
    </row>
    <row r="381" spans="1:17" x14ac:dyDescent="0.2">
      <c r="A381" s="257">
        <v>2039</v>
      </c>
      <c r="B381" s="257">
        <v>4</v>
      </c>
      <c r="C381" s="270">
        <v>84227.091062838721</v>
      </c>
      <c r="D381" s="270">
        <v>0</v>
      </c>
      <c r="E381" s="270">
        <v>496656.11984188604</v>
      </c>
      <c r="F381" s="270">
        <v>0</v>
      </c>
      <c r="G381" s="270">
        <v>0</v>
      </c>
      <c r="H381" s="270">
        <v>0</v>
      </c>
      <c r="I381" s="270"/>
      <c r="J381" s="270"/>
      <c r="K381" s="270"/>
      <c r="L381" s="270"/>
      <c r="M381" s="270"/>
      <c r="N381" s="270">
        <f t="shared" si="8"/>
        <v>580883.21090472478</v>
      </c>
      <c r="O381" s="265"/>
      <c r="Q381" s="267"/>
    </row>
    <row r="382" spans="1:17" x14ac:dyDescent="0.2">
      <c r="A382" s="257">
        <v>2039</v>
      </c>
      <c r="B382" s="257">
        <v>5</v>
      </c>
      <c r="C382" s="270">
        <v>95322.308892290588</v>
      </c>
      <c r="D382" s="270">
        <v>0</v>
      </c>
      <c r="E382" s="270">
        <v>503384.17781051184</v>
      </c>
      <c r="F382" s="270">
        <v>0</v>
      </c>
      <c r="G382" s="270">
        <v>0</v>
      </c>
      <c r="H382" s="270">
        <v>0</v>
      </c>
      <c r="I382" s="270"/>
      <c r="J382" s="270"/>
      <c r="K382" s="270"/>
      <c r="L382" s="270"/>
      <c r="M382" s="270"/>
      <c r="N382" s="270">
        <f t="shared" si="8"/>
        <v>598706.48670280247</v>
      </c>
      <c r="O382" s="265"/>
      <c r="Q382" s="267"/>
    </row>
    <row r="383" spans="1:17" x14ac:dyDescent="0.2">
      <c r="A383" s="257">
        <v>2039</v>
      </c>
      <c r="B383" s="257">
        <v>6</v>
      </c>
      <c r="C383" s="270">
        <v>103740.3140819949</v>
      </c>
      <c r="D383" s="270">
        <v>0</v>
      </c>
      <c r="E383" s="270">
        <v>519882.82155289024</v>
      </c>
      <c r="F383" s="270">
        <v>0</v>
      </c>
      <c r="G383" s="270">
        <v>0</v>
      </c>
      <c r="H383" s="270">
        <v>0</v>
      </c>
      <c r="I383" s="270"/>
      <c r="J383" s="270"/>
      <c r="K383" s="270"/>
      <c r="L383" s="270"/>
      <c r="M383" s="270"/>
      <c r="N383" s="270">
        <f t="shared" si="8"/>
        <v>623623.13563488517</v>
      </c>
      <c r="O383" s="265"/>
      <c r="Q383" s="267"/>
    </row>
    <row r="384" spans="1:17" x14ac:dyDescent="0.2">
      <c r="A384" s="257">
        <v>2039</v>
      </c>
      <c r="B384" s="257">
        <v>7</v>
      </c>
      <c r="C384" s="270">
        <v>113443.88838607506</v>
      </c>
      <c r="D384" s="270">
        <v>0</v>
      </c>
      <c r="E384" s="270">
        <v>489176.65269301308</v>
      </c>
      <c r="F384" s="270">
        <v>0</v>
      </c>
      <c r="G384" s="270">
        <v>0</v>
      </c>
      <c r="H384" s="270">
        <v>0</v>
      </c>
      <c r="I384" s="270"/>
      <c r="J384" s="270"/>
      <c r="K384" s="270"/>
      <c r="L384" s="270"/>
      <c r="M384" s="270"/>
      <c r="N384" s="270">
        <f t="shared" si="8"/>
        <v>602620.54107908811</v>
      </c>
      <c r="O384" s="265"/>
      <c r="Q384" s="267"/>
    </row>
    <row r="385" spans="1:17" x14ac:dyDescent="0.2">
      <c r="A385" s="257">
        <v>2039</v>
      </c>
      <c r="B385" s="257">
        <v>8</v>
      </c>
      <c r="C385" s="270">
        <v>112474.04209096325</v>
      </c>
      <c r="D385" s="270">
        <v>0</v>
      </c>
      <c r="E385" s="270">
        <v>524745.40147996717</v>
      </c>
      <c r="F385" s="270">
        <v>0</v>
      </c>
      <c r="G385" s="270">
        <v>0</v>
      </c>
      <c r="H385" s="270">
        <v>0</v>
      </c>
      <c r="I385" s="270"/>
      <c r="J385" s="270"/>
      <c r="K385" s="270"/>
      <c r="L385" s="270"/>
      <c r="M385" s="270"/>
      <c r="N385" s="270">
        <f t="shared" si="8"/>
        <v>637219.44357093039</v>
      </c>
      <c r="O385" s="265"/>
      <c r="Q385" s="267"/>
    </row>
    <row r="386" spans="1:17" x14ac:dyDescent="0.2">
      <c r="A386" s="257">
        <v>2039</v>
      </c>
      <c r="B386" s="257">
        <v>9</v>
      </c>
      <c r="C386" s="270">
        <v>95694.711352652113</v>
      </c>
      <c r="D386" s="270">
        <v>0</v>
      </c>
      <c r="E386" s="270">
        <v>517973.02494014491</v>
      </c>
      <c r="F386" s="270">
        <v>0</v>
      </c>
      <c r="G386" s="270">
        <v>0</v>
      </c>
      <c r="H386" s="270">
        <v>0</v>
      </c>
      <c r="I386" s="270"/>
      <c r="J386" s="270"/>
      <c r="K386" s="270"/>
      <c r="L386" s="270"/>
      <c r="M386" s="270"/>
      <c r="N386" s="270">
        <f t="shared" si="8"/>
        <v>613667.73629279702</v>
      </c>
      <c r="O386" s="265"/>
      <c r="Q386" s="267"/>
    </row>
    <row r="387" spans="1:17" x14ac:dyDescent="0.2">
      <c r="A387" s="257">
        <v>2039</v>
      </c>
      <c r="B387" s="257">
        <v>10</v>
      </c>
      <c r="C387" s="270">
        <v>88480.740469136974</v>
      </c>
      <c r="D387" s="270">
        <v>0</v>
      </c>
      <c r="E387" s="270">
        <v>473626.32783377141</v>
      </c>
      <c r="F387" s="270">
        <v>0</v>
      </c>
      <c r="G387" s="270">
        <v>0</v>
      </c>
      <c r="H387" s="270">
        <v>0</v>
      </c>
      <c r="I387" s="270"/>
      <c r="J387" s="270"/>
      <c r="K387" s="270"/>
      <c r="L387" s="270"/>
      <c r="M387" s="270"/>
      <c r="N387" s="270">
        <f t="shared" si="8"/>
        <v>562107.06830290845</v>
      </c>
      <c r="O387" s="265"/>
      <c r="Q387" s="267"/>
    </row>
    <row r="388" spans="1:17" x14ac:dyDescent="0.2">
      <c r="A388" s="257">
        <v>2039</v>
      </c>
      <c r="B388" s="257">
        <v>11</v>
      </c>
      <c r="C388" s="270">
        <v>72816.955274937442</v>
      </c>
      <c r="D388" s="270">
        <v>0</v>
      </c>
      <c r="E388" s="270">
        <v>431135.49737897929</v>
      </c>
      <c r="F388" s="270">
        <v>0</v>
      </c>
      <c r="G388" s="270">
        <v>0</v>
      </c>
      <c r="H388" s="270">
        <v>0</v>
      </c>
      <c r="I388" s="270"/>
      <c r="J388" s="270"/>
      <c r="K388" s="270"/>
      <c r="L388" s="270"/>
      <c r="M388" s="270"/>
      <c r="N388" s="270">
        <f t="shared" si="8"/>
        <v>503952.45265391673</v>
      </c>
      <c r="O388" s="265"/>
      <c r="Q388" s="267"/>
    </row>
    <row r="389" spans="1:17" x14ac:dyDescent="0.2">
      <c r="A389" s="257">
        <v>2039</v>
      </c>
      <c r="B389" s="257">
        <v>12</v>
      </c>
      <c r="C389" s="270">
        <v>75134.729543852969</v>
      </c>
      <c r="D389" s="270">
        <v>0</v>
      </c>
      <c r="E389" s="270">
        <v>403829.6641194601</v>
      </c>
      <c r="F389" s="270">
        <v>0</v>
      </c>
      <c r="G389" s="270">
        <v>0</v>
      </c>
      <c r="H389" s="270">
        <v>0</v>
      </c>
      <c r="I389" s="270"/>
      <c r="J389" s="270"/>
      <c r="K389" s="270"/>
      <c r="L389" s="270"/>
      <c r="M389" s="270"/>
      <c r="N389" s="270">
        <f t="shared" si="8"/>
        <v>478964.39366331307</v>
      </c>
      <c r="O389" s="265"/>
      <c r="Q389" s="267"/>
    </row>
    <row r="390" spans="1:17" x14ac:dyDescent="0.2">
      <c r="A390" s="257">
        <v>2040</v>
      </c>
      <c r="B390" s="257">
        <v>1</v>
      </c>
      <c r="C390" s="270">
        <v>75363.315334640254</v>
      </c>
      <c r="D390" s="270">
        <v>0</v>
      </c>
      <c r="E390" s="270">
        <v>399946.21386596031</v>
      </c>
      <c r="F390" s="270">
        <v>0</v>
      </c>
      <c r="G390" s="270">
        <v>0</v>
      </c>
      <c r="H390" s="270">
        <v>0</v>
      </c>
      <c r="I390" s="270"/>
      <c r="J390" s="270"/>
      <c r="K390" s="270"/>
      <c r="L390" s="270"/>
      <c r="M390" s="270"/>
      <c r="N390" s="270">
        <f t="shared" si="8"/>
        <v>475309.52920060058</v>
      </c>
      <c r="O390" s="265"/>
      <c r="Q390" s="267"/>
    </row>
    <row r="391" spans="1:17" x14ac:dyDescent="0.2">
      <c r="A391" s="257">
        <v>2040</v>
      </c>
      <c r="B391" s="257">
        <v>2</v>
      </c>
      <c r="C391" s="270">
        <v>71062.953692639567</v>
      </c>
      <c r="D391" s="270">
        <v>0</v>
      </c>
      <c r="E391" s="270">
        <v>388380.31201483362</v>
      </c>
      <c r="F391" s="270">
        <v>0</v>
      </c>
      <c r="G391" s="270">
        <v>0</v>
      </c>
      <c r="H391" s="270">
        <v>0</v>
      </c>
      <c r="I391" s="270"/>
      <c r="J391" s="270"/>
      <c r="K391" s="270"/>
      <c r="L391" s="270"/>
      <c r="M391" s="270"/>
      <c r="N391" s="270">
        <f t="shared" ref="N391:N454" si="9">SUM(C391:M391)</f>
        <v>459443.26570747315</v>
      </c>
      <c r="O391" s="265"/>
      <c r="Q391" s="267"/>
    </row>
    <row r="392" spans="1:17" x14ac:dyDescent="0.2">
      <c r="A392" s="257">
        <v>2040</v>
      </c>
      <c r="B392" s="257">
        <v>3</v>
      </c>
      <c r="C392" s="270">
        <v>81206.565387547846</v>
      </c>
      <c r="D392" s="270">
        <v>0</v>
      </c>
      <c r="E392" s="270">
        <v>460915.65845324757</v>
      </c>
      <c r="F392" s="270">
        <v>0</v>
      </c>
      <c r="G392" s="270">
        <v>0</v>
      </c>
      <c r="H392" s="270">
        <v>0</v>
      </c>
      <c r="I392" s="270"/>
      <c r="J392" s="270"/>
      <c r="K392" s="270"/>
      <c r="L392" s="270"/>
      <c r="M392" s="270"/>
      <c r="N392" s="270">
        <f t="shared" si="9"/>
        <v>542122.22384079546</v>
      </c>
      <c r="O392" s="265"/>
      <c r="Q392" s="267"/>
    </row>
    <row r="393" spans="1:17" x14ac:dyDescent="0.2">
      <c r="A393" s="257">
        <v>2040</v>
      </c>
      <c r="B393" s="257">
        <v>4</v>
      </c>
      <c r="C393" s="270">
        <v>85262.617849888571</v>
      </c>
      <c r="D393" s="270">
        <v>0</v>
      </c>
      <c r="E393" s="270">
        <v>504105.96164410206</v>
      </c>
      <c r="F393" s="270">
        <v>0</v>
      </c>
      <c r="G393" s="270">
        <v>0</v>
      </c>
      <c r="H393" s="270">
        <v>0</v>
      </c>
      <c r="I393" s="270"/>
      <c r="J393" s="270"/>
      <c r="K393" s="270"/>
      <c r="L393" s="270"/>
      <c r="M393" s="270"/>
      <c r="N393" s="270">
        <f t="shared" si="9"/>
        <v>589368.57949399063</v>
      </c>
      <c r="O393" s="265"/>
      <c r="Q393" s="267"/>
    </row>
    <row r="394" spans="1:17" x14ac:dyDescent="0.2">
      <c r="A394" s="257">
        <v>2040</v>
      </c>
      <c r="B394" s="257">
        <v>5</v>
      </c>
      <c r="C394" s="270">
        <v>96494.245415514117</v>
      </c>
      <c r="D394" s="270">
        <v>0</v>
      </c>
      <c r="E394" s="270">
        <v>510934.94048231939</v>
      </c>
      <c r="F394" s="270">
        <v>0</v>
      </c>
      <c r="G394" s="270">
        <v>0</v>
      </c>
      <c r="H394" s="270">
        <v>0</v>
      </c>
      <c r="I394" s="270"/>
      <c r="J394" s="270"/>
      <c r="K394" s="270"/>
      <c r="L394" s="270"/>
      <c r="M394" s="270"/>
      <c r="N394" s="270">
        <f t="shared" si="9"/>
        <v>607429.18589783355</v>
      </c>
      <c r="O394" s="265"/>
      <c r="Q394" s="267"/>
    </row>
    <row r="395" spans="1:17" x14ac:dyDescent="0.2">
      <c r="A395" s="257">
        <v>2040</v>
      </c>
      <c r="B395" s="257">
        <v>6</v>
      </c>
      <c r="C395" s="270">
        <v>105015.74545179884</v>
      </c>
      <c r="D395" s="270">
        <v>0</v>
      </c>
      <c r="E395" s="270">
        <v>527681.06388098584</v>
      </c>
      <c r="F395" s="270">
        <v>0</v>
      </c>
      <c r="G395" s="270">
        <v>0</v>
      </c>
      <c r="H395" s="270">
        <v>0</v>
      </c>
      <c r="I395" s="270"/>
      <c r="J395" s="270"/>
      <c r="K395" s="270"/>
      <c r="L395" s="270"/>
      <c r="M395" s="270"/>
      <c r="N395" s="270">
        <f t="shared" si="9"/>
        <v>632696.80933278473</v>
      </c>
      <c r="O395" s="265"/>
      <c r="Q395" s="267"/>
    </row>
    <row r="396" spans="1:17" x14ac:dyDescent="0.2">
      <c r="A396" s="257">
        <v>2040</v>
      </c>
      <c r="B396" s="257">
        <v>7</v>
      </c>
      <c r="C396" s="270">
        <v>114838.61998333797</v>
      </c>
      <c r="D396" s="270">
        <v>0</v>
      </c>
      <c r="E396" s="270">
        <v>496514.30248792691</v>
      </c>
      <c r="F396" s="270">
        <v>0</v>
      </c>
      <c r="G396" s="270">
        <v>0</v>
      </c>
      <c r="H396" s="270">
        <v>0</v>
      </c>
      <c r="I396" s="270"/>
      <c r="J396" s="270"/>
      <c r="K396" s="270"/>
      <c r="L396" s="270"/>
      <c r="M396" s="270"/>
      <c r="N396" s="270">
        <f t="shared" si="9"/>
        <v>611352.92247126484</v>
      </c>
      <c r="O396" s="265"/>
      <c r="Q396" s="267"/>
    </row>
    <row r="397" spans="1:17" x14ac:dyDescent="0.2">
      <c r="A397" s="257">
        <v>2040</v>
      </c>
      <c r="B397" s="257">
        <v>8</v>
      </c>
      <c r="C397" s="270">
        <v>113856.84994961385</v>
      </c>
      <c r="D397" s="270">
        <v>0</v>
      </c>
      <c r="E397" s="270">
        <v>532616.58250701381</v>
      </c>
      <c r="F397" s="270">
        <v>0</v>
      </c>
      <c r="G397" s="270">
        <v>0</v>
      </c>
      <c r="H397" s="270">
        <v>0</v>
      </c>
      <c r="I397" s="270"/>
      <c r="J397" s="270"/>
      <c r="K397" s="270"/>
      <c r="L397" s="270"/>
      <c r="M397" s="270"/>
      <c r="N397" s="270">
        <f t="shared" si="9"/>
        <v>646473.43245662772</v>
      </c>
      <c r="O397" s="265"/>
      <c r="Q397" s="267"/>
    </row>
    <row r="398" spans="1:17" x14ac:dyDescent="0.2">
      <c r="A398" s="257">
        <v>2040</v>
      </c>
      <c r="B398" s="257">
        <v>9</v>
      </c>
      <c r="C398" s="270">
        <v>96871.226363846668</v>
      </c>
      <c r="D398" s="270">
        <v>0</v>
      </c>
      <c r="E398" s="270">
        <v>525742.62031903164</v>
      </c>
      <c r="F398" s="270">
        <v>0</v>
      </c>
      <c r="G398" s="270">
        <v>0</v>
      </c>
      <c r="H398" s="270">
        <v>0</v>
      </c>
      <c r="I398" s="270"/>
      <c r="J398" s="270"/>
      <c r="K398" s="270"/>
      <c r="L398" s="270"/>
      <c r="M398" s="270"/>
      <c r="N398" s="270">
        <f t="shared" si="9"/>
        <v>622613.84668287833</v>
      </c>
      <c r="O398" s="265"/>
      <c r="Q398" s="267"/>
    </row>
    <row r="399" spans="1:17" x14ac:dyDescent="0.2">
      <c r="A399" s="257">
        <v>2040</v>
      </c>
      <c r="B399" s="257">
        <v>10</v>
      </c>
      <c r="C399" s="270">
        <v>89568.563588012665</v>
      </c>
      <c r="D399" s="270">
        <v>0</v>
      </c>
      <c r="E399" s="270">
        <v>480730.72275565297</v>
      </c>
      <c r="F399" s="270">
        <v>0</v>
      </c>
      <c r="G399" s="270">
        <v>0</v>
      </c>
      <c r="H399" s="270">
        <v>0</v>
      </c>
      <c r="I399" s="270"/>
      <c r="J399" s="270"/>
      <c r="K399" s="270"/>
      <c r="L399" s="270"/>
      <c r="M399" s="270"/>
      <c r="N399" s="270">
        <f t="shared" si="9"/>
        <v>570299.28634366568</v>
      </c>
      <c r="O399" s="265"/>
      <c r="Q399" s="267"/>
    </row>
    <row r="400" spans="1:17" x14ac:dyDescent="0.2">
      <c r="A400" s="257">
        <v>2040</v>
      </c>
      <c r="B400" s="257">
        <v>11</v>
      </c>
      <c r="C400" s="270">
        <v>73712.200578878401</v>
      </c>
      <c r="D400" s="270">
        <v>0</v>
      </c>
      <c r="E400" s="270">
        <v>437602.52984364645</v>
      </c>
      <c r="F400" s="270">
        <v>0</v>
      </c>
      <c r="G400" s="270">
        <v>0</v>
      </c>
      <c r="H400" s="270">
        <v>0</v>
      </c>
      <c r="I400" s="270"/>
      <c r="J400" s="270"/>
      <c r="K400" s="270"/>
      <c r="L400" s="270"/>
      <c r="M400" s="270"/>
      <c r="N400" s="270">
        <f t="shared" si="9"/>
        <v>511314.73042252485</v>
      </c>
      <c r="O400" s="265"/>
      <c r="Q400" s="267"/>
    </row>
    <row r="401" spans="1:23" x14ac:dyDescent="0.2">
      <c r="A401" s="257">
        <v>2040</v>
      </c>
      <c r="B401" s="257">
        <v>12</v>
      </c>
      <c r="C401" s="270">
        <v>76058.470635924692</v>
      </c>
      <c r="D401" s="270">
        <v>0</v>
      </c>
      <c r="E401" s="270">
        <v>409887.10908498225</v>
      </c>
      <c r="F401" s="270">
        <v>0</v>
      </c>
      <c r="G401" s="270">
        <v>0</v>
      </c>
      <c r="H401" s="270">
        <v>0</v>
      </c>
      <c r="I401" s="270"/>
      <c r="J401" s="270"/>
      <c r="K401" s="270"/>
      <c r="L401" s="270"/>
      <c r="M401" s="270"/>
      <c r="N401" s="270">
        <f t="shared" si="9"/>
        <v>485945.57972090691</v>
      </c>
      <c r="O401" s="265"/>
      <c r="Q401" s="267"/>
      <c r="R401" s="321" t="s">
        <v>183</v>
      </c>
      <c r="S401" s="321"/>
      <c r="T401" s="321"/>
      <c r="U401" s="321"/>
      <c r="V401" s="321"/>
      <c r="W401" s="321"/>
    </row>
    <row r="402" spans="1:23" x14ac:dyDescent="0.2">
      <c r="A402" s="257">
        <f>+A390+1</f>
        <v>2041</v>
      </c>
      <c r="B402" s="257">
        <f>+B390</f>
        <v>1</v>
      </c>
      <c r="C402" s="270">
        <v>76289.866766075633</v>
      </c>
      <c r="D402" s="270"/>
      <c r="E402" s="270">
        <v>405945.40707764408</v>
      </c>
      <c r="F402" s="270">
        <f>+Summary_Delivered_Sales!F392</f>
        <v>0</v>
      </c>
      <c r="G402" s="270">
        <v>0</v>
      </c>
      <c r="H402" s="270">
        <v>0</v>
      </c>
      <c r="I402" s="270"/>
      <c r="J402" s="270"/>
      <c r="K402" s="270"/>
      <c r="L402" s="270"/>
      <c r="M402" s="270"/>
      <c r="N402" s="270">
        <f t="shared" si="9"/>
        <v>482235.27384371974</v>
      </c>
      <c r="O402" s="265"/>
      <c r="Q402" s="267"/>
      <c r="R402" s="257"/>
      <c r="S402" s="257"/>
      <c r="T402" s="257"/>
      <c r="U402" s="257"/>
      <c r="V402" s="257"/>
      <c r="W402" s="257"/>
    </row>
    <row r="403" spans="1:23" x14ac:dyDescent="0.2">
      <c r="A403" s="257">
        <f t="shared" ref="A403:A466" si="10">+A391+1</f>
        <v>2041</v>
      </c>
      <c r="B403" s="257">
        <f t="shared" ref="B403:B466" si="11">+B391</f>
        <v>2</v>
      </c>
      <c r="C403" s="270">
        <v>71936.634490433222</v>
      </c>
      <c r="D403" s="270"/>
      <c r="E403" s="270">
        <v>394206.01669864368</v>
      </c>
      <c r="F403" s="270">
        <f>+Summary_Delivered_Sales!F393</f>
        <v>0</v>
      </c>
      <c r="G403" s="270">
        <v>0</v>
      </c>
      <c r="H403" s="270">
        <v>0</v>
      </c>
      <c r="I403" s="270"/>
      <c r="J403" s="270"/>
      <c r="K403" s="270"/>
      <c r="L403" s="270"/>
      <c r="M403" s="270"/>
      <c r="N403" s="270">
        <f t="shared" si="9"/>
        <v>466142.65118907689</v>
      </c>
      <c r="O403" s="265"/>
      <c r="Q403" s="267"/>
      <c r="R403" s="257"/>
      <c r="S403" s="257"/>
      <c r="T403" s="257"/>
      <c r="U403" s="257"/>
      <c r="V403" s="257"/>
      <c r="W403" s="257"/>
    </row>
    <row r="404" spans="1:23" x14ac:dyDescent="0.2">
      <c r="A404" s="257">
        <f t="shared" si="10"/>
        <v>2041</v>
      </c>
      <c r="B404" s="257">
        <f t="shared" si="11"/>
        <v>3</v>
      </c>
      <c r="C404" s="270">
        <v>82204.956435867265</v>
      </c>
      <c r="D404" s="270"/>
      <c r="E404" s="270">
        <v>467829.39333430387</v>
      </c>
      <c r="F404" s="270">
        <f>+Summary_Delivered_Sales!F394</f>
        <v>0</v>
      </c>
      <c r="G404" s="270">
        <v>0</v>
      </c>
      <c r="H404" s="270">
        <v>0</v>
      </c>
      <c r="I404" s="270"/>
      <c r="J404" s="270"/>
      <c r="K404" s="270"/>
      <c r="L404" s="270"/>
      <c r="M404" s="270"/>
      <c r="N404" s="270">
        <f t="shared" si="9"/>
        <v>550034.3497701711</v>
      </c>
      <c r="O404" s="265"/>
      <c r="Q404" s="267"/>
      <c r="R404" s="257"/>
      <c r="S404" s="257"/>
      <c r="T404" s="257"/>
      <c r="U404" s="257"/>
      <c r="V404" s="257"/>
      <c r="W404" s="257"/>
    </row>
    <row r="405" spans="1:23" x14ac:dyDescent="0.2">
      <c r="A405" s="257">
        <f t="shared" si="10"/>
        <v>2041</v>
      </c>
      <c r="B405" s="257">
        <f t="shared" si="11"/>
        <v>4</v>
      </c>
      <c r="C405" s="270">
        <v>86310.875881875967</v>
      </c>
      <c r="D405" s="270"/>
      <c r="E405" s="270">
        <v>511667.55107342009</v>
      </c>
      <c r="F405" s="270">
        <f>+Summary_Delivered_Sales!F395</f>
        <v>0</v>
      </c>
      <c r="G405" s="270">
        <v>0</v>
      </c>
      <c r="H405" s="270">
        <v>0</v>
      </c>
      <c r="I405" s="270"/>
      <c r="J405" s="270"/>
      <c r="K405" s="270"/>
      <c r="L405" s="270"/>
      <c r="M405" s="270"/>
      <c r="N405" s="270">
        <f t="shared" si="9"/>
        <v>597978.42695529608</v>
      </c>
      <c r="O405" s="265"/>
      <c r="Q405" s="267"/>
      <c r="R405" s="257"/>
      <c r="S405" s="257"/>
      <c r="T405" s="257"/>
      <c r="U405" s="257"/>
      <c r="V405" s="257"/>
      <c r="W405" s="257"/>
    </row>
    <row r="406" spans="1:23" x14ac:dyDescent="0.2">
      <c r="A406" s="257">
        <f t="shared" si="10"/>
        <v>2041</v>
      </c>
      <c r="B406" s="257">
        <f t="shared" si="11"/>
        <v>5</v>
      </c>
      <c r="C406" s="270">
        <v>97680.590268019907</v>
      </c>
      <c r="D406" s="270"/>
      <c r="E406" s="270">
        <v>518598.96459427377</v>
      </c>
      <c r="F406" s="270">
        <f>+Summary_Delivered_Sales!F396</f>
        <v>0</v>
      </c>
      <c r="G406" s="270">
        <v>0</v>
      </c>
      <c r="H406" s="270">
        <v>0</v>
      </c>
      <c r="I406" s="270"/>
      <c r="J406" s="270"/>
      <c r="K406" s="270"/>
      <c r="L406" s="270"/>
      <c r="M406" s="270"/>
      <c r="N406" s="270">
        <f t="shared" si="9"/>
        <v>616279.55486229365</v>
      </c>
      <c r="O406" s="265"/>
      <c r="Q406" s="267"/>
      <c r="R406" s="257"/>
      <c r="S406" s="257"/>
      <c r="T406" s="257"/>
      <c r="U406" s="257"/>
      <c r="V406" s="257"/>
      <c r="W406" s="257"/>
    </row>
    <row r="407" spans="1:23" x14ac:dyDescent="0.2">
      <c r="A407" s="257">
        <f t="shared" si="10"/>
        <v>2041</v>
      </c>
      <c r="B407" s="257">
        <f t="shared" si="11"/>
        <v>6</v>
      </c>
      <c r="C407" s="270">
        <v>106306.85756436392</v>
      </c>
      <c r="D407" s="270"/>
      <c r="E407" s="270">
        <v>535596.27984407486</v>
      </c>
      <c r="F407" s="270">
        <f>+Summary_Delivered_Sales!F397</f>
        <v>0</v>
      </c>
      <c r="G407" s="270">
        <v>0</v>
      </c>
      <c r="H407" s="270">
        <v>0</v>
      </c>
      <c r="I407" s="270"/>
      <c r="J407" s="270"/>
      <c r="K407" s="270"/>
      <c r="L407" s="270"/>
      <c r="M407" s="270"/>
      <c r="N407" s="270">
        <f t="shared" si="9"/>
        <v>641903.13740843884</v>
      </c>
      <c r="O407" s="265"/>
      <c r="Q407" s="267"/>
      <c r="R407" s="257"/>
      <c r="S407" s="257"/>
      <c r="T407" s="257"/>
      <c r="U407" s="257"/>
      <c r="V407" s="257"/>
      <c r="W407" s="257"/>
    </row>
    <row r="408" spans="1:23" x14ac:dyDescent="0.2">
      <c r="A408" s="257">
        <f t="shared" si="10"/>
        <v>2041</v>
      </c>
      <c r="B408" s="257">
        <f t="shared" si="11"/>
        <v>7</v>
      </c>
      <c r="C408" s="270">
        <v>116250.49905549861</v>
      </c>
      <c r="D408" s="270"/>
      <c r="E408" s="270">
        <v>503962.01702983218</v>
      </c>
      <c r="F408" s="270">
        <f>+Summary_Delivered_Sales!F398</f>
        <v>0</v>
      </c>
      <c r="G408" s="270">
        <v>0</v>
      </c>
      <c r="H408" s="270">
        <v>0</v>
      </c>
      <c r="I408" s="270"/>
      <c r="J408" s="270"/>
      <c r="K408" s="270"/>
      <c r="L408" s="270"/>
      <c r="M408" s="270"/>
      <c r="N408" s="270">
        <f t="shared" si="9"/>
        <v>620212.51608533075</v>
      </c>
      <c r="O408" s="265"/>
      <c r="Q408" s="267"/>
      <c r="R408" s="257"/>
      <c r="S408" s="257"/>
      <c r="T408" s="257"/>
      <c r="U408" s="257"/>
      <c r="V408" s="257"/>
      <c r="W408" s="257"/>
    </row>
    <row r="409" spans="1:23" x14ac:dyDescent="0.2">
      <c r="A409" s="257">
        <f t="shared" si="10"/>
        <v>2041</v>
      </c>
      <c r="B409" s="257">
        <f t="shared" si="11"/>
        <v>8</v>
      </c>
      <c r="C409" s="270">
        <v>115256.65868720859</v>
      </c>
      <c r="D409" s="270"/>
      <c r="E409" s="270">
        <v>540605.83124953893</v>
      </c>
      <c r="F409" s="270">
        <f>+Summary_Delivered_Sales!F399</f>
        <v>0</v>
      </c>
      <c r="G409" s="270">
        <v>0</v>
      </c>
      <c r="H409" s="270">
        <v>0</v>
      </c>
      <c r="I409" s="270"/>
      <c r="J409" s="270"/>
      <c r="K409" s="270"/>
      <c r="L409" s="270"/>
      <c r="M409" s="270"/>
      <c r="N409" s="270">
        <f t="shared" si="9"/>
        <v>655862.48993674747</v>
      </c>
      <c r="O409" s="265"/>
      <c r="Q409" s="267"/>
      <c r="R409" s="257"/>
      <c r="S409" s="257"/>
      <c r="T409" s="257"/>
      <c r="U409" s="257"/>
      <c r="V409" s="257"/>
      <c r="W409" s="257"/>
    </row>
    <row r="410" spans="1:23" x14ac:dyDescent="0.2">
      <c r="A410" s="257">
        <f t="shared" si="10"/>
        <v>2041</v>
      </c>
      <c r="B410" s="257">
        <f t="shared" si="11"/>
        <v>9</v>
      </c>
      <c r="C410" s="270">
        <v>98062.205994370772</v>
      </c>
      <c r="D410" s="270"/>
      <c r="E410" s="270">
        <v>533628.75962867355</v>
      </c>
      <c r="F410" s="270">
        <f>+Summary_Delivered_Sales!F400</f>
        <v>0</v>
      </c>
      <c r="G410" s="270">
        <v>0</v>
      </c>
      <c r="H410" s="270">
        <v>0</v>
      </c>
      <c r="I410" s="270"/>
      <c r="J410" s="270"/>
      <c r="K410" s="270"/>
      <c r="L410" s="270"/>
      <c r="M410" s="270"/>
      <c r="N410" s="270">
        <f t="shared" si="9"/>
        <v>631690.96562304429</v>
      </c>
      <c r="O410" s="265"/>
      <c r="Q410" s="267"/>
      <c r="R410" s="257"/>
      <c r="S410" s="257"/>
      <c r="T410" s="257"/>
      <c r="U410" s="257"/>
      <c r="V410" s="257"/>
      <c r="W410" s="257"/>
    </row>
    <row r="411" spans="1:23" x14ac:dyDescent="0.2">
      <c r="A411" s="257">
        <f t="shared" si="10"/>
        <v>2041</v>
      </c>
      <c r="B411" s="257">
        <f t="shared" si="11"/>
        <v>10</v>
      </c>
      <c r="C411" s="270">
        <v>90669.760907100572</v>
      </c>
      <c r="D411" s="270"/>
      <c r="E411" s="270">
        <v>487941.68360142835</v>
      </c>
      <c r="F411" s="270">
        <f>+Summary_Delivered_Sales!F401</f>
        <v>0</v>
      </c>
      <c r="G411" s="270">
        <v>0</v>
      </c>
      <c r="H411" s="270">
        <v>0</v>
      </c>
      <c r="I411" s="270"/>
      <c r="J411" s="270"/>
      <c r="K411" s="270"/>
      <c r="L411" s="270"/>
      <c r="M411" s="270"/>
      <c r="N411" s="270">
        <f t="shared" si="9"/>
        <v>578611.44450852892</v>
      </c>
      <c r="O411" s="265"/>
      <c r="Q411" s="267"/>
      <c r="R411" s="257"/>
      <c r="S411" s="257"/>
      <c r="T411" s="257"/>
      <c r="U411" s="257"/>
      <c r="V411" s="257"/>
      <c r="W411" s="257"/>
    </row>
    <row r="412" spans="1:23" x14ac:dyDescent="0.2">
      <c r="A412" s="257">
        <f t="shared" si="10"/>
        <v>2041</v>
      </c>
      <c r="B412" s="257">
        <f t="shared" si="11"/>
        <v>11</v>
      </c>
      <c r="C412" s="270">
        <v>74618.452442365859</v>
      </c>
      <c r="D412" s="270"/>
      <c r="E412" s="270">
        <v>444166.56779534335</v>
      </c>
      <c r="F412" s="270">
        <f>+Summary_Delivered_Sales!F402</f>
        <v>0</v>
      </c>
      <c r="G412" s="270">
        <v>0</v>
      </c>
      <c r="H412" s="270">
        <v>0</v>
      </c>
      <c r="I412" s="270"/>
      <c r="J412" s="270"/>
      <c r="K412" s="270"/>
      <c r="L412" s="270"/>
      <c r="M412" s="270"/>
      <c r="N412" s="270">
        <f t="shared" si="9"/>
        <v>518785.02023770922</v>
      </c>
      <c r="O412" s="265"/>
      <c r="Q412" s="267"/>
      <c r="R412" s="257"/>
      <c r="S412" s="257"/>
      <c r="T412" s="257"/>
      <c r="U412" s="257"/>
      <c r="V412" s="257"/>
      <c r="W412" s="257"/>
    </row>
    <row r="413" spans="1:23" x14ac:dyDescent="0.2">
      <c r="A413" s="257">
        <f t="shared" si="10"/>
        <v>2041</v>
      </c>
      <c r="B413" s="257">
        <f t="shared" si="11"/>
        <v>12</v>
      </c>
      <c r="C413" s="270">
        <v>76993.568627932866</v>
      </c>
      <c r="D413" s="270"/>
      <c r="E413" s="270">
        <v>416035.41572504316</v>
      </c>
      <c r="F413" s="270">
        <f>+Summary_Delivered_Sales!F403</f>
        <v>0</v>
      </c>
      <c r="G413" s="270">
        <v>0</v>
      </c>
      <c r="H413" s="270">
        <v>0</v>
      </c>
      <c r="I413" s="270"/>
      <c r="J413" s="270"/>
      <c r="K413" s="270"/>
      <c r="L413" s="270"/>
      <c r="M413" s="270"/>
      <c r="N413" s="270">
        <f t="shared" si="9"/>
        <v>493028.98435297603</v>
      </c>
      <c r="O413" s="265"/>
      <c r="Q413" s="267"/>
      <c r="R413" s="257"/>
      <c r="S413" s="257"/>
      <c r="T413" s="257"/>
      <c r="U413" s="257"/>
      <c r="V413" s="257"/>
      <c r="W413" s="257"/>
    </row>
    <row r="414" spans="1:23" x14ac:dyDescent="0.2">
      <c r="A414" s="257">
        <f t="shared" si="10"/>
        <v>2042</v>
      </c>
      <c r="B414" s="257">
        <f t="shared" si="11"/>
        <v>1</v>
      </c>
      <c r="C414" s="270">
        <v>77227.80964905853</v>
      </c>
      <c r="D414" s="270"/>
      <c r="E414" s="270">
        <v>412034.58818755852</v>
      </c>
      <c r="F414" s="270">
        <f>+Summary_Delivered_Sales!F404</f>
        <v>0</v>
      </c>
      <c r="G414" s="270">
        <v>0</v>
      </c>
      <c r="H414" s="270">
        <v>0</v>
      </c>
      <c r="I414" s="270"/>
      <c r="J414" s="270"/>
      <c r="K414" s="270"/>
      <c r="L414" s="270"/>
      <c r="M414" s="270"/>
      <c r="N414" s="270">
        <f t="shared" si="9"/>
        <v>489262.39783661708</v>
      </c>
      <c r="O414" s="265"/>
      <c r="Q414" s="267"/>
      <c r="R414" s="257"/>
      <c r="S414" s="257"/>
      <c r="T414" s="257"/>
      <c r="U414" s="257"/>
      <c r="V414" s="257"/>
      <c r="W414" s="257"/>
    </row>
    <row r="415" spans="1:23" x14ac:dyDescent="0.2">
      <c r="A415" s="257">
        <f t="shared" si="10"/>
        <v>2042</v>
      </c>
      <c r="B415" s="257">
        <f t="shared" si="11"/>
        <v>2</v>
      </c>
      <c r="C415" s="270">
        <v>72821.056723767746</v>
      </c>
      <c r="D415" s="270"/>
      <c r="E415" s="270">
        <v>400119.10695276468</v>
      </c>
      <c r="F415" s="270">
        <f>+Summary_Delivered_Sales!F405</f>
        <v>0</v>
      </c>
      <c r="G415" s="270">
        <v>0</v>
      </c>
      <c r="H415" s="270">
        <v>0</v>
      </c>
      <c r="I415" s="270"/>
      <c r="J415" s="270"/>
      <c r="K415" s="270"/>
      <c r="L415" s="270"/>
      <c r="M415" s="270"/>
      <c r="N415" s="270">
        <f t="shared" si="9"/>
        <v>472940.16367653245</v>
      </c>
      <c r="O415" s="265"/>
      <c r="Q415" s="267"/>
      <c r="R415" s="257"/>
      <c r="S415" s="257"/>
      <c r="T415" s="257"/>
      <c r="U415" s="257"/>
      <c r="V415" s="257"/>
      <c r="W415" s="257"/>
    </row>
    <row r="416" spans="1:23" x14ac:dyDescent="0.2">
      <c r="A416" s="257">
        <f t="shared" si="10"/>
        <v>2042</v>
      </c>
      <c r="B416" s="257">
        <f t="shared" si="11"/>
        <v>3</v>
      </c>
      <c r="C416" s="270">
        <v>83215.622165188252</v>
      </c>
      <c r="D416" s="270"/>
      <c r="E416" s="270">
        <v>474846.83423863986</v>
      </c>
      <c r="F416" s="270">
        <f>+Summary_Delivered_Sales!F406</f>
        <v>0</v>
      </c>
      <c r="G416" s="270">
        <v>0</v>
      </c>
      <c r="H416" s="270">
        <v>0</v>
      </c>
      <c r="I416" s="270"/>
      <c r="J416" s="270"/>
      <c r="K416" s="270"/>
      <c r="L416" s="270"/>
      <c r="M416" s="270"/>
      <c r="N416" s="270">
        <f t="shared" si="9"/>
        <v>558062.45640382811</v>
      </c>
      <c r="O416" s="265"/>
      <c r="Q416" s="267"/>
      <c r="R416" s="257"/>
      <c r="S416" s="257"/>
      <c r="T416" s="257"/>
      <c r="U416" s="257"/>
      <c r="V416" s="257"/>
      <c r="W416" s="257"/>
    </row>
    <row r="417" spans="1:23" x14ac:dyDescent="0.2">
      <c r="A417" s="257">
        <f t="shared" si="10"/>
        <v>2042</v>
      </c>
      <c r="B417" s="257">
        <f t="shared" si="11"/>
        <v>4</v>
      </c>
      <c r="C417" s="270">
        <v>87372.021682610517</v>
      </c>
      <c r="D417" s="270"/>
      <c r="E417" s="270">
        <v>519342.56434424774</v>
      </c>
      <c r="F417" s="270">
        <f>+Summary_Delivered_Sales!F407</f>
        <v>0</v>
      </c>
      <c r="G417" s="270">
        <v>0</v>
      </c>
      <c r="H417" s="270">
        <v>0</v>
      </c>
      <c r="I417" s="270"/>
      <c r="J417" s="270"/>
      <c r="K417" s="270"/>
      <c r="L417" s="270"/>
      <c r="M417" s="270"/>
      <c r="N417" s="270">
        <f t="shared" si="9"/>
        <v>606714.58602685831</v>
      </c>
      <c r="O417" s="265"/>
      <c r="Q417" s="267"/>
      <c r="R417" s="257"/>
      <c r="S417" s="257"/>
      <c r="T417" s="257"/>
      <c r="U417" s="257"/>
      <c r="V417" s="257"/>
      <c r="W417" s="257"/>
    </row>
    <row r="418" spans="1:23" x14ac:dyDescent="0.2">
      <c r="A418" s="257">
        <f t="shared" si="10"/>
        <v>2042</v>
      </c>
      <c r="B418" s="257">
        <f t="shared" si="11"/>
        <v>5</v>
      </c>
      <c r="C418" s="270">
        <v>98881.520592467641</v>
      </c>
      <c r="D418" s="270"/>
      <c r="E418" s="270">
        <v>526377.9490679783</v>
      </c>
      <c r="F418" s="270">
        <f>+Summary_Delivered_Sales!F408</f>
        <v>0</v>
      </c>
      <c r="G418" s="270">
        <v>0</v>
      </c>
      <c r="H418" s="270">
        <v>0</v>
      </c>
      <c r="I418" s="270"/>
      <c r="J418" s="270"/>
      <c r="K418" s="270"/>
      <c r="L418" s="270"/>
      <c r="M418" s="270"/>
      <c r="N418" s="270">
        <f t="shared" si="9"/>
        <v>625259.46966044593</v>
      </c>
      <c r="O418" s="265"/>
      <c r="Q418" s="267"/>
      <c r="R418" s="257"/>
      <c r="S418" s="257"/>
      <c r="T418" s="257"/>
      <c r="U418" s="257"/>
      <c r="V418" s="257"/>
      <c r="W418" s="257"/>
    </row>
    <row r="419" spans="1:23" x14ac:dyDescent="0.2">
      <c r="A419" s="257">
        <f t="shared" si="10"/>
        <v>2042</v>
      </c>
      <c r="B419" s="257">
        <f t="shared" si="11"/>
        <v>6</v>
      </c>
      <c r="C419" s="270">
        <v>107613.84320598925</v>
      </c>
      <c r="D419" s="270"/>
      <c r="E419" s="270">
        <v>543630.2240466834</v>
      </c>
      <c r="F419" s="270">
        <f>+Summary_Delivered_Sales!F409</f>
        <v>0</v>
      </c>
      <c r="G419" s="270">
        <v>0</v>
      </c>
      <c r="H419" s="270">
        <v>0</v>
      </c>
      <c r="I419" s="270"/>
      <c r="J419" s="270"/>
      <c r="K419" s="270"/>
      <c r="L419" s="270"/>
      <c r="M419" s="270"/>
      <c r="N419" s="270">
        <f t="shared" si="9"/>
        <v>651244.06725267263</v>
      </c>
      <c r="O419" s="265"/>
      <c r="Q419" s="267"/>
      <c r="R419" s="257"/>
      <c r="S419" s="257"/>
      <c r="T419" s="257"/>
      <c r="U419" s="257"/>
      <c r="V419" s="257"/>
      <c r="W419" s="257"/>
    </row>
    <row r="420" spans="1:23" x14ac:dyDescent="0.2">
      <c r="A420" s="257">
        <f t="shared" si="10"/>
        <v>2042</v>
      </c>
      <c r="B420" s="257">
        <f t="shared" si="11"/>
        <v>7</v>
      </c>
      <c r="C420" s="270">
        <v>117679.73642153892</v>
      </c>
      <c r="D420" s="270"/>
      <c r="E420" s="270">
        <v>511521.44728993485</v>
      </c>
      <c r="F420" s="270">
        <f>+Summary_Delivered_Sales!F410</f>
        <v>0</v>
      </c>
      <c r="G420" s="270">
        <v>0</v>
      </c>
      <c r="H420" s="270">
        <v>0</v>
      </c>
      <c r="I420" s="270"/>
      <c r="J420" s="270"/>
      <c r="K420" s="270"/>
      <c r="L420" s="270"/>
      <c r="M420" s="270"/>
      <c r="N420" s="270">
        <f t="shared" si="9"/>
        <v>629201.18371147383</v>
      </c>
      <c r="O420" s="265"/>
      <c r="Q420" s="267"/>
      <c r="R420" s="257"/>
      <c r="S420" s="257"/>
      <c r="T420" s="257"/>
      <c r="U420" s="257"/>
      <c r="V420" s="257"/>
      <c r="W420" s="257"/>
    </row>
    <row r="421" spans="1:23" x14ac:dyDescent="0.2">
      <c r="A421" s="257">
        <f t="shared" si="10"/>
        <v>2042</v>
      </c>
      <c r="B421" s="257">
        <f t="shared" si="11"/>
        <v>8</v>
      </c>
      <c r="C421" s="270">
        <v>116673.67732041095</v>
      </c>
      <c r="D421" s="270"/>
      <c r="E421" s="270">
        <v>548714.91872327565</v>
      </c>
      <c r="F421" s="270">
        <f>+Summary_Delivered_Sales!F411</f>
        <v>0</v>
      </c>
      <c r="G421" s="270">
        <v>0</v>
      </c>
      <c r="H421" s="270">
        <v>0</v>
      </c>
      <c r="I421" s="270"/>
      <c r="J421" s="270"/>
      <c r="K421" s="270"/>
      <c r="L421" s="270"/>
      <c r="M421" s="270"/>
      <c r="N421" s="270">
        <f t="shared" si="9"/>
        <v>665388.59604368662</v>
      </c>
      <c r="O421" s="265"/>
      <c r="Q421" s="267"/>
      <c r="R421" s="257"/>
      <c r="S421" s="257"/>
      <c r="T421" s="257"/>
      <c r="U421" s="257"/>
      <c r="V421" s="257"/>
      <c r="W421" s="257"/>
    </row>
    <row r="422" spans="1:23" x14ac:dyDescent="0.2">
      <c r="A422" s="257">
        <f t="shared" si="10"/>
        <v>2042</v>
      </c>
      <c r="B422" s="257">
        <f t="shared" si="11"/>
        <v>9</v>
      </c>
      <c r="C422" s="270">
        <v>99267.828078939958</v>
      </c>
      <c r="D422" s="270"/>
      <c r="E422" s="270">
        <v>541633.19102803292</v>
      </c>
      <c r="F422" s="270">
        <f>+Summary_Delivered_Sales!F412</f>
        <v>0</v>
      </c>
      <c r="G422" s="270">
        <v>0</v>
      </c>
      <c r="H422" s="270">
        <v>0</v>
      </c>
      <c r="I422" s="270"/>
      <c r="J422" s="270"/>
      <c r="K422" s="270"/>
      <c r="L422" s="270"/>
      <c r="M422" s="270"/>
      <c r="N422" s="270">
        <f t="shared" si="9"/>
        <v>640901.01910697285</v>
      </c>
      <c r="O422" s="265"/>
      <c r="Q422" s="267"/>
      <c r="R422" s="257"/>
      <c r="S422" s="257"/>
      <c r="T422" s="257"/>
      <c r="U422" s="257"/>
      <c r="V422" s="257"/>
      <c r="W422" s="257"/>
    </row>
    <row r="423" spans="1:23" x14ac:dyDescent="0.2">
      <c r="A423" s="257">
        <f t="shared" si="10"/>
        <v>2042</v>
      </c>
      <c r="B423" s="257">
        <f t="shared" si="11"/>
        <v>10</v>
      </c>
      <c r="C423" s="270">
        <v>91784.496854999627</v>
      </c>
      <c r="D423" s="270"/>
      <c r="E423" s="270">
        <v>495260.80885995697</v>
      </c>
      <c r="F423" s="270">
        <f>+Summary_Delivered_Sales!F413</f>
        <v>0</v>
      </c>
      <c r="G423" s="270">
        <v>0</v>
      </c>
      <c r="H423" s="270">
        <v>0</v>
      </c>
      <c r="I423" s="270"/>
      <c r="J423" s="270"/>
      <c r="K423" s="270"/>
      <c r="L423" s="270"/>
      <c r="M423" s="270"/>
      <c r="N423" s="270">
        <f t="shared" si="9"/>
        <v>587045.3057149566</v>
      </c>
      <c r="O423" s="265"/>
      <c r="Q423" s="267"/>
      <c r="R423" s="257"/>
      <c r="S423" s="257"/>
      <c r="T423" s="257"/>
      <c r="U423" s="257"/>
      <c r="V423" s="257"/>
      <c r="W423" s="257"/>
    </row>
    <row r="424" spans="1:23" x14ac:dyDescent="0.2">
      <c r="A424" s="257">
        <f t="shared" si="10"/>
        <v>2042</v>
      </c>
      <c r="B424" s="257">
        <f t="shared" si="11"/>
        <v>11</v>
      </c>
      <c r="C424" s="270">
        <v>75535.846185130082</v>
      </c>
      <c r="D424" s="270"/>
      <c r="E424" s="270">
        <v>450829.06631637632</v>
      </c>
      <c r="F424" s="270">
        <f>+Summary_Delivered_Sales!F414</f>
        <v>0</v>
      </c>
      <c r="G424" s="270">
        <v>0</v>
      </c>
      <c r="H424" s="270">
        <v>0</v>
      </c>
      <c r="I424" s="270"/>
      <c r="J424" s="270"/>
      <c r="K424" s="270"/>
      <c r="L424" s="270"/>
      <c r="M424" s="270"/>
      <c r="N424" s="270">
        <f t="shared" si="9"/>
        <v>526364.91250150639</v>
      </c>
      <c r="O424" s="265"/>
      <c r="Q424" s="267"/>
      <c r="R424" s="257"/>
      <c r="S424" s="257"/>
      <c r="T424" s="257"/>
      <c r="U424" s="257"/>
      <c r="V424" s="257"/>
      <c r="W424" s="257"/>
    </row>
    <row r="425" spans="1:23" x14ac:dyDescent="0.2">
      <c r="A425" s="257">
        <f t="shared" si="10"/>
        <v>2042</v>
      </c>
      <c r="B425" s="257">
        <f t="shared" si="11"/>
        <v>12</v>
      </c>
      <c r="C425" s="270">
        <v>77940.163146854436</v>
      </c>
      <c r="D425" s="270"/>
      <c r="E425" s="270">
        <v>422275.94696476182</v>
      </c>
      <c r="F425" s="270">
        <f>+Summary_Delivered_Sales!F415</f>
        <v>0</v>
      </c>
      <c r="G425" s="270">
        <v>0</v>
      </c>
      <c r="H425" s="270">
        <v>0</v>
      </c>
      <c r="I425" s="270"/>
      <c r="J425" s="270"/>
      <c r="K425" s="270"/>
      <c r="L425" s="270"/>
      <c r="M425" s="270"/>
      <c r="N425" s="270">
        <f t="shared" si="9"/>
        <v>500216.11011161626</v>
      </c>
      <c r="O425" s="265"/>
      <c r="Q425" s="267"/>
      <c r="R425" s="257"/>
      <c r="S425" s="257"/>
      <c r="T425" s="257"/>
      <c r="U425" s="257"/>
      <c r="V425" s="257"/>
      <c r="W425" s="257"/>
    </row>
    <row r="426" spans="1:23" x14ac:dyDescent="0.2">
      <c r="A426" s="257">
        <f t="shared" si="10"/>
        <v>2043</v>
      </c>
      <c r="B426" s="257">
        <f t="shared" si="11"/>
        <v>1</v>
      </c>
      <c r="C426" s="270">
        <v>78177.284035359364</v>
      </c>
      <c r="D426" s="270"/>
      <c r="E426" s="270">
        <v>418215.10701417795</v>
      </c>
      <c r="F426" s="270">
        <f>+Summary_Delivered_Sales!F416</f>
        <v>0</v>
      </c>
      <c r="G426" s="270">
        <v>0</v>
      </c>
      <c r="H426" s="270">
        <v>0</v>
      </c>
      <c r="I426" s="270"/>
      <c r="J426" s="270"/>
      <c r="K426" s="270"/>
      <c r="L426" s="270"/>
      <c r="M426" s="270"/>
      <c r="N426" s="270">
        <f t="shared" si="9"/>
        <v>496392.39104953734</v>
      </c>
      <c r="O426" s="265"/>
      <c r="Q426" s="267"/>
      <c r="R426" s="257"/>
      <c r="S426" s="257"/>
      <c r="T426" s="257"/>
      <c r="U426" s="257"/>
      <c r="V426" s="257"/>
      <c r="W426" s="257"/>
    </row>
    <row r="427" spans="1:23" x14ac:dyDescent="0.2">
      <c r="A427" s="257">
        <f t="shared" si="10"/>
        <v>2043</v>
      </c>
      <c r="B427" s="257">
        <f t="shared" si="11"/>
        <v>2</v>
      </c>
      <c r="C427" s="270">
        <v>73716.35245281634</v>
      </c>
      <c r="D427" s="270"/>
      <c r="E427" s="270">
        <v>406120.8935607521</v>
      </c>
      <c r="F427" s="270">
        <f>+Summary_Delivered_Sales!F417</f>
        <v>0</v>
      </c>
      <c r="G427" s="270">
        <v>0</v>
      </c>
      <c r="H427" s="270">
        <v>0</v>
      </c>
      <c r="I427" s="270"/>
      <c r="J427" s="270"/>
      <c r="K427" s="270"/>
      <c r="L427" s="270"/>
      <c r="M427" s="270"/>
      <c r="N427" s="270">
        <f t="shared" si="9"/>
        <v>479837.24601356842</v>
      </c>
      <c r="O427" s="265"/>
      <c r="Q427" s="267"/>
      <c r="R427" s="257"/>
      <c r="S427" s="257"/>
      <c r="T427" s="257"/>
      <c r="U427" s="257"/>
      <c r="V427" s="257"/>
      <c r="W427" s="257"/>
    </row>
    <row r="428" spans="1:23" x14ac:dyDescent="0.2">
      <c r="A428" s="257">
        <f t="shared" si="10"/>
        <v>2043</v>
      </c>
      <c r="B428" s="257">
        <f t="shared" si="11"/>
        <v>3</v>
      </c>
      <c r="C428" s="270">
        <v>84238.713486112349</v>
      </c>
      <c r="D428" s="270"/>
      <c r="E428" s="270">
        <v>481969.53675660572</v>
      </c>
      <c r="F428" s="270">
        <f>+Summary_Delivered_Sales!F418</f>
        <v>0</v>
      </c>
      <c r="G428" s="270">
        <v>0</v>
      </c>
      <c r="H428" s="270">
        <v>0</v>
      </c>
      <c r="I428" s="270"/>
      <c r="J428" s="270"/>
      <c r="K428" s="270"/>
      <c r="L428" s="270"/>
      <c r="M428" s="270"/>
      <c r="N428" s="270">
        <f t="shared" si="9"/>
        <v>566208.25024271803</v>
      </c>
      <c r="O428" s="265"/>
      <c r="Q428" s="267"/>
      <c r="R428" s="257"/>
      <c r="S428" s="257"/>
      <c r="T428" s="257"/>
      <c r="U428" s="257"/>
      <c r="V428" s="257"/>
      <c r="W428" s="257"/>
    </row>
    <row r="429" spans="1:23" x14ac:dyDescent="0.2">
      <c r="A429" s="257">
        <f t="shared" si="10"/>
        <v>2043</v>
      </c>
      <c r="B429" s="257">
        <f t="shared" si="11"/>
        <v>4</v>
      </c>
      <c r="C429" s="270">
        <v>88446.213700277876</v>
      </c>
      <c r="D429" s="270"/>
      <c r="E429" s="270">
        <v>527132.70281420869</v>
      </c>
      <c r="F429" s="270">
        <f>+Summary_Delivered_Sales!F419</f>
        <v>0</v>
      </c>
      <c r="G429" s="270">
        <v>0</v>
      </c>
      <c r="H429" s="270">
        <v>0</v>
      </c>
      <c r="I429" s="270"/>
      <c r="J429" s="270"/>
      <c r="K429" s="270"/>
      <c r="L429" s="270"/>
      <c r="M429" s="270"/>
      <c r="N429" s="270">
        <f t="shared" si="9"/>
        <v>615578.91651448654</v>
      </c>
      <c r="O429" s="265"/>
      <c r="Q429" s="267"/>
      <c r="R429" s="257"/>
      <c r="S429" s="257"/>
      <c r="T429" s="257"/>
      <c r="U429" s="257"/>
      <c r="V429" s="257"/>
      <c r="W429" s="257"/>
    </row>
    <row r="430" spans="1:23" x14ac:dyDescent="0.2">
      <c r="A430" s="257">
        <f t="shared" si="10"/>
        <v>2043</v>
      </c>
      <c r="B430" s="257">
        <f t="shared" si="11"/>
        <v>5</v>
      </c>
      <c r="C430" s="270">
        <v>100097.21570939074</v>
      </c>
      <c r="D430" s="270"/>
      <c r="E430" s="270">
        <v>534273.61830886023</v>
      </c>
      <c r="F430" s="270">
        <f>+Summary_Delivered_Sales!F420</f>
        <v>0</v>
      </c>
      <c r="G430" s="270">
        <v>0</v>
      </c>
      <c r="H430" s="270">
        <v>0</v>
      </c>
      <c r="I430" s="270"/>
      <c r="J430" s="270"/>
      <c r="K430" s="270"/>
      <c r="L430" s="270"/>
      <c r="M430" s="270"/>
      <c r="N430" s="270">
        <f t="shared" si="9"/>
        <v>634370.83401825093</v>
      </c>
      <c r="O430" s="265"/>
      <c r="Q430" s="267"/>
      <c r="R430" s="257"/>
      <c r="S430" s="257"/>
      <c r="T430" s="257"/>
      <c r="U430" s="257"/>
      <c r="V430" s="257"/>
      <c r="W430" s="257"/>
    </row>
    <row r="431" spans="1:23" x14ac:dyDescent="0.2">
      <c r="A431" s="257">
        <f t="shared" si="10"/>
        <v>2043</v>
      </c>
      <c r="B431" s="257">
        <f t="shared" si="11"/>
        <v>6</v>
      </c>
      <c r="C431" s="270">
        <v>108936.89753317779</v>
      </c>
      <c r="D431" s="270"/>
      <c r="E431" s="270">
        <v>551784.67741240526</v>
      </c>
      <c r="F431" s="270">
        <f>+Summary_Delivered_Sales!F421</f>
        <v>0</v>
      </c>
      <c r="G431" s="270">
        <v>0</v>
      </c>
      <c r="H431" s="270">
        <v>0</v>
      </c>
      <c r="I431" s="270"/>
      <c r="J431" s="270"/>
      <c r="K431" s="270"/>
      <c r="L431" s="270"/>
      <c r="M431" s="270"/>
      <c r="N431" s="270">
        <f t="shared" si="9"/>
        <v>660721.57494558301</v>
      </c>
      <c r="O431" s="265"/>
      <c r="Q431" s="267"/>
      <c r="R431" s="257"/>
      <c r="S431" s="257"/>
      <c r="T431" s="257"/>
      <c r="U431" s="257"/>
      <c r="V431" s="257"/>
      <c r="W431" s="257"/>
    </row>
    <row r="432" spans="1:23" x14ac:dyDescent="0.2">
      <c r="A432" s="257">
        <f t="shared" si="10"/>
        <v>2043</v>
      </c>
      <c r="B432" s="257">
        <f t="shared" si="11"/>
        <v>7</v>
      </c>
      <c r="C432" s="270">
        <v>119126.54549234679</v>
      </c>
      <c r="D432" s="270"/>
      <c r="E432" s="270">
        <v>519194.26900400891</v>
      </c>
      <c r="F432" s="270">
        <f>+Summary_Delivered_Sales!F422</f>
        <v>0</v>
      </c>
      <c r="G432" s="270">
        <v>0</v>
      </c>
      <c r="H432" s="270">
        <v>0</v>
      </c>
      <c r="I432" s="270"/>
      <c r="J432" s="270"/>
      <c r="K432" s="270"/>
      <c r="L432" s="270"/>
      <c r="M432" s="270"/>
      <c r="N432" s="270">
        <f t="shared" si="9"/>
        <v>638320.81449635571</v>
      </c>
      <c r="O432" s="265"/>
      <c r="Q432" s="267"/>
      <c r="R432" s="257"/>
      <c r="S432" s="257"/>
      <c r="T432" s="257"/>
      <c r="U432" s="257"/>
      <c r="V432" s="257"/>
      <c r="W432" s="257"/>
    </row>
    <row r="433" spans="1:23" x14ac:dyDescent="0.2">
      <c r="A433" s="257">
        <f t="shared" si="10"/>
        <v>2043</v>
      </c>
      <c r="B433" s="257">
        <f t="shared" si="11"/>
        <v>8</v>
      </c>
      <c r="C433" s="270">
        <v>118108.11743563191</v>
      </c>
      <c r="D433" s="270"/>
      <c r="E433" s="270">
        <v>556945.64250919339</v>
      </c>
      <c r="F433" s="270">
        <f>+Summary_Delivered_Sales!F423</f>
        <v>0</v>
      </c>
      <c r="G433" s="270">
        <v>0</v>
      </c>
      <c r="H433" s="270">
        <v>0</v>
      </c>
      <c r="I433" s="270"/>
      <c r="J433" s="270"/>
      <c r="K433" s="270"/>
      <c r="L433" s="270"/>
      <c r="M433" s="270"/>
      <c r="N433" s="270">
        <f t="shared" si="9"/>
        <v>675053.75994482532</v>
      </c>
      <c r="O433" s="265"/>
      <c r="Q433" s="267"/>
      <c r="R433" s="257"/>
      <c r="S433" s="257"/>
      <c r="T433" s="257"/>
      <c r="U433" s="257"/>
      <c r="V433" s="257"/>
      <c r="W433" s="257"/>
    </row>
    <row r="434" spans="1:23" x14ac:dyDescent="0.2">
      <c r="A434" s="257">
        <f t="shared" si="10"/>
        <v>2043</v>
      </c>
      <c r="B434" s="257">
        <f t="shared" si="11"/>
        <v>9</v>
      </c>
      <c r="C434" s="270">
        <v>100488.27263865196</v>
      </c>
      <c r="D434" s="270"/>
      <c r="E434" s="270">
        <v>549757.68889845663</v>
      </c>
      <c r="F434" s="270">
        <f>+Summary_Delivered_Sales!F424</f>
        <v>0</v>
      </c>
      <c r="G434" s="270">
        <v>0</v>
      </c>
      <c r="H434" s="270">
        <v>0</v>
      </c>
      <c r="I434" s="270"/>
      <c r="J434" s="270"/>
      <c r="K434" s="270"/>
      <c r="L434" s="270"/>
      <c r="M434" s="270"/>
      <c r="N434" s="270">
        <f t="shared" si="9"/>
        <v>650245.96153710864</v>
      </c>
      <c r="O434" s="265"/>
      <c r="Q434" s="267"/>
      <c r="R434" s="257"/>
      <c r="S434" s="257"/>
      <c r="T434" s="257"/>
      <c r="U434" s="257"/>
      <c r="V434" s="257"/>
      <c r="W434" s="257"/>
    </row>
    <row r="435" spans="1:23" x14ac:dyDescent="0.2">
      <c r="A435" s="257">
        <f t="shared" si="10"/>
        <v>2043</v>
      </c>
      <c r="B435" s="257">
        <f t="shared" si="11"/>
        <v>10</v>
      </c>
      <c r="C435" s="270">
        <v>92912.937881869948</v>
      </c>
      <c r="D435" s="270"/>
      <c r="E435" s="270">
        <v>502689.72099743114</v>
      </c>
      <c r="F435" s="270">
        <f>+Summary_Delivered_Sales!F425</f>
        <v>0</v>
      </c>
      <c r="G435" s="270">
        <v>0</v>
      </c>
      <c r="H435" s="270">
        <v>0</v>
      </c>
      <c r="I435" s="270"/>
      <c r="J435" s="270"/>
      <c r="K435" s="270"/>
      <c r="L435" s="270"/>
      <c r="M435" s="270"/>
      <c r="N435" s="270">
        <f t="shared" si="9"/>
        <v>595602.65887930105</v>
      </c>
      <c r="O435" s="265"/>
      <c r="Q435" s="267"/>
      <c r="R435" s="257"/>
      <c r="S435" s="257"/>
      <c r="T435" s="257"/>
      <c r="U435" s="257"/>
      <c r="V435" s="257"/>
      <c r="W435" s="257"/>
    </row>
    <row r="436" spans="1:23" x14ac:dyDescent="0.2">
      <c r="A436" s="257">
        <f t="shared" si="10"/>
        <v>2043</v>
      </c>
      <c r="B436" s="257">
        <f t="shared" si="11"/>
        <v>11</v>
      </c>
      <c r="C436" s="270">
        <v>76464.51879058464</v>
      </c>
      <c r="D436" s="270"/>
      <c r="E436" s="270">
        <v>457591.50231528637</v>
      </c>
      <c r="F436" s="270">
        <f>+Summary_Delivered_Sales!F426</f>
        <v>0</v>
      </c>
      <c r="G436" s="270">
        <v>0</v>
      </c>
      <c r="H436" s="270">
        <v>0</v>
      </c>
      <c r="I436" s="270"/>
      <c r="J436" s="270"/>
      <c r="K436" s="270"/>
      <c r="L436" s="270"/>
      <c r="M436" s="270"/>
      <c r="N436" s="270">
        <f t="shared" si="9"/>
        <v>534056.02110587107</v>
      </c>
      <c r="O436" s="265"/>
      <c r="Q436" s="267"/>
      <c r="R436" s="257"/>
      <c r="S436" s="257"/>
      <c r="T436" s="257"/>
      <c r="U436" s="257"/>
      <c r="V436" s="257"/>
      <c r="W436" s="257"/>
    </row>
    <row r="437" spans="1:23" x14ac:dyDescent="0.2">
      <c r="A437" s="257">
        <f t="shared" si="10"/>
        <v>2043</v>
      </c>
      <c r="B437" s="257">
        <f t="shared" si="11"/>
        <v>12</v>
      </c>
      <c r="C437" s="270">
        <v>78898.395536304946</v>
      </c>
      <c r="D437" s="270"/>
      <c r="E437" s="270">
        <v>428610.08617313387</v>
      </c>
      <c r="F437" s="270">
        <f>+Summary_Delivered_Sales!F427</f>
        <v>0</v>
      </c>
      <c r="G437" s="270">
        <v>0</v>
      </c>
      <c r="H437" s="270">
        <v>0</v>
      </c>
      <c r="I437" s="270"/>
      <c r="J437" s="270"/>
      <c r="K437" s="270"/>
      <c r="L437" s="270"/>
      <c r="M437" s="270"/>
      <c r="N437" s="270">
        <f t="shared" si="9"/>
        <v>507508.48170943884</v>
      </c>
      <c r="O437" s="265"/>
      <c r="Q437" s="267"/>
      <c r="R437" s="257"/>
      <c r="S437" s="257"/>
      <c r="T437" s="257"/>
      <c r="U437" s="257"/>
      <c r="V437" s="257"/>
      <c r="W437" s="257"/>
    </row>
    <row r="438" spans="1:23" x14ac:dyDescent="0.2">
      <c r="A438" s="257">
        <f t="shared" si="10"/>
        <v>2044</v>
      </c>
      <c r="B438" s="257">
        <f t="shared" si="11"/>
        <v>1</v>
      </c>
      <c r="C438" s="270">
        <v>79138.431698609755</v>
      </c>
      <c r="D438" s="270"/>
      <c r="E438" s="270">
        <v>424488.33362325374</v>
      </c>
      <c r="F438" s="270">
        <f>+Summary_Delivered_Sales!F428</f>
        <v>0</v>
      </c>
      <c r="G438" s="270">
        <v>0</v>
      </c>
      <c r="H438" s="270">
        <v>0</v>
      </c>
      <c r="I438" s="270"/>
      <c r="J438" s="270"/>
      <c r="K438" s="270"/>
      <c r="L438" s="270"/>
      <c r="M438" s="270"/>
      <c r="N438" s="270">
        <f t="shared" si="9"/>
        <v>503626.76532186347</v>
      </c>
      <c r="O438" s="265"/>
      <c r="Q438" s="267"/>
      <c r="R438" s="257"/>
      <c r="S438" s="257"/>
      <c r="T438" s="257"/>
      <c r="U438" s="257"/>
      <c r="V438" s="257"/>
      <c r="W438" s="257"/>
    </row>
    <row r="439" spans="1:23" x14ac:dyDescent="0.2">
      <c r="A439" s="257">
        <f t="shared" si="10"/>
        <v>2044</v>
      </c>
      <c r="B439" s="257">
        <f t="shared" si="11"/>
        <v>2</v>
      </c>
      <c r="C439" s="270">
        <v>74622.655361361016</v>
      </c>
      <c r="D439" s="270"/>
      <c r="E439" s="270">
        <v>412212.70696791477</v>
      </c>
      <c r="F439" s="270">
        <f>+Summary_Delivered_Sales!F429</f>
        <v>0</v>
      </c>
      <c r="G439" s="270">
        <v>0</v>
      </c>
      <c r="H439" s="270">
        <v>0</v>
      </c>
      <c r="I439" s="270"/>
      <c r="J439" s="270"/>
      <c r="K439" s="270"/>
      <c r="L439" s="270"/>
      <c r="M439" s="270"/>
      <c r="N439" s="270">
        <f t="shared" si="9"/>
        <v>486835.36232927581</v>
      </c>
      <c r="O439" s="265"/>
      <c r="Q439" s="267"/>
      <c r="R439" s="257"/>
      <c r="S439" s="257"/>
      <c r="T439" s="257"/>
      <c r="U439" s="257"/>
      <c r="V439" s="257"/>
      <c r="W439" s="257"/>
    </row>
    <row r="440" spans="1:23" x14ac:dyDescent="0.2">
      <c r="A440" s="257">
        <f t="shared" si="10"/>
        <v>2044</v>
      </c>
      <c r="B440" s="257">
        <f t="shared" si="11"/>
        <v>3</v>
      </c>
      <c r="C440" s="270">
        <v>85274.383164605795</v>
      </c>
      <c r="D440" s="270"/>
      <c r="E440" s="270">
        <v>489199.07981240685</v>
      </c>
      <c r="F440" s="270">
        <f>+Summary_Delivered_Sales!F430</f>
        <v>0</v>
      </c>
      <c r="G440" s="270">
        <v>0</v>
      </c>
      <c r="H440" s="270">
        <v>0</v>
      </c>
      <c r="I440" s="270"/>
      <c r="J440" s="270"/>
      <c r="K440" s="270"/>
      <c r="L440" s="270"/>
      <c r="M440" s="270"/>
      <c r="N440" s="270">
        <f t="shared" si="9"/>
        <v>574473.46297701262</v>
      </c>
      <c r="O440" s="265"/>
      <c r="Q440" s="267"/>
      <c r="R440" s="257"/>
      <c r="S440" s="257"/>
      <c r="T440" s="257"/>
      <c r="U440" s="257"/>
      <c r="V440" s="257"/>
      <c r="W440" s="257"/>
    </row>
    <row r="441" spans="1:23" x14ac:dyDescent="0.2">
      <c r="A441" s="257">
        <f t="shared" si="10"/>
        <v>2044</v>
      </c>
      <c r="B441" s="257">
        <f t="shared" si="11"/>
        <v>4</v>
      </c>
      <c r="C441" s="270">
        <v>89533.61233109895</v>
      </c>
      <c r="D441" s="270"/>
      <c r="E441" s="270">
        <v>535039.69336129108</v>
      </c>
      <c r="F441" s="270">
        <f>+Summary_Delivered_Sales!F431</f>
        <v>0</v>
      </c>
      <c r="G441" s="270">
        <v>0</v>
      </c>
      <c r="H441" s="270">
        <v>0</v>
      </c>
      <c r="I441" s="270"/>
      <c r="J441" s="270"/>
      <c r="K441" s="270"/>
      <c r="L441" s="270"/>
      <c r="M441" s="270"/>
      <c r="N441" s="270">
        <f t="shared" si="9"/>
        <v>624573.30569239007</v>
      </c>
      <c r="O441" s="265"/>
      <c r="Q441" s="267"/>
      <c r="R441" s="257"/>
      <c r="S441" s="257"/>
      <c r="T441" s="257"/>
      <c r="U441" s="257"/>
      <c r="V441" s="257"/>
      <c r="W441" s="257"/>
    </row>
    <row r="442" spans="1:23" x14ac:dyDescent="0.2">
      <c r="A442" s="257">
        <f t="shared" si="10"/>
        <v>2044</v>
      </c>
      <c r="B442" s="257">
        <f t="shared" si="11"/>
        <v>5</v>
      </c>
      <c r="C442" s="270">
        <v>101327.85714397214</v>
      </c>
      <c r="D442" s="270"/>
      <c r="E442" s="270">
        <v>542287.7225884283</v>
      </c>
      <c r="F442" s="270">
        <f>+Summary_Delivered_Sales!F432</f>
        <v>0</v>
      </c>
      <c r="G442" s="270">
        <v>0</v>
      </c>
      <c r="H442" s="270">
        <v>0</v>
      </c>
      <c r="I442" s="270"/>
      <c r="J442" s="270"/>
      <c r="K442" s="270"/>
      <c r="L442" s="270"/>
      <c r="M442" s="270"/>
      <c r="N442" s="270">
        <f t="shared" si="9"/>
        <v>643615.57973240048</v>
      </c>
      <c r="O442" s="265"/>
      <c r="Q442" s="267"/>
      <c r="R442" s="257"/>
      <c r="S442" s="257"/>
      <c r="T442" s="257"/>
      <c r="U442" s="257"/>
      <c r="V442" s="257"/>
      <c r="W442" s="257"/>
    </row>
    <row r="443" spans="1:23" x14ac:dyDescent="0.2">
      <c r="A443" s="257">
        <f t="shared" si="10"/>
        <v>2044</v>
      </c>
      <c r="B443" s="257">
        <f t="shared" si="11"/>
        <v>6</v>
      </c>
      <c r="C443" s="270">
        <v>110276.21810177676</v>
      </c>
      <c r="D443" s="270"/>
      <c r="E443" s="270">
        <v>560061.44757868827</v>
      </c>
      <c r="F443" s="270">
        <f>+Summary_Delivered_Sales!F433</f>
        <v>0</v>
      </c>
      <c r="G443" s="270">
        <v>0</v>
      </c>
      <c r="H443" s="270">
        <v>0</v>
      </c>
      <c r="I443" s="270"/>
      <c r="J443" s="270"/>
      <c r="K443" s="270"/>
      <c r="L443" s="270"/>
      <c r="M443" s="270"/>
      <c r="N443" s="270">
        <f t="shared" si="9"/>
        <v>670337.66568046506</v>
      </c>
      <c r="O443" s="265"/>
      <c r="Q443" s="267"/>
      <c r="R443" s="257"/>
      <c r="S443" s="257"/>
      <c r="T443" s="257"/>
      <c r="U443" s="257"/>
      <c r="V443" s="257"/>
      <c r="W443" s="257"/>
    </row>
    <row r="444" spans="1:23" x14ac:dyDescent="0.2">
      <c r="A444" s="257">
        <f t="shared" si="10"/>
        <v>2044</v>
      </c>
      <c r="B444" s="257">
        <f t="shared" si="11"/>
        <v>7</v>
      </c>
      <c r="C444" s="270">
        <v>120591.14230258224</v>
      </c>
      <c r="D444" s="270"/>
      <c r="E444" s="270">
        <v>526982.1830438649</v>
      </c>
      <c r="F444" s="270">
        <f>+Summary_Delivered_Sales!F434</f>
        <v>0</v>
      </c>
      <c r="G444" s="270">
        <v>0</v>
      </c>
      <c r="H444" s="270">
        <v>0</v>
      </c>
      <c r="I444" s="270"/>
      <c r="J444" s="270"/>
      <c r="K444" s="270"/>
      <c r="L444" s="270"/>
      <c r="M444" s="270"/>
      <c r="N444" s="270">
        <f t="shared" si="9"/>
        <v>647573.32534644718</v>
      </c>
      <c r="O444" s="265"/>
      <c r="Q444" s="267"/>
      <c r="R444" s="257"/>
      <c r="S444" s="257"/>
      <c r="T444" s="257"/>
      <c r="U444" s="257"/>
      <c r="V444" s="257"/>
      <c r="W444" s="257"/>
    </row>
    <row r="445" spans="1:23" x14ac:dyDescent="0.2">
      <c r="A445" s="257">
        <f t="shared" si="10"/>
        <v>2044</v>
      </c>
      <c r="B445" s="257">
        <f t="shared" si="11"/>
        <v>8</v>
      </c>
      <c r="C445" s="270">
        <v>119560.19322062357</v>
      </c>
      <c r="D445" s="270"/>
      <c r="E445" s="270">
        <v>565299.82715197594</v>
      </c>
      <c r="F445" s="270">
        <f>+Summary_Delivered_Sales!F435</f>
        <v>0</v>
      </c>
      <c r="G445" s="270">
        <v>0</v>
      </c>
      <c r="H445" s="270">
        <v>0</v>
      </c>
      <c r="I445" s="270"/>
      <c r="J445" s="270"/>
      <c r="K445" s="270"/>
      <c r="L445" s="270"/>
      <c r="M445" s="270"/>
      <c r="N445" s="270">
        <f t="shared" si="9"/>
        <v>684860.02037259948</v>
      </c>
      <c r="O445" s="265"/>
      <c r="Q445" s="267"/>
      <c r="R445" s="257"/>
      <c r="S445" s="257"/>
      <c r="T445" s="257"/>
      <c r="U445" s="257"/>
      <c r="V445" s="257"/>
      <c r="W445" s="257"/>
    </row>
    <row r="446" spans="1:23" x14ac:dyDescent="0.2">
      <c r="A446" s="257">
        <f t="shared" si="10"/>
        <v>2044</v>
      </c>
      <c r="B446" s="257">
        <f t="shared" si="11"/>
        <v>9</v>
      </c>
      <c r="C446" s="270">
        <v>101723.7219078671</v>
      </c>
      <c r="D446" s="270"/>
      <c r="E446" s="270">
        <v>558004.0542370117</v>
      </c>
      <c r="F446" s="270">
        <f>+Summary_Delivered_Sales!F436</f>
        <v>0</v>
      </c>
      <c r="G446" s="270">
        <v>0</v>
      </c>
      <c r="H446" s="270">
        <v>0</v>
      </c>
      <c r="I446" s="270"/>
      <c r="J446" s="270"/>
      <c r="K446" s="270"/>
      <c r="L446" s="270"/>
      <c r="M446" s="270"/>
      <c r="N446" s="270">
        <f t="shared" si="9"/>
        <v>659727.77614487882</v>
      </c>
      <c r="O446" s="265"/>
      <c r="Q446" s="267"/>
      <c r="R446" s="257"/>
      <c r="S446" s="257"/>
      <c r="T446" s="257"/>
      <c r="U446" s="257"/>
      <c r="V446" s="257"/>
      <c r="W446" s="257"/>
    </row>
    <row r="447" spans="1:23" x14ac:dyDescent="0.2">
      <c r="A447" s="257">
        <f t="shared" si="10"/>
        <v>2044</v>
      </c>
      <c r="B447" s="257">
        <f t="shared" si="11"/>
        <v>10</v>
      </c>
      <c r="C447" s="270">
        <v>94055.252484286859</v>
      </c>
      <c r="D447" s="270"/>
      <c r="E447" s="270">
        <v>510230.06681703601</v>
      </c>
      <c r="F447" s="270">
        <f>+Summary_Delivered_Sales!F437</f>
        <v>0</v>
      </c>
      <c r="G447" s="270">
        <v>0</v>
      </c>
      <c r="H447" s="270">
        <v>0</v>
      </c>
      <c r="I447" s="270"/>
      <c r="J447" s="270"/>
      <c r="K447" s="270"/>
      <c r="L447" s="270"/>
      <c r="M447" s="270"/>
      <c r="N447" s="270">
        <f t="shared" si="9"/>
        <v>604285.31930132292</v>
      </c>
      <c r="O447" s="265"/>
      <c r="Q447" s="267"/>
      <c r="R447" s="257"/>
      <c r="S447" s="257"/>
      <c r="T447" s="257"/>
      <c r="U447" s="257"/>
      <c r="V447" s="257"/>
      <c r="W447" s="257"/>
    </row>
    <row r="448" spans="1:23" x14ac:dyDescent="0.2">
      <c r="A448" s="257">
        <f t="shared" si="10"/>
        <v>2044</v>
      </c>
      <c r="B448" s="257">
        <f t="shared" si="11"/>
        <v>11</v>
      </c>
      <c r="C448" s="270">
        <v>77404.608926280504</v>
      </c>
      <c r="D448" s="270"/>
      <c r="E448" s="270">
        <v>464455.37485424255</v>
      </c>
      <c r="F448" s="270">
        <f>+Summary_Delivered_Sales!F438</f>
        <v>0</v>
      </c>
      <c r="G448" s="270">
        <v>0</v>
      </c>
      <c r="H448" s="270">
        <v>0</v>
      </c>
      <c r="I448" s="270"/>
      <c r="J448" s="270"/>
      <c r="K448" s="270"/>
      <c r="L448" s="270"/>
      <c r="M448" s="270"/>
      <c r="N448" s="270">
        <f t="shared" si="9"/>
        <v>541859.98378052306</v>
      </c>
      <c r="O448" s="265"/>
      <c r="Q448" s="267"/>
      <c r="R448" s="257"/>
      <c r="S448" s="257"/>
      <c r="T448" s="257"/>
      <c r="U448" s="257"/>
      <c r="V448" s="257"/>
      <c r="W448" s="257"/>
    </row>
    <row r="449" spans="1:23" x14ac:dyDescent="0.2">
      <c r="A449" s="257">
        <f t="shared" si="10"/>
        <v>2044</v>
      </c>
      <c r="B449" s="257">
        <f t="shared" si="11"/>
        <v>12</v>
      </c>
      <c r="C449" s="270">
        <v>79868.408877643655</v>
      </c>
      <c r="D449" s="270"/>
      <c r="E449" s="270">
        <v>435039.23746969004</v>
      </c>
      <c r="F449" s="270">
        <f>+Summary_Delivered_Sales!F439</f>
        <v>0</v>
      </c>
      <c r="G449" s="270">
        <v>0</v>
      </c>
      <c r="H449" s="270">
        <v>0</v>
      </c>
      <c r="I449" s="270"/>
      <c r="J449" s="270"/>
      <c r="K449" s="270"/>
      <c r="L449" s="270"/>
      <c r="M449" s="270"/>
      <c r="N449" s="270">
        <f t="shared" si="9"/>
        <v>514907.64634733368</v>
      </c>
      <c r="O449" s="265"/>
      <c r="Q449" s="267"/>
      <c r="R449" s="257"/>
      <c r="S449" s="257"/>
      <c r="T449" s="257"/>
      <c r="U449" s="257"/>
      <c r="V449" s="257"/>
      <c r="W449" s="257"/>
    </row>
    <row r="450" spans="1:23" x14ac:dyDescent="0.2">
      <c r="A450" s="257">
        <f t="shared" si="10"/>
        <v>2045</v>
      </c>
      <c r="B450" s="257">
        <f t="shared" si="11"/>
        <v>1</v>
      </c>
      <c r="C450" s="270">
        <v>80111.39615547187</v>
      </c>
      <c r="D450" s="270"/>
      <c r="E450" s="270">
        <v>430855.65863152361</v>
      </c>
      <c r="F450" s="270">
        <f>+Summary_Delivered_Sales!F440</f>
        <v>0</v>
      </c>
      <c r="G450" s="270">
        <v>0</v>
      </c>
      <c r="H450" s="270">
        <v>0</v>
      </c>
      <c r="I450" s="270"/>
      <c r="J450" s="270"/>
      <c r="K450" s="270"/>
      <c r="L450" s="270"/>
      <c r="M450" s="270"/>
      <c r="N450" s="270">
        <f t="shared" si="9"/>
        <v>510967.05478699546</v>
      </c>
      <c r="O450" s="265"/>
      <c r="Q450" s="267"/>
      <c r="R450" s="257"/>
      <c r="S450" s="257"/>
      <c r="T450" s="257"/>
      <c r="U450" s="257"/>
      <c r="V450" s="257"/>
      <c r="W450" s="257"/>
    </row>
    <row r="451" spans="1:23" x14ac:dyDescent="0.2">
      <c r="A451" s="257">
        <f t="shared" si="10"/>
        <v>2045</v>
      </c>
      <c r="B451" s="257">
        <f t="shared" si="11"/>
        <v>2</v>
      </c>
      <c r="C451" s="270">
        <v>75540.100776753985</v>
      </c>
      <c r="D451" s="270"/>
      <c r="E451" s="270">
        <v>418395.89757624117</v>
      </c>
      <c r="F451" s="270">
        <f>+Summary_Delivered_Sales!F441</f>
        <v>0</v>
      </c>
      <c r="G451" s="270">
        <v>0</v>
      </c>
      <c r="H451" s="270">
        <v>0</v>
      </c>
      <c r="I451" s="270"/>
      <c r="J451" s="270"/>
      <c r="K451" s="270"/>
      <c r="L451" s="270"/>
      <c r="M451" s="270"/>
      <c r="N451" s="270">
        <f t="shared" si="9"/>
        <v>493935.99835299514</v>
      </c>
      <c r="O451" s="265"/>
      <c r="Q451" s="267"/>
      <c r="R451" s="257"/>
      <c r="S451" s="257"/>
      <c r="T451" s="257"/>
      <c r="U451" s="257"/>
      <c r="V451" s="257"/>
      <c r="W451" s="257"/>
    </row>
    <row r="452" spans="1:23" x14ac:dyDescent="0.2">
      <c r="A452" s="257">
        <f t="shared" si="10"/>
        <v>2045</v>
      </c>
      <c r="B452" s="257">
        <f t="shared" si="11"/>
        <v>3</v>
      </c>
      <c r="C452" s="270">
        <v>86322.785844810234</v>
      </c>
      <c r="D452" s="270"/>
      <c r="E452" s="270">
        <v>496537.0660141118</v>
      </c>
      <c r="F452" s="270">
        <f>+Summary_Delivered_Sales!F442</f>
        <v>0</v>
      </c>
      <c r="G452" s="270">
        <v>0</v>
      </c>
      <c r="H452" s="270">
        <v>0</v>
      </c>
      <c r="I452" s="270"/>
      <c r="J452" s="270"/>
      <c r="K452" s="270"/>
      <c r="L452" s="270"/>
      <c r="M452" s="270"/>
      <c r="N452" s="270">
        <f t="shared" si="9"/>
        <v>582859.85185892205</v>
      </c>
      <c r="O452" s="265"/>
      <c r="Q452" s="267"/>
      <c r="R452" s="257"/>
      <c r="S452" s="257"/>
      <c r="T452" s="257"/>
      <c r="U452" s="257"/>
      <c r="V452" s="257"/>
      <c r="W452" s="257"/>
    </row>
    <row r="453" spans="1:23" x14ac:dyDescent="0.2">
      <c r="A453" s="257">
        <f t="shared" si="10"/>
        <v>2045</v>
      </c>
      <c r="B453" s="257">
        <f t="shared" si="11"/>
        <v>4</v>
      </c>
      <c r="C453" s="270">
        <v>90634.379943279913</v>
      </c>
      <c r="D453" s="270"/>
      <c r="E453" s="270">
        <v>543065.28876665269</v>
      </c>
      <c r="F453" s="270">
        <f>+Summary_Delivered_Sales!F443</f>
        <v>0</v>
      </c>
      <c r="G453" s="270">
        <v>0</v>
      </c>
      <c r="H453" s="270">
        <v>0</v>
      </c>
      <c r="I453" s="270"/>
      <c r="J453" s="270"/>
      <c r="K453" s="270"/>
      <c r="L453" s="270"/>
      <c r="M453" s="270"/>
      <c r="N453" s="270">
        <f t="shared" si="9"/>
        <v>633699.66870993259</v>
      </c>
      <c r="O453" s="265"/>
      <c r="Q453" s="267"/>
      <c r="R453" s="257"/>
      <c r="S453" s="257"/>
      <c r="T453" s="257"/>
      <c r="U453" s="257"/>
      <c r="V453" s="257"/>
      <c r="W453" s="257"/>
    </row>
    <row r="454" spans="1:23" x14ac:dyDescent="0.2">
      <c r="A454" s="257">
        <f t="shared" si="10"/>
        <v>2045</v>
      </c>
      <c r="B454" s="257">
        <f t="shared" si="11"/>
        <v>5</v>
      </c>
      <c r="C454" s="270">
        <v>102573.62865314928</v>
      </c>
      <c r="D454" s="270"/>
      <c r="E454" s="270">
        <v>550422.03843226389</v>
      </c>
      <c r="F454" s="270">
        <f>+Summary_Delivered_Sales!F444</f>
        <v>0</v>
      </c>
      <c r="G454" s="270">
        <v>0</v>
      </c>
      <c r="H454" s="270">
        <v>0</v>
      </c>
      <c r="I454" s="270"/>
      <c r="J454" s="270"/>
      <c r="K454" s="270"/>
      <c r="L454" s="270"/>
      <c r="M454" s="270"/>
      <c r="N454" s="270">
        <f t="shared" si="9"/>
        <v>652995.66708541312</v>
      </c>
      <c r="O454" s="265"/>
      <c r="Q454" s="267"/>
      <c r="R454" s="257"/>
      <c r="S454" s="257"/>
      <c r="T454" s="257"/>
      <c r="U454" s="257"/>
      <c r="V454" s="257"/>
      <c r="W454" s="257"/>
    </row>
    <row r="455" spans="1:23" x14ac:dyDescent="0.2">
      <c r="A455" s="257">
        <f t="shared" si="10"/>
        <v>2045</v>
      </c>
      <c r="B455" s="257">
        <f t="shared" si="11"/>
        <v>6</v>
      </c>
      <c r="C455" s="270">
        <v>111632.00489647625</v>
      </c>
      <c r="D455" s="270"/>
      <c r="E455" s="270">
        <v>568462.36929754203</v>
      </c>
      <c r="F455" s="270">
        <f>+Summary_Delivered_Sales!F445</f>
        <v>0</v>
      </c>
      <c r="G455" s="270">
        <v>0</v>
      </c>
      <c r="H455" s="270">
        <v>0</v>
      </c>
      <c r="I455" s="270"/>
      <c r="J455" s="270"/>
      <c r="K455" s="270"/>
      <c r="L455" s="270"/>
      <c r="M455" s="270"/>
      <c r="N455" s="270">
        <f t="shared" ref="N455:N518" si="12">SUM(C455:M455)</f>
        <v>680094.37419401831</v>
      </c>
      <c r="O455" s="265"/>
      <c r="Q455" s="267"/>
      <c r="R455" s="257"/>
      <c r="S455" s="257"/>
      <c r="T455" s="257"/>
      <c r="U455" s="257"/>
      <c r="V455" s="257"/>
      <c r="W455" s="257"/>
    </row>
    <row r="456" spans="1:23" x14ac:dyDescent="0.2">
      <c r="A456" s="257">
        <f t="shared" si="10"/>
        <v>2045</v>
      </c>
      <c r="B456" s="257">
        <f t="shared" si="11"/>
        <v>7</v>
      </c>
      <c r="C456" s="270">
        <v>122073.74554293523</v>
      </c>
      <c r="D456" s="270"/>
      <c r="E456" s="270">
        <v>534886.91579439072</v>
      </c>
      <c r="F456" s="270">
        <f>+Summary_Delivered_Sales!F446</f>
        <v>0</v>
      </c>
      <c r="G456" s="270">
        <v>0</v>
      </c>
      <c r="H456" s="270">
        <v>0</v>
      </c>
      <c r="I456" s="270"/>
      <c r="J456" s="270"/>
      <c r="K456" s="270"/>
      <c r="L456" s="270"/>
      <c r="M456" s="270"/>
      <c r="N456" s="270">
        <f t="shared" si="12"/>
        <v>656960.66133732593</v>
      </c>
      <c r="O456" s="265"/>
      <c r="Q456" s="267"/>
      <c r="R456" s="257"/>
      <c r="S456" s="257"/>
      <c r="T456" s="257"/>
      <c r="U456" s="257"/>
      <c r="V456" s="257"/>
      <c r="W456" s="257"/>
    </row>
    <row r="457" spans="1:23" x14ac:dyDescent="0.2">
      <c r="A457" s="257">
        <f t="shared" si="10"/>
        <v>2045</v>
      </c>
      <c r="B457" s="257">
        <f t="shared" si="11"/>
        <v>8</v>
      </c>
      <c r="C457" s="270">
        <v>121030.12149646123</v>
      </c>
      <c r="D457" s="270"/>
      <c r="E457" s="270">
        <v>573779.32456447731</v>
      </c>
      <c r="F457" s="270">
        <f>+Summary_Delivered_Sales!F447</f>
        <v>0</v>
      </c>
      <c r="G457" s="270">
        <v>0</v>
      </c>
      <c r="H457" s="270">
        <v>0</v>
      </c>
      <c r="I457" s="270"/>
      <c r="J457" s="270"/>
      <c r="K457" s="270"/>
      <c r="L457" s="270"/>
      <c r="M457" s="270"/>
      <c r="N457" s="270">
        <f t="shared" si="12"/>
        <v>694809.44606093853</v>
      </c>
      <c r="O457" s="265"/>
      <c r="Q457" s="267"/>
      <c r="R457" s="257"/>
      <c r="S457" s="257"/>
      <c r="T457" s="257"/>
      <c r="U457" s="257"/>
      <c r="V457" s="257"/>
      <c r="W457" s="257"/>
    </row>
    <row r="458" spans="1:23" x14ac:dyDescent="0.2">
      <c r="A458" s="257">
        <f t="shared" si="10"/>
        <v>2045</v>
      </c>
      <c r="B458" s="257">
        <f t="shared" si="11"/>
        <v>9</v>
      </c>
      <c r="C458" s="270">
        <v>102974.36036141914</v>
      </c>
      <c r="D458" s="270"/>
      <c r="E458" s="270">
        <v>566374.11505572125</v>
      </c>
      <c r="F458" s="270">
        <f>+Summary_Delivered_Sales!F448</f>
        <v>0</v>
      </c>
      <c r="G458" s="270">
        <v>0</v>
      </c>
      <c r="H458" s="270">
        <v>0</v>
      </c>
      <c r="I458" s="270"/>
      <c r="J458" s="270"/>
      <c r="K458" s="270"/>
      <c r="L458" s="270"/>
      <c r="M458" s="270"/>
      <c r="N458" s="270">
        <f t="shared" si="12"/>
        <v>669348.47541714041</v>
      </c>
      <c r="O458" s="265"/>
      <c r="Q458" s="267"/>
      <c r="R458" s="257"/>
      <c r="S458" s="257"/>
      <c r="T458" s="257"/>
      <c r="U458" s="257"/>
      <c r="V458" s="257"/>
      <c r="W458" s="257"/>
    </row>
    <row r="459" spans="1:23" x14ac:dyDescent="0.2">
      <c r="A459" s="257">
        <f t="shared" si="10"/>
        <v>2045</v>
      </c>
      <c r="B459" s="257">
        <f t="shared" si="11"/>
        <v>10</v>
      </c>
      <c r="C459" s="270">
        <v>95211.611230400464</v>
      </c>
      <c r="D459" s="270"/>
      <c r="E459" s="270">
        <v>517883.51782400464</v>
      </c>
      <c r="F459" s="270">
        <f>+Summary_Delivered_Sales!F449</f>
        <v>0</v>
      </c>
      <c r="G459" s="270">
        <v>0</v>
      </c>
      <c r="H459" s="270">
        <v>0</v>
      </c>
      <c r="I459" s="270"/>
      <c r="J459" s="270"/>
      <c r="K459" s="270"/>
      <c r="L459" s="270"/>
      <c r="M459" s="270"/>
      <c r="N459" s="270">
        <f t="shared" si="12"/>
        <v>613095.12905440514</v>
      </c>
      <c r="O459" s="265"/>
      <c r="Q459" s="267"/>
      <c r="R459" s="257"/>
      <c r="S459" s="257"/>
      <c r="T459" s="257"/>
      <c r="U459" s="257"/>
      <c r="V459" s="257"/>
      <c r="W459" s="257"/>
    </row>
    <row r="460" spans="1:23" x14ac:dyDescent="0.2">
      <c r="A460" s="257">
        <f t="shared" si="10"/>
        <v>2045</v>
      </c>
      <c r="B460" s="257">
        <f t="shared" si="11"/>
        <v>11</v>
      </c>
      <c r="C460" s="270">
        <v>78356.256964611617</v>
      </c>
      <c r="D460" s="270"/>
      <c r="E460" s="270">
        <v>471422.20548134646</v>
      </c>
      <c r="F460" s="270">
        <f>+Summary_Delivered_Sales!F450</f>
        <v>0</v>
      </c>
      <c r="G460" s="270">
        <v>0</v>
      </c>
      <c r="H460" s="270">
        <v>0</v>
      </c>
      <c r="I460" s="270"/>
      <c r="J460" s="270"/>
      <c r="K460" s="270"/>
      <c r="L460" s="270"/>
      <c r="M460" s="270"/>
      <c r="N460" s="270">
        <f t="shared" si="12"/>
        <v>549778.46244595805</v>
      </c>
      <c r="O460" s="265"/>
      <c r="Q460" s="267"/>
      <c r="R460" s="257"/>
      <c r="S460" s="257"/>
      <c r="T460" s="257"/>
      <c r="U460" s="257"/>
      <c r="V460" s="257"/>
      <c r="W460" s="257"/>
    </row>
    <row r="461" spans="1:23" x14ac:dyDescent="0.2">
      <c r="A461" s="257">
        <f t="shared" si="10"/>
        <v>2045</v>
      </c>
      <c r="B461" s="257">
        <f t="shared" si="11"/>
        <v>12</v>
      </c>
      <c r="C461" s="270">
        <v>80850.34801133821</v>
      </c>
      <c r="D461" s="270"/>
      <c r="E461" s="270">
        <v>441564.82603575394</v>
      </c>
      <c r="F461" s="270">
        <f>+Summary_Delivered_Sales!F451</f>
        <v>0</v>
      </c>
      <c r="G461" s="270">
        <v>0</v>
      </c>
      <c r="H461" s="270">
        <v>0</v>
      </c>
      <c r="I461" s="270"/>
      <c r="J461" s="270"/>
      <c r="K461" s="270"/>
      <c r="L461" s="270"/>
      <c r="M461" s="270"/>
      <c r="N461" s="270">
        <f t="shared" si="12"/>
        <v>522415.17404709215</v>
      </c>
      <c r="O461" s="265"/>
      <c r="Q461" s="267"/>
      <c r="R461" s="257"/>
      <c r="S461" s="257"/>
      <c r="T461" s="257"/>
      <c r="U461" s="257"/>
      <c r="V461" s="257"/>
      <c r="W461" s="257"/>
    </row>
    <row r="462" spans="1:23" x14ac:dyDescent="0.2">
      <c r="A462" s="257">
        <f t="shared" si="10"/>
        <v>2046</v>
      </c>
      <c r="B462" s="257">
        <f t="shared" si="11"/>
        <v>1</v>
      </c>
      <c r="C462" s="270">
        <v>81096.322687068066</v>
      </c>
      <c r="D462" s="270"/>
      <c r="E462" s="270">
        <v>437318.49351497635</v>
      </c>
      <c r="F462" s="270">
        <f>+Summary_Delivered_Sales!F452</f>
        <v>0</v>
      </c>
      <c r="G462" s="270">
        <v>0</v>
      </c>
      <c r="H462" s="270">
        <v>0</v>
      </c>
      <c r="I462" s="270"/>
      <c r="J462" s="270"/>
      <c r="K462" s="270"/>
      <c r="L462" s="270"/>
      <c r="M462" s="270"/>
      <c r="N462" s="270">
        <f t="shared" si="12"/>
        <v>518414.81620204443</v>
      </c>
      <c r="O462" s="265"/>
      <c r="Q462" s="267"/>
      <c r="R462" s="257"/>
      <c r="S462" s="257"/>
      <c r="T462" s="257"/>
      <c r="U462" s="257"/>
      <c r="V462" s="257"/>
      <c r="W462" s="257"/>
    </row>
    <row r="463" spans="1:23" x14ac:dyDescent="0.2">
      <c r="A463" s="257">
        <f t="shared" si="10"/>
        <v>2046</v>
      </c>
      <c r="B463" s="257">
        <f t="shared" si="11"/>
        <v>2</v>
      </c>
      <c r="C463" s="270">
        <v>76468.825690124475</v>
      </c>
      <c r="D463" s="270"/>
      <c r="E463" s="270">
        <v>424671.83604374959</v>
      </c>
      <c r="F463" s="270">
        <f>+Summary_Delivered_Sales!F453</f>
        <v>0</v>
      </c>
      <c r="G463" s="270">
        <v>0</v>
      </c>
      <c r="H463" s="270">
        <v>0</v>
      </c>
      <c r="I463" s="270"/>
      <c r="J463" s="270"/>
      <c r="K463" s="270"/>
      <c r="L463" s="270"/>
      <c r="M463" s="270"/>
      <c r="N463" s="270">
        <f t="shared" si="12"/>
        <v>501140.66173387406</v>
      </c>
      <c r="O463" s="265"/>
      <c r="Q463" s="267"/>
      <c r="R463" s="257"/>
      <c r="S463" s="257"/>
      <c r="T463" s="257"/>
      <c r="U463" s="257"/>
      <c r="V463" s="257"/>
      <c r="W463" s="257"/>
    </row>
    <row r="464" spans="1:23" x14ac:dyDescent="0.2">
      <c r="A464" s="257">
        <f t="shared" si="10"/>
        <v>2046</v>
      </c>
      <c r="B464" s="257">
        <f t="shared" si="11"/>
        <v>3</v>
      </c>
      <c r="C464" s="270">
        <v>87384.078072133867</v>
      </c>
      <c r="D464" s="270"/>
      <c r="E464" s="270">
        <v>503985.12200891005</v>
      </c>
      <c r="F464" s="270">
        <f>+Summary_Delivered_Sales!F454</f>
        <v>0</v>
      </c>
      <c r="G464" s="270">
        <v>0</v>
      </c>
      <c r="H464" s="270">
        <v>0</v>
      </c>
      <c r="I464" s="270"/>
      <c r="J464" s="270"/>
      <c r="K464" s="270"/>
      <c r="L464" s="270"/>
      <c r="M464" s="270"/>
      <c r="N464" s="270">
        <f t="shared" si="12"/>
        <v>591369.20008104388</v>
      </c>
      <c r="O464" s="265"/>
      <c r="Q464" s="267"/>
      <c r="R464" s="257"/>
      <c r="S464" s="257"/>
      <c r="T464" s="257"/>
      <c r="U464" s="257"/>
      <c r="V464" s="257"/>
      <c r="W464" s="257"/>
    </row>
    <row r="465" spans="1:23" x14ac:dyDescent="0.2">
      <c r="A465" s="257">
        <f t="shared" si="10"/>
        <v>2046</v>
      </c>
      <c r="B465" s="257">
        <f t="shared" si="11"/>
        <v>4</v>
      </c>
      <c r="C465" s="270">
        <v>91748.68090125671</v>
      </c>
      <c r="D465" s="270"/>
      <c r="E465" s="270">
        <v>551211.26810316893</v>
      </c>
      <c r="F465" s="270">
        <f>+Summary_Delivered_Sales!F455</f>
        <v>0</v>
      </c>
      <c r="G465" s="270">
        <v>0</v>
      </c>
      <c r="H465" s="270">
        <v>0</v>
      </c>
      <c r="I465" s="270"/>
      <c r="J465" s="270"/>
      <c r="K465" s="270"/>
      <c r="L465" s="270"/>
      <c r="M465" s="270"/>
      <c r="N465" s="270">
        <f t="shared" si="12"/>
        <v>642959.94900442567</v>
      </c>
      <c r="O465" s="265"/>
      <c r="Q465" s="267"/>
      <c r="R465" s="257"/>
      <c r="S465" s="257"/>
      <c r="T465" s="257"/>
      <c r="U465" s="257"/>
      <c r="V465" s="257"/>
      <c r="W465" s="257"/>
    </row>
    <row r="466" spans="1:23" x14ac:dyDescent="0.2">
      <c r="A466" s="257">
        <f t="shared" si="10"/>
        <v>2046</v>
      </c>
      <c r="B466" s="257">
        <f t="shared" si="11"/>
        <v>5</v>
      </c>
      <c r="C466" s="270">
        <v>103834.71625305232</v>
      </c>
      <c r="D466" s="270"/>
      <c r="E466" s="270">
        <v>558678.36901383218</v>
      </c>
      <c r="F466" s="270">
        <f>+Summary_Delivered_Sales!F456</f>
        <v>0</v>
      </c>
      <c r="G466" s="270">
        <v>0</v>
      </c>
      <c r="H466" s="270">
        <v>0</v>
      </c>
      <c r="I466" s="270"/>
      <c r="J466" s="270"/>
      <c r="K466" s="270"/>
      <c r="L466" s="270"/>
      <c r="M466" s="270"/>
      <c r="N466" s="270">
        <f t="shared" si="12"/>
        <v>662513.08526688453</v>
      </c>
      <c r="O466" s="265"/>
      <c r="Q466" s="267"/>
      <c r="R466" s="257"/>
      <c r="S466" s="257"/>
      <c r="T466" s="257"/>
      <c r="U466" s="257"/>
      <c r="V466" s="257"/>
      <c r="W466" s="257"/>
    </row>
    <row r="467" spans="1:23" x14ac:dyDescent="0.2">
      <c r="A467" s="257">
        <f t="shared" ref="A467:A530" si="13">+A455+1</f>
        <v>2046</v>
      </c>
      <c r="B467" s="257">
        <f t="shared" ref="B467:B530" si="14">+B455</f>
        <v>6</v>
      </c>
      <c r="C467" s="270">
        <v>113004.46036067061</v>
      </c>
      <c r="D467" s="270"/>
      <c r="E467" s="270">
        <v>576989.30484225613</v>
      </c>
      <c r="F467" s="270">
        <f>+Summary_Delivered_Sales!F457</f>
        <v>0</v>
      </c>
      <c r="G467" s="270">
        <v>0</v>
      </c>
      <c r="H467" s="270">
        <v>0</v>
      </c>
      <c r="I467" s="270"/>
      <c r="J467" s="270"/>
      <c r="K467" s="270"/>
      <c r="L467" s="270"/>
      <c r="M467" s="270"/>
      <c r="N467" s="270">
        <f t="shared" si="12"/>
        <v>689993.7652029267</v>
      </c>
      <c r="O467" s="265"/>
      <c r="Q467" s="267"/>
      <c r="R467" s="257"/>
      <c r="S467" s="257"/>
      <c r="T467" s="257"/>
      <c r="U467" s="257"/>
      <c r="V467" s="257"/>
      <c r="W467" s="257"/>
    </row>
    <row r="468" spans="1:23" x14ac:dyDescent="0.2">
      <c r="A468" s="257">
        <f t="shared" si="13"/>
        <v>2046</v>
      </c>
      <c r="B468" s="257">
        <f t="shared" si="14"/>
        <v>7</v>
      </c>
      <c r="C468" s="270">
        <v>123574.57659278014</v>
      </c>
      <c r="D468" s="270"/>
      <c r="E468" s="270">
        <v>542910.21953624743</v>
      </c>
      <c r="F468" s="270">
        <f>+Summary_Delivered_Sales!F458</f>
        <v>0</v>
      </c>
      <c r="G468" s="270">
        <v>0</v>
      </c>
      <c r="H468" s="270">
        <v>0</v>
      </c>
      <c r="I468" s="270"/>
      <c r="J468" s="270"/>
      <c r="K468" s="270"/>
      <c r="L468" s="270"/>
      <c r="M468" s="270"/>
      <c r="N468" s="270">
        <f t="shared" si="12"/>
        <v>666484.79612902761</v>
      </c>
      <c r="O468" s="265"/>
      <c r="Q468" s="267"/>
      <c r="R468" s="257"/>
      <c r="S468" s="257"/>
      <c r="T468" s="257"/>
      <c r="U468" s="257"/>
      <c r="V468" s="257"/>
      <c r="W468" s="257"/>
    </row>
    <row r="469" spans="1:23" x14ac:dyDescent="0.2">
      <c r="A469" s="257">
        <f t="shared" si="13"/>
        <v>2046</v>
      </c>
      <c r="B469" s="257">
        <f t="shared" si="14"/>
        <v>8</v>
      </c>
      <c r="C469" s="270">
        <v>122518.12174991873</v>
      </c>
      <c r="D469" s="270"/>
      <c r="E469" s="270">
        <v>582386.01443824463</v>
      </c>
      <c r="F469" s="270">
        <f>+Summary_Delivered_Sales!F459</f>
        <v>0</v>
      </c>
      <c r="G469" s="270">
        <v>0</v>
      </c>
      <c r="H469" s="270">
        <v>0</v>
      </c>
      <c r="I469" s="270"/>
      <c r="J469" s="270"/>
      <c r="K469" s="270"/>
      <c r="L469" s="270"/>
      <c r="M469" s="270"/>
      <c r="N469" s="270">
        <f t="shared" si="12"/>
        <v>704904.13618816342</v>
      </c>
      <c r="O469" s="265"/>
      <c r="Q469" s="267"/>
      <c r="R469" s="257"/>
      <c r="S469" s="257"/>
      <c r="T469" s="257"/>
      <c r="U469" s="257"/>
      <c r="V469" s="257"/>
      <c r="W469" s="257"/>
    </row>
    <row r="470" spans="1:23" x14ac:dyDescent="0.2">
      <c r="A470" s="257">
        <f t="shared" si="13"/>
        <v>2046</v>
      </c>
      <c r="B470" s="257">
        <f t="shared" si="14"/>
        <v>9</v>
      </c>
      <c r="C470" s="270">
        <v>104240.3747421607</v>
      </c>
      <c r="D470" s="270"/>
      <c r="E470" s="270">
        <v>574869.72678678879</v>
      </c>
      <c r="F470" s="270">
        <f>+Summary_Delivered_Sales!F460</f>
        <v>0</v>
      </c>
      <c r="G470" s="270">
        <v>0</v>
      </c>
      <c r="H470" s="270">
        <v>0</v>
      </c>
      <c r="I470" s="270"/>
      <c r="J470" s="270"/>
      <c r="K470" s="270"/>
      <c r="L470" s="270"/>
      <c r="M470" s="270"/>
      <c r="N470" s="270">
        <f t="shared" si="12"/>
        <v>679110.10152894945</v>
      </c>
      <c r="O470" s="265"/>
      <c r="Q470" s="267"/>
      <c r="R470" s="257"/>
      <c r="S470" s="257"/>
      <c r="T470" s="257"/>
      <c r="U470" s="257"/>
      <c r="V470" s="257"/>
      <c r="W470" s="257"/>
    </row>
    <row r="471" spans="1:23" x14ac:dyDescent="0.2">
      <c r="A471" s="257">
        <f t="shared" si="13"/>
        <v>2046</v>
      </c>
      <c r="B471" s="257">
        <f t="shared" si="14"/>
        <v>10</v>
      </c>
      <c r="C471" s="270">
        <v>96382.186785404541</v>
      </c>
      <c r="D471" s="270"/>
      <c r="E471" s="270">
        <v>525651.77059614845</v>
      </c>
      <c r="F471" s="270">
        <f>+Summary_Delivered_Sales!F461</f>
        <v>0</v>
      </c>
      <c r="G471" s="270">
        <v>0</v>
      </c>
      <c r="H471" s="270">
        <v>0</v>
      </c>
      <c r="I471" s="270"/>
      <c r="J471" s="270"/>
      <c r="K471" s="270"/>
      <c r="L471" s="270"/>
      <c r="M471" s="270"/>
      <c r="N471" s="270">
        <f t="shared" si="12"/>
        <v>622033.95738155302</v>
      </c>
      <c r="O471" s="265"/>
      <c r="Q471" s="267"/>
      <c r="R471" s="257"/>
      <c r="S471" s="257"/>
      <c r="T471" s="257"/>
      <c r="U471" s="257"/>
      <c r="V471" s="257"/>
      <c r="W471" s="257"/>
    </row>
    <row r="472" spans="1:23" x14ac:dyDescent="0.2">
      <c r="A472" s="257">
        <f t="shared" si="13"/>
        <v>2046</v>
      </c>
      <c r="B472" s="257">
        <f t="shared" si="14"/>
        <v>11</v>
      </c>
      <c r="C472" s="270">
        <v>79319.60500377501</v>
      </c>
      <c r="D472" s="270"/>
      <c r="E472" s="270">
        <v>478493.53856792126</v>
      </c>
      <c r="F472" s="270">
        <f>+Summary_Delivered_Sales!F462</f>
        <v>0</v>
      </c>
      <c r="G472" s="270">
        <v>0</v>
      </c>
      <c r="H472" s="270">
        <v>0</v>
      </c>
      <c r="I472" s="270"/>
      <c r="J472" s="270"/>
      <c r="K472" s="270"/>
      <c r="L472" s="270"/>
      <c r="M472" s="270"/>
      <c r="N472" s="270">
        <f t="shared" si="12"/>
        <v>557813.14357169624</v>
      </c>
      <c r="O472" s="265"/>
      <c r="Q472" s="267"/>
      <c r="R472" s="257"/>
      <c r="S472" s="257"/>
      <c r="T472" s="257"/>
      <c r="U472" s="257"/>
      <c r="V472" s="257"/>
      <c r="W472" s="257"/>
    </row>
    <row r="473" spans="1:23" x14ac:dyDescent="0.2">
      <c r="A473" s="257">
        <f t="shared" si="13"/>
        <v>2046</v>
      </c>
      <c r="B473" s="257">
        <f t="shared" si="14"/>
        <v>12</v>
      </c>
      <c r="C473" s="270">
        <v>81844.359558591896</v>
      </c>
      <c r="D473" s="270"/>
      <c r="E473" s="270">
        <v>448188.29843036906</v>
      </c>
      <c r="F473" s="270">
        <f>+Summary_Delivered_Sales!F463</f>
        <v>0</v>
      </c>
      <c r="G473" s="270">
        <v>0</v>
      </c>
      <c r="H473" s="270">
        <v>0</v>
      </c>
      <c r="I473" s="270"/>
      <c r="J473" s="270"/>
      <c r="K473" s="270"/>
      <c r="L473" s="270"/>
      <c r="M473" s="270"/>
      <c r="N473" s="270">
        <f t="shared" si="12"/>
        <v>530032.65798896097</v>
      </c>
      <c r="O473" s="265"/>
      <c r="Q473" s="267"/>
      <c r="R473" s="257"/>
      <c r="S473" s="257"/>
      <c r="T473" s="257"/>
      <c r="U473" s="257"/>
      <c r="V473" s="257"/>
      <c r="W473" s="257"/>
    </row>
    <row r="474" spans="1:23" x14ac:dyDescent="0.2">
      <c r="A474" s="257">
        <f t="shared" si="13"/>
        <v>2047</v>
      </c>
      <c r="B474" s="257">
        <f t="shared" si="14"/>
        <v>1</v>
      </c>
      <c r="C474" s="270">
        <v>82093.358360673956</v>
      </c>
      <c r="D474" s="270"/>
      <c r="E474" s="270">
        <v>443878.27092174056</v>
      </c>
      <c r="F474" s="270">
        <f>+Summary_Delivered_Sales!F464</f>
        <v>0</v>
      </c>
      <c r="G474" s="270">
        <v>0</v>
      </c>
      <c r="H474" s="270">
        <v>0</v>
      </c>
      <c r="I474" s="270"/>
      <c r="J474" s="270"/>
      <c r="K474" s="270"/>
      <c r="L474" s="270"/>
      <c r="M474" s="270"/>
      <c r="N474" s="270">
        <f t="shared" si="12"/>
        <v>525971.62928241456</v>
      </c>
      <c r="O474" s="265"/>
      <c r="Q474" s="267"/>
      <c r="R474" s="257"/>
      <c r="S474" s="257"/>
      <c r="T474" s="257"/>
      <c r="U474" s="257"/>
      <c r="V474" s="257"/>
      <c r="W474" s="257"/>
    </row>
    <row r="475" spans="1:23" x14ac:dyDescent="0.2">
      <c r="A475" s="257">
        <f t="shared" si="13"/>
        <v>2047</v>
      </c>
      <c r="B475" s="257">
        <f t="shared" si="14"/>
        <v>2</v>
      </c>
      <c r="C475" s="270">
        <v>77408.968776833965</v>
      </c>
      <c r="D475" s="270"/>
      <c r="E475" s="270">
        <v>431041.91358832858</v>
      </c>
      <c r="F475" s="270">
        <f>+Summary_Delivered_Sales!F465</f>
        <v>0</v>
      </c>
      <c r="G475" s="270">
        <v>0</v>
      </c>
      <c r="H475" s="270">
        <v>0</v>
      </c>
      <c r="I475" s="270"/>
      <c r="J475" s="270"/>
      <c r="K475" s="270"/>
      <c r="L475" s="270"/>
      <c r="M475" s="270"/>
      <c r="N475" s="270">
        <f t="shared" si="12"/>
        <v>508450.88236516254</v>
      </c>
      <c r="O475" s="265"/>
      <c r="Q475" s="267"/>
      <c r="R475" s="257"/>
      <c r="S475" s="257"/>
      <c r="T475" s="257"/>
      <c r="U475" s="257"/>
      <c r="V475" s="257"/>
      <c r="W475" s="257"/>
    </row>
    <row r="476" spans="1:23" x14ac:dyDescent="0.2">
      <c r="A476" s="257">
        <f t="shared" si="13"/>
        <v>2047</v>
      </c>
      <c r="B476" s="257">
        <f t="shared" si="14"/>
        <v>3</v>
      </c>
      <c r="C476" s="270">
        <v>88458.418316626485</v>
      </c>
      <c r="D476" s="270"/>
      <c r="E476" s="270">
        <v>511544.89884369908</v>
      </c>
      <c r="F476" s="270">
        <f>+Summary_Delivered_Sales!F466</f>
        <v>0</v>
      </c>
      <c r="G476" s="270">
        <v>0</v>
      </c>
      <c r="H476" s="270">
        <v>0</v>
      </c>
      <c r="I476" s="270"/>
      <c r="J476" s="270"/>
      <c r="K476" s="270"/>
      <c r="L476" s="270"/>
      <c r="M476" s="270"/>
      <c r="N476" s="270">
        <f t="shared" si="12"/>
        <v>600003.31716032559</v>
      </c>
      <c r="O476" s="265"/>
      <c r="Q476" s="267"/>
      <c r="R476" s="257"/>
      <c r="S476" s="257"/>
      <c r="T476" s="257"/>
      <c r="U476" s="257"/>
      <c r="V476" s="257"/>
      <c r="W476" s="257"/>
    </row>
    <row r="477" spans="1:23" x14ac:dyDescent="0.2">
      <c r="A477" s="257">
        <f t="shared" si="13"/>
        <v>2047</v>
      </c>
      <c r="B477" s="257">
        <f t="shared" si="14"/>
        <v>4</v>
      </c>
      <c r="C477" s="270">
        <v>92876.681590237626</v>
      </c>
      <c r="D477" s="270"/>
      <c r="E477" s="270">
        <v>559479.43712980812</v>
      </c>
      <c r="F477" s="270">
        <f>+Summary_Delivered_Sales!F467</f>
        <v>0</v>
      </c>
      <c r="G477" s="270">
        <v>0</v>
      </c>
      <c r="H477" s="270">
        <v>0</v>
      </c>
      <c r="I477" s="270"/>
      <c r="J477" s="270"/>
      <c r="K477" s="270"/>
      <c r="L477" s="270"/>
      <c r="M477" s="270"/>
      <c r="N477" s="270">
        <f t="shared" si="12"/>
        <v>652356.11872004578</v>
      </c>
      <c r="O477" s="265"/>
      <c r="Q477" s="267"/>
      <c r="R477" s="257"/>
      <c r="S477" s="257"/>
      <c r="T477" s="257"/>
      <c r="U477" s="257"/>
      <c r="V477" s="257"/>
      <c r="W477" s="257"/>
    </row>
    <row r="478" spans="1:23" x14ac:dyDescent="0.2">
      <c r="A478" s="257">
        <f t="shared" si="13"/>
        <v>2047</v>
      </c>
      <c r="B478" s="257">
        <f t="shared" si="14"/>
        <v>5</v>
      </c>
      <c r="C478" s="270">
        <v>105111.30824677968</v>
      </c>
      <c r="D478" s="270"/>
      <c r="E478" s="270">
        <v>567058.54455420026</v>
      </c>
      <c r="F478" s="270">
        <f>+Summary_Delivered_Sales!F468</f>
        <v>0</v>
      </c>
      <c r="G478" s="270">
        <v>0</v>
      </c>
      <c r="H478" s="270">
        <v>0</v>
      </c>
      <c r="I478" s="270"/>
      <c r="J478" s="270"/>
      <c r="K478" s="270"/>
      <c r="L478" s="270"/>
      <c r="M478" s="270"/>
      <c r="N478" s="270">
        <f t="shared" si="12"/>
        <v>672169.85280097998</v>
      </c>
      <c r="O478" s="265"/>
      <c r="Q478" s="267"/>
      <c r="R478" s="257"/>
      <c r="S478" s="257"/>
      <c r="T478" s="257"/>
      <c r="U478" s="257"/>
      <c r="V478" s="257"/>
      <c r="W478" s="257"/>
    </row>
    <row r="479" spans="1:23" x14ac:dyDescent="0.2">
      <c r="A479" s="257">
        <f t="shared" si="13"/>
        <v>2047</v>
      </c>
      <c r="B479" s="257">
        <f t="shared" si="14"/>
        <v>6</v>
      </c>
      <c r="C479" s="270">
        <v>114393.7894266868</v>
      </c>
      <c r="D479" s="270"/>
      <c r="E479" s="270">
        <v>585644.1444202197</v>
      </c>
      <c r="F479" s="270">
        <f>+Summary_Delivered_Sales!F469</f>
        <v>0</v>
      </c>
      <c r="G479" s="270">
        <v>0</v>
      </c>
      <c r="H479" s="270">
        <v>0</v>
      </c>
      <c r="I479" s="270"/>
      <c r="J479" s="270"/>
      <c r="K479" s="270"/>
      <c r="L479" s="270"/>
      <c r="M479" s="270"/>
      <c r="N479" s="270">
        <f t="shared" si="12"/>
        <v>700037.93384690653</v>
      </c>
      <c r="O479" s="265"/>
      <c r="Q479" s="267"/>
      <c r="R479" s="257"/>
      <c r="S479" s="257"/>
      <c r="T479" s="257"/>
      <c r="U479" s="257"/>
      <c r="V479" s="257"/>
      <c r="W479" s="257"/>
    </row>
    <row r="480" spans="1:23" x14ac:dyDescent="0.2">
      <c r="A480" s="257">
        <f t="shared" si="13"/>
        <v>2047</v>
      </c>
      <c r="B480" s="257">
        <f t="shared" si="14"/>
        <v>7</v>
      </c>
      <c r="C480" s="270">
        <v>125093.85955323171</v>
      </c>
      <c r="D480" s="270"/>
      <c r="E480" s="270">
        <v>551053.87283430609</v>
      </c>
      <c r="F480" s="270">
        <f>+Summary_Delivered_Sales!F470</f>
        <v>0</v>
      </c>
      <c r="G480" s="270">
        <v>0</v>
      </c>
      <c r="H480" s="270">
        <v>0</v>
      </c>
      <c r="I480" s="270"/>
      <c r="J480" s="270"/>
      <c r="K480" s="270"/>
      <c r="L480" s="270"/>
      <c r="M480" s="270"/>
      <c r="N480" s="270">
        <f t="shared" si="12"/>
        <v>676147.73238753784</v>
      </c>
      <c r="O480" s="265"/>
      <c r="Q480" s="267"/>
      <c r="R480" s="257"/>
      <c r="S480" s="257"/>
      <c r="T480" s="257"/>
      <c r="U480" s="257"/>
      <c r="V480" s="257"/>
      <c r="W480" s="257"/>
    </row>
    <row r="481" spans="1:23" x14ac:dyDescent="0.2">
      <c r="A481" s="257">
        <f t="shared" si="13"/>
        <v>2047</v>
      </c>
      <c r="B481" s="257">
        <f t="shared" si="14"/>
        <v>8</v>
      </c>
      <c r="C481" s="270">
        <v>124024.41616624176</v>
      </c>
      <c r="D481" s="270"/>
      <c r="E481" s="270">
        <v>591121.80466019793</v>
      </c>
      <c r="F481" s="270">
        <f>+Summary_Delivered_Sales!F471</f>
        <v>0</v>
      </c>
      <c r="G481" s="270">
        <v>0</v>
      </c>
      <c r="H481" s="270">
        <v>0</v>
      </c>
      <c r="I481" s="270"/>
      <c r="J481" s="270"/>
      <c r="K481" s="270"/>
      <c r="L481" s="270"/>
      <c r="M481" s="270"/>
      <c r="N481" s="270">
        <f t="shared" si="12"/>
        <v>715146.22082643968</v>
      </c>
      <c r="O481" s="265"/>
      <c r="Q481" s="267"/>
      <c r="R481" s="257"/>
      <c r="S481" s="257"/>
      <c r="T481" s="257"/>
      <c r="U481" s="257"/>
      <c r="V481" s="257"/>
      <c r="W481" s="257"/>
    </row>
    <row r="482" spans="1:23" x14ac:dyDescent="0.2">
      <c r="A482" s="257">
        <f t="shared" si="13"/>
        <v>2047</v>
      </c>
      <c r="B482" s="257">
        <f t="shared" si="14"/>
        <v>9</v>
      </c>
      <c r="C482" s="270">
        <v>105521.95408884736</v>
      </c>
      <c r="D482" s="270"/>
      <c r="E482" s="270">
        <v>583492.77269390074</v>
      </c>
      <c r="F482" s="270">
        <f>+Summary_Delivered_Sales!F472</f>
        <v>0</v>
      </c>
      <c r="G482" s="270">
        <v>0</v>
      </c>
      <c r="H482" s="270">
        <v>0</v>
      </c>
      <c r="I482" s="270"/>
      <c r="J482" s="270"/>
      <c r="K482" s="270"/>
      <c r="L482" s="270"/>
      <c r="M482" s="270"/>
      <c r="N482" s="270">
        <f t="shared" si="12"/>
        <v>689014.72678274813</v>
      </c>
      <c r="O482" s="265"/>
      <c r="Q482" s="267"/>
      <c r="R482" s="257"/>
      <c r="S482" s="257"/>
      <c r="T482" s="257"/>
      <c r="U482" s="257"/>
      <c r="V482" s="257"/>
      <c r="W482" s="257"/>
    </row>
    <row r="483" spans="1:23" x14ac:dyDescent="0.2">
      <c r="A483" s="257">
        <f t="shared" si="13"/>
        <v>2047</v>
      </c>
      <c r="B483" s="257">
        <f t="shared" si="14"/>
        <v>10</v>
      </c>
      <c r="C483" s="270">
        <v>97567.153937318551</v>
      </c>
      <c r="D483" s="270"/>
      <c r="E483" s="270">
        <v>533536.54715994617</v>
      </c>
      <c r="F483" s="270">
        <f>+Summary_Delivered_Sales!F473</f>
        <v>0</v>
      </c>
      <c r="G483" s="270">
        <v>0</v>
      </c>
      <c r="H483" s="270">
        <v>0</v>
      </c>
      <c r="I483" s="270"/>
      <c r="J483" s="270"/>
      <c r="K483" s="270"/>
      <c r="L483" s="270"/>
      <c r="M483" s="270"/>
      <c r="N483" s="270">
        <f t="shared" si="12"/>
        <v>631103.70109726477</v>
      </c>
      <c r="O483" s="265"/>
      <c r="Q483" s="267"/>
      <c r="R483" s="257"/>
      <c r="S483" s="257"/>
      <c r="T483" s="257"/>
      <c r="U483" s="257"/>
      <c r="V483" s="257"/>
      <c r="W483" s="257"/>
    </row>
    <row r="484" spans="1:23" x14ac:dyDescent="0.2">
      <c r="A484" s="257">
        <f t="shared" si="13"/>
        <v>2047</v>
      </c>
      <c r="B484" s="257">
        <f t="shared" si="14"/>
        <v>11</v>
      </c>
      <c r="C484" s="270">
        <v>80294.796888988611</v>
      </c>
      <c r="D484" s="270"/>
      <c r="E484" s="270">
        <v>485670.94165086001</v>
      </c>
      <c r="F484" s="270">
        <f>+Summary_Delivered_Sales!F474</f>
        <v>0</v>
      </c>
      <c r="G484" s="270">
        <v>0</v>
      </c>
      <c r="H484" s="270">
        <v>0</v>
      </c>
      <c r="I484" s="270"/>
      <c r="J484" s="270"/>
      <c r="K484" s="270"/>
      <c r="L484" s="270"/>
      <c r="M484" s="270"/>
      <c r="N484" s="270">
        <f t="shared" si="12"/>
        <v>565965.73853984859</v>
      </c>
      <c r="O484" s="265"/>
      <c r="Q484" s="267"/>
      <c r="R484" s="257"/>
      <c r="S484" s="257"/>
      <c r="T484" s="257"/>
      <c r="U484" s="257"/>
      <c r="V484" s="257"/>
      <c r="W484" s="257"/>
    </row>
    <row r="485" spans="1:23" x14ac:dyDescent="0.2">
      <c r="A485" s="257">
        <f t="shared" si="13"/>
        <v>2047</v>
      </c>
      <c r="B485" s="257">
        <f t="shared" si="14"/>
        <v>12</v>
      </c>
      <c r="C485" s="270">
        <v>82850.591943236839</v>
      </c>
      <c r="D485" s="270"/>
      <c r="E485" s="270">
        <v>454911.12291096459</v>
      </c>
      <c r="F485" s="270">
        <f>+Summary_Delivered_Sales!F475</f>
        <v>0</v>
      </c>
      <c r="G485" s="270">
        <v>0</v>
      </c>
      <c r="H485" s="270">
        <v>0</v>
      </c>
      <c r="I485" s="270"/>
      <c r="J485" s="270"/>
      <c r="K485" s="270"/>
      <c r="L485" s="270"/>
      <c r="M485" s="270"/>
      <c r="N485" s="270">
        <f t="shared" si="12"/>
        <v>537761.71485420142</v>
      </c>
      <c r="O485" s="265"/>
      <c r="Q485" s="267"/>
      <c r="R485" s="257"/>
      <c r="S485" s="257"/>
      <c r="T485" s="257"/>
      <c r="U485" s="257"/>
      <c r="V485" s="257"/>
      <c r="W485" s="257"/>
    </row>
    <row r="486" spans="1:23" x14ac:dyDescent="0.2">
      <c r="A486" s="257">
        <f t="shared" si="13"/>
        <v>2048</v>
      </c>
      <c r="B486" s="257">
        <f t="shared" si="14"/>
        <v>1</v>
      </c>
      <c r="C486" s="270">
        <v>83102.652051678218</v>
      </c>
      <c r="D486" s="270"/>
      <c r="E486" s="270">
        <v>450536.44498966687</v>
      </c>
      <c r="F486" s="270">
        <f>+Summary_Delivered_Sales!F476</f>
        <v>0</v>
      </c>
      <c r="G486" s="270">
        <v>0</v>
      </c>
      <c r="H486" s="270">
        <v>0</v>
      </c>
      <c r="I486" s="270"/>
      <c r="J486" s="270"/>
      <c r="K486" s="270"/>
      <c r="L486" s="270"/>
      <c r="M486" s="270"/>
      <c r="N486" s="270">
        <f t="shared" si="12"/>
        <v>533639.09704134509</v>
      </c>
      <c r="O486" s="265"/>
      <c r="Q486" s="267"/>
      <c r="R486" s="257"/>
      <c r="S486" s="257"/>
      <c r="T486" s="257"/>
      <c r="U486" s="257"/>
      <c r="V486" s="257"/>
      <c r="W486" s="257"/>
    </row>
    <row r="487" spans="1:23" x14ac:dyDescent="0.2">
      <c r="A487" s="257">
        <f t="shared" si="13"/>
        <v>2048</v>
      </c>
      <c r="B487" s="257">
        <f t="shared" si="14"/>
        <v>2</v>
      </c>
      <c r="C487" s="270">
        <v>78360.670417182933</v>
      </c>
      <c r="D487" s="270"/>
      <c r="E487" s="270">
        <v>437507.5422961351</v>
      </c>
      <c r="F487" s="270">
        <f>+Summary_Delivered_Sales!F477</f>
        <v>0</v>
      </c>
      <c r="G487" s="270">
        <v>0</v>
      </c>
      <c r="H487" s="270">
        <v>0</v>
      </c>
      <c r="I487" s="270"/>
      <c r="J487" s="270"/>
      <c r="K487" s="270"/>
      <c r="L487" s="270"/>
      <c r="M487" s="270"/>
      <c r="N487" s="270">
        <f t="shared" si="12"/>
        <v>515868.21271331806</v>
      </c>
      <c r="O487" s="265"/>
      <c r="Q487" s="267"/>
      <c r="R487" s="257"/>
      <c r="S487" s="257"/>
      <c r="T487" s="257"/>
      <c r="U487" s="257"/>
      <c r="V487" s="257"/>
      <c r="W487" s="257"/>
    </row>
    <row r="488" spans="1:23" x14ac:dyDescent="0.2">
      <c r="A488" s="257">
        <f t="shared" si="13"/>
        <v>2048</v>
      </c>
      <c r="B488" s="257">
        <f t="shared" si="14"/>
        <v>3</v>
      </c>
      <c r="C488" s="270">
        <v>89545.966996641917</v>
      </c>
      <c r="D488" s="270"/>
      <c r="E488" s="270">
        <v>519218.07233107981</v>
      </c>
      <c r="F488" s="270">
        <f>+Summary_Delivered_Sales!F478</f>
        <v>0</v>
      </c>
      <c r="G488" s="270">
        <v>0</v>
      </c>
      <c r="H488" s="270">
        <v>0</v>
      </c>
      <c r="I488" s="270"/>
      <c r="J488" s="270"/>
      <c r="K488" s="270"/>
      <c r="L488" s="270"/>
      <c r="M488" s="270"/>
      <c r="N488" s="270">
        <f t="shared" si="12"/>
        <v>608764.03932772169</v>
      </c>
      <c r="O488" s="265"/>
      <c r="Q488" s="267"/>
      <c r="R488" s="257"/>
      <c r="S488" s="257"/>
      <c r="T488" s="257"/>
      <c r="U488" s="257"/>
      <c r="V488" s="257"/>
      <c r="W488" s="257"/>
    </row>
    <row r="489" spans="1:23" x14ac:dyDescent="0.2">
      <c r="A489" s="257">
        <f t="shared" si="13"/>
        <v>2048</v>
      </c>
      <c r="B489" s="257">
        <f t="shared" si="14"/>
        <v>4</v>
      </c>
      <c r="C489" s="270">
        <v>94018.550441047599</v>
      </c>
      <c r="D489" s="270"/>
      <c r="E489" s="270">
        <v>567871.62869192322</v>
      </c>
      <c r="F489" s="270">
        <f>+Summary_Delivered_Sales!F479</f>
        <v>0</v>
      </c>
      <c r="G489" s="270">
        <v>0</v>
      </c>
      <c r="H489" s="270">
        <v>0</v>
      </c>
      <c r="I489" s="270"/>
      <c r="J489" s="270"/>
      <c r="K489" s="270"/>
      <c r="L489" s="270"/>
      <c r="M489" s="270"/>
      <c r="N489" s="270">
        <f t="shared" si="12"/>
        <v>661890.17913297086</v>
      </c>
      <c r="O489" s="265"/>
      <c r="Q489" s="267"/>
      <c r="R489" s="257"/>
      <c r="S489" s="257"/>
      <c r="T489" s="257"/>
      <c r="U489" s="257"/>
      <c r="V489" s="257"/>
      <c r="W489" s="257"/>
    </row>
    <row r="490" spans="1:23" x14ac:dyDescent="0.2">
      <c r="A490" s="257">
        <f t="shared" si="13"/>
        <v>2048</v>
      </c>
      <c r="B490" s="257">
        <f t="shared" si="14"/>
        <v>5</v>
      </c>
      <c r="C490" s="270">
        <v>106403.59525251512</v>
      </c>
      <c r="D490" s="270"/>
      <c r="E490" s="270">
        <v>575564.42272775131</v>
      </c>
      <c r="F490" s="270">
        <f>+Summary_Delivered_Sales!F480</f>
        <v>0</v>
      </c>
      <c r="G490" s="270">
        <v>0</v>
      </c>
      <c r="H490" s="270">
        <v>0</v>
      </c>
      <c r="I490" s="270"/>
      <c r="J490" s="270"/>
      <c r="K490" s="270"/>
      <c r="L490" s="270"/>
      <c r="M490" s="270"/>
      <c r="N490" s="270">
        <f t="shared" si="12"/>
        <v>681968.01798026648</v>
      </c>
      <c r="O490" s="265"/>
      <c r="Q490" s="267"/>
      <c r="R490" s="257"/>
      <c r="S490" s="257"/>
      <c r="T490" s="257"/>
      <c r="U490" s="257"/>
      <c r="V490" s="257"/>
      <c r="W490" s="257"/>
    </row>
    <row r="491" spans="1:23" x14ac:dyDescent="0.2">
      <c r="A491" s="257">
        <f t="shared" si="13"/>
        <v>2048</v>
      </c>
      <c r="B491" s="257">
        <f t="shared" si="14"/>
        <v>6</v>
      </c>
      <c r="C491" s="270">
        <v>115800.19954638455</v>
      </c>
      <c r="D491" s="270"/>
      <c r="E491" s="270">
        <v>594428.80659193266</v>
      </c>
      <c r="F491" s="270">
        <f>+Summary_Delivered_Sales!F481</f>
        <v>0</v>
      </c>
      <c r="G491" s="270">
        <v>0</v>
      </c>
      <c r="H491" s="270">
        <v>0</v>
      </c>
      <c r="I491" s="270"/>
      <c r="J491" s="270"/>
      <c r="K491" s="270"/>
      <c r="L491" s="270"/>
      <c r="M491" s="270"/>
      <c r="N491" s="270">
        <f t="shared" si="12"/>
        <v>710229.00613831717</v>
      </c>
      <c r="O491" s="265"/>
      <c r="Q491" s="267"/>
      <c r="R491" s="257"/>
      <c r="S491" s="257"/>
      <c r="T491" s="257"/>
      <c r="U491" s="257"/>
      <c r="V491" s="257"/>
      <c r="W491" s="257"/>
    </row>
    <row r="492" spans="1:23" x14ac:dyDescent="0.2">
      <c r="A492" s="257">
        <f t="shared" si="13"/>
        <v>2048</v>
      </c>
      <c r="B492" s="257">
        <f t="shared" si="14"/>
        <v>7</v>
      </c>
      <c r="C492" s="270">
        <v>126631.82128060736</v>
      </c>
      <c r="D492" s="270"/>
      <c r="E492" s="270">
        <v>559319.68093191087</v>
      </c>
      <c r="F492" s="270">
        <f>+Summary_Delivered_Sales!F482</f>
        <v>0</v>
      </c>
      <c r="G492" s="270">
        <v>0</v>
      </c>
      <c r="H492" s="270">
        <v>0</v>
      </c>
      <c r="I492" s="270"/>
      <c r="J492" s="270"/>
      <c r="K492" s="270"/>
      <c r="L492" s="270"/>
      <c r="M492" s="270"/>
      <c r="N492" s="270">
        <f t="shared" si="12"/>
        <v>685951.50221251824</v>
      </c>
      <c r="O492" s="265"/>
      <c r="Q492" s="267"/>
      <c r="R492" s="257"/>
      <c r="S492" s="257"/>
      <c r="T492" s="257"/>
      <c r="U492" s="257"/>
      <c r="V492" s="257"/>
      <c r="W492" s="257"/>
    </row>
    <row r="493" spans="1:23" x14ac:dyDescent="0.2">
      <c r="A493" s="257">
        <f t="shared" si="13"/>
        <v>2048</v>
      </c>
      <c r="B493" s="257">
        <f t="shared" si="14"/>
        <v>8</v>
      </c>
      <c r="C493" s="270">
        <v>125549.22966232408</v>
      </c>
      <c r="D493" s="270"/>
      <c r="E493" s="270">
        <v>599988.63173556118</v>
      </c>
      <c r="F493" s="270">
        <f>+Summary_Delivered_Sales!F483</f>
        <v>0</v>
      </c>
      <c r="G493" s="270">
        <v>0</v>
      </c>
      <c r="H493" s="270">
        <v>0</v>
      </c>
      <c r="I493" s="270"/>
      <c r="J493" s="270"/>
      <c r="K493" s="270"/>
      <c r="L493" s="270"/>
      <c r="M493" s="270"/>
      <c r="N493" s="270">
        <f t="shared" si="12"/>
        <v>725537.86139788525</v>
      </c>
      <c r="O493" s="265"/>
      <c r="Q493" s="267"/>
      <c r="R493" s="257"/>
      <c r="S493" s="257"/>
      <c r="T493" s="257"/>
      <c r="U493" s="257"/>
      <c r="V493" s="257"/>
      <c r="W493" s="257"/>
    </row>
    <row r="494" spans="1:23" x14ac:dyDescent="0.2">
      <c r="A494" s="257">
        <f t="shared" si="13"/>
        <v>2048</v>
      </c>
      <c r="B494" s="257">
        <f t="shared" si="14"/>
        <v>9</v>
      </c>
      <c r="C494" s="270">
        <v>106819.28976436453</v>
      </c>
      <c r="D494" s="270"/>
      <c r="E494" s="270">
        <v>592245.16428969905</v>
      </c>
      <c r="F494" s="270">
        <f>+Summary_Delivered_Sales!F484</f>
        <v>0</v>
      </c>
      <c r="G494" s="270">
        <v>0</v>
      </c>
      <c r="H494" s="270">
        <v>0</v>
      </c>
      <c r="I494" s="270"/>
      <c r="J494" s="270"/>
      <c r="K494" s="270"/>
      <c r="L494" s="270"/>
      <c r="M494" s="270"/>
      <c r="N494" s="270">
        <f t="shared" si="12"/>
        <v>699064.45405406354</v>
      </c>
      <c r="O494" s="265"/>
      <c r="Q494" s="267"/>
      <c r="R494" s="257"/>
      <c r="S494" s="257"/>
      <c r="T494" s="257"/>
      <c r="U494" s="257"/>
      <c r="V494" s="257"/>
      <c r="W494" s="257"/>
    </row>
    <row r="495" spans="1:23" x14ac:dyDescent="0.2">
      <c r="A495" s="257">
        <f t="shared" si="13"/>
        <v>2048</v>
      </c>
      <c r="B495" s="257">
        <f t="shared" si="14"/>
        <v>10</v>
      </c>
      <c r="C495" s="270">
        <v>98766.68962308667</v>
      </c>
      <c r="D495" s="270"/>
      <c r="E495" s="270">
        <v>541539.5953722737</v>
      </c>
      <c r="F495" s="270">
        <f>+Summary_Delivered_Sales!F485</f>
        <v>0</v>
      </c>
      <c r="G495" s="270">
        <v>0</v>
      </c>
      <c r="H495" s="270">
        <v>0</v>
      </c>
      <c r="I495" s="270"/>
      <c r="J495" s="270"/>
      <c r="K495" s="270"/>
      <c r="L495" s="270"/>
      <c r="M495" s="270"/>
      <c r="N495" s="270">
        <f t="shared" si="12"/>
        <v>640306.28499536042</v>
      </c>
      <c r="O495" s="265"/>
      <c r="Q495" s="267"/>
      <c r="R495" s="257"/>
      <c r="S495" s="257"/>
      <c r="T495" s="257"/>
      <c r="U495" s="257"/>
      <c r="V495" s="257"/>
      <c r="W495" s="257"/>
    </row>
    <row r="496" spans="1:23" x14ac:dyDescent="0.2">
      <c r="A496" s="257">
        <f t="shared" si="13"/>
        <v>2048</v>
      </c>
      <c r="B496" s="257">
        <f t="shared" si="14"/>
        <v>11</v>
      </c>
      <c r="C496" s="270">
        <v>81281.97823396996</v>
      </c>
      <c r="D496" s="270"/>
      <c r="E496" s="270">
        <v>492956.00578010915</v>
      </c>
      <c r="F496" s="270">
        <f>+Summary_Delivered_Sales!F486</f>
        <v>0</v>
      </c>
      <c r="G496" s="270">
        <v>0</v>
      </c>
      <c r="H496" s="270">
        <v>0</v>
      </c>
      <c r="I496" s="270"/>
      <c r="J496" s="270"/>
      <c r="K496" s="270"/>
      <c r="L496" s="270"/>
      <c r="M496" s="270"/>
      <c r="N496" s="270">
        <f t="shared" si="12"/>
        <v>574237.98401407909</v>
      </c>
      <c r="O496" s="265"/>
      <c r="Q496" s="267"/>
      <c r="R496" s="257"/>
      <c r="S496" s="257"/>
      <c r="T496" s="257"/>
      <c r="U496" s="257"/>
      <c r="V496" s="257"/>
      <c r="W496" s="257"/>
    </row>
    <row r="497" spans="1:23" x14ac:dyDescent="0.2">
      <c r="A497" s="257">
        <f t="shared" si="13"/>
        <v>2048</v>
      </c>
      <c r="B497" s="257">
        <f t="shared" si="14"/>
        <v>12</v>
      </c>
      <c r="C497" s="270">
        <v>83869.195413896363</v>
      </c>
      <c r="D497" s="270"/>
      <c r="E497" s="270">
        <v>461734.78975883115</v>
      </c>
      <c r="F497" s="270">
        <f>+Summary_Delivered_Sales!F487</f>
        <v>0</v>
      </c>
      <c r="G497" s="270">
        <v>0</v>
      </c>
      <c r="H497" s="270">
        <v>0</v>
      </c>
      <c r="I497" s="270"/>
      <c r="J497" s="270"/>
      <c r="K497" s="270"/>
      <c r="L497" s="270"/>
      <c r="M497" s="270"/>
      <c r="N497" s="270">
        <f t="shared" si="12"/>
        <v>545603.98517272749</v>
      </c>
      <c r="O497" s="265"/>
      <c r="Q497" s="267"/>
      <c r="R497" s="257"/>
      <c r="S497" s="257"/>
      <c r="T497" s="257"/>
      <c r="U497" s="257"/>
      <c r="V497" s="257"/>
      <c r="W497" s="257"/>
    </row>
    <row r="498" spans="1:23" x14ac:dyDescent="0.2">
      <c r="A498" s="257">
        <f t="shared" si="13"/>
        <v>2049</v>
      </c>
      <c r="B498" s="257">
        <f t="shared" si="14"/>
        <v>1</v>
      </c>
      <c r="C498" s="270">
        <v>84124.354465812372</v>
      </c>
      <c r="D498" s="270"/>
      <c r="E498" s="270">
        <v>457294.49166867358</v>
      </c>
      <c r="F498" s="270">
        <f>+Summary_Delivered_Sales!F488</f>
        <v>0</v>
      </c>
      <c r="G498" s="270">
        <v>0</v>
      </c>
      <c r="H498" s="270">
        <v>0</v>
      </c>
      <c r="I498" s="270"/>
      <c r="J498" s="270"/>
      <c r="K498" s="270"/>
      <c r="L498" s="270"/>
      <c r="M498" s="270"/>
      <c r="N498" s="270">
        <f t="shared" si="12"/>
        <v>541418.84613448591</v>
      </c>
      <c r="O498" s="265"/>
      <c r="Q498" s="267"/>
      <c r="R498" s="257"/>
      <c r="S498" s="257"/>
      <c r="T498" s="257"/>
      <c r="U498" s="257"/>
      <c r="V498" s="257"/>
      <c r="W498" s="257"/>
    </row>
    <row r="499" spans="1:23" x14ac:dyDescent="0.2">
      <c r="A499" s="257">
        <f t="shared" si="13"/>
        <v>2049</v>
      </c>
      <c r="B499" s="257">
        <f t="shared" si="14"/>
        <v>2</v>
      </c>
      <c r="C499" s="270">
        <v>79324.072717372168</v>
      </c>
      <c r="D499" s="270"/>
      <c r="E499" s="270">
        <v>444070.15543461847</v>
      </c>
      <c r="F499" s="270">
        <f>+Summary_Delivered_Sales!F489</f>
        <v>0</v>
      </c>
      <c r="G499" s="270">
        <v>0</v>
      </c>
      <c r="H499" s="270">
        <v>0</v>
      </c>
      <c r="I499" s="270"/>
      <c r="J499" s="270"/>
      <c r="K499" s="270"/>
      <c r="L499" s="270"/>
      <c r="M499" s="270"/>
      <c r="N499" s="270">
        <f t="shared" si="12"/>
        <v>523394.22815199062</v>
      </c>
      <c r="O499" s="265"/>
      <c r="Q499" s="267"/>
      <c r="R499" s="257"/>
      <c r="S499" s="257"/>
      <c r="T499" s="257"/>
      <c r="U499" s="257"/>
      <c r="V499" s="257"/>
      <c r="W499" s="257"/>
    </row>
    <row r="500" spans="1:23" x14ac:dyDescent="0.2">
      <c r="A500" s="257">
        <f t="shared" si="13"/>
        <v>2049</v>
      </c>
      <c r="B500" s="257">
        <f t="shared" si="14"/>
        <v>3</v>
      </c>
      <c r="C500" s="270">
        <v>90646.886502791385</v>
      </c>
      <c r="D500" s="270"/>
      <c r="E500" s="270">
        <v>527006.34342084208</v>
      </c>
      <c r="F500" s="270">
        <f>+Summary_Delivered_Sales!F490</f>
        <v>0</v>
      </c>
      <c r="G500" s="270">
        <v>0</v>
      </c>
      <c r="H500" s="270">
        <v>0</v>
      </c>
      <c r="I500" s="270"/>
      <c r="J500" s="270"/>
      <c r="K500" s="270"/>
      <c r="L500" s="270"/>
      <c r="M500" s="270"/>
      <c r="N500" s="270">
        <f t="shared" si="12"/>
        <v>617653.22992363351</v>
      </c>
      <c r="O500" s="265"/>
      <c r="Q500" s="267"/>
      <c r="R500" s="257"/>
      <c r="S500" s="257"/>
      <c r="T500" s="257"/>
      <c r="U500" s="257"/>
      <c r="V500" s="257"/>
      <c r="W500" s="257"/>
    </row>
    <row r="501" spans="1:23" x14ac:dyDescent="0.2">
      <c r="A501" s="257">
        <f t="shared" si="13"/>
        <v>2049</v>
      </c>
      <c r="B501" s="257">
        <f t="shared" si="14"/>
        <v>4</v>
      </c>
      <c r="C501" s="270">
        <v>95174.457955277991</v>
      </c>
      <c r="D501" s="270"/>
      <c r="E501" s="270">
        <v>576389.70312754763</v>
      </c>
      <c r="F501" s="270">
        <f>+Summary_Delivered_Sales!F491</f>
        <v>0</v>
      </c>
      <c r="G501" s="270">
        <v>0</v>
      </c>
      <c r="H501" s="270">
        <v>0</v>
      </c>
      <c r="I501" s="270"/>
      <c r="J501" s="270"/>
      <c r="K501" s="270"/>
      <c r="L501" s="270"/>
      <c r="M501" s="270"/>
      <c r="N501" s="270">
        <f t="shared" si="12"/>
        <v>671564.16108282562</v>
      </c>
      <c r="O501" s="265"/>
      <c r="Q501" s="267"/>
      <c r="R501" s="257"/>
      <c r="S501" s="257"/>
      <c r="T501" s="257"/>
      <c r="U501" s="257"/>
      <c r="V501" s="257"/>
      <c r="W501" s="257"/>
    </row>
    <row r="502" spans="1:23" x14ac:dyDescent="0.2">
      <c r="A502" s="257">
        <f t="shared" si="13"/>
        <v>2049</v>
      </c>
      <c r="B502" s="257">
        <f t="shared" si="14"/>
        <v>5</v>
      </c>
      <c r="C502" s="270">
        <v>107711.77023199048</v>
      </c>
      <c r="D502" s="270"/>
      <c r="E502" s="270">
        <v>584197.88907398423</v>
      </c>
      <c r="F502" s="270">
        <f>+Summary_Delivered_Sales!F492</f>
        <v>0</v>
      </c>
      <c r="G502" s="270">
        <v>0</v>
      </c>
      <c r="H502" s="270">
        <v>0</v>
      </c>
      <c r="I502" s="270"/>
      <c r="J502" s="270"/>
      <c r="K502" s="270"/>
      <c r="L502" s="270"/>
      <c r="M502" s="270"/>
      <c r="N502" s="270">
        <f t="shared" si="12"/>
        <v>691909.65930597472</v>
      </c>
      <c r="O502" s="265"/>
      <c r="Q502" s="267"/>
      <c r="R502" s="257"/>
      <c r="S502" s="257"/>
      <c r="T502" s="257"/>
      <c r="U502" s="257"/>
      <c r="V502" s="257"/>
      <c r="W502" s="257"/>
    </row>
    <row r="503" spans="1:23" x14ac:dyDescent="0.2">
      <c r="A503" s="257">
        <f t="shared" si="13"/>
        <v>2049</v>
      </c>
      <c r="B503" s="257">
        <f t="shared" si="14"/>
        <v>6</v>
      </c>
      <c r="C503" s="270">
        <v>117223.90072213266</v>
      </c>
      <c r="D503" s="270"/>
      <c r="E503" s="270">
        <v>603345.23869630252</v>
      </c>
      <c r="F503" s="270">
        <f>+Summary_Delivered_Sales!F493</f>
        <v>0</v>
      </c>
      <c r="G503" s="270">
        <v>0</v>
      </c>
      <c r="H503" s="270">
        <v>0</v>
      </c>
      <c r="I503" s="270"/>
      <c r="J503" s="270"/>
      <c r="K503" s="270"/>
      <c r="L503" s="270"/>
      <c r="M503" s="270"/>
      <c r="N503" s="270">
        <f t="shared" si="12"/>
        <v>720569.13941843517</v>
      </c>
      <c r="O503" s="265"/>
      <c r="Q503" s="267"/>
      <c r="R503" s="257"/>
      <c r="S503" s="257"/>
      <c r="T503" s="257"/>
      <c r="U503" s="257"/>
      <c r="V503" s="257"/>
      <c r="W503" s="257"/>
    </row>
    <row r="504" spans="1:23" x14ac:dyDescent="0.2">
      <c r="A504" s="257">
        <f t="shared" si="13"/>
        <v>2049</v>
      </c>
      <c r="B504" s="257">
        <f t="shared" si="14"/>
        <v>7</v>
      </c>
      <c r="C504" s="270">
        <v>128188.69142030092</v>
      </c>
      <c r="D504" s="270"/>
      <c r="E504" s="270">
        <v>567709.47615105612</v>
      </c>
      <c r="F504" s="270">
        <f>+Summary_Delivered_Sales!F494</f>
        <v>0</v>
      </c>
      <c r="G504" s="270">
        <v>0</v>
      </c>
      <c r="H504" s="270">
        <v>0</v>
      </c>
      <c r="I504" s="270"/>
      <c r="J504" s="270"/>
      <c r="K504" s="270"/>
      <c r="L504" s="270"/>
      <c r="M504" s="270"/>
      <c r="N504" s="270">
        <f t="shared" si="12"/>
        <v>695898.16757135699</v>
      </c>
      <c r="O504" s="265"/>
      <c r="Q504" s="267"/>
      <c r="R504" s="257"/>
      <c r="S504" s="257"/>
      <c r="T504" s="257"/>
      <c r="U504" s="257"/>
      <c r="V504" s="257"/>
      <c r="W504" s="257"/>
    </row>
    <row r="505" spans="1:23" x14ac:dyDescent="0.2">
      <c r="A505" s="257">
        <f t="shared" si="13"/>
        <v>2049</v>
      </c>
      <c r="B505" s="257">
        <f t="shared" si="14"/>
        <v>8</v>
      </c>
      <c r="C505" s="270">
        <v>127092.78992029173</v>
      </c>
      <c r="D505" s="270"/>
      <c r="E505" s="270">
        <v>608988.46121713682</v>
      </c>
      <c r="F505" s="270">
        <f>+Summary_Delivered_Sales!F495</f>
        <v>0</v>
      </c>
      <c r="G505" s="270">
        <v>0</v>
      </c>
      <c r="H505" s="270">
        <v>0</v>
      </c>
      <c r="I505" s="270"/>
      <c r="J505" s="270"/>
      <c r="K505" s="270"/>
      <c r="L505" s="270"/>
      <c r="M505" s="270"/>
      <c r="N505" s="270">
        <f t="shared" si="12"/>
        <v>736081.25113742857</v>
      </c>
      <c r="O505" s="265"/>
      <c r="Q505" s="267"/>
      <c r="R505" s="257"/>
      <c r="S505" s="257"/>
      <c r="T505" s="257"/>
      <c r="U505" s="257"/>
      <c r="V505" s="257"/>
      <c r="W505" s="257"/>
    </row>
    <row r="506" spans="1:23" x14ac:dyDescent="0.2">
      <c r="A506" s="257">
        <f t="shared" si="13"/>
        <v>2049</v>
      </c>
      <c r="B506" s="257">
        <f t="shared" si="14"/>
        <v>9</v>
      </c>
      <c r="C506" s="270">
        <v>108132.57548430139</v>
      </c>
      <c r="D506" s="270"/>
      <c r="E506" s="270">
        <v>601128.84175951523</v>
      </c>
      <c r="F506" s="270">
        <f>+Summary_Delivered_Sales!F496</f>
        <v>0</v>
      </c>
      <c r="G506" s="270">
        <v>0</v>
      </c>
      <c r="H506" s="270">
        <v>0</v>
      </c>
      <c r="I506" s="270"/>
      <c r="J506" s="270"/>
      <c r="K506" s="270"/>
      <c r="L506" s="270"/>
      <c r="M506" s="270"/>
      <c r="N506" s="270">
        <f t="shared" si="12"/>
        <v>709261.41724381666</v>
      </c>
      <c r="O506" s="265"/>
      <c r="Q506" s="267"/>
      <c r="R506" s="257"/>
      <c r="S506" s="257"/>
      <c r="T506" s="257"/>
      <c r="U506" s="257"/>
      <c r="V506" s="257"/>
      <c r="W506" s="257"/>
    </row>
    <row r="507" spans="1:23" x14ac:dyDescent="0.2">
      <c r="A507" s="257">
        <f t="shared" si="13"/>
        <v>2049</v>
      </c>
      <c r="B507" s="257">
        <f t="shared" si="14"/>
        <v>10</v>
      </c>
      <c r="C507" s="270">
        <v>99980.972954997618</v>
      </c>
      <c r="D507" s="270"/>
      <c r="E507" s="270">
        <v>549662.6893078601</v>
      </c>
      <c r="F507" s="270">
        <f>+Summary_Delivered_Sales!F497</f>
        <v>0</v>
      </c>
      <c r="G507" s="270">
        <v>0</v>
      </c>
      <c r="H507" s="270">
        <v>0</v>
      </c>
      <c r="I507" s="270"/>
      <c r="J507" s="270"/>
      <c r="K507" s="270"/>
      <c r="L507" s="270"/>
      <c r="M507" s="270"/>
      <c r="N507" s="270">
        <f t="shared" si="12"/>
        <v>649643.66226285766</v>
      </c>
      <c r="O507" s="265"/>
      <c r="Q507" s="267"/>
      <c r="R507" s="257"/>
      <c r="S507" s="257"/>
      <c r="T507" s="257"/>
      <c r="U507" s="257"/>
      <c r="V507" s="257"/>
      <c r="W507" s="257"/>
    </row>
    <row r="508" spans="1:23" x14ac:dyDescent="0.2">
      <c r="A508" s="257">
        <f t="shared" si="13"/>
        <v>2049</v>
      </c>
      <c r="B508" s="257">
        <f t="shared" si="14"/>
        <v>11</v>
      </c>
      <c r="C508" s="270">
        <v>82281.29644267894</v>
      </c>
      <c r="D508" s="270"/>
      <c r="E508" s="270">
        <v>500350.34587136429</v>
      </c>
      <c r="F508" s="270">
        <f>+Summary_Delivered_Sales!F498</f>
        <v>0</v>
      </c>
      <c r="G508" s="270">
        <v>0</v>
      </c>
      <c r="H508" s="270">
        <v>0</v>
      </c>
      <c r="I508" s="270"/>
      <c r="J508" s="270"/>
      <c r="K508" s="270"/>
      <c r="L508" s="270"/>
      <c r="M508" s="270"/>
      <c r="N508" s="270">
        <f t="shared" si="12"/>
        <v>582631.64231404325</v>
      </c>
      <c r="O508" s="265"/>
      <c r="Q508" s="267"/>
      <c r="R508" s="257"/>
      <c r="S508" s="257"/>
      <c r="T508" s="257"/>
      <c r="U508" s="257"/>
      <c r="V508" s="257"/>
      <c r="W508" s="257"/>
    </row>
    <row r="509" spans="1:23" x14ac:dyDescent="0.2">
      <c r="A509" s="257">
        <f t="shared" si="13"/>
        <v>2049</v>
      </c>
      <c r="B509" s="257">
        <f t="shared" si="14"/>
        <v>12</v>
      </c>
      <c r="C509" s="270">
        <v>84900.322066419816</v>
      </c>
      <c r="D509" s="270"/>
      <c r="E509" s="270">
        <v>468660.81160947873</v>
      </c>
      <c r="F509" s="270">
        <f>+Summary_Delivered_Sales!F499</f>
        <v>0</v>
      </c>
      <c r="G509" s="270">
        <v>0</v>
      </c>
      <c r="H509" s="270">
        <v>0</v>
      </c>
      <c r="I509" s="270"/>
      <c r="J509" s="270"/>
      <c r="K509" s="270"/>
      <c r="L509" s="270"/>
      <c r="M509" s="270"/>
      <c r="N509" s="270">
        <f t="shared" si="12"/>
        <v>553561.13367589854</v>
      </c>
      <c r="O509" s="265"/>
      <c r="Q509" s="267"/>
      <c r="R509" s="257"/>
      <c r="S509" s="257"/>
      <c r="T509" s="257"/>
      <c r="U509" s="257"/>
      <c r="V509" s="257"/>
      <c r="W509" s="257"/>
    </row>
    <row r="510" spans="1:23" x14ac:dyDescent="0.2">
      <c r="A510" s="257">
        <f t="shared" si="13"/>
        <v>2050</v>
      </c>
      <c r="B510" s="257">
        <f t="shared" si="14"/>
        <v>1</v>
      </c>
      <c r="C510" s="270">
        <v>85158.618161653867</v>
      </c>
      <c r="D510" s="270"/>
      <c r="E510" s="270">
        <v>464153.90904792782</v>
      </c>
      <c r="F510" s="270">
        <f>+Summary_Delivered_Sales!F500</f>
        <v>0</v>
      </c>
      <c r="G510" s="270">
        <v>0</v>
      </c>
      <c r="H510" s="270">
        <v>0</v>
      </c>
      <c r="I510" s="270"/>
      <c r="J510" s="270"/>
      <c r="K510" s="270"/>
      <c r="L510" s="270"/>
      <c r="M510" s="270"/>
      <c r="N510" s="270">
        <f t="shared" si="12"/>
        <v>549312.52720958169</v>
      </c>
      <c r="O510" s="265"/>
      <c r="Q510" s="267"/>
      <c r="R510" s="257"/>
      <c r="S510" s="257"/>
      <c r="T510" s="257"/>
      <c r="U510" s="257"/>
      <c r="V510" s="257"/>
      <c r="W510" s="257"/>
    </row>
    <row r="511" spans="1:23" x14ac:dyDescent="0.2">
      <c r="A511" s="257">
        <f t="shared" si="13"/>
        <v>2050</v>
      </c>
      <c r="B511" s="257">
        <f t="shared" si="14"/>
        <v>2</v>
      </c>
      <c r="C511" s="270">
        <v>80299.319530721739</v>
      </c>
      <c r="D511" s="270"/>
      <c r="E511" s="270">
        <v>450731.20777023968</v>
      </c>
      <c r="F511" s="270">
        <f>+Summary_Delivered_Sales!F501</f>
        <v>0</v>
      </c>
      <c r="G511" s="270">
        <v>0</v>
      </c>
      <c r="H511" s="270">
        <v>0</v>
      </c>
      <c r="I511" s="270"/>
      <c r="J511" s="270"/>
      <c r="K511" s="270"/>
      <c r="L511" s="270"/>
      <c r="M511" s="270"/>
      <c r="N511" s="270">
        <f t="shared" si="12"/>
        <v>531030.52730096143</v>
      </c>
      <c r="O511" s="265"/>
      <c r="Q511" s="267"/>
      <c r="R511" s="257"/>
      <c r="S511" s="257"/>
      <c r="T511" s="257"/>
      <c r="U511" s="257"/>
      <c r="V511" s="257"/>
      <c r="W511" s="257"/>
    </row>
    <row r="512" spans="1:23" x14ac:dyDescent="0.2">
      <c r="A512" s="257">
        <f t="shared" si="13"/>
        <v>2050</v>
      </c>
      <c r="B512" s="257">
        <f t="shared" si="14"/>
        <v>3</v>
      </c>
      <c r="C512" s="270">
        <v>91761.341222191346</v>
      </c>
      <c r="D512" s="270"/>
      <c r="E512" s="270">
        <v>534911.43857702275</v>
      </c>
      <c r="F512" s="270">
        <f>+Summary_Delivered_Sales!F502</f>
        <v>0</v>
      </c>
      <c r="G512" s="270">
        <v>0</v>
      </c>
      <c r="H512" s="270">
        <v>0</v>
      </c>
      <c r="I512" s="270"/>
      <c r="J512" s="270"/>
      <c r="K512" s="270"/>
      <c r="L512" s="270"/>
      <c r="M512" s="270"/>
      <c r="N512" s="270">
        <f t="shared" si="12"/>
        <v>626672.7797992141</v>
      </c>
      <c r="O512" s="265"/>
      <c r="Q512" s="267"/>
      <c r="R512" s="257"/>
      <c r="S512" s="257"/>
      <c r="T512" s="257"/>
      <c r="U512" s="257"/>
      <c r="V512" s="257"/>
      <c r="W512" s="257"/>
    </row>
    <row r="513" spans="1:23" x14ac:dyDescent="0.2">
      <c r="A513" s="257">
        <f t="shared" si="13"/>
        <v>2050</v>
      </c>
      <c r="B513" s="257">
        <f t="shared" si="14"/>
        <v>4</v>
      </c>
      <c r="C513" s="270">
        <v>96344.576730745524</v>
      </c>
      <c r="D513" s="270"/>
      <c r="E513" s="270">
        <v>585035.5486797851</v>
      </c>
      <c r="F513" s="270">
        <f>+Summary_Delivered_Sales!F503</f>
        <v>0</v>
      </c>
      <c r="G513" s="270">
        <v>0</v>
      </c>
      <c r="H513" s="270">
        <v>0</v>
      </c>
      <c r="I513" s="270"/>
      <c r="J513" s="270"/>
      <c r="K513" s="270"/>
      <c r="L513" s="270"/>
      <c r="M513" s="270"/>
      <c r="N513" s="270">
        <f t="shared" si="12"/>
        <v>681380.1254105306</v>
      </c>
      <c r="O513" s="265"/>
      <c r="Q513" s="267"/>
      <c r="R513" s="257"/>
      <c r="S513" s="257"/>
      <c r="T513" s="257"/>
      <c r="U513" s="257"/>
      <c r="V513" s="257"/>
      <c r="W513" s="257"/>
    </row>
    <row r="514" spans="1:23" x14ac:dyDescent="0.2">
      <c r="A514" s="257">
        <f t="shared" si="13"/>
        <v>2050</v>
      </c>
      <c r="B514" s="257">
        <f t="shared" si="14"/>
        <v>5</v>
      </c>
      <c r="C514" s="270">
        <v>109036.02851929827</v>
      </c>
      <c r="D514" s="270"/>
      <c r="E514" s="270">
        <v>592960.85741549032</v>
      </c>
      <c r="F514" s="270">
        <f>+Summary_Delivered_Sales!F504</f>
        <v>0</v>
      </c>
      <c r="G514" s="270">
        <v>0</v>
      </c>
      <c r="H514" s="270">
        <v>0</v>
      </c>
      <c r="I514" s="270"/>
      <c r="J514" s="270"/>
      <c r="K514" s="270"/>
      <c r="L514" s="270"/>
      <c r="M514" s="270"/>
      <c r="N514" s="270">
        <f t="shared" si="12"/>
        <v>701996.88593478862</v>
      </c>
      <c r="O514" s="265"/>
      <c r="Q514" s="267"/>
      <c r="R514" s="257"/>
      <c r="S514" s="257"/>
      <c r="T514" s="257"/>
      <c r="U514" s="257"/>
      <c r="V514" s="257"/>
      <c r="W514" s="257"/>
    </row>
    <row r="515" spans="1:23" x14ac:dyDescent="0.2">
      <c r="A515" s="257">
        <f t="shared" si="13"/>
        <v>2050</v>
      </c>
      <c r="B515" s="257">
        <f t="shared" si="14"/>
        <v>6</v>
      </c>
      <c r="C515" s="270">
        <v>118665.10553816608</v>
      </c>
      <c r="D515" s="270"/>
      <c r="E515" s="270">
        <v>612395.41728232021</v>
      </c>
      <c r="F515" s="270">
        <f>+Summary_Delivered_Sales!F505</f>
        <v>0</v>
      </c>
      <c r="G515" s="270">
        <v>0</v>
      </c>
      <c r="H515" s="270">
        <v>0</v>
      </c>
      <c r="I515" s="270"/>
      <c r="J515" s="270"/>
      <c r="K515" s="270"/>
      <c r="L515" s="270"/>
      <c r="M515" s="270"/>
      <c r="N515" s="270">
        <f t="shared" si="12"/>
        <v>731060.52282048634</v>
      </c>
      <c r="O515" s="265"/>
      <c r="Q515" s="267"/>
      <c r="R515" s="257"/>
      <c r="S515" s="257"/>
      <c r="T515" s="257"/>
      <c r="U515" s="257"/>
      <c r="V515" s="257"/>
      <c r="W515" s="257"/>
    </row>
    <row r="516" spans="1:23" x14ac:dyDescent="0.2">
      <c r="A516" s="257">
        <f t="shared" si="13"/>
        <v>2050</v>
      </c>
      <c r="B516" s="257">
        <f t="shared" si="14"/>
        <v>7</v>
      </c>
      <c r="C516" s="270">
        <v>129764.70244107286</v>
      </c>
      <c r="D516" s="270"/>
      <c r="E516" s="270">
        <v>576225.11829856597</v>
      </c>
      <c r="F516" s="270">
        <f>+Summary_Delivered_Sales!F506</f>
        <v>0</v>
      </c>
      <c r="G516" s="270">
        <v>0</v>
      </c>
      <c r="H516" s="270">
        <v>0</v>
      </c>
      <c r="I516" s="270"/>
      <c r="J516" s="270"/>
      <c r="K516" s="270"/>
      <c r="L516" s="270"/>
      <c r="M516" s="270"/>
      <c r="N516" s="270">
        <f t="shared" si="12"/>
        <v>705989.82073963888</v>
      </c>
      <c r="O516" s="265"/>
      <c r="Q516" s="267"/>
      <c r="R516" s="257"/>
      <c r="S516" s="257"/>
      <c r="T516" s="257"/>
      <c r="U516" s="257"/>
      <c r="V516" s="257"/>
      <c r="W516" s="257"/>
    </row>
    <row r="517" spans="1:23" x14ac:dyDescent="0.2">
      <c r="A517" s="257">
        <f t="shared" si="13"/>
        <v>2050</v>
      </c>
      <c r="B517" s="257">
        <f t="shared" si="14"/>
        <v>8</v>
      </c>
      <c r="C517" s="270">
        <v>128655.32742150003</v>
      </c>
      <c r="D517" s="270"/>
      <c r="E517" s="270">
        <v>618123.28814101918</v>
      </c>
      <c r="F517" s="270">
        <f>+Summary_Delivered_Sales!F507</f>
        <v>0</v>
      </c>
      <c r="G517" s="270">
        <v>0</v>
      </c>
      <c r="H517" s="270">
        <v>0</v>
      </c>
      <c r="I517" s="270"/>
      <c r="J517" s="270"/>
      <c r="K517" s="270"/>
      <c r="L517" s="270"/>
      <c r="M517" s="270"/>
      <c r="N517" s="270">
        <f t="shared" si="12"/>
        <v>746778.61556251918</v>
      </c>
      <c r="O517" s="265"/>
      <c r="Q517" s="267"/>
      <c r="R517" s="257"/>
      <c r="S517" s="257"/>
      <c r="T517" s="257"/>
      <c r="U517" s="257"/>
      <c r="V517" s="257"/>
      <c r="W517" s="257"/>
    </row>
    <row r="518" spans="1:23" x14ac:dyDescent="0.2">
      <c r="A518" s="257">
        <f t="shared" si="13"/>
        <v>2050</v>
      </c>
      <c r="B518" s="257">
        <f t="shared" si="14"/>
        <v>9</v>
      </c>
      <c r="C518" s="270">
        <v>109462.0073458761</v>
      </c>
      <c r="D518" s="270"/>
      <c r="E518" s="270">
        <v>610145.7743914607</v>
      </c>
      <c r="F518" s="270">
        <f>+Summary_Delivered_Sales!F508</f>
        <v>0</v>
      </c>
      <c r="G518" s="270">
        <v>0</v>
      </c>
      <c r="H518" s="270">
        <v>0</v>
      </c>
      <c r="I518" s="270"/>
      <c r="J518" s="270"/>
      <c r="K518" s="270"/>
      <c r="L518" s="270"/>
      <c r="M518" s="270"/>
      <c r="N518" s="270">
        <f t="shared" si="12"/>
        <v>719607.78173733677</v>
      </c>
      <c r="O518" s="265"/>
      <c r="Q518" s="267"/>
      <c r="R518" s="257"/>
      <c r="S518" s="257"/>
      <c r="T518" s="257"/>
      <c r="U518" s="257"/>
      <c r="V518" s="257"/>
      <c r="W518" s="257"/>
    </row>
    <row r="519" spans="1:23" x14ac:dyDescent="0.2">
      <c r="A519" s="257">
        <f t="shared" si="13"/>
        <v>2050</v>
      </c>
      <c r="B519" s="257">
        <f t="shared" si="14"/>
        <v>10</v>
      </c>
      <c r="C519" s="270">
        <v>101210.18524742941</v>
      </c>
      <c r="D519" s="270"/>
      <c r="E519" s="270">
        <v>557907.62965255533</v>
      </c>
      <c r="F519" s="270">
        <f>+Summary_Delivered_Sales!F509</f>
        <v>0</v>
      </c>
      <c r="G519" s="270">
        <v>0</v>
      </c>
      <c r="H519" s="270">
        <v>0</v>
      </c>
      <c r="I519" s="270"/>
      <c r="J519" s="270"/>
      <c r="K519" s="270"/>
      <c r="L519" s="270"/>
      <c r="M519" s="270"/>
      <c r="N519" s="270">
        <f t="shared" ref="N519:N582" si="15">SUM(C519:M519)</f>
        <v>659117.81489998475</v>
      </c>
      <c r="O519" s="265"/>
      <c r="Q519" s="267"/>
      <c r="R519" s="257"/>
      <c r="S519" s="257"/>
      <c r="T519" s="257"/>
      <c r="U519" s="257"/>
      <c r="V519" s="257"/>
      <c r="W519" s="257"/>
    </row>
    <row r="520" spans="1:23" x14ac:dyDescent="0.2">
      <c r="A520" s="257">
        <f t="shared" si="13"/>
        <v>2050</v>
      </c>
      <c r="B520" s="257">
        <f t="shared" si="14"/>
        <v>11</v>
      </c>
      <c r="C520" s="270">
        <v>83292.900731327842</v>
      </c>
      <c r="D520" s="270"/>
      <c r="E520" s="270">
        <v>507855.60106405657</v>
      </c>
      <c r="F520" s="270">
        <f>+Summary_Delivered_Sales!F510</f>
        <v>0</v>
      </c>
      <c r="G520" s="270">
        <v>0</v>
      </c>
      <c r="H520" s="270">
        <v>0</v>
      </c>
      <c r="I520" s="270"/>
      <c r="J520" s="270"/>
      <c r="K520" s="270"/>
      <c r="L520" s="270"/>
      <c r="M520" s="270"/>
      <c r="N520" s="270">
        <f t="shared" si="15"/>
        <v>591148.50179538445</v>
      </c>
      <c r="O520" s="265"/>
      <c r="Q520" s="267"/>
      <c r="R520" s="257"/>
      <c r="S520" s="257"/>
      <c r="T520" s="257"/>
      <c r="U520" s="257"/>
      <c r="V520" s="257"/>
      <c r="W520" s="257"/>
    </row>
    <row r="521" spans="1:23" x14ac:dyDescent="0.2">
      <c r="A521" s="257">
        <f t="shared" si="13"/>
        <v>2050</v>
      </c>
      <c r="B521" s="257">
        <f t="shared" si="14"/>
        <v>12</v>
      </c>
      <c r="C521" s="270">
        <v>85944.125866593211</v>
      </c>
      <c r="D521" s="270"/>
      <c r="E521" s="270">
        <v>475690.72378795</v>
      </c>
      <c r="F521" s="270">
        <f>+Summary_Delivered_Sales!F511</f>
        <v>0</v>
      </c>
      <c r="G521" s="270">
        <v>0</v>
      </c>
      <c r="H521" s="270">
        <v>0</v>
      </c>
      <c r="I521" s="270"/>
      <c r="J521" s="270"/>
      <c r="K521" s="270"/>
      <c r="L521" s="270"/>
      <c r="M521" s="270"/>
      <c r="N521" s="270">
        <f t="shared" si="15"/>
        <v>561634.84965454321</v>
      </c>
      <c r="O521" s="265"/>
      <c r="Q521" s="267"/>
      <c r="R521" s="257"/>
      <c r="S521" s="257"/>
      <c r="T521" s="257"/>
      <c r="U521" s="257"/>
      <c r="V521" s="257"/>
      <c r="W521" s="257"/>
    </row>
    <row r="522" spans="1:23" x14ac:dyDescent="0.2">
      <c r="A522" s="257">
        <f t="shared" si="13"/>
        <v>2051</v>
      </c>
      <c r="B522" s="257">
        <f t="shared" si="14"/>
        <v>1</v>
      </c>
      <c r="C522" s="270">
        <v>86205.597573405801</v>
      </c>
      <c r="D522" s="270"/>
      <c r="E522" s="270">
        <v>471116.21768793423</v>
      </c>
      <c r="F522" s="270">
        <v>0</v>
      </c>
      <c r="G522" s="270">
        <v>0</v>
      </c>
      <c r="H522" s="270">
        <v>0</v>
      </c>
      <c r="I522" s="270"/>
      <c r="J522" s="270"/>
      <c r="K522" s="270"/>
      <c r="L522" s="270"/>
      <c r="M522" s="270"/>
      <c r="N522" s="270">
        <f t="shared" si="15"/>
        <v>557321.81526134</v>
      </c>
      <c r="O522" s="265"/>
      <c r="Q522" s="267"/>
      <c r="R522" s="257"/>
      <c r="S522" s="257"/>
      <c r="T522" s="257"/>
      <c r="U522" s="257"/>
      <c r="V522" s="257"/>
      <c r="W522" s="257"/>
    </row>
    <row r="523" spans="1:23" x14ac:dyDescent="0.2">
      <c r="A523" s="257">
        <f t="shared" si="13"/>
        <v>2051</v>
      </c>
      <c r="B523" s="257">
        <f t="shared" si="14"/>
        <v>2</v>
      </c>
      <c r="C523" s="270">
        <v>81286.556479150953</v>
      </c>
      <c r="D523" s="270"/>
      <c r="E523" s="270">
        <v>457492.17589095677</v>
      </c>
      <c r="F523" s="270">
        <v>0</v>
      </c>
      <c r="G523" s="270">
        <v>0</v>
      </c>
      <c r="H523" s="270">
        <v>0</v>
      </c>
      <c r="I523" s="270"/>
      <c r="J523" s="270"/>
      <c r="K523" s="270"/>
      <c r="L523" s="270"/>
      <c r="M523" s="270"/>
      <c r="N523" s="270">
        <f t="shared" si="15"/>
        <v>538778.73237010767</v>
      </c>
      <c r="O523" s="265"/>
      <c r="Q523" s="267"/>
      <c r="R523" s="257"/>
      <c r="S523" s="257"/>
      <c r="T523" s="257"/>
      <c r="U523" s="257"/>
      <c r="V523" s="257"/>
      <c r="W523" s="257"/>
    </row>
    <row r="524" spans="1:23" x14ac:dyDescent="0.2">
      <c r="A524" s="257">
        <f t="shared" si="13"/>
        <v>2051</v>
      </c>
      <c r="B524" s="257">
        <f t="shared" si="14"/>
        <v>3</v>
      </c>
      <c r="C524" s="270">
        <v>92889.497563009427</v>
      </c>
      <c r="D524" s="270"/>
      <c r="E524" s="270">
        <v>542935.11016061914</v>
      </c>
      <c r="F524" s="270">
        <v>0</v>
      </c>
      <c r="G524" s="270">
        <v>0</v>
      </c>
      <c r="H524" s="270">
        <v>0</v>
      </c>
      <c r="I524" s="270"/>
      <c r="J524" s="270"/>
      <c r="K524" s="270"/>
      <c r="L524" s="270"/>
      <c r="M524" s="270"/>
      <c r="N524" s="270">
        <f t="shared" si="15"/>
        <v>635824.60772362852</v>
      </c>
      <c r="O524" s="265"/>
      <c r="Q524" s="267"/>
      <c r="R524" s="257"/>
      <c r="S524" s="257"/>
      <c r="T524" s="257"/>
      <c r="U524" s="257"/>
      <c r="V524" s="257"/>
      <c r="W524" s="257"/>
    </row>
    <row r="525" spans="1:23" x14ac:dyDescent="0.2">
      <c r="A525" s="257">
        <f t="shared" si="13"/>
        <v>2051</v>
      </c>
      <c r="B525" s="257">
        <f t="shared" si="14"/>
        <v>4</v>
      </c>
      <c r="C525" s="270">
        <v>97529.081487264237</v>
      </c>
      <c r="D525" s="270"/>
      <c r="E525" s="270">
        <v>593811.0819153859</v>
      </c>
      <c r="F525" s="270">
        <v>0</v>
      </c>
      <c r="G525" s="270">
        <v>0</v>
      </c>
      <c r="H525" s="270">
        <v>0</v>
      </c>
      <c r="I525" s="270"/>
      <c r="J525" s="270"/>
      <c r="K525" s="270"/>
      <c r="L525" s="270"/>
      <c r="M525" s="270"/>
      <c r="N525" s="270">
        <f t="shared" si="15"/>
        <v>691340.16340265016</v>
      </c>
      <c r="O525" s="265"/>
      <c r="Q525" s="267"/>
      <c r="R525" s="257"/>
      <c r="S525" s="257"/>
      <c r="T525" s="257"/>
      <c r="U525" s="257"/>
      <c r="V525" s="257"/>
      <c r="W525" s="257"/>
    </row>
    <row r="526" spans="1:23" x14ac:dyDescent="0.2">
      <c r="A526" s="257">
        <f t="shared" si="13"/>
        <v>2051</v>
      </c>
      <c r="B526" s="257">
        <f t="shared" si="14"/>
        <v>5</v>
      </c>
      <c r="C526" s="270">
        <v>110376.56785005867</v>
      </c>
      <c r="D526" s="270"/>
      <c r="E526" s="270">
        <v>601855.27028219996</v>
      </c>
      <c r="F526" s="270">
        <v>0</v>
      </c>
      <c r="G526" s="270">
        <v>0</v>
      </c>
      <c r="H526" s="270">
        <v>0</v>
      </c>
      <c r="I526" s="270"/>
      <c r="J526" s="270"/>
      <c r="K526" s="270"/>
      <c r="L526" s="270"/>
      <c r="M526" s="270"/>
      <c r="N526" s="270">
        <f t="shared" si="15"/>
        <v>712231.83813225862</v>
      </c>
      <c r="O526" s="265"/>
      <c r="Q526" s="267"/>
      <c r="R526" s="257"/>
      <c r="S526" s="257"/>
      <c r="T526" s="257"/>
      <c r="U526" s="257"/>
      <c r="V526" s="257"/>
      <c r="W526" s="257"/>
    </row>
    <row r="527" spans="1:23" x14ac:dyDescent="0.2">
      <c r="A527" s="257">
        <f t="shared" si="13"/>
        <v>2051</v>
      </c>
      <c r="B527" s="257">
        <f t="shared" si="14"/>
        <v>6</v>
      </c>
      <c r="C527" s="270">
        <v>120124.02919232861</v>
      </c>
      <c r="D527" s="270"/>
      <c r="E527" s="270">
        <v>621581.34854721185</v>
      </c>
      <c r="F527" s="270">
        <v>0</v>
      </c>
      <c r="G527" s="270">
        <v>0</v>
      </c>
      <c r="H527" s="270">
        <v>0</v>
      </c>
      <c r="I527" s="270"/>
      <c r="J527" s="270"/>
      <c r="K527" s="270"/>
      <c r="L527" s="270"/>
      <c r="M527" s="270"/>
      <c r="N527" s="270">
        <f t="shared" si="15"/>
        <v>741705.37773954042</v>
      </c>
      <c r="O527" s="265"/>
      <c r="Q527" s="267"/>
      <c r="R527" s="257"/>
      <c r="S527" s="257"/>
      <c r="T527" s="257"/>
      <c r="U527" s="257"/>
      <c r="V527" s="257"/>
      <c r="W527" s="257"/>
    </row>
    <row r="528" spans="1:23" x14ac:dyDescent="0.2">
      <c r="A528" s="257">
        <f t="shared" si="13"/>
        <v>2051</v>
      </c>
      <c r="B528" s="257">
        <f t="shared" si="14"/>
        <v>7</v>
      </c>
      <c r="C528" s="270">
        <v>131360.089669762</v>
      </c>
      <c r="D528" s="270"/>
      <c r="E528" s="270">
        <v>584868.49507836718</v>
      </c>
      <c r="F528" s="270">
        <v>0</v>
      </c>
      <c r="G528" s="270">
        <v>0</v>
      </c>
      <c r="H528" s="270">
        <v>0</v>
      </c>
      <c r="I528" s="270"/>
      <c r="J528" s="270"/>
      <c r="K528" s="270"/>
      <c r="L528" s="270"/>
      <c r="M528" s="270"/>
      <c r="N528" s="270">
        <f t="shared" si="15"/>
        <v>716228.58474812913</v>
      </c>
      <c r="O528" s="265"/>
      <c r="Q528" s="267"/>
      <c r="R528" s="257"/>
      <c r="S528" s="257"/>
      <c r="T528" s="257"/>
      <c r="U528" s="257"/>
      <c r="V528" s="257"/>
      <c r="W528" s="257"/>
    </row>
    <row r="529" spans="1:23" x14ac:dyDescent="0.2">
      <c r="A529" s="257">
        <f t="shared" si="13"/>
        <v>2051</v>
      </c>
      <c r="B529" s="257">
        <f t="shared" si="14"/>
        <v>8</v>
      </c>
      <c r="C529" s="270">
        <v>130237.0754809486</v>
      </c>
      <c r="D529" s="270"/>
      <c r="E529" s="270">
        <v>627395.13746884419</v>
      </c>
      <c r="F529" s="270">
        <v>0</v>
      </c>
      <c r="G529" s="270">
        <v>0</v>
      </c>
      <c r="H529" s="270">
        <v>0</v>
      </c>
      <c r="I529" s="270"/>
      <c r="J529" s="270"/>
      <c r="K529" s="270"/>
      <c r="L529" s="270"/>
      <c r="M529" s="270"/>
      <c r="N529" s="270">
        <f t="shared" si="15"/>
        <v>757632.21294979274</v>
      </c>
      <c r="O529" s="265"/>
      <c r="Q529" s="267"/>
      <c r="R529" s="257"/>
      <c r="S529" s="257"/>
      <c r="T529" s="257"/>
      <c r="U529" s="257"/>
      <c r="V529" s="257"/>
      <c r="W529" s="257"/>
    </row>
    <row r="530" spans="1:23" x14ac:dyDescent="0.2">
      <c r="A530" s="257">
        <f t="shared" si="13"/>
        <v>2051</v>
      </c>
      <c r="B530" s="257">
        <f t="shared" si="14"/>
        <v>9</v>
      </c>
      <c r="C530" s="270">
        <v>110807.78385721668</v>
      </c>
      <c r="D530" s="270"/>
      <c r="E530" s="270">
        <v>619297.96101296868</v>
      </c>
      <c r="F530" s="270">
        <v>0</v>
      </c>
      <c r="G530" s="270">
        <v>0</v>
      </c>
      <c r="H530" s="270">
        <v>0</v>
      </c>
      <c r="I530" s="270"/>
      <c r="J530" s="270"/>
      <c r="K530" s="270"/>
      <c r="L530" s="270"/>
      <c r="M530" s="270"/>
      <c r="N530" s="270">
        <f t="shared" si="15"/>
        <v>730105.74487018539</v>
      </c>
      <c r="O530" s="265"/>
      <c r="Q530" s="267"/>
      <c r="R530" s="257"/>
      <c r="S530" s="257"/>
      <c r="T530" s="257"/>
      <c r="U530" s="257"/>
      <c r="V530" s="257"/>
      <c r="W530" s="257"/>
    </row>
    <row r="531" spans="1:23" x14ac:dyDescent="0.2">
      <c r="A531" s="257">
        <f t="shared" ref="A531:A594" si="16">+A519+1</f>
        <v>2051</v>
      </c>
      <c r="B531" s="257">
        <f t="shared" ref="B531:B594" si="17">+B519</f>
        <v>10</v>
      </c>
      <c r="C531" s="270">
        <v>102454.51004392283</v>
      </c>
      <c r="D531" s="270"/>
      <c r="E531" s="270">
        <v>566276.24410249712</v>
      </c>
      <c r="F531" s="270">
        <v>0</v>
      </c>
      <c r="G531" s="270">
        <v>0</v>
      </c>
      <c r="H531" s="270">
        <v>0</v>
      </c>
      <c r="I531" s="270"/>
      <c r="J531" s="270"/>
      <c r="K531" s="270"/>
      <c r="L531" s="270"/>
      <c r="M531" s="270"/>
      <c r="N531" s="270">
        <f t="shared" si="15"/>
        <v>668730.75414641993</v>
      </c>
      <c r="O531" s="265"/>
      <c r="Q531" s="267"/>
      <c r="R531" s="257"/>
      <c r="S531" s="257"/>
      <c r="T531" s="257"/>
      <c r="U531" s="257"/>
      <c r="V531" s="257"/>
      <c r="W531" s="257"/>
    </row>
    <row r="532" spans="1:23" x14ac:dyDescent="0.2">
      <c r="A532" s="257">
        <f t="shared" si="16"/>
        <v>2051</v>
      </c>
      <c r="B532" s="257">
        <f t="shared" si="17"/>
        <v>11</v>
      </c>
      <c r="C532" s="270">
        <v>84316.942150662042</v>
      </c>
      <c r="D532" s="270"/>
      <c r="E532" s="270">
        <v>515473.43508470856</v>
      </c>
      <c r="F532" s="270">
        <v>0</v>
      </c>
      <c r="G532" s="270">
        <v>0</v>
      </c>
      <c r="H532" s="270">
        <v>0</v>
      </c>
      <c r="I532" s="270"/>
      <c r="J532" s="270"/>
      <c r="K532" s="270"/>
      <c r="L532" s="270"/>
      <c r="M532" s="270"/>
      <c r="N532" s="270">
        <f t="shared" si="15"/>
        <v>599790.37723537057</v>
      </c>
      <c r="O532" s="265"/>
      <c r="Q532" s="267"/>
      <c r="R532" s="257"/>
      <c r="S532" s="257"/>
      <c r="T532" s="257"/>
      <c r="U532" s="257"/>
      <c r="V532" s="257"/>
      <c r="W532" s="257"/>
    </row>
    <row r="533" spans="1:23" x14ac:dyDescent="0.2">
      <c r="A533" s="257">
        <f t="shared" si="16"/>
        <v>2051</v>
      </c>
      <c r="B533" s="257">
        <f t="shared" si="17"/>
        <v>12</v>
      </c>
      <c r="C533" s="270">
        <v>87000.762673129109</v>
      </c>
      <c r="D533" s="270"/>
      <c r="E533" s="270">
        <v>482826.0846491633</v>
      </c>
      <c r="F533" s="270">
        <v>0</v>
      </c>
      <c r="G533" s="270">
        <v>0</v>
      </c>
      <c r="H533" s="270">
        <v>0</v>
      </c>
      <c r="I533" s="270"/>
      <c r="J533" s="270"/>
      <c r="K533" s="270"/>
      <c r="L533" s="270"/>
      <c r="M533" s="270"/>
      <c r="N533" s="270">
        <f t="shared" si="15"/>
        <v>569826.84732229239</v>
      </c>
      <c r="O533" s="265"/>
      <c r="Q533" s="267"/>
      <c r="R533" s="257"/>
      <c r="S533" s="257"/>
      <c r="T533" s="257"/>
      <c r="U533" s="257"/>
      <c r="V533" s="257"/>
      <c r="W533" s="257"/>
    </row>
    <row r="534" spans="1:23" x14ac:dyDescent="0.2">
      <c r="A534" s="257">
        <f t="shared" si="16"/>
        <v>2052</v>
      </c>
      <c r="B534" s="257">
        <f t="shared" si="17"/>
        <v>1</v>
      </c>
      <c r="C534" s="270">
        <v>87265.449033956742</v>
      </c>
      <c r="D534" s="270"/>
      <c r="E534" s="270">
        <v>478182.96095760504</v>
      </c>
      <c r="F534" s="270">
        <v>0</v>
      </c>
      <c r="G534" s="270">
        <v>0</v>
      </c>
      <c r="H534" s="270">
        <v>0</v>
      </c>
      <c r="I534" s="270"/>
      <c r="J534" s="270"/>
      <c r="K534" s="270"/>
      <c r="L534" s="270"/>
      <c r="M534" s="270"/>
      <c r="N534" s="270">
        <f t="shared" si="15"/>
        <v>565448.40999156178</v>
      </c>
      <c r="O534" s="265"/>
      <c r="Q534" s="267"/>
      <c r="R534" s="257"/>
      <c r="S534" s="257"/>
      <c r="T534" s="257"/>
      <c r="U534" s="257"/>
      <c r="V534" s="257"/>
      <c r="W534" s="257"/>
    </row>
    <row r="535" spans="1:23" x14ac:dyDescent="0.2">
      <c r="A535" s="257">
        <f t="shared" si="16"/>
        <v>2052</v>
      </c>
      <c r="B535" s="257">
        <f t="shared" si="17"/>
        <v>2</v>
      </c>
      <c r="C535" s="270">
        <v>82285.930974922288</v>
      </c>
      <c r="D535" s="270"/>
      <c r="E535" s="270">
        <v>464354.55853354704</v>
      </c>
      <c r="F535" s="270">
        <v>0</v>
      </c>
      <c r="G535" s="270">
        <v>0</v>
      </c>
      <c r="H535" s="270">
        <v>0</v>
      </c>
      <c r="I535" s="270"/>
      <c r="J535" s="270"/>
      <c r="K535" s="270"/>
      <c r="L535" s="270"/>
      <c r="M535" s="270"/>
      <c r="N535" s="270">
        <f t="shared" si="15"/>
        <v>546640.48950846936</v>
      </c>
      <c r="O535" s="265"/>
      <c r="Q535" s="267"/>
      <c r="R535" s="257"/>
      <c r="S535" s="257"/>
      <c r="T535" s="257"/>
      <c r="U535" s="257"/>
      <c r="V535" s="257"/>
      <c r="W535" s="257"/>
    </row>
    <row r="536" spans="1:23" x14ac:dyDescent="0.2">
      <c r="A536" s="257">
        <f t="shared" si="16"/>
        <v>2052</v>
      </c>
      <c r="B536" s="257">
        <f t="shared" si="17"/>
        <v>3</v>
      </c>
      <c r="C536" s="270">
        <v>94031.523979312202</v>
      </c>
      <c r="D536" s="270"/>
      <c r="E536" s="270">
        <v>551079.13681804365</v>
      </c>
      <c r="F536" s="270">
        <v>0</v>
      </c>
      <c r="G536" s="270">
        <v>0</v>
      </c>
      <c r="H536" s="270">
        <v>0</v>
      </c>
      <c r="I536" s="270"/>
      <c r="J536" s="270"/>
      <c r="K536" s="270"/>
      <c r="L536" s="270"/>
      <c r="M536" s="270"/>
      <c r="N536" s="270">
        <f t="shared" si="15"/>
        <v>645110.66079735581</v>
      </c>
      <c r="O536" s="265"/>
      <c r="Q536" s="267"/>
      <c r="R536" s="257"/>
      <c r="S536" s="257"/>
      <c r="T536" s="257"/>
      <c r="U536" s="257"/>
      <c r="V536" s="257"/>
      <c r="W536" s="257"/>
    </row>
    <row r="537" spans="1:23" x14ac:dyDescent="0.2">
      <c r="A537" s="257">
        <f t="shared" si="16"/>
        <v>2052</v>
      </c>
      <c r="B537" s="257">
        <f t="shared" si="17"/>
        <v>4</v>
      </c>
      <c r="C537" s="270">
        <v>98728.14909273434</v>
      </c>
      <c r="D537" s="270"/>
      <c r="E537" s="270">
        <v>602718.24814960186</v>
      </c>
      <c r="F537" s="270">
        <v>0</v>
      </c>
      <c r="G537" s="270">
        <v>0</v>
      </c>
      <c r="H537" s="270">
        <v>0</v>
      </c>
      <c r="I537" s="270"/>
      <c r="J537" s="270"/>
      <c r="K537" s="270"/>
      <c r="L537" s="270"/>
      <c r="M537" s="270"/>
      <c r="N537" s="270">
        <f t="shared" si="15"/>
        <v>701446.39724233618</v>
      </c>
      <c r="O537" s="265"/>
      <c r="Q537" s="267"/>
      <c r="R537" s="257"/>
      <c r="S537" s="257"/>
      <c r="T537" s="257"/>
      <c r="U537" s="257"/>
      <c r="V537" s="257"/>
      <c r="W537" s="257"/>
    </row>
    <row r="538" spans="1:23" x14ac:dyDescent="0.2">
      <c r="A538" s="257">
        <f t="shared" si="16"/>
        <v>2052</v>
      </c>
      <c r="B538" s="257">
        <f t="shared" si="17"/>
        <v>5</v>
      </c>
      <c r="C538" s="270">
        <v>111733.58839094492</v>
      </c>
      <c r="D538" s="270"/>
      <c r="E538" s="270">
        <v>610883.09934199241</v>
      </c>
      <c r="F538" s="270">
        <v>0</v>
      </c>
      <c r="G538" s="270">
        <v>0</v>
      </c>
      <c r="H538" s="270">
        <v>0</v>
      </c>
      <c r="I538" s="270"/>
      <c r="J538" s="270"/>
      <c r="K538" s="270"/>
      <c r="L538" s="270"/>
      <c r="M538" s="270"/>
      <c r="N538" s="270">
        <f t="shared" si="15"/>
        <v>722616.68773293728</v>
      </c>
      <c r="O538" s="265"/>
      <c r="Q538" s="267"/>
      <c r="R538" s="257"/>
      <c r="S538" s="257"/>
      <c r="T538" s="257"/>
      <c r="U538" s="257"/>
      <c r="V538" s="257"/>
      <c r="W538" s="257"/>
    </row>
    <row r="539" spans="1:23" x14ac:dyDescent="0.2">
      <c r="A539" s="257">
        <f t="shared" si="16"/>
        <v>2052</v>
      </c>
      <c r="B539" s="257">
        <f t="shared" si="17"/>
        <v>6</v>
      </c>
      <c r="C539" s="270">
        <v>121600.88952820579</v>
      </c>
      <c r="D539" s="270"/>
      <c r="E539" s="270">
        <v>630905.06878116168</v>
      </c>
      <c r="F539" s="270">
        <v>0</v>
      </c>
      <c r="G539" s="270">
        <v>0</v>
      </c>
      <c r="H539" s="270">
        <v>0</v>
      </c>
      <c r="I539" s="270"/>
      <c r="J539" s="270"/>
      <c r="K539" s="270"/>
      <c r="L539" s="270"/>
      <c r="M539" s="270"/>
      <c r="N539" s="270">
        <f t="shared" si="15"/>
        <v>752505.95830936753</v>
      </c>
      <c r="O539" s="265"/>
      <c r="Q539" s="267"/>
      <c r="R539" s="257"/>
      <c r="S539" s="257"/>
      <c r="T539" s="257"/>
      <c r="U539" s="257"/>
      <c r="V539" s="257"/>
      <c r="W539" s="257"/>
    </row>
    <row r="540" spans="1:23" x14ac:dyDescent="0.2">
      <c r="A540" s="257">
        <f t="shared" si="16"/>
        <v>2052</v>
      </c>
      <c r="B540" s="257">
        <f t="shared" si="17"/>
        <v>7</v>
      </c>
      <c r="C540" s="270">
        <v>132975.09132642412</v>
      </c>
      <c r="D540" s="270"/>
      <c r="E540" s="270">
        <v>593641.52250994521</v>
      </c>
      <c r="F540" s="270">
        <v>0</v>
      </c>
      <c r="G540" s="270">
        <v>0</v>
      </c>
      <c r="H540" s="270">
        <v>0</v>
      </c>
      <c r="I540" s="270"/>
      <c r="J540" s="270"/>
      <c r="K540" s="270"/>
      <c r="L540" s="270"/>
      <c r="M540" s="270"/>
      <c r="N540" s="270">
        <f t="shared" si="15"/>
        <v>726616.61383636936</v>
      </c>
      <c r="O540" s="265"/>
      <c r="Q540" s="267"/>
      <c r="R540" s="257"/>
      <c r="S540" s="257"/>
      <c r="T540" s="257"/>
      <c r="U540" s="257"/>
      <c r="V540" s="257"/>
      <c r="W540" s="257"/>
    </row>
    <row r="541" spans="1:23" x14ac:dyDescent="0.2">
      <c r="A541" s="257">
        <f t="shared" si="16"/>
        <v>2052</v>
      </c>
      <c r="B541" s="257">
        <f t="shared" si="17"/>
        <v>8</v>
      </c>
      <c r="C541" s="270">
        <v>131838.27028211951</v>
      </c>
      <c r="D541" s="270"/>
      <c r="E541" s="270">
        <v>636806.0645366722</v>
      </c>
      <c r="F541" s="270">
        <v>0</v>
      </c>
      <c r="G541" s="270">
        <v>0</v>
      </c>
      <c r="H541" s="270">
        <v>0</v>
      </c>
      <c r="I541" s="270"/>
      <c r="J541" s="270"/>
      <c r="K541" s="270"/>
      <c r="L541" s="270"/>
      <c r="M541" s="270"/>
      <c r="N541" s="270">
        <f t="shared" si="15"/>
        <v>768644.33481879171</v>
      </c>
      <c r="O541" s="265"/>
      <c r="Q541" s="267"/>
      <c r="R541" s="257"/>
      <c r="S541" s="257"/>
      <c r="T541" s="257"/>
      <c r="U541" s="257"/>
      <c r="V541" s="257"/>
      <c r="W541" s="257"/>
    </row>
    <row r="542" spans="1:23" x14ac:dyDescent="0.2">
      <c r="A542" s="257">
        <f t="shared" si="16"/>
        <v>2052</v>
      </c>
      <c r="B542" s="257">
        <f t="shared" si="17"/>
        <v>9</v>
      </c>
      <c r="C542" s="270">
        <v>112170.10596700177</v>
      </c>
      <c r="D542" s="270"/>
      <c r="E542" s="270">
        <v>628587.4304338838</v>
      </c>
      <c r="F542" s="270">
        <v>0</v>
      </c>
      <c r="G542" s="270">
        <v>0</v>
      </c>
      <c r="H542" s="270">
        <v>0</v>
      </c>
      <c r="I542" s="270"/>
      <c r="J542" s="270"/>
      <c r="K542" s="270"/>
      <c r="L542" s="270"/>
      <c r="M542" s="270"/>
      <c r="N542" s="270">
        <f t="shared" si="15"/>
        <v>740757.53640088555</v>
      </c>
      <c r="O542" s="265"/>
      <c r="Q542" s="267"/>
      <c r="R542" s="257"/>
      <c r="S542" s="257"/>
      <c r="T542" s="257"/>
      <c r="U542" s="257"/>
      <c r="V542" s="257"/>
      <c r="W542" s="257"/>
    </row>
    <row r="543" spans="1:23" x14ac:dyDescent="0.2">
      <c r="A543" s="257">
        <f t="shared" si="16"/>
        <v>2052</v>
      </c>
      <c r="B543" s="257">
        <f t="shared" si="17"/>
        <v>10</v>
      </c>
      <c r="C543" s="270">
        <v>103714.13314458773</v>
      </c>
      <c r="D543" s="270"/>
      <c r="E543" s="270">
        <v>574770.38776926533</v>
      </c>
      <c r="F543" s="270">
        <v>0</v>
      </c>
      <c r="G543" s="270">
        <v>0</v>
      </c>
      <c r="H543" s="270">
        <v>0</v>
      </c>
      <c r="I543" s="270"/>
      <c r="J543" s="270"/>
      <c r="K543" s="270"/>
      <c r="L543" s="270"/>
      <c r="M543" s="270"/>
      <c r="N543" s="270">
        <f t="shared" si="15"/>
        <v>678484.52091385308</v>
      </c>
      <c r="O543" s="265"/>
      <c r="Q543" s="267"/>
      <c r="R543" s="257"/>
      <c r="S543" s="257"/>
      <c r="T543" s="257"/>
      <c r="U543" s="257"/>
      <c r="V543" s="257"/>
      <c r="W543" s="257"/>
    </row>
    <row r="544" spans="1:23" x14ac:dyDescent="0.2">
      <c r="A544" s="257">
        <f t="shared" si="16"/>
        <v>2052</v>
      </c>
      <c r="B544" s="257">
        <f t="shared" si="17"/>
        <v>11</v>
      </c>
      <c r="C544" s="270">
        <v>85353.573608514591</v>
      </c>
      <c r="D544" s="270"/>
      <c r="E544" s="270">
        <v>523205.53661574068</v>
      </c>
      <c r="F544" s="270">
        <v>0</v>
      </c>
      <c r="G544" s="270">
        <v>0</v>
      </c>
      <c r="H544" s="270">
        <v>0</v>
      </c>
      <c r="I544" s="270"/>
      <c r="J544" s="270"/>
      <c r="K544" s="270"/>
      <c r="L544" s="270"/>
      <c r="M544" s="270"/>
      <c r="N544" s="270">
        <f t="shared" si="15"/>
        <v>608559.11022425524</v>
      </c>
      <c r="O544" s="265"/>
      <c r="Q544" s="267"/>
      <c r="R544" s="257"/>
      <c r="S544" s="257"/>
      <c r="T544" s="257"/>
      <c r="U544" s="257"/>
      <c r="V544" s="257"/>
      <c r="W544" s="257"/>
    </row>
    <row r="545" spans="1:23" x14ac:dyDescent="0.2">
      <c r="A545" s="257">
        <f t="shared" si="16"/>
        <v>2052</v>
      </c>
      <c r="B545" s="257">
        <f t="shared" si="17"/>
        <v>12</v>
      </c>
      <c r="C545" s="270">
        <v>88070.390260939108</v>
      </c>
      <c r="D545" s="270"/>
      <c r="E545" s="270">
        <v>490068.47592336067</v>
      </c>
      <c r="F545" s="270">
        <v>0</v>
      </c>
      <c r="G545" s="270">
        <v>0</v>
      </c>
      <c r="H545" s="270">
        <v>0</v>
      </c>
      <c r="I545" s="270"/>
      <c r="J545" s="270"/>
      <c r="K545" s="270"/>
      <c r="L545" s="270"/>
      <c r="M545" s="270"/>
      <c r="N545" s="270">
        <f t="shared" si="15"/>
        <v>578138.86618429981</v>
      </c>
      <c r="O545" s="265"/>
      <c r="Q545" s="267"/>
      <c r="R545" s="257"/>
      <c r="S545" s="257"/>
      <c r="T545" s="257"/>
      <c r="U545" s="257"/>
      <c r="V545" s="257"/>
      <c r="W545" s="257"/>
    </row>
    <row r="546" spans="1:23" x14ac:dyDescent="0.2">
      <c r="A546" s="257">
        <f t="shared" si="16"/>
        <v>2053</v>
      </c>
      <c r="B546" s="257">
        <f t="shared" si="17"/>
        <v>1</v>
      </c>
      <c r="C546" s="270">
        <v>88338.330798224051</v>
      </c>
      <c r="D546" s="270"/>
      <c r="E546" s="270">
        <f>+E534*(E534/E522)</f>
        <v>485355.70537638618</v>
      </c>
      <c r="F546" s="270">
        <v>0</v>
      </c>
      <c r="G546" s="270">
        <v>0</v>
      </c>
      <c r="H546" s="270">
        <v>0</v>
      </c>
      <c r="I546" s="270"/>
      <c r="J546" s="270"/>
      <c r="K546" s="270"/>
      <c r="L546" s="270"/>
      <c r="M546" s="270"/>
      <c r="N546" s="270">
        <f t="shared" si="15"/>
        <v>573694.03617461026</v>
      </c>
      <c r="O546" s="265"/>
      <c r="Q546" s="267"/>
      <c r="R546" s="257"/>
      <c r="S546" s="257"/>
      <c r="T546" s="257"/>
      <c r="U546" s="257"/>
      <c r="V546" s="257"/>
      <c r="W546" s="257"/>
    </row>
    <row r="547" spans="1:23" x14ac:dyDescent="0.2">
      <c r="A547" s="257">
        <f t="shared" si="16"/>
        <v>2053</v>
      </c>
      <c r="B547" s="257">
        <f t="shared" si="17"/>
        <v>2</v>
      </c>
      <c r="C547" s="270">
        <v>83297.59224265271</v>
      </c>
      <c r="D547" s="270"/>
      <c r="E547" s="270">
        <f t="shared" ref="E547:E610" si="18">+E535*(E535/E523)</f>
        <v>471319.87691583956</v>
      </c>
      <c r="F547" s="270">
        <v>0</v>
      </c>
      <c r="G547" s="270">
        <v>0</v>
      </c>
      <c r="H547" s="270">
        <v>0</v>
      </c>
      <c r="I547" s="270"/>
      <c r="J547" s="270"/>
      <c r="K547" s="270"/>
      <c r="L547" s="270"/>
      <c r="M547" s="270"/>
      <c r="N547" s="270">
        <f t="shared" si="15"/>
        <v>554617.46915849228</v>
      </c>
      <c r="O547" s="265"/>
      <c r="Q547" s="267"/>
      <c r="R547" s="257"/>
      <c r="S547" s="257"/>
      <c r="T547" s="257"/>
      <c r="U547" s="257"/>
      <c r="V547" s="257"/>
      <c r="W547" s="257"/>
    </row>
    <row r="548" spans="1:23" x14ac:dyDescent="0.2">
      <c r="A548" s="257">
        <f t="shared" si="16"/>
        <v>2053</v>
      </c>
      <c r="B548" s="257">
        <f t="shared" si="17"/>
        <v>3</v>
      </c>
      <c r="C548" s="270">
        <v>95187.59099621838</v>
      </c>
      <c r="D548" s="270"/>
      <c r="E548" s="270">
        <f t="shared" si="18"/>
        <v>559345.32387540478</v>
      </c>
      <c r="F548" s="270">
        <v>0</v>
      </c>
      <c r="G548" s="270">
        <v>0</v>
      </c>
      <c r="H548" s="270">
        <v>0</v>
      </c>
      <c r="I548" s="270"/>
      <c r="J548" s="270"/>
      <c r="K548" s="270"/>
      <c r="L548" s="270"/>
      <c r="M548" s="270"/>
      <c r="N548" s="270">
        <f t="shared" si="15"/>
        <v>654532.91487162316</v>
      </c>
      <c r="O548" s="265"/>
      <c r="Q548" s="267"/>
      <c r="R548" s="257"/>
      <c r="S548" s="257"/>
      <c r="T548" s="257"/>
      <c r="U548" s="257"/>
      <c r="V548" s="257"/>
      <c r="W548" s="257"/>
    </row>
    <row r="549" spans="1:23" x14ac:dyDescent="0.2">
      <c r="A549" s="257">
        <f t="shared" si="16"/>
        <v>2053</v>
      </c>
      <c r="B549" s="257">
        <f t="shared" si="17"/>
        <v>4</v>
      </c>
      <c r="C549" s="270">
        <v>99941.958589551738</v>
      </c>
      <c r="D549" s="270"/>
      <c r="E549" s="270">
        <f t="shared" si="18"/>
        <v>611759.02187741327</v>
      </c>
      <c r="F549" s="270">
        <v>0</v>
      </c>
      <c r="G549" s="270">
        <v>0</v>
      </c>
      <c r="H549" s="270">
        <v>0</v>
      </c>
      <c r="I549" s="270"/>
      <c r="J549" s="270"/>
      <c r="K549" s="270"/>
      <c r="L549" s="270"/>
      <c r="M549" s="270"/>
      <c r="N549" s="270">
        <f t="shared" si="15"/>
        <v>711700.980466965</v>
      </c>
      <c r="O549" s="265"/>
      <c r="Q549" s="267"/>
      <c r="R549" s="257"/>
      <c r="S549" s="257"/>
      <c r="T549" s="257"/>
      <c r="U549" s="257"/>
      <c r="V549" s="257"/>
      <c r="W549" s="257"/>
    </row>
    <row r="550" spans="1:23" x14ac:dyDescent="0.2">
      <c r="A550" s="257">
        <f t="shared" si="16"/>
        <v>2053</v>
      </c>
      <c r="B550" s="257">
        <f t="shared" si="17"/>
        <v>5</v>
      </c>
      <c r="C550" s="270">
        <v>113107.29276957188</v>
      </c>
      <c r="D550" s="270"/>
      <c r="E550" s="270">
        <f t="shared" si="18"/>
        <v>620046.34583776514</v>
      </c>
      <c r="F550" s="270">
        <v>0</v>
      </c>
      <c r="G550" s="270">
        <v>0</v>
      </c>
      <c r="H550" s="270">
        <v>0</v>
      </c>
      <c r="I550" s="270"/>
      <c r="J550" s="270"/>
      <c r="K550" s="270"/>
      <c r="L550" s="270"/>
      <c r="M550" s="270"/>
      <c r="N550" s="270">
        <f t="shared" si="15"/>
        <v>733153.63860733702</v>
      </c>
      <c r="O550" s="265"/>
      <c r="Q550" s="267"/>
      <c r="R550" s="257"/>
      <c r="S550" s="257"/>
      <c r="T550" s="257"/>
      <c r="U550" s="257"/>
      <c r="V550" s="257"/>
      <c r="W550" s="257"/>
    </row>
    <row r="551" spans="1:23" x14ac:dyDescent="0.2">
      <c r="A551" s="257">
        <f t="shared" si="16"/>
        <v>2053</v>
      </c>
      <c r="B551" s="257">
        <f t="shared" si="17"/>
        <v>6</v>
      </c>
      <c r="C551" s="270">
        <v>123095.90706765292</v>
      </c>
      <c r="D551" s="270"/>
      <c r="E551" s="270">
        <f t="shared" si="18"/>
        <v>640368.6448187069</v>
      </c>
      <c r="F551" s="270">
        <v>0</v>
      </c>
      <c r="G551" s="270">
        <v>0</v>
      </c>
      <c r="H551" s="270">
        <v>0</v>
      </c>
      <c r="I551" s="270"/>
      <c r="J551" s="270"/>
      <c r="K551" s="270"/>
      <c r="L551" s="270"/>
      <c r="M551" s="270"/>
      <c r="N551" s="270">
        <f t="shared" si="15"/>
        <v>763464.55188635981</v>
      </c>
      <c r="O551" s="265"/>
      <c r="Q551" s="267"/>
      <c r="R551" s="257"/>
      <c r="S551" s="257"/>
      <c r="T551" s="257"/>
      <c r="U551" s="257"/>
      <c r="V551" s="257"/>
      <c r="W551" s="257"/>
    </row>
    <row r="552" spans="1:23" x14ac:dyDescent="0.2">
      <c r="A552" s="257">
        <f t="shared" si="16"/>
        <v>2053</v>
      </c>
      <c r="B552" s="257">
        <f t="shared" si="17"/>
        <v>7</v>
      </c>
      <c r="C552" s="270">
        <v>134609.94855990243</v>
      </c>
      <c r="D552" s="270"/>
      <c r="E552" s="270">
        <f t="shared" si="18"/>
        <v>602546.14535307791</v>
      </c>
      <c r="F552" s="270">
        <v>0</v>
      </c>
      <c r="G552" s="270">
        <v>0</v>
      </c>
      <c r="H552" s="270">
        <v>0</v>
      </c>
      <c r="I552" s="270"/>
      <c r="J552" s="270"/>
      <c r="K552" s="270"/>
      <c r="L552" s="270"/>
      <c r="M552" s="270"/>
      <c r="N552" s="270">
        <f t="shared" si="15"/>
        <v>737156.09391298029</v>
      </c>
      <c r="O552" s="265"/>
      <c r="Q552" s="267"/>
      <c r="R552" s="257"/>
      <c r="S552" s="257"/>
      <c r="T552" s="257"/>
      <c r="U552" s="257"/>
      <c r="V552" s="257"/>
      <c r="W552" s="257"/>
    </row>
    <row r="553" spans="1:23" x14ac:dyDescent="0.2">
      <c r="A553" s="257">
        <f t="shared" si="16"/>
        <v>2053</v>
      </c>
      <c r="B553" s="257">
        <f t="shared" si="17"/>
        <v>8</v>
      </c>
      <c r="C553" s="270">
        <v>133459.15091224373</v>
      </c>
      <c r="D553" s="270"/>
      <c r="E553" s="270">
        <f t="shared" si="18"/>
        <v>646358.15551060461</v>
      </c>
      <c r="F553" s="270">
        <v>0</v>
      </c>
      <c r="G553" s="270">
        <v>0</v>
      </c>
      <c r="H553" s="270">
        <v>0</v>
      </c>
      <c r="I553" s="270"/>
      <c r="J553" s="270"/>
      <c r="K553" s="270"/>
      <c r="L553" s="270"/>
      <c r="M553" s="270"/>
      <c r="N553" s="270">
        <f t="shared" si="15"/>
        <v>779817.30642284837</v>
      </c>
      <c r="O553" s="265"/>
      <c r="Q553" s="267"/>
      <c r="R553" s="257"/>
      <c r="S553" s="257"/>
      <c r="T553" s="257"/>
      <c r="U553" s="257"/>
      <c r="V553" s="257"/>
      <c r="W553" s="257"/>
    </row>
    <row r="554" spans="1:23" x14ac:dyDescent="0.2">
      <c r="A554" s="257">
        <f t="shared" si="16"/>
        <v>2053</v>
      </c>
      <c r="B554" s="257">
        <f t="shared" si="17"/>
        <v>9</v>
      </c>
      <c r="C554" s="270">
        <v>113549.17709446599</v>
      </c>
      <c r="D554" s="270"/>
      <c r="E554" s="270">
        <f t="shared" si="18"/>
        <v>638016.24189619848</v>
      </c>
      <c r="F554" s="270">
        <v>0</v>
      </c>
      <c r="G554" s="270">
        <v>0</v>
      </c>
      <c r="H554" s="270">
        <v>0</v>
      </c>
      <c r="I554" s="270"/>
      <c r="J554" s="270"/>
      <c r="K554" s="270"/>
      <c r="L554" s="270"/>
      <c r="M554" s="270"/>
      <c r="N554" s="270">
        <f t="shared" si="15"/>
        <v>751565.41899066442</v>
      </c>
      <c r="O554" s="265"/>
      <c r="Q554" s="267"/>
      <c r="R554" s="257"/>
      <c r="S554" s="257"/>
      <c r="T554" s="257"/>
      <c r="U554" s="257"/>
      <c r="V554" s="257"/>
      <c r="W554" s="257"/>
    </row>
    <row r="555" spans="1:23" x14ac:dyDescent="0.2">
      <c r="A555" s="257">
        <f t="shared" si="16"/>
        <v>2053</v>
      </c>
      <c r="B555" s="257">
        <f t="shared" si="17"/>
        <v>10</v>
      </c>
      <c r="C555" s="270">
        <v>104989.24263384644</v>
      </c>
      <c r="D555" s="270"/>
      <c r="E555" s="270">
        <f t="shared" si="18"/>
        <v>583391.94359111355</v>
      </c>
      <c r="F555" s="270">
        <v>0</v>
      </c>
      <c r="G555" s="270">
        <v>0</v>
      </c>
      <c r="H555" s="270">
        <v>0</v>
      </c>
      <c r="I555" s="270"/>
      <c r="J555" s="270"/>
      <c r="K555" s="270"/>
      <c r="L555" s="270"/>
      <c r="M555" s="270"/>
      <c r="N555" s="270">
        <f t="shared" si="15"/>
        <v>688381.18622496002</v>
      </c>
      <c r="O555" s="265"/>
      <c r="Q555" s="267"/>
      <c r="R555" s="257"/>
      <c r="S555" s="257"/>
      <c r="T555" s="257"/>
      <c r="U555" s="257"/>
      <c r="V555" s="257"/>
      <c r="W555" s="257"/>
    </row>
    <row r="556" spans="1:23" x14ac:dyDescent="0.2">
      <c r="A556" s="257">
        <f t="shared" si="16"/>
        <v>2053</v>
      </c>
      <c r="B556" s="257">
        <f t="shared" si="17"/>
        <v>11</v>
      </c>
      <c r="C556" s="270">
        <v>86402.949892638106</v>
      </c>
      <c r="D556" s="270"/>
      <c r="E556" s="270">
        <f t="shared" si="18"/>
        <v>531053.6196698097</v>
      </c>
      <c r="F556" s="270">
        <v>0</v>
      </c>
      <c r="G556" s="270">
        <v>0</v>
      </c>
      <c r="H556" s="270">
        <v>0</v>
      </c>
      <c r="I556" s="270"/>
      <c r="J556" s="270"/>
      <c r="K556" s="270"/>
      <c r="L556" s="270"/>
      <c r="M556" s="270"/>
      <c r="N556" s="270">
        <f t="shared" si="15"/>
        <v>617456.56956244784</v>
      </c>
      <c r="O556" s="265"/>
      <c r="Q556" s="267"/>
      <c r="R556" s="257"/>
      <c r="S556" s="257"/>
      <c r="T556" s="257"/>
      <c r="U556" s="257"/>
      <c r="V556" s="257"/>
      <c r="W556" s="257"/>
    </row>
    <row r="557" spans="1:23" x14ac:dyDescent="0.2">
      <c r="A557" s="257">
        <f t="shared" si="16"/>
        <v>2053</v>
      </c>
      <c r="B557" s="257">
        <f t="shared" si="17"/>
        <v>12</v>
      </c>
      <c r="C557" s="270">
        <v>89153.168344692487</v>
      </c>
      <c r="D557" s="270"/>
      <c r="E557" s="270">
        <f t="shared" si="18"/>
        <v>497419.50306673796</v>
      </c>
      <c r="F557" s="270">
        <v>0</v>
      </c>
      <c r="G557" s="270">
        <v>0</v>
      </c>
      <c r="H557" s="270">
        <v>0</v>
      </c>
      <c r="I557" s="270"/>
      <c r="J557" s="270"/>
      <c r="K557" s="270"/>
      <c r="L557" s="270"/>
      <c r="M557" s="270"/>
      <c r="N557" s="270">
        <f t="shared" si="15"/>
        <v>586572.67141143046</v>
      </c>
      <c r="O557" s="265"/>
      <c r="Q557" s="267"/>
      <c r="R557" s="257"/>
      <c r="S557" s="257"/>
      <c r="T557" s="257"/>
      <c r="U557" s="257"/>
      <c r="V557" s="257"/>
      <c r="W557" s="257"/>
    </row>
    <row r="558" spans="1:23" x14ac:dyDescent="0.2">
      <c r="A558" s="257">
        <f t="shared" si="16"/>
        <v>2054</v>
      </c>
      <c r="B558" s="257">
        <f t="shared" si="17"/>
        <v>1</v>
      </c>
      <c r="C558" s="270">
        <v>89424.403066784187</v>
      </c>
      <c r="D558" s="270"/>
      <c r="E558" s="270">
        <f t="shared" si="18"/>
        <v>492636.04096151527</v>
      </c>
      <c r="F558" s="270">
        <v>0</v>
      </c>
      <c r="G558" s="270">
        <v>0</v>
      </c>
      <c r="H558" s="270">
        <v>0</v>
      </c>
      <c r="I558" s="270"/>
      <c r="J558" s="270"/>
      <c r="K558" s="270"/>
      <c r="L558" s="270"/>
      <c r="M558" s="270"/>
      <c r="N558" s="270">
        <f t="shared" si="15"/>
        <v>582060.44402829942</v>
      </c>
      <c r="O558" s="265"/>
      <c r="Q558" s="267"/>
      <c r="R558" s="257"/>
      <c r="S558" s="257"/>
      <c r="T558" s="257"/>
      <c r="U558" s="257"/>
      <c r="V558" s="257"/>
      <c r="W558" s="257"/>
    </row>
    <row r="559" spans="1:23" x14ac:dyDescent="0.2">
      <c r="A559" s="257">
        <f t="shared" si="16"/>
        <v>2054</v>
      </c>
      <c r="B559" s="257">
        <f t="shared" si="17"/>
        <v>2</v>
      </c>
      <c r="C559" s="270">
        <v>84321.691341595593</v>
      </c>
      <c r="D559" s="270"/>
      <c r="E559" s="270">
        <f t="shared" si="18"/>
        <v>478389.67507393082</v>
      </c>
      <c r="F559" s="270">
        <v>0</v>
      </c>
      <c r="G559" s="270">
        <v>0</v>
      </c>
      <c r="H559" s="270">
        <v>0</v>
      </c>
      <c r="I559" s="270"/>
      <c r="J559" s="270"/>
      <c r="K559" s="270"/>
      <c r="L559" s="270"/>
      <c r="M559" s="270"/>
      <c r="N559" s="270">
        <f t="shared" si="15"/>
        <v>562711.36641552637</v>
      </c>
      <c r="O559" s="265"/>
      <c r="Q559" s="267"/>
      <c r="R559" s="257"/>
      <c r="S559" s="257"/>
      <c r="T559" s="257"/>
      <c r="U559" s="257"/>
      <c r="V559" s="257"/>
      <c r="W559" s="257"/>
    </row>
    <row r="560" spans="1:23" x14ac:dyDescent="0.2">
      <c r="A560" s="257">
        <f t="shared" si="16"/>
        <v>2054</v>
      </c>
      <c r="B560" s="257">
        <f t="shared" si="17"/>
        <v>3</v>
      </c>
      <c r="C560" s="270">
        <v>96357.871235361308</v>
      </c>
      <c r="D560" s="270"/>
      <c r="E560" s="270">
        <f t="shared" si="18"/>
        <v>567735.50373870262</v>
      </c>
      <c r="F560" s="270">
        <v>0</v>
      </c>
      <c r="G560" s="270">
        <v>0</v>
      </c>
      <c r="H560" s="270">
        <v>0</v>
      </c>
      <c r="I560" s="270"/>
      <c r="J560" s="270"/>
      <c r="K560" s="270"/>
      <c r="L560" s="270"/>
      <c r="M560" s="270"/>
      <c r="N560" s="270">
        <f t="shared" si="15"/>
        <v>664093.37497406395</v>
      </c>
      <c r="O560" s="265"/>
      <c r="Q560" s="267"/>
      <c r="R560" s="257"/>
      <c r="S560" s="257"/>
      <c r="T560" s="257"/>
      <c r="U560" s="257"/>
      <c r="V560" s="257"/>
      <c r="W560" s="257"/>
    </row>
    <row r="561" spans="1:23" x14ac:dyDescent="0.2">
      <c r="A561" s="257">
        <f t="shared" si="16"/>
        <v>2054</v>
      </c>
      <c r="B561" s="257">
        <f t="shared" si="17"/>
        <v>4</v>
      </c>
      <c r="C561" s="270">
        <v>101170.69122134232</v>
      </c>
      <c r="D561" s="270"/>
      <c r="E561" s="270">
        <f t="shared" si="18"/>
        <v>620935.40721122536</v>
      </c>
      <c r="F561" s="270">
        <v>0</v>
      </c>
      <c r="G561" s="270">
        <v>0</v>
      </c>
      <c r="H561" s="270">
        <v>0</v>
      </c>
      <c r="I561" s="270"/>
      <c r="J561" s="270"/>
      <c r="K561" s="270"/>
      <c r="L561" s="270"/>
      <c r="M561" s="270"/>
      <c r="N561" s="270">
        <f t="shared" si="15"/>
        <v>722106.09843256767</v>
      </c>
      <c r="O561" s="265"/>
      <c r="Q561" s="267"/>
      <c r="R561" s="257"/>
      <c r="S561" s="257"/>
      <c r="T561" s="257"/>
      <c r="U561" s="257"/>
      <c r="V561" s="257"/>
      <c r="W561" s="257"/>
    </row>
    <row r="562" spans="1:23" x14ac:dyDescent="0.2">
      <c r="A562" s="257">
        <f t="shared" si="16"/>
        <v>2054</v>
      </c>
      <c r="B562" s="257">
        <f t="shared" si="17"/>
        <v>5</v>
      </c>
      <c r="C562" s="270">
        <v>114497.88610475196</v>
      </c>
      <c r="D562" s="270"/>
      <c r="E562" s="270">
        <f t="shared" si="18"/>
        <v>629347.04103105911</v>
      </c>
      <c r="F562" s="270">
        <v>0</v>
      </c>
      <c r="G562" s="270">
        <v>0</v>
      </c>
      <c r="H562" s="270">
        <v>0</v>
      </c>
      <c r="I562" s="270"/>
      <c r="J562" s="270"/>
      <c r="K562" s="270"/>
      <c r="L562" s="270"/>
      <c r="M562" s="270"/>
      <c r="N562" s="270">
        <f t="shared" si="15"/>
        <v>743844.92713581107</v>
      </c>
      <c r="O562" s="265"/>
      <c r="Q562" s="267"/>
      <c r="R562" s="257"/>
      <c r="S562" s="257"/>
      <c r="T562" s="257"/>
      <c r="U562" s="257"/>
      <c r="V562" s="257"/>
      <c r="W562" s="257"/>
    </row>
    <row r="563" spans="1:23" x14ac:dyDescent="0.2">
      <c r="A563" s="257">
        <f t="shared" si="16"/>
        <v>2054</v>
      </c>
      <c r="B563" s="257">
        <f t="shared" si="17"/>
        <v>6</v>
      </c>
      <c r="C563" s="270">
        <v>124609.3050437229</v>
      </c>
      <c r="D563" s="270"/>
      <c r="E563" s="270">
        <f t="shared" si="18"/>
        <v>649974.17449690273</v>
      </c>
      <c r="F563" s="270">
        <v>0</v>
      </c>
      <c r="G563" s="270">
        <v>0</v>
      </c>
      <c r="H563" s="270">
        <v>0</v>
      </c>
      <c r="I563" s="270"/>
      <c r="J563" s="270"/>
      <c r="K563" s="270"/>
      <c r="L563" s="270"/>
      <c r="M563" s="270"/>
      <c r="N563" s="270">
        <f t="shared" si="15"/>
        <v>774583.47954062559</v>
      </c>
      <c r="O563" s="265"/>
      <c r="Q563" s="267"/>
      <c r="R563" s="257"/>
      <c r="S563" s="257"/>
      <c r="T563" s="257"/>
      <c r="U563" s="257"/>
      <c r="V563" s="257"/>
      <c r="W563" s="257"/>
    </row>
    <row r="564" spans="1:23" x14ac:dyDescent="0.2">
      <c r="A564" s="257">
        <f t="shared" si="16"/>
        <v>2054</v>
      </c>
      <c r="B564" s="257">
        <f t="shared" si="17"/>
        <v>7</v>
      </c>
      <c r="C564" s="270">
        <v>136264.90548383552</v>
      </c>
      <c r="D564" s="270"/>
      <c r="E564" s="270">
        <f t="shared" si="18"/>
        <v>611584.3375389399</v>
      </c>
      <c r="F564" s="270">
        <v>0</v>
      </c>
      <c r="G564" s="270">
        <v>0</v>
      </c>
      <c r="H564" s="270">
        <v>0</v>
      </c>
      <c r="I564" s="270"/>
      <c r="J564" s="270"/>
      <c r="K564" s="270"/>
      <c r="L564" s="270"/>
      <c r="M564" s="270"/>
      <c r="N564" s="270">
        <f t="shared" si="15"/>
        <v>747849.24302277539</v>
      </c>
      <c r="O564" s="265"/>
      <c r="Q564" s="267"/>
      <c r="R564" s="257"/>
      <c r="S564" s="257"/>
      <c r="T564" s="257"/>
      <c r="U564" s="257"/>
      <c r="V564" s="257"/>
      <c r="W564" s="257"/>
    </row>
    <row r="565" spans="1:23" x14ac:dyDescent="0.2">
      <c r="A565" s="257">
        <f t="shared" si="16"/>
        <v>2054</v>
      </c>
      <c r="B565" s="257">
        <f t="shared" si="17"/>
        <v>8</v>
      </c>
      <c r="C565" s="270">
        <v>135099.95939800114</v>
      </c>
      <c r="D565" s="270"/>
      <c r="E565" s="270">
        <f t="shared" si="18"/>
        <v>656053.52784923417</v>
      </c>
      <c r="F565" s="270">
        <v>0</v>
      </c>
      <c r="G565" s="270">
        <v>0</v>
      </c>
      <c r="H565" s="270">
        <v>0</v>
      </c>
      <c r="I565" s="270"/>
      <c r="J565" s="270"/>
      <c r="K565" s="270"/>
      <c r="L565" s="270"/>
      <c r="M565" s="270"/>
      <c r="N565" s="270">
        <f t="shared" si="15"/>
        <v>791153.48724723537</v>
      </c>
      <c r="O565" s="265"/>
      <c r="Q565" s="267"/>
      <c r="R565" s="257"/>
      <c r="S565" s="257"/>
      <c r="T565" s="257"/>
      <c r="U565" s="257"/>
      <c r="V565" s="257"/>
      <c r="W565" s="257"/>
    </row>
    <row r="566" spans="1:23" x14ac:dyDescent="0.2">
      <c r="A566" s="257">
        <f t="shared" si="16"/>
        <v>2054</v>
      </c>
      <c r="B566" s="257">
        <f t="shared" si="17"/>
        <v>9</v>
      </c>
      <c r="C566" s="270">
        <v>114945.20315977404</v>
      </c>
      <c r="D566" s="270"/>
      <c r="E566" s="270">
        <f t="shared" si="18"/>
        <v>647586.48553053488</v>
      </c>
      <c r="F566" s="270">
        <v>0</v>
      </c>
      <c r="G566" s="270">
        <v>0</v>
      </c>
      <c r="H566" s="270">
        <v>0</v>
      </c>
      <c r="I566" s="270"/>
      <c r="J566" s="270"/>
      <c r="K566" s="270"/>
      <c r="L566" s="270"/>
      <c r="M566" s="270"/>
      <c r="N566" s="270">
        <f t="shared" si="15"/>
        <v>762531.68869030895</v>
      </c>
      <c r="O566" s="265"/>
      <c r="Q566" s="267"/>
      <c r="R566" s="257"/>
      <c r="S566" s="257"/>
      <c r="T566" s="257"/>
      <c r="U566" s="257"/>
      <c r="V566" s="257"/>
      <c r="W566" s="257"/>
    </row>
    <row r="567" spans="1:23" x14ac:dyDescent="0.2">
      <c r="A567" s="257">
        <f t="shared" si="16"/>
        <v>2054</v>
      </c>
      <c r="B567" s="257">
        <f t="shared" si="17"/>
        <v>10</v>
      </c>
      <c r="C567" s="270">
        <v>106280.02890851811</v>
      </c>
      <c r="D567" s="270"/>
      <c r="E567" s="270">
        <f t="shared" si="18"/>
        <v>592142.8227503692</v>
      </c>
      <c r="F567" s="270">
        <v>0</v>
      </c>
      <c r="G567" s="270">
        <v>0</v>
      </c>
      <c r="H567" s="270">
        <v>0</v>
      </c>
      <c r="I567" s="270"/>
      <c r="J567" s="270"/>
      <c r="K567" s="270"/>
      <c r="L567" s="270"/>
      <c r="M567" s="270"/>
      <c r="N567" s="270">
        <f t="shared" si="15"/>
        <v>698422.85165888735</v>
      </c>
      <c r="O567" s="265"/>
      <c r="Q567" s="267"/>
      <c r="R567" s="257"/>
      <c r="S567" s="257"/>
      <c r="T567" s="257"/>
      <c r="U567" s="257"/>
      <c r="V567" s="257"/>
      <c r="W567" s="257"/>
    </row>
    <row r="568" spans="1:23" x14ac:dyDescent="0.2">
      <c r="A568" s="257">
        <f t="shared" si="16"/>
        <v>2054</v>
      </c>
      <c r="B568" s="257">
        <f t="shared" si="17"/>
        <v>11</v>
      </c>
      <c r="C568" s="270">
        <v>87465.227693817389</v>
      </c>
      <c r="D568" s="270"/>
      <c r="E568" s="270">
        <f t="shared" si="18"/>
        <v>539019.42396976228</v>
      </c>
      <c r="F568" s="270">
        <v>0</v>
      </c>
      <c r="G568" s="270">
        <v>0</v>
      </c>
      <c r="H568" s="270">
        <v>0</v>
      </c>
      <c r="I568" s="270"/>
      <c r="J568" s="270"/>
      <c r="K568" s="270"/>
      <c r="L568" s="270"/>
      <c r="M568" s="270"/>
      <c r="N568" s="270">
        <f t="shared" si="15"/>
        <v>626484.65166357963</v>
      </c>
      <c r="O568" s="265"/>
      <c r="Q568" s="267"/>
      <c r="R568" s="257"/>
      <c r="S568" s="257"/>
      <c r="T568" s="257"/>
      <c r="U568" s="257"/>
      <c r="V568" s="257"/>
      <c r="W568" s="257"/>
    </row>
    <row r="569" spans="1:23" x14ac:dyDescent="0.2">
      <c r="A569" s="257">
        <f t="shared" si="16"/>
        <v>2054</v>
      </c>
      <c r="B569" s="257">
        <f t="shared" si="17"/>
        <v>12</v>
      </c>
      <c r="C569" s="270">
        <v>90249.2586026645</v>
      </c>
      <c r="D569" s="270"/>
      <c r="E569" s="270">
        <f t="shared" si="18"/>
        <v>504880.79561733379</v>
      </c>
      <c r="F569" s="270">
        <v>0</v>
      </c>
      <c r="G569" s="270">
        <v>0</v>
      </c>
      <c r="H569" s="270">
        <v>0</v>
      </c>
      <c r="I569" s="270"/>
      <c r="J569" s="270"/>
      <c r="K569" s="270"/>
      <c r="L569" s="270"/>
      <c r="M569" s="270"/>
      <c r="N569" s="270">
        <f t="shared" si="15"/>
        <v>595130.0542199983</v>
      </c>
      <c r="O569" s="265"/>
      <c r="Q569" s="267"/>
      <c r="R569" s="257"/>
      <c r="S569" s="257"/>
      <c r="T569" s="257"/>
      <c r="U569" s="257"/>
      <c r="V569" s="257"/>
      <c r="W569" s="257"/>
    </row>
    <row r="570" spans="1:23" x14ac:dyDescent="0.2">
      <c r="A570" s="257">
        <f t="shared" si="16"/>
        <v>2055</v>
      </c>
      <c r="B570" s="257">
        <f t="shared" si="17"/>
        <v>1</v>
      </c>
      <c r="C570" s="270">
        <v>90523.828009793535</v>
      </c>
      <c r="D570" s="270"/>
      <c r="E570" s="270">
        <f t="shared" si="18"/>
        <v>500025.58158048859</v>
      </c>
      <c r="F570" s="270">
        <v>0</v>
      </c>
      <c r="G570" s="270">
        <v>0</v>
      </c>
      <c r="H570" s="270">
        <v>0</v>
      </c>
      <c r="I570" s="270"/>
      <c r="J570" s="270"/>
      <c r="K570" s="270"/>
      <c r="L570" s="270"/>
      <c r="M570" s="270"/>
      <c r="N570" s="270">
        <f t="shared" si="15"/>
        <v>590549.40959028213</v>
      </c>
      <c r="O570" s="265"/>
      <c r="Q570" s="267"/>
      <c r="R570" s="257"/>
      <c r="S570" s="257"/>
      <c r="T570" s="257"/>
      <c r="U570" s="257"/>
      <c r="V570" s="257"/>
      <c r="W570" s="257"/>
    </row>
    <row r="571" spans="1:23" x14ac:dyDescent="0.2">
      <c r="A571" s="257">
        <f t="shared" si="16"/>
        <v>2055</v>
      </c>
      <c r="B571" s="257">
        <f t="shared" si="17"/>
        <v>2</v>
      </c>
      <c r="C571" s="270">
        <v>85358.381188196596</v>
      </c>
      <c r="D571" s="270"/>
      <c r="E571" s="270">
        <f t="shared" si="18"/>
        <v>485565.52020445873</v>
      </c>
      <c r="F571" s="270">
        <v>0</v>
      </c>
      <c r="G571" s="270">
        <v>0</v>
      </c>
      <c r="H571" s="270">
        <v>0</v>
      </c>
      <c r="I571" s="270"/>
      <c r="J571" s="270"/>
      <c r="K571" s="270"/>
      <c r="L571" s="270"/>
      <c r="M571" s="270"/>
      <c r="N571" s="270">
        <f t="shared" si="15"/>
        <v>570923.90139265533</v>
      </c>
      <c r="O571" s="265"/>
      <c r="Q571" s="267"/>
      <c r="R571" s="257"/>
      <c r="S571" s="257"/>
      <c r="T571" s="257"/>
      <c r="U571" s="257"/>
      <c r="V571" s="257"/>
      <c r="W571" s="257"/>
    </row>
    <row r="572" spans="1:23" x14ac:dyDescent="0.2">
      <c r="A572" s="257">
        <f t="shared" si="16"/>
        <v>2055</v>
      </c>
      <c r="B572" s="257">
        <f t="shared" si="17"/>
        <v>3</v>
      </c>
      <c r="C572" s="270">
        <v>97542.539440664463</v>
      </c>
      <c r="D572" s="270"/>
      <c r="E572" s="270">
        <f t="shared" si="18"/>
        <v>576251.53630002739</v>
      </c>
      <c r="F572" s="270">
        <v>0</v>
      </c>
      <c r="G572" s="270">
        <v>0</v>
      </c>
      <c r="H572" s="270">
        <v>0</v>
      </c>
      <c r="I572" s="270"/>
      <c r="J572" s="270"/>
      <c r="K572" s="270"/>
      <c r="L572" s="270"/>
      <c r="M572" s="270"/>
      <c r="N572" s="270">
        <f t="shared" si="15"/>
        <v>673794.07574069186</v>
      </c>
      <c r="O572" s="265"/>
      <c r="Q572" s="267"/>
      <c r="R572" s="257"/>
      <c r="S572" s="257"/>
      <c r="T572" s="257"/>
      <c r="U572" s="257"/>
      <c r="V572" s="257"/>
      <c r="W572" s="257"/>
    </row>
    <row r="573" spans="1:23" x14ac:dyDescent="0.2">
      <c r="A573" s="257">
        <f t="shared" si="16"/>
        <v>2055</v>
      </c>
      <c r="B573" s="257">
        <f t="shared" si="17"/>
        <v>4</v>
      </c>
      <c r="C573" s="270">
        <v>102414.53046002488</v>
      </c>
      <c r="D573" s="270"/>
      <c r="E573" s="270">
        <f t="shared" si="18"/>
        <v>630249.43832512945</v>
      </c>
      <c r="F573" s="270">
        <v>0</v>
      </c>
      <c r="G573" s="270">
        <v>0</v>
      </c>
      <c r="H573" s="270">
        <v>0</v>
      </c>
      <c r="I573" s="270"/>
      <c r="J573" s="270"/>
      <c r="K573" s="270"/>
      <c r="L573" s="270"/>
      <c r="M573" s="270"/>
      <c r="N573" s="270">
        <f t="shared" si="15"/>
        <v>732663.96878515428</v>
      </c>
      <c r="O573" s="265"/>
      <c r="Q573" s="267"/>
      <c r="R573" s="257"/>
      <c r="S573" s="257"/>
      <c r="T573" s="257"/>
      <c r="U573" s="257"/>
      <c r="V573" s="257"/>
      <c r="W573" s="257"/>
    </row>
    <row r="574" spans="1:23" x14ac:dyDescent="0.2">
      <c r="A574" s="257">
        <f t="shared" si="16"/>
        <v>2055</v>
      </c>
      <c r="B574" s="257">
        <f t="shared" si="17"/>
        <v>5</v>
      </c>
      <c r="C574" s="270">
        <v>115905.57603712306</v>
      </c>
      <c r="D574" s="270"/>
      <c r="E574" s="270">
        <f t="shared" si="18"/>
        <v>638787.24665233842</v>
      </c>
      <c r="F574" s="270">
        <v>0</v>
      </c>
      <c r="G574" s="270">
        <v>0</v>
      </c>
      <c r="H574" s="270">
        <v>0</v>
      </c>
      <c r="I574" s="270"/>
      <c r="J574" s="270"/>
      <c r="K574" s="270"/>
      <c r="L574" s="270"/>
      <c r="M574" s="270"/>
      <c r="N574" s="270">
        <f t="shared" si="15"/>
        <v>754692.82268946152</v>
      </c>
      <c r="O574" s="265"/>
      <c r="Q574" s="267"/>
      <c r="R574" s="257"/>
      <c r="S574" s="257"/>
      <c r="T574" s="257"/>
      <c r="U574" s="257"/>
      <c r="V574" s="257"/>
      <c r="W574" s="257"/>
    </row>
    <row r="575" spans="1:23" x14ac:dyDescent="0.2">
      <c r="A575" s="257">
        <f t="shared" si="16"/>
        <v>2055</v>
      </c>
      <c r="B575" s="257">
        <f t="shared" si="17"/>
        <v>6</v>
      </c>
      <c r="C575" s="270">
        <v>126141.30943399893</v>
      </c>
      <c r="D575" s="270"/>
      <c r="E575" s="270">
        <f t="shared" si="18"/>
        <v>659723.78712036018</v>
      </c>
      <c r="F575" s="270">
        <v>0</v>
      </c>
      <c r="G575" s="270">
        <v>0</v>
      </c>
      <c r="H575" s="270">
        <v>0</v>
      </c>
      <c r="I575" s="270"/>
      <c r="J575" s="270"/>
      <c r="K575" s="270"/>
      <c r="L575" s="270"/>
      <c r="M575" s="270"/>
      <c r="N575" s="270">
        <f t="shared" si="15"/>
        <v>785865.09655435907</v>
      </c>
      <c r="O575" s="265"/>
      <c r="Q575" s="267"/>
      <c r="R575" s="257"/>
      <c r="S575" s="257"/>
      <c r="T575" s="257"/>
      <c r="U575" s="257"/>
      <c r="V575" s="257"/>
      <c r="W575" s="257"/>
    </row>
    <row r="576" spans="1:23" x14ac:dyDescent="0.2">
      <c r="A576" s="257">
        <f t="shared" si="16"/>
        <v>2055</v>
      </c>
      <c r="B576" s="257">
        <f t="shared" si="17"/>
        <v>7</v>
      </c>
      <c r="C576" s="270">
        <v>137940.20921310785</v>
      </c>
      <c r="D576" s="270"/>
      <c r="E576" s="270">
        <f t="shared" si="18"/>
        <v>620758.10260767327</v>
      </c>
      <c r="F576" s="270">
        <v>0</v>
      </c>
      <c r="G576" s="270">
        <v>0</v>
      </c>
      <c r="H576" s="270">
        <v>0</v>
      </c>
      <c r="I576" s="270"/>
      <c r="J576" s="270"/>
      <c r="K576" s="270"/>
      <c r="L576" s="270"/>
      <c r="M576" s="270"/>
      <c r="N576" s="270">
        <f t="shared" si="15"/>
        <v>758698.31182078109</v>
      </c>
      <c r="O576" s="265"/>
      <c r="Q576" s="267"/>
      <c r="R576" s="257"/>
      <c r="S576" s="257"/>
      <c r="T576" s="257"/>
      <c r="U576" s="257"/>
      <c r="V576" s="257"/>
      <c r="W576" s="257"/>
    </row>
    <row r="577" spans="1:23" x14ac:dyDescent="0.2">
      <c r="A577" s="257">
        <f t="shared" si="16"/>
        <v>2055</v>
      </c>
      <c r="B577" s="257">
        <f t="shared" si="17"/>
        <v>8</v>
      </c>
      <c r="C577" s="270">
        <v>136760.94074165949</v>
      </c>
      <c r="D577" s="270"/>
      <c r="E577" s="270">
        <f t="shared" si="18"/>
        <v>665894.33077303274</v>
      </c>
      <c r="F577" s="270">
        <v>0</v>
      </c>
      <c r="G577" s="270">
        <v>0</v>
      </c>
      <c r="H577" s="270">
        <v>0</v>
      </c>
      <c r="I577" s="270"/>
      <c r="J577" s="270"/>
      <c r="K577" s="270"/>
      <c r="L577" s="270"/>
      <c r="M577" s="270"/>
      <c r="N577" s="270">
        <f t="shared" si="15"/>
        <v>802655.27151469223</v>
      </c>
      <c r="O577" s="265"/>
      <c r="Q577" s="267"/>
      <c r="R577" s="257"/>
      <c r="S577" s="257"/>
      <c r="T577" s="257"/>
      <c r="U577" s="257"/>
      <c r="V577" s="257"/>
      <c r="W577" s="257"/>
    </row>
    <row r="578" spans="1:23" x14ac:dyDescent="0.2">
      <c r="A578" s="257">
        <f t="shared" si="16"/>
        <v>2055</v>
      </c>
      <c r="B578" s="257">
        <f t="shared" si="17"/>
        <v>9</v>
      </c>
      <c r="C578" s="270">
        <v>116358.39261476829</v>
      </c>
      <c r="D578" s="270"/>
      <c r="E578" s="270">
        <f t="shared" si="18"/>
        <v>657300.28281947481</v>
      </c>
      <c r="F578" s="270">
        <v>0</v>
      </c>
      <c r="G578" s="270">
        <v>0</v>
      </c>
      <c r="H578" s="270">
        <v>0</v>
      </c>
      <c r="I578" s="270"/>
      <c r="J578" s="270"/>
      <c r="K578" s="270"/>
      <c r="L578" s="270"/>
      <c r="M578" s="270"/>
      <c r="N578" s="270">
        <f t="shared" si="15"/>
        <v>773658.67543424317</v>
      </c>
      <c r="O578" s="265"/>
      <c r="Q578" s="267"/>
      <c r="R578" s="257"/>
      <c r="S578" s="257"/>
      <c r="T578" s="257"/>
      <c r="U578" s="257"/>
      <c r="V578" s="257"/>
      <c r="W578" s="257"/>
    </row>
    <row r="579" spans="1:23" x14ac:dyDescent="0.2">
      <c r="A579" s="257">
        <f t="shared" si="16"/>
        <v>2055</v>
      </c>
      <c r="B579" s="257">
        <f t="shared" si="17"/>
        <v>10</v>
      </c>
      <c r="C579" s="270">
        <v>107586.68470624837</v>
      </c>
      <c r="D579" s="270"/>
      <c r="E579" s="270">
        <f t="shared" si="18"/>
        <v>601024.96509709442</v>
      </c>
      <c r="F579" s="270">
        <v>0</v>
      </c>
      <c r="G579" s="270">
        <v>0</v>
      </c>
      <c r="H579" s="270">
        <v>0</v>
      </c>
      <c r="I579" s="270"/>
      <c r="J579" s="270"/>
      <c r="K579" s="270"/>
      <c r="L579" s="270"/>
      <c r="M579" s="270"/>
      <c r="N579" s="270">
        <f t="shared" si="15"/>
        <v>708611.64980334276</v>
      </c>
      <c r="O579" s="265"/>
      <c r="Q579" s="267"/>
      <c r="R579" s="257"/>
      <c r="S579" s="257"/>
      <c r="T579" s="257"/>
      <c r="U579" s="257"/>
      <c r="V579" s="257"/>
      <c r="W579" s="257"/>
    </row>
    <row r="580" spans="1:23" x14ac:dyDescent="0.2">
      <c r="A580" s="257">
        <f t="shared" si="16"/>
        <v>2055</v>
      </c>
      <c r="B580" s="257">
        <f t="shared" si="17"/>
        <v>11</v>
      </c>
      <c r="C580" s="270">
        <v>88540.565629266173</v>
      </c>
      <c r="D580" s="270"/>
      <c r="E580" s="270">
        <f t="shared" si="18"/>
        <v>547104.71533428773</v>
      </c>
      <c r="F580" s="270">
        <v>0</v>
      </c>
      <c r="G580" s="270">
        <v>0</v>
      </c>
      <c r="H580" s="270">
        <v>0</v>
      </c>
      <c r="I580" s="270"/>
      <c r="J580" s="270"/>
      <c r="K580" s="270"/>
      <c r="L580" s="270"/>
      <c r="M580" s="270"/>
      <c r="N580" s="270">
        <f t="shared" si="15"/>
        <v>635645.28096355393</v>
      </c>
      <c r="O580" s="265"/>
      <c r="Q580" s="267"/>
      <c r="R580" s="257"/>
      <c r="S580" s="257"/>
      <c r="T580" s="257"/>
      <c r="U580" s="257"/>
      <c r="V580" s="257"/>
      <c r="W580" s="257"/>
    </row>
    <row r="581" spans="1:23" x14ac:dyDescent="0.2">
      <c r="A581" s="257">
        <f t="shared" si="16"/>
        <v>2055</v>
      </c>
      <c r="B581" s="257">
        <f t="shared" si="17"/>
        <v>12</v>
      </c>
      <c r="C581" s="270">
        <v>91358.824700877842</v>
      </c>
      <c r="D581" s="270"/>
      <c r="E581" s="270">
        <f t="shared" si="18"/>
        <v>512454.00755625748</v>
      </c>
      <c r="F581" s="270">
        <v>0</v>
      </c>
      <c r="G581" s="270">
        <v>0</v>
      </c>
      <c r="H581" s="270">
        <v>0</v>
      </c>
      <c r="I581" s="270"/>
      <c r="J581" s="270"/>
      <c r="K581" s="270"/>
      <c r="L581" s="270"/>
      <c r="M581" s="270"/>
      <c r="N581" s="270">
        <f t="shared" si="15"/>
        <v>603812.83225713531</v>
      </c>
      <c r="O581" s="265"/>
      <c r="Q581" s="267"/>
      <c r="R581" s="257"/>
      <c r="S581" s="257"/>
      <c r="T581" s="257"/>
      <c r="U581" s="257"/>
      <c r="V581" s="257"/>
      <c r="W581" s="257"/>
    </row>
    <row r="582" spans="1:23" x14ac:dyDescent="0.2">
      <c r="A582" s="257">
        <f t="shared" si="16"/>
        <v>2056</v>
      </c>
      <c r="B582" s="257">
        <f t="shared" si="17"/>
        <v>1</v>
      </c>
      <c r="C582" s="270">
        <v>91636.769791203333</v>
      </c>
      <c r="D582" s="270"/>
      <c r="E582" s="270">
        <f t="shared" si="18"/>
        <v>507525.96530881478</v>
      </c>
      <c r="F582" s="270">
        <v>0</v>
      </c>
      <c r="G582" s="270">
        <v>0</v>
      </c>
      <c r="H582" s="270">
        <v>0</v>
      </c>
      <c r="I582" s="270"/>
      <c r="J582" s="270"/>
      <c r="K582" s="270"/>
      <c r="L582" s="270"/>
      <c r="M582" s="270"/>
      <c r="N582" s="270">
        <f t="shared" si="15"/>
        <v>599162.73510001809</v>
      </c>
      <c r="O582" s="265"/>
      <c r="Q582" s="267"/>
      <c r="R582" s="257"/>
      <c r="S582" s="257"/>
      <c r="T582" s="257"/>
      <c r="U582" s="257"/>
      <c r="V582" s="257"/>
      <c r="W582" s="257"/>
    </row>
    <row r="583" spans="1:23" x14ac:dyDescent="0.2">
      <c r="A583" s="257">
        <f t="shared" si="16"/>
        <v>2056</v>
      </c>
      <c r="B583" s="257">
        <f t="shared" si="17"/>
        <v>2</v>
      </c>
      <c r="C583" s="270">
        <v>86407.816578926824</v>
      </c>
      <c r="D583" s="270"/>
      <c r="E583" s="270">
        <f t="shared" si="18"/>
        <v>492849.00301201089</v>
      </c>
      <c r="F583" s="270">
        <v>0</v>
      </c>
      <c r="G583" s="270">
        <v>0</v>
      </c>
      <c r="H583" s="270">
        <v>0</v>
      </c>
      <c r="I583" s="270"/>
      <c r="J583" s="270"/>
      <c r="K583" s="270"/>
      <c r="L583" s="270"/>
      <c r="M583" s="270"/>
      <c r="N583" s="270">
        <f t="shared" ref="N583:N646" si="19">SUM(C583:M583)</f>
        <v>579256.8195909377</v>
      </c>
      <c r="O583" s="265"/>
      <c r="Q583" s="267"/>
      <c r="R583" s="257"/>
      <c r="S583" s="257"/>
      <c r="T583" s="257"/>
      <c r="U583" s="257"/>
      <c r="V583" s="257"/>
      <c r="W583" s="257"/>
    </row>
    <row r="584" spans="1:23" x14ac:dyDescent="0.2">
      <c r="A584" s="257">
        <f t="shared" si="16"/>
        <v>2056</v>
      </c>
      <c r="B584" s="257">
        <f t="shared" si="17"/>
        <v>3</v>
      </c>
      <c r="C584" s="270">
        <v>98741.772504433917</v>
      </c>
      <c r="D584" s="270"/>
      <c r="E584" s="270">
        <f t="shared" si="18"/>
        <v>584895.30934985075</v>
      </c>
      <c r="F584" s="270">
        <v>0</v>
      </c>
      <c r="G584" s="270">
        <v>0</v>
      </c>
      <c r="H584" s="270">
        <v>0</v>
      </c>
      <c r="I584" s="270"/>
      <c r="J584" s="270"/>
      <c r="K584" s="270"/>
      <c r="L584" s="270"/>
      <c r="M584" s="270"/>
      <c r="N584" s="270">
        <f t="shared" si="19"/>
        <v>683637.08185428462</v>
      </c>
      <c r="O584" s="265"/>
      <c r="Q584" s="267"/>
      <c r="R584" s="257"/>
      <c r="S584" s="257"/>
      <c r="T584" s="257"/>
      <c r="U584" s="257"/>
      <c r="V584" s="257"/>
      <c r="W584" s="257"/>
    </row>
    <row r="585" spans="1:23" x14ac:dyDescent="0.2">
      <c r="A585" s="257">
        <f t="shared" si="16"/>
        <v>2056</v>
      </c>
      <c r="B585" s="257">
        <f t="shared" si="17"/>
        <v>4</v>
      </c>
      <c r="C585" s="270">
        <v>103673.66203320678</v>
      </c>
      <c r="D585" s="270"/>
      <c r="E585" s="270">
        <f t="shared" si="18"/>
        <v>639703.17990582809</v>
      </c>
      <c r="F585" s="270">
        <v>0</v>
      </c>
      <c r="G585" s="270">
        <v>0</v>
      </c>
      <c r="H585" s="270">
        <v>0</v>
      </c>
      <c r="I585" s="270"/>
      <c r="J585" s="270"/>
      <c r="K585" s="270"/>
      <c r="L585" s="270"/>
      <c r="M585" s="270"/>
      <c r="N585" s="270">
        <f t="shared" si="19"/>
        <v>743376.84193903487</v>
      </c>
      <c r="O585" s="265"/>
      <c r="Q585" s="267"/>
      <c r="R585" s="257"/>
      <c r="S585" s="257"/>
      <c r="T585" s="257"/>
      <c r="U585" s="257"/>
      <c r="V585" s="257"/>
      <c r="W585" s="257"/>
    </row>
    <row r="586" spans="1:23" x14ac:dyDescent="0.2">
      <c r="A586" s="257">
        <f t="shared" si="16"/>
        <v>2056</v>
      </c>
      <c r="B586" s="257">
        <f t="shared" si="17"/>
        <v>5</v>
      </c>
      <c r="C586" s="270">
        <v>117330.57276015302</v>
      </c>
      <c r="D586" s="270"/>
      <c r="E586" s="270">
        <f t="shared" si="18"/>
        <v>648369.05535802408</v>
      </c>
      <c r="F586" s="270">
        <v>0</v>
      </c>
      <c r="G586" s="270">
        <v>0</v>
      </c>
      <c r="H586" s="270">
        <v>0</v>
      </c>
      <c r="I586" s="270"/>
      <c r="J586" s="270"/>
      <c r="K586" s="270"/>
      <c r="L586" s="270"/>
      <c r="M586" s="270"/>
      <c r="N586" s="270">
        <f t="shared" si="19"/>
        <v>765699.62811817706</v>
      </c>
      <c r="O586" s="265"/>
      <c r="Q586" s="267"/>
      <c r="R586" s="257"/>
      <c r="S586" s="257"/>
      <c r="T586" s="257"/>
      <c r="U586" s="257"/>
      <c r="V586" s="257"/>
      <c r="W586" s="257"/>
    </row>
    <row r="587" spans="1:23" x14ac:dyDescent="0.2">
      <c r="A587" s="257">
        <f t="shared" si="16"/>
        <v>2056</v>
      </c>
      <c r="B587" s="257">
        <f t="shared" si="17"/>
        <v>6</v>
      </c>
      <c r="C587" s="270">
        <v>127692.14899433711</v>
      </c>
      <c r="D587" s="270"/>
      <c r="E587" s="270">
        <f t="shared" si="18"/>
        <v>669619.64393325953</v>
      </c>
      <c r="F587" s="270">
        <v>0</v>
      </c>
      <c r="G587" s="270">
        <v>0</v>
      </c>
      <c r="H587" s="270">
        <v>0</v>
      </c>
      <c r="I587" s="270"/>
      <c r="J587" s="270"/>
      <c r="K587" s="270"/>
      <c r="L587" s="270"/>
      <c r="M587" s="270"/>
      <c r="N587" s="270">
        <f t="shared" si="19"/>
        <v>797311.7929275966</v>
      </c>
      <c r="O587" s="265"/>
      <c r="Q587" s="267"/>
      <c r="R587" s="257"/>
      <c r="S587" s="257"/>
      <c r="T587" s="257"/>
      <c r="U587" s="257"/>
      <c r="V587" s="257"/>
      <c r="W587" s="257"/>
    </row>
    <row r="588" spans="1:23" x14ac:dyDescent="0.2">
      <c r="A588" s="257">
        <f t="shared" si="16"/>
        <v>2056</v>
      </c>
      <c r="B588" s="257">
        <f t="shared" si="17"/>
        <v>7</v>
      </c>
      <c r="C588" s="270">
        <v>139636.1099007485</v>
      </c>
      <c r="D588" s="270"/>
      <c r="E588" s="270">
        <f t="shared" si="18"/>
        <v>630069.47415252239</v>
      </c>
      <c r="F588" s="270">
        <v>0</v>
      </c>
      <c r="G588" s="270">
        <v>0</v>
      </c>
      <c r="H588" s="270">
        <v>0</v>
      </c>
      <c r="I588" s="270"/>
      <c r="J588" s="270"/>
      <c r="K588" s="270"/>
      <c r="L588" s="270"/>
      <c r="M588" s="270"/>
      <c r="N588" s="270">
        <f t="shared" si="19"/>
        <v>769705.58405327087</v>
      </c>
      <c r="O588" s="265"/>
      <c r="Q588" s="267"/>
      <c r="R588" s="257"/>
      <c r="S588" s="257"/>
      <c r="T588" s="257"/>
      <c r="U588" s="257"/>
      <c r="V588" s="257"/>
      <c r="W588" s="257"/>
    </row>
    <row r="589" spans="1:23" x14ac:dyDescent="0.2">
      <c r="A589" s="257">
        <f t="shared" si="16"/>
        <v>2056</v>
      </c>
      <c r="B589" s="257">
        <f t="shared" si="17"/>
        <v>8</v>
      </c>
      <c r="C589" s="270">
        <v>138442.34295765765</v>
      </c>
      <c r="D589" s="270"/>
      <c r="E589" s="270">
        <f t="shared" si="18"/>
        <v>675882.74574077921</v>
      </c>
      <c r="F589" s="270">
        <v>0</v>
      </c>
      <c r="G589" s="270">
        <v>0</v>
      </c>
      <c r="H589" s="270">
        <v>0</v>
      </c>
      <c r="I589" s="270"/>
      <c r="J589" s="270"/>
      <c r="K589" s="270"/>
      <c r="L589" s="270"/>
      <c r="M589" s="270"/>
      <c r="N589" s="270">
        <f t="shared" si="19"/>
        <v>814325.08869843686</v>
      </c>
      <c r="O589" s="265"/>
      <c r="Q589" s="267"/>
      <c r="R589" s="257"/>
      <c r="S589" s="257"/>
      <c r="T589" s="257"/>
      <c r="U589" s="257"/>
      <c r="V589" s="257"/>
      <c r="W589" s="257"/>
    </row>
    <row r="590" spans="1:23" x14ac:dyDescent="0.2">
      <c r="A590" s="257">
        <f t="shared" si="16"/>
        <v>2056</v>
      </c>
      <c r="B590" s="257">
        <f t="shared" si="17"/>
        <v>9</v>
      </c>
      <c r="C590" s="270">
        <v>117788.95647409442</v>
      </c>
      <c r="D590" s="270"/>
      <c r="E590" s="270">
        <f t="shared" si="18"/>
        <v>667159.7870678386</v>
      </c>
      <c r="F590" s="270">
        <v>0</v>
      </c>
      <c r="G590" s="270">
        <v>0</v>
      </c>
      <c r="H590" s="270">
        <v>0</v>
      </c>
      <c r="I590" s="270"/>
      <c r="J590" s="270"/>
      <c r="K590" s="270"/>
      <c r="L590" s="270"/>
      <c r="M590" s="270"/>
      <c r="N590" s="270">
        <f t="shared" si="19"/>
        <v>784948.74354193301</v>
      </c>
      <c r="O590" s="265"/>
      <c r="Q590" s="267"/>
      <c r="R590" s="257"/>
      <c r="S590" s="257"/>
      <c r="T590" s="257"/>
      <c r="U590" s="257"/>
      <c r="V590" s="257"/>
      <c r="W590" s="257"/>
    </row>
    <row r="591" spans="1:23" x14ac:dyDescent="0.2">
      <c r="A591" s="257">
        <f t="shared" si="16"/>
        <v>2056</v>
      </c>
      <c r="B591" s="257">
        <f t="shared" si="17"/>
        <v>10</v>
      </c>
      <c r="C591" s="270">
        <v>108909.40513428854</v>
      </c>
      <c r="D591" s="270"/>
      <c r="E591" s="270">
        <f t="shared" si="18"/>
        <v>610040.33957910258</v>
      </c>
      <c r="F591" s="270">
        <v>0</v>
      </c>
      <c r="G591" s="270">
        <v>0</v>
      </c>
      <c r="H591" s="270">
        <v>0</v>
      </c>
      <c r="I591" s="270"/>
      <c r="J591" s="270"/>
      <c r="K591" s="270"/>
      <c r="L591" s="270"/>
      <c r="M591" s="270"/>
      <c r="N591" s="270">
        <f t="shared" si="19"/>
        <v>718949.74471339118</v>
      </c>
      <c r="O591" s="265"/>
      <c r="Q591" s="267"/>
      <c r="R591" s="257"/>
      <c r="S591" s="257"/>
      <c r="T591" s="257"/>
      <c r="U591" s="257"/>
      <c r="V591" s="257"/>
      <c r="W591" s="257"/>
    </row>
    <row r="592" spans="1:23" x14ac:dyDescent="0.2">
      <c r="A592" s="257">
        <f t="shared" si="16"/>
        <v>2056</v>
      </c>
      <c r="B592" s="257">
        <f t="shared" si="17"/>
        <v>11</v>
      </c>
      <c r="C592" s="270">
        <v>89629.124266311526</v>
      </c>
      <c r="D592" s="270"/>
      <c r="E592" s="270">
        <f t="shared" si="18"/>
        <v>555311.28606935579</v>
      </c>
      <c r="F592" s="270">
        <v>0</v>
      </c>
      <c r="G592" s="270">
        <v>0</v>
      </c>
      <c r="H592" s="270">
        <v>0</v>
      </c>
      <c r="I592" s="270"/>
      <c r="J592" s="270"/>
      <c r="K592" s="270"/>
      <c r="L592" s="270"/>
      <c r="M592" s="270"/>
      <c r="N592" s="270">
        <f t="shared" si="19"/>
        <v>644940.41033566731</v>
      </c>
      <c r="O592" s="265"/>
      <c r="Q592" s="267"/>
      <c r="R592" s="257"/>
      <c r="S592" s="257"/>
      <c r="T592" s="257"/>
      <c r="U592" s="257"/>
      <c r="V592" s="257"/>
      <c r="W592" s="257"/>
    </row>
    <row r="593" spans="1:23" x14ac:dyDescent="0.2">
      <c r="A593" s="257">
        <f t="shared" si="16"/>
        <v>2056</v>
      </c>
      <c r="B593" s="257">
        <f t="shared" si="17"/>
        <v>12</v>
      </c>
      <c r="C593" s="270">
        <v>92482.032317540928</v>
      </c>
      <c r="D593" s="270"/>
      <c r="E593" s="270">
        <f t="shared" si="18"/>
        <v>520140.81767433498</v>
      </c>
      <c r="F593" s="270">
        <v>0</v>
      </c>
      <c r="G593" s="270">
        <v>0</v>
      </c>
      <c r="H593" s="270">
        <v>0</v>
      </c>
      <c r="I593" s="270"/>
      <c r="J593" s="270"/>
      <c r="K593" s="270"/>
      <c r="L593" s="270"/>
      <c r="M593" s="270"/>
      <c r="N593" s="270">
        <f t="shared" si="19"/>
        <v>612622.84999187593</v>
      </c>
      <c r="O593" s="265"/>
      <c r="Q593" s="267"/>
      <c r="R593" s="257"/>
      <c r="S593" s="257"/>
      <c r="T593" s="257"/>
      <c r="U593" s="257"/>
      <c r="V593" s="257"/>
      <c r="W593" s="257"/>
    </row>
    <row r="594" spans="1:23" x14ac:dyDescent="0.2">
      <c r="A594" s="257">
        <f t="shared" si="16"/>
        <v>2057</v>
      </c>
      <c r="B594" s="257">
        <f t="shared" si="17"/>
        <v>1</v>
      </c>
      <c r="C594" s="270">
        <v>92763.394593272329</v>
      </c>
      <c r="D594" s="270"/>
      <c r="E594" s="270">
        <f t="shared" si="18"/>
        <v>515138.85479313508</v>
      </c>
      <c r="F594" s="270">
        <v>0</v>
      </c>
      <c r="G594" s="270">
        <v>0</v>
      </c>
      <c r="H594" s="270">
        <v>0</v>
      </c>
      <c r="I594" s="270"/>
      <c r="J594" s="270"/>
      <c r="K594" s="270"/>
      <c r="L594" s="270"/>
      <c r="M594" s="270"/>
      <c r="N594" s="270">
        <f t="shared" si="19"/>
        <v>607902.24938640743</v>
      </c>
      <c r="O594" s="265"/>
      <c r="Q594" s="267"/>
      <c r="R594" s="257"/>
      <c r="S594" s="257"/>
      <c r="T594" s="257"/>
      <c r="U594" s="257"/>
      <c r="V594" s="257"/>
      <c r="W594" s="257"/>
    </row>
    <row r="595" spans="1:23" x14ac:dyDescent="0.2">
      <c r="A595" s="257">
        <f t="shared" ref="A595:A658" si="20">+A583+1</f>
        <v>2057</v>
      </c>
      <c r="B595" s="257">
        <f t="shared" ref="B595:B658" si="21">+B583</f>
        <v>2</v>
      </c>
      <c r="C595" s="270">
        <v>87470.15421339676</v>
      </c>
      <c r="D595" s="270"/>
      <c r="E595" s="270">
        <f t="shared" si="18"/>
        <v>500241.73806174356</v>
      </c>
      <c r="F595" s="270">
        <v>0</v>
      </c>
      <c r="G595" s="270">
        <v>0</v>
      </c>
      <c r="H595" s="270">
        <v>0</v>
      </c>
      <c r="I595" s="270"/>
      <c r="J595" s="270"/>
      <c r="K595" s="270"/>
      <c r="L595" s="270"/>
      <c r="M595" s="270"/>
      <c r="N595" s="270">
        <f t="shared" si="19"/>
        <v>587711.89227514027</v>
      </c>
      <c r="O595" s="265"/>
      <c r="Q595" s="267"/>
      <c r="R595" s="257"/>
      <c r="S595" s="257"/>
      <c r="T595" s="257"/>
      <c r="U595" s="257"/>
      <c r="V595" s="257"/>
      <c r="W595" s="257"/>
    </row>
    <row r="596" spans="1:23" x14ac:dyDescent="0.2">
      <c r="A596" s="257">
        <f t="shared" si="20"/>
        <v>2057</v>
      </c>
      <c r="B596" s="257">
        <f t="shared" si="21"/>
        <v>3</v>
      </c>
      <c r="C596" s="270">
        <v>99955.74949377148</v>
      </c>
      <c r="D596" s="270"/>
      <c r="E596" s="270">
        <f t="shared" si="18"/>
        <v>593668.73899550131</v>
      </c>
      <c r="F596" s="270">
        <v>0</v>
      </c>
      <c r="G596" s="270">
        <v>0</v>
      </c>
      <c r="H596" s="270">
        <v>0</v>
      </c>
      <c r="I596" s="270"/>
      <c r="J596" s="270"/>
      <c r="K596" s="270"/>
      <c r="L596" s="270"/>
      <c r="M596" s="270"/>
      <c r="N596" s="270">
        <f t="shared" si="19"/>
        <v>693624.48848927277</v>
      </c>
      <c r="O596" s="265"/>
      <c r="Q596" s="267"/>
      <c r="R596" s="257"/>
      <c r="S596" s="257"/>
      <c r="T596" s="257"/>
      <c r="U596" s="257"/>
      <c r="V596" s="257"/>
      <c r="W596" s="257"/>
    </row>
    <row r="597" spans="1:23" x14ac:dyDescent="0.2">
      <c r="A597" s="257">
        <f t="shared" si="20"/>
        <v>2057</v>
      </c>
      <c r="B597" s="257">
        <f t="shared" si="21"/>
        <v>4</v>
      </c>
      <c r="C597" s="270">
        <v>104948.27395191645</v>
      </c>
      <c r="D597" s="270"/>
      <c r="E597" s="270">
        <f t="shared" si="18"/>
        <v>649298.72761032451</v>
      </c>
      <c r="F597" s="270">
        <v>0</v>
      </c>
      <c r="G597" s="270">
        <v>0</v>
      </c>
      <c r="H597" s="270">
        <v>0</v>
      </c>
      <c r="I597" s="270"/>
      <c r="J597" s="270"/>
      <c r="K597" s="270"/>
      <c r="L597" s="270"/>
      <c r="M597" s="270"/>
      <c r="N597" s="270">
        <f t="shared" si="19"/>
        <v>754247.001562241</v>
      </c>
      <c r="O597" s="265"/>
      <c r="Q597" s="267"/>
      <c r="R597" s="257"/>
      <c r="S597" s="257"/>
      <c r="T597" s="257"/>
      <c r="U597" s="257"/>
      <c r="V597" s="257"/>
      <c r="W597" s="257"/>
    </row>
    <row r="598" spans="1:23" x14ac:dyDescent="0.2">
      <c r="A598" s="257">
        <f t="shared" si="20"/>
        <v>2057</v>
      </c>
      <c r="B598" s="257">
        <f t="shared" si="21"/>
        <v>5</v>
      </c>
      <c r="C598" s="270">
        <v>118773.08905152539</v>
      </c>
      <c r="D598" s="270"/>
      <c r="E598" s="270">
        <f t="shared" si="18"/>
        <v>658094.59119438357</v>
      </c>
      <c r="F598" s="270">
        <v>0</v>
      </c>
      <c r="G598" s="270">
        <v>0</v>
      </c>
      <c r="H598" s="270">
        <v>0</v>
      </c>
      <c r="I598" s="270"/>
      <c r="J598" s="270"/>
      <c r="K598" s="270"/>
      <c r="L598" s="270"/>
      <c r="M598" s="270"/>
      <c r="N598" s="270">
        <f t="shared" si="19"/>
        <v>776867.68024590891</v>
      </c>
      <c r="O598" s="265"/>
      <c r="Q598" s="267"/>
      <c r="R598" s="257"/>
      <c r="S598" s="257"/>
      <c r="T598" s="257"/>
      <c r="U598" s="257"/>
      <c r="V598" s="257"/>
      <c r="W598" s="257"/>
    </row>
    <row r="599" spans="1:23" x14ac:dyDescent="0.2">
      <c r="A599" s="257">
        <f t="shared" si="20"/>
        <v>2057</v>
      </c>
      <c r="B599" s="257">
        <f t="shared" si="21"/>
        <v>6</v>
      </c>
      <c r="C599" s="270">
        <v>129262.05529302375</v>
      </c>
      <c r="D599" s="270"/>
      <c r="E599" s="270">
        <f t="shared" si="18"/>
        <v>679663.93859844387</v>
      </c>
      <c r="F599" s="270">
        <v>0</v>
      </c>
      <c r="G599" s="270">
        <v>0</v>
      </c>
      <c r="H599" s="270">
        <v>0</v>
      </c>
      <c r="I599" s="270"/>
      <c r="J599" s="270"/>
      <c r="K599" s="270"/>
      <c r="L599" s="270"/>
      <c r="M599" s="270"/>
      <c r="N599" s="270">
        <f t="shared" si="19"/>
        <v>808925.99389146757</v>
      </c>
      <c r="O599" s="265"/>
      <c r="Q599" s="267"/>
      <c r="R599" s="257"/>
      <c r="S599" s="257"/>
      <c r="T599" s="257"/>
      <c r="U599" s="257"/>
      <c r="V599" s="257"/>
      <c r="W599" s="257"/>
    </row>
    <row r="600" spans="1:23" x14ac:dyDescent="0.2">
      <c r="A600" s="257">
        <f t="shared" si="20"/>
        <v>2057</v>
      </c>
      <c r="B600" s="257">
        <f t="shared" si="21"/>
        <v>7</v>
      </c>
      <c r="C600" s="270">
        <v>141352.86077528351</v>
      </c>
      <c r="D600" s="270"/>
      <c r="E600" s="270">
        <f t="shared" si="18"/>
        <v>639520.51627063029</v>
      </c>
      <c r="F600" s="270">
        <v>0</v>
      </c>
      <c r="G600" s="270">
        <v>0</v>
      </c>
      <c r="H600" s="270">
        <v>0</v>
      </c>
      <c r="I600" s="270"/>
      <c r="J600" s="270"/>
      <c r="K600" s="270"/>
      <c r="L600" s="270"/>
      <c r="M600" s="270"/>
      <c r="N600" s="270">
        <f t="shared" si="19"/>
        <v>780873.37704591383</v>
      </c>
      <c r="O600" s="265"/>
      <c r="Q600" s="267"/>
      <c r="R600" s="257"/>
      <c r="S600" s="257"/>
      <c r="T600" s="257"/>
      <c r="U600" s="257"/>
      <c r="V600" s="257"/>
      <c r="W600" s="257"/>
    </row>
    <row r="601" spans="1:23" x14ac:dyDescent="0.2">
      <c r="A601" s="257">
        <f t="shared" si="20"/>
        <v>2057</v>
      </c>
      <c r="B601" s="257">
        <f t="shared" si="21"/>
        <v>8</v>
      </c>
      <c r="C601" s="270">
        <v>140144.41710963863</v>
      </c>
      <c r="D601" s="270"/>
      <c r="E601" s="270">
        <f t="shared" si="18"/>
        <v>686020.98693313415</v>
      </c>
      <c r="F601" s="270">
        <v>0</v>
      </c>
      <c r="G601" s="270">
        <v>0</v>
      </c>
      <c r="H601" s="270">
        <v>0</v>
      </c>
      <c r="I601" s="270"/>
      <c r="J601" s="270"/>
      <c r="K601" s="270"/>
      <c r="L601" s="270"/>
      <c r="M601" s="270"/>
      <c r="N601" s="270">
        <f t="shared" si="19"/>
        <v>826165.40404277272</v>
      </c>
      <c r="O601" s="265"/>
      <c r="Q601" s="267"/>
      <c r="R601" s="257"/>
      <c r="S601" s="257"/>
      <c r="T601" s="257"/>
      <c r="U601" s="257"/>
      <c r="V601" s="257"/>
      <c r="W601" s="257"/>
    </row>
    <row r="602" spans="1:23" x14ac:dyDescent="0.2">
      <c r="A602" s="257">
        <f t="shared" si="20"/>
        <v>2057</v>
      </c>
      <c r="B602" s="257">
        <f t="shared" si="21"/>
        <v>9</v>
      </c>
      <c r="C602" s="270">
        <v>119237.10834670966</v>
      </c>
      <c r="D602" s="270"/>
      <c r="E602" s="270">
        <f t="shared" si="18"/>
        <v>677167.18388001889</v>
      </c>
      <c r="F602" s="270">
        <v>0</v>
      </c>
      <c r="G602" s="270">
        <v>0</v>
      </c>
      <c r="H602" s="270">
        <v>0</v>
      </c>
      <c r="I602" s="270"/>
      <c r="J602" s="270"/>
      <c r="K602" s="270"/>
      <c r="L602" s="270"/>
      <c r="M602" s="270"/>
      <c r="N602" s="270">
        <f t="shared" si="19"/>
        <v>796404.29222672852</v>
      </c>
      <c r="O602" s="265"/>
      <c r="Q602" s="267"/>
      <c r="R602" s="257"/>
      <c r="S602" s="257"/>
      <c r="T602" s="257"/>
      <c r="U602" s="257"/>
      <c r="V602" s="257"/>
      <c r="W602" s="257"/>
    </row>
    <row r="603" spans="1:23" x14ac:dyDescent="0.2">
      <c r="A603" s="257">
        <f t="shared" si="20"/>
        <v>2057</v>
      </c>
      <c r="B603" s="257">
        <f t="shared" si="21"/>
        <v>10</v>
      </c>
      <c r="C603" s="270">
        <v>110248.38769862866</v>
      </c>
      <c r="D603" s="270"/>
      <c r="E603" s="270">
        <f t="shared" si="18"/>
        <v>619190.94467842416</v>
      </c>
      <c r="F603" s="270">
        <v>0</v>
      </c>
      <c r="G603" s="270">
        <v>0</v>
      </c>
      <c r="H603" s="270">
        <v>0</v>
      </c>
      <c r="I603" s="270"/>
      <c r="J603" s="270"/>
      <c r="K603" s="270"/>
      <c r="L603" s="270"/>
      <c r="M603" s="270"/>
      <c r="N603" s="270">
        <f t="shared" si="19"/>
        <v>729439.33237705287</v>
      </c>
      <c r="O603" s="265"/>
      <c r="Q603" s="267"/>
      <c r="R603" s="257"/>
      <c r="S603" s="257"/>
      <c r="T603" s="257"/>
      <c r="U603" s="257"/>
      <c r="V603" s="257"/>
      <c r="W603" s="257"/>
    </row>
    <row r="604" spans="1:23" x14ac:dyDescent="0.2">
      <c r="A604" s="257">
        <f t="shared" si="20"/>
        <v>2057</v>
      </c>
      <c r="B604" s="257">
        <f t="shared" si="21"/>
        <v>11</v>
      </c>
      <c r="C604" s="270">
        <v>90731.066146369441</v>
      </c>
      <c r="D604" s="270"/>
      <c r="E604" s="270">
        <f t="shared" si="18"/>
        <v>563640.95536552568</v>
      </c>
      <c r="F604" s="270">
        <v>0</v>
      </c>
      <c r="G604" s="270">
        <v>0</v>
      </c>
      <c r="H604" s="270">
        <v>0</v>
      </c>
      <c r="I604" s="270"/>
      <c r="J604" s="270"/>
      <c r="K604" s="270"/>
      <c r="L604" s="270"/>
      <c r="M604" s="270"/>
      <c r="N604" s="270">
        <f t="shared" si="19"/>
        <v>654372.02151189512</v>
      </c>
      <c r="O604" s="265"/>
      <c r="Q604" s="267"/>
      <c r="R604" s="257"/>
      <c r="S604" s="257"/>
      <c r="T604" s="257"/>
      <c r="U604" s="257"/>
      <c r="V604" s="257"/>
      <c r="W604" s="257"/>
    </row>
    <row r="605" spans="1:23" x14ac:dyDescent="0.2">
      <c r="A605" s="257">
        <f t="shared" si="20"/>
        <v>2057</v>
      </c>
      <c r="B605" s="257">
        <f t="shared" si="21"/>
        <v>12</v>
      </c>
      <c r="C605" s="270">
        <v>93619.049167786652</v>
      </c>
      <c r="D605" s="270"/>
      <c r="E605" s="270">
        <f t="shared" si="18"/>
        <v>527942.92994425469</v>
      </c>
      <c r="F605" s="270">
        <v>0</v>
      </c>
      <c r="G605" s="270">
        <v>0</v>
      </c>
      <c r="H605" s="270">
        <v>0</v>
      </c>
      <c r="I605" s="270"/>
      <c r="J605" s="270"/>
      <c r="K605" s="270"/>
      <c r="L605" s="270"/>
      <c r="M605" s="270"/>
      <c r="N605" s="270">
        <f t="shared" si="19"/>
        <v>621561.9791120413</v>
      </c>
      <c r="O605" s="265"/>
      <c r="Q605" s="267"/>
      <c r="R605" s="257"/>
      <c r="S605" s="257"/>
      <c r="T605" s="257"/>
      <c r="U605" s="257"/>
      <c r="V605" s="257"/>
      <c r="W605" s="257"/>
    </row>
    <row r="606" spans="1:23" x14ac:dyDescent="0.2">
      <c r="A606" s="257">
        <f t="shared" si="20"/>
        <v>2058</v>
      </c>
      <c r="B606" s="257">
        <f t="shared" si="21"/>
        <v>1</v>
      </c>
      <c r="C606" s="270">
        <v>93903.870641380767</v>
      </c>
      <c r="D606" s="270"/>
      <c r="E606" s="270">
        <f t="shared" si="18"/>
        <v>522865.93761979055</v>
      </c>
      <c r="F606" s="270">
        <v>0</v>
      </c>
      <c r="G606" s="270">
        <v>0</v>
      </c>
      <c r="H606" s="270">
        <v>0</v>
      </c>
      <c r="I606" s="270"/>
      <c r="J606" s="270"/>
      <c r="K606" s="270"/>
      <c r="L606" s="270"/>
      <c r="M606" s="270"/>
      <c r="N606" s="270">
        <f t="shared" si="19"/>
        <v>616769.80826117133</v>
      </c>
      <c r="O606" s="265"/>
      <c r="Q606" s="267"/>
      <c r="R606" s="257"/>
      <c r="S606" s="257"/>
      <c r="T606" s="257"/>
      <c r="U606" s="257"/>
      <c r="V606" s="257"/>
      <c r="W606" s="257"/>
    </row>
    <row r="607" spans="1:23" x14ac:dyDescent="0.2">
      <c r="A607" s="257">
        <f t="shared" si="20"/>
        <v>2058</v>
      </c>
      <c r="B607" s="257">
        <f t="shared" si="21"/>
        <v>2</v>
      </c>
      <c r="C607" s="270">
        <v>88545.552717754326</v>
      </c>
      <c r="D607" s="270"/>
      <c r="E607" s="270">
        <f t="shared" si="18"/>
        <v>507745.36413729051</v>
      </c>
      <c r="F607" s="270">
        <v>0</v>
      </c>
      <c r="G607" s="270">
        <v>0</v>
      </c>
      <c r="H607" s="270">
        <v>0</v>
      </c>
      <c r="I607" s="270"/>
      <c r="J607" s="270"/>
      <c r="K607" s="270"/>
      <c r="L607" s="270"/>
      <c r="M607" s="270"/>
      <c r="N607" s="270">
        <f t="shared" si="19"/>
        <v>596290.9168550449</v>
      </c>
      <c r="O607" s="265"/>
      <c r="Q607" s="267"/>
      <c r="R607" s="257"/>
      <c r="S607" s="257"/>
      <c r="T607" s="257"/>
      <c r="U607" s="257"/>
      <c r="V607" s="257"/>
      <c r="W607" s="257"/>
    </row>
    <row r="608" spans="1:23" x14ac:dyDescent="0.2">
      <c r="A608" s="257">
        <f t="shared" si="20"/>
        <v>2058</v>
      </c>
      <c r="B608" s="257">
        <f t="shared" si="21"/>
        <v>3</v>
      </c>
      <c r="C608" s="270">
        <v>101184.65167731269</v>
      </c>
      <c r="D608" s="270"/>
      <c r="E608" s="270">
        <f t="shared" si="18"/>
        <v>602573.77008591767</v>
      </c>
      <c r="F608" s="270">
        <v>0</v>
      </c>
      <c r="G608" s="270">
        <v>0</v>
      </c>
      <c r="H608" s="270">
        <v>0</v>
      </c>
      <c r="I608" s="270"/>
      <c r="J608" s="270"/>
      <c r="K608" s="270"/>
      <c r="L608" s="270"/>
      <c r="M608" s="270"/>
      <c r="N608" s="270">
        <f t="shared" si="19"/>
        <v>703758.42176323035</v>
      </c>
      <c r="O608" s="265"/>
      <c r="Q608" s="267"/>
      <c r="R608" s="257"/>
      <c r="S608" s="257"/>
      <c r="T608" s="257"/>
      <c r="U608" s="257"/>
      <c r="V608" s="257"/>
      <c r="W608" s="257"/>
    </row>
    <row r="609" spans="1:23" x14ac:dyDescent="0.2">
      <c r="A609" s="257">
        <f t="shared" si="20"/>
        <v>2058</v>
      </c>
      <c r="B609" s="257">
        <f t="shared" si="21"/>
        <v>4</v>
      </c>
      <c r="C609" s="270">
        <v>106238.55653867674</v>
      </c>
      <c r="D609" s="270"/>
      <c r="E609" s="270">
        <f t="shared" si="18"/>
        <v>659038.20853047702</v>
      </c>
      <c r="F609" s="270">
        <v>0</v>
      </c>
      <c r="G609" s="270">
        <v>0</v>
      </c>
      <c r="H609" s="270">
        <v>0</v>
      </c>
      <c r="I609" s="270"/>
      <c r="J609" s="270"/>
      <c r="K609" s="270"/>
      <c r="L609" s="270"/>
      <c r="M609" s="270"/>
      <c r="N609" s="270">
        <f t="shared" si="19"/>
        <v>765276.76506915374</v>
      </c>
      <c r="O609" s="265"/>
      <c r="Q609" s="267"/>
      <c r="R609" s="257"/>
      <c r="S609" s="257"/>
      <c r="T609" s="257"/>
      <c r="U609" s="257"/>
      <c r="V609" s="257"/>
      <c r="W609" s="257"/>
    </row>
    <row r="610" spans="1:23" x14ac:dyDescent="0.2">
      <c r="A610" s="257">
        <f t="shared" si="20"/>
        <v>2058</v>
      </c>
      <c r="B610" s="257">
        <f t="shared" si="21"/>
        <v>5</v>
      </c>
      <c r="C610" s="270">
        <v>120233.34030491083</v>
      </c>
      <c r="D610" s="270"/>
      <c r="E610" s="270">
        <f t="shared" si="18"/>
        <v>667966.01006837829</v>
      </c>
      <c r="F610" s="270">
        <v>0</v>
      </c>
      <c r="G610" s="270">
        <v>0</v>
      </c>
      <c r="H610" s="270">
        <v>0</v>
      </c>
      <c r="I610" s="270"/>
      <c r="J610" s="270"/>
      <c r="K610" s="270"/>
      <c r="L610" s="270"/>
      <c r="M610" s="270"/>
      <c r="N610" s="270">
        <f t="shared" si="19"/>
        <v>788199.35037328908</v>
      </c>
      <c r="O610" s="265"/>
      <c r="Q610" s="267"/>
      <c r="R610" s="257"/>
      <c r="S610" s="257"/>
      <c r="T610" s="257"/>
      <c r="U610" s="257"/>
      <c r="V610" s="257"/>
      <c r="W610" s="257"/>
    </row>
    <row r="611" spans="1:23" x14ac:dyDescent="0.2">
      <c r="A611" s="257">
        <f t="shared" si="20"/>
        <v>2058</v>
      </c>
      <c r="B611" s="257">
        <f t="shared" si="21"/>
        <v>6</v>
      </c>
      <c r="C611" s="270">
        <v>130851.26274535269</v>
      </c>
      <c r="D611" s="270"/>
      <c r="E611" s="270">
        <f t="shared" ref="E611:E674" si="22">+E599*(E599/E587)</f>
        <v>689858.89768369868</v>
      </c>
      <c r="F611" s="270">
        <v>0</v>
      </c>
      <c r="G611" s="270">
        <v>0</v>
      </c>
      <c r="H611" s="270">
        <v>0</v>
      </c>
      <c r="I611" s="270"/>
      <c r="J611" s="270"/>
      <c r="K611" s="270"/>
      <c r="L611" s="270"/>
      <c r="M611" s="270"/>
      <c r="N611" s="270">
        <f t="shared" si="19"/>
        <v>820710.16042905138</v>
      </c>
      <c r="O611" s="265"/>
      <c r="Q611" s="267"/>
      <c r="R611" s="257"/>
      <c r="S611" s="257"/>
      <c r="T611" s="257"/>
      <c r="U611" s="257"/>
      <c r="V611" s="257"/>
      <c r="W611" s="257"/>
    </row>
    <row r="612" spans="1:23" x14ac:dyDescent="0.2">
      <c r="A612" s="257">
        <f t="shared" si="20"/>
        <v>2058</v>
      </c>
      <c r="B612" s="257">
        <f t="shared" si="21"/>
        <v>7</v>
      </c>
      <c r="C612" s="270">
        <v>143090.71817854745</v>
      </c>
      <c r="D612" s="270"/>
      <c r="E612" s="270">
        <f t="shared" si="22"/>
        <v>649113.32402059715</v>
      </c>
      <c r="F612" s="270">
        <v>0</v>
      </c>
      <c r="G612" s="270">
        <v>0</v>
      </c>
      <c r="H612" s="270">
        <v>0</v>
      </c>
      <c r="I612" s="270"/>
      <c r="J612" s="270"/>
      <c r="K612" s="270"/>
      <c r="L612" s="270"/>
      <c r="M612" s="270"/>
      <c r="N612" s="270">
        <f t="shared" si="19"/>
        <v>792204.04219914461</v>
      </c>
      <c r="O612" s="265"/>
      <c r="Q612" s="267"/>
      <c r="R612" s="257"/>
      <c r="S612" s="257"/>
      <c r="T612" s="257"/>
      <c r="U612" s="257"/>
      <c r="V612" s="257"/>
      <c r="W612" s="257"/>
    </row>
    <row r="613" spans="1:23" x14ac:dyDescent="0.2">
      <c r="A613" s="257">
        <f t="shared" si="20"/>
        <v>2058</v>
      </c>
      <c r="B613" s="257">
        <f t="shared" si="21"/>
        <v>8</v>
      </c>
      <c r="C613" s="270">
        <v>141867.41734793794</v>
      </c>
      <c r="D613" s="270"/>
      <c r="E613" s="270">
        <f t="shared" si="22"/>
        <v>696311.30174346804</v>
      </c>
      <c r="F613" s="270">
        <v>0</v>
      </c>
      <c r="G613" s="270">
        <v>0</v>
      </c>
      <c r="H613" s="270">
        <v>0</v>
      </c>
      <c r="I613" s="270"/>
      <c r="J613" s="270"/>
      <c r="K613" s="270"/>
      <c r="L613" s="270"/>
      <c r="M613" s="270"/>
      <c r="N613" s="270">
        <f t="shared" si="19"/>
        <v>838178.71909140598</v>
      </c>
      <c r="O613" s="265"/>
      <c r="Q613" s="267"/>
      <c r="R613" s="257"/>
      <c r="S613" s="257"/>
      <c r="T613" s="257"/>
      <c r="U613" s="257"/>
      <c r="V613" s="257"/>
      <c r="W613" s="257"/>
    </row>
    <row r="614" spans="1:23" x14ac:dyDescent="0.2">
      <c r="A614" s="257">
        <f t="shared" si="20"/>
        <v>2058</v>
      </c>
      <c r="B614" s="257">
        <f t="shared" si="21"/>
        <v>9</v>
      </c>
      <c r="C614" s="270">
        <v>120703.06446777855</v>
      </c>
      <c r="D614" s="270"/>
      <c r="E614" s="270">
        <f t="shared" si="22"/>
        <v>687324.69164447428</v>
      </c>
      <c r="F614" s="270">
        <v>0</v>
      </c>
      <c r="G614" s="270">
        <v>0</v>
      </c>
      <c r="H614" s="270">
        <v>0</v>
      </c>
      <c r="I614" s="270"/>
      <c r="J614" s="270"/>
      <c r="K614" s="270"/>
      <c r="L614" s="270"/>
      <c r="M614" s="270"/>
      <c r="N614" s="270">
        <f t="shared" si="19"/>
        <v>808027.75611225283</v>
      </c>
      <c r="O614" s="265"/>
      <c r="Q614" s="267"/>
      <c r="R614" s="257"/>
      <c r="S614" s="257"/>
      <c r="T614" s="257"/>
      <c r="U614" s="257"/>
      <c r="V614" s="257"/>
      <c r="W614" s="257"/>
    </row>
    <row r="615" spans="1:23" x14ac:dyDescent="0.2">
      <c r="A615" s="257">
        <f t="shared" si="20"/>
        <v>2058</v>
      </c>
      <c r="B615" s="257">
        <f t="shared" si="21"/>
        <v>10</v>
      </c>
      <c r="C615" s="270">
        <v>111603.83233348875</v>
      </c>
      <c r="D615" s="270"/>
      <c r="E615" s="270">
        <f t="shared" si="22"/>
        <v>628478.80885432009</v>
      </c>
      <c r="F615" s="270">
        <v>0</v>
      </c>
      <c r="G615" s="270">
        <v>0</v>
      </c>
      <c r="H615" s="270">
        <v>0</v>
      </c>
      <c r="I615" s="270"/>
      <c r="J615" s="270"/>
      <c r="K615" s="270"/>
      <c r="L615" s="270"/>
      <c r="M615" s="270"/>
      <c r="N615" s="270">
        <f t="shared" si="19"/>
        <v>740082.64118780883</v>
      </c>
      <c r="O615" s="265"/>
      <c r="Q615" s="267"/>
      <c r="R615" s="257"/>
      <c r="S615" s="257"/>
      <c r="T615" s="257"/>
      <c r="U615" s="257"/>
      <c r="V615" s="257"/>
      <c r="W615" s="257"/>
    </row>
    <row r="616" spans="1:23" x14ac:dyDescent="0.2">
      <c r="A616" s="257">
        <f t="shared" si="20"/>
        <v>2058</v>
      </c>
      <c r="B616" s="257">
        <f t="shared" si="21"/>
        <v>11</v>
      </c>
      <c r="C616" s="270">
        <v>91846.555809215206</v>
      </c>
      <c r="D616" s="270"/>
      <c r="E616" s="270">
        <f t="shared" si="22"/>
        <v>572095.56970121502</v>
      </c>
      <c r="F616" s="270">
        <v>0</v>
      </c>
      <c r="G616" s="270">
        <v>0</v>
      </c>
      <c r="H616" s="270">
        <v>0</v>
      </c>
      <c r="I616" s="270"/>
      <c r="J616" s="270"/>
      <c r="K616" s="270"/>
      <c r="L616" s="270"/>
      <c r="M616" s="270"/>
      <c r="N616" s="270">
        <f t="shared" si="19"/>
        <v>663942.1255104302</v>
      </c>
      <c r="O616" s="265"/>
      <c r="Q616" s="267"/>
      <c r="R616" s="257"/>
      <c r="S616" s="257"/>
      <c r="T616" s="257"/>
      <c r="U616" s="257"/>
      <c r="V616" s="257"/>
      <c r="W616" s="257"/>
    </row>
    <row r="617" spans="1:23" x14ac:dyDescent="0.2">
      <c r="A617" s="257">
        <f t="shared" si="20"/>
        <v>2058</v>
      </c>
      <c r="B617" s="257">
        <f t="shared" si="21"/>
        <v>12</v>
      </c>
      <c r="C617" s="270">
        <v>94770.045028715263</v>
      </c>
      <c r="D617" s="270"/>
      <c r="E617" s="270">
        <f t="shared" si="22"/>
        <v>535862.07389829517</v>
      </c>
      <c r="F617" s="270">
        <v>0</v>
      </c>
      <c r="G617" s="270">
        <v>0</v>
      </c>
      <c r="H617" s="270">
        <v>0</v>
      </c>
      <c r="I617" s="270"/>
      <c r="J617" s="270"/>
      <c r="K617" s="270"/>
      <c r="L617" s="270"/>
      <c r="M617" s="270"/>
      <c r="N617" s="270">
        <f t="shared" si="19"/>
        <v>630632.11892701045</v>
      </c>
      <c r="O617" s="265"/>
      <c r="Q617" s="267"/>
      <c r="R617" s="257"/>
      <c r="S617" s="257"/>
      <c r="T617" s="257"/>
      <c r="U617" s="257"/>
      <c r="V617" s="257"/>
      <c r="W617" s="257"/>
    </row>
    <row r="618" spans="1:23" x14ac:dyDescent="0.2">
      <c r="A618" s="257">
        <f t="shared" si="20"/>
        <v>2059</v>
      </c>
      <c r="B618" s="257">
        <f t="shared" si="21"/>
        <v>1</v>
      </c>
      <c r="C618" s="270">
        <v>95058.368229149448</v>
      </c>
      <c r="D618" s="270"/>
      <c r="E618" s="270">
        <f t="shared" si="22"/>
        <v>530708.92668891721</v>
      </c>
      <c r="F618" s="270">
        <v>0</v>
      </c>
      <c r="G618" s="270">
        <v>0</v>
      </c>
      <c r="H618" s="270">
        <v>0</v>
      </c>
      <c r="I618" s="270"/>
      <c r="J618" s="270"/>
      <c r="K618" s="270"/>
      <c r="L618" s="270"/>
      <c r="M618" s="270"/>
      <c r="N618" s="270">
        <f t="shared" si="19"/>
        <v>625767.29491806671</v>
      </c>
      <c r="O618" s="265"/>
      <c r="Q618" s="267"/>
      <c r="R618" s="257"/>
      <c r="S618" s="257"/>
      <c r="T618" s="257"/>
      <c r="U618" s="257"/>
      <c r="V618" s="257"/>
      <c r="W618" s="257"/>
    </row>
    <row r="619" spans="1:23" x14ac:dyDescent="0.2">
      <c r="A619" s="257">
        <f t="shared" si="20"/>
        <v>2059</v>
      </c>
      <c r="B619" s="257">
        <f t="shared" si="21"/>
        <v>2</v>
      </c>
      <c r="C619" s="270">
        <v>89634.172668370607</v>
      </c>
      <c r="D619" s="270"/>
      <c r="E619" s="270">
        <f t="shared" si="22"/>
        <v>515361.54460403998</v>
      </c>
      <c r="F619" s="270">
        <v>0</v>
      </c>
      <c r="G619" s="270">
        <v>0</v>
      </c>
      <c r="H619" s="270">
        <v>0</v>
      </c>
      <c r="I619" s="270"/>
      <c r="J619" s="270"/>
      <c r="K619" s="270"/>
      <c r="L619" s="270"/>
      <c r="M619" s="270"/>
      <c r="N619" s="270">
        <f t="shared" si="19"/>
        <v>604995.71727241063</v>
      </c>
      <c r="O619" s="265"/>
      <c r="Q619" s="267"/>
      <c r="R619" s="257"/>
      <c r="S619" s="257"/>
      <c r="T619" s="257"/>
      <c r="U619" s="257"/>
      <c r="V619" s="257"/>
      <c r="W619" s="257"/>
    </row>
    <row r="620" spans="1:23" x14ac:dyDescent="0.2">
      <c r="A620" s="257">
        <f t="shared" si="20"/>
        <v>2059</v>
      </c>
      <c r="B620" s="257">
        <f t="shared" si="21"/>
        <v>3</v>
      </c>
      <c r="C620" s="270">
        <v>102428.66255229348</v>
      </c>
      <c r="D620" s="270"/>
      <c r="E620" s="270">
        <f t="shared" si="22"/>
        <v>611612.37664277246</v>
      </c>
      <c r="F620" s="270">
        <v>0</v>
      </c>
      <c r="G620" s="270">
        <v>0</v>
      </c>
      <c r="H620" s="270">
        <v>0</v>
      </c>
      <c r="I620" s="270"/>
      <c r="J620" s="270"/>
      <c r="K620" s="270"/>
      <c r="L620" s="270"/>
      <c r="M620" s="270"/>
      <c r="N620" s="270">
        <f t="shared" si="19"/>
        <v>714041.03919506597</v>
      </c>
      <c r="O620" s="265"/>
      <c r="Q620" s="267"/>
      <c r="R620" s="257"/>
      <c r="S620" s="257"/>
      <c r="T620" s="257"/>
      <c r="U620" s="257"/>
      <c r="V620" s="257"/>
      <c r="W620" s="257"/>
    </row>
    <row r="621" spans="1:23" x14ac:dyDescent="0.2">
      <c r="A621" s="257">
        <f t="shared" si="20"/>
        <v>2059</v>
      </c>
      <c r="B621" s="257">
        <f t="shared" si="21"/>
        <v>4</v>
      </c>
      <c r="C621" s="270">
        <v>107544.70245592362</v>
      </c>
      <c r="D621" s="270"/>
      <c r="E621" s="270">
        <f t="shared" si="22"/>
        <v>668923.78166452178</v>
      </c>
      <c r="F621" s="270">
        <v>0</v>
      </c>
      <c r="G621" s="270">
        <v>0</v>
      </c>
      <c r="H621" s="270">
        <v>0</v>
      </c>
      <c r="I621" s="270"/>
      <c r="J621" s="270"/>
      <c r="K621" s="270"/>
      <c r="L621" s="270"/>
      <c r="M621" s="270"/>
      <c r="N621" s="270">
        <f t="shared" si="19"/>
        <v>776468.48412044544</v>
      </c>
      <c r="O621" s="265"/>
      <c r="Q621" s="267"/>
      <c r="R621" s="257"/>
      <c r="S621" s="257"/>
      <c r="T621" s="257"/>
      <c r="U621" s="257"/>
      <c r="V621" s="257"/>
      <c r="W621" s="257"/>
    </row>
    <row r="622" spans="1:23" x14ac:dyDescent="0.2">
      <c r="A622" s="257">
        <f t="shared" si="20"/>
        <v>2059</v>
      </c>
      <c r="B622" s="257">
        <f t="shared" si="21"/>
        <v>5</v>
      </c>
      <c r="C622" s="270">
        <v>121711.54456212941</v>
      </c>
      <c r="D622" s="270"/>
      <c r="E622" s="270">
        <f t="shared" si="22"/>
        <v>677985.50022557413</v>
      </c>
      <c r="F622" s="270">
        <v>0</v>
      </c>
      <c r="G622" s="270">
        <v>0</v>
      </c>
      <c r="H622" s="270">
        <v>0</v>
      </c>
      <c r="I622" s="270"/>
      <c r="J622" s="270"/>
      <c r="K622" s="270"/>
      <c r="L622" s="270"/>
      <c r="M622" s="270"/>
      <c r="N622" s="270">
        <f t="shared" si="19"/>
        <v>799697.04478770355</v>
      </c>
      <c r="O622" s="265"/>
      <c r="Q622" s="267"/>
      <c r="R622" s="257"/>
      <c r="S622" s="257"/>
      <c r="T622" s="257"/>
      <c r="U622" s="257"/>
      <c r="V622" s="257"/>
      <c r="W622" s="257"/>
    </row>
    <row r="623" spans="1:23" x14ac:dyDescent="0.2">
      <c r="A623" s="257">
        <f t="shared" si="20"/>
        <v>2059</v>
      </c>
      <c r="B623" s="257">
        <f t="shared" si="21"/>
        <v>6</v>
      </c>
      <c r="C623" s="270">
        <v>132460.00864862776</v>
      </c>
      <c r="D623" s="270"/>
      <c r="E623" s="270">
        <f t="shared" si="22"/>
        <v>700206.78115532652</v>
      </c>
      <c r="F623" s="270">
        <v>0</v>
      </c>
      <c r="G623" s="270">
        <v>0</v>
      </c>
      <c r="H623" s="270">
        <v>0</v>
      </c>
      <c r="I623" s="270"/>
      <c r="J623" s="270"/>
      <c r="K623" s="270"/>
      <c r="L623" s="270"/>
      <c r="M623" s="270"/>
      <c r="N623" s="270">
        <f t="shared" si="19"/>
        <v>832666.78980395431</v>
      </c>
      <c r="O623" s="265"/>
      <c r="Q623" s="267"/>
      <c r="R623" s="257"/>
      <c r="S623" s="257"/>
      <c r="T623" s="257"/>
      <c r="U623" s="257"/>
      <c r="V623" s="257"/>
      <c r="W623" s="257"/>
    </row>
    <row r="624" spans="1:23" x14ac:dyDescent="0.2">
      <c r="A624" s="257">
        <f t="shared" si="20"/>
        <v>2059</v>
      </c>
      <c r="B624" s="257">
        <f t="shared" si="21"/>
        <v>7</v>
      </c>
      <c r="C624" s="270">
        <v>144849.94160395989</v>
      </c>
      <c r="D624" s="270"/>
      <c r="E624" s="270">
        <f t="shared" si="22"/>
        <v>658850.02388690214</v>
      </c>
      <c r="F624" s="270">
        <v>0</v>
      </c>
      <c r="G624" s="270">
        <v>0</v>
      </c>
      <c r="H624" s="270">
        <v>0</v>
      </c>
      <c r="I624" s="270"/>
      <c r="J624" s="270"/>
      <c r="K624" s="270"/>
      <c r="L624" s="270"/>
      <c r="M624" s="270"/>
      <c r="N624" s="270">
        <f t="shared" si="19"/>
        <v>803699.96549086203</v>
      </c>
      <c r="O624" s="265"/>
      <c r="Q624" s="267"/>
      <c r="R624" s="257"/>
      <c r="S624" s="257"/>
      <c r="T624" s="257"/>
      <c r="U624" s="257"/>
      <c r="V624" s="257"/>
      <c r="W624" s="257"/>
    </row>
    <row r="625" spans="1:23" x14ac:dyDescent="0.2">
      <c r="A625" s="257">
        <f t="shared" si="20"/>
        <v>2059</v>
      </c>
      <c r="B625" s="257">
        <f t="shared" si="21"/>
        <v>8</v>
      </c>
      <c r="C625" s="270">
        <v>143611.60094753274</v>
      </c>
      <c r="D625" s="270"/>
      <c r="E625" s="270">
        <f t="shared" si="22"/>
        <v>706755.97127605206</v>
      </c>
      <c r="F625" s="270">
        <v>0</v>
      </c>
      <c r="G625" s="270">
        <v>0</v>
      </c>
      <c r="H625" s="270">
        <v>0</v>
      </c>
      <c r="I625" s="270"/>
      <c r="J625" s="270"/>
      <c r="K625" s="270"/>
      <c r="L625" s="270"/>
      <c r="M625" s="270"/>
      <c r="N625" s="270">
        <f t="shared" si="19"/>
        <v>850367.57222358487</v>
      </c>
      <c r="O625" s="265"/>
      <c r="Q625" s="267"/>
      <c r="R625" s="257"/>
      <c r="S625" s="257"/>
      <c r="T625" s="257"/>
      <c r="U625" s="257"/>
      <c r="V625" s="257"/>
      <c r="W625" s="257"/>
    </row>
    <row r="626" spans="1:23" x14ac:dyDescent="0.2">
      <c r="A626" s="257">
        <f t="shared" si="20"/>
        <v>2059</v>
      </c>
      <c r="B626" s="257">
        <f t="shared" si="21"/>
        <v>9</v>
      </c>
      <c r="C626" s="270">
        <v>122187.04373096064</v>
      </c>
      <c r="D626" s="270"/>
      <c r="E626" s="270">
        <f t="shared" si="22"/>
        <v>697634.56202549033</v>
      </c>
      <c r="F626" s="270">
        <v>0</v>
      </c>
      <c r="G626" s="270">
        <v>0</v>
      </c>
      <c r="H626" s="270">
        <v>0</v>
      </c>
      <c r="I626" s="270"/>
      <c r="J626" s="270"/>
      <c r="K626" s="270"/>
      <c r="L626" s="270"/>
      <c r="M626" s="270"/>
      <c r="N626" s="270">
        <f t="shared" si="19"/>
        <v>819821.60575645091</v>
      </c>
      <c r="O626" s="265"/>
      <c r="Q626" s="267"/>
      <c r="R626" s="257"/>
      <c r="S626" s="257"/>
      <c r="T626" s="257"/>
      <c r="U626" s="257"/>
      <c r="V626" s="257"/>
      <c r="W626" s="257"/>
    </row>
    <row r="627" spans="1:23" x14ac:dyDescent="0.2">
      <c r="A627" s="257">
        <f t="shared" si="20"/>
        <v>2059</v>
      </c>
      <c r="B627" s="257">
        <f t="shared" si="21"/>
        <v>10</v>
      </c>
      <c r="C627" s="270">
        <v>112975.94143117248</v>
      </c>
      <c r="D627" s="270"/>
      <c r="E627" s="270">
        <f t="shared" si="22"/>
        <v>637905.99099294026</v>
      </c>
      <c r="F627" s="270">
        <v>0</v>
      </c>
      <c r="G627" s="270">
        <v>0</v>
      </c>
      <c r="H627" s="270">
        <v>0</v>
      </c>
      <c r="I627" s="270"/>
      <c r="J627" s="270"/>
      <c r="K627" s="270"/>
      <c r="L627" s="270"/>
      <c r="M627" s="270"/>
      <c r="N627" s="270">
        <f t="shared" si="19"/>
        <v>750881.93242411269</v>
      </c>
      <c r="O627" s="265"/>
      <c r="Q627" s="267"/>
      <c r="R627" s="257"/>
      <c r="S627" s="257"/>
      <c r="T627" s="257"/>
      <c r="U627" s="257"/>
      <c r="V627" s="257"/>
      <c r="W627" s="257"/>
    </row>
    <row r="628" spans="1:23" x14ac:dyDescent="0.2">
      <c r="A628" s="257">
        <f t="shared" si="20"/>
        <v>2059</v>
      </c>
      <c r="B628" s="257">
        <f t="shared" si="21"/>
        <v>11</v>
      </c>
      <c r="C628" s="270">
        <v>92975.759817552171</v>
      </c>
      <c r="D628" s="270"/>
      <c r="E628" s="270">
        <f t="shared" si="22"/>
        <v>580677.00325201778</v>
      </c>
      <c r="F628" s="270">
        <v>0</v>
      </c>
      <c r="G628" s="270">
        <v>0</v>
      </c>
      <c r="H628" s="270">
        <v>0</v>
      </c>
      <c r="I628" s="270"/>
      <c r="J628" s="270"/>
      <c r="K628" s="270"/>
      <c r="L628" s="270"/>
      <c r="M628" s="270"/>
      <c r="N628" s="270">
        <f t="shared" si="19"/>
        <v>673652.76306956995</v>
      </c>
      <c r="O628" s="265"/>
      <c r="Q628" s="267"/>
      <c r="R628" s="257"/>
      <c r="S628" s="257"/>
      <c r="T628" s="257"/>
      <c r="U628" s="257"/>
      <c r="V628" s="257"/>
      <c r="W628" s="257"/>
    </row>
    <row r="629" spans="1:23" x14ac:dyDescent="0.2">
      <c r="A629" s="257">
        <f t="shared" si="20"/>
        <v>2059</v>
      </c>
      <c r="B629" s="257">
        <f t="shared" si="21"/>
        <v>12</v>
      </c>
      <c r="C629" s="270">
        <v>95935.191764745163</v>
      </c>
      <c r="D629" s="270"/>
      <c r="E629" s="270">
        <f t="shared" si="22"/>
        <v>543900.00501171942</v>
      </c>
      <c r="F629" s="270">
        <v>0</v>
      </c>
      <c r="G629" s="270">
        <v>0</v>
      </c>
      <c r="H629" s="270">
        <v>0</v>
      </c>
      <c r="I629" s="270"/>
      <c r="J629" s="270"/>
      <c r="K629" s="270"/>
      <c r="L629" s="270"/>
      <c r="M629" s="270"/>
      <c r="N629" s="270">
        <f t="shared" si="19"/>
        <v>639835.19677646458</v>
      </c>
      <c r="O629" s="265"/>
      <c r="Q629" s="267"/>
      <c r="R629" s="257"/>
      <c r="S629" s="257"/>
      <c r="T629" s="257"/>
      <c r="U629" s="257"/>
      <c r="V629" s="257"/>
      <c r="W629" s="257"/>
    </row>
    <row r="630" spans="1:23" x14ac:dyDescent="0.2">
      <c r="A630" s="257">
        <f t="shared" si="20"/>
        <v>2060</v>
      </c>
      <c r="B630" s="257">
        <f t="shared" si="21"/>
        <v>1</v>
      </c>
      <c r="C630" s="270">
        <v>96227.059743867678</v>
      </c>
      <c r="D630" s="270"/>
      <c r="E630" s="270">
        <f t="shared" si="22"/>
        <v>538669.56059415324</v>
      </c>
      <c r="F630" s="270">
        <v>0</v>
      </c>
      <c r="G630" s="270">
        <v>0</v>
      </c>
      <c r="H630" s="270">
        <v>0</v>
      </c>
      <c r="I630" s="270"/>
      <c r="J630" s="270"/>
      <c r="K630" s="270"/>
      <c r="L630" s="270"/>
      <c r="M630" s="270"/>
      <c r="N630" s="270">
        <f t="shared" si="19"/>
        <v>634896.62033802096</v>
      </c>
      <c r="O630" s="265"/>
      <c r="Q630" s="267"/>
      <c r="R630" s="257"/>
      <c r="S630" s="257"/>
      <c r="T630" s="257"/>
      <c r="U630" s="257"/>
      <c r="V630" s="257"/>
      <c r="W630" s="257"/>
    </row>
    <row r="631" spans="1:23" x14ac:dyDescent="0.2">
      <c r="A631" s="257">
        <f t="shared" si="20"/>
        <v>2060</v>
      </c>
      <c r="B631" s="257">
        <f t="shared" si="21"/>
        <v>2</v>
      </c>
      <c r="C631" s="270">
        <v>90736.176615816832</v>
      </c>
      <c r="D631" s="270"/>
      <c r="E631" s="270">
        <f t="shared" si="22"/>
        <v>523091.96777786105</v>
      </c>
      <c r="F631" s="270">
        <v>0</v>
      </c>
      <c r="G631" s="270">
        <v>0</v>
      </c>
      <c r="H631" s="270">
        <v>0</v>
      </c>
      <c r="I631" s="270"/>
      <c r="J631" s="270"/>
      <c r="K631" s="270"/>
      <c r="L631" s="270"/>
      <c r="M631" s="270"/>
      <c r="N631" s="270">
        <f t="shared" si="19"/>
        <v>613828.14439367782</v>
      </c>
      <c r="O631" s="265"/>
      <c r="Q631" s="267"/>
      <c r="R631" s="257"/>
      <c r="S631" s="257"/>
      <c r="T631" s="257"/>
      <c r="U631" s="257"/>
      <c r="V631" s="257"/>
      <c r="W631" s="257"/>
    </row>
    <row r="632" spans="1:23" x14ac:dyDescent="0.2">
      <c r="A632" s="257">
        <f t="shared" si="20"/>
        <v>2060</v>
      </c>
      <c r="B632" s="257">
        <f t="shared" si="21"/>
        <v>3</v>
      </c>
      <c r="C632" s="270">
        <v>103687.96787194959</v>
      </c>
      <c r="D632" s="270"/>
      <c r="E632" s="270">
        <f t="shared" si="22"/>
        <v>620786.56229806365</v>
      </c>
      <c r="F632" s="270">
        <v>0</v>
      </c>
      <c r="G632" s="270">
        <v>0</v>
      </c>
      <c r="H632" s="270">
        <v>0</v>
      </c>
      <c r="I632" s="270"/>
      <c r="J632" s="270"/>
      <c r="K632" s="270"/>
      <c r="L632" s="270"/>
      <c r="M632" s="270"/>
      <c r="N632" s="270">
        <f t="shared" si="19"/>
        <v>724474.5301700132</v>
      </c>
      <c r="O632" s="265"/>
      <c r="Q632" s="267"/>
      <c r="R632" s="257"/>
      <c r="S632" s="257"/>
      <c r="T632" s="257"/>
      <c r="U632" s="257"/>
      <c r="V632" s="257"/>
      <c r="W632" s="257"/>
    </row>
    <row r="633" spans="1:23" x14ac:dyDescent="0.2">
      <c r="A633" s="257">
        <f t="shared" si="20"/>
        <v>2060</v>
      </c>
      <c r="B633" s="257">
        <f t="shared" si="21"/>
        <v>4</v>
      </c>
      <c r="C633" s="270">
        <v>108866.90673477408</v>
      </c>
      <c r="D633" s="270"/>
      <c r="E633" s="270">
        <f t="shared" si="22"/>
        <v>678957.63839566859</v>
      </c>
      <c r="F633" s="270">
        <v>0</v>
      </c>
      <c r="G633" s="270">
        <v>0</v>
      </c>
      <c r="H633" s="270">
        <v>0</v>
      </c>
      <c r="I633" s="270"/>
      <c r="J633" s="270"/>
      <c r="K633" s="270"/>
      <c r="L633" s="270"/>
      <c r="M633" s="270"/>
      <c r="N633" s="270">
        <f t="shared" si="19"/>
        <v>787824.54513044271</v>
      </c>
      <c r="O633" s="265"/>
      <c r="Q633" s="267"/>
      <c r="R633" s="257"/>
      <c r="S633" s="257"/>
      <c r="T633" s="257"/>
      <c r="U633" s="257"/>
      <c r="V633" s="257"/>
      <c r="W633" s="257"/>
    </row>
    <row r="634" spans="1:23" x14ac:dyDescent="0.2">
      <c r="A634" s="257">
        <f t="shared" si="20"/>
        <v>2060</v>
      </c>
      <c r="B634" s="257">
        <f t="shared" si="21"/>
        <v>5</v>
      </c>
      <c r="C634" s="270">
        <v>123207.92254570806</v>
      </c>
      <c r="D634" s="270"/>
      <c r="E634" s="270">
        <f t="shared" si="22"/>
        <v>688155.28273522039</v>
      </c>
      <c r="F634" s="270">
        <v>0</v>
      </c>
      <c r="G634" s="270">
        <v>0</v>
      </c>
      <c r="H634" s="270">
        <v>0</v>
      </c>
      <c r="I634" s="270"/>
      <c r="J634" s="270"/>
      <c r="K634" s="270"/>
      <c r="L634" s="270"/>
      <c r="M634" s="270"/>
      <c r="N634" s="270">
        <f t="shared" si="19"/>
        <v>811363.20528092841</v>
      </c>
      <c r="O634" s="265"/>
      <c r="Q634" s="267"/>
      <c r="R634" s="257"/>
      <c r="S634" s="257"/>
      <c r="T634" s="257"/>
      <c r="U634" s="257"/>
      <c r="V634" s="257"/>
      <c r="W634" s="257"/>
    </row>
    <row r="635" spans="1:23" x14ac:dyDescent="0.2">
      <c r="A635" s="257">
        <f t="shared" si="20"/>
        <v>2060</v>
      </c>
      <c r="B635" s="257">
        <f t="shared" si="21"/>
        <v>6</v>
      </c>
      <c r="C635" s="270">
        <v>134088.53321759551</v>
      </c>
      <c r="D635" s="270"/>
      <c r="E635" s="270">
        <f t="shared" si="22"/>
        <v>710709.88287912437</v>
      </c>
      <c r="F635" s="270">
        <v>0</v>
      </c>
      <c r="G635" s="270">
        <v>0</v>
      </c>
      <c r="H635" s="270">
        <v>0</v>
      </c>
      <c r="I635" s="270"/>
      <c r="J635" s="270"/>
      <c r="K635" s="270"/>
      <c r="L635" s="270"/>
      <c r="M635" s="270"/>
      <c r="N635" s="270">
        <f t="shared" si="19"/>
        <v>844798.41609671991</v>
      </c>
      <c r="O635" s="265"/>
      <c r="Q635" s="267"/>
      <c r="R635" s="257"/>
      <c r="S635" s="257"/>
      <c r="T635" s="257"/>
      <c r="U635" s="257"/>
      <c r="V635" s="257"/>
      <c r="W635" s="257"/>
    </row>
    <row r="636" spans="1:23" x14ac:dyDescent="0.2">
      <c r="A636" s="257">
        <f t="shared" si="20"/>
        <v>2060</v>
      </c>
      <c r="B636" s="257">
        <f t="shared" si="21"/>
        <v>7</v>
      </c>
      <c r="C636" s="270">
        <v>146630.79373527243</v>
      </c>
      <c r="D636" s="270"/>
      <c r="E636" s="270">
        <f t="shared" si="22"/>
        <v>668732.77425129164</v>
      </c>
      <c r="F636" s="270">
        <v>0</v>
      </c>
      <c r="G636" s="270">
        <v>0</v>
      </c>
      <c r="H636" s="270">
        <v>0</v>
      </c>
      <c r="I636" s="270"/>
      <c r="J636" s="270"/>
      <c r="K636" s="270"/>
      <c r="L636" s="270"/>
      <c r="M636" s="270"/>
      <c r="N636" s="270">
        <f t="shared" si="19"/>
        <v>815363.56798656401</v>
      </c>
      <c r="O636" s="265"/>
      <c r="Q636" s="267"/>
      <c r="R636" s="257"/>
      <c r="S636" s="257"/>
      <c r="T636" s="257"/>
      <c r="U636" s="257"/>
      <c r="V636" s="257"/>
      <c r="W636" s="257"/>
    </row>
    <row r="637" spans="1:23" x14ac:dyDescent="0.2">
      <c r="A637" s="257">
        <f t="shared" si="20"/>
        <v>2060</v>
      </c>
      <c r="B637" s="257">
        <f t="shared" si="21"/>
        <v>8</v>
      </c>
      <c r="C637" s="270">
        <v>145377.22834645768</v>
      </c>
      <c r="D637" s="270"/>
      <c r="E637" s="270">
        <f t="shared" si="22"/>
        <v>717357.31085172133</v>
      </c>
      <c r="F637" s="270">
        <v>0</v>
      </c>
      <c r="G637" s="270">
        <v>0</v>
      </c>
      <c r="H637" s="270">
        <v>0</v>
      </c>
      <c r="I637" s="270"/>
      <c r="J637" s="270"/>
      <c r="K637" s="270"/>
      <c r="L637" s="270"/>
      <c r="M637" s="270"/>
      <c r="N637" s="270">
        <f t="shared" si="19"/>
        <v>862734.53919817903</v>
      </c>
      <c r="O637" s="265"/>
      <c r="Q637" s="267"/>
      <c r="R637" s="257"/>
      <c r="S637" s="257"/>
      <c r="T637" s="257"/>
      <c r="U637" s="257"/>
      <c r="V637" s="257"/>
      <c r="W637" s="257"/>
    </row>
    <row r="638" spans="1:23" x14ac:dyDescent="0.2">
      <c r="A638" s="257">
        <f t="shared" si="20"/>
        <v>2060</v>
      </c>
      <c r="B638" s="257">
        <f t="shared" si="21"/>
        <v>9</v>
      </c>
      <c r="C638" s="270">
        <v>123689.26772109531</v>
      </c>
      <c r="D638" s="270"/>
      <c r="E638" s="270">
        <f t="shared" si="22"/>
        <v>708099.08046231687</v>
      </c>
      <c r="F638" s="270">
        <v>0</v>
      </c>
      <c r="G638" s="270">
        <v>0</v>
      </c>
      <c r="H638" s="270">
        <v>0</v>
      </c>
      <c r="I638" s="270"/>
      <c r="J638" s="270"/>
      <c r="K638" s="270"/>
      <c r="L638" s="270"/>
      <c r="M638" s="270"/>
      <c r="N638" s="270">
        <f t="shared" si="19"/>
        <v>831788.34818341222</v>
      </c>
      <c r="O638" s="265"/>
      <c r="Q638" s="267"/>
      <c r="R638" s="257"/>
      <c r="S638" s="257"/>
      <c r="T638" s="257"/>
      <c r="U638" s="257"/>
      <c r="V638" s="257"/>
      <c r="W638" s="257"/>
    </row>
    <row r="639" spans="1:23" x14ac:dyDescent="0.2">
      <c r="A639" s="257">
        <f t="shared" si="20"/>
        <v>2060</v>
      </c>
      <c r="B639" s="257">
        <f t="shared" si="21"/>
        <v>10</v>
      </c>
      <c r="C639" s="270">
        <v>114364.91987228808</v>
      </c>
      <c r="D639" s="270"/>
      <c r="E639" s="270">
        <f t="shared" si="22"/>
        <v>647474.58086372679</v>
      </c>
      <c r="F639" s="270">
        <v>0</v>
      </c>
      <c r="G639" s="270">
        <v>0</v>
      </c>
      <c r="H639" s="270">
        <v>0</v>
      </c>
      <c r="I639" s="270"/>
      <c r="J639" s="270"/>
      <c r="K639" s="270"/>
      <c r="L639" s="270"/>
      <c r="M639" s="270"/>
      <c r="N639" s="270">
        <f t="shared" si="19"/>
        <v>761839.50073601492</v>
      </c>
      <c r="O639" s="265"/>
      <c r="Q639" s="267"/>
      <c r="R639" s="257"/>
      <c r="S639" s="257"/>
      <c r="T639" s="257"/>
      <c r="U639" s="257"/>
      <c r="V639" s="257"/>
      <c r="W639" s="257"/>
    </row>
    <row r="640" spans="1:23" x14ac:dyDescent="0.2">
      <c r="A640" s="257">
        <f t="shared" si="20"/>
        <v>2060</v>
      </c>
      <c r="B640" s="257">
        <f t="shared" si="21"/>
        <v>11</v>
      </c>
      <c r="C640" s="270">
        <v>94118.846781882545</v>
      </c>
      <c r="D640" s="270"/>
      <c r="E640" s="270">
        <f t="shared" si="22"/>
        <v>589387.15830616187</v>
      </c>
      <c r="F640" s="270">
        <v>0</v>
      </c>
      <c r="G640" s="270">
        <v>0</v>
      </c>
      <c r="H640" s="270">
        <v>0</v>
      </c>
      <c r="I640" s="270"/>
      <c r="J640" s="270"/>
      <c r="K640" s="270"/>
      <c r="L640" s="270"/>
      <c r="M640" s="270"/>
      <c r="N640" s="270">
        <f t="shared" si="19"/>
        <v>683506.00508804445</v>
      </c>
      <c r="O640" s="265"/>
      <c r="Q640" s="267"/>
      <c r="R640" s="257"/>
      <c r="S640" s="257"/>
      <c r="T640" s="257"/>
      <c r="U640" s="257"/>
      <c r="V640" s="257"/>
      <c r="W640" s="257"/>
    </row>
    <row r="641" spans="1:23" x14ac:dyDescent="0.2">
      <c r="A641" s="257">
        <f t="shared" si="20"/>
        <v>2060</v>
      </c>
      <c r="B641" s="257">
        <f t="shared" si="21"/>
        <v>12</v>
      </c>
      <c r="C641" s="270">
        <v>97114.663353275348</v>
      </c>
      <c r="D641" s="270"/>
      <c r="E641" s="270">
        <f t="shared" si="22"/>
        <v>552058.50509191933</v>
      </c>
      <c r="F641" s="270">
        <v>0</v>
      </c>
      <c r="G641" s="270">
        <v>0</v>
      </c>
      <c r="H641" s="270">
        <v>0</v>
      </c>
      <c r="I641" s="270"/>
      <c r="J641" s="270"/>
      <c r="K641" s="270"/>
      <c r="L641" s="270"/>
      <c r="M641" s="270"/>
      <c r="N641" s="270">
        <f t="shared" si="19"/>
        <v>649173.16844519472</v>
      </c>
      <c r="O641" s="265"/>
      <c r="Q641" s="267"/>
      <c r="R641" s="257"/>
      <c r="S641" s="257"/>
      <c r="T641" s="257"/>
      <c r="U641" s="257"/>
      <c r="V641" s="257"/>
      <c r="W641" s="257"/>
    </row>
    <row r="642" spans="1:23" x14ac:dyDescent="0.2">
      <c r="A642" s="257">
        <f t="shared" si="20"/>
        <v>2061</v>
      </c>
      <c r="B642" s="257">
        <f t="shared" si="21"/>
        <v>1</v>
      </c>
      <c r="C642" s="270">
        <v>97410.119692233755</v>
      </c>
      <c r="D642" s="270"/>
      <c r="E642" s="270">
        <f t="shared" si="22"/>
        <v>546749.60400804132</v>
      </c>
      <c r="F642" s="270">
        <v>0</v>
      </c>
      <c r="G642" s="270">
        <v>0</v>
      </c>
      <c r="H642" s="270">
        <v>0</v>
      </c>
      <c r="I642" s="270"/>
      <c r="J642" s="270"/>
      <c r="K642" s="270"/>
      <c r="L642" s="270"/>
      <c r="M642" s="270"/>
      <c r="N642" s="270">
        <f t="shared" si="19"/>
        <v>644159.72370027506</v>
      </c>
      <c r="O642" s="265"/>
      <c r="Q642" s="267"/>
      <c r="R642" s="257"/>
      <c r="S642" s="257"/>
      <c r="T642" s="257"/>
      <c r="U642" s="257"/>
      <c r="V642" s="257"/>
      <c r="W642" s="257"/>
    </row>
    <row r="643" spans="1:23" x14ac:dyDescent="0.2">
      <c r="A643" s="257">
        <f t="shared" si="20"/>
        <v>2061</v>
      </c>
      <c r="B643" s="257">
        <f t="shared" si="21"/>
        <v>2</v>
      </c>
      <c r="C643" s="270">
        <v>91851.729109136068</v>
      </c>
      <c r="D643" s="270"/>
      <c r="E643" s="270">
        <f t="shared" si="22"/>
        <v>530938.3472993609</v>
      </c>
      <c r="F643" s="270">
        <v>0</v>
      </c>
      <c r="G643" s="270">
        <v>0</v>
      </c>
      <c r="H643" s="270">
        <v>0</v>
      </c>
      <c r="I643" s="270"/>
      <c r="J643" s="270"/>
      <c r="K643" s="270"/>
      <c r="L643" s="270"/>
      <c r="M643" s="270"/>
      <c r="N643" s="270">
        <f t="shared" si="19"/>
        <v>622790.07640849694</v>
      </c>
      <c r="O643" s="265"/>
      <c r="Q643" s="267"/>
      <c r="R643" s="257"/>
      <c r="S643" s="257"/>
      <c r="T643" s="257"/>
      <c r="U643" s="257"/>
      <c r="V643" s="257"/>
      <c r="W643" s="257"/>
    </row>
    <row r="644" spans="1:23" x14ac:dyDescent="0.2">
      <c r="A644" s="257">
        <f t="shared" si="20"/>
        <v>2061</v>
      </c>
      <c r="B644" s="257">
        <f t="shared" si="21"/>
        <v>3</v>
      </c>
      <c r="C644" s="270">
        <v>104962.7556732529</v>
      </c>
      <c r="D644" s="270"/>
      <c r="E644" s="270">
        <f t="shared" si="22"/>
        <v>630098.36073826894</v>
      </c>
      <c r="F644" s="270">
        <v>0</v>
      </c>
      <c r="G644" s="270">
        <v>0</v>
      </c>
      <c r="H644" s="270">
        <v>0</v>
      </c>
      <c r="I644" s="270"/>
      <c r="J644" s="270"/>
      <c r="K644" s="270"/>
      <c r="L644" s="270"/>
      <c r="M644" s="270"/>
      <c r="N644" s="270">
        <f t="shared" si="19"/>
        <v>735061.1164115218</v>
      </c>
      <c r="O644" s="265"/>
      <c r="Q644" s="267"/>
      <c r="R644" s="257"/>
      <c r="S644" s="257"/>
      <c r="T644" s="257"/>
      <c r="U644" s="257"/>
      <c r="V644" s="257"/>
      <c r="W644" s="257"/>
    </row>
    <row r="645" spans="1:23" x14ac:dyDescent="0.2">
      <c r="A645" s="257">
        <f t="shared" si="20"/>
        <v>2061</v>
      </c>
      <c r="B645" s="257">
        <f t="shared" si="21"/>
        <v>4</v>
      </c>
      <c r="C645" s="270">
        <v>110205.36680414781</v>
      </c>
      <c r="D645" s="270"/>
      <c r="E645" s="270">
        <f t="shared" si="22"/>
        <v>689142.00297787529</v>
      </c>
      <c r="F645" s="270">
        <v>0</v>
      </c>
      <c r="G645" s="270">
        <v>0</v>
      </c>
      <c r="H645" s="270">
        <v>0</v>
      </c>
      <c r="I645" s="270"/>
      <c r="J645" s="270"/>
      <c r="K645" s="270"/>
      <c r="L645" s="270"/>
      <c r="M645" s="270"/>
      <c r="N645" s="270">
        <f t="shared" si="19"/>
        <v>799347.36978202313</v>
      </c>
      <c r="O645" s="265"/>
      <c r="Q645" s="267"/>
      <c r="R645" s="257"/>
      <c r="S645" s="257"/>
      <c r="T645" s="257"/>
      <c r="U645" s="257"/>
      <c r="V645" s="257"/>
      <c r="W645" s="257"/>
    </row>
    <row r="646" spans="1:23" x14ac:dyDescent="0.2">
      <c r="A646" s="257">
        <f t="shared" si="20"/>
        <v>2061</v>
      </c>
      <c r="B646" s="257">
        <f t="shared" si="21"/>
        <v>5</v>
      </c>
      <c r="C646" s="270">
        <v>124722.69769183852</v>
      </c>
      <c r="D646" s="270"/>
      <c r="E646" s="270">
        <f t="shared" si="22"/>
        <v>698477.6119826053</v>
      </c>
      <c r="F646" s="270">
        <v>0</v>
      </c>
      <c r="G646" s="270">
        <v>0</v>
      </c>
      <c r="H646" s="270">
        <v>0</v>
      </c>
      <c r="I646" s="270"/>
      <c r="J646" s="270"/>
      <c r="K646" s="270"/>
      <c r="L646" s="270"/>
      <c r="M646" s="270"/>
      <c r="N646" s="270">
        <f t="shared" si="19"/>
        <v>823200.30967444379</v>
      </c>
      <c r="O646" s="265"/>
      <c r="Q646" s="267"/>
      <c r="R646" s="257"/>
      <c r="S646" s="257"/>
      <c r="T646" s="257"/>
      <c r="U646" s="257"/>
      <c r="V646" s="257"/>
      <c r="W646" s="257"/>
    </row>
    <row r="647" spans="1:23" x14ac:dyDescent="0.2">
      <c r="A647" s="257">
        <f t="shared" si="20"/>
        <v>2061</v>
      </c>
      <c r="B647" s="257">
        <f t="shared" si="21"/>
        <v>6</v>
      </c>
      <c r="C647" s="270">
        <v>135737.07962031363</v>
      </c>
      <c r="D647" s="270"/>
      <c r="E647" s="270">
        <f t="shared" si="22"/>
        <v>721370.53112887614</v>
      </c>
      <c r="F647" s="270">
        <v>0</v>
      </c>
      <c r="G647" s="270">
        <v>0</v>
      </c>
      <c r="H647" s="270">
        <v>0</v>
      </c>
      <c r="I647" s="270"/>
      <c r="J647" s="270"/>
      <c r="K647" s="270"/>
      <c r="L647" s="270"/>
      <c r="M647" s="270"/>
      <c r="N647" s="270">
        <f t="shared" ref="N647:N677" si="23">SUM(C647:M647)</f>
        <v>857107.61074918974</v>
      </c>
      <c r="O647" s="265"/>
      <c r="Q647" s="267"/>
      <c r="R647" s="257"/>
      <c r="S647" s="257"/>
      <c r="T647" s="257"/>
      <c r="U647" s="257"/>
      <c r="V647" s="257"/>
      <c r="W647" s="257"/>
    </row>
    <row r="648" spans="1:23" x14ac:dyDescent="0.2">
      <c r="A648" s="257">
        <f t="shared" si="20"/>
        <v>2061</v>
      </c>
      <c r="B648" s="257">
        <f t="shared" si="21"/>
        <v>7</v>
      </c>
      <c r="C648" s="270">
        <v>148433.54048579215</v>
      </c>
      <c r="D648" s="270"/>
      <c r="E648" s="270">
        <f t="shared" si="22"/>
        <v>678763.7658712382</v>
      </c>
      <c r="F648" s="270">
        <v>0</v>
      </c>
      <c r="G648" s="270">
        <v>0</v>
      </c>
      <c r="H648" s="270">
        <v>0</v>
      </c>
      <c r="I648" s="270"/>
      <c r="J648" s="270"/>
      <c r="K648" s="270"/>
      <c r="L648" s="270"/>
      <c r="M648" s="270"/>
      <c r="N648" s="270">
        <f t="shared" si="23"/>
        <v>827197.30635703029</v>
      </c>
      <c r="O648" s="265"/>
      <c r="Q648" s="267"/>
      <c r="R648" s="257"/>
      <c r="S648" s="257"/>
      <c r="T648" s="257"/>
      <c r="U648" s="257"/>
      <c r="V648" s="257"/>
      <c r="W648" s="257"/>
    </row>
    <row r="649" spans="1:23" x14ac:dyDescent="0.2">
      <c r="A649" s="257">
        <f t="shared" si="20"/>
        <v>2061</v>
      </c>
      <c r="B649" s="257">
        <f t="shared" si="21"/>
        <v>8</v>
      </c>
      <c r="C649" s="270">
        <v>147164.56318469299</v>
      </c>
      <c r="D649" s="270"/>
      <c r="E649" s="270">
        <f t="shared" si="22"/>
        <v>728117.67052112345</v>
      </c>
      <c r="F649" s="270">
        <v>0</v>
      </c>
      <c r="G649" s="270">
        <v>0</v>
      </c>
      <c r="H649" s="270">
        <v>0</v>
      </c>
      <c r="I649" s="270"/>
      <c r="J649" s="270"/>
      <c r="K649" s="270"/>
      <c r="L649" s="270"/>
      <c r="M649" s="270"/>
      <c r="N649" s="270">
        <f t="shared" si="23"/>
        <v>875282.23370581644</v>
      </c>
      <c r="O649" s="265"/>
      <c r="Q649" s="267"/>
      <c r="R649" s="257"/>
      <c r="S649" s="257"/>
      <c r="T649" s="257"/>
      <c r="U649" s="257"/>
      <c r="V649" s="257"/>
      <c r="W649" s="257"/>
    </row>
    <row r="650" spans="1:23" x14ac:dyDescent="0.2">
      <c r="A650" s="257">
        <f t="shared" si="20"/>
        <v>2061</v>
      </c>
      <c r="B650" s="257">
        <f t="shared" si="21"/>
        <v>9</v>
      </c>
      <c r="C650" s="270">
        <v>125209.96074728838</v>
      </c>
      <c r="D650" s="270"/>
      <c r="E650" s="270">
        <f t="shared" si="22"/>
        <v>718720.56667579245</v>
      </c>
      <c r="F650" s="270">
        <v>0</v>
      </c>
      <c r="G650" s="270">
        <v>0</v>
      </c>
      <c r="H650" s="270">
        <v>0</v>
      </c>
      <c r="I650" s="270"/>
      <c r="J650" s="270"/>
      <c r="K650" s="270"/>
      <c r="L650" s="270"/>
      <c r="M650" s="270"/>
      <c r="N650" s="270">
        <f t="shared" si="23"/>
        <v>843930.52742308087</v>
      </c>
      <c r="O650" s="265"/>
      <c r="Q650" s="267"/>
      <c r="R650" s="257"/>
      <c r="S650" s="257"/>
      <c r="T650" s="257"/>
      <c r="U650" s="257"/>
      <c r="V650" s="257"/>
      <c r="W650" s="257"/>
    </row>
    <row r="651" spans="1:23" x14ac:dyDescent="0.2">
      <c r="A651" s="257">
        <f t="shared" si="20"/>
        <v>2061</v>
      </c>
      <c r="B651" s="257">
        <f t="shared" si="21"/>
        <v>10</v>
      </c>
      <c r="C651" s="270">
        <v>115770.97505634067</v>
      </c>
      <c r="D651" s="270"/>
      <c r="E651" s="270">
        <f t="shared" si="22"/>
        <v>657186.69958266348</v>
      </c>
      <c r="F651" s="270">
        <v>0</v>
      </c>
      <c r="G651" s="270">
        <v>0</v>
      </c>
      <c r="H651" s="270">
        <v>0</v>
      </c>
      <c r="I651" s="270"/>
      <c r="J651" s="270"/>
      <c r="K651" s="270"/>
      <c r="L651" s="270"/>
      <c r="M651" s="270"/>
      <c r="N651" s="270">
        <f t="shared" si="23"/>
        <v>772957.67463900417</v>
      </c>
      <c r="O651" s="265"/>
      <c r="Q651" s="267"/>
      <c r="R651" s="257"/>
      <c r="S651" s="257"/>
      <c r="T651" s="257"/>
      <c r="U651" s="257"/>
      <c r="V651" s="257"/>
      <c r="W651" s="257"/>
    </row>
    <row r="652" spans="1:23" x14ac:dyDescent="0.2">
      <c r="A652" s="257">
        <f t="shared" si="20"/>
        <v>2061</v>
      </c>
      <c r="B652" s="257">
        <f t="shared" si="21"/>
        <v>11</v>
      </c>
      <c r="C652" s="270">
        <v>95275.987385683969</v>
      </c>
      <c r="D652" s="270"/>
      <c r="E652" s="270">
        <f t="shared" si="22"/>
        <v>598227.96568619856</v>
      </c>
      <c r="F652" s="270">
        <v>0</v>
      </c>
      <c r="G652" s="270">
        <v>0</v>
      </c>
      <c r="H652" s="270">
        <v>0</v>
      </c>
      <c r="I652" s="270"/>
      <c r="J652" s="270"/>
      <c r="K652" s="270"/>
      <c r="L652" s="270"/>
      <c r="M652" s="270"/>
      <c r="N652" s="270">
        <f t="shared" si="23"/>
        <v>693503.95307188248</v>
      </c>
      <c r="O652" s="265"/>
      <c r="Q652" s="267"/>
      <c r="R652" s="257"/>
      <c r="S652" s="257"/>
      <c r="T652" s="257"/>
      <c r="U652" s="257"/>
      <c r="V652" s="257"/>
      <c r="W652" s="257"/>
    </row>
    <row r="653" spans="1:23" x14ac:dyDescent="0.2">
      <c r="A653" s="257">
        <f t="shared" si="20"/>
        <v>2061</v>
      </c>
      <c r="B653" s="257">
        <f t="shared" si="21"/>
        <v>12</v>
      </c>
      <c r="C653" s="270">
        <v>98308.635910663346</v>
      </c>
      <c r="D653" s="270"/>
      <c r="E653" s="270">
        <f t="shared" si="22"/>
        <v>560339.38267339754</v>
      </c>
      <c r="F653" s="270">
        <v>0</v>
      </c>
      <c r="G653" s="270">
        <v>0</v>
      </c>
      <c r="H653" s="270">
        <v>0</v>
      </c>
      <c r="I653" s="270"/>
      <c r="J653" s="270"/>
      <c r="K653" s="270"/>
      <c r="L653" s="270"/>
      <c r="M653" s="270"/>
      <c r="N653" s="270">
        <f t="shared" si="23"/>
        <v>658648.01858406095</v>
      </c>
      <c r="O653" s="265"/>
      <c r="Q653" s="267"/>
      <c r="R653" s="257"/>
      <c r="S653" s="257"/>
      <c r="T653" s="257"/>
      <c r="U653" s="257"/>
      <c r="V653" s="257"/>
      <c r="W653" s="257"/>
    </row>
    <row r="654" spans="1:23" x14ac:dyDescent="0.2">
      <c r="A654" s="257">
        <f t="shared" si="20"/>
        <v>2062</v>
      </c>
      <c r="B654" s="257">
        <f t="shared" si="21"/>
        <v>1</v>
      </c>
      <c r="C654" s="270">
        <v>98607.724726412009</v>
      </c>
      <c r="D654" s="270"/>
      <c r="E654" s="270">
        <f t="shared" si="22"/>
        <v>554950.84807321231</v>
      </c>
      <c r="F654" s="270">
        <v>0</v>
      </c>
      <c r="G654" s="270">
        <v>0</v>
      </c>
      <c r="H654" s="270">
        <v>0</v>
      </c>
      <c r="I654" s="270"/>
      <c r="J654" s="270"/>
      <c r="K654" s="270"/>
      <c r="L654" s="270"/>
      <c r="M654" s="270"/>
      <c r="N654" s="270">
        <f t="shared" si="23"/>
        <v>653558.57279962429</v>
      </c>
      <c r="O654" s="265"/>
      <c r="Q654" s="267"/>
      <c r="R654" s="257"/>
      <c r="S654" s="257"/>
      <c r="T654" s="257"/>
      <c r="U654" s="257"/>
      <c r="V654" s="257"/>
      <c r="W654" s="257"/>
    </row>
    <row r="655" spans="1:23" x14ac:dyDescent="0.2">
      <c r="A655" s="257">
        <f t="shared" si="20"/>
        <v>2062</v>
      </c>
      <c r="B655" s="257">
        <f t="shared" si="21"/>
        <v>2</v>
      </c>
      <c r="C655" s="270">
        <v>92980.996720413372</v>
      </c>
      <c r="D655" s="270"/>
      <c r="E655" s="270">
        <f t="shared" si="22"/>
        <v>538902.42251375574</v>
      </c>
      <c r="F655" s="270">
        <v>0</v>
      </c>
      <c r="G655" s="270">
        <v>0</v>
      </c>
      <c r="H655" s="270">
        <v>0</v>
      </c>
      <c r="I655" s="270"/>
      <c r="J655" s="270"/>
      <c r="K655" s="270"/>
      <c r="L655" s="270"/>
      <c r="M655" s="270"/>
      <c r="N655" s="270">
        <f t="shared" si="23"/>
        <v>631883.41923416907</v>
      </c>
      <c r="O655" s="265"/>
      <c r="Q655" s="267"/>
      <c r="R655" s="257"/>
      <c r="S655" s="257"/>
      <c r="T655" s="257"/>
      <c r="U655" s="257"/>
      <c r="V655" s="257"/>
      <c r="W655" s="257"/>
    </row>
    <row r="656" spans="1:23" x14ac:dyDescent="0.2">
      <c r="A656" s="257">
        <f t="shared" si="20"/>
        <v>2062</v>
      </c>
      <c r="B656" s="257">
        <f t="shared" si="21"/>
        <v>3</v>
      </c>
      <c r="C656" s="270">
        <v>106253.21630498877</v>
      </c>
      <c r="D656" s="270"/>
      <c r="E656" s="270">
        <f t="shared" si="22"/>
        <v>639549.83615516336</v>
      </c>
      <c r="F656" s="270">
        <v>0</v>
      </c>
      <c r="G656" s="270">
        <v>0</v>
      </c>
      <c r="H656" s="270">
        <v>0</v>
      </c>
      <c r="I656" s="270"/>
      <c r="J656" s="270"/>
      <c r="K656" s="270"/>
      <c r="L656" s="270"/>
      <c r="M656" s="270"/>
      <c r="N656" s="270">
        <f t="shared" si="23"/>
        <v>745803.05246015219</v>
      </c>
      <c r="O656" s="265"/>
      <c r="Q656" s="267"/>
      <c r="R656" s="257"/>
      <c r="S656" s="257"/>
      <c r="T656" s="257"/>
      <c r="U656" s="257"/>
      <c r="V656" s="257"/>
      <c r="W656" s="257"/>
    </row>
    <row r="657" spans="1:23" x14ac:dyDescent="0.2">
      <c r="A657" s="257">
        <f t="shared" si="20"/>
        <v>2062</v>
      </c>
      <c r="B657" s="257">
        <f t="shared" si="21"/>
        <v>4</v>
      </c>
      <c r="C657" s="270">
        <v>111560.28252024688</v>
      </c>
      <c r="D657" s="270"/>
      <c r="E657" s="270">
        <f t="shared" si="22"/>
        <v>699479.1330289091</v>
      </c>
      <c r="F657" s="270">
        <v>0</v>
      </c>
      <c r="G657" s="270">
        <v>0</v>
      </c>
      <c r="H657" s="270">
        <v>0</v>
      </c>
      <c r="I657" s="270"/>
      <c r="J657" s="270"/>
      <c r="K657" s="270"/>
      <c r="L657" s="270"/>
      <c r="M657" s="270"/>
      <c r="N657" s="270">
        <f t="shared" si="23"/>
        <v>811039.41554915602</v>
      </c>
      <c r="O657" s="265"/>
      <c r="Q657" s="267"/>
      <c r="R657" s="257"/>
      <c r="S657" s="257"/>
      <c r="T657" s="257"/>
      <c r="U657" s="257"/>
      <c r="V657" s="257"/>
      <c r="W657" s="257"/>
    </row>
    <row r="658" spans="1:23" x14ac:dyDescent="0.2">
      <c r="A658" s="257">
        <f t="shared" si="20"/>
        <v>2062</v>
      </c>
      <c r="B658" s="257">
        <f t="shared" si="21"/>
        <v>5</v>
      </c>
      <c r="C658" s="270">
        <v>126256.0961837403</v>
      </c>
      <c r="D658" s="270"/>
      <c r="E658" s="270">
        <f t="shared" si="22"/>
        <v>708954.77616879635</v>
      </c>
      <c r="F658" s="270">
        <v>0</v>
      </c>
      <c r="G658" s="270">
        <v>0</v>
      </c>
      <c r="H658" s="270">
        <v>0</v>
      </c>
      <c r="I658" s="270"/>
      <c r="J658" s="270"/>
      <c r="K658" s="270"/>
      <c r="L658" s="270"/>
      <c r="M658" s="270"/>
      <c r="N658" s="270">
        <f t="shared" si="23"/>
        <v>835210.87235253665</v>
      </c>
      <c r="O658" s="265"/>
      <c r="Q658" s="267"/>
      <c r="R658" s="257"/>
      <c r="S658" s="257"/>
      <c r="T658" s="257"/>
      <c r="U658" s="257"/>
      <c r="V658" s="257"/>
      <c r="W658" s="257"/>
    </row>
    <row r="659" spans="1:23" x14ac:dyDescent="0.2">
      <c r="A659" s="257">
        <f t="shared" ref="A659:A677" si="24">+A647+1</f>
        <v>2062</v>
      </c>
      <c r="B659" s="257">
        <f t="shared" ref="B659:B677" si="25">+B647</f>
        <v>6</v>
      </c>
      <c r="C659" s="270">
        <v>137405.89401446024</v>
      </c>
      <c r="D659" s="270"/>
      <c r="E659" s="270">
        <f t="shared" si="22"/>
        <v>732191.08910247276</v>
      </c>
      <c r="F659" s="270">
        <v>0</v>
      </c>
      <c r="G659" s="270">
        <v>0</v>
      </c>
      <c r="H659" s="270">
        <v>0</v>
      </c>
      <c r="I659" s="270"/>
      <c r="J659" s="270"/>
      <c r="K659" s="270"/>
      <c r="L659" s="270"/>
      <c r="M659" s="270"/>
      <c r="N659" s="270">
        <f t="shared" si="23"/>
        <v>869596.98311693303</v>
      </c>
      <c r="O659" s="265"/>
      <c r="Q659" s="267"/>
      <c r="R659" s="257"/>
      <c r="S659" s="257"/>
      <c r="T659" s="257"/>
      <c r="U659" s="257"/>
      <c r="V659" s="257"/>
      <c r="W659" s="257"/>
    </row>
    <row r="660" spans="1:23" x14ac:dyDescent="0.2">
      <c r="A660" s="257">
        <f t="shared" si="24"/>
        <v>2062</v>
      </c>
      <c r="B660" s="257">
        <f t="shared" si="25"/>
        <v>7</v>
      </c>
      <c r="C660" s="270">
        <v>150258.45103808722</v>
      </c>
      <c r="D660" s="270"/>
      <c r="E660" s="270">
        <f t="shared" si="22"/>
        <v>688945.22236557666</v>
      </c>
      <c r="F660" s="270">
        <v>0</v>
      </c>
      <c r="G660" s="270">
        <v>0</v>
      </c>
      <c r="H660" s="270">
        <v>0</v>
      </c>
      <c r="I660" s="270"/>
      <c r="J660" s="270"/>
      <c r="K660" s="270"/>
      <c r="L660" s="270"/>
      <c r="M660" s="270"/>
      <c r="N660" s="270">
        <f t="shared" si="23"/>
        <v>839203.67340366391</v>
      </c>
      <c r="O660" s="265"/>
      <c r="Q660" s="267"/>
      <c r="R660" s="257"/>
      <c r="S660" s="257"/>
      <c r="T660" s="257"/>
      <c r="U660" s="257"/>
      <c r="V660" s="257"/>
      <c r="W660" s="257"/>
    </row>
    <row r="661" spans="1:23" x14ac:dyDescent="0.2">
      <c r="A661" s="257">
        <f t="shared" si="24"/>
        <v>2062</v>
      </c>
      <c r="B661" s="257">
        <f t="shared" si="25"/>
        <v>8</v>
      </c>
      <c r="C661" s="270">
        <v>148973.87234353067</v>
      </c>
      <c r="D661" s="270"/>
      <c r="E661" s="270">
        <f t="shared" si="22"/>
        <v>739039.4355856661</v>
      </c>
      <c r="F661" s="270">
        <v>0</v>
      </c>
      <c r="G661" s="270">
        <v>0</v>
      </c>
      <c r="H661" s="270">
        <v>0</v>
      </c>
      <c r="I661" s="270"/>
      <c r="J661" s="270"/>
      <c r="K661" s="270"/>
      <c r="L661" s="270"/>
      <c r="M661" s="270"/>
      <c r="N661" s="270">
        <f t="shared" si="23"/>
        <v>888013.30792919674</v>
      </c>
      <c r="O661" s="265"/>
      <c r="Q661" s="267"/>
      <c r="R661" s="257"/>
      <c r="S661" s="257"/>
      <c r="T661" s="257"/>
      <c r="U661" s="257"/>
      <c r="V661" s="257"/>
      <c r="W661" s="257"/>
    </row>
    <row r="662" spans="1:23" x14ac:dyDescent="0.2">
      <c r="A662" s="257">
        <f t="shared" si="24"/>
        <v>2062</v>
      </c>
      <c r="B662" s="257">
        <f t="shared" si="25"/>
        <v>9</v>
      </c>
      <c r="C662" s="270">
        <v>126749.3498764055</v>
      </c>
      <c r="D662" s="270"/>
      <c r="E662" s="270">
        <f t="shared" si="22"/>
        <v>729501.37518256833</v>
      </c>
      <c r="F662" s="270">
        <v>0</v>
      </c>
      <c r="G662" s="270">
        <v>0</v>
      </c>
      <c r="H662" s="270">
        <v>0</v>
      </c>
      <c r="I662" s="270"/>
      <c r="J662" s="270"/>
      <c r="K662" s="270"/>
      <c r="L662" s="270"/>
      <c r="M662" s="270"/>
      <c r="N662" s="270">
        <f t="shared" si="23"/>
        <v>856250.72505897377</v>
      </c>
      <c r="O662" s="265"/>
      <c r="Q662" s="267"/>
      <c r="R662" s="257"/>
      <c r="S662" s="257"/>
      <c r="T662" s="257"/>
      <c r="U662" s="257"/>
      <c r="V662" s="257"/>
      <c r="W662" s="257"/>
    </row>
    <row r="663" spans="1:23" x14ac:dyDescent="0.2">
      <c r="A663" s="257">
        <f t="shared" si="24"/>
        <v>2062</v>
      </c>
      <c r="B663" s="257">
        <f t="shared" si="25"/>
        <v>10</v>
      </c>
      <c r="C663" s="270">
        <v>117194.31693270073</v>
      </c>
      <c r="D663" s="270"/>
      <c r="E663" s="270">
        <f t="shared" si="22"/>
        <v>667044.50008247397</v>
      </c>
      <c r="F663" s="270">
        <v>0</v>
      </c>
      <c r="G663" s="270">
        <v>0</v>
      </c>
      <c r="H663" s="270">
        <v>0</v>
      </c>
      <c r="I663" s="270"/>
      <c r="J663" s="270"/>
      <c r="K663" s="270"/>
      <c r="L663" s="270"/>
      <c r="M663" s="270"/>
      <c r="N663" s="270">
        <f t="shared" si="23"/>
        <v>784238.81701517466</v>
      </c>
      <c r="O663" s="265"/>
      <c r="Q663" s="267"/>
      <c r="R663" s="257"/>
      <c r="S663" s="257"/>
      <c r="T663" s="257"/>
      <c r="U663" s="257"/>
      <c r="V663" s="257"/>
      <c r="W663" s="257"/>
    </row>
    <row r="664" spans="1:23" x14ac:dyDescent="0.2">
      <c r="A664" s="257">
        <f t="shared" si="24"/>
        <v>2062</v>
      </c>
      <c r="B664" s="257">
        <f t="shared" si="25"/>
        <v>11</v>
      </c>
      <c r="C664" s="270">
        <v>96447.354410895641</v>
      </c>
      <c r="D664" s="270"/>
      <c r="E664" s="270">
        <f t="shared" si="22"/>
        <v>607201.38517701742</v>
      </c>
      <c r="F664" s="270">
        <v>0</v>
      </c>
      <c r="G664" s="270">
        <v>0</v>
      </c>
      <c r="H664" s="270">
        <v>0</v>
      </c>
      <c r="I664" s="270"/>
      <c r="J664" s="270"/>
      <c r="K664" s="270"/>
      <c r="L664" s="270"/>
      <c r="M664" s="270"/>
      <c r="N664" s="270">
        <f t="shared" si="23"/>
        <v>703648.73958791303</v>
      </c>
      <c r="O664" s="265"/>
      <c r="Q664" s="267"/>
      <c r="R664" s="257"/>
      <c r="S664" s="257"/>
      <c r="T664" s="257"/>
      <c r="U664" s="257"/>
      <c r="V664" s="257"/>
      <c r="W664" s="257"/>
    </row>
    <row r="665" spans="1:23" x14ac:dyDescent="0.2">
      <c r="A665" s="257">
        <f t="shared" si="24"/>
        <v>2062</v>
      </c>
      <c r="B665" s="257">
        <f t="shared" si="25"/>
        <v>12</v>
      </c>
      <c r="C665" s="270">
        <v>99517.28771852261</v>
      </c>
      <c r="D665" s="270"/>
      <c r="E665" s="270">
        <f t="shared" si="22"/>
        <v>568744.47341867443</v>
      </c>
      <c r="F665" s="270">
        <v>0</v>
      </c>
      <c r="G665" s="270">
        <v>0</v>
      </c>
      <c r="H665" s="270">
        <v>0</v>
      </c>
      <c r="I665" s="270"/>
      <c r="J665" s="270"/>
      <c r="K665" s="270"/>
      <c r="L665" s="270"/>
      <c r="M665" s="270"/>
      <c r="N665" s="270">
        <f t="shared" si="23"/>
        <v>668261.76113719703</v>
      </c>
      <c r="O665" s="265"/>
      <c r="Q665" s="267"/>
      <c r="R665" s="257"/>
      <c r="S665" s="257"/>
      <c r="T665" s="257"/>
      <c r="U665" s="257"/>
      <c r="V665" s="257"/>
      <c r="W665" s="257"/>
    </row>
    <row r="666" spans="1:23" x14ac:dyDescent="0.2">
      <c r="A666" s="257">
        <f t="shared" si="24"/>
        <v>2063</v>
      </c>
      <c r="B666" s="257">
        <f t="shared" si="25"/>
        <v>1</v>
      </c>
      <c r="C666" s="270">
        <v>99820.05367041011</v>
      </c>
      <c r="D666" s="270"/>
      <c r="E666" s="270">
        <f t="shared" si="22"/>
        <v>563275.11079943669</v>
      </c>
      <c r="F666" s="270">
        <v>0</v>
      </c>
      <c r="G666" s="270">
        <v>0</v>
      </c>
      <c r="H666" s="270">
        <v>0</v>
      </c>
      <c r="I666" s="270"/>
      <c r="J666" s="270"/>
      <c r="K666" s="270"/>
      <c r="L666" s="270"/>
      <c r="M666" s="270"/>
      <c r="N666" s="270">
        <f t="shared" si="23"/>
        <v>663095.16446984676</v>
      </c>
      <c r="O666" s="265"/>
      <c r="Q666" s="267"/>
      <c r="R666" s="257"/>
      <c r="S666" s="257"/>
      <c r="T666" s="257"/>
      <c r="U666" s="257"/>
      <c r="V666" s="257"/>
      <c r="W666" s="257"/>
    </row>
    <row r="667" spans="1:23" x14ac:dyDescent="0.2">
      <c r="A667" s="257">
        <f t="shared" si="24"/>
        <v>2063</v>
      </c>
      <c r="B667" s="257">
        <f t="shared" si="25"/>
        <v>2</v>
      </c>
      <c r="C667" s="270">
        <v>94124.148069648028</v>
      </c>
      <c r="D667" s="270"/>
      <c r="E667" s="270">
        <f t="shared" si="22"/>
        <v>546985.95885644003</v>
      </c>
      <c r="F667" s="270">
        <v>0</v>
      </c>
      <c r="G667" s="270">
        <v>0</v>
      </c>
      <c r="H667" s="270">
        <v>0</v>
      </c>
      <c r="I667" s="270"/>
      <c r="J667" s="270"/>
      <c r="K667" s="270"/>
      <c r="L667" s="270"/>
      <c r="M667" s="270"/>
      <c r="N667" s="270">
        <f t="shared" si="23"/>
        <v>641110.1069260881</v>
      </c>
      <c r="O667" s="265"/>
      <c r="Q667" s="267"/>
      <c r="R667" s="257"/>
      <c r="S667" s="257"/>
      <c r="T667" s="257"/>
      <c r="U667" s="257"/>
      <c r="V667" s="257"/>
      <c r="W667" s="257"/>
    </row>
    <row r="668" spans="1:23" x14ac:dyDescent="0.2">
      <c r="A668" s="257">
        <f t="shared" si="24"/>
        <v>2063</v>
      </c>
      <c r="B668" s="257">
        <f t="shared" si="25"/>
        <v>3</v>
      </c>
      <c r="C668" s="270">
        <v>107559.54245617846</v>
      </c>
      <c r="D668" s="270"/>
      <c r="E668" s="270">
        <f t="shared" si="22"/>
        <v>649143.08370339847</v>
      </c>
      <c r="F668" s="270">
        <v>0</v>
      </c>
      <c r="G668" s="270">
        <v>0</v>
      </c>
      <c r="H668" s="270">
        <v>0</v>
      </c>
      <c r="I668" s="270"/>
      <c r="J668" s="270"/>
      <c r="K668" s="270"/>
      <c r="L668" s="270"/>
      <c r="M668" s="270"/>
      <c r="N668" s="270">
        <f t="shared" si="23"/>
        <v>756702.62615957693</v>
      </c>
      <c r="O668" s="265"/>
      <c r="Q668" s="267"/>
      <c r="R668" s="257"/>
      <c r="S668" s="257"/>
      <c r="T668" s="257"/>
      <c r="U668" s="257"/>
      <c r="V668" s="257"/>
      <c r="W668" s="257"/>
    </row>
    <row r="669" spans="1:23" x14ac:dyDescent="0.2">
      <c r="A669" s="257">
        <f t="shared" si="24"/>
        <v>2063</v>
      </c>
      <c r="B669" s="257">
        <f t="shared" si="25"/>
        <v>4</v>
      </c>
      <c r="C669" s="270">
        <v>112931.85619639789</v>
      </c>
      <c r="D669" s="270"/>
      <c r="E669" s="270">
        <f t="shared" si="22"/>
        <v>709971.32003080391</v>
      </c>
      <c r="F669" s="270">
        <v>0</v>
      </c>
      <c r="G669" s="270">
        <v>0</v>
      </c>
      <c r="H669" s="270">
        <v>0</v>
      </c>
      <c r="I669" s="270"/>
      <c r="J669" s="270"/>
      <c r="K669" s="270"/>
      <c r="L669" s="270"/>
      <c r="M669" s="270"/>
      <c r="N669" s="270">
        <f t="shared" si="23"/>
        <v>822903.17622720182</v>
      </c>
      <c r="O669" s="265"/>
      <c r="Q669" s="267"/>
      <c r="R669" s="257"/>
      <c r="S669" s="257"/>
      <c r="T669" s="257"/>
      <c r="U669" s="257"/>
      <c r="V669" s="257"/>
      <c r="W669" s="257"/>
    </row>
    <row r="670" spans="1:23" x14ac:dyDescent="0.2">
      <c r="A670" s="257">
        <f t="shared" si="24"/>
        <v>2063</v>
      </c>
      <c r="B670" s="257">
        <f t="shared" si="25"/>
        <v>5</v>
      </c>
      <c r="C670" s="270">
        <v>127808.34698543398</v>
      </c>
      <c r="D670" s="270"/>
      <c r="E670" s="270">
        <f t="shared" si="22"/>
        <v>719589.09781787707</v>
      </c>
      <c r="F670" s="270">
        <v>0</v>
      </c>
      <c r="G670" s="270">
        <v>0</v>
      </c>
      <c r="H670" s="270">
        <v>0</v>
      </c>
      <c r="I670" s="270"/>
      <c r="J670" s="270"/>
      <c r="K670" s="270"/>
      <c r="L670" s="270"/>
      <c r="M670" s="270"/>
      <c r="N670" s="270">
        <f t="shared" si="23"/>
        <v>847397.44480331102</v>
      </c>
      <c r="O670" s="265"/>
      <c r="Q670" s="267"/>
      <c r="R670" s="257"/>
      <c r="S670" s="257"/>
      <c r="T670" s="257"/>
      <c r="U670" s="257"/>
      <c r="V670" s="257"/>
      <c r="W670" s="257"/>
    </row>
    <row r="671" spans="1:23" x14ac:dyDescent="0.2">
      <c r="A671" s="257">
        <f t="shared" si="24"/>
        <v>2063</v>
      </c>
      <c r="B671" s="257">
        <f t="shared" si="25"/>
        <v>6</v>
      </c>
      <c r="C671" s="270">
        <v>139095.22558408979</v>
      </c>
      <c r="D671" s="270"/>
      <c r="E671" s="270">
        <f t="shared" si="22"/>
        <v>743173.9554457732</v>
      </c>
      <c r="F671" s="270">
        <v>0</v>
      </c>
      <c r="G671" s="270">
        <v>0</v>
      </c>
      <c r="H671" s="270">
        <v>0</v>
      </c>
      <c r="I671" s="270"/>
      <c r="J671" s="270"/>
      <c r="K671" s="270"/>
      <c r="L671" s="270"/>
      <c r="M671" s="270"/>
      <c r="N671" s="270">
        <f t="shared" si="23"/>
        <v>882269.18102986296</v>
      </c>
      <c r="O671" s="265"/>
      <c r="Q671" s="267"/>
      <c r="R671" s="257"/>
      <c r="S671" s="257"/>
      <c r="T671" s="257"/>
      <c r="U671" s="257"/>
      <c r="V671" s="257"/>
      <c r="W671" s="257"/>
    </row>
    <row r="672" spans="1:23" x14ac:dyDescent="0.2">
      <c r="A672" s="257">
        <f t="shared" si="24"/>
        <v>2063</v>
      </c>
      <c r="B672" s="257">
        <f t="shared" si="25"/>
        <v>7</v>
      </c>
      <c r="C672" s="270">
        <v>152105.79788418071</v>
      </c>
      <c r="D672" s="270"/>
      <c r="E672" s="270">
        <f t="shared" si="22"/>
        <v>699279.40070742427</v>
      </c>
      <c r="F672" s="270">
        <v>0</v>
      </c>
      <c r="G672" s="270">
        <v>0</v>
      </c>
      <c r="H672" s="270">
        <v>0</v>
      </c>
      <c r="I672" s="270"/>
      <c r="J672" s="270"/>
      <c r="K672" s="270"/>
      <c r="L672" s="270"/>
      <c r="M672" s="270"/>
      <c r="N672" s="270">
        <f t="shared" si="23"/>
        <v>851385.19859160495</v>
      </c>
      <c r="O672" s="265"/>
      <c r="Q672" s="267"/>
      <c r="R672" s="257"/>
      <c r="S672" s="257"/>
      <c r="T672" s="257"/>
      <c r="U672" s="257"/>
      <c r="V672" s="257"/>
      <c r="W672" s="257"/>
    </row>
    <row r="673" spans="1:23" x14ac:dyDescent="0.2">
      <c r="A673" s="257">
        <f t="shared" si="24"/>
        <v>2063</v>
      </c>
      <c r="B673" s="257">
        <f t="shared" si="25"/>
        <v>8</v>
      </c>
      <c r="C673" s="270">
        <v>150805.42598542469</v>
      </c>
      <c r="D673" s="270"/>
      <c r="E673" s="270">
        <f t="shared" si="22"/>
        <v>750125.02712627768</v>
      </c>
      <c r="F673" s="270">
        <v>0</v>
      </c>
      <c r="G673" s="270">
        <v>0</v>
      </c>
      <c r="H673" s="270">
        <v>0</v>
      </c>
      <c r="I673" s="270"/>
      <c r="J673" s="270"/>
      <c r="K673" s="270"/>
      <c r="L673" s="270"/>
      <c r="M673" s="270"/>
      <c r="N673" s="270">
        <f t="shared" si="23"/>
        <v>900930.45311170234</v>
      </c>
      <c r="O673" s="265"/>
      <c r="Q673" s="267"/>
      <c r="R673" s="257"/>
      <c r="S673" s="257"/>
      <c r="T673" s="257"/>
      <c r="U673" s="257"/>
      <c r="V673" s="257"/>
      <c r="W673" s="257"/>
    </row>
    <row r="674" spans="1:23" x14ac:dyDescent="0.2">
      <c r="A674" s="257">
        <f t="shared" si="24"/>
        <v>2063</v>
      </c>
      <c r="B674" s="257">
        <f t="shared" si="25"/>
        <v>9</v>
      </c>
      <c r="C674" s="270">
        <v>128307.66496697727</v>
      </c>
      <c r="D674" s="270"/>
      <c r="E674" s="270">
        <f t="shared" si="22"/>
        <v>740443.89581704536</v>
      </c>
      <c r="F674" s="270">
        <v>0</v>
      </c>
      <c r="G674" s="270">
        <v>0</v>
      </c>
      <c r="H674" s="270">
        <v>0</v>
      </c>
      <c r="I674" s="270"/>
      <c r="J674" s="270"/>
      <c r="K674" s="270"/>
      <c r="L674" s="270"/>
      <c r="M674" s="270"/>
      <c r="N674" s="270">
        <f t="shared" si="23"/>
        <v>868751.56078402267</v>
      </c>
      <c r="O674" s="265"/>
      <c r="Q674" s="267"/>
      <c r="R674" s="257"/>
      <c r="S674" s="257"/>
      <c r="T674" s="257"/>
      <c r="U674" s="257"/>
      <c r="V674" s="257"/>
      <c r="W674" s="257"/>
    </row>
    <row r="675" spans="1:23" x14ac:dyDescent="0.2">
      <c r="A675" s="257">
        <f t="shared" si="24"/>
        <v>2063</v>
      </c>
      <c r="B675" s="257">
        <f t="shared" si="25"/>
        <v>10</v>
      </c>
      <c r="C675" s="270">
        <v>118635.15803195335</v>
      </c>
      <c r="D675" s="270"/>
      <c r="E675" s="270">
        <f t="shared" ref="E675:E676" si="26">+E663*(E663/E651)</f>
        <v>677050.16758987273</v>
      </c>
      <c r="F675" s="270">
        <v>0</v>
      </c>
      <c r="G675" s="270">
        <v>0</v>
      </c>
      <c r="H675" s="270">
        <v>0</v>
      </c>
      <c r="I675" s="270"/>
      <c r="J675" s="270"/>
      <c r="K675" s="270"/>
      <c r="L675" s="270"/>
      <c r="M675" s="270"/>
      <c r="N675" s="270">
        <f t="shared" si="23"/>
        <v>795685.32562182611</v>
      </c>
      <c r="O675" s="265"/>
      <c r="Q675" s="267"/>
      <c r="R675" s="257"/>
      <c r="S675" s="257"/>
      <c r="T675" s="257"/>
      <c r="U675" s="257"/>
      <c r="V675" s="257"/>
      <c r="W675" s="257"/>
    </row>
    <row r="676" spans="1:23" x14ac:dyDescent="0.2">
      <c r="A676" s="257">
        <f t="shared" si="24"/>
        <v>2063</v>
      </c>
      <c r="B676" s="257">
        <f t="shared" si="25"/>
        <v>11</v>
      </c>
      <c r="C676" s="270">
        <v>97633.122763717794</v>
      </c>
      <c r="D676" s="270"/>
      <c r="E676" s="270">
        <f t="shared" si="26"/>
        <v>616309.4059602815</v>
      </c>
      <c r="F676" s="270">
        <v>0</v>
      </c>
      <c r="G676" s="270">
        <v>0</v>
      </c>
      <c r="H676" s="270">
        <v>0</v>
      </c>
      <c r="I676" s="270"/>
      <c r="J676" s="270"/>
      <c r="K676" s="270"/>
      <c r="L676" s="270"/>
      <c r="M676" s="270"/>
      <c r="N676" s="270">
        <f t="shared" si="23"/>
        <v>713942.52872399928</v>
      </c>
      <c r="O676" s="265"/>
      <c r="Q676" s="267"/>
      <c r="R676" s="257"/>
      <c r="S676" s="257"/>
      <c r="T676" s="257"/>
      <c r="U676" s="257"/>
      <c r="V676" s="257"/>
      <c r="W676" s="257"/>
    </row>
    <row r="677" spans="1:23" x14ac:dyDescent="0.2">
      <c r="A677" s="257">
        <f t="shared" si="24"/>
        <v>2063</v>
      </c>
      <c r="B677" s="257">
        <f t="shared" si="25"/>
        <v>12</v>
      </c>
      <c r="C677" s="270">
        <v>100740.79925034315</v>
      </c>
      <c r="D677" s="270"/>
      <c r="E677" s="270">
        <f>+E665*(E665/E653)</f>
        <v>577275.64052520809</v>
      </c>
      <c r="F677" s="270">
        <v>0</v>
      </c>
      <c r="G677" s="270">
        <v>0</v>
      </c>
      <c r="H677" s="270">
        <v>0</v>
      </c>
      <c r="I677" s="270"/>
      <c r="J677" s="270"/>
      <c r="K677" s="270"/>
      <c r="L677" s="270"/>
      <c r="M677" s="270"/>
      <c r="N677" s="270">
        <f t="shared" si="23"/>
        <v>678016.4397755512</v>
      </c>
      <c r="O677" s="265"/>
      <c r="Q677" s="267"/>
      <c r="R677" s="257"/>
      <c r="S677" s="257"/>
      <c r="T677" s="257"/>
      <c r="U677" s="257"/>
      <c r="V677" s="257"/>
      <c r="W677" s="257"/>
    </row>
    <row r="678" spans="1:23" ht="13.2" x14ac:dyDescent="0.25">
      <c r="B678" s="262"/>
      <c r="C678" s="263"/>
      <c r="D678" s="263"/>
      <c r="E678" s="263"/>
      <c r="F678" s="263"/>
      <c r="G678" s="263"/>
      <c r="H678" s="263"/>
      <c r="I678" s="263"/>
      <c r="J678" s="263"/>
      <c r="K678" s="263"/>
      <c r="L678" s="263"/>
      <c r="M678" s="263"/>
      <c r="N678" s="263"/>
      <c r="O678" s="265"/>
      <c r="R678"/>
      <c r="S678"/>
      <c r="T678"/>
      <c r="U678"/>
      <c r="V678"/>
      <c r="W678"/>
    </row>
    <row r="679" spans="1:23" ht="13.2" x14ac:dyDescent="0.25">
      <c r="A679" s="257">
        <v>2007</v>
      </c>
      <c r="C679" s="263">
        <v>766119.47875312692</v>
      </c>
      <c r="D679" s="263">
        <v>238905</v>
      </c>
      <c r="E679" s="263">
        <v>0</v>
      </c>
      <c r="F679" s="293">
        <v>6305.9679999999998</v>
      </c>
      <c r="G679" s="293"/>
      <c r="H679" s="293"/>
      <c r="I679" s="293"/>
      <c r="J679" s="293"/>
      <c r="K679" s="293"/>
      <c r="L679" s="293"/>
      <c r="M679" s="293"/>
      <c r="N679" s="263">
        <f>SUM(C679:M679)</f>
        <v>1011330.4467531269</v>
      </c>
      <c r="O679" s="267">
        <f>SUM(C679:M679)</f>
        <v>1011330.4467531269</v>
      </c>
      <c r="R679"/>
      <c r="S679"/>
      <c r="T679"/>
      <c r="U679"/>
      <c r="V679"/>
      <c r="W679"/>
    </row>
    <row r="680" spans="1:23" ht="13.2" x14ac:dyDescent="0.25">
      <c r="A680" s="257">
        <v>2008</v>
      </c>
      <c r="C680" s="263">
        <f t="shared" ref="C680:H680" si="27">SUM(C6:C17)</f>
        <v>845297.40030497883</v>
      </c>
      <c r="D680" s="263">
        <f t="shared" si="27"/>
        <v>258225</v>
      </c>
      <c r="E680" s="263">
        <f t="shared" si="27"/>
        <v>0</v>
      </c>
      <c r="F680" s="263">
        <f t="shared" si="27"/>
        <v>6959.0720000000001</v>
      </c>
      <c r="G680" s="263">
        <f t="shared" si="27"/>
        <v>3250</v>
      </c>
      <c r="H680" s="263">
        <f t="shared" si="27"/>
        <v>0</v>
      </c>
      <c r="I680" s="263"/>
      <c r="J680" s="263"/>
      <c r="K680" s="263"/>
      <c r="L680" s="263"/>
      <c r="M680" s="263"/>
      <c r="N680" s="263">
        <f>SUM(N6:N17)</f>
        <v>1113731.4723049789</v>
      </c>
      <c r="O680" s="267">
        <f t="shared" ref="O680:O722" si="28">SUM(C680:M680)</f>
        <v>1113731.4723049786</v>
      </c>
      <c r="P680" s="276">
        <f>O680-N680</f>
        <v>0</v>
      </c>
      <c r="Q680" s="267"/>
      <c r="R680"/>
      <c r="S680"/>
      <c r="T680"/>
      <c r="U680"/>
      <c r="V680"/>
      <c r="W680"/>
    </row>
    <row r="681" spans="1:23" ht="13.2" x14ac:dyDescent="0.25">
      <c r="A681" s="257">
        <v>2009</v>
      </c>
      <c r="C681" s="263">
        <f t="shared" ref="C681:N681" si="29">SUM(C18:C29)</f>
        <v>855689.8772383969</v>
      </c>
      <c r="D681" s="263">
        <f t="shared" si="29"/>
        <v>225928</v>
      </c>
      <c r="E681" s="263">
        <f t="shared" si="29"/>
        <v>0</v>
      </c>
      <c r="F681" s="263">
        <f t="shared" si="29"/>
        <v>6243.2070000000003</v>
      </c>
      <c r="G681" s="263">
        <f t="shared" si="29"/>
        <v>213450</v>
      </c>
      <c r="H681" s="263">
        <f t="shared" si="29"/>
        <v>0</v>
      </c>
      <c r="I681" s="263">
        <f t="shared" si="29"/>
        <v>0</v>
      </c>
      <c r="J681" s="263">
        <f t="shared" si="29"/>
        <v>0</v>
      </c>
      <c r="K681" s="263">
        <f t="shared" si="29"/>
        <v>0</v>
      </c>
      <c r="L681" s="263">
        <f t="shared" si="29"/>
        <v>0</v>
      </c>
      <c r="M681" s="263">
        <f t="shared" si="29"/>
        <v>0</v>
      </c>
      <c r="N681" s="263">
        <f t="shared" si="29"/>
        <v>1301311.0842383967</v>
      </c>
      <c r="O681" s="267">
        <f t="shared" si="28"/>
        <v>1301311.084238397</v>
      </c>
      <c r="P681" s="276">
        <f t="shared" ref="P681:P722" si="30">O681-N681</f>
        <v>0</v>
      </c>
      <c r="Q681" s="267"/>
      <c r="R681"/>
      <c r="S681"/>
      <c r="T681"/>
      <c r="U681"/>
      <c r="V681"/>
      <c r="W681"/>
    </row>
    <row r="682" spans="1:23" ht="13.2" x14ac:dyDescent="0.25">
      <c r="A682" s="257">
        <v>2010</v>
      </c>
      <c r="C682" s="263">
        <f t="shared" ref="C682:N682" si="31">SUM(C30:C41)</f>
        <v>866210.12408660795</v>
      </c>
      <c r="D682" s="263">
        <f t="shared" si="31"/>
        <v>227430</v>
      </c>
      <c r="E682" s="263">
        <f t="shared" si="31"/>
        <v>1210527.0390000001</v>
      </c>
      <c r="F682" s="263">
        <f t="shared" si="31"/>
        <v>6592.3580000000002</v>
      </c>
      <c r="G682" s="263">
        <f t="shared" si="31"/>
        <v>0</v>
      </c>
      <c r="H682" s="263">
        <f t="shared" si="31"/>
        <v>0</v>
      </c>
      <c r="I682" s="263">
        <f t="shared" si="31"/>
        <v>0</v>
      </c>
      <c r="J682" s="263">
        <f t="shared" si="31"/>
        <v>0</v>
      </c>
      <c r="K682" s="263">
        <f t="shared" si="31"/>
        <v>0</v>
      </c>
      <c r="L682" s="263">
        <f t="shared" si="31"/>
        <v>0</v>
      </c>
      <c r="M682" s="263">
        <f t="shared" si="31"/>
        <v>0</v>
      </c>
      <c r="N682" s="263">
        <f t="shared" si="31"/>
        <v>2310759.5210866085</v>
      </c>
      <c r="O682" s="267">
        <f t="shared" si="28"/>
        <v>2310759.5210866081</v>
      </c>
      <c r="P682" s="276">
        <f t="shared" si="30"/>
        <v>0</v>
      </c>
      <c r="Q682" s="267"/>
      <c r="R682"/>
      <c r="S682"/>
      <c r="T682"/>
      <c r="U682"/>
      <c r="V682"/>
      <c r="W682"/>
    </row>
    <row r="683" spans="1:23" ht="13.2" x14ac:dyDescent="0.25">
      <c r="A683" s="257">
        <v>2011</v>
      </c>
      <c r="C683" s="263">
        <f t="shared" ref="C683:N683" si="32">SUM(C42:C53)</f>
        <v>793187.71005169151</v>
      </c>
      <c r="D683" s="263">
        <f t="shared" si="32"/>
        <v>226755</v>
      </c>
      <c r="E683" s="263">
        <f t="shared" si="32"/>
        <v>1177915.2519999999</v>
      </c>
      <c r="F683" s="263">
        <f t="shared" si="32"/>
        <v>7159.0049999999992</v>
      </c>
      <c r="G683" s="263">
        <f t="shared" si="32"/>
        <v>0</v>
      </c>
      <c r="H683" s="263">
        <f t="shared" si="32"/>
        <v>0</v>
      </c>
      <c r="I683" s="263">
        <f t="shared" si="32"/>
        <v>13628.775</v>
      </c>
      <c r="J683" s="263">
        <f t="shared" si="32"/>
        <v>0</v>
      </c>
      <c r="K683" s="263">
        <f t="shared" si="32"/>
        <v>0</v>
      </c>
      <c r="L683" s="263">
        <f t="shared" si="32"/>
        <v>0</v>
      </c>
      <c r="M683" s="263">
        <f t="shared" si="32"/>
        <v>0</v>
      </c>
      <c r="N683" s="263">
        <f t="shared" si="32"/>
        <v>2218645.7420516917</v>
      </c>
      <c r="O683" s="267">
        <f t="shared" si="28"/>
        <v>2218645.7420516913</v>
      </c>
      <c r="P683" s="276">
        <f t="shared" si="30"/>
        <v>0</v>
      </c>
      <c r="Q683" s="267"/>
      <c r="R683"/>
      <c r="S683"/>
      <c r="T683"/>
      <c r="U683"/>
      <c r="V683"/>
      <c r="W683"/>
    </row>
    <row r="684" spans="1:23" ht="13.2" x14ac:dyDescent="0.25">
      <c r="A684" s="257">
        <v>2012</v>
      </c>
      <c r="C684" s="263">
        <f t="shared" ref="C684:N684" si="33">SUM(C54:C65)</f>
        <v>736959.87399999995</v>
      </c>
      <c r="D684" s="263">
        <f t="shared" si="33"/>
        <v>225675</v>
      </c>
      <c r="E684" s="263">
        <f t="shared" si="33"/>
        <v>1184367.7139943468</v>
      </c>
      <c r="F684" s="263">
        <f t="shared" si="33"/>
        <v>6108.3960000000006</v>
      </c>
      <c r="G684" s="263">
        <f t="shared" si="33"/>
        <v>0</v>
      </c>
      <c r="H684" s="263">
        <f t="shared" si="33"/>
        <v>0</v>
      </c>
      <c r="I684" s="263">
        <f t="shared" si="33"/>
        <v>63284.559886288225</v>
      </c>
      <c r="J684" s="263">
        <f t="shared" si="33"/>
        <v>27612.84231018924</v>
      </c>
      <c r="K684" s="263">
        <f t="shared" si="33"/>
        <v>0</v>
      </c>
      <c r="L684" s="263">
        <f t="shared" si="33"/>
        <v>0</v>
      </c>
      <c r="M684" s="263">
        <f t="shared" si="33"/>
        <v>0</v>
      </c>
      <c r="N684" s="263">
        <f t="shared" si="33"/>
        <v>2244008.3861908242</v>
      </c>
      <c r="O684" s="267">
        <f t="shared" si="28"/>
        <v>2244008.3861908247</v>
      </c>
      <c r="P684" s="276">
        <f t="shared" si="30"/>
        <v>0</v>
      </c>
      <c r="Q684" s="267"/>
      <c r="R684"/>
      <c r="S684"/>
      <c r="T684"/>
      <c r="U684"/>
      <c r="V684"/>
      <c r="W684"/>
    </row>
    <row r="685" spans="1:23" ht="13.2" x14ac:dyDescent="0.25">
      <c r="A685" s="257">
        <v>2013</v>
      </c>
      <c r="C685" s="263">
        <f t="shared" ref="C685:N685" si="34">SUM(C66:C77)</f>
        <v>758684.10199999996</v>
      </c>
      <c r="D685" s="263">
        <f t="shared" si="34"/>
        <v>86175</v>
      </c>
      <c r="E685" s="263">
        <f t="shared" si="34"/>
        <v>1202479.9526656251</v>
      </c>
      <c r="F685" s="263">
        <f t="shared" si="34"/>
        <v>5251.1829000000007</v>
      </c>
      <c r="G685" s="263">
        <f t="shared" si="34"/>
        <v>0</v>
      </c>
      <c r="H685" s="263">
        <f t="shared" si="34"/>
        <v>0</v>
      </c>
      <c r="I685" s="263">
        <f t="shared" si="34"/>
        <v>61754.245287379017</v>
      </c>
      <c r="J685" s="263">
        <f t="shared" si="34"/>
        <v>38143.791103609714</v>
      </c>
      <c r="K685" s="263">
        <f t="shared" si="34"/>
        <v>0</v>
      </c>
      <c r="L685" s="263">
        <f t="shared" si="34"/>
        <v>0</v>
      </c>
      <c r="M685" s="263">
        <f t="shared" si="34"/>
        <v>0</v>
      </c>
      <c r="N685" s="263">
        <f t="shared" si="34"/>
        <v>2152488.2739566136</v>
      </c>
      <c r="O685" s="267">
        <f t="shared" si="28"/>
        <v>2152488.2739566136</v>
      </c>
      <c r="P685" s="276">
        <f t="shared" si="30"/>
        <v>0</v>
      </c>
      <c r="Q685" s="267"/>
      <c r="R685"/>
      <c r="S685"/>
      <c r="T685"/>
      <c r="U685"/>
      <c r="V685"/>
      <c r="W685"/>
    </row>
    <row r="686" spans="1:23" ht="13.2" x14ac:dyDescent="0.25">
      <c r="A686" s="257">
        <v>2014</v>
      </c>
      <c r="C686" s="263">
        <f t="shared" ref="C686:N686" si="35">SUM(C78:C89)</f>
        <v>780476.94840296113</v>
      </c>
      <c r="D686" s="263">
        <f t="shared" si="35"/>
        <v>0</v>
      </c>
      <c r="E686" s="263">
        <f t="shared" si="35"/>
        <v>3831423.6471617003</v>
      </c>
      <c r="F686" s="263">
        <f t="shared" si="35"/>
        <v>0</v>
      </c>
      <c r="G686" s="263">
        <f t="shared" si="35"/>
        <v>504600</v>
      </c>
      <c r="H686" s="263">
        <f t="shared" si="35"/>
        <v>182238</v>
      </c>
      <c r="I686" s="263">
        <f t="shared" si="35"/>
        <v>63201.285238373661</v>
      </c>
      <c r="J686" s="263">
        <f t="shared" si="35"/>
        <v>38687.628941096271</v>
      </c>
      <c r="K686" s="263">
        <f t="shared" si="35"/>
        <v>197018</v>
      </c>
      <c r="L686" s="263">
        <f t="shared" si="35"/>
        <v>0</v>
      </c>
      <c r="M686" s="263">
        <f t="shared" si="35"/>
        <v>0</v>
      </c>
      <c r="N686" s="263">
        <f t="shared" si="35"/>
        <v>5597645.5097441319</v>
      </c>
      <c r="O686" s="267">
        <f t="shared" si="28"/>
        <v>5597645.5097441319</v>
      </c>
      <c r="P686" s="276">
        <f t="shared" si="30"/>
        <v>0</v>
      </c>
      <c r="R686"/>
      <c r="S686"/>
      <c r="T686"/>
      <c r="U686"/>
      <c r="V686"/>
      <c r="W686"/>
    </row>
    <row r="687" spans="1:23" ht="13.2" x14ac:dyDescent="0.25">
      <c r="A687" s="257">
        <v>2015</v>
      </c>
      <c r="C687" s="263">
        <f t="shared" ref="C687:N687" si="36">SUM(C90:C101)</f>
        <v>816569.50693105895</v>
      </c>
      <c r="D687" s="263">
        <f t="shared" si="36"/>
        <v>0</v>
      </c>
      <c r="E687" s="263">
        <f t="shared" si="36"/>
        <v>3907837.2817018116</v>
      </c>
      <c r="F687" s="263">
        <f t="shared" si="36"/>
        <v>0</v>
      </c>
      <c r="G687" s="263">
        <f t="shared" si="36"/>
        <v>1102340</v>
      </c>
      <c r="H687" s="263">
        <f t="shared" si="36"/>
        <v>244050</v>
      </c>
      <c r="I687" s="263">
        <f t="shared" si="36"/>
        <v>64328.029790320485</v>
      </c>
      <c r="J687" s="263">
        <f t="shared" si="36"/>
        <v>38582.142669322755</v>
      </c>
      <c r="K687" s="263">
        <f t="shared" si="36"/>
        <v>236146.96259599988</v>
      </c>
      <c r="L687" s="263">
        <f t="shared" si="36"/>
        <v>3930</v>
      </c>
      <c r="M687" s="263">
        <f t="shared" si="36"/>
        <v>0</v>
      </c>
      <c r="N687" s="263">
        <f t="shared" si="36"/>
        <v>6413783.9236885123</v>
      </c>
      <c r="O687" s="267">
        <f t="shared" si="28"/>
        <v>6413783.9236885142</v>
      </c>
      <c r="P687" s="276">
        <f t="shared" si="30"/>
        <v>0</v>
      </c>
      <c r="R687"/>
      <c r="S687"/>
      <c r="T687"/>
      <c r="U687"/>
      <c r="V687"/>
      <c r="W687"/>
    </row>
    <row r="688" spans="1:23" ht="13.2" x14ac:dyDescent="0.25">
      <c r="A688" s="257">
        <v>2016</v>
      </c>
      <c r="C688" s="263">
        <f t="shared" ref="C688:N688" si="37">SUM(C102:C113)</f>
        <v>804974.43736751343</v>
      </c>
      <c r="D688" s="263">
        <f t="shared" si="37"/>
        <v>0</v>
      </c>
      <c r="E688" s="263">
        <f t="shared" si="37"/>
        <v>3969952.3279999997</v>
      </c>
      <c r="F688" s="263">
        <f t="shared" si="37"/>
        <v>0</v>
      </c>
      <c r="G688" s="263">
        <f t="shared" si="37"/>
        <v>1102340</v>
      </c>
      <c r="H688" s="263">
        <f t="shared" si="37"/>
        <v>285480</v>
      </c>
      <c r="I688" s="263">
        <f t="shared" si="37"/>
        <v>63764.657514347076</v>
      </c>
      <c r="J688" s="263">
        <f t="shared" si="37"/>
        <v>38634.885805209509</v>
      </c>
      <c r="K688" s="263">
        <f t="shared" si="37"/>
        <v>270200.33028999984</v>
      </c>
      <c r="L688" s="263">
        <f t="shared" si="37"/>
        <v>144</v>
      </c>
      <c r="M688" s="263">
        <f t="shared" si="37"/>
        <v>152</v>
      </c>
      <c r="N688" s="263">
        <f t="shared" si="37"/>
        <v>6535642.6389770703</v>
      </c>
      <c r="O688" s="267">
        <f t="shared" si="28"/>
        <v>6535642.6389770694</v>
      </c>
      <c r="P688" s="276">
        <f t="shared" si="30"/>
        <v>0</v>
      </c>
      <c r="R688"/>
      <c r="S688"/>
      <c r="T688"/>
      <c r="U688"/>
      <c r="V688"/>
      <c r="W688"/>
    </row>
    <row r="689" spans="1:23" ht="13.2" x14ac:dyDescent="0.25">
      <c r="A689" s="257">
        <v>2017</v>
      </c>
      <c r="C689" s="263">
        <f t="shared" ref="C689:N689" si="38">SUM(C114:C125)</f>
        <v>814871.16515741893</v>
      </c>
      <c r="D689" s="263">
        <f t="shared" si="38"/>
        <v>0</v>
      </c>
      <c r="E689" s="263">
        <f t="shared" si="38"/>
        <v>4029501.6120000007</v>
      </c>
      <c r="F689" s="263">
        <f t="shared" si="38"/>
        <v>0</v>
      </c>
      <c r="G689" s="263">
        <f t="shared" si="38"/>
        <v>1102340</v>
      </c>
      <c r="H689" s="263">
        <f t="shared" si="38"/>
        <v>360</v>
      </c>
      <c r="I689" s="263">
        <f t="shared" si="38"/>
        <v>0</v>
      </c>
      <c r="J689" s="263">
        <f t="shared" si="38"/>
        <v>0</v>
      </c>
      <c r="K689" s="263">
        <f t="shared" si="38"/>
        <v>480</v>
      </c>
      <c r="L689" s="263">
        <f t="shared" si="38"/>
        <v>168</v>
      </c>
      <c r="M689" s="263">
        <f t="shared" si="38"/>
        <v>152</v>
      </c>
      <c r="N689" s="263">
        <f t="shared" si="38"/>
        <v>5947872.7771574194</v>
      </c>
      <c r="O689" s="267">
        <f t="shared" si="28"/>
        <v>5947872.7771574194</v>
      </c>
      <c r="P689" s="276">
        <f t="shared" si="30"/>
        <v>0</v>
      </c>
      <c r="R689"/>
      <c r="S689"/>
      <c r="T689"/>
      <c r="U689"/>
      <c r="V689"/>
      <c r="W689"/>
    </row>
    <row r="690" spans="1:23" ht="13.2" x14ac:dyDescent="0.25">
      <c r="A690" s="257">
        <v>2018</v>
      </c>
      <c r="C690" s="263">
        <f t="shared" ref="C690:N690" si="39">SUM(C126:C137)</f>
        <v>824889.56789301324</v>
      </c>
      <c r="D690" s="263">
        <f t="shared" si="39"/>
        <v>0</v>
      </c>
      <c r="E690" s="263">
        <f t="shared" si="39"/>
        <v>4089944.14</v>
      </c>
      <c r="F690" s="263">
        <f t="shared" si="39"/>
        <v>0</v>
      </c>
      <c r="G690" s="263">
        <f t="shared" si="39"/>
        <v>1102340</v>
      </c>
      <c r="H690" s="263">
        <f t="shared" si="39"/>
        <v>360</v>
      </c>
      <c r="I690" s="263">
        <f t="shared" si="39"/>
        <v>0</v>
      </c>
      <c r="J690" s="263">
        <f t="shared" si="39"/>
        <v>0</v>
      </c>
      <c r="K690" s="263">
        <f t="shared" si="39"/>
        <v>480</v>
      </c>
      <c r="L690" s="263">
        <f t="shared" si="39"/>
        <v>192</v>
      </c>
      <c r="M690" s="263">
        <f t="shared" si="39"/>
        <v>152</v>
      </c>
      <c r="N690" s="263">
        <f t="shared" si="39"/>
        <v>6018357.707893013</v>
      </c>
      <c r="O690" s="267">
        <f t="shared" si="28"/>
        <v>6018357.707893013</v>
      </c>
      <c r="P690" s="276">
        <f t="shared" si="30"/>
        <v>0</v>
      </c>
      <c r="R690"/>
      <c r="S690"/>
      <c r="T690"/>
      <c r="U690"/>
      <c r="V690"/>
      <c r="W690"/>
    </row>
    <row r="691" spans="1:23" ht="13.2" x14ac:dyDescent="0.25">
      <c r="A691" s="257">
        <v>2019</v>
      </c>
      <c r="C691" s="263">
        <f t="shared" ref="C691:N691" si="40">SUM(C138:C149)</f>
        <v>835031.14150231611</v>
      </c>
      <c r="D691" s="263">
        <f t="shared" si="40"/>
        <v>0</v>
      </c>
      <c r="E691" s="263">
        <f t="shared" si="40"/>
        <v>4151293.3000000003</v>
      </c>
      <c r="F691" s="263">
        <f t="shared" si="40"/>
        <v>0</v>
      </c>
      <c r="G691" s="263">
        <f t="shared" si="40"/>
        <v>1102340</v>
      </c>
      <c r="H691" s="263">
        <f t="shared" si="40"/>
        <v>0</v>
      </c>
      <c r="I691" s="263">
        <f t="shared" si="40"/>
        <v>0</v>
      </c>
      <c r="J691" s="263">
        <f t="shared" si="40"/>
        <v>0</v>
      </c>
      <c r="K691" s="263">
        <f t="shared" si="40"/>
        <v>480</v>
      </c>
      <c r="L691" s="263">
        <f t="shared" si="40"/>
        <v>216</v>
      </c>
      <c r="M691" s="263">
        <f t="shared" si="40"/>
        <v>152</v>
      </c>
      <c r="N691" s="263">
        <f t="shared" si="40"/>
        <v>6089512.4415023159</v>
      </c>
      <c r="O691" s="267">
        <f t="shared" si="28"/>
        <v>6089512.4415023159</v>
      </c>
      <c r="P691" s="276">
        <f t="shared" si="30"/>
        <v>0</v>
      </c>
      <c r="R691"/>
      <c r="S691"/>
      <c r="T691"/>
      <c r="U691"/>
      <c r="V691"/>
      <c r="W691"/>
    </row>
    <row r="692" spans="1:23" ht="13.2" x14ac:dyDescent="0.25">
      <c r="A692" s="257">
        <v>2020</v>
      </c>
      <c r="C692" s="263">
        <f t="shared" ref="C692:N692" si="41">SUM(C150:C161)</f>
        <v>845297.40030497883</v>
      </c>
      <c r="D692" s="263">
        <f t="shared" si="41"/>
        <v>0</v>
      </c>
      <c r="E692" s="263">
        <f t="shared" si="41"/>
        <v>4213562.6979999999</v>
      </c>
      <c r="F692" s="263">
        <f t="shared" si="41"/>
        <v>0</v>
      </c>
      <c r="G692" s="263">
        <f t="shared" si="41"/>
        <v>1102340</v>
      </c>
      <c r="H692" s="263">
        <f t="shared" si="41"/>
        <v>0</v>
      </c>
      <c r="I692" s="263">
        <f t="shared" si="41"/>
        <v>0</v>
      </c>
      <c r="J692" s="263">
        <f t="shared" si="41"/>
        <v>0</v>
      </c>
      <c r="K692" s="263">
        <f t="shared" si="41"/>
        <v>0</v>
      </c>
      <c r="L692" s="263">
        <f t="shared" si="41"/>
        <v>216</v>
      </c>
      <c r="M692" s="263">
        <f t="shared" si="41"/>
        <v>152</v>
      </c>
      <c r="N692" s="263">
        <f t="shared" si="41"/>
        <v>6161568.0983049814</v>
      </c>
      <c r="O692" s="267">
        <f t="shared" si="28"/>
        <v>6161568.0983049786</v>
      </c>
      <c r="P692" s="276">
        <f t="shared" si="30"/>
        <v>0</v>
      </c>
      <c r="R692"/>
      <c r="S692"/>
      <c r="T692"/>
      <c r="U692"/>
      <c r="V692"/>
      <c r="W692"/>
    </row>
    <row r="693" spans="1:23" ht="13.2" x14ac:dyDescent="0.25">
      <c r="A693" s="257">
        <v>2021</v>
      </c>
      <c r="C693" s="263">
        <f t="shared" ref="C693:N693" si="42">SUM(C162:C173)</f>
        <v>855689.8772383969</v>
      </c>
      <c r="D693" s="263">
        <f t="shared" si="42"/>
        <v>0</v>
      </c>
      <c r="E693" s="263">
        <f t="shared" si="42"/>
        <v>4276766.1370000001</v>
      </c>
      <c r="F693" s="263">
        <f t="shared" si="42"/>
        <v>0</v>
      </c>
      <c r="G693" s="263">
        <f t="shared" si="42"/>
        <v>510265</v>
      </c>
      <c r="H693" s="263">
        <f t="shared" si="42"/>
        <v>0</v>
      </c>
      <c r="I693" s="263">
        <f t="shared" si="42"/>
        <v>0</v>
      </c>
      <c r="J693" s="263">
        <f t="shared" si="42"/>
        <v>0</v>
      </c>
      <c r="K693" s="263">
        <f t="shared" si="42"/>
        <v>0</v>
      </c>
      <c r="L693" s="263">
        <f t="shared" si="42"/>
        <v>216</v>
      </c>
      <c r="M693" s="263">
        <f t="shared" si="42"/>
        <v>152</v>
      </c>
      <c r="N693" s="263">
        <f t="shared" si="42"/>
        <v>5643089.0142383976</v>
      </c>
      <c r="O693" s="267">
        <f t="shared" si="28"/>
        <v>5643089.0142383967</v>
      </c>
      <c r="P693" s="276">
        <f t="shared" si="30"/>
        <v>0</v>
      </c>
      <c r="R693"/>
      <c r="S693"/>
      <c r="T693"/>
      <c r="U693"/>
      <c r="V693"/>
      <c r="W693"/>
    </row>
    <row r="694" spans="1:23" ht="13.2" x14ac:dyDescent="0.25">
      <c r="A694" s="257">
        <v>2022</v>
      </c>
      <c r="C694" s="263">
        <f t="shared" ref="C694:N694" si="43">SUM(C174:C185)</f>
        <v>866210.12408660795</v>
      </c>
      <c r="D694" s="263">
        <f t="shared" si="43"/>
        <v>0</v>
      </c>
      <c r="E694" s="263">
        <f t="shared" si="43"/>
        <v>4340917.6289999988</v>
      </c>
      <c r="F694" s="263">
        <f t="shared" si="43"/>
        <v>0</v>
      </c>
      <c r="G694" s="263">
        <f t="shared" si="43"/>
        <v>0</v>
      </c>
      <c r="H694" s="263">
        <f t="shared" si="43"/>
        <v>0</v>
      </c>
      <c r="I694" s="263">
        <f t="shared" si="43"/>
        <v>0</v>
      </c>
      <c r="J694" s="263">
        <f t="shared" si="43"/>
        <v>0</v>
      </c>
      <c r="K694" s="263">
        <f t="shared" si="43"/>
        <v>0</v>
      </c>
      <c r="L694" s="263">
        <f t="shared" si="43"/>
        <v>216</v>
      </c>
      <c r="M694" s="263">
        <f t="shared" si="43"/>
        <v>152</v>
      </c>
      <c r="N694" s="263">
        <f t="shared" si="43"/>
        <v>5207495.753086607</v>
      </c>
      <c r="O694" s="267">
        <f t="shared" si="28"/>
        <v>5207495.753086607</v>
      </c>
      <c r="P694" s="276">
        <f t="shared" si="30"/>
        <v>0</v>
      </c>
      <c r="R694"/>
      <c r="S694"/>
      <c r="T694"/>
      <c r="U694"/>
      <c r="V694"/>
      <c r="W694"/>
    </row>
    <row r="695" spans="1:23" ht="13.2" x14ac:dyDescent="0.25">
      <c r="A695" s="257">
        <v>2023</v>
      </c>
      <c r="C695" s="263">
        <f t="shared" ref="C695:N695" si="44">SUM(C186:C197)</f>
        <v>876859.71171199926</v>
      </c>
      <c r="D695" s="263">
        <f t="shared" si="44"/>
        <v>0</v>
      </c>
      <c r="E695" s="263">
        <f t="shared" si="44"/>
        <v>4406031.398000001</v>
      </c>
      <c r="F695" s="263">
        <f t="shared" si="44"/>
        <v>0</v>
      </c>
      <c r="G695" s="263">
        <f t="shared" si="44"/>
        <v>0</v>
      </c>
      <c r="H695" s="263">
        <f t="shared" si="44"/>
        <v>0</v>
      </c>
      <c r="I695" s="263">
        <f t="shared" si="44"/>
        <v>0</v>
      </c>
      <c r="J695" s="263">
        <f t="shared" si="44"/>
        <v>0</v>
      </c>
      <c r="K695" s="263">
        <f t="shared" si="44"/>
        <v>0</v>
      </c>
      <c r="L695" s="263">
        <f t="shared" si="44"/>
        <v>216</v>
      </c>
      <c r="M695" s="263">
        <f t="shared" si="44"/>
        <v>152</v>
      </c>
      <c r="N695" s="263">
        <f t="shared" si="44"/>
        <v>5283259.109712</v>
      </c>
      <c r="O695" s="267">
        <f t="shared" si="28"/>
        <v>5283259.109712</v>
      </c>
      <c r="P695" s="276">
        <f t="shared" si="30"/>
        <v>0</v>
      </c>
      <c r="R695"/>
      <c r="S695"/>
      <c r="T695"/>
      <c r="U695"/>
      <c r="V695"/>
      <c r="W695"/>
    </row>
    <row r="696" spans="1:23" ht="13.2" x14ac:dyDescent="0.25">
      <c r="A696" s="257">
        <v>2024</v>
      </c>
      <c r="C696" s="263">
        <f t="shared" ref="C696:N696" si="45">SUM(C198:C209)</f>
        <v>887640.23028986645</v>
      </c>
      <c r="D696" s="263">
        <f t="shared" si="45"/>
        <v>0</v>
      </c>
      <c r="E696" s="263">
        <f t="shared" si="45"/>
        <v>4472121.8670000006</v>
      </c>
      <c r="F696" s="263">
        <f t="shared" si="45"/>
        <v>0</v>
      </c>
      <c r="G696" s="263">
        <f t="shared" si="45"/>
        <v>0</v>
      </c>
      <c r="H696" s="263">
        <f t="shared" si="45"/>
        <v>0</v>
      </c>
      <c r="I696" s="263">
        <f t="shared" si="45"/>
        <v>0</v>
      </c>
      <c r="J696" s="263">
        <f t="shared" si="45"/>
        <v>0</v>
      </c>
      <c r="K696" s="263">
        <f t="shared" si="45"/>
        <v>0</v>
      </c>
      <c r="L696" s="263">
        <f t="shared" si="45"/>
        <v>216</v>
      </c>
      <c r="M696" s="263">
        <f t="shared" si="45"/>
        <v>0</v>
      </c>
      <c r="N696" s="263">
        <f t="shared" si="45"/>
        <v>5359978.0972898668</v>
      </c>
      <c r="O696" s="267">
        <f t="shared" si="28"/>
        <v>5359978.0972898668</v>
      </c>
      <c r="P696" s="276">
        <f t="shared" si="30"/>
        <v>0</v>
      </c>
      <c r="R696"/>
      <c r="S696"/>
      <c r="T696"/>
      <c r="U696"/>
      <c r="V696"/>
      <c r="W696"/>
    </row>
    <row r="697" spans="1:23" ht="13.2" x14ac:dyDescent="0.25">
      <c r="A697" s="257">
        <v>2025</v>
      </c>
      <c r="C697" s="263">
        <f t="shared" ref="C697:N697" si="46">SUM(C210:C221)</f>
        <v>898553.28954585537</v>
      </c>
      <c r="D697" s="263">
        <f t="shared" si="46"/>
        <v>0</v>
      </c>
      <c r="E697" s="263">
        <f t="shared" si="46"/>
        <v>4539203.6950000003</v>
      </c>
      <c r="F697" s="263">
        <f t="shared" si="46"/>
        <v>0</v>
      </c>
      <c r="G697" s="263">
        <f t="shared" si="46"/>
        <v>0</v>
      </c>
      <c r="H697" s="263">
        <f t="shared" si="46"/>
        <v>0</v>
      </c>
      <c r="I697" s="263">
        <f t="shared" si="46"/>
        <v>0</v>
      </c>
      <c r="J697" s="263">
        <f t="shared" si="46"/>
        <v>0</v>
      </c>
      <c r="K697" s="263">
        <f t="shared" si="46"/>
        <v>0</v>
      </c>
      <c r="L697" s="263">
        <f t="shared" si="46"/>
        <v>0</v>
      </c>
      <c r="M697" s="263">
        <f t="shared" si="46"/>
        <v>0</v>
      </c>
      <c r="N697" s="263">
        <f t="shared" si="46"/>
        <v>5437756.9845458558</v>
      </c>
      <c r="O697" s="267">
        <f t="shared" si="28"/>
        <v>5437756.9845458558</v>
      </c>
      <c r="P697" s="276">
        <f t="shared" si="30"/>
        <v>0</v>
      </c>
      <c r="R697"/>
      <c r="S697"/>
      <c r="T697"/>
      <c r="U697"/>
      <c r="V697"/>
      <c r="W697"/>
    </row>
    <row r="698" spans="1:23" ht="13.2" x14ac:dyDescent="0.25">
      <c r="A698" s="257">
        <v>2026</v>
      </c>
      <c r="C698" s="263">
        <f t="shared" ref="C698:N698" si="47">SUM(C222:C233)</f>
        <v>909600.51899632218</v>
      </c>
      <c r="D698" s="263">
        <f t="shared" si="47"/>
        <v>0</v>
      </c>
      <c r="E698" s="263">
        <f t="shared" si="47"/>
        <v>4607291.7504669297</v>
      </c>
      <c r="F698" s="263">
        <f t="shared" si="47"/>
        <v>0</v>
      </c>
      <c r="G698" s="263">
        <f t="shared" si="47"/>
        <v>0</v>
      </c>
      <c r="H698" s="263">
        <f t="shared" si="47"/>
        <v>0</v>
      </c>
      <c r="I698" s="263">
        <f t="shared" si="47"/>
        <v>0</v>
      </c>
      <c r="J698" s="263">
        <f t="shared" si="47"/>
        <v>0</v>
      </c>
      <c r="K698" s="263">
        <f t="shared" si="47"/>
        <v>0</v>
      </c>
      <c r="L698" s="263">
        <f t="shared" si="47"/>
        <v>0</v>
      </c>
      <c r="M698" s="263">
        <f t="shared" si="47"/>
        <v>0</v>
      </c>
      <c r="N698" s="263">
        <f t="shared" si="47"/>
        <v>5516892.2694632523</v>
      </c>
      <c r="O698" s="267">
        <f t="shared" si="28"/>
        <v>5516892.2694632523</v>
      </c>
      <c r="P698" s="276">
        <f t="shared" si="30"/>
        <v>0</v>
      </c>
      <c r="R698"/>
      <c r="S698"/>
      <c r="T698"/>
      <c r="U698"/>
      <c r="V698"/>
      <c r="W698"/>
    </row>
    <row r="699" spans="1:23" ht="13.2" x14ac:dyDescent="0.25">
      <c r="A699" s="257">
        <v>2027</v>
      </c>
      <c r="C699" s="263">
        <f t="shared" ref="C699:N699" si="48">SUM(C234:C245)</f>
        <v>920783.56819165172</v>
      </c>
      <c r="D699" s="263">
        <f t="shared" si="48"/>
        <v>0</v>
      </c>
      <c r="E699" s="263">
        <f t="shared" si="48"/>
        <v>4676401.1267664917</v>
      </c>
      <c r="F699" s="263">
        <f t="shared" si="48"/>
        <v>0</v>
      </c>
      <c r="G699" s="263">
        <f t="shared" si="48"/>
        <v>0</v>
      </c>
      <c r="H699" s="263">
        <f t="shared" si="48"/>
        <v>0</v>
      </c>
      <c r="I699" s="263">
        <f t="shared" si="48"/>
        <v>0</v>
      </c>
      <c r="J699" s="263">
        <f t="shared" si="48"/>
        <v>0</v>
      </c>
      <c r="K699" s="263">
        <f t="shared" si="48"/>
        <v>0</v>
      </c>
      <c r="L699" s="263">
        <f t="shared" si="48"/>
        <v>0</v>
      </c>
      <c r="M699" s="263">
        <f t="shared" si="48"/>
        <v>0</v>
      </c>
      <c r="N699" s="263">
        <f t="shared" si="48"/>
        <v>5597184.694958142</v>
      </c>
      <c r="O699" s="267">
        <f t="shared" si="28"/>
        <v>5597184.6949581429</v>
      </c>
      <c r="P699" s="276">
        <f t="shared" si="30"/>
        <v>0</v>
      </c>
      <c r="R699"/>
      <c r="S699"/>
      <c r="T699"/>
      <c r="U699"/>
      <c r="V699"/>
      <c r="W699"/>
    </row>
    <row r="700" spans="1:23" ht="13.2" x14ac:dyDescent="0.25">
      <c r="A700" s="257">
        <v>2028</v>
      </c>
      <c r="C700" s="263">
        <f t="shared" ref="C700:N700" si="49">SUM(C246:C257)</f>
        <v>932104.10696256196</v>
      </c>
      <c r="D700" s="263">
        <f t="shared" si="49"/>
        <v>0</v>
      </c>
      <c r="E700" s="263">
        <f t="shared" si="49"/>
        <v>4746547.143711186</v>
      </c>
      <c r="F700" s="263">
        <f t="shared" si="49"/>
        <v>0</v>
      </c>
      <c r="G700" s="263">
        <f t="shared" si="49"/>
        <v>0</v>
      </c>
      <c r="H700" s="263">
        <f t="shared" si="49"/>
        <v>0</v>
      </c>
      <c r="I700" s="263">
        <f t="shared" si="49"/>
        <v>0</v>
      </c>
      <c r="J700" s="263">
        <f t="shared" si="49"/>
        <v>0</v>
      </c>
      <c r="K700" s="263">
        <f t="shared" si="49"/>
        <v>0</v>
      </c>
      <c r="L700" s="263">
        <f t="shared" si="49"/>
        <v>0</v>
      </c>
      <c r="M700" s="263">
        <f t="shared" si="49"/>
        <v>0</v>
      </c>
      <c r="N700" s="263">
        <f t="shared" si="49"/>
        <v>5678651.2506737476</v>
      </c>
      <c r="O700" s="267">
        <f t="shared" si="28"/>
        <v>5678651.2506737476</v>
      </c>
      <c r="P700" s="276">
        <f t="shared" si="30"/>
        <v>0</v>
      </c>
      <c r="R700"/>
      <c r="S700"/>
      <c r="T700"/>
      <c r="U700"/>
      <c r="V700"/>
      <c r="W700"/>
    </row>
    <row r="701" spans="1:23" ht="13.2" x14ac:dyDescent="0.25">
      <c r="A701" s="257">
        <v>2029</v>
      </c>
      <c r="C701" s="263">
        <f t="shared" ref="C701:N701" si="50">SUM(C258:C269)</f>
        <v>943563.82566944289</v>
      </c>
      <c r="D701" s="263">
        <f t="shared" si="50"/>
        <v>0</v>
      </c>
      <c r="E701" s="263">
        <f t="shared" si="50"/>
        <v>4817745.3509106981</v>
      </c>
      <c r="F701" s="263">
        <f t="shared" si="50"/>
        <v>0</v>
      </c>
      <c r="G701" s="263">
        <f t="shared" si="50"/>
        <v>0</v>
      </c>
      <c r="H701" s="263">
        <f t="shared" si="50"/>
        <v>0</v>
      </c>
      <c r="I701" s="263">
        <f t="shared" si="50"/>
        <v>0</v>
      </c>
      <c r="J701" s="263">
        <f t="shared" si="50"/>
        <v>0</v>
      </c>
      <c r="K701" s="263">
        <f t="shared" si="50"/>
        <v>0</v>
      </c>
      <c r="L701" s="263">
        <f t="shared" si="50"/>
        <v>0</v>
      </c>
      <c r="M701" s="263">
        <f t="shared" si="50"/>
        <v>0</v>
      </c>
      <c r="N701" s="263">
        <f t="shared" si="50"/>
        <v>5761309.1765801413</v>
      </c>
      <c r="O701" s="267">
        <f t="shared" si="28"/>
        <v>5761309.1765801413</v>
      </c>
      <c r="P701" s="276">
        <f t="shared" si="30"/>
        <v>0</v>
      </c>
      <c r="R701"/>
      <c r="S701"/>
      <c r="T701"/>
      <c r="U701"/>
      <c r="V701"/>
      <c r="W701"/>
    </row>
    <row r="702" spans="1:23" ht="13.2" x14ac:dyDescent="0.25">
      <c r="A702" s="257">
        <v>2030</v>
      </c>
      <c r="C702" s="263">
        <f t="shared" ref="C702:N702" si="51">SUM(C270:C281)</f>
        <v>955164.43545475579</v>
      </c>
      <c r="D702" s="263">
        <f t="shared" si="51"/>
        <v>0</v>
      </c>
      <c r="E702" s="263">
        <f t="shared" si="51"/>
        <v>4890011.5312188603</v>
      </c>
      <c r="F702" s="263">
        <f t="shared" si="51"/>
        <v>0</v>
      </c>
      <c r="G702" s="263">
        <f t="shared" si="51"/>
        <v>0</v>
      </c>
      <c r="H702" s="263">
        <f t="shared" si="51"/>
        <v>0</v>
      </c>
      <c r="I702" s="263">
        <f t="shared" si="51"/>
        <v>0</v>
      </c>
      <c r="J702" s="263">
        <f t="shared" si="51"/>
        <v>0</v>
      </c>
      <c r="K702" s="263">
        <f t="shared" si="51"/>
        <v>0</v>
      </c>
      <c r="L702" s="263">
        <f t="shared" si="51"/>
        <v>0</v>
      </c>
      <c r="M702" s="263">
        <f t="shared" si="51"/>
        <v>0</v>
      </c>
      <c r="N702" s="263">
        <f t="shared" si="51"/>
        <v>5845175.9666736173</v>
      </c>
      <c r="O702" s="267">
        <f t="shared" si="28"/>
        <v>5845175.9666736163</v>
      </c>
      <c r="P702" s="276">
        <f t="shared" si="30"/>
        <v>0</v>
      </c>
      <c r="R702"/>
      <c r="S702"/>
      <c r="T702"/>
      <c r="U702"/>
      <c r="V702"/>
      <c r="W702"/>
    </row>
    <row r="703" spans="1:23" ht="13.2" x14ac:dyDescent="0.25">
      <c r="A703" s="257">
        <v>2031</v>
      </c>
      <c r="C703" s="263">
        <f t="shared" ref="C703:N703" si="52">SUM(C282:C293)</f>
        <v>966907.66849853843</v>
      </c>
      <c r="D703" s="263">
        <f t="shared" si="52"/>
        <v>0</v>
      </c>
      <c r="E703" s="263">
        <f t="shared" si="52"/>
        <v>4963361.7042323137</v>
      </c>
      <c r="F703" s="263">
        <f t="shared" si="52"/>
        <v>0</v>
      </c>
      <c r="G703" s="263">
        <f t="shared" si="52"/>
        <v>0</v>
      </c>
      <c r="H703" s="263">
        <f t="shared" si="52"/>
        <v>0</v>
      </c>
      <c r="I703" s="263">
        <f t="shared" si="52"/>
        <v>0</v>
      </c>
      <c r="J703" s="263">
        <f t="shared" si="52"/>
        <v>0</v>
      </c>
      <c r="K703" s="263">
        <f t="shared" si="52"/>
        <v>0</v>
      </c>
      <c r="L703" s="263">
        <f t="shared" si="52"/>
        <v>0</v>
      </c>
      <c r="M703" s="263">
        <f t="shared" si="52"/>
        <v>0</v>
      </c>
      <c r="N703" s="263">
        <f t="shared" si="52"/>
        <v>5930269.372730853</v>
      </c>
      <c r="O703" s="267">
        <f t="shared" si="28"/>
        <v>5930269.3727308521</v>
      </c>
      <c r="P703" s="276">
        <f t="shared" si="30"/>
        <v>0</v>
      </c>
      <c r="R703"/>
      <c r="S703"/>
      <c r="T703"/>
      <c r="U703"/>
      <c r="V703"/>
      <c r="W703"/>
    </row>
    <row r="704" spans="1:23" ht="13.2" x14ac:dyDescent="0.25">
      <c r="A704" s="257">
        <v>2032</v>
      </c>
      <c r="C704" s="263">
        <f t="shared" ref="C704:N704" si="53">SUM(C294:C305)</f>
        <v>978795.27827705047</v>
      </c>
      <c r="D704" s="263">
        <f t="shared" si="53"/>
        <v>0</v>
      </c>
      <c r="E704" s="263">
        <f t="shared" si="53"/>
        <v>5037812.1298416471</v>
      </c>
      <c r="F704" s="263">
        <f t="shared" si="53"/>
        <v>0</v>
      </c>
      <c r="G704" s="263">
        <f t="shared" si="53"/>
        <v>0</v>
      </c>
      <c r="H704" s="263">
        <f t="shared" si="53"/>
        <v>0</v>
      </c>
      <c r="I704" s="263">
        <f t="shared" si="53"/>
        <v>0</v>
      </c>
      <c r="J704" s="263">
        <f t="shared" si="53"/>
        <v>0</v>
      </c>
      <c r="K704" s="263">
        <f t="shared" si="53"/>
        <v>0</v>
      </c>
      <c r="L704" s="263">
        <f t="shared" si="53"/>
        <v>0</v>
      </c>
      <c r="M704" s="263">
        <f t="shared" si="53"/>
        <v>0</v>
      </c>
      <c r="N704" s="263">
        <f t="shared" si="53"/>
        <v>6016607.408118696</v>
      </c>
      <c r="O704" s="267">
        <f t="shared" si="28"/>
        <v>6016607.4081186978</v>
      </c>
      <c r="P704" s="276">
        <f t="shared" si="30"/>
        <v>0</v>
      </c>
      <c r="R704"/>
      <c r="S704"/>
      <c r="T704"/>
      <c r="U704"/>
      <c r="V704"/>
      <c r="W704"/>
    </row>
    <row r="705" spans="1:23" ht="13.2" x14ac:dyDescent="0.25">
      <c r="A705" s="257">
        <v>2033</v>
      </c>
      <c r="C705" s="263">
        <f t="shared" ref="C705:N705" si="54">SUM(C306:C317)</f>
        <v>990829.03982459917</v>
      </c>
      <c r="D705" s="263">
        <f t="shared" si="54"/>
        <v>0</v>
      </c>
      <c r="E705" s="263">
        <f t="shared" si="54"/>
        <v>5113379.3118358059</v>
      </c>
      <c r="F705" s="263">
        <f t="shared" si="54"/>
        <v>0</v>
      </c>
      <c r="G705" s="263">
        <f t="shared" si="54"/>
        <v>0</v>
      </c>
      <c r="H705" s="263">
        <f t="shared" si="54"/>
        <v>0</v>
      </c>
      <c r="I705" s="263">
        <f t="shared" si="54"/>
        <v>0</v>
      </c>
      <c r="J705" s="263">
        <f t="shared" si="54"/>
        <v>0</v>
      </c>
      <c r="K705" s="263">
        <f t="shared" si="54"/>
        <v>0</v>
      </c>
      <c r="L705" s="263">
        <f t="shared" si="54"/>
        <v>0</v>
      </c>
      <c r="M705" s="263">
        <f t="shared" si="54"/>
        <v>0</v>
      </c>
      <c r="N705" s="263">
        <f t="shared" si="54"/>
        <v>6104208.3516604053</v>
      </c>
      <c r="O705" s="267">
        <f t="shared" si="28"/>
        <v>6104208.3516604053</v>
      </c>
      <c r="P705" s="276">
        <f t="shared" si="30"/>
        <v>0</v>
      </c>
      <c r="R705"/>
      <c r="S705"/>
      <c r="T705"/>
      <c r="U705"/>
      <c r="V705"/>
      <c r="W705"/>
    </row>
    <row r="706" spans="1:23" ht="13.2" x14ac:dyDescent="0.25">
      <c r="A706" s="257">
        <v>2034</v>
      </c>
      <c r="C706" s="263">
        <f t="shared" ref="C706:N706" si="55">SUM(C318:C329)</f>
        <v>1003010.7499985839</v>
      </c>
      <c r="D706" s="263">
        <f t="shared" si="55"/>
        <v>0</v>
      </c>
      <c r="E706" s="263">
        <f t="shared" si="55"/>
        <v>5190080.0015605763</v>
      </c>
      <c r="F706" s="263">
        <f t="shared" si="55"/>
        <v>0</v>
      </c>
      <c r="G706" s="263">
        <f t="shared" si="55"/>
        <v>0</v>
      </c>
      <c r="H706" s="263">
        <f t="shared" si="55"/>
        <v>0</v>
      </c>
      <c r="I706" s="263">
        <f t="shared" si="55"/>
        <v>0</v>
      </c>
      <c r="J706" s="263">
        <f t="shared" si="55"/>
        <v>0</v>
      </c>
      <c r="K706" s="263">
        <f t="shared" si="55"/>
        <v>0</v>
      </c>
      <c r="L706" s="263">
        <f t="shared" si="55"/>
        <v>0</v>
      </c>
      <c r="M706" s="263">
        <f t="shared" si="55"/>
        <v>0</v>
      </c>
      <c r="N706" s="263">
        <f t="shared" si="55"/>
        <v>6193090.7515591597</v>
      </c>
      <c r="O706" s="267">
        <f t="shared" si="28"/>
        <v>6193090.7515591606</v>
      </c>
      <c r="P706" s="276">
        <f t="shared" si="30"/>
        <v>0</v>
      </c>
      <c r="R706"/>
      <c r="S706"/>
      <c r="T706"/>
      <c r="U706"/>
      <c r="V706"/>
      <c r="W706"/>
    </row>
    <row r="707" spans="1:23" ht="13.2" x14ac:dyDescent="0.25">
      <c r="A707" s="257">
        <v>2035</v>
      </c>
      <c r="C707" s="263">
        <f t="shared" ref="C707:N707" si="56">SUM(C330:C341)</f>
        <v>1015342.2277477996</v>
      </c>
      <c r="D707" s="263">
        <f t="shared" si="56"/>
        <v>0</v>
      </c>
      <c r="E707" s="263">
        <f t="shared" si="56"/>
        <v>5267931.201631926</v>
      </c>
      <c r="F707" s="263">
        <f t="shared" si="56"/>
        <v>0</v>
      </c>
      <c r="G707" s="263">
        <f t="shared" si="56"/>
        <v>0</v>
      </c>
      <c r="H707" s="263">
        <f t="shared" si="56"/>
        <v>0</v>
      </c>
      <c r="I707" s="263">
        <f t="shared" si="56"/>
        <v>0</v>
      </c>
      <c r="J707" s="263">
        <f t="shared" si="56"/>
        <v>0</v>
      </c>
      <c r="K707" s="263">
        <f t="shared" si="56"/>
        <v>0</v>
      </c>
      <c r="L707" s="263">
        <f t="shared" si="56"/>
        <v>0</v>
      </c>
      <c r="M707" s="263">
        <f t="shared" si="56"/>
        <v>0</v>
      </c>
      <c r="N707" s="263">
        <f t="shared" si="56"/>
        <v>6283273.4293797258</v>
      </c>
      <c r="O707" s="267">
        <f t="shared" si="28"/>
        <v>6283273.4293797258</v>
      </c>
      <c r="P707" s="276">
        <f t="shared" si="30"/>
        <v>0</v>
      </c>
      <c r="R707"/>
      <c r="S707"/>
      <c r="T707"/>
      <c r="U707"/>
      <c r="V707"/>
      <c r="W707"/>
    </row>
    <row r="708" spans="1:23" ht="13.2" x14ac:dyDescent="0.25">
      <c r="A708" s="257">
        <v>2036</v>
      </c>
      <c r="C708" s="263">
        <f t="shared" ref="C708:N708" si="57">SUM(C342:C353)</f>
        <v>1027825.3143840383</v>
      </c>
      <c r="D708" s="263">
        <f t="shared" si="57"/>
        <v>0</v>
      </c>
      <c r="E708" s="263">
        <f t="shared" si="57"/>
        <v>5346950.1697050668</v>
      </c>
      <c r="F708" s="263">
        <f t="shared" si="57"/>
        <v>0</v>
      </c>
      <c r="G708" s="263">
        <f t="shared" si="57"/>
        <v>0</v>
      </c>
      <c r="H708" s="263">
        <f t="shared" si="57"/>
        <v>0</v>
      </c>
      <c r="I708" s="263">
        <f t="shared" si="57"/>
        <v>0</v>
      </c>
      <c r="J708" s="263">
        <f t="shared" si="57"/>
        <v>0</v>
      </c>
      <c r="K708" s="263">
        <f t="shared" si="57"/>
        <v>0</v>
      </c>
      <c r="L708" s="263">
        <f t="shared" si="57"/>
        <v>0</v>
      </c>
      <c r="M708" s="263">
        <f t="shared" si="57"/>
        <v>0</v>
      </c>
      <c r="N708" s="263">
        <f t="shared" si="57"/>
        <v>6374775.4840891054</v>
      </c>
      <c r="O708" s="267">
        <f t="shared" si="28"/>
        <v>6374775.4840891054</v>
      </c>
      <c r="P708" s="276">
        <f t="shared" si="30"/>
        <v>0</v>
      </c>
      <c r="R708"/>
      <c r="S708"/>
      <c r="T708"/>
      <c r="U708"/>
      <c r="V708"/>
      <c r="W708"/>
    </row>
    <row r="709" spans="1:23" ht="13.2" x14ac:dyDescent="0.25">
      <c r="A709" s="257">
        <v>2037</v>
      </c>
      <c r="C709" s="263">
        <f t="shared" ref="C709:N709" si="58">SUM(C354:C365)</f>
        <v>1040461.8738570306</v>
      </c>
      <c r="D709" s="263">
        <f t="shared" si="58"/>
        <v>0</v>
      </c>
      <c r="E709" s="263">
        <f t="shared" si="58"/>
        <v>5427154.4223000333</v>
      </c>
      <c r="F709" s="263">
        <f t="shared" si="58"/>
        <v>0</v>
      </c>
      <c r="G709" s="263">
        <f t="shared" si="58"/>
        <v>0</v>
      </c>
      <c r="H709" s="263">
        <f t="shared" si="58"/>
        <v>0</v>
      </c>
      <c r="I709" s="263">
        <f t="shared" si="58"/>
        <v>0</v>
      </c>
      <c r="J709" s="263">
        <f t="shared" si="58"/>
        <v>0</v>
      </c>
      <c r="K709" s="263">
        <f t="shared" si="58"/>
        <v>0</v>
      </c>
      <c r="L709" s="263">
        <f t="shared" si="58"/>
        <v>0</v>
      </c>
      <c r="M709" s="263">
        <f t="shared" si="58"/>
        <v>0</v>
      </c>
      <c r="N709" s="263">
        <f t="shared" si="58"/>
        <v>6467616.296157063</v>
      </c>
      <c r="O709" s="267">
        <f t="shared" si="28"/>
        <v>6467616.2961570639</v>
      </c>
      <c r="P709" s="276">
        <f t="shared" si="30"/>
        <v>0</v>
      </c>
      <c r="R709"/>
      <c r="S709"/>
      <c r="T709"/>
      <c r="U709"/>
      <c r="V709"/>
      <c r="W709"/>
    </row>
    <row r="710" spans="1:23" ht="13.2" x14ac:dyDescent="0.25">
      <c r="A710" s="257">
        <v>2038</v>
      </c>
      <c r="C710" s="263">
        <f t="shared" ref="C710:N710" si="59">SUM(C366:C377)</f>
        <v>1053253.7930327656</v>
      </c>
      <c r="D710" s="263">
        <f t="shared" si="59"/>
        <v>0</v>
      </c>
      <c r="E710" s="263">
        <f t="shared" si="59"/>
        <v>5508561.7386846654</v>
      </c>
      <c r="F710" s="263">
        <f t="shared" si="59"/>
        <v>0</v>
      </c>
      <c r="G710" s="263">
        <f t="shared" si="59"/>
        <v>0</v>
      </c>
      <c r="H710" s="263">
        <f t="shared" si="59"/>
        <v>0</v>
      </c>
      <c r="I710" s="263">
        <f t="shared" si="59"/>
        <v>0</v>
      </c>
      <c r="J710" s="263">
        <f t="shared" si="59"/>
        <v>0</v>
      </c>
      <c r="K710" s="263">
        <f t="shared" si="59"/>
        <v>0</v>
      </c>
      <c r="L710" s="263">
        <f t="shared" si="59"/>
        <v>0</v>
      </c>
      <c r="M710" s="263">
        <f t="shared" si="59"/>
        <v>0</v>
      </c>
      <c r="N710" s="263">
        <f t="shared" si="59"/>
        <v>6561815.5317174317</v>
      </c>
      <c r="O710" s="267">
        <f t="shared" si="28"/>
        <v>6561815.5317174308</v>
      </c>
      <c r="P710" s="276">
        <f t="shared" si="30"/>
        <v>0</v>
      </c>
      <c r="R710"/>
      <c r="S710"/>
      <c r="T710"/>
      <c r="U710"/>
      <c r="V710"/>
      <c r="W710"/>
    </row>
    <row r="711" spans="1:23" ht="13.2" x14ac:dyDescent="0.25">
      <c r="A711" s="257">
        <v>2039</v>
      </c>
      <c r="C711" s="263">
        <f t="shared" ref="C711:N711" si="60">SUM(C378:C389)</f>
        <v>1066202.981975236</v>
      </c>
      <c r="D711" s="263">
        <f t="shared" si="60"/>
        <v>0</v>
      </c>
      <c r="E711" s="263">
        <f t="shared" si="60"/>
        <v>5591190.1648158189</v>
      </c>
      <c r="F711" s="263">
        <f t="shared" si="60"/>
        <v>0</v>
      </c>
      <c r="G711" s="263">
        <f t="shared" si="60"/>
        <v>0</v>
      </c>
      <c r="H711" s="263">
        <f t="shared" si="60"/>
        <v>0</v>
      </c>
      <c r="I711" s="263">
        <f t="shared" si="60"/>
        <v>0</v>
      </c>
      <c r="J711" s="263">
        <f t="shared" si="60"/>
        <v>0</v>
      </c>
      <c r="K711" s="263">
        <f t="shared" si="60"/>
        <v>0</v>
      </c>
      <c r="L711" s="263">
        <f t="shared" si="60"/>
        <v>0</v>
      </c>
      <c r="M711" s="263">
        <f t="shared" si="60"/>
        <v>0</v>
      </c>
      <c r="N711" s="263">
        <f t="shared" si="60"/>
        <v>6657393.1467910539</v>
      </c>
      <c r="O711" s="267">
        <f t="shared" si="28"/>
        <v>6657393.1467910549</v>
      </c>
      <c r="P711" s="276">
        <f t="shared" si="30"/>
        <v>0</v>
      </c>
      <c r="R711"/>
      <c r="S711"/>
      <c r="T711"/>
      <c r="U711"/>
      <c r="V711"/>
      <c r="W711"/>
    </row>
    <row r="712" spans="1:23" ht="13.2" x14ac:dyDescent="0.25">
      <c r="A712" s="257">
        <v>2040</v>
      </c>
      <c r="C712" s="263">
        <f t="shared" ref="C712:N712" si="61">SUM(C390:C401)</f>
        <v>1079311.3742316433</v>
      </c>
      <c r="D712" s="263">
        <f t="shared" si="61"/>
        <v>0</v>
      </c>
      <c r="E712" s="263">
        <f t="shared" si="61"/>
        <v>5675058.0173397027</v>
      </c>
      <c r="F712" s="263">
        <f t="shared" si="61"/>
        <v>0</v>
      </c>
      <c r="G712" s="263">
        <f t="shared" si="61"/>
        <v>0</v>
      </c>
      <c r="H712" s="263">
        <f t="shared" si="61"/>
        <v>0</v>
      </c>
      <c r="I712" s="263">
        <f t="shared" si="61"/>
        <v>0</v>
      </c>
      <c r="J712" s="263">
        <f t="shared" si="61"/>
        <v>0</v>
      </c>
      <c r="K712" s="263">
        <f t="shared" si="61"/>
        <v>0</v>
      </c>
      <c r="L712" s="263">
        <f t="shared" si="61"/>
        <v>0</v>
      </c>
      <c r="M712" s="263">
        <f t="shared" si="61"/>
        <v>0</v>
      </c>
      <c r="N712" s="263">
        <f t="shared" si="61"/>
        <v>6754369.3915713467</v>
      </c>
      <c r="O712" s="267">
        <f t="shared" si="28"/>
        <v>6754369.3915713457</v>
      </c>
      <c r="P712" s="276">
        <f t="shared" si="30"/>
        <v>0</v>
      </c>
      <c r="R712"/>
      <c r="S712"/>
      <c r="T712"/>
      <c r="U712"/>
      <c r="V712"/>
      <c r="W712"/>
    </row>
    <row r="713" spans="1:23" x14ac:dyDescent="0.2">
      <c r="A713" s="257">
        <v>2041</v>
      </c>
      <c r="C713" s="263">
        <f t="shared" ref="C713:N713" si="62">SUM(C402:C413)</f>
        <v>1092580.9271211131</v>
      </c>
      <c r="D713" s="263">
        <f t="shared" si="62"/>
        <v>0</v>
      </c>
      <c r="E713" s="263">
        <f t="shared" si="62"/>
        <v>5760183.8876522202</v>
      </c>
      <c r="F713" s="263">
        <f t="shared" si="62"/>
        <v>0</v>
      </c>
      <c r="G713" s="263">
        <f t="shared" si="62"/>
        <v>0</v>
      </c>
      <c r="H713" s="263">
        <f t="shared" si="62"/>
        <v>0</v>
      </c>
      <c r="I713" s="263">
        <f t="shared" si="62"/>
        <v>0</v>
      </c>
      <c r="J713" s="263">
        <f t="shared" si="62"/>
        <v>0</v>
      </c>
      <c r="K713" s="263">
        <f t="shared" si="62"/>
        <v>0</v>
      </c>
      <c r="L713" s="263">
        <f t="shared" si="62"/>
        <v>0</v>
      </c>
      <c r="M713" s="263">
        <f t="shared" si="62"/>
        <v>0</v>
      </c>
      <c r="N713" s="263">
        <f t="shared" si="62"/>
        <v>6852764.8147733333</v>
      </c>
      <c r="O713" s="267">
        <f t="shared" si="28"/>
        <v>6852764.8147733333</v>
      </c>
      <c r="P713" s="276">
        <f t="shared" si="30"/>
        <v>0</v>
      </c>
    </row>
    <row r="714" spans="1:23" x14ac:dyDescent="0.2">
      <c r="A714" s="257">
        <v>2042</v>
      </c>
      <c r="C714" s="263">
        <f t="shared" ref="C714:N714" si="63">SUM(C414:C425)</f>
        <v>1106013.6220269559</v>
      </c>
      <c r="D714" s="263">
        <f t="shared" si="63"/>
        <v>0</v>
      </c>
      <c r="E714" s="263">
        <f t="shared" si="63"/>
        <v>5846586.6460202113</v>
      </c>
      <c r="F714" s="263">
        <f t="shared" si="63"/>
        <v>0</v>
      </c>
      <c r="G714" s="263">
        <f t="shared" si="63"/>
        <v>0</v>
      </c>
      <c r="H714" s="263">
        <f t="shared" si="63"/>
        <v>0</v>
      </c>
      <c r="I714" s="263">
        <f t="shared" si="63"/>
        <v>0</v>
      </c>
      <c r="J714" s="263">
        <f t="shared" si="63"/>
        <v>0</v>
      </c>
      <c r="K714" s="263">
        <f t="shared" si="63"/>
        <v>0</v>
      </c>
      <c r="L714" s="263">
        <f t="shared" si="63"/>
        <v>0</v>
      </c>
      <c r="M714" s="263">
        <f t="shared" si="63"/>
        <v>0</v>
      </c>
      <c r="N714" s="263">
        <f t="shared" si="63"/>
        <v>6952600.2680471679</v>
      </c>
      <c r="O714" s="267">
        <f t="shared" si="28"/>
        <v>6952600.268047167</v>
      </c>
      <c r="P714" s="276">
        <f t="shared" si="30"/>
        <v>0</v>
      </c>
    </row>
    <row r="715" spans="1:23" x14ac:dyDescent="0.2">
      <c r="A715" s="257">
        <v>2043</v>
      </c>
      <c r="C715" s="263">
        <f t="shared" ref="C715:N715" si="64">SUM(C426:C437)</f>
        <v>1119611.4646925249</v>
      </c>
      <c r="D715" s="263">
        <f t="shared" si="64"/>
        <v>0</v>
      </c>
      <c r="E715" s="263">
        <f t="shared" si="64"/>
        <v>5934285.4457645202</v>
      </c>
      <c r="F715" s="263">
        <f t="shared" si="64"/>
        <v>0</v>
      </c>
      <c r="G715" s="263">
        <f t="shared" si="64"/>
        <v>0</v>
      </c>
      <c r="H715" s="263">
        <f t="shared" si="64"/>
        <v>0</v>
      </c>
      <c r="I715" s="263">
        <f t="shared" si="64"/>
        <v>0</v>
      </c>
      <c r="J715" s="263">
        <f t="shared" si="64"/>
        <v>0</v>
      </c>
      <c r="K715" s="263">
        <f t="shared" si="64"/>
        <v>0</v>
      </c>
      <c r="L715" s="263">
        <f t="shared" si="64"/>
        <v>0</v>
      </c>
      <c r="M715" s="263">
        <f t="shared" si="64"/>
        <v>0</v>
      </c>
      <c r="N715" s="263">
        <f t="shared" si="64"/>
        <v>7053896.9104570448</v>
      </c>
      <c r="O715" s="267">
        <f t="shared" si="28"/>
        <v>7053896.9104570448</v>
      </c>
      <c r="P715" s="276">
        <f t="shared" si="30"/>
        <v>0</v>
      </c>
    </row>
    <row r="716" spans="1:23" x14ac:dyDescent="0.2">
      <c r="A716" s="257">
        <v>2044</v>
      </c>
      <c r="C716" s="263">
        <f t="shared" ref="C716:N716" si="65">SUM(C438:C449)</f>
        <v>1133376.4855207084</v>
      </c>
      <c r="D716" s="263">
        <f t="shared" si="65"/>
        <v>0</v>
      </c>
      <c r="E716" s="263">
        <f t="shared" si="65"/>
        <v>6023299.727505804</v>
      </c>
      <c r="F716" s="263">
        <f t="shared" si="65"/>
        <v>0</v>
      </c>
      <c r="G716" s="263">
        <f t="shared" si="65"/>
        <v>0</v>
      </c>
      <c r="H716" s="263">
        <f t="shared" si="65"/>
        <v>0</v>
      </c>
      <c r="I716" s="263">
        <f t="shared" si="65"/>
        <v>0</v>
      </c>
      <c r="J716" s="263">
        <f t="shared" si="65"/>
        <v>0</v>
      </c>
      <c r="K716" s="263">
        <f t="shared" si="65"/>
        <v>0</v>
      </c>
      <c r="L716" s="263">
        <f t="shared" si="65"/>
        <v>0</v>
      </c>
      <c r="M716" s="263">
        <f t="shared" si="65"/>
        <v>0</v>
      </c>
      <c r="N716" s="263">
        <f t="shared" si="65"/>
        <v>7156676.2130265124</v>
      </c>
      <c r="O716" s="267">
        <f t="shared" si="28"/>
        <v>7156676.2130265124</v>
      </c>
      <c r="P716" s="276">
        <f t="shared" si="30"/>
        <v>0</v>
      </c>
    </row>
    <row r="717" spans="1:23" x14ac:dyDescent="0.2">
      <c r="A717" s="257">
        <v>2045</v>
      </c>
      <c r="C717" s="263">
        <f t="shared" ref="C717:N717" si="66">SUM(C450:C461)</f>
        <v>1147310.7398771073</v>
      </c>
      <c r="D717" s="263">
        <f t="shared" si="66"/>
        <v>0</v>
      </c>
      <c r="E717" s="263">
        <f t="shared" si="66"/>
        <v>6113649.2234740295</v>
      </c>
      <c r="F717" s="263">
        <f t="shared" si="66"/>
        <v>0</v>
      </c>
      <c r="G717" s="263">
        <f t="shared" si="66"/>
        <v>0</v>
      </c>
      <c r="H717" s="263">
        <f t="shared" si="66"/>
        <v>0</v>
      </c>
      <c r="I717" s="263">
        <f t="shared" si="66"/>
        <v>0</v>
      </c>
      <c r="J717" s="263">
        <f t="shared" si="66"/>
        <v>0</v>
      </c>
      <c r="K717" s="263">
        <f t="shared" si="66"/>
        <v>0</v>
      </c>
      <c r="L717" s="263">
        <f t="shared" si="66"/>
        <v>0</v>
      </c>
      <c r="M717" s="263">
        <f t="shared" si="66"/>
        <v>0</v>
      </c>
      <c r="N717" s="263">
        <f t="shared" si="66"/>
        <v>7260959.9633511361</v>
      </c>
      <c r="O717" s="267">
        <f t="shared" si="28"/>
        <v>7260959.963351137</v>
      </c>
      <c r="P717" s="276">
        <f t="shared" si="30"/>
        <v>0</v>
      </c>
    </row>
    <row r="718" spans="1:23" x14ac:dyDescent="0.2">
      <c r="A718" s="257">
        <v>2046</v>
      </c>
      <c r="C718" s="263">
        <f t="shared" ref="C718:N718" si="67">SUM(C462:C473)</f>
        <v>1161416.3083969371</v>
      </c>
      <c r="D718" s="263">
        <f t="shared" si="67"/>
        <v>0</v>
      </c>
      <c r="E718" s="263">
        <f t="shared" si="67"/>
        <v>6205353.9618826127</v>
      </c>
      <c r="F718" s="263">
        <f t="shared" si="67"/>
        <v>0</v>
      </c>
      <c r="G718" s="263">
        <f t="shared" si="67"/>
        <v>0</v>
      </c>
      <c r="H718" s="263">
        <f t="shared" si="67"/>
        <v>0</v>
      </c>
      <c r="I718" s="263">
        <f t="shared" si="67"/>
        <v>0</v>
      </c>
      <c r="J718" s="263">
        <f t="shared" si="67"/>
        <v>0</v>
      </c>
      <c r="K718" s="263">
        <f t="shared" si="67"/>
        <v>0</v>
      </c>
      <c r="L718" s="263">
        <f t="shared" si="67"/>
        <v>0</v>
      </c>
      <c r="M718" s="263">
        <f t="shared" si="67"/>
        <v>0</v>
      </c>
      <c r="N718" s="263">
        <f t="shared" si="67"/>
        <v>7366770.2702795491</v>
      </c>
      <c r="O718" s="267">
        <f t="shared" si="28"/>
        <v>7366770.27027955</v>
      </c>
      <c r="P718" s="276">
        <f t="shared" si="30"/>
        <v>0</v>
      </c>
    </row>
    <row r="719" spans="1:23" x14ac:dyDescent="0.2">
      <c r="A719" s="257">
        <v>2047</v>
      </c>
      <c r="C719" s="263">
        <f t="shared" ref="C719:N719" si="68">SUM(C474:C485)</f>
        <v>1175695.2972957033</v>
      </c>
      <c r="D719" s="263">
        <f t="shared" si="68"/>
        <v>0</v>
      </c>
      <c r="E719" s="263">
        <f t="shared" si="68"/>
        <v>6298434.271368172</v>
      </c>
      <c r="F719" s="263">
        <f t="shared" si="68"/>
        <v>0</v>
      </c>
      <c r="G719" s="263">
        <f t="shared" si="68"/>
        <v>0</v>
      </c>
      <c r="H719" s="263">
        <f t="shared" si="68"/>
        <v>0</v>
      </c>
      <c r="I719" s="263">
        <f t="shared" si="68"/>
        <v>0</v>
      </c>
      <c r="J719" s="263">
        <f t="shared" si="68"/>
        <v>0</v>
      </c>
      <c r="K719" s="263">
        <f t="shared" si="68"/>
        <v>0</v>
      </c>
      <c r="L719" s="263">
        <f t="shared" si="68"/>
        <v>0</v>
      </c>
      <c r="M719" s="263">
        <f t="shared" si="68"/>
        <v>0</v>
      </c>
      <c r="N719" s="263">
        <f t="shared" si="68"/>
        <v>7474129.5686638765</v>
      </c>
      <c r="O719" s="267">
        <f t="shared" si="28"/>
        <v>7474129.5686638756</v>
      </c>
      <c r="P719" s="276">
        <f t="shared" si="30"/>
        <v>0</v>
      </c>
    </row>
    <row r="720" spans="1:23" x14ac:dyDescent="0.2">
      <c r="A720" s="257">
        <v>2048</v>
      </c>
      <c r="C720" s="263">
        <f t="shared" ref="C720:N720" si="69">SUM(C486:C497)</f>
        <v>1190149.8386836993</v>
      </c>
      <c r="D720" s="263">
        <f t="shared" si="69"/>
        <v>0</v>
      </c>
      <c r="E720" s="263">
        <f t="shared" si="69"/>
        <v>6392910.7854968738</v>
      </c>
      <c r="F720" s="263">
        <f t="shared" si="69"/>
        <v>0</v>
      </c>
      <c r="G720" s="263">
        <f t="shared" si="69"/>
        <v>0</v>
      </c>
      <c r="H720" s="263">
        <f t="shared" si="69"/>
        <v>0</v>
      </c>
      <c r="I720" s="263">
        <f t="shared" si="69"/>
        <v>0</v>
      </c>
      <c r="J720" s="263">
        <f t="shared" si="69"/>
        <v>0</v>
      </c>
      <c r="K720" s="263">
        <f t="shared" si="69"/>
        <v>0</v>
      </c>
      <c r="L720" s="263">
        <f t="shared" si="69"/>
        <v>0</v>
      </c>
      <c r="M720" s="263">
        <f t="shared" si="69"/>
        <v>0</v>
      </c>
      <c r="N720" s="263">
        <f t="shared" si="69"/>
        <v>7583060.624180573</v>
      </c>
      <c r="O720" s="267">
        <f t="shared" si="28"/>
        <v>7583060.624180573</v>
      </c>
      <c r="P720" s="276">
        <f t="shared" si="30"/>
        <v>0</v>
      </c>
    </row>
    <row r="721" spans="1:16" x14ac:dyDescent="0.2">
      <c r="A721" s="257">
        <v>2049</v>
      </c>
      <c r="C721" s="263">
        <f t="shared" ref="C721:N721" si="70">SUM(C498:C509)</f>
        <v>1204782.0908843675</v>
      </c>
      <c r="D721" s="263">
        <f t="shared" si="70"/>
        <v>0</v>
      </c>
      <c r="E721" s="263">
        <f t="shared" si="70"/>
        <v>6488804.4473383799</v>
      </c>
      <c r="F721" s="263">
        <f t="shared" si="70"/>
        <v>0</v>
      </c>
      <c r="G721" s="263">
        <f t="shared" si="70"/>
        <v>0</v>
      </c>
      <c r="H721" s="263">
        <f t="shared" si="70"/>
        <v>0</v>
      </c>
      <c r="I721" s="263">
        <f t="shared" si="70"/>
        <v>0</v>
      </c>
      <c r="J721" s="263">
        <f t="shared" si="70"/>
        <v>0</v>
      </c>
      <c r="K721" s="263">
        <f t="shared" si="70"/>
        <v>0</v>
      </c>
      <c r="L721" s="263">
        <f t="shared" si="70"/>
        <v>0</v>
      </c>
      <c r="M721" s="263">
        <f t="shared" si="70"/>
        <v>0</v>
      </c>
      <c r="N721" s="263">
        <f t="shared" si="70"/>
        <v>7693586.5382227479</v>
      </c>
      <c r="O721" s="267">
        <f t="shared" si="28"/>
        <v>7693586.5382227469</v>
      </c>
      <c r="P721" s="276">
        <f t="shared" si="30"/>
        <v>0</v>
      </c>
    </row>
    <row r="722" spans="1:16" x14ac:dyDescent="0.2">
      <c r="A722" s="257">
        <v>2050</v>
      </c>
      <c r="C722" s="263">
        <f>SUM(C510:C521)</f>
        <v>1219594.2387565766</v>
      </c>
      <c r="D722" s="263">
        <f t="shared" ref="D722:N722" si="71">SUM(D510:D521)</f>
        <v>0</v>
      </c>
      <c r="E722" s="263">
        <f t="shared" si="71"/>
        <v>6586136.5141083924</v>
      </c>
      <c r="F722" s="263">
        <f t="shared" si="71"/>
        <v>0</v>
      </c>
      <c r="G722" s="263">
        <f t="shared" si="71"/>
        <v>0</v>
      </c>
      <c r="H722" s="263">
        <f t="shared" si="71"/>
        <v>0</v>
      </c>
      <c r="I722" s="263">
        <f t="shared" si="71"/>
        <v>0</v>
      </c>
      <c r="J722" s="263">
        <f t="shared" si="71"/>
        <v>0</v>
      </c>
      <c r="K722" s="263">
        <f t="shared" si="71"/>
        <v>0</v>
      </c>
      <c r="L722" s="263">
        <f t="shared" si="71"/>
        <v>0</v>
      </c>
      <c r="M722" s="263">
        <f t="shared" si="71"/>
        <v>0</v>
      </c>
      <c r="N722" s="263">
        <f t="shared" si="71"/>
        <v>7805730.7528649699</v>
      </c>
      <c r="O722" s="267">
        <f t="shared" si="28"/>
        <v>7805730.752864969</v>
      </c>
      <c r="P722" s="276">
        <f t="shared" si="30"/>
        <v>0</v>
      </c>
    </row>
  </sheetData>
  <mergeCells count="2">
    <mergeCell ref="A4:N4"/>
    <mergeCell ref="R401:W401"/>
  </mergeCells>
  <pageMargins left="0.25" right="0.24" top="0.3" bottom="0.18" header="0.5" footer="0.5"/>
  <pageSetup scale="10" orientation="portrait" r:id="rId1"/>
  <headerFooter alignWithMargins="0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4A81384F0AC4446BCFA4541262B40A3" ma:contentTypeVersion="" ma:contentTypeDescription="Create a new document." ma:contentTypeScope="" ma:versionID="7858f3f591b3ecf1ab3064870dd50f80">
  <xsd:schema xmlns:xsd="http://www.w3.org/2001/XMLSchema" xmlns:xs="http://www.w3.org/2001/XMLSchema" xmlns:p="http://schemas.microsoft.com/office/2006/metadata/properties" xmlns:ns2="c85253b9-0a55-49a1-98ad-b5b6252d7079" targetNamespace="http://schemas.microsoft.com/office/2006/metadata/properties" ma:root="true" ma:fieldsID="ce7e9296015639994c0241091a34abd8" ns2:_="">
    <xsd:import namespace="c85253b9-0a55-49a1-98ad-b5b6252d7079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2:Document_x0020_Status" minOccurs="0"/>
                <xsd:element ref="ns2:Document_x0020_Typ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5253b9-0a55-49a1-98ad-b5b6252d7079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  <xsd:element name="Document_x0020_Status" ma:index="9" nillable="true" ma:displayName="Document Status" ma:default="Draft" ma:format="Dropdown" ma:internalName="Document_x0020_Status">
      <xsd:simpleType>
        <xsd:restriction base="dms:Choice">
          <xsd:enumeration value="Draft"/>
          <xsd:enumeration value="Final"/>
        </xsd:restriction>
      </xsd:simpleType>
    </xsd:element>
    <xsd:element name="Document_x0020_Type" ma:index="10" nillable="true" ma:displayName="Document Type" ma:default="Question" ma:format="Dropdown" ma:internalName="Document_x0020_Type">
      <xsd:simpleType>
        <xsd:restriction base="dms:Choice">
          <xsd:enumeration value="Answer"/>
          <xsd:enumeration value="Question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_x0020_Status xmlns="c85253b9-0a55-49a1-98ad-b5b6252d7079">Draft</Document_x0020_Status>
    <Comments xmlns="c85253b9-0a55-49a1-98ad-b5b6252d7079" xsi:nil="true"/>
    <Document_x0020_Type xmlns="c85253b9-0a55-49a1-98ad-b5b6252d7079">Question</Document_x0020_Type>
  </documentManagement>
</p:properties>
</file>

<file path=customXml/itemProps1.xml><?xml version="1.0" encoding="utf-8"?>
<ds:datastoreItem xmlns:ds="http://schemas.openxmlformats.org/officeDocument/2006/customXml" ds:itemID="{CA7A7033-6663-4333-96DB-1F0142DB404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85253b9-0a55-49a1-98ad-b5b6252d707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43E39BE-66DF-4EB2-988C-13D1355367B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F8D74D7-65C9-4CD2-82C6-8DAE2B6B3473}">
  <ds:schemaRefs>
    <ds:schemaRef ds:uri="http://www.w3.org/XML/1998/namespace"/>
    <ds:schemaRef ds:uri="http://schemas.microsoft.com/office/2006/metadata/properties"/>
    <ds:schemaRef ds:uri="http://schemas.microsoft.com/office/2006/documentManagement/types"/>
    <ds:schemaRef ds:uri="http://purl.org/dc/dcmitype/"/>
    <ds:schemaRef ds:uri="http://purl.org/dc/elements/1.1/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c85253b9-0a55-49a1-98ad-b5b6252d707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11</vt:i4>
      </vt:variant>
    </vt:vector>
  </HeadingPairs>
  <TitlesOfParts>
    <vt:vector size="22" baseType="lpstr">
      <vt:lpstr>calculation_WN_retail</vt:lpstr>
      <vt:lpstr>Sales by Class (ST) </vt:lpstr>
      <vt:lpstr>NEL,SALES,Unbilled ST</vt:lpstr>
      <vt:lpstr> NEL,SALES,Unbilled ST Calc</vt:lpstr>
      <vt:lpstr>Sales(ST)</vt:lpstr>
      <vt:lpstr>Summary_Billed_Sales</vt:lpstr>
      <vt:lpstr>Summary_NCP </vt:lpstr>
      <vt:lpstr>Summary_CP</vt:lpstr>
      <vt:lpstr>Summary_NEL</vt:lpstr>
      <vt:lpstr>Summary_Delivered_Sales</vt:lpstr>
      <vt:lpstr>System Monthly Peaks</vt:lpstr>
      <vt:lpstr>' NEL,SALES,Unbilled ST Calc'!Print_Area</vt:lpstr>
      <vt:lpstr>calculation_WN_retail!Print_Area</vt:lpstr>
      <vt:lpstr>'NEL,SALES,Unbilled ST'!Print_Area</vt:lpstr>
      <vt:lpstr>'Sales by Class (ST) '!Print_Area</vt:lpstr>
      <vt:lpstr>'Sales(ST)'!Print_Area</vt:lpstr>
      <vt:lpstr>Summary_CP!Print_Area</vt:lpstr>
      <vt:lpstr>'Summary_NCP '!Print_Area</vt:lpstr>
      <vt:lpstr>' NEL,SALES,Unbilled ST Calc'!Print_Titles</vt:lpstr>
      <vt:lpstr>calculation_WN_retail!Print_Titles</vt:lpstr>
      <vt:lpstr>'NEL,SALES,Unbilled ST'!Print_Titles</vt:lpstr>
      <vt:lpstr>'Sales(ST)'!Print_Titles</vt:lpstr>
    </vt:vector>
  </TitlesOfParts>
  <Company>NextEra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Feldman</dc:creator>
  <cp:lastModifiedBy>FPL_User</cp:lastModifiedBy>
  <dcterms:created xsi:type="dcterms:W3CDTF">2015-10-02T17:35:07Z</dcterms:created>
  <dcterms:modified xsi:type="dcterms:W3CDTF">2016-04-16T19:54:00Z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0x01010074A81384F0AC4446BCFA4541262B40A3</vt:lpwstr>
  </property>
</Properties>
</file>